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fileserver.saesas.gov.co\publica\1 - Oficina Asesora de Planeaciòn\"/>
    </mc:Choice>
  </mc:AlternateContent>
  <xr:revisionPtr revIDLastSave="0" documentId="8_{C803E425-DC58-428F-A4D2-C0F67C353610}" xr6:coauthVersionLast="47" xr6:coauthVersionMax="47" xr10:uidLastSave="{00000000-0000-0000-0000-000000000000}"/>
  <bookViews>
    <workbookView xWindow="-120" yWindow="-120" windowWidth="29040" windowHeight="15840" tabRatio="846" firstSheet="1" activeTab="1" xr2:uid="{E5B0C7B1-672C-4E49-A367-E28A07142CF1}"/>
  </bookViews>
  <sheets>
    <sheet name="Riesgos_Operacionales" sheetId="4" state="hidden" r:id="rId1"/>
    <sheet name="Riesgos_Corrupción" sheetId="2" r:id="rId2"/>
    <sheet name="Riesgos_Seguridad_Info" sheetId="3" state="hidden" r:id="rId3"/>
  </sheets>
  <externalReferences>
    <externalReference r:id="rId4"/>
    <externalReference r:id="rId5"/>
    <externalReference r:id="rId6"/>
    <externalReference r:id="rId7"/>
    <externalReference r:id="rId8"/>
    <externalReference r:id="rId9"/>
    <externalReference r:id="rId10"/>
    <externalReference r:id="rId11"/>
  </externalReferences>
  <definedNames>
    <definedName name="_xlnm._FilterDatabase" localSheetId="1" hidden="1">Riesgos_Corrupción!$A$10:$BM$185</definedName>
    <definedName name="_xlnm._FilterDatabase" localSheetId="0" hidden="1">Riesgos_Operacionales!$A$10:$AMI$1060</definedName>
    <definedName name="_xlnm._FilterDatabase" localSheetId="2" hidden="1">Riesgos_Seguridad_Info!$A$8:$AN$44</definedName>
    <definedName name="_xlnm.Print_Area" localSheetId="2">Riesgos_Seguridad_Info!$A$1:$AC$44</definedName>
    <definedName name="Clasi_Impacto" localSheetId="2">[1]Tablas!$A$5:$A$7</definedName>
    <definedName name="Clasi_Impacto">[2]Tablas!$A$5:$A$7</definedName>
    <definedName name="Contratos" localSheetId="0">[3]Tabla_Impacto!#REF!</definedName>
    <definedName name="Contratos">'[4]Tabla Impacto'!#REF!</definedName>
    <definedName name="Impacto" localSheetId="2">[1]Tablas!$A$1:$A$2</definedName>
    <definedName name="Impacto">[2]Tablas!$A$1:$A$2</definedName>
    <definedName name="Impacto_Ambientales">'[4]Tabla Impacto'!#REF!</definedName>
    <definedName name="Impacto_Continuidad_Negocio">'[4]Tabla Impacto'!#REF!</definedName>
    <definedName name="Impacto_Contratación" localSheetId="0">[3]Tabla_Impacto!#REF!</definedName>
    <definedName name="Impacto_Contratación">'[4]Tabla Impacto'!#REF!</definedName>
    <definedName name="Impacto_Corrupción" localSheetId="0">[5]!Table23[#Data]</definedName>
    <definedName name="Impacto_Corrupción">[4]!Table23[#Data]</definedName>
    <definedName name="Impacto_Gestión">'[4]Tabla Impacto'!#REF!</definedName>
    <definedName name="Impacto_Proyectos" localSheetId="0">[3]Tabla_Impacto!#REF!</definedName>
    <definedName name="Impacto_Proyectos">'[4]Tabla Impacto'!#REF!</definedName>
    <definedName name="Impacto_Seguridad_Información">'[4]Tabla Impacto'!#REF!</definedName>
    <definedName name="Impacto_Seguridad_Salud_Trabajo" localSheetId="0">[3]Tabla_Impacto!#REF!</definedName>
    <definedName name="Impacto_Seguridad_Salud_Trabajo">'[4]Tabla Impacto'!#REF!</definedName>
    <definedName name="Nuevo">[6]!Pro[Procesos]</definedName>
    <definedName name="Probabilidad" localSheetId="2">#REF!</definedName>
    <definedName name="Probabilidad">[7]!Proba[Descriptor]</definedName>
    <definedName name="Probabilidad_Ambientales">[4]Tabla_Probabilidad!#REF!</definedName>
    <definedName name="Probabilidad_Continuidad_Negocio">[4]Tabla_Probabilidad!#REF!</definedName>
    <definedName name="Probabilidad_Contratación" localSheetId="0">[3]Tabla_Probabilidad!#REF!</definedName>
    <definedName name="Probabilidad_Contratación">[4]Tabla_Probabilidad!#REF!</definedName>
    <definedName name="Probabilidad_Gestión">[4]Tabla_Probabilidad!#REF!</definedName>
    <definedName name="Probabilidad_Proyectos" localSheetId="0">[3]Tabla_Probabilidad!#REF!</definedName>
    <definedName name="Probabilidad_Proyectos">[4]Tabla_Probabilidad!#REF!</definedName>
    <definedName name="Probabilidad_Seguridad_Información">[4]Tabla_Probabilidad!#REF!</definedName>
    <definedName name="Probabilidad_Seguridad_Salud_Trabajo" localSheetId="0">[3]Tabla_Probabilidad!#REF!</definedName>
    <definedName name="Probabilidad_Seguridad_Salud_Trabajo">[4]Tabla_Probabilidad!#REF!</definedName>
    <definedName name="Procesos" localSheetId="2">#REF!</definedName>
    <definedName name="Procesos">[7]!Pro[Procesos]</definedName>
    <definedName name="Proyectos" localSheetId="0">'[5]Tabla Impacto'!#REF!</definedName>
    <definedName name="Proyectos">'[4]Tabla Impacto'!#REF!</definedName>
    <definedName name="Redacción_Impacto_Contratación">[3]Tabla_Impacto!#REF!</definedName>
    <definedName name="Redacción_Impacto_Proyectos">[3]Tabla_Impacto!#REF!</definedName>
    <definedName name="Redacción_Impacto_Seguridad_Salud_Trabajo">[3]Tabla_Impacto!#REF!</definedName>
    <definedName name="Riesgos" localSheetId="2">#REF!</definedName>
    <definedName name="Riesgos">[7]!Tipo_Riesgo[Tipo de Riesgos]</definedName>
    <definedName name="Riesgos_Ambientales">'[4]Tabla Impacto'!#REF!</definedName>
    <definedName name="Riesgos_Continuidad_Negocio">'[4]Tabla Impacto'!#REF!</definedName>
    <definedName name="Riesgos_Corrupción__LAFT" localSheetId="0">'[5]Tabla Impacto'!#REF!</definedName>
    <definedName name="Riesgos_Corrupción__LAFT">'[4]Tabla Impacto'!#REF!</definedName>
    <definedName name="Riesgos_Gestión">'[4]Tabla Impacto'!#REF!</definedName>
    <definedName name="Riesgos_SDI">'[4]Tabla Impacto'!#REF!</definedName>
    <definedName name="Riesgos_SST" localSheetId="0">[3]Tabla_Impacto!#REF!</definedName>
    <definedName name="Riesgos_SST">'[4]Tabla Impacto'!#REF!</definedName>
    <definedName name="Tip.Ctrl" localSheetId="2">[1]Tablas!$A$27:$A$29</definedName>
    <definedName name="Tip.Ctrl">[2]Tablas!$A$27:$A$29</definedName>
    <definedName name="Tipo" localSheetId="2">#REF!</definedName>
    <definedName name="Tipo">[7]!Tipo_Riesgo[Tipo de Riesgos]</definedName>
    <definedName name="Tipologia_Riesgos" localSheetId="0">[3]Tipologia_Riesgos!$B$28:$B$31</definedName>
    <definedName name="Tipologia_Riesgos">[4]Tipologia_Riesgos!#REF!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41" i="3" l="1"/>
  <c r="AD1060" i="4" l="1"/>
  <c r="AA1060" i="4"/>
  <c r="AD1059" i="4"/>
  <c r="AA1059" i="4"/>
  <c r="AD1058" i="4"/>
  <c r="AA1058" i="4"/>
  <c r="AD1057" i="4"/>
  <c r="AA1057" i="4"/>
  <c r="AD1056" i="4"/>
  <c r="AA1056" i="4"/>
  <c r="AD1055" i="4"/>
  <c r="AA1055" i="4"/>
  <c r="AD1054" i="4"/>
  <c r="AA1054" i="4"/>
  <c r="S1054" i="4"/>
  <c r="T1054" i="4" s="1"/>
  <c r="P1054" i="4"/>
  <c r="H1054" i="4"/>
  <c r="AD1053" i="4"/>
  <c r="AA1053" i="4"/>
  <c r="AD1052" i="4"/>
  <c r="AA1052" i="4"/>
  <c r="AD1051" i="4"/>
  <c r="AA1051" i="4"/>
  <c r="AD1050" i="4"/>
  <c r="AA1050" i="4"/>
  <c r="AD1049" i="4"/>
  <c r="AA1049" i="4"/>
  <c r="AD1048" i="4"/>
  <c r="AA1048" i="4"/>
  <c r="AD1047" i="4"/>
  <c r="AA1047" i="4"/>
  <c r="S1047" i="4"/>
  <c r="T1047" i="4" s="1"/>
  <c r="P1047" i="4"/>
  <c r="H1047" i="4"/>
  <c r="AD1046" i="4"/>
  <c r="AA1046" i="4"/>
  <c r="AD1045" i="4"/>
  <c r="AA1045" i="4"/>
  <c r="AD1044" i="4"/>
  <c r="AA1044" i="4"/>
  <c r="AD1043" i="4"/>
  <c r="AA1043" i="4"/>
  <c r="AD1042" i="4"/>
  <c r="AA1042" i="4"/>
  <c r="AD1041" i="4"/>
  <c r="AA1041" i="4"/>
  <c r="AD1040" i="4"/>
  <c r="AA1040" i="4"/>
  <c r="S1040" i="4"/>
  <c r="T1040" i="4" s="1"/>
  <c r="P1040" i="4"/>
  <c r="H1040" i="4"/>
  <c r="AD1039" i="4"/>
  <c r="AA1039" i="4"/>
  <c r="AD1038" i="4"/>
  <c r="AA1038" i="4"/>
  <c r="AD1037" i="4"/>
  <c r="AA1037" i="4"/>
  <c r="AD1036" i="4"/>
  <c r="AA1036" i="4"/>
  <c r="AD1035" i="4"/>
  <c r="AA1035" i="4"/>
  <c r="AD1034" i="4"/>
  <c r="AA1034" i="4"/>
  <c r="AD1033" i="4"/>
  <c r="AA1033" i="4"/>
  <c r="S1033" i="4"/>
  <c r="T1033" i="4" s="1"/>
  <c r="P1033" i="4"/>
  <c r="H1033" i="4"/>
  <c r="AD1032" i="4"/>
  <c r="AA1032" i="4"/>
  <c r="AD1031" i="4"/>
  <c r="AA1031" i="4"/>
  <c r="AD1030" i="4"/>
  <c r="AA1030" i="4"/>
  <c r="AD1029" i="4"/>
  <c r="AA1029" i="4"/>
  <c r="AD1028" i="4"/>
  <c r="AA1028" i="4"/>
  <c r="AD1027" i="4"/>
  <c r="AA1027" i="4"/>
  <c r="AD1026" i="4"/>
  <c r="AA1026" i="4"/>
  <c r="S1026" i="4"/>
  <c r="T1026" i="4" s="1"/>
  <c r="P1026" i="4"/>
  <c r="H1026" i="4"/>
  <c r="AD1025" i="4"/>
  <c r="AA1025" i="4"/>
  <c r="AD1024" i="4"/>
  <c r="AA1024" i="4"/>
  <c r="AD1023" i="4"/>
  <c r="AA1023" i="4"/>
  <c r="AD1022" i="4"/>
  <c r="AA1022" i="4"/>
  <c r="AD1021" i="4"/>
  <c r="AA1021" i="4"/>
  <c r="AD1020" i="4"/>
  <c r="AA1020" i="4"/>
  <c r="AD1019" i="4"/>
  <c r="AA1019" i="4"/>
  <c r="S1019" i="4"/>
  <c r="T1019" i="4" s="1"/>
  <c r="P1019" i="4"/>
  <c r="H1019" i="4"/>
  <c r="AD1018" i="4"/>
  <c r="AA1018" i="4"/>
  <c r="AD1017" i="4"/>
  <c r="AA1017" i="4"/>
  <c r="AD1016" i="4"/>
  <c r="AA1016" i="4"/>
  <c r="AD1015" i="4"/>
  <c r="AA1015" i="4"/>
  <c r="AD1014" i="4"/>
  <c r="AA1014" i="4"/>
  <c r="AD1013" i="4"/>
  <c r="AA1013" i="4"/>
  <c r="AD1012" i="4"/>
  <c r="AA1012" i="4"/>
  <c r="S1012" i="4"/>
  <c r="T1012" i="4" s="1"/>
  <c r="P1012" i="4"/>
  <c r="H1012" i="4"/>
  <c r="AD1011" i="4"/>
  <c r="AA1011" i="4"/>
  <c r="AD1010" i="4"/>
  <c r="AA1010" i="4"/>
  <c r="AD1009" i="4"/>
  <c r="AA1009" i="4"/>
  <c r="AD1008" i="4"/>
  <c r="AA1008" i="4"/>
  <c r="AD1007" i="4"/>
  <c r="AA1007" i="4"/>
  <c r="AD1006" i="4"/>
  <c r="AA1006" i="4"/>
  <c r="AD1005" i="4"/>
  <c r="AA1005" i="4"/>
  <c r="S1005" i="4"/>
  <c r="T1005" i="4" s="1"/>
  <c r="P1005" i="4"/>
  <c r="H1005" i="4"/>
  <c r="AD1004" i="4"/>
  <c r="AA1004" i="4"/>
  <c r="AD1003" i="4"/>
  <c r="AA1003" i="4"/>
  <c r="AD1002" i="4"/>
  <c r="AA1002" i="4"/>
  <c r="AD1001" i="4"/>
  <c r="AA1001" i="4"/>
  <c r="AD1000" i="4"/>
  <c r="AA1000" i="4"/>
  <c r="AD999" i="4"/>
  <c r="AA999" i="4"/>
  <c r="AD998" i="4"/>
  <c r="AA998" i="4"/>
  <c r="S998" i="4"/>
  <c r="T998" i="4" s="1"/>
  <c r="P998" i="4"/>
  <c r="H998" i="4"/>
  <c r="AD997" i="4"/>
  <c r="AA997" i="4"/>
  <c r="AD996" i="4"/>
  <c r="AA996" i="4"/>
  <c r="AD995" i="4"/>
  <c r="AA995" i="4"/>
  <c r="AD994" i="4"/>
  <c r="AA994" i="4"/>
  <c r="AD993" i="4"/>
  <c r="AA993" i="4"/>
  <c r="AD992" i="4"/>
  <c r="AA992" i="4"/>
  <c r="AD991" i="4"/>
  <c r="AA991" i="4"/>
  <c r="S991" i="4"/>
  <c r="T991" i="4" s="1"/>
  <c r="P991" i="4"/>
  <c r="H991" i="4"/>
  <c r="AD990" i="4"/>
  <c r="AA990" i="4"/>
  <c r="AD989" i="4"/>
  <c r="AA989" i="4"/>
  <c r="AD988" i="4"/>
  <c r="AA988" i="4"/>
  <c r="AD987" i="4"/>
  <c r="AA987" i="4"/>
  <c r="AD986" i="4"/>
  <c r="AA986" i="4"/>
  <c r="AD985" i="4"/>
  <c r="AA985" i="4"/>
  <c r="AD984" i="4"/>
  <c r="AA984" i="4"/>
  <c r="S984" i="4"/>
  <c r="T984" i="4" s="1"/>
  <c r="P984" i="4"/>
  <c r="H984" i="4"/>
  <c r="AD983" i="4"/>
  <c r="AA983" i="4"/>
  <c r="AD982" i="4"/>
  <c r="AA982" i="4"/>
  <c r="AD981" i="4"/>
  <c r="AA981" i="4"/>
  <c r="AD980" i="4"/>
  <c r="AA980" i="4"/>
  <c r="AD979" i="4"/>
  <c r="AA979" i="4"/>
  <c r="AD978" i="4"/>
  <c r="AA978" i="4"/>
  <c r="AD977" i="4"/>
  <c r="AA977" i="4"/>
  <c r="S977" i="4"/>
  <c r="T977" i="4" s="1"/>
  <c r="P977" i="4"/>
  <c r="H977" i="4"/>
  <c r="AD976" i="4"/>
  <c r="AA976" i="4"/>
  <c r="AD975" i="4"/>
  <c r="AA975" i="4"/>
  <c r="AD974" i="4"/>
  <c r="AA974" i="4"/>
  <c r="AD973" i="4"/>
  <c r="AA973" i="4"/>
  <c r="AD972" i="4"/>
  <c r="AA972" i="4"/>
  <c r="AD971" i="4"/>
  <c r="AA971" i="4"/>
  <c r="AD970" i="4"/>
  <c r="AA970" i="4"/>
  <c r="S970" i="4"/>
  <c r="T970" i="4" s="1"/>
  <c r="P970" i="4"/>
  <c r="H970" i="4"/>
  <c r="AD969" i="4"/>
  <c r="AA969" i="4"/>
  <c r="AD968" i="4"/>
  <c r="AA968" i="4"/>
  <c r="AD967" i="4"/>
  <c r="AA967" i="4"/>
  <c r="AD966" i="4"/>
  <c r="AA966" i="4"/>
  <c r="AD965" i="4"/>
  <c r="AA965" i="4"/>
  <c r="AD964" i="4"/>
  <c r="AA964" i="4"/>
  <c r="AD963" i="4"/>
  <c r="AA963" i="4"/>
  <c r="S963" i="4"/>
  <c r="T963" i="4" s="1"/>
  <c r="P963" i="4"/>
  <c r="H963" i="4"/>
  <c r="AD962" i="4"/>
  <c r="AA962" i="4"/>
  <c r="AD961" i="4"/>
  <c r="AA961" i="4"/>
  <c r="AD960" i="4"/>
  <c r="AA960" i="4"/>
  <c r="AD959" i="4"/>
  <c r="AA959" i="4"/>
  <c r="AD958" i="4"/>
  <c r="AA958" i="4"/>
  <c r="AD957" i="4"/>
  <c r="AA957" i="4"/>
  <c r="AD956" i="4"/>
  <c r="AA956" i="4"/>
  <c r="S956" i="4"/>
  <c r="T956" i="4" s="1"/>
  <c r="P956" i="4"/>
  <c r="H956" i="4"/>
  <c r="AD955" i="4"/>
  <c r="AA955" i="4"/>
  <c r="AD954" i="4"/>
  <c r="AA954" i="4"/>
  <c r="AD953" i="4"/>
  <c r="AA953" i="4"/>
  <c r="AD952" i="4"/>
  <c r="AA952" i="4"/>
  <c r="AD951" i="4"/>
  <c r="AA951" i="4"/>
  <c r="AD950" i="4"/>
  <c r="AA950" i="4"/>
  <c r="AD949" i="4"/>
  <c r="AA949" i="4"/>
  <c r="S949" i="4"/>
  <c r="T949" i="4" s="1"/>
  <c r="P949" i="4"/>
  <c r="H949" i="4"/>
  <c r="AD948" i="4"/>
  <c r="AA948" i="4"/>
  <c r="AD947" i="4"/>
  <c r="AA947" i="4"/>
  <c r="AD946" i="4"/>
  <c r="AA946" i="4"/>
  <c r="AD945" i="4"/>
  <c r="AA945" i="4"/>
  <c r="AD944" i="4"/>
  <c r="AA944" i="4"/>
  <c r="AD943" i="4"/>
  <c r="AA943" i="4"/>
  <c r="AD942" i="4"/>
  <c r="AA942" i="4"/>
  <c r="S942" i="4"/>
  <c r="T942" i="4" s="1"/>
  <c r="P942" i="4"/>
  <c r="H942" i="4"/>
  <c r="AD941" i="4"/>
  <c r="AA941" i="4"/>
  <c r="AD940" i="4"/>
  <c r="AA940" i="4"/>
  <c r="AD939" i="4"/>
  <c r="AA939" i="4"/>
  <c r="AD938" i="4"/>
  <c r="AA938" i="4"/>
  <c r="AD937" i="4"/>
  <c r="AA937" i="4"/>
  <c r="AD936" i="4"/>
  <c r="AA936" i="4"/>
  <c r="AD935" i="4"/>
  <c r="AA935" i="4"/>
  <c r="S935" i="4"/>
  <c r="T935" i="4" s="1"/>
  <c r="P935" i="4"/>
  <c r="H935" i="4"/>
  <c r="AD934" i="4"/>
  <c r="AA934" i="4"/>
  <c r="AD933" i="4"/>
  <c r="AA933" i="4"/>
  <c r="AD932" i="4"/>
  <c r="AA932" i="4"/>
  <c r="AD931" i="4"/>
  <c r="AA931" i="4"/>
  <c r="AD930" i="4"/>
  <c r="AA930" i="4"/>
  <c r="AD929" i="4"/>
  <c r="AA929" i="4"/>
  <c r="AD928" i="4"/>
  <c r="AA928" i="4"/>
  <c r="S928" i="4"/>
  <c r="T928" i="4" s="1"/>
  <c r="P928" i="4"/>
  <c r="H928" i="4"/>
  <c r="AD927" i="4"/>
  <c r="AA927" i="4"/>
  <c r="AD926" i="4"/>
  <c r="AA926" i="4"/>
  <c r="AD925" i="4"/>
  <c r="AA925" i="4"/>
  <c r="AD924" i="4"/>
  <c r="AA924" i="4"/>
  <c r="AD923" i="4"/>
  <c r="AA923" i="4"/>
  <c r="AD922" i="4"/>
  <c r="AA922" i="4"/>
  <c r="AD921" i="4"/>
  <c r="AA921" i="4"/>
  <c r="S921" i="4"/>
  <c r="T921" i="4" s="1"/>
  <c r="P921" i="4"/>
  <c r="H921" i="4"/>
  <c r="AD920" i="4"/>
  <c r="AA920" i="4"/>
  <c r="AD919" i="4"/>
  <c r="AA919" i="4"/>
  <c r="AD918" i="4"/>
  <c r="AA918" i="4"/>
  <c r="AD917" i="4"/>
  <c r="AA917" i="4"/>
  <c r="AD916" i="4"/>
  <c r="AA916" i="4"/>
  <c r="AD915" i="4"/>
  <c r="AA915" i="4"/>
  <c r="AD914" i="4"/>
  <c r="AA914" i="4"/>
  <c r="S914" i="4"/>
  <c r="T914" i="4" s="1"/>
  <c r="P914" i="4"/>
  <c r="H914" i="4"/>
  <c r="AD913" i="4"/>
  <c r="AA913" i="4"/>
  <c r="AD912" i="4"/>
  <c r="AA912" i="4"/>
  <c r="AD911" i="4"/>
  <c r="AA911" i="4"/>
  <c r="AD910" i="4"/>
  <c r="AA910" i="4"/>
  <c r="AD909" i="4"/>
  <c r="AA909" i="4"/>
  <c r="AD908" i="4"/>
  <c r="AA908" i="4"/>
  <c r="AD907" i="4"/>
  <c r="AA907" i="4"/>
  <c r="S907" i="4"/>
  <c r="T907" i="4" s="1"/>
  <c r="P907" i="4"/>
  <c r="H907" i="4"/>
  <c r="AD906" i="4"/>
  <c r="AA906" i="4"/>
  <c r="AD905" i="4"/>
  <c r="AA905" i="4"/>
  <c r="AD904" i="4"/>
  <c r="AA904" i="4"/>
  <c r="AD903" i="4"/>
  <c r="AA903" i="4"/>
  <c r="AD902" i="4"/>
  <c r="AA902" i="4"/>
  <c r="AD901" i="4"/>
  <c r="AA901" i="4"/>
  <c r="AD900" i="4"/>
  <c r="AA900" i="4"/>
  <c r="S900" i="4"/>
  <c r="T900" i="4" s="1"/>
  <c r="P900" i="4"/>
  <c r="H900" i="4"/>
  <c r="AD899" i="4"/>
  <c r="AA899" i="4"/>
  <c r="AD898" i="4"/>
  <c r="AA898" i="4"/>
  <c r="AD897" i="4"/>
  <c r="AA897" i="4"/>
  <c r="AD896" i="4"/>
  <c r="AA896" i="4"/>
  <c r="AD895" i="4"/>
  <c r="AA895" i="4"/>
  <c r="AD894" i="4"/>
  <c r="AA894" i="4"/>
  <c r="AD893" i="4"/>
  <c r="AA893" i="4"/>
  <c r="S893" i="4"/>
  <c r="T893" i="4" s="1"/>
  <c r="P893" i="4"/>
  <c r="H893" i="4"/>
  <c r="AD892" i="4"/>
  <c r="AA892" i="4"/>
  <c r="AD891" i="4"/>
  <c r="AA891" i="4"/>
  <c r="AD890" i="4"/>
  <c r="AA890" i="4"/>
  <c r="AD889" i="4"/>
  <c r="AA889" i="4"/>
  <c r="AD888" i="4"/>
  <c r="AA888" i="4"/>
  <c r="AD887" i="4"/>
  <c r="AA887" i="4"/>
  <c r="AD886" i="4"/>
  <c r="AA886" i="4"/>
  <c r="S886" i="4"/>
  <c r="T886" i="4" s="1"/>
  <c r="P886" i="4"/>
  <c r="H886" i="4"/>
  <c r="AD885" i="4"/>
  <c r="AA885" i="4"/>
  <c r="AD884" i="4"/>
  <c r="AA884" i="4"/>
  <c r="AD883" i="4"/>
  <c r="AA883" i="4"/>
  <c r="AD882" i="4"/>
  <c r="AA882" i="4"/>
  <c r="AD881" i="4"/>
  <c r="AA881" i="4"/>
  <c r="AD880" i="4"/>
  <c r="AA880" i="4"/>
  <c r="AD879" i="4"/>
  <c r="AA879" i="4"/>
  <c r="S879" i="4"/>
  <c r="T879" i="4" s="1"/>
  <c r="P879" i="4"/>
  <c r="H879" i="4"/>
  <c r="AD878" i="4"/>
  <c r="AA878" i="4"/>
  <c r="AD877" i="4"/>
  <c r="AA877" i="4"/>
  <c r="AD876" i="4"/>
  <c r="AA876" i="4"/>
  <c r="AD875" i="4"/>
  <c r="AA875" i="4"/>
  <c r="AD874" i="4"/>
  <c r="AA874" i="4"/>
  <c r="AD873" i="4"/>
  <c r="AA873" i="4"/>
  <c r="AD872" i="4"/>
  <c r="AA872" i="4"/>
  <c r="S872" i="4"/>
  <c r="T872" i="4" s="1"/>
  <c r="P872" i="4"/>
  <c r="H872" i="4"/>
  <c r="AD871" i="4"/>
  <c r="AA871" i="4"/>
  <c r="AD870" i="4"/>
  <c r="AA870" i="4"/>
  <c r="AD869" i="4"/>
  <c r="AA869" i="4"/>
  <c r="AD868" i="4"/>
  <c r="AA868" i="4"/>
  <c r="AD867" i="4"/>
  <c r="AA867" i="4"/>
  <c r="AD866" i="4"/>
  <c r="AA866" i="4"/>
  <c r="AD865" i="4"/>
  <c r="AA865" i="4"/>
  <c r="S865" i="4"/>
  <c r="T865" i="4" s="1"/>
  <c r="P865" i="4"/>
  <c r="H865" i="4"/>
  <c r="AD864" i="4"/>
  <c r="AA864" i="4"/>
  <c r="AD863" i="4"/>
  <c r="AA863" i="4"/>
  <c r="AD862" i="4"/>
  <c r="AA862" i="4"/>
  <c r="AD861" i="4"/>
  <c r="AA861" i="4"/>
  <c r="AD860" i="4"/>
  <c r="AA860" i="4"/>
  <c r="AD859" i="4"/>
  <c r="AA859" i="4"/>
  <c r="AD858" i="4"/>
  <c r="AA858" i="4"/>
  <c r="S858" i="4"/>
  <c r="T858" i="4" s="1"/>
  <c r="P858" i="4"/>
  <c r="H858" i="4"/>
  <c r="AD857" i="4"/>
  <c r="AA857" i="4"/>
  <c r="AD856" i="4"/>
  <c r="AA856" i="4"/>
  <c r="AD855" i="4"/>
  <c r="AA855" i="4"/>
  <c r="AD854" i="4"/>
  <c r="AA854" i="4"/>
  <c r="AD853" i="4"/>
  <c r="AA853" i="4"/>
  <c r="AD852" i="4"/>
  <c r="AA852" i="4"/>
  <c r="AD851" i="4"/>
  <c r="AA851" i="4"/>
  <c r="S851" i="4"/>
  <c r="T851" i="4" s="1"/>
  <c r="P851" i="4"/>
  <c r="H851" i="4"/>
  <c r="AD850" i="4"/>
  <c r="AA850" i="4"/>
  <c r="AD849" i="4"/>
  <c r="AA849" i="4"/>
  <c r="AD848" i="4"/>
  <c r="AA848" i="4"/>
  <c r="AD847" i="4"/>
  <c r="AA847" i="4"/>
  <c r="AD846" i="4"/>
  <c r="AA846" i="4"/>
  <c r="AD845" i="4"/>
  <c r="AA845" i="4"/>
  <c r="AD844" i="4"/>
  <c r="AA844" i="4"/>
  <c r="S844" i="4"/>
  <c r="T844" i="4" s="1"/>
  <c r="P844" i="4"/>
  <c r="H844" i="4"/>
  <c r="AD843" i="4"/>
  <c r="AA843" i="4"/>
  <c r="AD842" i="4"/>
  <c r="AA842" i="4"/>
  <c r="AD841" i="4"/>
  <c r="AA841" i="4"/>
  <c r="AD840" i="4"/>
  <c r="AA840" i="4"/>
  <c r="AD839" i="4"/>
  <c r="AA839" i="4"/>
  <c r="AD838" i="4"/>
  <c r="AA838" i="4"/>
  <c r="AD837" i="4"/>
  <c r="AA837" i="4"/>
  <c r="S837" i="4"/>
  <c r="T837" i="4" s="1"/>
  <c r="P837" i="4"/>
  <c r="H837" i="4"/>
  <c r="AD836" i="4"/>
  <c r="AA836" i="4"/>
  <c r="AD835" i="4"/>
  <c r="AA835" i="4"/>
  <c r="AD834" i="4"/>
  <c r="AA834" i="4"/>
  <c r="AD833" i="4"/>
  <c r="AA833" i="4"/>
  <c r="AD832" i="4"/>
  <c r="AA832" i="4"/>
  <c r="AD831" i="4"/>
  <c r="AA831" i="4"/>
  <c r="AD830" i="4"/>
  <c r="AA830" i="4"/>
  <c r="S830" i="4"/>
  <c r="T830" i="4" s="1"/>
  <c r="P830" i="4"/>
  <c r="H830" i="4"/>
  <c r="AD829" i="4"/>
  <c r="AA829" i="4"/>
  <c r="AD828" i="4"/>
  <c r="AA828" i="4"/>
  <c r="AD827" i="4"/>
  <c r="AA827" i="4"/>
  <c r="AD826" i="4"/>
  <c r="AA826" i="4"/>
  <c r="AD825" i="4"/>
  <c r="AA825" i="4"/>
  <c r="AD824" i="4"/>
  <c r="AA824" i="4"/>
  <c r="AD823" i="4"/>
  <c r="AA823" i="4"/>
  <c r="S823" i="4"/>
  <c r="T823" i="4" s="1"/>
  <c r="P823" i="4"/>
  <c r="H823" i="4"/>
  <c r="AD822" i="4"/>
  <c r="AA822" i="4"/>
  <c r="AD821" i="4"/>
  <c r="AA821" i="4"/>
  <c r="AD820" i="4"/>
  <c r="AA820" i="4"/>
  <c r="AD819" i="4"/>
  <c r="AA819" i="4"/>
  <c r="AD818" i="4"/>
  <c r="AA818" i="4"/>
  <c r="AD817" i="4"/>
  <c r="AA817" i="4"/>
  <c r="AD816" i="4"/>
  <c r="AA816" i="4"/>
  <c r="S816" i="4"/>
  <c r="T816" i="4" s="1"/>
  <c r="P816" i="4"/>
  <c r="H816" i="4"/>
  <c r="AD815" i="4"/>
  <c r="AA815" i="4"/>
  <c r="AD814" i="4"/>
  <c r="AA814" i="4"/>
  <c r="AD813" i="4"/>
  <c r="AA813" i="4"/>
  <c r="AD812" i="4"/>
  <c r="AA812" i="4"/>
  <c r="AD811" i="4"/>
  <c r="AA811" i="4"/>
  <c r="AD810" i="4"/>
  <c r="AA810" i="4"/>
  <c r="AD809" i="4"/>
  <c r="AA809" i="4"/>
  <c r="S809" i="4"/>
  <c r="T809" i="4" s="1"/>
  <c r="P809" i="4"/>
  <c r="H809" i="4"/>
  <c r="AD808" i="4"/>
  <c r="AA808" i="4"/>
  <c r="AD807" i="4"/>
  <c r="AA807" i="4"/>
  <c r="AD806" i="4"/>
  <c r="AA806" i="4"/>
  <c r="AD805" i="4"/>
  <c r="AA805" i="4"/>
  <c r="AD804" i="4"/>
  <c r="AA804" i="4"/>
  <c r="AD803" i="4"/>
  <c r="AA803" i="4"/>
  <c r="AD802" i="4"/>
  <c r="AA802" i="4"/>
  <c r="S802" i="4"/>
  <c r="T802" i="4" s="1"/>
  <c r="P802" i="4"/>
  <c r="H802" i="4"/>
  <c r="AD801" i="4"/>
  <c r="AA801" i="4"/>
  <c r="AD800" i="4"/>
  <c r="AA800" i="4"/>
  <c r="AD799" i="4"/>
  <c r="AA799" i="4"/>
  <c r="AD798" i="4"/>
  <c r="AA798" i="4"/>
  <c r="AD797" i="4"/>
  <c r="AA797" i="4"/>
  <c r="AD796" i="4"/>
  <c r="AA796" i="4"/>
  <c r="AD795" i="4"/>
  <c r="AA795" i="4"/>
  <c r="S795" i="4"/>
  <c r="T795" i="4" s="1"/>
  <c r="P795" i="4"/>
  <c r="H795" i="4"/>
  <c r="AD794" i="4"/>
  <c r="AA794" i="4"/>
  <c r="AD793" i="4"/>
  <c r="AA793" i="4"/>
  <c r="AD792" i="4"/>
  <c r="AA792" i="4"/>
  <c r="AD791" i="4"/>
  <c r="AA791" i="4"/>
  <c r="AD790" i="4"/>
  <c r="AA790" i="4"/>
  <c r="AD789" i="4"/>
  <c r="AA789" i="4"/>
  <c r="AD788" i="4"/>
  <c r="AA788" i="4"/>
  <c r="S788" i="4"/>
  <c r="T788" i="4" s="1"/>
  <c r="P788" i="4"/>
  <c r="H788" i="4"/>
  <c r="AD787" i="4"/>
  <c r="AA787" i="4"/>
  <c r="AD786" i="4"/>
  <c r="AA786" i="4"/>
  <c r="AD785" i="4"/>
  <c r="AA785" i="4"/>
  <c r="AD784" i="4"/>
  <c r="AA784" i="4"/>
  <c r="AD783" i="4"/>
  <c r="AA783" i="4"/>
  <c r="AD782" i="4"/>
  <c r="AA782" i="4"/>
  <c r="AD781" i="4"/>
  <c r="AA781" i="4"/>
  <c r="S781" i="4"/>
  <c r="T781" i="4" s="1"/>
  <c r="P781" i="4"/>
  <c r="H781" i="4"/>
  <c r="AD780" i="4"/>
  <c r="AA780" i="4"/>
  <c r="AD779" i="4"/>
  <c r="AA779" i="4"/>
  <c r="AD778" i="4"/>
  <c r="AA778" i="4"/>
  <c r="AD777" i="4"/>
  <c r="AA777" i="4"/>
  <c r="AD776" i="4"/>
  <c r="AA776" i="4"/>
  <c r="AD775" i="4"/>
  <c r="AA775" i="4"/>
  <c r="AD774" i="4"/>
  <c r="AA774" i="4"/>
  <c r="S774" i="4"/>
  <c r="T774" i="4" s="1"/>
  <c r="P774" i="4"/>
  <c r="H774" i="4"/>
  <c r="AD773" i="4"/>
  <c r="AA773" i="4"/>
  <c r="AD772" i="4"/>
  <c r="AA772" i="4"/>
  <c r="AD771" i="4"/>
  <c r="AA771" i="4"/>
  <c r="AD770" i="4"/>
  <c r="AA770" i="4"/>
  <c r="AD769" i="4"/>
  <c r="AA769" i="4"/>
  <c r="AD768" i="4"/>
  <c r="AA768" i="4"/>
  <c r="AD767" i="4"/>
  <c r="AA767" i="4"/>
  <c r="S767" i="4"/>
  <c r="T767" i="4" s="1"/>
  <c r="P767" i="4"/>
  <c r="H767" i="4"/>
  <c r="AD766" i="4"/>
  <c r="AA766" i="4"/>
  <c r="AD765" i="4"/>
  <c r="AA765" i="4"/>
  <c r="AD764" i="4"/>
  <c r="AA764" i="4"/>
  <c r="AD763" i="4"/>
  <c r="AA763" i="4"/>
  <c r="AD762" i="4"/>
  <c r="AA762" i="4"/>
  <c r="AD761" i="4"/>
  <c r="AA761" i="4"/>
  <c r="AD760" i="4"/>
  <c r="AA760" i="4"/>
  <c r="S760" i="4"/>
  <c r="T760" i="4" s="1"/>
  <c r="P760" i="4"/>
  <c r="H760" i="4"/>
  <c r="AD759" i="4"/>
  <c r="AA759" i="4"/>
  <c r="AD758" i="4"/>
  <c r="AA758" i="4"/>
  <c r="AD757" i="4"/>
  <c r="AA757" i="4"/>
  <c r="AD756" i="4"/>
  <c r="AA756" i="4"/>
  <c r="AD755" i="4"/>
  <c r="AA755" i="4"/>
  <c r="AD754" i="4"/>
  <c r="AA754" i="4"/>
  <c r="AD753" i="4"/>
  <c r="AA753" i="4"/>
  <c r="S753" i="4"/>
  <c r="T753" i="4" s="1"/>
  <c r="P753" i="4"/>
  <c r="H753" i="4"/>
  <c r="AD752" i="4"/>
  <c r="AA752" i="4"/>
  <c r="AD751" i="4"/>
  <c r="AA751" i="4"/>
  <c r="AD750" i="4"/>
  <c r="AA750" i="4"/>
  <c r="AD749" i="4"/>
  <c r="AA749" i="4"/>
  <c r="AD748" i="4"/>
  <c r="AA748" i="4"/>
  <c r="AD747" i="4"/>
  <c r="AA747" i="4"/>
  <c r="AD746" i="4"/>
  <c r="AA746" i="4"/>
  <c r="S746" i="4"/>
  <c r="T746" i="4" s="1"/>
  <c r="P746" i="4"/>
  <c r="H746" i="4"/>
  <c r="AD745" i="4"/>
  <c r="AA745" i="4"/>
  <c r="AD744" i="4"/>
  <c r="AA744" i="4"/>
  <c r="AD743" i="4"/>
  <c r="AA743" i="4"/>
  <c r="AD742" i="4"/>
  <c r="AA742" i="4"/>
  <c r="AD741" i="4"/>
  <c r="AA741" i="4"/>
  <c r="AD740" i="4"/>
  <c r="AA740" i="4"/>
  <c r="AD739" i="4"/>
  <c r="AA739" i="4"/>
  <c r="S739" i="4"/>
  <c r="T739" i="4" s="1"/>
  <c r="P739" i="4"/>
  <c r="H739" i="4"/>
  <c r="AD738" i="4"/>
  <c r="AA738" i="4"/>
  <c r="AD737" i="4"/>
  <c r="AA737" i="4"/>
  <c r="AD736" i="4"/>
  <c r="AA736" i="4"/>
  <c r="AD735" i="4"/>
  <c r="AA735" i="4"/>
  <c r="AD734" i="4"/>
  <c r="AA734" i="4"/>
  <c r="AD733" i="4"/>
  <c r="AA733" i="4"/>
  <c r="AD732" i="4"/>
  <c r="AA732" i="4"/>
  <c r="S732" i="4"/>
  <c r="T732" i="4" s="1"/>
  <c r="P732" i="4"/>
  <c r="H732" i="4"/>
  <c r="AD731" i="4"/>
  <c r="AA731" i="4"/>
  <c r="AD730" i="4"/>
  <c r="AA730" i="4"/>
  <c r="AD729" i="4"/>
  <c r="AA729" i="4"/>
  <c r="AD728" i="4"/>
  <c r="AA728" i="4"/>
  <c r="AD727" i="4"/>
  <c r="AA727" i="4"/>
  <c r="AD726" i="4"/>
  <c r="AA726" i="4"/>
  <c r="AD725" i="4"/>
  <c r="AA725" i="4"/>
  <c r="S725" i="4"/>
  <c r="T725" i="4" s="1"/>
  <c r="P725" i="4"/>
  <c r="H725" i="4"/>
  <c r="AD724" i="4"/>
  <c r="AA724" i="4"/>
  <c r="AD723" i="4"/>
  <c r="AA723" i="4"/>
  <c r="AD722" i="4"/>
  <c r="AA722" i="4"/>
  <c r="AD721" i="4"/>
  <c r="AA721" i="4"/>
  <c r="AD720" i="4"/>
  <c r="AA720" i="4"/>
  <c r="AD719" i="4"/>
  <c r="AA719" i="4"/>
  <c r="AD718" i="4"/>
  <c r="AA718" i="4"/>
  <c r="S718" i="4"/>
  <c r="T718" i="4" s="1"/>
  <c r="P718" i="4"/>
  <c r="H718" i="4"/>
  <c r="AD717" i="4"/>
  <c r="AA717" i="4"/>
  <c r="AD716" i="4"/>
  <c r="AA716" i="4"/>
  <c r="AD715" i="4"/>
  <c r="AA715" i="4"/>
  <c r="AD714" i="4"/>
  <c r="AA714" i="4"/>
  <c r="AD713" i="4"/>
  <c r="AA713" i="4"/>
  <c r="AD712" i="4"/>
  <c r="AA712" i="4"/>
  <c r="AD711" i="4"/>
  <c r="AA711" i="4"/>
  <c r="S711" i="4"/>
  <c r="T711" i="4" s="1"/>
  <c r="P711" i="4"/>
  <c r="H711" i="4"/>
  <c r="AD710" i="4"/>
  <c r="AA710" i="4"/>
  <c r="AD709" i="4"/>
  <c r="AA709" i="4"/>
  <c r="AD708" i="4"/>
  <c r="AA708" i="4"/>
  <c r="AD707" i="4"/>
  <c r="AA707" i="4"/>
  <c r="AD706" i="4"/>
  <c r="AA706" i="4"/>
  <c r="AD705" i="4"/>
  <c r="AA705" i="4"/>
  <c r="AD704" i="4"/>
  <c r="AA704" i="4"/>
  <c r="S704" i="4"/>
  <c r="T704" i="4" s="1"/>
  <c r="P704" i="4"/>
  <c r="H704" i="4"/>
  <c r="AD703" i="4"/>
  <c r="AA703" i="4"/>
  <c r="AD702" i="4"/>
  <c r="AA702" i="4"/>
  <c r="AD701" i="4"/>
  <c r="AA701" i="4"/>
  <c r="AD700" i="4"/>
  <c r="AA700" i="4"/>
  <c r="AD699" i="4"/>
  <c r="AA699" i="4"/>
  <c r="AD698" i="4"/>
  <c r="AA698" i="4"/>
  <c r="AD697" i="4"/>
  <c r="AA697" i="4"/>
  <c r="S697" i="4"/>
  <c r="T697" i="4" s="1"/>
  <c r="P697" i="4"/>
  <c r="H697" i="4"/>
  <c r="AD696" i="4"/>
  <c r="AA696" i="4"/>
  <c r="AD695" i="4"/>
  <c r="AA695" i="4"/>
  <c r="AD694" i="4"/>
  <c r="AA694" i="4"/>
  <c r="AD693" i="4"/>
  <c r="AA693" i="4"/>
  <c r="AD692" i="4"/>
  <c r="AA692" i="4"/>
  <c r="AD691" i="4"/>
  <c r="AA691" i="4"/>
  <c r="AD690" i="4"/>
  <c r="AA690" i="4"/>
  <c r="S690" i="4"/>
  <c r="T690" i="4" s="1"/>
  <c r="P690" i="4"/>
  <c r="H690" i="4"/>
  <c r="AD689" i="4"/>
  <c r="AA689" i="4"/>
  <c r="AD688" i="4"/>
  <c r="AA688" i="4"/>
  <c r="AD687" i="4"/>
  <c r="AA687" i="4"/>
  <c r="AD686" i="4"/>
  <c r="AA686" i="4"/>
  <c r="AD685" i="4"/>
  <c r="AA685" i="4"/>
  <c r="AD684" i="4"/>
  <c r="AA684" i="4"/>
  <c r="AD683" i="4"/>
  <c r="AA683" i="4"/>
  <c r="S683" i="4"/>
  <c r="T683" i="4" s="1"/>
  <c r="P683" i="4"/>
  <c r="H683" i="4"/>
  <c r="AD682" i="4"/>
  <c r="AA682" i="4"/>
  <c r="AD681" i="4"/>
  <c r="AA681" i="4"/>
  <c r="AD680" i="4"/>
  <c r="AA680" i="4"/>
  <c r="AD679" i="4"/>
  <c r="AA679" i="4"/>
  <c r="AD678" i="4"/>
  <c r="AA678" i="4"/>
  <c r="AD677" i="4"/>
  <c r="AA677" i="4"/>
  <c r="AD676" i="4"/>
  <c r="AA676" i="4"/>
  <c r="S676" i="4"/>
  <c r="T676" i="4" s="1"/>
  <c r="P676" i="4"/>
  <c r="H676" i="4"/>
  <c r="AD675" i="4"/>
  <c r="AA675" i="4"/>
  <c r="AD674" i="4"/>
  <c r="AA674" i="4"/>
  <c r="AD673" i="4"/>
  <c r="AA673" i="4"/>
  <c r="AD672" i="4"/>
  <c r="AA672" i="4"/>
  <c r="AD671" i="4"/>
  <c r="AA671" i="4"/>
  <c r="AD670" i="4"/>
  <c r="AA670" i="4"/>
  <c r="AD669" i="4"/>
  <c r="AA669" i="4"/>
  <c r="S669" i="4"/>
  <c r="T669" i="4" s="1"/>
  <c r="P669" i="4"/>
  <c r="H669" i="4"/>
  <c r="AD668" i="4"/>
  <c r="AA668" i="4"/>
  <c r="AD667" i="4"/>
  <c r="AA667" i="4"/>
  <c r="AD666" i="4"/>
  <c r="AA666" i="4"/>
  <c r="AD665" i="4"/>
  <c r="AA665" i="4"/>
  <c r="AD664" i="4"/>
  <c r="AA664" i="4"/>
  <c r="AD663" i="4"/>
  <c r="AA663" i="4"/>
  <c r="AD662" i="4"/>
  <c r="AA662" i="4"/>
  <c r="S662" i="4"/>
  <c r="T662" i="4" s="1"/>
  <c r="P662" i="4"/>
  <c r="H662" i="4"/>
  <c r="AD661" i="4"/>
  <c r="AA661" i="4"/>
  <c r="AD660" i="4"/>
  <c r="AA660" i="4"/>
  <c r="AD659" i="4"/>
  <c r="AA659" i="4"/>
  <c r="AD658" i="4"/>
  <c r="AA658" i="4"/>
  <c r="AD657" i="4"/>
  <c r="AA657" i="4"/>
  <c r="AD656" i="4"/>
  <c r="AA656" i="4"/>
  <c r="AD655" i="4"/>
  <c r="AA655" i="4"/>
  <c r="S655" i="4"/>
  <c r="T655" i="4" s="1"/>
  <c r="P655" i="4"/>
  <c r="H655" i="4"/>
  <c r="AD654" i="4"/>
  <c r="AA654" i="4"/>
  <c r="AD653" i="4"/>
  <c r="AA653" i="4"/>
  <c r="AD652" i="4"/>
  <c r="AA652" i="4"/>
  <c r="AD651" i="4"/>
  <c r="AA651" i="4"/>
  <c r="AD650" i="4"/>
  <c r="AA650" i="4"/>
  <c r="AD649" i="4"/>
  <c r="AA649" i="4"/>
  <c r="AD648" i="4"/>
  <c r="AA648" i="4"/>
  <c r="S648" i="4"/>
  <c r="T648" i="4" s="1"/>
  <c r="P648" i="4"/>
  <c r="H648" i="4"/>
  <c r="AD647" i="4"/>
  <c r="AA647" i="4"/>
  <c r="AD646" i="4"/>
  <c r="AA646" i="4"/>
  <c r="AD645" i="4"/>
  <c r="AA645" i="4"/>
  <c r="AD644" i="4"/>
  <c r="AA644" i="4"/>
  <c r="AD643" i="4"/>
  <c r="AA643" i="4"/>
  <c r="AD642" i="4"/>
  <c r="AA642" i="4"/>
  <c r="AD641" i="4"/>
  <c r="AA641" i="4"/>
  <c r="S641" i="4"/>
  <c r="T641" i="4" s="1"/>
  <c r="P641" i="4"/>
  <c r="H641" i="4"/>
  <c r="AD640" i="4"/>
  <c r="AA640" i="4"/>
  <c r="AD639" i="4"/>
  <c r="AA639" i="4"/>
  <c r="AD638" i="4"/>
  <c r="AA638" i="4"/>
  <c r="AD637" i="4"/>
  <c r="AA637" i="4"/>
  <c r="AD636" i="4"/>
  <c r="AA636" i="4"/>
  <c r="AD635" i="4"/>
  <c r="AA635" i="4"/>
  <c r="AD634" i="4"/>
  <c r="AA634" i="4"/>
  <c r="S634" i="4"/>
  <c r="T634" i="4" s="1"/>
  <c r="P634" i="4"/>
  <c r="H634" i="4"/>
  <c r="AD633" i="4"/>
  <c r="AA633" i="4"/>
  <c r="AD632" i="4"/>
  <c r="AA632" i="4"/>
  <c r="AD631" i="4"/>
  <c r="AA631" i="4"/>
  <c r="AD630" i="4"/>
  <c r="AA630" i="4"/>
  <c r="AD629" i="4"/>
  <c r="AA629" i="4"/>
  <c r="AD628" i="4"/>
  <c r="AA628" i="4"/>
  <c r="AD627" i="4"/>
  <c r="AA627" i="4"/>
  <c r="S627" i="4"/>
  <c r="T627" i="4" s="1"/>
  <c r="P627" i="4"/>
  <c r="H627" i="4"/>
  <c r="AD626" i="4"/>
  <c r="AA626" i="4"/>
  <c r="AD625" i="4"/>
  <c r="AA625" i="4"/>
  <c r="AD624" i="4"/>
  <c r="AA624" i="4"/>
  <c r="AD623" i="4"/>
  <c r="AA623" i="4"/>
  <c r="AD622" i="4"/>
  <c r="AA622" i="4"/>
  <c r="AD621" i="4"/>
  <c r="AA621" i="4"/>
  <c r="AD620" i="4"/>
  <c r="AA620" i="4"/>
  <c r="S620" i="4"/>
  <c r="T620" i="4" s="1"/>
  <c r="P620" i="4"/>
  <c r="H620" i="4"/>
  <c r="AD619" i="4"/>
  <c r="AA619" i="4"/>
  <c r="AD618" i="4"/>
  <c r="AA618" i="4"/>
  <c r="AD617" i="4"/>
  <c r="AA617" i="4"/>
  <c r="AD616" i="4"/>
  <c r="AA616" i="4"/>
  <c r="AD615" i="4"/>
  <c r="AA615" i="4"/>
  <c r="AD614" i="4"/>
  <c r="AA614" i="4"/>
  <c r="AD613" i="4"/>
  <c r="AA613" i="4"/>
  <c r="S613" i="4"/>
  <c r="T613" i="4" s="1"/>
  <c r="P613" i="4"/>
  <c r="H613" i="4"/>
  <c r="AD612" i="4"/>
  <c r="AA612" i="4"/>
  <c r="AD611" i="4"/>
  <c r="AA611" i="4"/>
  <c r="AD610" i="4"/>
  <c r="AA610" i="4"/>
  <c r="AD609" i="4"/>
  <c r="AA609" i="4"/>
  <c r="AD608" i="4"/>
  <c r="AA608" i="4"/>
  <c r="AD607" i="4"/>
  <c r="AA607" i="4"/>
  <c r="AD606" i="4"/>
  <c r="AA606" i="4"/>
  <c r="S606" i="4"/>
  <c r="T606" i="4" s="1"/>
  <c r="P606" i="4"/>
  <c r="H606" i="4"/>
  <c r="AD605" i="4"/>
  <c r="AA605" i="4"/>
  <c r="AD604" i="4"/>
  <c r="AA604" i="4"/>
  <c r="AD603" i="4"/>
  <c r="AA603" i="4"/>
  <c r="AD602" i="4"/>
  <c r="AA602" i="4"/>
  <c r="AD601" i="4"/>
  <c r="AA601" i="4"/>
  <c r="AD600" i="4"/>
  <c r="AA600" i="4"/>
  <c r="AD599" i="4"/>
  <c r="AA599" i="4"/>
  <c r="S599" i="4"/>
  <c r="T599" i="4" s="1"/>
  <c r="P599" i="4"/>
  <c r="H599" i="4"/>
  <c r="AD598" i="4"/>
  <c r="AA598" i="4"/>
  <c r="AD597" i="4"/>
  <c r="AA597" i="4"/>
  <c r="AD596" i="4"/>
  <c r="AA596" i="4"/>
  <c r="AD595" i="4"/>
  <c r="AA595" i="4"/>
  <c r="AD594" i="4"/>
  <c r="AA594" i="4"/>
  <c r="AD593" i="4"/>
  <c r="AA593" i="4"/>
  <c r="AD592" i="4"/>
  <c r="AA592" i="4"/>
  <c r="S592" i="4"/>
  <c r="T592" i="4" s="1"/>
  <c r="P592" i="4"/>
  <c r="H592" i="4"/>
  <c r="AD591" i="4"/>
  <c r="AA591" i="4"/>
  <c r="AD590" i="4"/>
  <c r="AA590" i="4"/>
  <c r="AD589" i="4"/>
  <c r="AA589" i="4"/>
  <c r="AD588" i="4"/>
  <c r="AA588" i="4"/>
  <c r="AD587" i="4"/>
  <c r="AA587" i="4"/>
  <c r="AD586" i="4"/>
  <c r="AA586" i="4"/>
  <c r="AD585" i="4"/>
  <c r="AA585" i="4"/>
  <c r="S585" i="4"/>
  <c r="T585" i="4" s="1"/>
  <c r="P585" i="4"/>
  <c r="H585" i="4"/>
  <c r="AD584" i="4"/>
  <c r="AA584" i="4"/>
  <c r="AD583" i="4"/>
  <c r="AA583" i="4"/>
  <c r="AD582" i="4"/>
  <c r="AA582" i="4"/>
  <c r="AD581" i="4"/>
  <c r="AA581" i="4"/>
  <c r="AD580" i="4"/>
  <c r="AA580" i="4"/>
  <c r="AD579" i="4"/>
  <c r="AA579" i="4"/>
  <c r="AD578" i="4"/>
  <c r="AA578" i="4"/>
  <c r="S578" i="4"/>
  <c r="T578" i="4" s="1"/>
  <c r="P578" i="4"/>
  <c r="H578" i="4"/>
  <c r="AD577" i="4"/>
  <c r="AA577" i="4"/>
  <c r="AD576" i="4"/>
  <c r="AA576" i="4"/>
  <c r="AD575" i="4"/>
  <c r="AA575" i="4"/>
  <c r="AD574" i="4"/>
  <c r="AA574" i="4"/>
  <c r="AD573" i="4"/>
  <c r="AA573" i="4"/>
  <c r="AD572" i="4"/>
  <c r="AA572" i="4"/>
  <c r="AD571" i="4"/>
  <c r="AA571" i="4"/>
  <c r="S571" i="4"/>
  <c r="T571" i="4" s="1"/>
  <c r="P571" i="4"/>
  <c r="H571" i="4"/>
  <c r="AD570" i="4"/>
  <c r="AA570" i="4"/>
  <c r="AD569" i="4"/>
  <c r="AA569" i="4"/>
  <c r="AD568" i="4"/>
  <c r="AA568" i="4"/>
  <c r="AD567" i="4"/>
  <c r="AA567" i="4"/>
  <c r="AD566" i="4"/>
  <c r="AA566" i="4"/>
  <c r="AD565" i="4"/>
  <c r="AA565" i="4"/>
  <c r="AD564" i="4"/>
  <c r="AA564" i="4"/>
  <c r="S564" i="4"/>
  <c r="T564" i="4" s="1"/>
  <c r="P564" i="4"/>
  <c r="H564" i="4"/>
  <c r="AD563" i="4"/>
  <c r="AA563" i="4"/>
  <c r="AD562" i="4"/>
  <c r="AA562" i="4"/>
  <c r="AD561" i="4"/>
  <c r="AA561" i="4"/>
  <c r="AD560" i="4"/>
  <c r="AA560" i="4"/>
  <c r="AD559" i="4"/>
  <c r="AA559" i="4"/>
  <c r="AD558" i="4"/>
  <c r="AA558" i="4"/>
  <c r="AD557" i="4"/>
  <c r="AA557" i="4"/>
  <c r="S557" i="4"/>
  <c r="T557" i="4" s="1"/>
  <c r="P557" i="4"/>
  <c r="H557" i="4"/>
  <c r="AD556" i="4"/>
  <c r="AA556" i="4"/>
  <c r="AD555" i="4"/>
  <c r="AA555" i="4"/>
  <c r="AD554" i="4"/>
  <c r="AA554" i="4"/>
  <c r="AD553" i="4"/>
  <c r="AA553" i="4"/>
  <c r="AD552" i="4"/>
  <c r="AA552" i="4"/>
  <c r="AD551" i="4"/>
  <c r="AA551" i="4"/>
  <c r="AD550" i="4"/>
  <c r="AA550" i="4"/>
  <c r="S550" i="4"/>
  <c r="T550" i="4" s="1"/>
  <c r="P550" i="4"/>
  <c r="H550" i="4"/>
  <c r="AD549" i="4"/>
  <c r="AA549" i="4"/>
  <c r="AD548" i="4"/>
  <c r="AA548" i="4"/>
  <c r="AD547" i="4"/>
  <c r="AA547" i="4"/>
  <c r="AD546" i="4"/>
  <c r="AA546" i="4"/>
  <c r="AD545" i="4"/>
  <c r="AA545" i="4"/>
  <c r="AD544" i="4"/>
  <c r="AA544" i="4"/>
  <c r="AD543" i="4"/>
  <c r="AA543" i="4"/>
  <c r="S543" i="4"/>
  <c r="T543" i="4" s="1"/>
  <c r="P543" i="4"/>
  <c r="H543" i="4"/>
  <c r="AD542" i="4"/>
  <c r="AA542" i="4"/>
  <c r="AD541" i="4"/>
  <c r="AA541" i="4"/>
  <c r="AD540" i="4"/>
  <c r="AA540" i="4"/>
  <c r="AD539" i="4"/>
  <c r="AA539" i="4"/>
  <c r="AD538" i="4"/>
  <c r="AA538" i="4"/>
  <c r="AD537" i="4"/>
  <c r="AA537" i="4"/>
  <c r="AD536" i="4"/>
  <c r="AA536" i="4"/>
  <c r="S536" i="4"/>
  <c r="T536" i="4" s="1"/>
  <c r="P536" i="4"/>
  <c r="H536" i="4"/>
  <c r="AD535" i="4"/>
  <c r="AA535" i="4"/>
  <c r="AD534" i="4"/>
  <c r="AA534" i="4"/>
  <c r="AD533" i="4"/>
  <c r="AA533" i="4"/>
  <c r="AD532" i="4"/>
  <c r="AA532" i="4"/>
  <c r="AD531" i="4"/>
  <c r="AA531" i="4"/>
  <c r="AD530" i="4"/>
  <c r="AA530" i="4"/>
  <c r="AD529" i="4"/>
  <c r="AA529" i="4"/>
  <c r="S529" i="4"/>
  <c r="T529" i="4" s="1"/>
  <c r="P529" i="4"/>
  <c r="H529" i="4"/>
  <c r="AD528" i="4"/>
  <c r="AA528" i="4"/>
  <c r="AD527" i="4"/>
  <c r="AA527" i="4"/>
  <c r="AD526" i="4"/>
  <c r="AA526" i="4"/>
  <c r="AD525" i="4"/>
  <c r="AA525" i="4"/>
  <c r="AD524" i="4"/>
  <c r="AA524" i="4"/>
  <c r="AD523" i="4"/>
  <c r="AA523" i="4"/>
  <c r="AD522" i="4"/>
  <c r="AA522" i="4"/>
  <c r="S522" i="4"/>
  <c r="T522" i="4" s="1"/>
  <c r="P522" i="4"/>
  <c r="H522" i="4"/>
  <c r="AD521" i="4"/>
  <c r="AA521" i="4"/>
  <c r="AD520" i="4"/>
  <c r="AA520" i="4"/>
  <c r="AD519" i="4"/>
  <c r="AA519" i="4"/>
  <c r="AD518" i="4"/>
  <c r="AA518" i="4"/>
  <c r="AD517" i="4"/>
  <c r="AA517" i="4"/>
  <c r="AD516" i="4"/>
  <c r="AA516" i="4"/>
  <c r="AD515" i="4"/>
  <c r="AA515" i="4"/>
  <c r="S515" i="4"/>
  <c r="T515" i="4" s="1"/>
  <c r="P515" i="4"/>
  <c r="H515" i="4"/>
  <c r="AD514" i="4"/>
  <c r="AA514" i="4"/>
  <c r="AD513" i="4"/>
  <c r="AA513" i="4"/>
  <c r="AD512" i="4"/>
  <c r="AA512" i="4"/>
  <c r="AD511" i="4"/>
  <c r="AA511" i="4"/>
  <c r="AD510" i="4"/>
  <c r="AA510" i="4"/>
  <c r="AD509" i="4"/>
  <c r="AA509" i="4"/>
  <c r="AD508" i="4"/>
  <c r="AA508" i="4"/>
  <c r="S508" i="4"/>
  <c r="T508" i="4" s="1"/>
  <c r="P508" i="4"/>
  <c r="H508" i="4"/>
  <c r="AD507" i="4"/>
  <c r="AA507" i="4"/>
  <c r="AD506" i="4"/>
  <c r="AA506" i="4"/>
  <c r="AD505" i="4"/>
  <c r="AA505" i="4"/>
  <c r="AD504" i="4"/>
  <c r="AA504" i="4"/>
  <c r="AD503" i="4"/>
  <c r="AA503" i="4"/>
  <c r="AD502" i="4"/>
  <c r="AA502" i="4"/>
  <c r="AD501" i="4"/>
  <c r="AA501" i="4"/>
  <c r="S501" i="4"/>
  <c r="T501" i="4" s="1"/>
  <c r="P501" i="4"/>
  <c r="H501" i="4"/>
  <c r="AD500" i="4"/>
  <c r="AA500" i="4"/>
  <c r="AD499" i="4"/>
  <c r="AA499" i="4"/>
  <c r="AD498" i="4"/>
  <c r="AA498" i="4"/>
  <c r="AD497" i="4"/>
  <c r="AA497" i="4"/>
  <c r="AD496" i="4"/>
  <c r="AA496" i="4"/>
  <c r="AD495" i="4"/>
  <c r="AA495" i="4"/>
  <c r="AD494" i="4"/>
  <c r="AA494" i="4"/>
  <c r="S494" i="4"/>
  <c r="T494" i="4" s="1"/>
  <c r="P494" i="4"/>
  <c r="H494" i="4"/>
  <c r="AD493" i="4"/>
  <c r="AA493" i="4"/>
  <c r="AD492" i="4"/>
  <c r="AA492" i="4"/>
  <c r="AD491" i="4"/>
  <c r="AA491" i="4"/>
  <c r="AD490" i="4"/>
  <c r="AA490" i="4"/>
  <c r="AD489" i="4"/>
  <c r="AA489" i="4"/>
  <c r="AD488" i="4"/>
  <c r="AA488" i="4"/>
  <c r="AD487" i="4"/>
  <c r="AA487" i="4"/>
  <c r="S487" i="4"/>
  <c r="T487" i="4" s="1"/>
  <c r="P487" i="4"/>
  <c r="H487" i="4"/>
  <c r="AD486" i="4"/>
  <c r="AA486" i="4"/>
  <c r="AD485" i="4"/>
  <c r="AA485" i="4"/>
  <c r="AD484" i="4"/>
  <c r="AA484" i="4"/>
  <c r="AD483" i="4"/>
  <c r="AA483" i="4"/>
  <c r="AD482" i="4"/>
  <c r="AA482" i="4"/>
  <c r="AD481" i="4"/>
  <c r="AA481" i="4"/>
  <c r="AD480" i="4"/>
  <c r="AA480" i="4"/>
  <c r="S480" i="4"/>
  <c r="T480" i="4" s="1"/>
  <c r="P480" i="4"/>
  <c r="H480" i="4"/>
  <c r="AD479" i="4"/>
  <c r="AA479" i="4"/>
  <c r="AD478" i="4"/>
  <c r="AA478" i="4"/>
  <c r="AD477" i="4"/>
  <c r="AA477" i="4"/>
  <c r="AD476" i="4"/>
  <c r="AA476" i="4"/>
  <c r="AD475" i="4"/>
  <c r="AA475" i="4"/>
  <c r="AD474" i="4"/>
  <c r="AA474" i="4"/>
  <c r="AD473" i="4"/>
  <c r="AA473" i="4"/>
  <c r="S473" i="4"/>
  <c r="T473" i="4" s="1"/>
  <c r="P473" i="4"/>
  <c r="H473" i="4"/>
  <c r="AD472" i="4"/>
  <c r="AA472" i="4"/>
  <c r="AD471" i="4"/>
  <c r="AA471" i="4"/>
  <c r="AD470" i="4"/>
  <c r="AA470" i="4"/>
  <c r="AD469" i="4"/>
  <c r="AA469" i="4"/>
  <c r="AD468" i="4"/>
  <c r="AA468" i="4"/>
  <c r="AD467" i="4"/>
  <c r="AA467" i="4"/>
  <c r="AD466" i="4"/>
  <c r="AA466" i="4"/>
  <c r="S466" i="4"/>
  <c r="T466" i="4" s="1"/>
  <c r="P466" i="4"/>
  <c r="H466" i="4"/>
  <c r="AD465" i="4"/>
  <c r="AA465" i="4"/>
  <c r="AD464" i="4"/>
  <c r="AA464" i="4"/>
  <c r="AD463" i="4"/>
  <c r="AA463" i="4"/>
  <c r="AD462" i="4"/>
  <c r="AA462" i="4"/>
  <c r="AD461" i="4"/>
  <c r="AA461" i="4"/>
  <c r="AD460" i="4"/>
  <c r="AA460" i="4"/>
  <c r="AD459" i="4"/>
  <c r="AA459" i="4"/>
  <c r="S459" i="4"/>
  <c r="T459" i="4" s="1"/>
  <c r="P459" i="4"/>
  <c r="H459" i="4"/>
  <c r="AD458" i="4"/>
  <c r="AA458" i="4"/>
  <c r="AD457" i="4"/>
  <c r="AA457" i="4"/>
  <c r="AD456" i="4"/>
  <c r="AA456" i="4"/>
  <c r="AD455" i="4"/>
  <c r="AA455" i="4"/>
  <c r="AD454" i="4"/>
  <c r="AA454" i="4"/>
  <c r="AD453" i="4"/>
  <c r="AA453" i="4"/>
  <c r="AD452" i="4"/>
  <c r="AA452" i="4"/>
  <c r="S452" i="4"/>
  <c r="T452" i="4" s="1"/>
  <c r="P452" i="4"/>
  <c r="H452" i="4"/>
  <c r="AD451" i="4"/>
  <c r="AA451" i="4"/>
  <c r="AD450" i="4"/>
  <c r="AA450" i="4"/>
  <c r="AD449" i="4"/>
  <c r="AA449" i="4"/>
  <c r="AD448" i="4"/>
  <c r="AA448" i="4"/>
  <c r="AD447" i="4"/>
  <c r="AA447" i="4"/>
  <c r="AD446" i="4"/>
  <c r="AA446" i="4"/>
  <c r="AD445" i="4"/>
  <c r="AA445" i="4"/>
  <c r="S445" i="4"/>
  <c r="T445" i="4" s="1"/>
  <c r="P445" i="4"/>
  <c r="H445" i="4"/>
  <c r="AD444" i="4"/>
  <c r="AA444" i="4"/>
  <c r="AD443" i="4"/>
  <c r="AA443" i="4"/>
  <c r="AD442" i="4"/>
  <c r="AA442" i="4"/>
  <c r="AD441" i="4"/>
  <c r="AA441" i="4"/>
  <c r="AD440" i="4"/>
  <c r="AA440" i="4"/>
  <c r="AD439" i="4"/>
  <c r="AA439" i="4"/>
  <c r="AD438" i="4"/>
  <c r="AA438" i="4"/>
  <c r="S438" i="4"/>
  <c r="T438" i="4" s="1"/>
  <c r="P438" i="4"/>
  <c r="H438" i="4"/>
  <c r="AD437" i="4"/>
  <c r="AA437" i="4"/>
  <c r="AD436" i="4"/>
  <c r="AA436" i="4"/>
  <c r="AD435" i="4"/>
  <c r="AA435" i="4"/>
  <c r="AD434" i="4"/>
  <c r="AA434" i="4"/>
  <c r="AD433" i="4"/>
  <c r="AA433" i="4"/>
  <c r="AD432" i="4"/>
  <c r="AA432" i="4"/>
  <c r="AD431" i="4"/>
  <c r="AA431" i="4"/>
  <c r="S431" i="4"/>
  <c r="T431" i="4" s="1"/>
  <c r="P431" i="4"/>
  <c r="H431" i="4"/>
  <c r="AD430" i="4"/>
  <c r="AA430" i="4"/>
  <c r="AD429" i="4"/>
  <c r="AA429" i="4"/>
  <c r="AD428" i="4"/>
  <c r="AA428" i="4"/>
  <c r="AD427" i="4"/>
  <c r="AA427" i="4"/>
  <c r="AD426" i="4"/>
  <c r="AA426" i="4"/>
  <c r="AD425" i="4"/>
  <c r="AA425" i="4"/>
  <c r="AD424" i="4"/>
  <c r="AA424" i="4"/>
  <c r="S424" i="4"/>
  <c r="T424" i="4" s="1"/>
  <c r="P424" i="4"/>
  <c r="H424" i="4"/>
  <c r="AD423" i="4"/>
  <c r="AA423" i="4"/>
  <c r="AD422" i="4"/>
  <c r="AA422" i="4"/>
  <c r="AD421" i="4"/>
  <c r="AA421" i="4"/>
  <c r="AD420" i="4"/>
  <c r="AA420" i="4"/>
  <c r="AD419" i="4"/>
  <c r="AA419" i="4"/>
  <c r="AD418" i="4"/>
  <c r="AA418" i="4"/>
  <c r="AD417" i="4"/>
  <c r="AA417" i="4"/>
  <c r="S417" i="4"/>
  <c r="T417" i="4" s="1"/>
  <c r="P417" i="4"/>
  <c r="H417" i="4"/>
  <c r="AD416" i="4"/>
  <c r="AA416" i="4"/>
  <c r="AD415" i="4"/>
  <c r="AA415" i="4"/>
  <c r="AD414" i="4"/>
  <c r="AA414" i="4"/>
  <c r="AD413" i="4"/>
  <c r="AA413" i="4"/>
  <c r="AD412" i="4"/>
  <c r="AA412" i="4"/>
  <c r="AD411" i="4"/>
  <c r="AA411" i="4"/>
  <c r="AD410" i="4"/>
  <c r="AA410" i="4"/>
  <c r="S410" i="4"/>
  <c r="T410" i="4" s="1"/>
  <c r="P410" i="4"/>
  <c r="H410" i="4"/>
  <c r="AD409" i="4"/>
  <c r="AA409" i="4"/>
  <c r="AD408" i="4"/>
  <c r="AA408" i="4"/>
  <c r="AD407" i="4"/>
  <c r="AA407" i="4"/>
  <c r="AD406" i="4"/>
  <c r="AA406" i="4"/>
  <c r="AD405" i="4"/>
  <c r="AA405" i="4"/>
  <c r="AD404" i="4"/>
  <c r="AA404" i="4"/>
  <c r="AD403" i="4"/>
  <c r="AA403" i="4"/>
  <c r="S403" i="4"/>
  <c r="T403" i="4" s="1"/>
  <c r="P403" i="4"/>
  <c r="H403" i="4"/>
  <c r="AD402" i="4"/>
  <c r="AA402" i="4"/>
  <c r="AD401" i="4"/>
  <c r="AA401" i="4"/>
  <c r="AD400" i="4"/>
  <c r="AA400" i="4"/>
  <c r="AD399" i="4"/>
  <c r="AA399" i="4"/>
  <c r="AD398" i="4"/>
  <c r="AA398" i="4"/>
  <c r="AD397" i="4"/>
  <c r="AA397" i="4"/>
  <c r="AD396" i="4"/>
  <c r="AA396" i="4"/>
  <c r="S396" i="4"/>
  <c r="T396" i="4" s="1"/>
  <c r="P396" i="4"/>
  <c r="H396" i="4"/>
  <c r="AD395" i="4"/>
  <c r="AA395" i="4"/>
  <c r="AD394" i="4"/>
  <c r="AA394" i="4"/>
  <c r="AD393" i="4"/>
  <c r="AA393" i="4"/>
  <c r="AD392" i="4"/>
  <c r="AA392" i="4"/>
  <c r="AD391" i="4"/>
  <c r="AA391" i="4"/>
  <c r="AD390" i="4"/>
  <c r="AA390" i="4"/>
  <c r="AD389" i="4"/>
  <c r="AA389" i="4"/>
  <c r="S389" i="4"/>
  <c r="T389" i="4" s="1"/>
  <c r="P389" i="4"/>
  <c r="H389" i="4"/>
  <c r="AD388" i="4"/>
  <c r="AA388" i="4"/>
  <c r="AD387" i="4"/>
  <c r="AA387" i="4"/>
  <c r="AD386" i="4"/>
  <c r="AA386" i="4"/>
  <c r="AD385" i="4"/>
  <c r="AA385" i="4"/>
  <c r="AD384" i="4"/>
  <c r="AA384" i="4"/>
  <c r="AD383" i="4"/>
  <c r="AA383" i="4"/>
  <c r="AD382" i="4"/>
  <c r="AA382" i="4"/>
  <c r="S382" i="4"/>
  <c r="T382" i="4" s="1"/>
  <c r="P382" i="4"/>
  <c r="H382" i="4"/>
  <c r="AD381" i="4"/>
  <c r="AA381" i="4"/>
  <c r="AD380" i="4"/>
  <c r="AA380" i="4"/>
  <c r="AD379" i="4"/>
  <c r="AA379" i="4"/>
  <c r="AD378" i="4"/>
  <c r="AA378" i="4"/>
  <c r="AD377" i="4"/>
  <c r="AA377" i="4"/>
  <c r="AD376" i="4"/>
  <c r="AA376" i="4"/>
  <c r="AD375" i="4"/>
  <c r="AA375" i="4"/>
  <c r="S375" i="4"/>
  <c r="T375" i="4" s="1"/>
  <c r="P375" i="4"/>
  <c r="H375" i="4"/>
  <c r="AD374" i="4"/>
  <c r="AA374" i="4"/>
  <c r="AD373" i="4"/>
  <c r="AA373" i="4"/>
  <c r="AD372" i="4"/>
  <c r="AA372" i="4"/>
  <c r="AD371" i="4"/>
  <c r="AA371" i="4"/>
  <c r="AD370" i="4"/>
  <c r="AA370" i="4"/>
  <c r="AD369" i="4"/>
  <c r="AA369" i="4"/>
  <c r="AD368" i="4"/>
  <c r="AA368" i="4"/>
  <c r="S368" i="4"/>
  <c r="T368" i="4" s="1"/>
  <c r="P368" i="4"/>
  <c r="H368" i="4"/>
  <c r="AD367" i="4"/>
  <c r="AA367" i="4"/>
  <c r="AD366" i="4"/>
  <c r="AA366" i="4"/>
  <c r="AD365" i="4"/>
  <c r="AA365" i="4"/>
  <c r="AD364" i="4"/>
  <c r="AA364" i="4"/>
  <c r="AD363" i="4"/>
  <c r="AA363" i="4"/>
  <c r="AD362" i="4"/>
  <c r="AA362" i="4"/>
  <c r="AD361" i="4"/>
  <c r="AA361" i="4"/>
  <c r="S361" i="4"/>
  <c r="T361" i="4" s="1"/>
  <c r="P361" i="4"/>
  <c r="H361" i="4"/>
  <c r="AD360" i="4"/>
  <c r="AA360" i="4"/>
  <c r="AD359" i="4"/>
  <c r="AA359" i="4"/>
  <c r="AD358" i="4"/>
  <c r="AA358" i="4"/>
  <c r="AD357" i="4"/>
  <c r="AA357" i="4"/>
  <c r="AD356" i="4"/>
  <c r="AA356" i="4"/>
  <c r="AD355" i="4"/>
  <c r="AA355" i="4"/>
  <c r="AD354" i="4"/>
  <c r="AA354" i="4"/>
  <c r="S354" i="4"/>
  <c r="T354" i="4" s="1"/>
  <c r="P354" i="4"/>
  <c r="H354" i="4"/>
  <c r="AD353" i="4"/>
  <c r="AA353" i="4"/>
  <c r="AD352" i="4"/>
  <c r="AA352" i="4"/>
  <c r="AD351" i="4"/>
  <c r="AA351" i="4"/>
  <c r="AD350" i="4"/>
  <c r="AA350" i="4"/>
  <c r="AD349" i="4"/>
  <c r="AA349" i="4"/>
  <c r="AD348" i="4"/>
  <c r="AA348" i="4"/>
  <c r="AD347" i="4"/>
  <c r="AA347" i="4"/>
  <c r="S347" i="4"/>
  <c r="T347" i="4" s="1"/>
  <c r="P347" i="4"/>
  <c r="H347" i="4"/>
  <c r="AD346" i="4"/>
  <c r="AA346" i="4"/>
  <c r="AD345" i="4"/>
  <c r="AA345" i="4"/>
  <c r="AD344" i="4"/>
  <c r="AA344" i="4"/>
  <c r="AD343" i="4"/>
  <c r="AA343" i="4"/>
  <c r="AD342" i="4"/>
  <c r="AA342" i="4"/>
  <c r="AD341" i="4"/>
  <c r="AA341" i="4"/>
  <c r="AD340" i="4"/>
  <c r="AA340" i="4"/>
  <c r="S340" i="4"/>
  <c r="T340" i="4" s="1"/>
  <c r="P340" i="4"/>
  <c r="H340" i="4"/>
  <c r="AD339" i="4"/>
  <c r="AA339" i="4"/>
  <c r="AD338" i="4"/>
  <c r="AA338" i="4"/>
  <c r="AD337" i="4"/>
  <c r="AA337" i="4"/>
  <c r="AD336" i="4"/>
  <c r="AA336" i="4"/>
  <c r="AD335" i="4"/>
  <c r="AA335" i="4"/>
  <c r="AD334" i="4"/>
  <c r="AA334" i="4"/>
  <c r="AD333" i="4"/>
  <c r="AA333" i="4"/>
  <c r="S333" i="4"/>
  <c r="T333" i="4" s="1"/>
  <c r="P333" i="4"/>
  <c r="H333" i="4"/>
  <c r="BI332" i="4"/>
  <c r="AD332" i="4"/>
  <c r="AA332" i="4"/>
  <c r="BI331" i="4"/>
  <c r="AD331" i="4"/>
  <c r="AA331" i="4"/>
  <c r="BI330" i="4"/>
  <c r="AD330" i="4"/>
  <c r="AA330" i="4"/>
  <c r="AD329" i="4"/>
  <c r="AA329" i="4"/>
  <c r="AD328" i="4"/>
  <c r="AA328" i="4"/>
  <c r="AD327" i="4"/>
  <c r="AA327" i="4"/>
  <c r="AD326" i="4"/>
  <c r="AA326" i="4"/>
  <c r="S326" i="4"/>
  <c r="T326" i="4" s="1"/>
  <c r="P326" i="4"/>
  <c r="H326" i="4"/>
  <c r="AD325" i="4"/>
  <c r="AA325" i="4"/>
  <c r="AD324" i="4"/>
  <c r="AA324" i="4"/>
  <c r="AD323" i="4"/>
  <c r="AA323" i="4"/>
  <c r="AD322" i="4"/>
  <c r="AA322" i="4"/>
  <c r="AD321" i="4"/>
  <c r="AA321" i="4"/>
  <c r="AD320" i="4"/>
  <c r="AA320" i="4"/>
  <c r="AD319" i="4"/>
  <c r="AA319" i="4"/>
  <c r="S319" i="4"/>
  <c r="T319" i="4" s="1"/>
  <c r="P319" i="4"/>
  <c r="H319" i="4"/>
  <c r="AD318" i="4"/>
  <c r="AA318" i="4"/>
  <c r="AD317" i="4"/>
  <c r="AA317" i="4"/>
  <c r="AD316" i="4"/>
  <c r="AA316" i="4"/>
  <c r="AD315" i="4"/>
  <c r="AA315" i="4"/>
  <c r="AD314" i="4"/>
  <c r="AA314" i="4"/>
  <c r="AD313" i="4"/>
  <c r="AA313" i="4"/>
  <c r="AD312" i="4"/>
  <c r="AA312" i="4"/>
  <c r="S312" i="4"/>
  <c r="T312" i="4" s="1"/>
  <c r="P312" i="4"/>
  <c r="H312" i="4"/>
  <c r="AD311" i="4"/>
  <c r="AA311" i="4"/>
  <c r="AD310" i="4"/>
  <c r="AA310" i="4"/>
  <c r="AD309" i="4"/>
  <c r="AA309" i="4"/>
  <c r="AD308" i="4"/>
  <c r="AA308" i="4"/>
  <c r="AD307" i="4"/>
  <c r="AA307" i="4"/>
  <c r="AD306" i="4"/>
  <c r="AA306" i="4"/>
  <c r="AD305" i="4"/>
  <c r="AA305" i="4"/>
  <c r="S305" i="4"/>
  <c r="T305" i="4" s="1"/>
  <c r="P305" i="4"/>
  <c r="H305" i="4"/>
  <c r="AD304" i="4"/>
  <c r="AA304" i="4"/>
  <c r="AD303" i="4"/>
  <c r="AA303" i="4"/>
  <c r="AD302" i="4"/>
  <c r="AA302" i="4"/>
  <c r="AD301" i="4"/>
  <c r="AA301" i="4"/>
  <c r="AD300" i="4"/>
  <c r="AA300" i="4"/>
  <c r="AD299" i="4"/>
  <c r="AA299" i="4"/>
  <c r="AD298" i="4"/>
  <c r="AA298" i="4"/>
  <c r="S298" i="4"/>
  <c r="T298" i="4" s="1"/>
  <c r="P298" i="4"/>
  <c r="H298" i="4"/>
  <c r="AD297" i="4"/>
  <c r="AA297" i="4"/>
  <c r="AD296" i="4"/>
  <c r="AA296" i="4"/>
  <c r="AD295" i="4"/>
  <c r="AA295" i="4"/>
  <c r="AD294" i="4"/>
  <c r="AA294" i="4"/>
  <c r="AD293" i="4"/>
  <c r="AA293" i="4"/>
  <c r="AD292" i="4"/>
  <c r="AA292" i="4"/>
  <c r="AD291" i="4"/>
  <c r="AA291" i="4"/>
  <c r="S291" i="4"/>
  <c r="T291" i="4" s="1"/>
  <c r="P291" i="4"/>
  <c r="H291" i="4"/>
  <c r="AD290" i="4"/>
  <c r="AA290" i="4"/>
  <c r="AD289" i="4"/>
  <c r="AA289" i="4"/>
  <c r="AD288" i="4"/>
  <c r="AA288" i="4"/>
  <c r="AD287" i="4"/>
  <c r="AA287" i="4"/>
  <c r="AD286" i="4"/>
  <c r="AA286" i="4"/>
  <c r="AD285" i="4"/>
  <c r="AA285" i="4"/>
  <c r="AD284" i="4"/>
  <c r="AA284" i="4"/>
  <c r="S284" i="4"/>
  <c r="T284" i="4" s="1"/>
  <c r="P284" i="4"/>
  <c r="H284" i="4"/>
  <c r="AD283" i="4"/>
  <c r="AA283" i="4"/>
  <c r="AD282" i="4"/>
  <c r="AA282" i="4"/>
  <c r="AD281" i="4"/>
  <c r="AA281" i="4"/>
  <c r="AD280" i="4"/>
  <c r="AA280" i="4"/>
  <c r="AD279" i="4"/>
  <c r="AA279" i="4"/>
  <c r="AD278" i="4"/>
  <c r="AA278" i="4"/>
  <c r="AD277" i="4"/>
  <c r="AA277" i="4"/>
  <c r="S277" i="4"/>
  <c r="T277" i="4" s="1"/>
  <c r="P277" i="4"/>
  <c r="H277" i="4"/>
  <c r="AD276" i="4"/>
  <c r="AA276" i="4"/>
  <c r="AD275" i="4"/>
  <c r="AA275" i="4"/>
  <c r="AD274" i="4"/>
  <c r="AA274" i="4"/>
  <c r="AD273" i="4"/>
  <c r="AA273" i="4"/>
  <c r="AD272" i="4"/>
  <c r="AA272" i="4"/>
  <c r="AD271" i="4"/>
  <c r="AA271" i="4"/>
  <c r="AD270" i="4"/>
  <c r="AA270" i="4"/>
  <c r="S270" i="4"/>
  <c r="T270" i="4" s="1"/>
  <c r="P270" i="4"/>
  <c r="H270" i="4"/>
  <c r="AD269" i="4"/>
  <c r="AA269" i="4"/>
  <c r="AD268" i="4"/>
  <c r="AA268" i="4"/>
  <c r="AD267" i="4"/>
  <c r="AA267" i="4"/>
  <c r="AD266" i="4"/>
  <c r="AA266" i="4"/>
  <c r="AD265" i="4"/>
  <c r="AA265" i="4"/>
  <c r="AD264" i="4"/>
  <c r="AA264" i="4"/>
  <c r="AD263" i="4"/>
  <c r="AA263" i="4"/>
  <c r="S263" i="4"/>
  <c r="T263" i="4" s="1"/>
  <c r="P263" i="4"/>
  <c r="H263" i="4"/>
  <c r="AD262" i="4"/>
  <c r="AA262" i="4"/>
  <c r="AD261" i="4"/>
  <c r="AA261" i="4"/>
  <c r="AD260" i="4"/>
  <c r="AA260" i="4"/>
  <c r="AD259" i="4"/>
  <c r="AA259" i="4"/>
  <c r="AD258" i="4"/>
  <c r="AA258" i="4"/>
  <c r="AD257" i="4"/>
  <c r="AA257" i="4"/>
  <c r="AD256" i="4"/>
  <c r="AA256" i="4"/>
  <c r="S256" i="4"/>
  <c r="T256" i="4" s="1"/>
  <c r="P256" i="4"/>
  <c r="H256" i="4"/>
  <c r="AD255" i="4"/>
  <c r="AA255" i="4"/>
  <c r="AD254" i="4"/>
  <c r="AA254" i="4"/>
  <c r="AD253" i="4"/>
  <c r="AA253" i="4"/>
  <c r="AD252" i="4"/>
  <c r="AA252" i="4"/>
  <c r="AD251" i="4"/>
  <c r="AA251" i="4"/>
  <c r="AD250" i="4"/>
  <c r="AA250" i="4"/>
  <c r="AD249" i="4"/>
  <c r="AA249" i="4"/>
  <c r="S249" i="4"/>
  <c r="T249" i="4" s="1"/>
  <c r="P249" i="4"/>
  <c r="H249" i="4"/>
  <c r="AD248" i="4"/>
  <c r="AA248" i="4"/>
  <c r="AD247" i="4"/>
  <c r="AA247" i="4"/>
  <c r="AD246" i="4"/>
  <c r="AA246" i="4"/>
  <c r="AD245" i="4"/>
  <c r="AA245" i="4"/>
  <c r="AD244" i="4"/>
  <c r="AA244" i="4"/>
  <c r="AD243" i="4"/>
  <c r="AA243" i="4"/>
  <c r="AD242" i="4"/>
  <c r="AA242" i="4"/>
  <c r="S242" i="4"/>
  <c r="T242" i="4" s="1"/>
  <c r="P242" i="4"/>
  <c r="H242" i="4"/>
  <c r="AD241" i="4"/>
  <c r="AA241" i="4"/>
  <c r="AD240" i="4"/>
  <c r="AA240" i="4"/>
  <c r="AD239" i="4"/>
  <c r="AA239" i="4"/>
  <c r="AD238" i="4"/>
  <c r="AA238" i="4"/>
  <c r="AD237" i="4"/>
  <c r="AA237" i="4"/>
  <c r="AD236" i="4"/>
  <c r="AA236" i="4"/>
  <c r="AD235" i="4"/>
  <c r="AA235" i="4"/>
  <c r="S235" i="4"/>
  <c r="T235" i="4" s="1"/>
  <c r="P235" i="4"/>
  <c r="H235" i="4"/>
  <c r="AD234" i="4"/>
  <c r="AA234" i="4"/>
  <c r="AD233" i="4"/>
  <c r="AA233" i="4"/>
  <c r="AD232" i="4"/>
  <c r="AA232" i="4"/>
  <c r="AD231" i="4"/>
  <c r="AA231" i="4"/>
  <c r="AD230" i="4"/>
  <c r="AA230" i="4"/>
  <c r="AD229" i="4"/>
  <c r="AA229" i="4"/>
  <c r="AD228" i="4"/>
  <c r="AA228" i="4"/>
  <c r="S228" i="4"/>
  <c r="T228" i="4" s="1"/>
  <c r="P228" i="4"/>
  <c r="H228" i="4"/>
  <c r="AD227" i="4"/>
  <c r="AA227" i="4"/>
  <c r="AD226" i="4"/>
  <c r="AA226" i="4"/>
  <c r="AD225" i="4"/>
  <c r="AA225" i="4"/>
  <c r="AD224" i="4"/>
  <c r="AA224" i="4"/>
  <c r="AD223" i="4"/>
  <c r="AA223" i="4"/>
  <c r="AD222" i="4"/>
  <c r="AA222" i="4"/>
  <c r="AD221" i="4"/>
  <c r="AA221" i="4"/>
  <c r="S221" i="4"/>
  <c r="T221" i="4" s="1"/>
  <c r="P221" i="4"/>
  <c r="H221" i="4"/>
  <c r="AD220" i="4"/>
  <c r="AA220" i="4"/>
  <c r="AD219" i="4"/>
  <c r="AA219" i="4"/>
  <c r="AD218" i="4"/>
  <c r="AA218" i="4"/>
  <c r="AD217" i="4"/>
  <c r="AA217" i="4"/>
  <c r="AD216" i="4"/>
  <c r="AA216" i="4"/>
  <c r="AD215" i="4"/>
  <c r="AA215" i="4"/>
  <c r="AD214" i="4"/>
  <c r="AA214" i="4"/>
  <c r="S214" i="4"/>
  <c r="T214" i="4" s="1"/>
  <c r="P214" i="4"/>
  <c r="H214" i="4"/>
  <c r="AD213" i="4"/>
  <c r="AA213" i="4"/>
  <c r="AD212" i="4"/>
  <c r="AA212" i="4"/>
  <c r="AD211" i="4"/>
  <c r="AA211" i="4"/>
  <c r="AD210" i="4"/>
  <c r="AA210" i="4"/>
  <c r="AD209" i="4"/>
  <c r="AA209" i="4"/>
  <c r="AD208" i="4"/>
  <c r="AA208" i="4"/>
  <c r="AD207" i="4"/>
  <c r="AA207" i="4"/>
  <c r="S207" i="4"/>
  <c r="T207" i="4" s="1"/>
  <c r="P207" i="4"/>
  <c r="H207" i="4"/>
  <c r="AD206" i="4"/>
  <c r="AA206" i="4"/>
  <c r="AD205" i="4"/>
  <c r="AA205" i="4"/>
  <c r="AD204" i="4"/>
  <c r="AA204" i="4"/>
  <c r="AD203" i="4"/>
  <c r="AA203" i="4"/>
  <c r="AD202" i="4"/>
  <c r="AA202" i="4"/>
  <c r="AD201" i="4"/>
  <c r="AA201" i="4"/>
  <c r="AD200" i="4"/>
  <c r="AA200" i="4"/>
  <c r="S200" i="4"/>
  <c r="T200" i="4" s="1"/>
  <c r="P200" i="4"/>
  <c r="H200" i="4"/>
  <c r="AD199" i="4"/>
  <c r="AA199" i="4"/>
  <c r="AD198" i="4"/>
  <c r="AA198" i="4"/>
  <c r="AD197" i="4"/>
  <c r="AA197" i="4"/>
  <c r="AD196" i="4"/>
  <c r="AA196" i="4"/>
  <c r="AD195" i="4"/>
  <c r="AA195" i="4"/>
  <c r="AD194" i="4"/>
  <c r="AA194" i="4"/>
  <c r="AD193" i="4"/>
  <c r="AA193" i="4"/>
  <c r="S193" i="4"/>
  <c r="T193" i="4" s="1"/>
  <c r="P193" i="4"/>
  <c r="H193" i="4"/>
  <c r="AD192" i="4"/>
  <c r="AA192" i="4"/>
  <c r="AD191" i="4"/>
  <c r="AA191" i="4"/>
  <c r="AD190" i="4"/>
  <c r="AA190" i="4"/>
  <c r="AD189" i="4"/>
  <c r="AA189" i="4"/>
  <c r="AD188" i="4"/>
  <c r="AA188" i="4"/>
  <c r="AD187" i="4"/>
  <c r="AA187" i="4"/>
  <c r="AD186" i="4"/>
  <c r="AA186" i="4"/>
  <c r="S186" i="4"/>
  <c r="T186" i="4" s="1"/>
  <c r="P186" i="4"/>
  <c r="H186" i="4"/>
  <c r="AD185" i="4"/>
  <c r="AA185" i="4"/>
  <c r="AD184" i="4"/>
  <c r="AA184" i="4"/>
  <c r="AD183" i="4"/>
  <c r="AA183" i="4"/>
  <c r="AD182" i="4"/>
  <c r="AA182" i="4"/>
  <c r="AD181" i="4"/>
  <c r="AA181" i="4"/>
  <c r="AD180" i="4"/>
  <c r="AA180" i="4"/>
  <c r="AD179" i="4"/>
  <c r="AA179" i="4"/>
  <c r="S179" i="4"/>
  <c r="T179" i="4" s="1"/>
  <c r="P179" i="4"/>
  <c r="H179" i="4"/>
  <c r="AD178" i="4"/>
  <c r="AA178" i="4"/>
  <c r="AD177" i="4"/>
  <c r="AA177" i="4"/>
  <c r="AD176" i="4"/>
  <c r="AA176" i="4"/>
  <c r="AD175" i="4"/>
  <c r="AA175" i="4"/>
  <c r="AD174" i="4"/>
  <c r="AA174" i="4"/>
  <c r="AD173" i="4"/>
  <c r="AA173" i="4"/>
  <c r="AD172" i="4"/>
  <c r="AA172" i="4"/>
  <c r="S172" i="4"/>
  <c r="T172" i="4" s="1"/>
  <c r="P172" i="4"/>
  <c r="H172" i="4"/>
  <c r="AD171" i="4"/>
  <c r="AA171" i="4"/>
  <c r="AD170" i="4"/>
  <c r="AA170" i="4"/>
  <c r="AD169" i="4"/>
  <c r="AA169" i="4"/>
  <c r="AD168" i="4"/>
  <c r="AA168" i="4"/>
  <c r="AD167" i="4"/>
  <c r="AA167" i="4"/>
  <c r="AD166" i="4"/>
  <c r="AA166" i="4"/>
  <c r="AD165" i="4"/>
  <c r="AA165" i="4"/>
  <c r="S165" i="4"/>
  <c r="T165" i="4" s="1"/>
  <c r="P165" i="4"/>
  <c r="H165" i="4"/>
  <c r="AD164" i="4"/>
  <c r="AA164" i="4"/>
  <c r="AD163" i="4"/>
  <c r="AA163" i="4"/>
  <c r="AD162" i="4"/>
  <c r="AA162" i="4"/>
  <c r="AD161" i="4"/>
  <c r="AA161" i="4"/>
  <c r="AD160" i="4"/>
  <c r="AA160" i="4"/>
  <c r="AD159" i="4"/>
  <c r="AA159" i="4"/>
  <c r="AD158" i="4"/>
  <c r="AA158" i="4"/>
  <c r="S158" i="4"/>
  <c r="T158" i="4" s="1"/>
  <c r="P158" i="4"/>
  <c r="H158" i="4"/>
  <c r="AD157" i="4"/>
  <c r="AA157" i="4"/>
  <c r="AD156" i="4"/>
  <c r="AA156" i="4"/>
  <c r="AD155" i="4"/>
  <c r="AA155" i="4"/>
  <c r="AD154" i="4"/>
  <c r="AA154" i="4"/>
  <c r="AD153" i="4"/>
  <c r="AA153" i="4"/>
  <c r="AD152" i="4"/>
  <c r="AA152" i="4"/>
  <c r="AD151" i="4"/>
  <c r="AA151" i="4"/>
  <c r="S151" i="4"/>
  <c r="T151" i="4" s="1"/>
  <c r="P151" i="4"/>
  <c r="H151" i="4"/>
  <c r="AD150" i="4"/>
  <c r="AA150" i="4"/>
  <c r="AD149" i="4"/>
  <c r="AA149" i="4"/>
  <c r="AD148" i="4"/>
  <c r="AA148" i="4"/>
  <c r="AD147" i="4"/>
  <c r="AA147" i="4"/>
  <c r="AD146" i="4"/>
  <c r="AA146" i="4"/>
  <c r="AD145" i="4"/>
  <c r="AA145" i="4"/>
  <c r="AD144" i="4"/>
  <c r="AA144" i="4"/>
  <c r="S144" i="4"/>
  <c r="T144" i="4" s="1"/>
  <c r="P144" i="4"/>
  <c r="H144" i="4"/>
  <c r="AD143" i="4"/>
  <c r="AA143" i="4"/>
  <c r="AD142" i="4"/>
  <c r="AA142" i="4"/>
  <c r="AD141" i="4"/>
  <c r="AA141" i="4"/>
  <c r="AD140" i="4"/>
  <c r="AA140" i="4"/>
  <c r="AD139" i="4"/>
  <c r="AA139" i="4"/>
  <c r="AD138" i="4"/>
  <c r="AA138" i="4"/>
  <c r="AD137" i="4"/>
  <c r="AA137" i="4"/>
  <c r="S137" i="4"/>
  <c r="T137" i="4" s="1"/>
  <c r="P137" i="4"/>
  <c r="H137" i="4"/>
  <c r="AD136" i="4"/>
  <c r="AA136" i="4"/>
  <c r="AD135" i="4"/>
  <c r="AA135" i="4"/>
  <c r="AD134" i="4"/>
  <c r="AA134" i="4"/>
  <c r="AD133" i="4"/>
  <c r="AA133" i="4"/>
  <c r="AD132" i="4"/>
  <c r="AA132" i="4"/>
  <c r="AD131" i="4"/>
  <c r="AA131" i="4"/>
  <c r="AD130" i="4"/>
  <c r="AA130" i="4"/>
  <c r="S130" i="4"/>
  <c r="T130" i="4" s="1"/>
  <c r="P130" i="4"/>
  <c r="H130" i="4"/>
  <c r="AD129" i="4"/>
  <c r="AA129" i="4"/>
  <c r="AD128" i="4"/>
  <c r="AA128" i="4"/>
  <c r="AD127" i="4"/>
  <c r="AA127" i="4"/>
  <c r="AD126" i="4"/>
  <c r="AA126" i="4"/>
  <c r="AD125" i="4"/>
  <c r="AA125" i="4"/>
  <c r="AD124" i="4"/>
  <c r="AA124" i="4"/>
  <c r="AD123" i="4"/>
  <c r="AA123" i="4"/>
  <c r="S123" i="4"/>
  <c r="T123" i="4" s="1"/>
  <c r="P123" i="4"/>
  <c r="H123" i="4"/>
  <c r="AD122" i="4"/>
  <c r="AA122" i="4"/>
  <c r="AD121" i="4"/>
  <c r="AA121" i="4"/>
  <c r="AD120" i="4"/>
  <c r="AA120" i="4"/>
  <c r="AD119" i="4"/>
  <c r="AA119" i="4"/>
  <c r="AD118" i="4"/>
  <c r="AA118" i="4"/>
  <c r="AD117" i="4"/>
  <c r="AA117" i="4"/>
  <c r="AD116" i="4"/>
  <c r="AA116" i="4"/>
  <c r="S116" i="4"/>
  <c r="T116" i="4" s="1"/>
  <c r="P116" i="4"/>
  <c r="H116" i="4"/>
  <c r="AD115" i="4"/>
  <c r="AA115" i="4"/>
  <c r="AD114" i="4"/>
  <c r="AA114" i="4"/>
  <c r="AD113" i="4"/>
  <c r="AA113" i="4"/>
  <c r="AD112" i="4"/>
  <c r="AA112" i="4"/>
  <c r="AD111" i="4"/>
  <c r="AA111" i="4"/>
  <c r="AD110" i="4"/>
  <c r="AA110" i="4"/>
  <c r="AD109" i="4"/>
  <c r="AA109" i="4"/>
  <c r="S109" i="4"/>
  <c r="T109" i="4" s="1"/>
  <c r="P109" i="4"/>
  <c r="H109" i="4"/>
  <c r="AD108" i="4"/>
  <c r="AA108" i="4"/>
  <c r="AD107" i="4"/>
  <c r="AA107" i="4"/>
  <c r="AD106" i="4"/>
  <c r="AA106" i="4"/>
  <c r="AD105" i="4"/>
  <c r="AA105" i="4"/>
  <c r="AD104" i="4"/>
  <c r="AA104" i="4"/>
  <c r="AD103" i="4"/>
  <c r="AA103" i="4"/>
  <c r="AD102" i="4"/>
  <c r="AA102" i="4"/>
  <c r="S102" i="4"/>
  <c r="T102" i="4" s="1"/>
  <c r="P102" i="4"/>
  <c r="H102" i="4"/>
  <c r="AD101" i="4"/>
  <c r="AA101" i="4"/>
  <c r="AD100" i="4"/>
  <c r="AA100" i="4"/>
  <c r="AD99" i="4"/>
  <c r="AA99" i="4"/>
  <c r="AD98" i="4"/>
  <c r="AA98" i="4"/>
  <c r="AD97" i="4"/>
  <c r="AA97" i="4"/>
  <c r="AD96" i="4"/>
  <c r="AA96" i="4"/>
  <c r="AD95" i="4"/>
  <c r="AA95" i="4"/>
  <c r="S95" i="4"/>
  <c r="T95" i="4" s="1"/>
  <c r="P95" i="4"/>
  <c r="H95" i="4"/>
  <c r="AD94" i="4"/>
  <c r="AA94" i="4"/>
  <c r="AD93" i="4"/>
  <c r="AA93" i="4"/>
  <c r="AD92" i="4"/>
  <c r="AA92" i="4"/>
  <c r="AD91" i="4"/>
  <c r="AA91" i="4"/>
  <c r="AD90" i="4"/>
  <c r="AA90" i="4"/>
  <c r="AD89" i="4"/>
  <c r="AA89" i="4"/>
  <c r="AD88" i="4"/>
  <c r="AA88" i="4"/>
  <c r="S88" i="4"/>
  <c r="T88" i="4" s="1"/>
  <c r="P88" i="4"/>
  <c r="H88" i="4"/>
  <c r="AD87" i="4"/>
  <c r="AA87" i="4"/>
  <c r="AD86" i="4"/>
  <c r="AA86" i="4"/>
  <c r="AD85" i="4"/>
  <c r="AA85" i="4"/>
  <c r="AD84" i="4"/>
  <c r="AA84" i="4"/>
  <c r="AD83" i="4"/>
  <c r="AA83" i="4"/>
  <c r="AD82" i="4"/>
  <c r="AA82" i="4"/>
  <c r="AD81" i="4"/>
  <c r="AA81" i="4"/>
  <c r="S81" i="4"/>
  <c r="T81" i="4" s="1"/>
  <c r="P81" i="4"/>
  <c r="H81" i="4"/>
  <c r="AD80" i="4"/>
  <c r="AA80" i="4"/>
  <c r="AD79" i="4"/>
  <c r="AA79" i="4"/>
  <c r="AD78" i="4"/>
  <c r="AA78" i="4"/>
  <c r="AD77" i="4"/>
  <c r="AA77" i="4"/>
  <c r="AD76" i="4"/>
  <c r="AA76" i="4"/>
  <c r="AD75" i="4"/>
  <c r="AA75" i="4"/>
  <c r="AD74" i="4"/>
  <c r="AA74" i="4"/>
  <c r="S74" i="4"/>
  <c r="T74" i="4" s="1"/>
  <c r="P74" i="4"/>
  <c r="H74" i="4"/>
  <c r="AD73" i="4"/>
  <c r="AA73" i="4"/>
  <c r="AD72" i="4"/>
  <c r="AA72" i="4"/>
  <c r="AD71" i="4"/>
  <c r="AA71" i="4"/>
  <c r="AD70" i="4"/>
  <c r="AA70" i="4"/>
  <c r="AD69" i="4"/>
  <c r="AA69" i="4"/>
  <c r="AD68" i="4"/>
  <c r="AA68" i="4"/>
  <c r="AD67" i="4"/>
  <c r="AA67" i="4"/>
  <c r="S67" i="4"/>
  <c r="T67" i="4" s="1"/>
  <c r="P67" i="4"/>
  <c r="H67" i="4"/>
  <c r="AD66" i="4"/>
  <c r="AA66" i="4"/>
  <c r="AD65" i="4"/>
  <c r="AA65" i="4"/>
  <c r="AD64" i="4"/>
  <c r="AA64" i="4"/>
  <c r="AD63" i="4"/>
  <c r="AA63" i="4"/>
  <c r="AD62" i="4"/>
  <c r="AA62" i="4"/>
  <c r="AD61" i="4"/>
  <c r="AD60" i="4"/>
  <c r="AA60" i="4"/>
  <c r="S60" i="4"/>
  <c r="T60" i="4" s="1"/>
  <c r="P60" i="4"/>
  <c r="H60" i="4"/>
  <c r="AD59" i="4"/>
  <c r="AA59" i="4"/>
  <c r="AD58" i="4"/>
  <c r="AA58" i="4"/>
  <c r="AD57" i="4"/>
  <c r="AA57" i="4"/>
  <c r="AD56" i="4"/>
  <c r="AA56" i="4"/>
  <c r="AD55" i="4"/>
  <c r="AA55" i="4"/>
  <c r="AD54" i="4"/>
  <c r="AA54" i="4"/>
  <c r="AD53" i="4"/>
  <c r="AA53" i="4"/>
  <c r="S53" i="4"/>
  <c r="T53" i="4" s="1"/>
  <c r="P53" i="4"/>
  <c r="H53" i="4"/>
  <c r="AD52" i="4"/>
  <c r="AA52" i="4"/>
  <c r="AD51" i="4"/>
  <c r="AA51" i="4"/>
  <c r="AD50" i="4"/>
  <c r="AA50" i="4"/>
  <c r="AD49" i="4"/>
  <c r="AA49" i="4"/>
  <c r="AD48" i="4"/>
  <c r="AA48" i="4"/>
  <c r="AD47" i="4"/>
  <c r="AA47" i="4"/>
  <c r="AD46" i="4"/>
  <c r="AA46" i="4"/>
  <c r="S46" i="4"/>
  <c r="T46" i="4" s="1"/>
  <c r="P46" i="4"/>
  <c r="H46" i="4"/>
  <c r="AD45" i="4"/>
  <c r="AA45" i="4"/>
  <c r="AD44" i="4"/>
  <c r="AA44" i="4"/>
  <c r="AD43" i="4"/>
  <c r="AA43" i="4"/>
  <c r="AD42" i="4"/>
  <c r="AA42" i="4"/>
  <c r="AD41" i="4"/>
  <c r="AA41" i="4"/>
  <c r="AD40" i="4"/>
  <c r="AA40" i="4"/>
  <c r="AD39" i="4"/>
  <c r="AA39" i="4"/>
  <c r="S39" i="4"/>
  <c r="T39" i="4" s="1"/>
  <c r="P39" i="4"/>
  <c r="H39" i="4"/>
  <c r="AD38" i="4"/>
  <c r="AA38" i="4"/>
  <c r="AD37" i="4"/>
  <c r="AA37" i="4"/>
  <c r="AD36" i="4"/>
  <c r="AA36" i="4"/>
  <c r="AD35" i="4"/>
  <c r="AA35" i="4"/>
  <c r="AD34" i="4"/>
  <c r="AA34" i="4"/>
  <c r="AD33" i="4"/>
  <c r="AA33" i="4"/>
  <c r="AD32" i="4"/>
  <c r="AA32" i="4"/>
  <c r="S32" i="4"/>
  <c r="T32" i="4" s="1"/>
  <c r="P32" i="4"/>
  <c r="H32" i="4"/>
  <c r="AD31" i="4"/>
  <c r="AA31" i="4"/>
  <c r="AD30" i="4"/>
  <c r="AA30" i="4"/>
  <c r="AD29" i="4"/>
  <c r="AA29" i="4"/>
  <c r="AD28" i="4"/>
  <c r="AA28" i="4"/>
  <c r="AD27" i="4"/>
  <c r="AA27" i="4"/>
  <c r="AD26" i="4"/>
  <c r="AA26" i="4"/>
  <c r="AD25" i="4"/>
  <c r="AA25" i="4"/>
  <c r="S25" i="4"/>
  <c r="T25" i="4" s="1"/>
  <c r="P25" i="4"/>
  <c r="H25" i="4"/>
  <c r="AD24" i="4"/>
  <c r="AA24" i="4"/>
  <c r="AD23" i="4"/>
  <c r="AA23" i="4"/>
  <c r="AD22" i="4"/>
  <c r="AA22" i="4"/>
  <c r="AD21" i="4"/>
  <c r="AA21" i="4"/>
  <c r="AD20" i="4"/>
  <c r="AA20" i="4"/>
  <c r="AD19" i="4"/>
  <c r="AA19" i="4"/>
  <c r="AD18" i="4"/>
  <c r="AA18" i="4"/>
  <c r="S18" i="4"/>
  <c r="T18" i="4" s="1"/>
  <c r="P18" i="4"/>
  <c r="H18" i="4"/>
  <c r="AD17" i="4"/>
  <c r="AA17" i="4"/>
  <c r="AD16" i="4"/>
  <c r="AA16" i="4"/>
  <c r="AD15" i="4"/>
  <c r="AA15" i="4"/>
  <c r="AD14" i="4"/>
  <c r="AA14" i="4"/>
  <c r="AD13" i="4"/>
  <c r="AA13" i="4"/>
  <c r="AD12" i="4"/>
  <c r="AA12" i="4"/>
  <c r="AD11" i="4"/>
  <c r="AA11" i="4"/>
  <c r="S11" i="4"/>
  <c r="T11" i="4" s="1"/>
  <c r="P11" i="4"/>
  <c r="H11" i="4"/>
  <c r="AJ185" i="2"/>
  <c r="AL185" i="2" s="1"/>
  <c r="AM185" i="2" s="1"/>
  <c r="AI185" i="2"/>
  <c r="AJ184" i="2"/>
  <c r="AL184" i="2" s="1"/>
  <c r="AM184" i="2" s="1"/>
  <c r="AI184" i="2"/>
  <c r="AJ183" i="2"/>
  <c r="AL183" i="2" s="1"/>
  <c r="AM183" i="2" s="1"/>
  <c r="AI183" i="2"/>
  <c r="AJ182" i="2"/>
  <c r="AL182" i="2" s="1"/>
  <c r="AM182" i="2" s="1"/>
  <c r="AI182" i="2"/>
  <c r="AJ181" i="2"/>
  <c r="AL181" i="2" s="1"/>
  <c r="AM181" i="2" s="1"/>
  <c r="AI181" i="2"/>
  <c r="AJ180" i="2"/>
  <c r="AL180" i="2" s="1"/>
  <c r="AM180" i="2" s="1"/>
  <c r="AI180" i="2"/>
  <c r="AS179" i="2"/>
  <c r="AJ179" i="2"/>
  <c r="AL179" i="2" s="1"/>
  <c r="AM179" i="2" s="1"/>
  <c r="AI179" i="2"/>
  <c r="I179" i="2"/>
  <c r="A179" i="2"/>
  <c r="AJ178" i="2"/>
  <c r="AL178" i="2" s="1"/>
  <c r="AM178" i="2" s="1"/>
  <c r="AI178" i="2"/>
  <c r="AJ177" i="2"/>
  <c r="AL177" i="2" s="1"/>
  <c r="AM177" i="2" s="1"/>
  <c r="AI177" i="2"/>
  <c r="AJ176" i="2"/>
  <c r="AL176" i="2" s="1"/>
  <c r="AM176" i="2" s="1"/>
  <c r="AI176" i="2"/>
  <c r="AJ175" i="2"/>
  <c r="AL175" i="2" s="1"/>
  <c r="AM175" i="2" s="1"/>
  <c r="AI175" i="2"/>
  <c r="AJ174" i="2"/>
  <c r="AL174" i="2" s="1"/>
  <c r="AM174" i="2" s="1"/>
  <c r="AI174" i="2"/>
  <c r="AJ173" i="2"/>
  <c r="AL173" i="2" s="1"/>
  <c r="AM173" i="2" s="1"/>
  <c r="AI173" i="2"/>
  <c r="AS172" i="2"/>
  <c r="AJ172" i="2"/>
  <c r="AL172" i="2" s="1"/>
  <c r="AM172" i="2" s="1"/>
  <c r="AI172" i="2"/>
  <c r="I172" i="2"/>
  <c r="A172" i="2"/>
  <c r="AJ171" i="2"/>
  <c r="AL171" i="2" s="1"/>
  <c r="AM171" i="2" s="1"/>
  <c r="AI171" i="2"/>
  <c r="AJ170" i="2"/>
  <c r="AL170" i="2" s="1"/>
  <c r="AM170" i="2" s="1"/>
  <c r="AI170" i="2"/>
  <c r="AJ169" i="2"/>
  <c r="AL169" i="2" s="1"/>
  <c r="AM169" i="2" s="1"/>
  <c r="AI169" i="2"/>
  <c r="AJ168" i="2"/>
  <c r="AL168" i="2" s="1"/>
  <c r="AM168" i="2" s="1"/>
  <c r="AI168" i="2"/>
  <c r="AJ167" i="2"/>
  <c r="AL167" i="2" s="1"/>
  <c r="AM167" i="2" s="1"/>
  <c r="AI167" i="2"/>
  <c r="AJ166" i="2"/>
  <c r="AL166" i="2" s="1"/>
  <c r="AM166" i="2" s="1"/>
  <c r="AI166" i="2"/>
  <c r="AS165" i="2"/>
  <c r="AJ165" i="2"/>
  <c r="AL165" i="2" s="1"/>
  <c r="AM165" i="2" s="1"/>
  <c r="AI165" i="2"/>
  <c r="I165" i="2"/>
  <c r="A165" i="2"/>
  <c r="AJ164" i="2"/>
  <c r="AL164" i="2" s="1"/>
  <c r="AM164" i="2" s="1"/>
  <c r="AI164" i="2"/>
  <c r="AJ163" i="2"/>
  <c r="AL163" i="2" s="1"/>
  <c r="AM163" i="2" s="1"/>
  <c r="AI163" i="2"/>
  <c r="AJ162" i="2"/>
  <c r="AL162" i="2" s="1"/>
  <c r="AM162" i="2" s="1"/>
  <c r="AI162" i="2"/>
  <c r="AJ161" i="2"/>
  <c r="AL161" i="2" s="1"/>
  <c r="AM161" i="2" s="1"/>
  <c r="AI161" i="2"/>
  <c r="AJ160" i="2"/>
  <c r="AL160" i="2" s="1"/>
  <c r="AM160" i="2" s="1"/>
  <c r="AI160" i="2"/>
  <c r="AJ159" i="2"/>
  <c r="AL159" i="2" s="1"/>
  <c r="AM159" i="2" s="1"/>
  <c r="AI159" i="2"/>
  <c r="AS158" i="2"/>
  <c r="AJ158" i="2"/>
  <c r="AL158" i="2" s="1"/>
  <c r="AM158" i="2" s="1"/>
  <c r="AI158" i="2"/>
  <c r="I158" i="2"/>
  <c r="A158" i="2"/>
  <c r="AJ157" i="2"/>
  <c r="AL157" i="2" s="1"/>
  <c r="AM157" i="2" s="1"/>
  <c r="AI157" i="2"/>
  <c r="AJ156" i="2"/>
  <c r="AL156" i="2" s="1"/>
  <c r="AM156" i="2" s="1"/>
  <c r="AI156" i="2"/>
  <c r="AJ155" i="2"/>
  <c r="AL155" i="2" s="1"/>
  <c r="AM155" i="2" s="1"/>
  <c r="AI155" i="2"/>
  <c r="AJ154" i="2"/>
  <c r="AL154" i="2" s="1"/>
  <c r="AM154" i="2" s="1"/>
  <c r="AI154" i="2"/>
  <c r="AJ153" i="2"/>
  <c r="AL153" i="2" s="1"/>
  <c r="AM153" i="2" s="1"/>
  <c r="AI153" i="2"/>
  <c r="AJ152" i="2"/>
  <c r="AL152" i="2" s="1"/>
  <c r="AM152" i="2" s="1"/>
  <c r="AI152" i="2"/>
  <c r="AS151" i="2"/>
  <c r="AJ151" i="2"/>
  <c r="AL151" i="2" s="1"/>
  <c r="AM151" i="2" s="1"/>
  <c r="AI151" i="2"/>
  <c r="I151" i="2"/>
  <c r="A151" i="2"/>
  <c r="AJ150" i="2"/>
  <c r="AL150" i="2" s="1"/>
  <c r="AM150" i="2" s="1"/>
  <c r="AI150" i="2"/>
  <c r="AJ149" i="2"/>
  <c r="AL149" i="2" s="1"/>
  <c r="AM149" i="2" s="1"/>
  <c r="AI149" i="2"/>
  <c r="AJ148" i="2"/>
  <c r="AL148" i="2" s="1"/>
  <c r="AM148" i="2" s="1"/>
  <c r="AI148" i="2"/>
  <c r="AJ147" i="2"/>
  <c r="AL147" i="2" s="1"/>
  <c r="AM147" i="2" s="1"/>
  <c r="AI147" i="2"/>
  <c r="AJ146" i="2"/>
  <c r="AL146" i="2" s="1"/>
  <c r="AM146" i="2" s="1"/>
  <c r="AI146" i="2"/>
  <c r="AJ145" i="2"/>
  <c r="AL145" i="2" s="1"/>
  <c r="AM145" i="2" s="1"/>
  <c r="AI145" i="2"/>
  <c r="AS144" i="2"/>
  <c r="AJ144" i="2"/>
  <c r="AL144" i="2" s="1"/>
  <c r="AM144" i="2" s="1"/>
  <c r="AI144" i="2"/>
  <c r="I144" i="2"/>
  <c r="A144" i="2"/>
  <c r="AJ143" i="2"/>
  <c r="AL143" i="2" s="1"/>
  <c r="AM143" i="2" s="1"/>
  <c r="AI143" i="2"/>
  <c r="AJ142" i="2"/>
  <c r="AL142" i="2" s="1"/>
  <c r="AM142" i="2" s="1"/>
  <c r="AI142" i="2"/>
  <c r="AJ141" i="2"/>
  <c r="AL141" i="2" s="1"/>
  <c r="AM141" i="2" s="1"/>
  <c r="AI141" i="2"/>
  <c r="AJ140" i="2"/>
  <c r="AL140" i="2" s="1"/>
  <c r="AM140" i="2" s="1"/>
  <c r="AI140" i="2"/>
  <c r="AJ139" i="2"/>
  <c r="AL139" i="2" s="1"/>
  <c r="AM139" i="2" s="1"/>
  <c r="AI139" i="2"/>
  <c r="AJ138" i="2"/>
  <c r="AL138" i="2" s="1"/>
  <c r="AM138" i="2" s="1"/>
  <c r="AI138" i="2"/>
  <c r="AS137" i="2"/>
  <c r="AJ137" i="2"/>
  <c r="AL137" i="2" s="1"/>
  <c r="AM137" i="2" s="1"/>
  <c r="AI137" i="2"/>
  <c r="I137" i="2"/>
  <c r="A137" i="2"/>
  <c r="AJ136" i="2"/>
  <c r="AL136" i="2" s="1"/>
  <c r="AM136" i="2" s="1"/>
  <c r="AI136" i="2"/>
  <c r="AJ135" i="2"/>
  <c r="AL135" i="2" s="1"/>
  <c r="AM135" i="2" s="1"/>
  <c r="AI135" i="2"/>
  <c r="AJ134" i="2"/>
  <c r="AL134" i="2" s="1"/>
  <c r="AM134" i="2" s="1"/>
  <c r="AI134" i="2"/>
  <c r="AJ133" i="2"/>
  <c r="AL133" i="2" s="1"/>
  <c r="AM133" i="2" s="1"/>
  <c r="AI133" i="2"/>
  <c r="AI132" i="2"/>
  <c r="AJ132" i="2" s="1"/>
  <c r="AL132" i="2" s="1"/>
  <c r="AM132" i="2" s="1"/>
  <c r="AI131" i="2"/>
  <c r="AJ131" i="2" s="1"/>
  <c r="AL131" i="2" s="1"/>
  <c r="AM131" i="2" s="1"/>
  <c r="AI130" i="2"/>
  <c r="AJ130" i="2" s="1"/>
  <c r="AL130" i="2" s="1"/>
  <c r="AM130" i="2" s="1"/>
  <c r="T130" i="2"/>
  <c r="Q130" i="2"/>
  <c r="O130" i="2"/>
  <c r="I130" i="2"/>
  <c r="A130" i="2"/>
  <c r="R130" i="2" s="1"/>
  <c r="AJ129" i="2"/>
  <c r="AL129" i="2" s="1"/>
  <c r="AM129" i="2" s="1"/>
  <c r="AI129" i="2"/>
  <c r="AJ128" i="2"/>
  <c r="AL128" i="2" s="1"/>
  <c r="AM128" i="2" s="1"/>
  <c r="AI128" i="2"/>
  <c r="AJ127" i="2"/>
  <c r="AL127" i="2" s="1"/>
  <c r="AM127" i="2" s="1"/>
  <c r="AI127" i="2"/>
  <c r="AJ126" i="2"/>
  <c r="AL126" i="2" s="1"/>
  <c r="AM126" i="2" s="1"/>
  <c r="AI126" i="2"/>
  <c r="AJ125" i="2"/>
  <c r="AL125" i="2" s="1"/>
  <c r="AM125" i="2" s="1"/>
  <c r="AI125" i="2"/>
  <c r="AJ124" i="2"/>
  <c r="AL124" i="2" s="1"/>
  <c r="AM124" i="2" s="1"/>
  <c r="AI124" i="2"/>
  <c r="AI123" i="2"/>
  <c r="AJ123" i="2" s="1"/>
  <c r="AL123" i="2" s="1"/>
  <c r="AM123" i="2" s="1"/>
  <c r="T123" i="2"/>
  <c r="Q123" i="2"/>
  <c r="O123" i="2"/>
  <c r="I123" i="2"/>
  <c r="A123" i="2"/>
  <c r="R123" i="2" s="1"/>
  <c r="AJ122" i="2"/>
  <c r="AL122" i="2" s="1"/>
  <c r="AM122" i="2" s="1"/>
  <c r="AI122" i="2"/>
  <c r="AJ121" i="2"/>
  <c r="AL121" i="2" s="1"/>
  <c r="AM121" i="2" s="1"/>
  <c r="AI121" i="2"/>
  <c r="AJ120" i="2"/>
  <c r="AL120" i="2" s="1"/>
  <c r="AM120" i="2" s="1"/>
  <c r="AI120" i="2"/>
  <c r="AI119" i="2"/>
  <c r="AJ119" i="2" s="1"/>
  <c r="AL119" i="2" s="1"/>
  <c r="AM119" i="2" s="1"/>
  <c r="AI118" i="2"/>
  <c r="AJ118" i="2" s="1"/>
  <c r="AL118" i="2" s="1"/>
  <c r="AM118" i="2" s="1"/>
  <c r="AI117" i="2"/>
  <c r="AJ117" i="2" s="1"/>
  <c r="AL117" i="2" s="1"/>
  <c r="AM117" i="2" s="1"/>
  <c r="AI116" i="2"/>
  <c r="AJ116" i="2" s="1"/>
  <c r="AL116" i="2" s="1"/>
  <c r="AM116" i="2" s="1"/>
  <c r="T116" i="2"/>
  <c r="Q116" i="2"/>
  <c r="O116" i="2"/>
  <c r="I116" i="2"/>
  <c r="A116" i="2"/>
  <c r="R116" i="2" s="1"/>
  <c r="AJ115" i="2"/>
  <c r="AL115" i="2" s="1"/>
  <c r="AM115" i="2" s="1"/>
  <c r="AI115" i="2"/>
  <c r="AJ114" i="2"/>
  <c r="AL114" i="2" s="1"/>
  <c r="AM114" i="2" s="1"/>
  <c r="AI114" i="2"/>
  <c r="AI113" i="2"/>
  <c r="AJ113" i="2" s="1"/>
  <c r="AL113" i="2" s="1"/>
  <c r="AM113" i="2" s="1"/>
  <c r="AI112" i="2"/>
  <c r="AJ112" i="2" s="1"/>
  <c r="AL112" i="2" s="1"/>
  <c r="AM112" i="2" s="1"/>
  <c r="AI111" i="2"/>
  <c r="AJ111" i="2" s="1"/>
  <c r="AL111" i="2" s="1"/>
  <c r="AM111" i="2" s="1"/>
  <c r="AI110" i="2"/>
  <c r="AJ110" i="2" s="1"/>
  <c r="AL110" i="2" s="1"/>
  <c r="AM110" i="2" s="1"/>
  <c r="AI109" i="2"/>
  <c r="AJ109" i="2" s="1"/>
  <c r="AL109" i="2" s="1"/>
  <c r="AM109" i="2" s="1"/>
  <c r="T109" i="2"/>
  <c r="Q109" i="2"/>
  <c r="O109" i="2"/>
  <c r="I109" i="2"/>
  <c r="A109" i="2"/>
  <c r="R109" i="2" s="1"/>
  <c r="AJ108" i="2"/>
  <c r="AL108" i="2" s="1"/>
  <c r="AM108" i="2" s="1"/>
  <c r="AI108" i="2"/>
  <c r="AI107" i="2"/>
  <c r="AJ107" i="2" s="1"/>
  <c r="AL107" i="2" s="1"/>
  <c r="AM107" i="2" s="1"/>
  <c r="AI106" i="2"/>
  <c r="AJ106" i="2" s="1"/>
  <c r="AL106" i="2" s="1"/>
  <c r="AM106" i="2" s="1"/>
  <c r="AI105" i="2"/>
  <c r="AJ105" i="2" s="1"/>
  <c r="AL105" i="2" s="1"/>
  <c r="AM105" i="2" s="1"/>
  <c r="AI104" i="2"/>
  <c r="AJ104" i="2" s="1"/>
  <c r="AL104" i="2" s="1"/>
  <c r="AM104" i="2" s="1"/>
  <c r="AI103" i="2"/>
  <c r="AJ103" i="2" s="1"/>
  <c r="AL103" i="2" s="1"/>
  <c r="AM103" i="2" s="1"/>
  <c r="AI102" i="2"/>
  <c r="AJ102" i="2" s="1"/>
  <c r="AL102" i="2" s="1"/>
  <c r="AM102" i="2" s="1"/>
  <c r="T102" i="2"/>
  <c r="Q102" i="2"/>
  <c r="O102" i="2"/>
  <c r="I102" i="2"/>
  <c r="A102" i="2"/>
  <c r="R102" i="2" s="1"/>
  <c r="AJ101" i="2"/>
  <c r="AL101" i="2" s="1"/>
  <c r="AM101" i="2" s="1"/>
  <c r="AI101" i="2"/>
  <c r="AJ100" i="2"/>
  <c r="AL100" i="2" s="1"/>
  <c r="AM100" i="2" s="1"/>
  <c r="AI100" i="2"/>
  <c r="AJ99" i="2"/>
  <c r="AL99" i="2" s="1"/>
  <c r="AM99" i="2" s="1"/>
  <c r="AI99" i="2"/>
  <c r="AJ98" i="2"/>
  <c r="AL98" i="2" s="1"/>
  <c r="AM98" i="2" s="1"/>
  <c r="AI98" i="2"/>
  <c r="AJ97" i="2"/>
  <c r="AL97" i="2" s="1"/>
  <c r="AM97" i="2" s="1"/>
  <c r="AI97" i="2"/>
  <c r="AI96" i="2"/>
  <c r="AJ96" i="2" s="1"/>
  <c r="AL96" i="2" s="1"/>
  <c r="AM96" i="2" s="1"/>
  <c r="AI95" i="2"/>
  <c r="AJ95" i="2" s="1"/>
  <c r="AL95" i="2" s="1"/>
  <c r="AM95" i="2" s="1"/>
  <c r="T95" i="2"/>
  <c r="Q95" i="2"/>
  <c r="O95" i="2"/>
  <c r="I95" i="2"/>
  <c r="A95" i="2"/>
  <c r="R95" i="2" s="1"/>
  <c r="AJ94" i="2"/>
  <c r="AL94" i="2" s="1"/>
  <c r="AM94" i="2" s="1"/>
  <c r="AI94" i="2"/>
  <c r="AJ93" i="2"/>
  <c r="AL93" i="2" s="1"/>
  <c r="AM93" i="2" s="1"/>
  <c r="AI93" i="2"/>
  <c r="AI92" i="2"/>
  <c r="AJ92" i="2" s="1"/>
  <c r="AL92" i="2" s="1"/>
  <c r="AM92" i="2" s="1"/>
  <c r="AI91" i="2"/>
  <c r="AJ91" i="2" s="1"/>
  <c r="AL91" i="2" s="1"/>
  <c r="AM91" i="2" s="1"/>
  <c r="AI90" i="2"/>
  <c r="AJ90" i="2" s="1"/>
  <c r="AL90" i="2" s="1"/>
  <c r="AM90" i="2" s="1"/>
  <c r="AI89" i="2"/>
  <c r="AJ89" i="2" s="1"/>
  <c r="AL89" i="2" s="1"/>
  <c r="AM89" i="2" s="1"/>
  <c r="AI88" i="2"/>
  <c r="AJ88" i="2" s="1"/>
  <c r="AL88" i="2" s="1"/>
  <c r="AM88" i="2" s="1"/>
  <c r="T88" i="2"/>
  <c r="Q88" i="2"/>
  <c r="O88" i="2"/>
  <c r="I88" i="2"/>
  <c r="A88" i="2"/>
  <c r="R88" i="2" s="1"/>
  <c r="AJ87" i="2"/>
  <c r="AL87" i="2" s="1"/>
  <c r="AM87" i="2" s="1"/>
  <c r="AI87" i="2"/>
  <c r="AJ86" i="2"/>
  <c r="AL86" i="2" s="1"/>
  <c r="AM86" i="2" s="1"/>
  <c r="AI86" i="2"/>
  <c r="AJ85" i="2"/>
  <c r="AL85" i="2" s="1"/>
  <c r="AM85" i="2" s="1"/>
  <c r="AI85" i="2"/>
  <c r="AJ84" i="2"/>
  <c r="AL84" i="2" s="1"/>
  <c r="AM84" i="2" s="1"/>
  <c r="AI84" i="2"/>
  <c r="AJ83" i="2"/>
  <c r="AL83" i="2" s="1"/>
  <c r="AM83" i="2" s="1"/>
  <c r="AI83" i="2"/>
  <c r="AI82" i="2"/>
  <c r="AJ82" i="2" s="1"/>
  <c r="AL82" i="2" s="1"/>
  <c r="AM82" i="2" s="1"/>
  <c r="AI81" i="2"/>
  <c r="AJ81" i="2" s="1"/>
  <c r="AL81" i="2" s="1"/>
  <c r="AM81" i="2" s="1"/>
  <c r="T81" i="2"/>
  <c r="Q81" i="2"/>
  <c r="O81" i="2"/>
  <c r="I81" i="2"/>
  <c r="A81" i="2"/>
  <c r="R81" i="2" s="1"/>
  <c r="AJ80" i="2"/>
  <c r="AL80" i="2" s="1"/>
  <c r="AM80" i="2" s="1"/>
  <c r="AI80" i="2"/>
  <c r="AJ79" i="2"/>
  <c r="AL79" i="2" s="1"/>
  <c r="AM79" i="2" s="1"/>
  <c r="AI79" i="2"/>
  <c r="AJ78" i="2"/>
  <c r="AL78" i="2" s="1"/>
  <c r="AM78" i="2" s="1"/>
  <c r="AI78" i="2"/>
  <c r="AJ77" i="2"/>
  <c r="AL77" i="2" s="1"/>
  <c r="AM77" i="2" s="1"/>
  <c r="AI77" i="2"/>
  <c r="AJ76" i="2"/>
  <c r="AL76" i="2" s="1"/>
  <c r="AM76" i="2" s="1"/>
  <c r="AI76" i="2"/>
  <c r="AI75" i="2"/>
  <c r="AJ75" i="2" s="1"/>
  <c r="AL75" i="2" s="1"/>
  <c r="AM75" i="2" s="1"/>
  <c r="AI74" i="2"/>
  <c r="AJ74" i="2" s="1"/>
  <c r="AL74" i="2" s="1"/>
  <c r="AM74" i="2" s="1"/>
  <c r="T74" i="2"/>
  <c r="Q74" i="2"/>
  <c r="O74" i="2"/>
  <c r="I74" i="2"/>
  <c r="A74" i="2"/>
  <c r="R74" i="2" s="1"/>
  <c r="AJ73" i="2"/>
  <c r="AL73" i="2" s="1"/>
  <c r="AM73" i="2" s="1"/>
  <c r="AI73" i="2"/>
  <c r="AJ72" i="2"/>
  <c r="AL72" i="2" s="1"/>
  <c r="AM72" i="2" s="1"/>
  <c r="AI72" i="2"/>
  <c r="AI71" i="2"/>
  <c r="AJ71" i="2" s="1"/>
  <c r="AL71" i="2" s="1"/>
  <c r="AM71" i="2" s="1"/>
  <c r="AI70" i="2"/>
  <c r="AJ70" i="2" s="1"/>
  <c r="AL70" i="2" s="1"/>
  <c r="AM70" i="2" s="1"/>
  <c r="AI69" i="2"/>
  <c r="AJ69" i="2" s="1"/>
  <c r="AL69" i="2" s="1"/>
  <c r="AM69" i="2" s="1"/>
  <c r="AI68" i="2"/>
  <c r="AJ68" i="2" s="1"/>
  <c r="AL68" i="2" s="1"/>
  <c r="AM68" i="2" s="1"/>
  <c r="AI67" i="2"/>
  <c r="AJ67" i="2" s="1"/>
  <c r="AL67" i="2" s="1"/>
  <c r="AM67" i="2" s="1"/>
  <c r="T67" i="2"/>
  <c r="Q67" i="2"/>
  <c r="O67" i="2"/>
  <c r="I67" i="2"/>
  <c r="A67" i="2"/>
  <c r="R67" i="2" s="1"/>
  <c r="AJ66" i="2"/>
  <c r="AL66" i="2" s="1"/>
  <c r="AM66" i="2" s="1"/>
  <c r="AI66" i="2"/>
  <c r="AI65" i="2"/>
  <c r="AJ65" i="2" s="1"/>
  <c r="AL65" i="2" s="1"/>
  <c r="AM65" i="2" s="1"/>
  <c r="AI64" i="2"/>
  <c r="AJ64" i="2" s="1"/>
  <c r="AL64" i="2" s="1"/>
  <c r="AM64" i="2" s="1"/>
  <c r="AI63" i="2"/>
  <c r="AJ63" i="2" s="1"/>
  <c r="AL63" i="2" s="1"/>
  <c r="AM63" i="2" s="1"/>
  <c r="AI62" i="2"/>
  <c r="AJ62" i="2" s="1"/>
  <c r="AL62" i="2" s="1"/>
  <c r="AM62" i="2" s="1"/>
  <c r="AI61" i="2"/>
  <c r="AJ61" i="2" s="1"/>
  <c r="AL61" i="2" s="1"/>
  <c r="AM61" i="2" s="1"/>
  <c r="AI60" i="2"/>
  <c r="AJ60" i="2" s="1"/>
  <c r="AL60" i="2" s="1"/>
  <c r="AM60" i="2" s="1"/>
  <c r="T60" i="2"/>
  <c r="Q60" i="2"/>
  <c r="O60" i="2"/>
  <c r="I60" i="2"/>
  <c r="A60" i="2"/>
  <c r="R60" i="2" s="1"/>
  <c r="AJ59" i="2"/>
  <c r="AL59" i="2" s="1"/>
  <c r="AM59" i="2" s="1"/>
  <c r="AI59" i="2"/>
  <c r="AJ58" i="2"/>
  <c r="AL58" i="2" s="1"/>
  <c r="AM58" i="2" s="1"/>
  <c r="AI58" i="2"/>
  <c r="AJ57" i="2"/>
  <c r="AL57" i="2" s="1"/>
  <c r="AM57" i="2" s="1"/>
  <c r="AI57" i="2"/>
  <c r="AJ56" i="2"/>
  <c r="AL56" i="2" s="1"/>
  <c r="AM56" i="2" s="1"/>
  <c r="AI56" i="2"/>
  <c r="AI55" i="2"/>
  <c r="AJ55" i="2" s="1"/>
  <c r="AL55" i="2" s="1"/>
  <c r="AM55" i="2" s="1"/>
  <c r="AI54" i="2"/>
  <c r="AJ54" i="2" s="1"/>
  <c r="AL54" i="2" s="1"/>
  <c r="AM54" i="2" s="1"/>
  <c r="AI53" i="2"/>
  <c r="AJ53" i="2" s="1"/>
  <c r="AL53" i="2" s="1"/>
  <c r="AM53" i="2" s="1"/>
  <c r="T53" i="2"/>
  <c r="Q53" i="2"/>
  <c r="O53" i="2"/>
  <c r="I53" i="2"/>
  <c r="A53" i="2"/>
  <c r="R53" i="2" s="1"/>
  <c r="AJ52" i="2"/>
  <c r="AL52" i="2" s="1"/>
  <c r="AM52" i="2" s="1"/>
  <c r="AI52" i="2"/>
  <c r="AJ51" i="2"/>
  <c r="AL51" i="2" s="1"/>
  <c r="AM51" i="2" s="1"/>
  <c r="AI51" i="2"/>
  <c r="AJ50" i="2"/>
  <c r="AL50" i="2" s="1"/>
  <c r="AM50" i="2" s="1"/>
  <c r="AI50" i="2"/>
  <c r="AI49" i="2"/>
  <c r="AJ49" i="2" s="1"/>
  <c r="AL49" i="2" s="1"/>
  <c r="AM49" i="2" s="1"/>
  <c r="AI48" i="2"/>
  <c r="AJ48" i="2" s="1"/>
  <c r="AL48" i="2" s="1"/>
  <c r="AM48" i="2" s="1"/>
  <c r="AI47" i="2"/>
  <c r="AJ47" i="2" s="1"/>
  <c r="AL47" i="2" s="1"/>
  <c r="AM47" i="2" s="1"/>
  <c r="AI46" i="2"/>
  <c r="AJ46" i="2" s="1"/>
  <c r="AL46" i="2" s="1"/>
  <c r="AM46" i="2" s="1"/>
  <c r="T46" i="2"/>
  <c r="Q46" i="2"/>
  <c r="O46" i="2"/>
  <c r="I46" i="2"/>
  <c r="A46" i="2"/>
  <c r="R46" i="2" s="1"/>
  <c r="AJ45" i="2"/>
  <c r="AL45" i="2" s="1"/>
  <c r="AM45" i="2" s="1"/>
  <c r="AI45" i="2"/>
  <c r="AJ44" i="2"/>
  <c r="AL44" i="2" s="1"/>
  <c r="AM44" i="2" s="1"/>
  <c r="AI44" i="2"/>
  <c r="AJ43" i="2"/>
  <c r="AL43" i="2" s="1"/>
  <c r="AM43" i="2" s="1"/>
  <c r="AI43" i="2"/>
  <c r="AJ42" i="2"/>
  <c r="AL42" i="2" s="1"/>
  <c r="AM42" i="2" s="1"/>
  <c r="AI42" i="2"/>
  <c r="AJ41" i="2"/>
  <c r="AL41" i="2" s="1"/>
  <c r="AM41" i="2" s="1"/>
  <c r="AI41" i="2"/>
  <c r="AI40" i="2"/>
  <c r="AJ40" i="2" s="1"/>
  <c r="AL40" i="2" s="1"/>
  <c r="AM40" i="2" s="1"/>
  <c r="AI39" i="2"/>
  <c r="AJ39" i="2" s="1"/>
  <c r="AL39" i="2" s="1"/>
  <c r="AM39" i="2" s="1"/>
  <c r="T39" i="2"/>
  <c r="Q39" i="2"/>
  <c r="O39" i="2"/>
  <c r="I39" i="2"/>
  <c r="A39" i="2"/>
  <c r="R39" i="2" s="1"/>
  <c r="AJ38" i="2"/>
  <c r="AL38" i="2" s="1"/>
  <c r="AM38" i="2" s="1"/>
  <c r="AI38" i="2"/>
  <c r="AJ37" i="2"/>
  <c r="AL37" i="2" s="1"/>
  <c r="AM37" i="2" s="1"/>
  <c r="AI37" i="2"/>
  <c r="AI36" i="2"/>
  <c r="AJ36" i="2" s="1"/>
  <c r="AL36" i="2" s="1"/>
  <c r="AM36" i="2" s="1"/>
  <c r="AI35" i="2"/>
  <c r="AJ35" i="2" s="1"/>
  <c r="AL35" i="2" s="1"/>
  <c r="AM35" i="2" s="1"/>
  <c r="AI34" i="2"/>
  <c r="AJ34" i="2" s="1"/>
  <c r="AL34" i="2" s="1"/>
  <c r="AM34" i="2" s="1"/>
  <c r="AI33" i="2"/>
  <c r="AJ33" i="2" s="1"/>
  <c r="AL33" i="2" s="1"/>
  <c r="AM33" i="2" s="1"/>
  <c r="AI32" i="2"/>
  <c r="AJ32" i="2" s="1"/>
  <c r="AL32" i="2" s="1"/>
  <c r="AM32" i="2" s="1"/>
  <c r="T32" i="2"/>
  <c r="Q32" i="2"/>
  <c r="O32" i="2"/>
  <c r="I32" i="2"/>
  <c r="A32" i="2"/>
  <c r="R32" i="2" s="1"/>
  <c r="AJ31" i="2"/>
  <c r="AL31" i="2" s="1"/>
  <c r="AM31" i="2" s="1"/>
  <c r="AI31" i="2"/>
  <c r="AJ30" i="2"/>
  <c r="AL30" i="2" s="1"/>
  <c r="AM30" i="2" s="1"/>
  <c r="AI30" i="2"/>
  <c r="AJ29" i="2"/>
  <c r="AL29" i="2" s="1"/>
  <c r="AM29" i="2" s="1"/>
  <c r="AI29" i="2"/>
  <c r="AJ28" i="2"/>
  <c r="AL28" i="2" s="1"/>
  <c r="AM28" i="2" s="1"/>
  <c r="AI28" i="2"/>
  <c r="AI27" i="2"/>
  <c r="AJ27" i="2" s="1"/>
  <c r="AL27" i="2" s="1"/>
  <c r="AM27" i="2" s="1"/>
  <c r="AI26" i="2"/>
  <c r="AJ26" i="2" s="1"/>
  <c r="AL26" i="2" s="1"/>
  <c r="AM26" i="2" s="1"/>
  <c r="AI25" i="2"/>
  <c r="AJ25" i="2" s="1"/>
  <c r="AL25" i="2" s="1"/>
  <c r="AM25" i="2" s="1"/>
  <c r="T25" i="2"/>
  <c r="Q25" i="2"/>
  <c r="O25" i="2"/>
  <c r="I25" i="2"/>
  <c r="A25" i="2"/>
  <c r="R25" i="2" s="1"/>
  <c r="AJ24" i="2"/>
  <c r="AL24" i="2" s="1"/>
  <c r="AM24" i="2" s="1"/>
  <c r="AI24" i="2"/>
  <c r="AJ23" i="2"/>
  <c r="AL23" i="2" s="1"/>
  <c r="AM23" i="2" s="1"/>
  <c r="AI23" i="2"/>
  <c r="AJ22" i="2"/>
  <c r="AL22" i="2" s="1"/>
  <c r="AM22" i="2" s="1"/>
  <c r="AI22" i="2"/>
  <c r="AJ21" i="2"/>
  <c r="AL21" i="2" s="1"/>
  <c r="AM21" i="2" s="1"/>
  <c r="AI21" i="2"/>
  <c r="AI20" i="2"/>
  <c r="AJ20" i="2" s="1"/>
  <c r="AL20" i="2" s="1"/>
  <c r="AM20" i="2" s="1"/>
  <c r="AI19" i="2"/>
  <c r="AJ19" i="2" s="1"/>
  <c r="AL19" i="2" s="1"/>
  <c r="AM19" i="2" s="1"/>
  <c r="AI18" i="2"/>
  <c r="AJ18" i="2" s="1"/>
  <c r="AL18" i="2" s="1"/>
  <c r="AM18" i="2" s="1"/>
  <c r="T18" i="2"/>
  <c r="Q18" i="2"/>
  <c r="O18" i="2"/>
  <c r="I18" i="2"/>
  <c r="A18" i="2"/>
  <c r="R18" i="2" s="1"/>
  <c r="AJ17" i="2"/>
  <c r="AL17" i="2" s="1"/>
  <c r="AM17" i="2" s="1"/>
  <c r="AI17" i="2"/>
  <c r="AI16" i="2"/>
  <c r="AJ16" i="2" s="1"/>
  <c r="AL16" i="2" s="1"/>
  <c r="AM16" i="2" s="1"/>
  <c r="AI15" i="2"/>
  <c r="AJ15" i="2" s="1"/>
  <c r="AL15" i="2" s="1"/>
  <c r="AM15" i="2" s="1"/>
  <c r="AI14" i="2"/>
  <c r="AJ14" i="2" s="1"/>
  <c r="AL14" i="2" s="1"/>
  <c r="AM14" i="2" s="1"/>
  <c r="AI13" i="2"/>
  <c r="AJ13" i="2" s="1"/>
  <c r="AL13" i="2" s="1"/>
  <c r="AM13" i="2" s="1"/>
  <c r="AI12" i="2"/>
  <c r="AJ12" i="2" s="1"/>
  <c r="AL12" i="2" s="1"/>
  <c r="AM12" i="2" s="1"/>
  <c r="AI11" i="2"/>
  <c r="AJ11" i="2" s="1"/>
  <c r="AL11" i="2" s="1"/>
  <c r="AM11" i="2" s="1"/>
  <c r="T11" i="2"/>
  <c r="Q11" i="2"/>
  <c r="O11" i="2"/>
  <c r="I11" i="2"/>
  <c r="A11" i="2"/>
  <c r="R11" i="2" s="1"/>
  <c r="AN81" i="2" l="1"/>
  <c r="AO81" i="2" s="1"/>
  <c r="AN123" i="2"/>
  <c r="AO123" i="2" s="1"/>
  <c r="AN18" i="2"/>
  <c r="AO18" i="2" s="1"/>
  <c r="AN165" i="2"/>
  <c r="AO165" i="2" s="1"/>
  <c r="AQ165" i="2" s="1"/>
  <c r="AR165" i="2" s="1"/>
  <c r="AT165" i="2" s="1"/>
  <c r="AN102" i="2"/>
  <c r="AO102" i="2" s="1"/>
  <c r="AN179" i="2"/>
  <c r="AO179" i="2" s="1"/>
  <c r="AQ179" i="2" s="1"/>
  <c r="AR179" i="2" s="1"/>
  <c r="AT179" i="2" s="1"/>
  <c r="AN67" i="2"/>
  <c r="AO67" i="2" s="1"/>
  <c r="AN88" i="2"/>
  <c r="AO88" i="2" s="1"/>
  <c r="AN137" i="2"/>
  <c r="AO137" i="2" s="1"/>
  <c r="AQ137" i="2" s="1"/>
  <c r="AR137" i="2" s="1"/>
  <c r="AT137" i="2" s="1"/>
  <c r="AN116" i="2"/>
  <c r="AO116" i="2" s="1"/>
  <c r="AN144" i="2"/>
  <c r="AO144" i="2" s="1"/>
  <c r="AQ144" i="2" s="1"/>
  <c r="AR144" i="2" s="1"/>
  <c r="AT144" i="2" s="1"/>
  <c r="AN39" i="2"/>
  <c r="AO39" i="2" s="1"/>
  <c r="AN53" i="2"/>
  <c r="AO53" i="2" s="1"/>
  <c r="AN60" i="2"/>
  <c r="AO60" i="2" s="1"/>
  <c r="AN130" i="2"/>
  <c r="AO130" i="2" s="1"/>
  <c r="AN151" i="2"/>
  <c r="AO151" i="2" s="1"/>
  <c r="AQ151" i="2" s="1"/>
  <c r="AR151" i="2" s="1"/>
  <c r="AT151" i="2" s="1"/>
  <c r="AN11" i="2"/>
  <c r="AO11" i="2" s="1"/>
  <c r="AN46" i="2"/>
  <c r="AO46" i="2" s="1"/>
  <c r="AN109" i="2"/>
  <c r="AO109" i="2" s="1"/>
  <c r="AN158" i="2"/>
  <c r="AO158" i="2" s="1"/>
  <c r="AQ158" i="2" s="1"/>
  <c r="AR158" i="2" s="1"/>
  <c r="AT158" i="2" s="1"/>
  <c r="AN32" i="2"/>
  <c r="AO32" i="2" s="1"/>
  <c r="AN25" i="2"/>
  <c r="AO25" i="2" s="1"/>
  <c r="AN74" i="2"/>
  <c r="AO74" i="2" s="1"/>
  <c r="AN95" i="2"/>
  <c r="AO95" i="2" s="1"/>
  <c r="AN172" i="2"/>
  <c r="AO172" i="2" s="1"/>
  <c r="AQ172" i="2" s="1"/>
  <c r="AR172" i="2" s="1"/>
  <c r="AT172" i="2" s="1"/>
  <c r="U11" i="4"/>
  <c r="Q11" i="4"/>
  <c r="AH11" i="4" s="1"/>
  <c r="AI11" i="4" s="1"/>
  <c r="AL11" i="4"/>
  <c r="AL15" i="4"/>
  <c r="AH15" i="4"/>
  <c r="AI15" i="4" s="1"/>
  <c r="AL16" i="4"/>
  <c r="AH16" i="4"/>
  <c r="AI16" i="4" s="1"/>
  <c r="AL17" i="4"/>
  <c r="AH17" i="4"/>
  <c r="AI17" i="4" s="1"/>
  <c r="U18" i="4"/>
  <c r="Q18" i="4"/>
  <c r="AH18" i="4" s="1"/>
  <c r="AI18" i="4" s="1"/>
  <c r="AL18" i="4"/>
  <c r="AL21" i="4"/>
  <c r="AH21" i="4"/>
  <c r="AI21" i="4" s="1"/>
  <c r="AL22" i="4"/>
  <c r="AH22" i="4"/>
  <c r="AI22" i="4" s="1"/>
  <c r="AL23" i="4"/>
  <c r="AH23" i="4"/>
  <c r="AI23" i="4" s="1"/>
  <c r="AL24" i="4"/>
  <c r="AH24" i="4"/>
  <c r="AI24" i="4" s="1"/>
  <c r="U25" i="4"/>
  <c r="Q25" i="4"/>
  <c r="AH25" i="4" s="1"/>
  <c r="AI25" i="4" s="1"/>
  <c r="AL25" i="4"/>
  <c r="AL29" i="4"/>
  <c r="AH29" i="4"/>
  <c r="AI29" i="4" s="1"/>
  <c r="AL30" i="4"/>
  <c r="AH30" i="4"/>
  <c r="AI30" i="4" s="1"/>
  <c r="AL31" i="4"/>
  <c r="AH31" i="4"/>
  <c r="AI31" i="4" s="1"/>
  <c r="U32" i="4"/>
  <c r="Q32" i="4"/>
  <c r="AH32" i="4" s="1"/>
  <c r="AI32" i="4" s="1"/>
  <c r="AL32" i="4"/>
  <c r="AL37" i="4"/>
  <c r="AH37" i="4"/>
  <c r="AI37" i="4" s="1"/>
  <c r="AL38" i="4"/>
  <c r="AH38" i="4"/>
  <c r="AI38" i="4" s="1"/>
  <c r="U39" i="4"/>
  <c r="Q39" i="4"/>
  <c r="AH39" i="4" s="1"/>
  <c r="AI39" i="4" s="1"/>
  <c r="AL39" i="4"/>
  <c r="AL44" i="4"/>
  <c r="AH44" i="4"/>
  <c r="AI44" i="4" s="1"/>
  <c r="AL45" i="4"/>
  <c r="AH45" i="4"/>
  <c r="AI45" i="4" s="1"/>
  <c r="U46" i="4"/>
  <c r="Q46" i="4"/>
  <c r="AH46" i="4" s="1"/>
  <c r="AI46" i="4" s="1"/>
  <c r="AL46" i="4"/>
  <c r="AL50" i="4"/>
  <c r="AH50" i="4"/>
  <c r="AI50" i="4" s="1"/>
  <c r="AL51" i="4"/>
  <c r="AH51" i="4"/>
  <c r="AI51" i="4" s="1"/>
  <c r="AL52" i="4"/>
  <c r="AH52" i="4"/>
  <c r="AI52" i="4" s="1"/>
  <c r="U53" i="4"/>
  <c r="Q53" i="4"/>
  <c r="AH53" i="4" s="1"/>
  <c r="AI53" i="4" s="1"/>
  <c r="AL53" i="4"/>
  <c r="AL57" i="4"/>
  <c r="AH57" i="4"/>
  <c r="AI57" i="4" s="1"/>
  <c r="AL58" i="4"/>
  <c r="AH58" i="4"/>
  <c r="AI58" i="4" s="1"/>
  <c r="AL59" i="4"/>
  <c r="AH59" i="4"/>
  <c r="AI59" i="4" s="1"/>
  <c r="U60" i="4"/>
  <c r="Q60" i="4"/>
  <c r="AH60" i="4" s="1"/>
  <c r="AI60" i="4" s="1"/>
  <c r="AL61" i="4"/>
  <c r="AL62" i="4" s="1"/>
  <c r="AH61" i="4"/>
  <c r="AI61" i="4" s="1"/>
  <c r="AL60" i="4"/>
  <c r="AL63" i="4"/>
  <c r="AH63" i="4"/>
  <c r="AI63" i="4" s="1"/>
  <c r="AH62" i="4"/>
  <c r="AI62" i="4" s="1"/>
  <c r="AL64" i="4"/>
  <c r="AH64" i="4"/>
  <c r="AI64" i="4" s="1"/>
  <c r="AL65" i="4"/>
  <c r="AH65" i="4"/>
  <c r="AI65" i="4" s="1"/>
  <c r="AL66" i="4"/>
  <c r="AH66" i="4"/>
  <c r="AI66" i="4" s="1"/>
  <c r="U67" i="4"/>
  <c r="Q67" i="4"/>
  <c r="AH67" i="4" s="1"/>
  <c r="AI67" i="4" s="1"/>
  <c r="AL67" i="4"/>
  <c r="AL72" i="4"/>
  <c r="AH72" i="4"/>
  <c r="AI72" i="4" s="1"/>
  <c r="AL73" i="4"/>
  <c r="AH73" i="4"/>
  <c r="AI73" i="4" s="1"/>
  <c r="U74" i="4"/>
  <c r="Q74" i="4"/>
  <c r="AH74" i="4" s="1"/>
  <c r="AI74" i="4" s="1"/>
  <c r="AL74" i="4"/>
  <c r="AL77" i="4"/>
  <c r="AH77" i="4"/>
  <c r="AI77" i="4" s="1"/>
  <c r="AL78" i="4"/>
  <c r="AH78" i="4"/>
  <c r="AI78" i="4" s="1"/>
  <c r="AL79" i="4"/>
  <c r="AH79" i="4"/>
  <c r="AI79" i="4" s="1"/>
  <c r="AL80" i="4"/>
  <c r="AH80" i="4"/>
  <c r="AI80" i="4" s="1"/>
  <c r="U81" i="4"/>
  <c r="Q81" i="4"/>
  <c r="AH81" i="4" s="1"/>
  <c r="AI81" i="4" s="1"/>
  <c r="AL81" i="4"/>
  <c r="AL86" i="4"/>
  <c r="AH86" i="4"/>
  <c r="AI86" i="4" s="1"/>
  <c r="AL87" i="4"/>
  <c r="AH87" i="4"/>
  <c r="AI87" i="4" s="1"/>
  <c r="U88" i="4"/>
  <c r="Q88" i="4"/>
  <c r="AH88" i="4" s="1"/>
  <c r="AI88" i="4" s="1"/>
  <c r="AL88" i="4"/>
  <c r="AL92" i="4"/>
  <c r="AH92" i="4"/>
  <c r="AI92" i="4" s="1"/>
  <c r="AL93" i="4"/>
  <c r="AH93" i="4"/>
  <c r="AI93" i="4" s="1"/>
  <c r="AL94" i="4"/>
  <c r="AH94" i="4"/>
  <c r="AI94" i="4" s="1"/>
  <c r="U95" i="4"/>
  <c r="Q95" i="4"/>
  <c r="AH95" i="4" s="1"/>
  <c r="AI95" i="4" s="1"/>
  <c r="AL95" i="4"/>
  <c r="AL99" i="4"/>
  <c r="AH99" i="4"/>
  <c r="AI99" i="4" s="1"/>
  <c r="AL100" i="4"/>
  <c r="AH100" i="4"/>
  <c r="AI100" i="4" s="1"/>
  <c r="AL101" i="4"/>
  <c r="AH101" i="4"/>
  <c r="AI101" i="4" s="1"/>
  <c r="U102" i="4"/>
  <c r="Q102" i="4"/>
  <c r="AH102" i="4" s="1"/>
  <c r="AI102" i="4" s="1"/>
  <c r="AL102" i="4"/>
  <c r="AL108" i="4"/>
  <c r="AH108" i="4"/>
  <c r="AI108" i="4" s="1"/>
  <c r="U109" i="4"/>
  <c r="Q109" i="4"/>
  <c r="AH109" i="4" s="1"/>
  <c r="AI109" i="4" s="1"/>
  <c r="AL109" i="4"/>
  <c r="AL115" i="4"/>
  <c r="AH115" i="4"/>
  <c r="AI115" i="4" s="1"/>
  <c r="U116" i="4"/>
  <c r="Q116" i="4"/>
  <c r="AH116" i="4" s="1"/>
  <c r="AI116" i="4" s="1"/>
  <c r="AL116" i="4"/>
  <c r="AL119" i="4"/>
  <c r="AH119" i="4"/>
  <c r="AI119" i="4" s="1"/>
  <c r="AL120" i="4"/>
  <c r="AH120" i="4"/>
  <c r="AI120" i="4" s="1"/>
  <c r="AL121" i="4"/>
  <c r="AH121" i="4"/>
  <c r="AI121" i="4" s="1"/>
  <c r="AL122" i="4"/>
  <c r="AH122" i="4"/>
  <c r="AI122" i="4" s="1"/>
  <c r="U123" i="4"/>
  <c r="Q123" i="4"/>
  <c r="AH123" i="4" s="1"/>
  <c r="AI123" i="4" s="1"/>
  <c r="AL123" i="4"/>
  <c r="AL125" i="4"/>
  <c r="AH125" i="4"/>
  <c r="AI125" i="4" s="1"/>
  <c r="AL126" i="4"/>
  <c r="AH126" i="4"/>
  <c r="AI126" i="4" s="1"/>
  <c r="AL127" i="4"/>
  <c r="AH127" i="4"/>
  <c r="AI127" i="4" s="1"/>
  <c r="AL128" i="4"/>
  <c r="AH128" i="4"/>
  <c r="AI128" i="4" s="1"/>
  <c r="AL129" i="4"/>
  <c r="AH129" i="4"/>
  <c r="AI129" i="4" s="1"/>
  <c r="U130" i="4"/>
  <c r="Q130" i="4"/>
  <c r="AH130" i="4" s="1"/>
  <c r="AI130" i="4" s="1"/>
  <c r="AL130" i="4"/>
  <c r="AL132" i="4"/>
  <c r="AH132" i="4"/>
  <c r="AI132" i="4" s="1"/>
  <c r="AL133" i="4"/>
  <c r="AH133" i="4"/>
  <c r="AI133" i="4" s="1"/>
  <c r="AL134" i="4"/>
  <c r="AH134" i="4"/>
  <c r="AI134" i="4" s="1"/>
  <c r="AL135" i="4"/>
  <c r="AH135" i="4"/>
  <c r="AI135" i="4" s="1"/>
  <c r="AL136" i="4"/>
  <c r="AH136" i="4"/>
  <c r="AI136" i="4" s="1"/>
  <c r="U137" i="4"/>
  <c r="Q137" i="4"/>
  <c r="AH137" i="4" s="1"/>
  <c r="AI137" i="4" s="1"/>
  <c r="AL137" i="4"/>
  <c r="AL142" i="4"/>
  <c r="AH142" i="4"/>
  <c r="AI142" i="4" s="1"/>
  <c r="AL143" i="4"/>
  <c r="AH143" i="4"/>
  <c r="AI143" i="4" s="1"/>
  <c r="U144" i="4"/>
  <c r="Q144" i="4"/>
  <c r="AH144" i="4" s="1"/>
  <c r="AI144" i="4" s="1"/>
  <c r="AL144" i="4"/>
  <c r="AL147" i="4"/>
  <c r="AH147" i="4"/>
  <c r="AI147" i="4" s="1"/>
  <c r="AL148" i="4"/>
  <c r="AH148" i="4"/>
  <c r="AI148" i="4" s="1"/>
  <c r="AL149" i="4"/>
  <c r="AH149" i="4"/>
  <c r="AI149" i="4" s="1"/>
  <c r="AL150" i="4"/>
  <c r="AH150" i="4"/>
  <c r="AI150" i="4" s="1"/>
  <c r="U151" i="4"/>
  <c r="Q151" i="4"/>
  <c r="AH151" i="4" s="1"/>
  <c r="AI151" i="4" s="1"/>
  <c r="AL151" i="4"/>
  <c r="U158" i="4"/>
  <c r="Q158" i="4"/>
  <c r="AH158" i="4" s="1"/>
  <c r="AI158" i="4" s="1"/>
  <c r="AL158" i="4"/>
  <c r="AL161" i="4"/>
  <c r="AH161" i="4"/>
  <c r="AI161" i="4" s="1"/>
  <c r="AL162" i="4"/>
  <c r="AH162" i="4"/>
  <c r="AI162" i="4" s="1"/>
  <c r="AL163" i="4"/>
  <c r="AH163" i="4"/>
  <c r="AI163" i="4" s="1"/>
  <c r="AL164" i="4"/>
  <c r="AH164" i="4"/>
  <c r="AI164" i="4" s="1"/>
  <c r="U165" i="4"/>
  <c r="Q165" i="4"/>
  <c r="AH165" i="4" s="1"/>
  <c r="AI165" i="4" s="1"/>
  <c r="AL165" i="4"/>
  <c r="AL169" i="4"/>
  <c r="AH169" i="4"/>
  <c r="AI169" i="4" s="1"/>
  <c r="AL170" i="4"/>
  <c r="AH170" i="4"/>
  <c r="AI170" i="4" s="1"/>
  <c r="AL171" i="4"/>
  <c r="AH171" i="4"/>
  <c r="AI171" i="4" s="1"/>
  <c r="U172" i="4"/>
  <c r="Q172" i="4"/>
  <c r="AH172" i="4" s="1"/>
  <c r="AI172" i="4" s="1"/>
  <c r="AL172" i="4"/>
  <c r="AL176" i="4"/>
  <c r="AH176" i="4"/>
  <c r="AI176" i="4" s="1"/>
  <c r="AL177" i="4"/>
  <c r="AH177" i="4"/>
  <c r="AI177" i="4" s="1"/>
  <c r="AL178" i="4"/>
  <c r="AH178" i="4"/>
  <c r="AI178" i="4" s="1"/>
  <c r="U179" i="4"/>
  <c r="Q179" i="4"/>
  <c r="AH179" i="4" s="1"/>
  <c r="AI179" i="4" s="1"/>
  <c r="AL179" i="4"/>
  <c r="AL183" i="4"/>
  <c r="AH183" i="4"/>
  <c r="AI183" i="4" s="1"/>
  <c r="AL184" i="4"/>
  <c r="AH184" i="4"/>
  <c r="AI184" i="4" s="1"/>
  <c r="AL185" i="4"/>
  <c r="AH185" i="4"/>
  <c r="AI185" i="4" s="1"/>
  <c r="U186" i="4"/>
  <c r="Q186" i="4"/>
  <c r="AH186" i="4" s="1"/>
  <c r="AI186" i="4" s="1"/>
  <c r="AL186" i="4"/>
  <c r="AL191" i="4"/>
  <c r="AH191" i="4"/>
  <c r="AI191" i="4" s="1"/>
  <c r="AL192" i="4"/>
  <c r="AH192" i="4"/>
  <c r="AI192" i="4" s="1"/>
  <c r="U193" i="4"/>
  <c r="Q193" i="4"/>
  <c r="AH193" i="4" s="1"/>
  <c r="AI193" i="4" s="1"/>
  <c r="AL193" i="4"/>
  <c r="AL198" i="4"/>
  <c r="AH198" i="4"/>
  <c r="AI198" i="4" s="1"/>
  <c r="AL199" i="4"/>
  <c r="AH199" i="4"/>
  <c r="AI199" i="4" s="1"/>
  <c r="U200" i="4"/>
  <c r="Q200" i="4"/>
  <c r="AH200" i="4" s="1"/>
  <c r="AI200" i="4" s="1"/>
  <c r="AL200" i="4"/>
  <c r="AL205" i="4"/>
  <c r="AH205" i="4"/>
  <c r="AI205" i="4" s="1"/>
  <c r="AL206" i="4"/>
  <c r="AH206" i="4"/>
  <c r="AI206" i="4" s="1"/>
  <c r="U207" i="4"/>
  <c r="Q207" i="4"/>
  <c r="AH207" i="4" s="1"/>
  <c r="AI207" i="4" s="1"/>
  <c r="AL207" i="4"/>
  <c r="U214" i="4"/>
  <c r="Q214" i="4"/>
  <c r="AH214" i="4" s="1"/>
  <c r="AI214" i="4" s="1"/>
  <c r="AL214" i="4"/>
  <c r="AL219" i="4"/>
  <c r="AH219" i="4"/>
  <c r="AI219" i="4" s="1"/>
  <c r="AL220" i="4"/>
  <c r="AH220" i="4"/>
  <c r="AI220" i="4" s="1"/>
  <c r="U221" i="4"/>
  <c r="Q221" i="4"/>
  <c r="AH221" i="4" s="1"/>
  <c r="AI221" i="4" s="1"/>
  <c r="AL221" i="4"/>
  <c r="AL224" i="4"/>
  <c r="AH224" i="4"/>
  <c r="AI224" i="4" s="1"/>
  <c r="AL225" i="4"/>
  <c r="AH225" i="4"/>
  <c r="AI225" i="4" s="1"/>
  <c r="AL226" i="4"/>
  <c r="AH226" i="4"/>
  <c r="AI226" i="4" s="1"/>
  <c r="AL227" i="4"/>
  <c r="AH227" i="4"/>
  <c r="AI227" i="4" s="1"/>
  <c r="U228" i="4"/>
  <c r="Q228" i="4"/>
  <c r="AH228" i="4" s="1"/>
  <c r="AI228" i="4" s="1"/>
  <c r="AL228" i="4"/>
  <c r="AL233" i="4"/>
  <c r="AH233" i="4"/>
  <c r="AI233" i="4" s="1"/>
  <c r="AL234" i="4"/>
  <c r="AH234" i="4"/>
  <c r="AI234" i="4" s="1"/>
  <c r="U235" i="4"/>
  <c r="Q235" i="4"/>
  <c r="AH235" i="4" s="1"/>
  <c r="AI235" i="4" s="1"/>
  <c r="AL235" i="4"/>
  <c r="AL238" i="4"/>
  <c r="AH238" i="4"/>
  <c r="AI238" i="4" s="1"/>
  <c r="AL239" i="4"/>
  <c r="AH239" i="4"/>
  <c r="AI239" i="4" s="1"/>
  <c r="AL240" i="4"/>
  <c r="AH240" i="4"/>
  <c r="AI240" i="4" s="1"/>
  <c r="AL241" i="4"/>
  <c r="AH241" i="4"/>
  <c r="AI241" i="4" s="1"/>
  <c r="U242" i="4"/>
  <c r="Q242" i="4"/>
  <c r="AH242" i="4" s="1"/>
  <c r="AI242" i="4" s="1"/>
  <c r="AL242" i="4"/>
  <c r="AL245" i="4"/>
  <c r="AH245" i="4"/>
  <c r="AI245" i="4" s="1"/>
  <c r="AL246" i="4"/>
  <c r="AH246" i="4"/>
  <c r="AI246" i="4" s="1"/>
  <c r="AL247" i="4"/>
  <c r="AH247" i="4"/>
  <c r="AI247" i="4" s="1"/>
  <c r="AL248" i="4"/>
  <c r="AH248" i="4"/>
  <c r="AI248" i="4" s="1"/>
  <c r="U249" i="4"/>
  <c r="Q249" i="4"/>
  <c r="AH249" i="4" s="1"/>
  <c r="AI249" i="4" s="1"/>
  <c r="AL249" i="4"/>
  <c r="AL253" i="4"/>
  <c r="AH253" i="4"/>
  <c r="AI253" i="4" s="1"/>
  <c r="AL254" i="4"/>
  <c r="AH254" i="4"/>
  <c r="AI254" i="4" s="1"/>
  <c r="AL255" i="4"/>
  <c r="AH255" i="4"/>
  <c r="AI255" i="4" s="1"/>
  <c r="U256" i="4"/>
  <c r="Q256" i="4"/>
  <c r="AH256" i="4" s="1"/>
  <c r="AI256" i="4" s="1"/>
  <c r="AL256" i="4"/>
  <c r="AL259" i="4"/>
  <c r="AH259" i="4"/>
  <c r="AI259" i="4" s="1"/>
  <c r="AL260" i="4"/>
  <c r="AH260" i="4"/>
  <c r="AI260" i="4" s="1"/>
  <c r="AL261" i="4"/>
  <c r="AH261" i="4"/>
  <c r="AI261" i="4" s="1"/>
  <c r="AL262" i="4"/>
  <c r="AH262" i="4"/>
  <c r="AI262" i="4" s="1"/>
  <c r="U263" i="4"/>
  <c r="Q263" i="4"/>
  <c r="AH263" i="4" s="1"/>
  <c r="AI263" i="4" s="1"/>
  <c r="AL263" i="4"/>
  <c r="AL268" i="4"/>
  <c r="AH268" i="4"/>
  <c r="AI268" i="4" s="1"/>
  <c r="AL269" i="4"/>
  <c r="AH269" i="4"/>
  <c r="AI269" i="4" s="1"/>
  <c r="U270" i="4"/>
  <c r="Q270" i="4"/>
  <c r="AH270" i="4" s="1"/>
  <c r="AI270" i="4" s="1"/>
  <c r="AL270" i="4"/>
  <c r="AL273" i="4"/>
  <c r="AH273" i="4"/>
  <c r="AI273" i="4" s="1"/>
  <c r="AL274" i="4"/>
  <c r="AH274" i="4"/>
  <c r="AI274" i="4" s="1"/>
  <c r="AL275" i="4"/>
  <c r="AH275" i="4"/>
  <c r="AI275" i="4" s="1"/>
  <c r="AL276" i="4"/>
  <c r="AH276" i="4"/>
  <c r="AI276" i="4" s="1"/>
  <c r="U277" i="4"/>
  <c r="Q277" i="4"/>
  <c r="AH277" i="4" s="1"/>
  <c r="AI277" i="4" s="1"/>
  <c r="AL277" i="4"/>
  <c r="AL279" i="4"/>
  <c r="AH279" i="4"/>
  <c r="AI279" i="4" s="1"/>
  <c r="AL280" i="4"/>
  <c r="AH280" i="4"/>
  <c r="AI280" i="4" s="1"/>
  <c r="AL281" i="4"/>
  <c r="AH281" i="4"/>
  <c r="AI281" i="4" s="1"/>
  <c r="AL282" i="4"/>
  <c r="AH282" i="4"/>
  <c r="AI282" i="4" s="1"/>
  <c r="AL283" i="4"/>
  <c r="AH283" i="4"/>
  <c r="AI283" i="4" s="1"/>
  <c r="U284" i="4"/>
  <c r="Q284" i="4"/>
  <c r="AH284" i="4" s="1"/>
  <c r="AI284" i="4" s="1"/>
  <c r="AL284" i="4"/>
  <c r="AL289" i="4"/>
  <c r="AH289" i="4"/>
  <c r="AI289" i="4" s="1"/>
  <c r="AL290" i="4"/>
  <c r="AH290" i="4"/>
  <c r="AI290" i="4" s="1"/>
  <c r="U291" i="4"/>
  <c r="Q291" i="4"/>
  <c r="AH291" i="4" s="1"/>
  <c r="AI291" i="4" s="1"/>
  <c r="AL291" i="4"/>
  <c r="AL297" i="4"/>
  <c r="AH297" i="4"/>
  <c r="AI297" i="4" s="1"/>
  <c r="U298" i="4"/>
  <c r="Q298" i="4"/>
  <c r="AH298" i="4" s="1"/>
  <c r="AI298" i="4" s="1"/>
  <c r="AL298" i="4"/>
  <c r="AL302" i="4"/>
  <c r="AH302" i="4"/>
  <c r="AI302" i="4" s="1"/>
  <c r="AL303" i="4"/>
  <c r="AH303" i="4"/>
  <c r="AI303" i="4" s="1"/>
  <c r="AL304" i="4"/>
  <c r="AH304" i="4"/>
  <c r="AI304" i="4" s="1"/>
  <c r="U305" i="4"/>
  <c r="Q305" i="4"/>
  <c r="AH305" i="4" s="1"/>
  <c r="AI305" i="4" s="1"/>
  <c r="AL305" i="4"/>
  <c r="AL307" i="4"/>
  <c r="AH307" i="4"/>
  <c r="AI307" i="4" s="1"/>
  <c r="AL308" i="4"/>
  <c r="AH308" i="4"/>
  <c r="AI308" i="4" s="1"/>
  <c r="AL309" i="4"/>
  <c r="AH309" i="4"/>
  <c r="AI309" i="4" s="1"/>
  <c r="AL310" i="4"/>
  <c r="AH310" i="4"/>
  <c r="AI310" i="4" s="1"/>
  <c r="AL311" i="4"/>
  <c r="AH311" i="4"/>
  <c r="AI311" i="4" s="1"/>
  <c r="U312" i="4"/>
  <c r="Q312" i="4"/>
  <c r="AH312" i="4" s="1"/>
  <c r="AI312" i="4" s="1"/>
  <c r="AL312" i="4"/>
  <c r="AL315" i="4"/>
  <c r="AH315" i="4"/>
  <c r="AI315" i="4" s="1"/>
  <c r="AL316" i="4"/>
  <c r="AH316" i="4"/>
  <c r="AI316" i="4" s="1"/>
  <c r="AL317" i="4"/>
  <c r="AH317" i="4"/>
  <c r="AI317" i="4" s="1"/>
  <c r="AL318" i="4"/>
  <c r="AH318" i="4"/>
  <c r="AI318" i="4" s="1"/>
  <c r="U319" i="4"/>
  <c r="Q319" i="4"/>
  <c r="AH319" i="4" s="1"/>
  <c r="AI319" i="4" s="1"/>
  <c r="AL319" i="4"/>
  <c r="AL321" i="4"/>
  <c r="AH321" i="4"/>
  <c r="AI321" i="4" s="1"/>
  <c r="AL322" i="4"/>
  <c r="AH322" i="4"/>
  <c r="AI322" i="4" s="1"/>
  <c r="AL323" i="4"/>
  <c r="AH323" i="4"/>
  <c r="AI323" i="4" s="1"/>
  <c r="AL324" i="4"/>
  <c r="AH324" i="4"/>
  <c r="AI324" i="4" s="1"/>
  <c r="AL325" i="4"/>
  <c r="AH325" i="4"/>
  <c r="AI325" i="4" s="1"/>
  <c r="U326" i="4"/>
  <c r="Q326" i="4"/>
  <c r="AH326" i="4" s="1"/>
  <c r="AI326" i="4" s="1"/>
  <c r="AL326" i="4"/>
  <c r="AL329" i="4"/>
  <c r="AH329" i="4"/>
  <c r="AI329" i="4" s="1"/>
  <c r="AL330" i="4"/>
  <c r="AH330" i="4"/>
  <c r="AI330" i="4" s="1"/>
  <c r="AL331" i="4"/>
  <c r="AH331" i="4"/>
  <c r="AI331" i="4" s="1"/>
  <c r="AL332" i="4"/>
  <c r="AH332" i="4"/>
  <c r="AI332" i="4" s="1"/>
  <c r="U333" i="4"/>
  <c r="Q333" i="4"/>
  <c r="AH333" i="4" s="1"/>
  <c r="AI333" i="4" s="1"/>
  <c r="AL333" i="4"/>
  <c r="AL337" i="4"/>
  <c r="AH337" i="4"/>
  <c r="AI337" i="4" s="1"/>
  <c r="AL338" i="4"/>
  <c r="AH338" i="4"/>
  <c r="AI338" i="4" s="1"/>
  <c r="AL339" i="4"/>
  <c r="AH339" i="4"/>
  <c r="AI339" i="4" s="1"/>
  <c r="U340" i="4"/>
  <c r="Q340" i="4"/>
  <c r="AH340" i="4" s="1"/>
  <c r="AI340" i="4" s="1"/>
  <c r="AL340" i="4"/>
  <c r="AL344" i="4"/>
  <c r="AH344" i="4"/>
  <c r="AI344" i="4" s="1"/>
  <c r="AL345" i="4"/>
  <c r="AH345" i="4"/>
  <c r="AI345" i="4" s="1"/>
  <c r="AL346" i="4"/>
  <c r="AH346" i="4"/>
  <c r="AI346" i="4" s="1"/>
  <c r="U347" i="4"/>
  <c r="Q347" i="4"/>
  <c r="AH347" i="4" s="1"/>
  <c r="AI347" i="4" s="1"/>
  <c r="AL347" i="4"/>
  <c r="AL352" i="4"/>
  <c r="AH352" i="4"/>
  <c r="AI352" i="4" s="1"/>
  <c r="AL353" i="4"/>
  <c r="AH353" i="4"/>
  <c r="AI353" i="4" s="1"/>
  <c r="U354" i="4"/>
  <c r="Q354" i="4"/>
  <c r="AH354" i="4" s="1"/>
  <c r="AI354" i="4" s="1"/>
  <c r="AL354" i="4"/>
  <c r="AL359" i="4"/>
  <c r="AH359" i="4"/>
  <c r="AI359" i="4" s="1"/>
  <c r="AL360" i="4"/>
  <c r="AH360" i="4"/>
  <c r="AI360" i="4" s="1"/>
  <c r="U361" i="4"/>
  <c r="Q361" i="4"/>
  <c r="AH361" i="4" s="1"/>
  <c r="AI361" i="4" s="1"/>
  <c r="AL361" i="4"/>
  <c r="AL364" i="4"/>
  <c r="AH364" i="4"/>
  <c r="AI364" i="4" s="1"/>
  <c r="AL365" i="4"/>
  <c r="AH365" i="4"/>
  <c r="AI365" i="4" s="1"/>
  <c r="AL366" i="4"/>
  <c r="AH366" i="4"/>
  <c r="AI366" i="4" s="1"/>
  <c r="AL367" i="4"/>
  <c r="AH367" i="4"/>
  <c r="AI367" i="4" s="1"/>
  <c r="U368" i="4"/>
  <c r="Q368" i="4"/>
  <c r="AH368" i="4" s="1"/>
  <c r="AI368" i="4" s="1"/>
  <c r="AL368" i="4"/>
  <c r="AL371" i="4"/>
  <c r="AH371" i="4"/>
  <c r="AI371" i="4" s="1"/>
  <c r="AL372" i="4"/>
  <c r="AH372" i="4"/>
  <c r="AI372" i="4" s="1"/>
  <c r="AL373" i="4"/>
  <c r="AH373" i="4"/>
  <c r="AI373" i="4" s="1"/>
  <c r="AL374" i="4"/>
  <c r="AH374" i="4"/>
  <c r="AI374" i="4" s="1"/>
  <c r="U375" i="4"/>
  <c r="Q375" i="4"/>
  <c r="AH375" i="4" s="1"/>
  <c r="AI375" i="4" s="1"/>
  <c r="AL375" i="4"/>
  <c r="AL380" i="4"/>
  <c r="AH380" i="4"/>
  <c r="AI380" i="4" s="1"/>
  <c r="AL381" i="4"/>
  <c r="AH381" i="4"/>
  <c r="AI381" i="4" s="1"/>
  <c r="U382" i="4"/>
  <c r="Q382" i="4"/>
  <c r="AH382" i="4" s="1"/>
  <c r="AI382" i="4" s="1"/>
  <c r="AL382" i="4"/>
  <c r="AL387" i="4"/>
  <c r="AH387" i="4"/>
  <c r="AI387" i="4" s="1"/>
  <c r="AL388" i="4"/>
  <c r="AH388" i="4"/>
  <c r="AI388" i="4" s="1"/>
  <c r="U389" i="4"/>
  <c r="Q389" i="4"/>
  <c r="AH389" i="4" s="1"/>
  <c r="AI389" i="4" s="1"/>
  <c r="AL389" i="4"/>
  <c r="AL392" i="4"/>
  <c r="AH392" i="4"/>
  <c r="AI392" i="4" s="1"/>
  <c r="AL393" i="4"/>
  <c r="AH393" i="4"/>
  <c r="AI393" i="4" s="1"/>
  <c r="AL394" i="4"/>
  <c r="AH394" i="4"/>
  <c r="AI394" i="4" s="1"/>
  <c r="AL395" i="4"/>
  <c r="AH395" i="4"/>
  <c r="AI395" i="4" s="1"/>
  <c r="U396" i="4"/>
  <c r="Q396" i="4"/>
  <c r="AH396" i="4" s="1"/>
  <c r="AI396" i="4" s="1"/>
  <c r="AL396" i="4"/>
  <c r="AL402" i="4"/>
  <c r="AH402" i="4"/>
  <c r="AI402" i="4" s="1"/>
  <c r="U403" i="4"/>
  <c r="Q403" i="4"/>
  <c r="AH403" i="4" s="1"/>
  <c r="AI403" i="4" s="1"/>
  <c r="AL403" i="4"/>
  <c r="AL409" i="4"/>
  <c r="AH409" i="4"/>
  <c r="AI409" i="4" s="1"/>
  <c r="U410" i="4"/>
  <c r="Q410" i="4"/>
  <c r="AH410" i="4" s="1"/>
  <c r="AI410" i="4" s="1"/>
  <c r="AL410" i="4"/>
  <c r="AL415" i="4"/>
  <c r="AH415" i="4"/>
  <c r="AI415" i="4" s="1"/>
  <c r="AL416" i="4"/>
  <c r="AH416" i="4"/>
  <c r="AI416" i="4" s="1"/>
  <c r="U417" i="4"/>
  <c r="Q417" i="4"/>
  <c r="AH417" i="4" s="1"/>
  <c r="AI417" i="4" s="1"/>
  <c r="AL417" i="4"/>
  <c r="AL422" i="4"/>
  <c r="AH422" i="4"/>
  <c r="AI422" i="4" s="1"/>
  <c r="AL423" i="4"/>
  <c r="AH423" i="4"/>
  <c r="AI423" i="4" s="1"/>
  <c r="U424" i="4"/>
  <c r="Q424" i="4"/>
  <c r="AH424" i="4" s="1"/>
  <c r="AI424" i="4" s="1"/>
  <c r="AL424" i="4"/>
  <c r="U431" i="4"/>
  <c r="Q431" i="4"/>
  <c r="AH431" i="4" s="1"/>
  <c r="AI431" i="4" s="1"/>
  <c r="AL431" i="4"/>
  <c r="AL436" i="4"/>
  <c r="AH436" i="4"/>
  <c r="AI436" i="4" s="1"/>
  <c r="AL437" i="4"/>
  <c r="AH437" i="4"/>
  <c r="AI437" i="4" s="1"/>
  <c r="U438" i="4"/>
  <c r="Q438" i="4"/>
  <c r="AH438" i="4" s="1"/>
  <c r="AI438" i="4" s="1"/>
  <c r="AL438" i="4"/>
  <c r="AL444" i="4"/>
  <c r="AH444" i="4"/>
  <c r="AI444" i="4" s="1"/>
  <c r="U445" i="4"/>
  <c r="Q445" i="4"/>
  <c r="AH445" i="4" s="1"/>
  <c r="AI445" i="4" s="1"/>
  <c r="AL445" i="4"/>
  <c r="AL448" i="4"/>
  <c r="AH448" i="4"/>
  <c r="AI448" i="4" s="1"/>
  <c r="AL449" i="4"/>
  <c r="AH449" i="4"/>
  <c r="AI449" i="4" s="1"/>
  <c r="AL450" i="4"/>
  <c r="AH450" i="4"/>
  <c r="AI450" i="4" s="1"/>
  <c r="AL451" i="4"/>
  <c r="AH451" i="4"/>
  <c r="AI451" i="4" s="1"/>
  <c r="U452" i="4"/>
  <c r="Q452" i="4"/>
  <c r="AH452" i="4" s="1"/>
  <c r="AI452" i="4" s="1"/>
  <c r="AL452" i="4"/>
  <c r="AL454" i="4"/>
  <c r="AH454" i="4"/>
  <c r="AI454" i="4" s="1"/>
  <c r="AL455" i="4"/>
  <c r="AH455" i="4"/>
  <c r="AI455" i="4" s="1"/>
  <c r="AL456" i="4"/>
  <c r="AH456" i="4"/>
  <c r="AI456" i="4" s="1"/>
  <c r="AL457" i="4"/>
  <c r="AH457" i="4"/>
  <c r="AI457" i="4" s="1"/>
  <c r="AL458" i="4"/>
  <c r="AH458" i="4"/>
  <c r="AI458" i="4" s="1"/>
  <c r="U459" i="4"/>
  <c r="Q459" i="4"/>
  <c r="AH459" i="4" s="1"/>
  <c r="AI459" i="4" s="1"/>
  <c r="AL459" i="4"/>
  <c r="AL461" i="4"/>
  <c r="AH461" i="4"/>
  <c r="AI461" i="4" s="1"/>
  <c r="AL462" i="4"/>
  <c r="AH462" i="4"/>
  <c r="AI462" i="4" s="1"/>
  <c r="AL463" i="4"/>
  <c r="AH463" i="4"/>
  <c r="AI463" i="4" s="1"/>
  <c r="AL464" i="4"/>
  <c r="AH464" i="4"/>
  <c r="AI464" i="4" s="1"/>
  <c r="AL465" i="4"/>
  <c r="AH465" i="4"/>
  <c r="AI465" i="4" s="1"/>
  <c r="U466" i="4"/>
  <c r="Q466" i="4"/>
  <c r="AH466" i="4" s="1"/>
  <c r="AI466" i="4" s="1"/>
  <c r="AL466" i="4"/>
  <c r="AL471" i="4"/>
  <c r="AH471" i="4"/>
  <c r="AI471" i="4" s="1"/>
  <c r="AL472" i="4"/>
  <c r="AH472" i="4"/>
  <c r="AI472" i="4" s="1"/>
  <c r="U473" i="4"/>
  <c r="Q473" i="4"/>
  <c r="AH473" i="4" s="1"/>
  <c r="AI473" i="4" s="1"/>
  <c r="AL473" i="4"/>
  <c r="AL477" i="4"/>
  <c r="AH477" i="4"/>
  <c r="AI477" i="4" s="1"/>
  <c r="AL478" i="4"/>
  <c r="AH478" i="4"/>
  <c r="AI478" i="4" s="1"/>
  <c r="AL479" i="4"/>
  <c r="AH479" i="4"/>
  <c r="AI479" i="4" s="1"/>
  <c r="U480" i="4"/>
  <c r="Q480" i="4"/>
  <c r="AH480" i="4" s="1"/>
  <c r="AI480" i="4" s="1"/>
  <c r="AL480" i="4"/>
  <c r="AL484" i="4"/>
  <c r="AH484" i="4"/>
  <c r="AI484" i="4" s="1"/>
  <c r="AL485" i="4"/>
  <c r="AH485" i="4"/>
  <c r="AI485" i="4" s="1"/>
  <c r="AL486" i="4"/>
  <c r="AH486" i="4"/>
  <c r="AI486" i="4" s="1"/>
  <c r="U487" i="4"/>
  <c r="Q487" i="4"/>
  <c r="AH487" i="4" s="1"/>
  <c r="AI487" i="4" s="1"/>
  <c r="AL487" i="4"/>
  <c r="AL490" i="4"/>
  <c r="AH490" i="4"/>
  <c r="AI490" i="4" s="1"/>
  <c r="AL491" i="4"/>
  <c r="AH491" i="4"/>
  <c r="AI491" i="4" s="1"/>
  <c r="AL492" i="4"/>
  <c r="AH492" i="4"/>
  <c r="AI492" i="4" s="1"/>
  <c r="AL493" i="4"/>
  <c r="AH493" i="4"/>
  <c r="AI493" i="4" s="1"/>
  <c r="U494" i="4"/>
  <c r="Q494" i="4"/>
  <c r="AH494" i="4" s="1"/>
  <c r="AI494" i="4" s="1"/>
  <c r="AL494" i="4"/>
  <c r="AL500" i="4"/>
  <c r="AH500" i="4"/>
  <c r="AI500" i="4" s="1"/>
  <c r="U501" i="4"/>
  <c r="Q501" i="4"/>
  <c r="AH501" i="4" s="1"/>
  <c r="AI501" i="4" s="1"/>
  <c r="AL501" i="4"/>
  <c r="AL506" i="4"/>
  <c r="AH506" i="4"/>
  <c r="AI506" i="4" s="1"/>
  <c r="AL507" i="4"/>
  <c r="AH507" i="4"/>
  <c r="AI507" i="4" s="1"/>
  <c r="U508" i="4"/>
  <c r="Q508" i="4"/>
  <c r="AH508" i="4" s="1"/>
  <c r="AI508" i="4" s="1"/>
  <c r="AL508" i="4"/>
  <c r="AL512" i="4"/>
  <c r="AH512" i="4"/>
  <c r="AI512" i="4" s="1"/>
  <c r="AL513" i="4"/>
  <c r="AH513" i="4"/>
  <c r="AI513" i="4" s="1"/>
  <c r="AL514" i="4"/>
  <c r="AH514" i="4"/>
  <c r="AI514" i="4" s="1"/>
  <c r="U515" i="4"/>
  <c r="Q515" i="4"/>
  <c r="AH515" i="4" s="1"/>
  <c r="AI515" i="4" s="1"/>
  <c r="AL515" i="4"/>
  <c r="AL521" i="4"/>
  <c r="AH521" i="4"/>
  <c r="AI521" i="4" s="1"/>
  <c r="U522" i="4"/>
  <c r="Q522" i="4"/>
  <c r="AH522" i="4" s="1"/>
  <c r="AI522" i="4" s="1"/>
  <c r="AL522" i="4"/>
  <c r="AL524" i="4"/>
  <c r="AH524" i="4"/>
  <c r="AI524" i="4" s="1"/>
  <c r="AL525" i="4"/>
  <c r="AH525" i="4"/>
  <c r="AI525" i="4" s="1"/>
  <c r="AL526" i="4"/>
  <c r="AH526" i="4"/>
  <c r="AI526" i="4" s="1"/>
  <c r="AL527" i="4"/>
  <c r="AH527" i="4"/>
  <c r="AI527" i="4" s="1"/>
  <c r="AL528" i="4"/>
  <c r="AH528" i="4"/>
  <c r="AI528" i="4" s="1"/>
  <c r="U529" i="4"/>
  <c r="Q529" i="4"/>
  <c r="AH529" i="4" s="1"/>
  <c r="AI529" i="4" s="1"/>
  <c r="AL529" i="4"/>
  <c r="AL531" i="4"/>
  <c r="AH531" i="4"/>
  <c r="AI531" i="4" s="1"/>
  <c r="AL532" i="4"/>
  <c r="AH532" i="4"/>
  <c r="AI532" i="4" s="1"/>
  <c r="AL533" i="4"/>
  <c r="AH533" i="4"/>
  <c r="AI533" i="4" s="1"/>
  <c r="AL534" i="4"/>
  <c r="AH534" i="4"/>
  <c r="AI534" i="4" s="1"/>
  <c r="AL535" i="4"/>
  <c r="AH535" i="4"/>
  <c r="AI535" i="4" s="1"/>
  <c r="U536" i="4"/>
  <c r="Q536" i="4"/>
  <c r="AH536" i="4" s="1"/>
  <c r="AI536" i="4" s="1"/>
  <c r="AL536" i="4"/>
  <c r="AL539" i="4"/>
  <c r="AH539" i="4"/>
  <c r="AI539" i="4" s="1"/>
  <c r="AL540" i="4"/>
  <c r="AH540" i="4"/>
  <c r="AI540" i="4" s="1"/>
  <c r="AL541" i="4"/>
  <c r="AH541" i="4"/>
  <c r="AI541" i="4" s="1"/>
  <c r="AL542" i="4"/>
  <c r="AH542" i="4"/>
  <c r="AI542" i="4" s="1"/>
  <c r="U543" i="4"/>
  <c r="Q543" i="4"/>
  <c r="AH543" i="4" s="1"/>
  <c r="AI543" i="4" s="1"/>
  <c r="AL543" i="4"/>
  <c r="AL549" i="4"/>
  <c r="AH549" i="4"/>
  <c r="AI549" i="4" s="1"/>
  <c r="U550" i="4"/>
  <c r="Q550" i="4"/>
  <c r="AH550" i="4" s="1"/>
  <c r="AI550" i="4" s="1"/>
  <c r="AL550" i="4"/>
  <c r="AL553" i="4"/>
  <c r="AH553" i="4"/>
  <c r="AI553" i="4" s="1"/>
  <c r="AL554" i="4"/>
  <c r="AH554" i="4"/>
  <c r="AI554" i="4" s="1"/>
  <c r="AL555" i="4"/>
  <c r="AH555" i="4"/>
  <c r="AI555" i="4" s="1"/>
  <c r="AL556" i="4"/>
  <c r="AH556" i="4"/>
  <c r="AI556" i="4" s="1"/>
  <c r="U557" i="4"/>
  <c r="Q557" i="4"/>
  <c r="AH557" i="4" s="1"/>
  <c r="AI557" i="4" s="1"/>
  <c r="AL557" i="4"/>
  <c r="AL560" i="4"/>
  <c r="AH560" i="4"/>
  <c r="AI560" i="4" s="1"/>
  <c r="AL561" i="4"/>
  <c r="AH561" i="4"/>
  <c r="AI561" i="4" s="1"/>
  <c r="AL562" i="4"/>
  <c r="AH562" i="4"/>
  <c r="AI562" i="4" s="1"/>
  <c r="AL563" i="4"/>
  <c r="AH563" i="4"/>
  <c r="AI563" i="4" s="1"/>
  <c r="U564" i="4"/>
  <c r="Q564" i="4"/>
  <c r="AH564" i="4" s="1"/>
  <c r="AI564" i="4" s="1"/>
  <c r="AL564" i="4"/>
  <c r="AL568" i="4"/>
  <c r="AH568" i="4"/>
  <c r="AI568" i="4" s="1"/>
  <c r="AL569" i="4"/>
  <c r="AH569" i="4"/>
  <c r="AI569" i="4" s="1"/>
  <c r="AL570" i="4"/>
  <c r="AH570" i="4"/>
  <c r="AI570" i="4" s="1"/>
  <c r="U571" i="4"/>
  <c r="Q571" i="4"/>
  <c r="AH571" i="4" s="1"/>
  <c r="AI571" i="4" s="1"/>
  <c r="AL571" i="4"/>
  <c r="AL575" i="4"/>
  <c r="AH575" i="4"/>
  <c r="AI575" i="4" s="1"/>
  <c r="AL576" i="4"/>
  <c r="AH576" i="4"/>
  <c r="AI576" i="4" s="1"/>
  <c r="AL577" i="4"/>
  <c r="AH577" i="4"/>
  <c r="AI577" i="4" s="1"/>
  <c r="U578" i="4"/>
  <c r="Q578" i="4"/>
  <c r="AH578" i="4" s="1"/>
  <c r="AI578" i="4" s="1"/>
  <c r="AL578" i="4"/>
  <c r="AL582" i="4"/>
  <c r="AH582" i="4"/>
  <c r="AI582" i="4" s="1"/>
  <c r="AL583" i="4"/>
  <c r="AH583" i="4"/>
  <c r="AI583" i="4" s="1"/>
  <c r="AL584" i="4"/>
  <c r="AH584" i="4"/>
  <c r="AI584" i="4" s="1"/>
  <c r="U585" i="4"/>
  <c r="Q585" i="4"/>
  <c r="AH585" i="4" s="1"/>
  <c r="AI585" i="4" s="1"/>
  <c r="AL585" i="4"/>
  <c r="AL588" i="4"/>
  <c r="AH588" i="4"/>
  <c r="AI588" i="4" s="1"/>
  <c r="AL589" i="4"/>
  <c r="AH589" i="4"/>
  <c r="AI589" i="4" s="1"/>
  <c r="AL590" i="4"/>
  <c r="AH590" i="4"/>
  <c r="AI590" i="4" s="1"/>
  <c r="AL591" i="4"/>
  <c r="AH591" i="4"/>
  <c r="AI591" i="4" s="1"/>
  <c r="U592" i="4"/>
  <c r="Q592" i="4"/>
  <c r="AH592" i="4" s="1"/>
  <c r="AI592" i="4" s="1"/>
  <c r="AL592" i="4"/>
  <c r="AL596" i="4"/>
  <c r="AH596" i="4"/>
  <c r="AI596" i="4" s="1"/>
  <c r="AL597" i="4"/>
  <c r="AH597" i="4"/>
  <c r="AI597" i="4" s="1"/>
  <c r="AL598" i="4"/>
  <c r="AH598" i="4"/>
  <c r="AI598" i="4" s="1"/>
  <c r="U599" i="4"/>
  <c r="Q599" i="4"/>
  <c r="AH599" i="4" s="1"/>
  <c r="AI599" i="4" s="1"/>
  <c r="AL599" i="4"/>
  <c r="AL604" i="4"/>
  <c r="AH604" i="4"/>
  <c r="AI604" i="4" s="1"/>
  <c r="AL605" i="4"/>
  <c r="AH605" i="4"/>
  <c r="AI605" i="4" s="1"/>
  <c r="U606" i="4"/>
  <c r="Q606" i="4"/>
  <c r="AH606" i="4" s="1"/>
  <c r="AI606" i="4" s="1"/>
  <c r="AL606" i="4"/>
  <c r="AL612" i="4"/>
  <c r="AH612" i="4"/>
  <c r="AI612" i="4" s="1"/>
  <c r="U613" i="4"/>
  <c r="Q613" i="4"/>
  <c r="AH613" i="4" s="1"/>
  <c r="AI613" i="4" s="1"/>
  <c r="AL613" i="4"/>
  <c r="AL617" i="4"/>
  <c r="AH617" i="4"/>
  <c r="AI617" i="4" s="1"/>
  <c r="AL618" i="4"/>
  <c r="AH618" i="4"/>
  <c r="AI618" i="4" s="1"/>
  <c r="AL619" i="4"/>
  <c r="AH619" i="4"/>
  <c r="AI619" i="4" s="1"/>
  <c r="U620" i="4"/>
  <c r="Q620" i="4"/>
  <c r="AH620" i="4" s="1"/>
  <c r="AI620" i="4" s="1"/>
  <c r="AL620" i="4"/>
  <c r="AL625" i="4"/>
  <c r="AH625" i="4"/>
  <c r="AI625" i="4" s="1"/>
  <c r="AL626" i="4"/>
  <c r="AH626" i="4"/>
  <c r="AI626" i="4" s="1"/>
  <c r="U627" i="4"/>
  <c r="Q627" i="4"/>
  <c r="AH627" i="4" s="1"/>
  <c r="AI627" i="4" s="1"/>
  <c r="AL627" i="4"/>
  <c r="AL631" i="4"/>
  <c r="AH631" i="4"/>
  <c r="AI631" i="4" s="1"/>
  <c r="AL632" i="4"/>
  <c r="AH632" i="4"/>
  <c r="AI632" i="4" s="1"/>
  <c r="AL633" i="4"/>
  <c r="AH633" i="4"/>
  <c r="AI633" i="4" s="1"/>
  <c r="U634" i="4"/>
  <c r="Q634" i="4"/>
  <c r="AH634" i="4" s="1"/>
  <c r="AI634" i="4" s="1"/>
  <c r="AL634" i="4"/>
  <c r="AL638" i="4"/>
  <c r="AH638" i="4"/>
  <c r="AI638" i="4" s="1"/>
  <c r="AL639" i="4"/>
  <c r="AH639" i="4"/>
  <c r="AI639" i="4" s="1"/>
  <c r="AL640" i="4"/>
  <c r="AH640" i="4"/>
  <c r="AI640" i="4" s="1"/>
  <c r="U641" i="4"/>
  <c r="Q641" i="4"/>
  <c r="AH641" i="4" s="1"/>
  <c r="AI641" i="4" s="1"/>
  <c r="AL641" i="4"/>
  <c r="AL645" i="4"/>
  <c r="AH645" i="4"/>
  <c r="AI645" i="4" s="1"/>
  <c r="AL646" i="4"/>
  <c r="AH646" i="4"/>
  <c r="AI646" i="4" s="1"/>
  <c r="AL647" i="4"/>
  <c r="AH647" i="4"/>
  <c r="AI647" i="4" s="1"/>
  <c r="U648" i="4"/>
  <c r="Q648" i="4"/>
  <c r="AH648" i="4" s="1"/>
  <c r="AI648" i="4" s="1"/>
  <c r="AL648" i="4"/>
  <c r="AL651" i="4"/>
  <c r="AH651" i="4"/>
  <c r="AI651" i="4" s="1"/>
  <c r="AL652" i="4"/>
  <c r="AH652" i="4"/>
  <c r="AI652" i="4" s="1"/>
  <c r="AL653" i="4"/>
  <c r="AH653" i="4"/>
  <c r="AI653" i="4" s="1"/>
  <c r="AL654" i="4"/>
  <c r="AH654" i="4"/>
  <c r="AI654" i="4" s="1"/>
  <c r="U655" i="4"/>
  <c r="Q655" i="4"/>
  <c r="AH655" i="4" s="1"/>
  <c r="AI655" i="4" s="1"/>
  <c r="AL655" i="4"/>
  <c r="AL659" i="4"/>
  <c r="AH659" i="4"/>
  <c r="AI659" i="4" s="1"/>
  <c r="AL660" i="4"/>
  <c r="AH660" i="4"/>
  <c r="AI660" i="4" s="1"/>
  <c r="AL661" i="4"/>
  <c r="AH661" i="4"/>
  <c r="AI661" i="4" s="1"/>
  <c r="U662" i="4"/>
  <c r="Q662" i="4"/>
  <c r="AH662" i="4" s="1"/>
  <c r="AI662" i="4" s="1"/>
  <c r="AL662" i="4"/>
  <c r="AL665" i="4"/>
  <c r="AH665" i="4"/>
  <c r="AI665" i="4" s="1"/>
  <c r="AL666" i="4"/>
  <c r="AH666" i="4"/>
  <c r="AI666" i="4" s="1"/>
  <c r="AL667" i="4"/>
  <c r="AH667" i="4"/>
  <c r="AI667" i="4" s="1"/>
  <c r="AL668" i="4"/>
  <c r="AH668" i="4"/>
  <c r="AI668" i="4" s="1"/>
  <c r="U669" i="4"/>
  <c r="Q669" i="4"/>
  <c r="AH669" i="4" s="1"/>
  <c r="AI669" i="4" s="1"/>
  <c r="AL669" i="4"/>
  <c r="AL674" i="4"/>
  <c r="AH674" i="4"/>
  <c r="AI674" i="4" s="1"/>
  <c r="AL675" i="4"/>
  <c r="AH675" i="4"/>
  <c r="AI675" i="4" s="1"/>
  <c r="U676" i="4"/>
  <c r="Q676" i="4"/>
  <c r="AH676" i="4" s="1"/>
  <c r="AI676" i="4" s="1"/>
  <c r="AL676" i="4"/>
  <c r="AL680" i="4"/>
  <c r="AH680" i="4"/>
  <c r="AI680" i="4" s="1"/>
  <c r="AL681" i="4"/>
  <c r="AH681" i="4"/>
  <c r="AI681" i="4" s="1"/>
  <c r="AL682" i="4"/>
  <c r="AH682" i="4"/>
  <c r="AI682" i="4" s="1"/>
  <c r="U683" i="4"/>
  <c r="Q683" i="4"/>
  <c r="AH683" i="4" s="1"/>
  <c r="AI683" i="4" s="1"/>
  <c r="AL683" i="4"/>
  <c r="U690" i="4"/>
  <c r="Q690" i="4"/>
  <c r="AH690" i="4" s="1"/>
  <c r="AI690" i="4" s="1"/>
  <c r="AL690" i="4"/>
  <c r="U697" i="4"/>
  <c r="Q697" i="4"/>
  <c r="AL698" i="4"/>
  <c r="AH698" i="4"/>
  <c r="AI698" i="4" s="1"/>
  <c r="AL697" i="4"/>
  <c r="AH697" i="4"/>
  <c r="AI697" i="4" s="1"/>
  <c r="AL699" i="4"/>
  <c r="AH699" i="4"/>
  <c r="AI699" i="4" s="1"/>
  <c r="AL700" i="4"/>
  <c r="AH700" i="4"/>
  <c r="AI700" i="4" s="1"/>
  <c r="AL701" i="4"/>
  <c r="AH701" i="4"/>
  <c r="AI701" i="4" s="1"/>
  <c r="AL702" i="4"/>
  <c r="AH702" i="4"/>
  <c r="AI702" i="4" s="1"/>
  <c r="AL703" i="4"/>
  <c r="AH703" i="4"/>
  <c r="AI703" i="4" s="1"/>
  <c r="U704" i="4"/>
  <c r="Q704" i="4"/>
  <c r="AL705" i="4"/>
  <c r="AH705" i="4"/>
  <c r="AI705" i="4" s="1"/>
  <c r="AL704" i="4"/>
  <c r="AH704" i="4"/>
  <c r="AI704" i="4" s="1"/>
  <c r="AL706" i="4"/>
  <c r="AH706" i="4"/>
  <c r="AI706" i="4" s="1"/>
  <c r="AL707" i="4"/>
  <c r="AH707" i="4"/>
  <c r="AI707" i="4" s="1"/>
  <c r="AL708" i="4"/>
  <c r="AH708" i="4"/>
  <c r="AI708" i="4" s="1"/>
  <c r="AL709" i="4"/>
  <c r="AH709" i="4"/>
  <c r="AI709" i="4" s="1"/>
  <c r="AL710" i="4"/>
  <c r="AH710" i="4"/>
  <c r="AI710" i="4" s="1"/>
  <c r="U711" i="4"/>
  <c r="Q711" i="4"/>
  <c r="AL712" i="4"/>
  <c r="AH712" i="4"/>
  <c r="AI712" i="4" s="1"/>
  <c r="AL711" i="4"/>
  <c r="AH711" i="4"/>
  <c r="AI711" i="4" s="1"/>
  <c r="AL713" i="4"/>
  <c r="AH713" i="4"/>
  <c r="AI713" i="4" s="1"/>
  <c r="AL714" i="4"/>
  <c r="AH714" i="4"/>
  <c r="AI714" i="4" s="1"/>
  <c r="AL715" i="4"/>
  <c r="AH715" i="4"/>
  <c r="AI715" i="4" s="1"/>
  <c r="AL716" i="4"/>
  <c r="AH716" i="4"/>
  <c r="AI716" i="4" s="1"/>
  <c r="AL717" i="4"/>
  <c r="AH717" i="4"/>
  <c r="AI717" i="4" s="1"/>
  <c r="U718" i="4"/>
  <c r="Q718" i="4"/>
  <c r="AL719" i="4"/>
  <c r="AH719" i="4"/>
  <c r="AI719" i="4" s="1"/>
  <c r="AL718" i="4"/>
  <c r="AH718" i="4"/>
  <c r="AI718" i="4" s="1"/>
  <c r="AL720" i="4"/>
  <c r="AH720" i="4"/>
  <c r="AI720" i="4" s="1"/>
  <c r="AL721" i="4"/>
  <c r="AH721" i="4"/>
  <c r="AI721" i="4" s="1"/>
  <c r="AL722" i="4"/>
  <c r="AH722" i="4"/>
  <c r="AI722" i="4" s="1"/>
  <c r="AL723" i="4"/>
  <c r="AH723" i="4"/>
  <c r="AI723" i="4" s="1"/>
  <c r="AL724" i="4"/>
  <c r="AH724" i="4"/>
  <c r="AI724" i="4" s="1"/>
  <c r="U725" i="4"/>
  <c r="Q725" i="4"/>
  <c r="AL726" i="4"/>
  <c r="AH726" i="4"/>
  <c r="AI726" i="4" s="1"/>
  <c r="AL725" i="4"/>
  <c r="AH725" i="4"/>
  <c r="AI725" i="4" s="1"/>
  <c r="AL727" i="4"/>
  <c r="AH727" i="4"/>
  <c r="AI727" i="4" s="1"/>
  <c r="AL728" i="4"/>
  <c r="AH728" i="4"/>
  <c r="AI728" i="4" s="1"/>
  <c r="AL729" i="4"/>
  <c r="AH729" i="4"/>
  <c r="AI729" i="4" s="1"/>
  <c r="AL730" i="4"/>
  <c r="AH730" i="4"/>
  <c r="AI730" i="4" s="1"/>
  <c r="AL731" i="4"/>
  <c r="AH731" i="4"/>
  <c r="AI731" i="4" s="1"/>
  <c r="U732" i="4"/>
  <c r="Q732" i="4"/>
  <c r="AL733" i="4"/>
  <c r="AH733" i="4"/>
  <c r="AI733" i="4" s="1"/>
  <c r="AL732" i="4"/>
  <c r="AH732" i="4"/>
  <c r="AI732" i="4" s="1"/>
  <c r="AL734" i="4"/>
  <c r="AH734" i="4"/>
  <c r="AI734" i="4" s="1"/>
  <c r="AL735" i="4"/>
  <c r="AH735" i="4"/>
  <c r="AI735" i="4" s="1"/>
  <c r="AL736" i="4"/>
  <c r="AH736" i="4"/>
  <c r="AI736" i="4" s="1"/>
  <c r="AL737" i="4"/>
  <c r="AH737" i="4"/>
  <c r="AI737" i="4" s="1"/>
  <c r="AL738" i="4"/>
  <c r="AH738" i="4"/>
  <c r="AI738" i="4" s="1"/>
  <c r="U739" i="4"/>
  <c r="Q739" i="4"/>
  <c r="AL740" i="4"/>
  <c r="AH740" i="4"/>
  <c r="AI740" i="4" s="1"/>
  <c r="AL739" i="4"/>
  <c r="AH739" i="4"/>
  <c r="AI739" i="4" s="1"/>
  <c r="AL741" i="4"/>
  <c r="AH741" i="4"/>
  <c r="AI741" i="4" s="1"/>
  <c r="AL742" i="4"/>
  <c r="AH742" i="4"/>
  <c r="AI742" i="4" s="1"/>
  <c r="AL743" i="4"/>
  <c r="AH743" i="4"/>
  <c r="AI743" i="4" s="1"/>
  <c r="AL744" i="4"/>
  <c r="AH744" i="4"/>
  <c r="AI744" i="4" s="1"/>
  <c r="AL745" i="4"/>
  <c r="AH745" i="4"/>
  <c r="AI745" i="4" s="1"/>
  <c r="U746" i="4"/>
  <c r="Q746" i="4"/>
  <c r="AL747" i="4"/>
  <c r="AH747" i="4"/>
  <c r="AI747" i="4" s="1"/>
  <c r="AL746" i="4"/>
  <c r="AH746" i="4"/>
  <c r="AI746" i="4" s="1"/>
  <c r="AL748" i="4"/>
  <c r="AH748" i="4"/>
  <c r="AI748" i="4" s="1"/>
  <c r="AL749" i="4"/>
  <c r="AH749" i="4"/>
  <c r="AI749" i="4" s="1"/>
  <c r="AL750" i="4"/>
  <c r="AH750" i="4"/>
  <c r="AI750" i="4" s="1"/>
  <c r="AL751" i="4"/>
  <c r="AH751" i="4"/>
  <c r="AI751" i="4" s="1"/>
  <c r="AL752" i="4"/>
  <c r="AH752" i="4"/>
  <c r="AI752" i="4" s="1"/>
  <c r="U753" i="4"/>
  <c r="Q753" i="4"/>
  <c r="AL754" i="4"/>
  <c r="AH754" i="4"/>
  <c r="AI754" i="4" s="1"/>
  <c r="AL753" i="4"/>
  <c r="AH753" i="4"/>
  <c r="AI753" i="4" s="1"/>
  <c r="AL755" i="4"/>
  <c r="AH755" i="4"/>
  <c r="AI755" i="4" s="1"/>
  <c r="AL756" i="4"/>
  <c r="AH756" i="4"/>
  <c r="AI756" i="4" s="1"/>
  <c r="AL757" i="4"/>
  <c r="AH757" i="4"/>
  <c r="AI757" i="4" s="1"/>
  <c r="AL758" i="4"/>
  <c r="AH758" i="4"/>
  <c r="AI758" i="4" s="1"/>
  <c r="AL759" i="4"/>
  <c r="AH759" i="4"/>
  <c r="AI759" i="4" s="1"/>
  <c r="U760" i="4"/>
  <c r="Q760" i="4"/>
  <c r="AL761" i="4"/>
  <c r="AH761" i="4"/>
  <c r="AI761" i="4" s="1"/>
  <c r="AL760" i="4"/>
  <c r="AH760" i="4"/>
  <c r="AI760" i="4" s="1"/>
  <c r="AL762" i="4"/>
  <c r="AH762" i="4"/>
  <c r="AI762" i="4" s="1"/>
  <c r="AL763" i="4"/>
  <c r="AH763" i="4"/>
  <c r="AI763" i="4" s="1"/>
  <c r="AL764" i="4"/>
  <c r="AH764" i="4"/>
  <c r="AI764" i="4" s="1"/>
  <c r="AL765" i="4"/>
  <c r="AH765" i="4"/>
  <c r="AI765" i="4" s="1"/>
  <c r="AL766" i="4"/>
  <c r="AH766" i="4"/>
  <c r="AI766" i="4" s="1"/>
  <c r="U767" i="4"/>
  <c r="Q767" i="4"/>
  <c r="AL768" i="4"/>
  <c r="AH768" i="4"/>
  <c r="AI768" i="4" s="1"/>
  <c r="AL767" i="4"/>
  <c r="AH767" i="4"/>
  <c r="AI767" i="4" s="1"/>
  <c r="AL769" i="4"/>
  <c r="AH769" i="4"/>
  <c r="AI769" i="4" s="1"/>
  <c r="AL770" i="4"/>
  <c r="AH770" i="4"/>
  <c r="AI770" i="4" s="1"/>
  <c r="AL771" i="4"/>
  <c r="AH771" i="4"/>
  <c r="AI771" i="4" s="1"/>
  <c r="AL772" i="4"/>
  <c r="AH772" i="4"/>
  <c r="AI772" i="4" s="1"/>
  <c r="AL773" i="4"/>
  <c r="AH773" i="4"/>
  <c r="AI773" i="4" s="1"/>
  <c r="U774" i="4"/>
  <c r="Q774" i="4"/>
  <c r="AL775" i="4"/>
  <c r="AH775" i="4"/>
  <c r="AI775" i="4" s="1"/>
  <c r="AL774" i="4"/>
  <c r="AH774" i="4"/>
  <c r="AI774" i="4" s="1"/>
  <c r="AL776" i="4"/>
  <c r="AH776" i="4"/>
  <c r="AI776" i="4" s="1"/>
  <c r="AL777" i="4"/>
  <c r="AH777" i="4"/>
  <c r="AI777" i="4" s="1"/>
  <c r="AL778" i="4"/>
  <c r="AH778" i="4"/>
  <c r="AI778" i="4" s="1"/>
  <c r="AL779" i="4"/>
  <c r="AH779" i="4"/>
  <c r="AI779" i="4" s="1"/>
  <c r="AL780" i="4"/>
  <c r="AH780" i="4"/>
  <c r="AI780" i="4" s="1"/>
  <c r="U781" i="4"/>
  <c r="Q781" i="4"/>
  <c r="AL782" i="4"/>
  <c r="AH782" i="4"/>
  <c r="AI782" i="4" s="1"/>
  <c r="AL781" i="4"/>
  <c r="AH781" i="4"/>
  <c r="AI781" i="4" s="1"/>
  <c r="AL783" i="4"/>
  <c r="AH783" i="4"/>
  <c r="AI783" i="4" s="1"/>
  <c r="AL784" i="4"/>
  <c r="AH784" i="4"/>
  <c r="AI784" i="4" s="1"/>
  <c r="AL785" i="4"/>
  <c r="AH785" i="4"/>
  <c r="AI785" i="4" s="1"/>
  <c r="AL786" i="4"/>
  <c r="AH786" i="4"/>
  <c r="AI786" i="4" s="1"/>
  <c r="AL787" i="4"/>
  <c r="AH787" i="4"/>
  <c r="AI787" i="4" s="1"/>
  <c r="U788" i="4"/>
  <c r="Q788" i="4"/>
  <c r="AL789" i="4"/>
  <c r="AH789" i="4"/>
  <c r="AI789" i="4" s="1"/>
  <c r="AL788" i="4"/>
  <c r="AH788" i="4"/>
  <c r="AI788" i="4" s="1"/>
  <c r="AL790" i="4"/>
  <c r="AH790" i="4"/>
  <c r="AI790" i="4" s="1"/>
  <c r="AL791" i="4"/>
  <c r="AH791" i="4"/>
  <c r="AI791" i="4" s="1"/>
  <c r="AL792" i="4"/>
  <c r="AH792" i="4"/>
  <c r="AI792" i="4" s="1"/>
  <c r="AL793" i="4"/>
  <c r="AH793" i="4"/>
  <c r="AI793" i="4" s="1"/>
  <c r="AL794" i="4"/>
  <c r="AH794" i="4"/>
  <c r="AI794" i="4" s="1"/>
  <c r="U795" i="4"/>
  <c r="Q795" i="4"/>
  <c r="AL796" i="4"/>
  <c r="AH796" i="4"/>
  <c r="AI796" i="4" s="1"/>
  <c r="AL795" i="4"/>
  <c r="AH795" i="4"/>
  <c r="AI795" i="4" s="1"/>
  <c r="AL797" i="4"/>
  <c r="AH797" i="4"/>
  <c r="AI797" i="4" s="1"/>
  <c r="AL798" i="4"/>
  <c r="AH798" i="4"/>
  <c r="AI798" i="4" s="1"/>
  <c r="AL799" i="4"/>
  <c r="AH799" i="4"/>
  <c r="AI799" i="4" s="1"/>
  <c r="AL800" i="4"/>
  <c r="AH800" i="4"/>
  <c r="AI800" i="4" s="1"/>
  <c r="AL801" i="4"/>
  <c r="AH801" i="4"/>
  <c r="AI801" i="4" s="1"/>
  <c r="U802" i="4"/>
  <c r="Q802" i="4"/>
  <c r="AL803" i="4"/>
  <c r="AH803" i="4"/>
  <c r="AI803" i="4" s="1"/>
  <c r="AL802" i="4"/>
  <c r="AH802" i="4"/>
  <c r="AI802" i="4" s="1"/>
  <c r="AL804" i="4"/>
  <c r="AH804" i="4"/>
  <c r="AI804" i="4" s="1"/>
  <c r="AL805" i="4"/>
  <c r="AH805" i="4"/>
  <c r="AI805" i="4" s="1"/>
  <c r="AL806" i="4"/>
  <c r="AH806" i="4"/>
  <c r="AI806" i="4" s="1"/>
  <c r="AL807" i="4"/>
  <c r="AH807" i="4"/>
  <c r="AI807" i="4" s="1"/>
  <c r="AL808" i="4"/>
  <c r="AH808" i="4"/>
  <c r="AI808" i="4" s="1"/>
  <c r="U809" i="4"/>
  <c r="Q809" i="4"/>
  <c r="AL810" i="4"/>
  <c r="AH810" i="4"/>
  <c r="AI810" i="4" s="1"/>
  <c r="AL809" i="4"/>
  <c r="AH809" i="4"/>
  <c r="AI809" i="4" s="1"/>
  <c r="AL811" i="4"/>
  <c r="AH811" i="4"/>
  <c r="AI811" i="4" s="1"/>
  <c r="AL812" i="4"/>
  <c r="AH812" i="4"/>
  <c r="AI812" i="4" s="1"/>
  <c r="AL813" i="4"/>
  <c r="AH813" i="4"/>
  <c r="AI813" i="4" s="1"/>
  <c r="AL814" i="4"/>
  <c r="AH814" i="4"/>
  <c r="AI814" i="4" s="1"/>
  <c r="AL815" i="4"/>
  <c r="AH815" i="4"/>
  <c r="AI815" i="4" s="1"/>
  <c r="U816" i="4"/>
  <c r="Q816" i="4"/>
  <c r="AL817" i="4"/>
  <c r="AH817" i="4"/>
  <c r="AI817" i="4" s="1"/>
  <c r="AL816" i="4"/>
  <c r="AH816" i="4"/>
  <c r="AI816" i="4" s="1"/>
  <c r="AL818" i="4"/>
  <c r="AH818" i="4"/>
  <c r="AI818" i="4" s="1"/>
  <c r="AL819" i="4"/>
  <c r="AH819" i="4"/>
  <c r="AI819" i="4" s="1"/>
  <c r="AL820" i="4"/>
  <c r="AH820" i="4"/>
  <c r="AI820" i="4" s="1"/>
  <c r="AL821" i="4"/>
  <c r="AH821" i="4"/>
  <c r="AI821" i="4" s="1"/>
  <c r="AL822" i="4"/>
  <c r="AH822" i="4"/>
  <c r="AI822" i="4" s="1"/>
  <c r="U823" i="4"/>
  <c r="Q823" i="4"/>
  <c r="AL824" i="4"/>
  <c r="AH824" i="4"/>
  <c r="AI824" i="4" s="1"/>
  <c r="AL823" i="4"/>
  <c r="AH823" i="4"/>
  <c r="AI823" i="4" s="1"/>
  <c r="AL825" i="4"/>
  <c r="AH825" i="4"/>
  <c r="AI825" i="4" s="1"/>
  <c r="AL826" i="4"/>
  <c r="AH826" i="4"/>
  <c r="AI826" i="4" s="1"/>
  <c r="AL827" i="4"/>
  <c r="AH827" i="4"/>
  <c r="AI827" i="4" s="1"/>
  <c r="AL828" i="4"/>
  <c r="AH828" i="4"/>
  <c r="AI828" i="4" s="1"/>
  <c r="AL829" i="4"/>
  <c r="AH829" i="4"/>
  <c r="AI829" i="4" s="1"/>
  <c r="U830" i="4"/>
  <c r="Q830" i="4"/>
  <c r="AL831" i="4"/>
  <c r="AH831" i="4"/>
  <c r="AI831" i="4" s="1"/>
  <c r="AL830" i="4"/>
  <c r="AH830" i="4"/>
  <c r="AI830" i="4" s="1"/>
  <c r="AL832" i="4"/>
  <c r="AH832" i="4"/>
  <c r="AI832" i="4" s="1"/>
  <c r="AL833" i="4"/>
  <c r="AH833" i="4"/>
  <c r="AI833" i="4" s="1"/>
  <c r="AL834" i="4"/>
  <c r="AH834" i="4"/>
  <c r="AI834" i="4" s="1"/>
  <c r="AL835" i="4"/>
  <c r="AH835" i="4"/>
  <c r="AI835" i="4" s="1"/>
  <c r="AL836" i="4"/>
  <c r="AH836" i="4"/>
  <c r="AI836" i="4" s="1"/>
  <c r="U837" i="4"/>
  <c r="Q837" i="4"/>
  <c r="AL838" i="4"/>
  <c r="AH838" i="4"/>
  <c r="AI838" i="4" s="1"/>
  <c r="AL837" i="4"/>
  <c r="AH837" i="4"/>
  <c r="AI837" i="4" s="1"/>
  <c r="AL839" i="4"/>
  <c r="AH839" i="4"/>
  <c r="AI839" i="4" s="1"/>
  <c r="AL840" i="4"/>
  <c r="AH840" i="4"/>
  <c r="AI840" i="4" s="1"/>
  <c r="AL841" i="4"/>
  <c r="AH841" i="4"/>
  <c r="AI841" i="4" s="1"/>
  <c r="AL842" i="4"/>
  <c r="AH842" i="4"/>
  <c r="AI842" i="4" s="1"/>
  <c r="AL843" i="4"/>
  <c r="AH843" i="4"/>
  <c r="AI843" i="4" s="1"/>
  <c r="U844" i="4"/>
  <c r="Q844" i="4"/>
  <c r="AL845" i="4"/>
  <c r="AH845" i="4"/>
  <c r="AI845" i="4" s="1"/>
  <c r="AL844" i="4"/>
  <c r="AH844" i="4"/>
  <c r="AI844" i="4" s="1"/>
  <c r="AL846" i="4"/>
  <c r="AH846" i="4"/>
  <c r="AI846" i="4" s="1"/>
  <c r="AL847" i="4"/>
  <c r="AH847" i="4"/>
  <c r="AI847" i="4" s="1"/>
  <c r="AL848" i="4"/>
  <c r="AH848" i="4"/>
  <c r="AI848" i="4" s="1"/>
  <c r="AL849" i="4"/>
  <c r="AH849" i="4"/>
  <c r="AI849" i="4" s="1"/>
  <c r="AL850" i="4"/>
  <c r="AH850" i="4"/>
  <c r="AI850" i="4" s="1"/>
  <c r="U851" i="4"/>
  <c r="Q851" i="4"/>
  <c r="AL852" i="4"/>
  <c r="AH852" i="4"/>
  <c r="AI852" i="4" s="1"/>
  <c r="AL851" i="4"/>
  <c r="AH851" i="4"/>
  <c r="AI851" i="4" s="1"/>
  <c r="AL853" i="4"/>
  <c r="AH853" i="4"/>
  <c r="AI853" i="4" s="1"/>
  <c r="AL854" i="4"/>
  <c r="AH854" i="4"/>
  <c r="AI854" i="4" s="1"/>
  <c r="AL855" i="4"/>
  <c r="AH855" i="4"/>
  <c r="AI855" i="4" s="1"/>
  <c r="AL856" i="4"/>
  <c r="AH856" i="4"/>
  <c r="AI856" i="4" s="1"/>
  <c r="AL857" i="4"/>
  <c r="AH857" i="4"/>
  <c r="AI857" i="4" s="1"/>
  <c r="U858" i="4"/>
  <c r="Q858" i="4"/>
  <c r="AL859" i="4"/>
  <c r="AH859" i="4"/>
  <c r="AI859" i="4" s="1"/>
  <c r="AL858" i="4"/>
  <c r="AH858" i="4"/>
  <c r="AI858" i="4" s="1"/>
  <c r="AL860" i="4"/>
  <c r="AH860" i="4"/>
  <c r="AI860" i="4" s="1"/>
  <c r="AL861" i="4"/>
  <c r="AH861" i="4"/>
  <c r="AI861" i="4" s="1"/>
  <c r="AL862" i="4"/>
  <c r="AH862" i="4"/>
  <c r="AI862" i="4" s="1"/>
  <c r="AL863" i="4"/>
  <c r="AH863" i="4"/>
  <c r="AI863" i="4" s="1"/>
  <c r="AL864" i="4"/>
  <c r="AH864" i="4"/>
  <c r="AI864" i="4" s="1"/>
  <c r="U865" i="4"/>
  <c r="Q865" i="4"/>
  <c r="AL866" i="4"/>
  <c r="AH866" i="4"/>
  <c r="AI866" i="4" s="1"/>
  <c r="AL865" i="4"/>
  <c r="AH865" i="4"/>
  <c r="AI865" i="4" s="1"/>
  <c r="AL867" i="4"/>
  <c r="AH867" i="4"/>
  <c r="AI867" i="4" s="1"/>
  <c r="AL868" i="4"/>
  <c r="AH868" i="4"/>
  <c r="AI868" i="4" s="1"/>
  <c r="AL869" i="4"/>
  <c r="AH869" i="4"/>
  <c r="AI869" i="4" s="1"/>
  <c r="AL870" i="4"/>
  <c r="AH870" i="4"/>
  <c r="AI870" i="4" s="1"/>
  <c r="AL871" i="4"/>
  <c r="AH871" i="4"/>
  <c r="AI871" i="4" s="1"/>
  <c r="U872" i="4"/>
  <c r="Q872" i="4"/>
  <c r="AL873" i="4"/>
  <c r="AH873" i="4"/>
  <c r="AI873" i="4" s="1"/>
  <c r="AL872" i="4"/>
  <c r="AH872" i="4"/>
  <c r="AI872" i="4" s="1"/>
  <c r="AL874" i="4"/>
  <c r="AH874" i="4"/>
  <c r="AI874" i="4" s="1"/>
  <c r="AL875" i="4"/>
  <c r="AH875" i="4"/>
  <c r="AI875" i="4" s="1"/>
  <c r="AL876" i="4"/>
  <c r="AH876" i="4"/>
  <c r="AI876" i="4" s="1"/>
  <c r="AL877" i="4"/>
  <c r="AH877" i="4"/>
  <c r="AI877" i="4" s="1"/>
  <c r="AL878" i="4"/>
  <c r="AH878" i="4"/>
  <c r="AI878" i="4" s="1"/>
  <c r="U879" i="4"/>
  <c r="Q879" i="4"/>
  <c r="AL880" i="4"/>
  <c r="AH880" i="4"/>
  <c r="AI880" i="4" s="1"/>
  <c r="AL879" i="4"/>
  <c r="AH879" i="4"/>
  <c r="AI879" i="4" s="1"/>
  <c r="AL881" i="4"/>
  <c r="AH881" i="4"/>
  <c r="AI881" i="4" s="1"/>
  <c r="AL882" i="4"/>
  <c r="AH882" i="4"/>
  <c r="AI882" i="4" s="1"/>
  <c r="AL883" i="4"/>
  <c r="AH883" i="4"/>
  <c r="AI883" i="4" s="1"/>
  <c r="AL884" i="4"/>
  <c r="AH884" i="4"/>
  <c r="AI884" i="4" s="1"/>
  <c r="AL885" i="4"/>
  <c r="AH885" i="4"/>
  <c r="AI885" i="4" s="1"/>
  <c r="U886" i="4"/>
  <c r="Q886" i="4"/>
  <c r="AL887" i="4"/>
  <c r="AH887" i="4"/>
  <c r="AI887" i="4" s="1"/>
  <c r="AL886" i="4"/>
  <c r="AH886" i="4"/>
  <c r="AI886" i="4" s="1"/>
  <c r="AL888" i="4"/>
  <c r="AH888" i="4"/>
  <c r="AI888" i="4" s="1"/>
  <c r="AL889" i="4"/>
  <c r="AH889" i="4"/>
  <c r="AI889" i="4" s="1"/>
  <c r="AL890" i="4"/>
  <c r="AH890" i="4"/>
  <c r="AI890" i="4" s="1"/>
  <c r="AL891" i="4"/>
  <c r="AH891" i="4"/>
  <c r="AI891" i="4" s="1"/>
  <c r="AL892" i="4"/>
  <c r="AH892" i="4"/>
  <c r="AI892" i="4" s="1"/>
  <c r="U893" i="4"/>
  <c r="Q893" i="4"/>
  <c r="AL894" i="4"/>
  <c r="AH894" i="4"/>
  <c r="AI894" i="4" s="1"/>
  <c r="AL893" i="4"/>
  <c r="AH893" i="4"/>
  <c r="AI893" i="4" s="1"/>
  <c r="AL895" i="4"/>
  <c r="AH895" i="4"/>
  <c r="AI895" i="4" s="1"/>
  <c r="AL896" i="4"/>
  <c r="AH896" i="4"/>
  <c r="AI896" i="4" s="1"/>
  <c r="AL897" i="4"/>
  <c r="AH897" i="4"/>
  <c r="AI897" i="4" s="1"/>
  <c r="AL898" i="4"/>
  <c r="AH898" i="4"/>
  <c r="AI898" i="4" s="1"/>
  <c r="AL899" i="4"/>
  <c r="AH899" i="4"/>
  <c r="AI899" i="4" s="1"/>
  <c r="U900" i="4"/>
  <c r="Q900" i="4"/>
  <c r="AL901" i="4"/>
  <c r="AH901" i="4"/>
  <c r="AI901" i="4" s="1"/>
  <c r="AL900" i="4"/>
  <c r="AH900" i="4"/>
  <c r="AI900" i="4" s="1"/>
  <c r="AL902" i="4"/>
  <c r="AH902" i="4"/>
  <c r="AI902" i="4" s="1"/>
  <c r="AL903" i="4"/>
  <c r="AH903" i="4"/>
  <c r="AI903" i="4" s="1"/>
  <c r="AL904" i="4"/>
  <c r="AH904" i="4"/>
  <c r="AI904" i="4" s="1"/>
  <c r="AL905" i="4"/>
  <c r="AH905" i="4"/>
  <c r="AI905" i="4" s="1"/>
  <c r="AL906" i="4"/>
  <c r="AH906" i="4"/>
  <c r="AI906" i="4" s="1"/>
  <c r="U907" i="4"/>
  <c r="Q907" i="4"/>
  <c r="AL908" i="4"/>
  <c r="AH908" i="4"/>
  <c r="AI908" i="4" s="1"/>
  <c r="AL907" i="4"/>
  <c r="AH907" i="4"/>
  <c r="AI907" i="4" s="1"/>
  <c r="AL909" i="4"/>
  <c r="AH909" i="4"/>
  <c r="AI909" i="4" s="1"/>
  <c r="AL910" i="4"/>
  <c r="AH910" i="4"/>
  <c r="AI910" i="4" s="1"/>
  <c r="AL911" i="4"/>
  <c r="AH911" i="4"/>
  <c r="AI911" i="4" s="1"/>
  <c r="AL912" i="4"/>
  <c r="AH912" i="4"/>
  <c r="AI912" i="4" s="1"/>
  <c r="AL913" i="4"/>
  <c r="AH913" i="4"/>
  <c r="AI913" i="4" s="1"/>
  <c r="U914" i="4"/>
  <c r="Q914" i="4"/>
  <c r="AL915" i="4"/>
  <c r="AH915" i="4"/>
  <c r="AI915" i="4" s="1"/>
  <c r="AL914" i="4"/>
  <c r="AH914" i="4"/>
  <c r="AI914" i="4" s="1"/>
  <c r="AL916" i="4"/>
  <c r="AH916" i="4"/>
  <c r="AI916" i="4" s="1"/>
  <c r="AL917" i="4"/>
  <c r="AH917" i="4"/>
  <c r="AI917" i="4" s="1"/>
  <c r="AL918" i="4"/>
  <c r="AH918" i="4"/>
  <c r="AI918" i="4" s="1"/>
  <c r="AL919" i="4"/>
  <c r="AH919" i="4"/>
  <c r="AI919" i="4" s="1"/>
  <c r="AL920" i="4"/>
  <c r="AH920" i="4"/>
  <c r="AI920" i="4" s="1"/>
  <c r="U921" i="4"/>
  <c r="Q921" i="4"/>
  <c r="AL922" i="4"/>
  <c r="AH922" i="4"/>
  <c r="AI922" i="4" s="1"/>
  <c r="AL921" i="4"/>
  <c r="AH921" i="4"/>
  <c r="AI921" i="4" s="1"/>
  <c r="AL923" i="4"/>
  <c r="AH923" i="4"/>
  <c r="AI923" i="4" s="1"/>
  <c r="AL924" i="4"/>
  <c r="AH924" i="4"/>
  <c r="AI924" i="4" s="1"/>
  <c r="AL925" i="4"/>
  <c r="AH925" i="4"/>
  <c r="AI925" i="4" s="1"/>
  <c r="AL926" i="4"/>
  <c r="AH926" i="4"/>
  <c r="AI926" i="4" s="1"/>
  <c r="AL927" i="4"/>
  <c r="AH927" i="4"/>
  <c r="AI927" i="4" s="1"/>
  <c r="U928" i="4"/>
  <c r="Q928" i="4"/>
  <c r="AL929" i="4"/>
  <c r="AH929" i="4"/>
  <c r="AI929" i="4" s="1"/>
  <c r="AL928" i="4"/>
  <c r="AH928" i="4"/>
  <c r="AI928" i="4" s="1"/>
  <c r="AL930" i="4"/>
  <c r="AH930" i="4"/>
  <c r="AI930" i="4" s="1"/>
  <c r="AL931" i="4"/>
  <c r="AH931" i="4"/>
  <c r="AI931" i="4" s="1"/>
  <c r="AL932" i="4"/>
  <c r="AH932" i="4"/>
  <c r="AI932" i="4" s="1"/>
  <c r="AL933" i="4"/>
  <c r="AH933" i="4"/>
  <c r="AI933" i="4" s="1"/>
  <c r="AL934" i="4"/>
  <c r="AH934" i="4"/>
  <c r="AI934" i="4" s="1"/>
  <c r="U935" i="4"/>
  <c r="Q935" i="4"/>
  <c r="AL936" i="4"/>
  <c r="AH936" i="4"/>
  <c r="AI936" i="4" s="1"/>
  <c r="AL935" i="4"/>
  <c r="AH935" i="4"/>
  <c r="AI935" i="4" s="1"/>
  <c r="AL937" i="4"/>
  <c r="AH937" i="4"/>
  <c r="AI937" i="4" s="1"/>
  <c r="AL938" i="4"/>
  <c r="AH938" i="4"/>
  <c r="AI938" i="4" s="1"/>
  <c r="AL939" i="4"/>
  <c r="AH939" i="4"/>
  <c r="AI939" i="4" s="1"/>
  <c r="AL940" i="4"/>
  <c r="AH940" i="4"/>
  <c r="AI940" i="4" s="1"/>
  <c r="AL941" i="4"/>
  <c r="AH941" i="4"/>
  <c r="AI941" i="4" s="1"/>
  <c r="U942" i="4"/>
  <c r="Q942" i="4"/>
  <c r="AL943" i="4"/>
  <c r="AH943" i="4"/>
  <c r="AI943" i="4" s="1"/>
  <c r="AL942" i="4"/>
  <c r="AH942" i="4"/>
  <c r="AI942" i="4" s="1"/>
  <c r="AL944" i="4"/>
  <c r="AH944" i="4"/>
  <c r="AI944" i="4" s="1"/>
  <c r="AL945" i="4"/>
  <c r="AH945" i="4"/>
  <c r="AI945" i="4" s="1"/>
  <c r="AL946" i="4"/>
  <c r="AH946" i="4"/>
  <c r="AI946" i="4" s="1"/>
  <c r="AL947" i="4"/>
  <c r="AH947" i="4"/>
  <c r="AI947" i="4" s="1"/>
  <c r="AL948" i="4"/>
  <c r="AH948" i="4"/>
  <c r="AI948" i="4" s="1"/>
  <c r="U949" i="4"/>
  <c r="Q949" i="4"/>
  <c r="AL950" i="4"/>
  <c r="AH950" i="4"/>
  <c r="AI950" i="4" s="1"/>
  <c r="AL949" i="4"/>
  <c r="AH949" i="4"/>
  <c r="AI949" i="4" s="1"/>
  <c r="AL951" i="4"/>
  <c r="AH951" i="4"/>
  <c r="AI951" i="4" s="1"/>
  <c r="AL952" i="4"/>
  <c r="AH952" i="4"/>
  <c r="AI952" i="4" s="1"/>
  <c r="AL953" i="4"/>
  <c r="AH953" i="4"/>
  <c r="AI953" i="4" s="1"/>
  <c r="AL954" i="4"/>
  <c r="AH954" i="4"/>
  <c r="AI954" i="4" s="1"/>
  <c r="AL955" i="4"/>
  <c r="AH955" i="4"/>
  <c r="AI955" i="4" s="1"/>
  <c r="U956" i="4"/>
  <c r="Q956" i="4"/>
  <c r="AL957" i="4"/>
  <c r="AH957" i="4"/>
  <c r="AI957" i="4" s="1"/>
  <c r="AL956" i="4"/>
  <c r="AH956" i="4"/>
  <c r="AI956" i="4" s="1"/>
  <c r="AL958" i="4"/>
  <c r="AH958" i="4"/>
  <c r="AI958" i="4" s="1"/>
  <c r="AL959" i="4"/>
  <c r="AH959" i="4"/>
  <c r="AI959" i="4" s="1"/>
  <c r="AL960" i="4"/>
  <c r="AH960" i="4"/>
  <c r="AI960" i="4" s="1"/>
  <c r="AL961" i="4"/>
  <c r="AH961" i="4"/>
  <c r="AI961" i="4" s="1"/>
  <c r="AL962" i="4"/>
  <c r="AH962" i="4"/>
  <c r="AI962" i="4" s="1"/>
  <c r="U963" i="4"/>
  <c r="Q963" i="4"/>
  <c r="AL964" i="4"/>
  <c r="AH964" i="4"/>
  <c r="AI964" i="4" s="1"/>
  <c r="AL963" i="4"/>
  <c r="AH963" i="4"/>
  <c r="AI963" i="4" s="1"/>
  <c r="AL965" i="4"/>
  <c r="AH965" i="4"/>
  <c r="AI965" i="4" s="1"/>
  <c r="AL966" i="4"/>
  <c r="AH966" i="4"/>
  <c r="AI966" i="4" s="1"/>
  <c r="AL967" i="4"/>
  <c r="AH967" i="4"/>
  <c r="AI967" i="4" s="1"/>
  <c r="AL968" i="4"/>
  <c r="AH968" i="4"/>
  <c r="AI968" i="4" s="1"/>
  <c r="AL969" i="4"/>
  <c r="AH969" i="4"/>
  <c r="AI969" i="4" s="1"/>
  <c r="U970" i="4"/>
  <c r="Q970" i="4"/>
  <c r="AL971" i="4"/>
  <c r="AH971" i="4"/>
  <c r="AI971" i="4" s="1"/>
  <c r="AL970" i="4"/>
  <c r="AH970" i="4"/>
  <c r="AI970" i="4" s="1"/>
  <c r="AL972" i="4"/>
  <c r="AH972" i="4"/>
  <c r="AI972" i="4" s="1"/>
  <c r="AL973" i="4"/>
  <c r="AH973" i="4"/>
  <c r="AI973" i="4" s="1"/>
  <c r="AL974" i="4"/>
  <c r="AH974" i="4"/>
  <c r="AI974" i="4" s="1"/>
  <c r="AL975" i="4"/>
  <c r="AH975" i="4"/>
  <c r="AI975" i="4" s="1"/>
  <c r="AL976" i="4"/>
  <c r="AH976" i="4"/>
  <c r="AI976" i="4" s="1"/>
  <c r="U977" i="4"/>
  <c r="Q977" i="4"/>
  <c r="AL978" i="4"/>
  <c r="AH978" i="4"/>
  <c r="AI978" i="4" s="1"/>
  <c r="AL977" i="4"/>
  <c r="AH977" i="4"/>
  <c r="AI977" i="4" s="1"/>
  <c r="AL979" i="4"/>
  <c r="AH979" i="4"/>
  <c r="AI979" i="4" s="1"/>
  <c r="AL980" i="4"/>
  <c r="AH980" i="4"/>
  <c r="AI980" i="4" s="1"/>
  <c r="AL981" i="4"/>
  <c r="AH981" i="4"/>
  <c r="AI981" i="4" s="1"/>
  <c r="AL982" i="4"/>
  <c r="AH982" i="4"/>
  <c r="AI982" i="4" s="1"/>
  <c r="AL983" i="4"/>
  <c r="AH983" i="4"/>
  <c r="AI983" i="4" s="1"/>
  <c r="U984" i="4"/>
  <c r="Q984" i="4"/>
  <c r="AL985" i="4"/>
  <c r="AH985" i="4"/>
  <c r="AI985" i="4" s="1"/>
  <c r="AL984" i="4"/>
  <c r="AH984" i="4"/>
  <c r="AI984" i="4" s="1"/>
  <c r="AL986" i="4"/>
  <c r="AH986" i="4"/>
  <c r="AI986" i="4" s="1"/>
  <c r="AL987" i="4"/>
  <c r="AH987" i="4"/>
  <c r="AI987" i="4" s="1"/>
  <c r="AL988" i="4"/>
  <c r="AH988" i="4"/>
  <c r="AI988" i="4" s="1"/>
  <c r="AL989" i="4"/>
  <c r="AH989" i="4"/>
  <c r="AI989" i="4" s="1"/>
  <c r="AL990" i="4"/>
  <c r="AH990" i="4"/>
  <c r="AI990" i="4" s="1"/>
  <c r="U991" i="4"/>
  <c r="Q991" i="4"/>
  <c r="AL992" i="4"/>
  <c r="AH992" i="4"/>
  <c r="AI992" i="4" s="1"/>
  <c r="AL991" i="4"/>
  <c r="AH991" i="4"/>
  <c r="AI991" i="4" s="1"/>
  <c r="AL993" i="4"/>
  <c r="AH993" i="4"/>
  <c r="AI993" i="4" s="1"/>
  <c r="AL994" i="4"/>
  <c r="AH994" i="4"/>
  <c r="AI994" i="4" s="1"/>
  <c r="AL995" i="4"/>
  <c r="AH995" i="4"/>
  <c r="AI995" i="4" s="1"/>
  <c r="AL996" i="4"/>
  <c r="AH996" i="4"/>
  <c r="AI996" i="4" s="1"/>
  <c r="AL997" i="4"/>
  <c r="AH997" i="4"/>
  <c r="AI997" i="4" s="1"/>
  <c r="U998" i="4"/>
  <c r="Q998" i="4"/>
  <c r="AL999" i="4"/>
  <c r="AH999" i="4"/>
  <c r="AI999" i="4" s="1"/>
  <c r="AL998" i="4"/>
  <c r="AH998" i="4"/>
  <c r="AI998" i="4" s="1"/>
  <c r="AL1000" i="4"/>
  <c r="AH1000" i="4"/>
  <c r="AI1000" i="4" s="1"/>
  <c r="AL1001" i="4"/>
  <c r="AH1001" i="4"/>
  <c r="AI1001" i="4" s="1"/>
  <c r="AL1002" i="4"/>
  <c r="AH1002" i="4"/>
  <c r="AI1002" i="4" s="1"/>
  <c r="AL1003" i="4"/>
  <c r="AH1003" i="4"/>
  <c r="AI1003" i="4" s="1"/>
  <c r="AL1004" i="4"/>
  <c r="AH1004" i="4"/>
  <c r="AI1004" i="4" s="1"/>
  <c r="U1005" i="4"/>
  <c r="Q1005" i="4"/>
  <c r="AL1006" i="4"/>
  <c r="AH1006" i="4"/>
  <c r="AI1006" i="4" s="1"/>
  <c r="AL1005" i="4"/>
  <c r="AH1005" i="4"/>
  <c r="AI1005" i="4" s="1"/>
  <c r="AL1007" i="4"/>
  <c r="AH1007" i="4"/>
  <c r="AI1007" i="4" s="1"/>
  <c r="AL1008" i="4"/>
  <c r="AH1008" i="4"/>
  <c r="AI1008" i="4" s="1"/>
  <c r="AL1009" i="4"/>
  <c r="AH1009" i="4"/>
  <c r="AI1009" i="4" s="1"/>
  <c r="AL1010" i="4"/>
  <c r="AH1010" i="4"/>
  <c r="AI1010" i="4" s="1"/>
  <c r="AL1011" i="4"/>
  <c r="AH1011" i="4"/>
  <c r="AI1011" i="4" s="1"/>
  <c r="U1012" i="4"/>
  <c r="Q1012" i="4"/>
  <c r="AL1013" i="4"/>
  <c r="AH1013" i="4"/>
  <c r="AI1013" i="4" s="1"/>
  <c r="AL1012" i="4"/>
  <c r="AH1012" i="4"/>
  <c r="AI1012" i="4" s="1"/>
  <c r="AL1014" i="4"/>
  <c r="AH1014" i="4"/>
  <c r="AI1014" i="4" s="1"/>
  <c r="AL1015" i="4"/>
  <c r="AH1015" i="4"/>
  <c r="AI1015" i="4" s="1"/>
  <c r="AL1016" i="4"/>
  <c r="AH1016" i="4"/>
  <c r="AI1016" i="4" s="1"/>
  <c r="AL1017" i="4"/>
  <c r="AH1017" i="4"/>
  <c r="AI1017" i="4" s="1"/>
  <c r="AL1018" i="4"/>
  <c r="AH1018" i="4"/>
  <c r="AI1018" i="4" s="1"/>
  <c r="U1019" i="4"/>
  <c r="Q1019" i="4"/>
  <c r="AL1020" i="4"/>
  <c r="AH1020" i="4"/>
  <c r="AI1020" i="4" s="1"/>
  <c r="AL1019" i="4"/>
  <c r="AH1019" i="4"/>
  <c r="AI1019" i="4" s="1"/>
  <c r="AL1021" i="4"/>
  <c r="AH1021" i="4"/>
  <c r="AI1021" i="4" s="1"/>
  <c r="AL1022" i="4"/>
  <c r="AH1022" i="4"/>
  <c r="AI1022" i="4" s="1"/>
  <c r="AL1023" i="4"/>
  <c r="AH1023" i="4"/>
  <c r="AI1023" i="4" s="1"/>
  <c r="AL1024" i="4"/>
  <c r="AH1024" i="4"/>
  <c r="AI1024" i="4" s="1"/>
  <c r="AL1025" i="4"/>
  <c r="AH1025" i="4"/>
  <c r="AI1025" i="4" s="1"/>
  <c r="U1026" i="4"/>
  <c r="Q1026" i="4"/>
  <c r="AL1027" i="4"/>
  <c r="AH1027" i="4"/>
  <c r="AI1027" i="4" s="1"/>
  <c r="AL1026" i="4"/>
  <c r="AH1026" i="4"/>
  <c r="AI1026" i="4" s="1"/>
  <c r="AL1028" i="4"/>
  <c r="AH1028" i="4"/>
  <c r="AI1028" i="4" s="1"/>
  <c r="AL1029" i="4"/>
  <c r="AH1029" i="4"/>
  <c r="AI1029" i="4" s="1"/>
  <c r="AL1030" i="4"/>
  <c r="AH1030" i="4"/>
  <c r="AI1030" i="4" s="1"/>
  <c r="AL1031" i="4"/>
  <c r="AH1031" i="4"/>
  <c r="AI1031" i="4" s="1"/>
  <c r="AL1032" i="4"/>
  <c r="AH1032" i="4"/>
  <c r="AI1032" i="4" s="1"/>
  <c r="U1033" i="4"/>
  <c r="Q1033" i="4"/>
  <c r="AL1034" i="4"/>
  <c r="AH1034" i="4"/>
  <c r="AI1034" i="4" s="1"/>
  <c r="AL1033" i="4"/>
  <c r="AH1033" i="4"/>
  <c r="AI1033" i="4" s="1"/>
  <c r="AL1035" i="4"/>
  <c r="AH1035" i="4"/>
  <c r="AI1035" i="4" s="1"/>
  <c r="AL1036" i="4"/>
  <c r="AH1036" i="4"/>
  <c r="AI1036" i="4" s="1"/>
  <c r="AL1037" i="4"/>
  <c r="AH1037" i="4"/>
  <c r="AI1037" i="4" s="1"/>
  <c r="AL1038" i="4"/>
  <c r="AH1038" i="4"/>
  <c r="AI1038" i="4" s="1"/>
  <c r="AL1039" i="4"/>
  <c r="AH1039" i="4"/>
  <c r="AI1039" i="4" s="1"/>
  <c r="U1040" i="4"/>
  <c r="Q1040" i="4"/>
  <c r="AL1041" i="4"/>
  <c r="AH1041" i="4"/>
  <c r="AI1041" i="4" s="1"/>
  <c r="AL1040" i="4"/>
  <c r="AH1040" i="4"/>
  <c r="AI1040" i="4" s="1"/>
  <c r="AL1042" i="4"/>
  <c r="AH1042" i="4"/>
  <c r="AI1042" i="4" s="1"/>
  <c r="AL1043" i="4"/>
  <c r="AH1043" i="4"/>
  <c r="AI1043" i="4" s="1"/>
  <c r="AL1044" i="4"/>
  <c r="AH1044" i="4"/>
  <c r="AI1044" i="4" s="1"/>
  <c r="AL1045" i="4"/>
  <c r="AH1045" i="4"/>
  <c r="AI1045" i="4" s="1"/>
  <c r="AL1046" i="4"/>
  <c r="AH1046" i="4"/>
  <c r="AI1046" i="4" s="1"/>
  <c r="U1047" i="4"/>
  <c r="Q1047" i="4"/>
  <c r="AL1048" i="4"/>
  <c r="AH1048" i="4"/>
  <c r="AI1048" i="4" s="1"/>
  <c r="AL1047" i="4"/>
  <c r="AH1047" i="4"/>
  <c r="AI1047" i="4" s="1"/>
  <c r="AL1049" i="4"/>
  <c r="AH1049" i="4"/>
  <c r="AI1049" i="4" s="1"/>
  <c r="AL1050" i="4"/>
  <c r="AH1050" i="4"/>
  <c r="AI1050" i="4" s="1"/>
  <c r="AL1051" i="4"/>
  <c r="AH1051" i="4"/>
  <c r="AI1051" i="4" s="1"/>
  <c r="AL1052" i="4"/>
  <c r="AH1052" i="4"/>
  <c r="AI1052" i="4" s="1"/>
  <c r="AL1053" i="4"/>
  <c r="AH1053" i="4"/>
  <c r="AI1053" i="4" s="1"/>
  <c r="U1054" i="4"/>
  <c r="Q1054" i="4"/>
  <c r="AL1055" i="4"/>
  <c r="AH1055" i="4"/>
  <c r="AI1055" i="4" s="1"/>
  <c r="AL1054" i="4"/>
  <c r="AH1054" i="4"/>
  <c r="AI1054" i="4" s="1"/>
  <c r="AL1056" i="4"/>
  <c r="AH1056" i="4"/>
  <c r="AI1056" i="4" s="1"/>
  <c r="AL1057" i="4"/>
  <c r="AH1057" i="4"/>
  <c r="AI1057" i="4" s="1"/>
  <c r="AL1058" i="4"/>
  <c r="AH1058" i="4"/>
  <c r="AI1058" i="4" s="1"/>
  <c r="AL1059" i="4"/>
  <c r="AH1059" i="4"/>
  <c r="AI1059" i="4" s="1"/>
  <c r="AL1060" i="4"/>
  <c r="AH1060" i="4"/>
  <c r="AI1060" i="4" s="1"/>
  <c r="V11" i="2"/>
  <c r="P11" i="2"/>
  <c r="AS11" i="2"/>
  <c r="U11" i="2"/>
  <c r="V18" i="2"/>
  <c r="P18" i="2"/>
  <c r="AS18" i="2"/>
  <c r="U18" i="2"/>
  <c r="V25" i="2"/>
  <c r="P25" i="2"/>
  <c r="AS25" i="2"/>
  <c r="U25" i="2"/>
  <c r="V32" i="2"/>
  <c r="P32" i="2"/>
  <c r="AS32" i="2"/>
  <c r="U32" i="2"/>
  <c r="V39" i="2"/>
  <c r="P39" i="2"/>
  <c r="AS39" i="2"/>
  <c r="U39" i="2"/>
  <c r="V46" i="2"/>
  <c r="P46" i="2"/>
  <c r="AS46" i="2"/>
  <c r="U46" i="2"/>
  <c r="V53" i="2"/>
  <c r="P53" i="2"/>
  <c r="AS53" i="2"/>
  <c r="U53" i="2"/>
  <c r="V60" i="2"/>
  <c r="P60" i="2"/>
  <c r="AS60" i="2"/>
  <c r="U60" i="2"/>
  <c r="V67" i="2"/>
  <c r="P67" i="2"/>
  <c r="AS67" i="2"/>
  <c r="U67" i="2"/>
  <c r="V74" i="2"/>
  <c r="P74" i="2"/>
  <c r="AS74" i="2"/>
  <c r="U74" i="2"/>
  <c r="V81" i="2"/>
  <c r="P81" i="2"/>
  <c r="AS81" i="2"/>
  <c r="U81" i="2"/>
  <c r="V88" i="2"/>
  <c r="P88" i="2"/>
  <c r="AS88" i="2"/>
  <c r="U88" i="2"/>
  <c r="V95" i="2"/>
  <c r="P95" i="2"/>
  <c r="AS95" i="2"/>
  <c r="U95" i="2"/>
  <c r="V102" i="2"/>
  <c r="P102" i="2"/>
  <c r="AS102" i="2"/>
  <c r="U102" i="2"/>
  <c r="V109" i="2"/>
  <c r="P109" i="2"/>
  <c r="AS109" i="2"/>
  <c r="U109" i="2"/>
  <c r="V116" i="2"/>
  <c r="P116" i="2"/>
  <c r="AS116" i="2"/>
  <c r="U116" i="2"/>
  <c r="V123" i="2"/>
  <c r="P123" i="2"/>
  <c r="AS123" i="2"/>
  <c r="U123" i="2"/>
  <c r="V130" i="2"/>
  <c r="P130" i="2"/>
  <c r="AS130" i="2"/>
  <c r="U130" i="2"/>
  <c r="AQ39" i="2" l="1"/>
  <c r="AR39" i="2" s="1"/>
  <c r="AQ109" i="2"/>
  <c r="AR109" i="2" s="1"/>
  <c r="AT109" i="2" s="1"/>
  <c r="AQ81" i="2"/>
  <c r="AR81" i="2" s="1"/>
  <c r="AT81" i="2" s="1"/>
  <c r="AQ123" i="2"/>
  <c r="AR123" i="2" s="1"/>
  <c r="AT123" i="2" s="1"/>
  <c r="AQ116" i="2"/>
  <c r="AR116" i="2" s="1"/>
  <c r="AT116" i="2" s="1"/>
  <c r="AQ46" i="2"/>
  <c r="AR46" i="2" s="1"/>
  <c r="AT46" i="2" s="1"/>
  <c r="AQ18" i="2"/>
  <c r="AR18" i="2" s="1"/>
  <c r="AT18" i="2" s="1"/>
  <c r="AQ53" i="2"/>
  <c r="AR53" i="2" s="1"/>
  <c r="AT53" i="2" s="1"/>
  <c r="AQ102" i="2"/>
  <c r="AR102" i="2" s="1"/>
  <c r="AT102" i="2" s="1"/>
  <c r="AQ32" i="2"/>
  <c r="AR32" i="2" s="1"/>
  <c r="AT32" i="2" s="1"/>
  <c r="AQ25" i="2"/>
  <c r="AR25" i="2" s="1"/>
  <c r="AT25" i="2" s="1"/>
  <c r="AQ60" i="2"/>
  <c r="AR60" i="2" s="1"/>
  <c r="AT60" i="2" s="1"/>
  <c r="AQ95" i="2"/>
  <c r="AR95" i="2" s="1"/>
  <c r="AT95" i="2" s="1"/>
  <c r="AQ88" i="2"/>
  <c r="AR88" i="2" s="1"/>
  <c r="AT88" i="2" s="1"/>
  <c r="AQ11" i="2"/>
  <c r="AR11" i="2" s="1"/>
  <c r="AT11" i="2" s="1"/>
  <c r="AQ74" i="2"/>
  <c r="AR74" i="2" s="1"/>
  <c r="AT74" i="2" s="1"/>
  <c r="AQ130" i="2"/>
  <c r="AR130" i="2" s="1"/>
  <c r="AT130" i="2" s="1"/>
  <c r="AQ67" i="2"/>
  <c r="AR67" i="2" s="1"/>
  <c r="AT67" i="2" s="1"/>
  <c r="AK1054" i="4"/>
  <c r="AJ1054" i="4" s="1"/>
  <c r="AN1054" i="4"/>
  <c r="AM1054" i="4" s="1"/>
  <c r="AK1047" i="4"/>
  <c r="AJ1047" i="4" s="1"/>
  <c r="AN1047" i="4"/>
  <c r="AM1047" i="4" s="1"/>
  <c r="AK1040" i="4"/>
  <c r="AJ1040" i="4" s="1"/>
  <c r="AN1040" i="4"/>
  <c r="AM1040" i="4" s="1"/>
  <c r="AK1033" i="4"/>
  <c r="AJ1033" i="4" s="1"/>
  <c r="AN1033" i="4"/>
  <c r="AM1033" i="4" s="1"/>
  <c r="AK1026" i="4"/>
  <c r="AJ1026" i="4" s="1"/>
  <c r="AN1026" i="4"/>
  <c r="AM1026" i="4" s="1"/>
  <c r="AK1019" i="4"/>
  <c r="AJ1019" i="4" s="1"/>
  <c r="AN1019" i="4"/>
  <c r="AM1019" i="4" s="1"/>
  <c r="AK1012" i="4"/>
  <c r="AJ1012" i="4" s="1"/>
  <c r="AN1012" i="4"/>
  <c r="AM1012" i="4" s="1"/>
  <c r="AK1005" i="4"/>
  <c r="AJ1005" i="4" s="1"/>
  <c r="AN1005" i="4"/>
  <c r="AM1005" i="4" s="1"/>
  <c r="AK998" i="4"/>
  <c r="AJ998" i="4" s="1"/>
  <c r="AN998" i="4"/>
  <c r="AM998" i="4" s="1"/>
  <c r="AK991" i="4"/>
  <c r="AJ991" i="4" s="1"/>
  <c r="AN991" i="4"/>
  <c r="AM991" i="4" s="1"/>
  <c r="AK984" i="4"/>
  <c r="AJ984" i="4" s="1"/>
  <c r="AN984" i="4"/>
  <c r="AM984" i="4" s="1"/>
  <c r="AK977" i="4"/>
  <c r="AJ977" i="4" s="1"/>
  <c r="AN977" i="4"/>
  <c r="AM977" i="4" s="1"/>
  <c r="AK970" i="4"/>
  <c r="AJ970" i="4" s="1"/>
  <c r="AN970" i="4"/>
  <c r="AM970" i="4" s="1"/>
  <c r="AK963" i="4"/>
  <c r="AJ963" i="4" s="1"/>
  <c r="AN963" i="4"/>
  <c r="AM963" i="4" s="1"/>
  <c r="AK956" i="4"/>
  <c r="AJ956" i="4" s="1"/>
  <c r="AN956" i="4"/>
  <c r="AM956" i="4" s="1"/>
  <c r="AK949" i="4"/>
  <c r="AJ949" i="4" s="1"/>
  <c r="AN949" i="4"/>
  <c r="AM949" i="4" s="1"/>
  <c r="AK942" i="4"/>
  <c r="AJ942" i="4" s="1"/>
  <c r="AN942" i="4"/>
  <c r="AM942" i="4" s="1"/>
  <c r="AK935" i="4"/>
  <c r="AJ935" i="4" s="1"/>
  <c r="AN935" i="4"/>
  <c r="AM935" i="4" s="1"/>
  <c r="AK928" i="4"/>
  <c r="AJ928" i="4" s="1"/>
  <c r="AN928" i="4"/>
  <c r="AM928" i="4" s="1"/>
  <c r="AK921" i="4"/>
  <c r="AJ921" i="4" s="1"/>
  <c r="AN921" i="4"/>
  <c r="AM921" i="4" s="1"/>
  <c r="AK914" i="4"/>
  <c r="AJ914" i="4" s="1"/>
  <c r="AN914" i="4"/>
  <c r="AM914" i="4" s="1"/>
  <c r="AK907" i="4"/>
  <c r="AJ907" i="4" s="1"/>
  <c r="AN907" i="4"/>
  <c r="AM907" i="4" s="1"/>
  <c r="AK900" i="4"/>
  <c r="AJ900" i="4" s="1"/>
  <c r="AN900" i="4"/>
  <c r="AM900" i="4" s="1"/>
  <c r="AK893" i="4"/>
  <c r="AJ893" i="4" s="1"/>
  <c r="AN893" i="4"/>
  <c r="AM893" i="4" s="1"/>
  <c r="AK886" i="4"/>
  <c r="AJ886" i="4" s="1"/>
  <c r="AN886" i="4"/>
  <c r="AM886" i="4" s="1"/>
  <c r="AK879" i="4"/>
  <c r="AJ879" i="4" s="1"/>
  <c r="AN879" i="4"/>
  <c r="AM879" i="4" s="1"/>
  <c r="AK872" i="4"/>
  <c r="AJ872" i="4" s="1"/>
  <c r="AN872" i="4"/>
  <c r="AM872" i="4" s="1"/>
  <c r="AK865" i="4"/>
  <c r="AJ865" i="4" s="1"/>
  <c r="AN865" i="4"/>
  <c r="AM865" i="4" s="1"/>
  <c r="AK858" i="4"/>
  <c r="AJ858" i="4" s="1"/>
  <c r="AN858" i="4"/>
  <c r="AM858" i="4" s="1"/>
  <c r="AK851" i="4"/>
  <c r="AJ851" i="4" s="1"/>
  <c r="AN851" i="4"/>
  <c r="AM851" i="4" s="1"/>
  <c r="AK844" i="4"/>
  <c r="AJ844" i="4" s="1"/>
  <c r="AN844" i="4"/>
  <c r="AM844" i="4" s="1"/>
  <c r="AK837" i="4"/>
  <c r="AJ837" i="4" s="1"/>
  <c r="AN837" i="4"/>
  <c r="AM837" i="4" s="1"/>
  <c r="AK830" i="4"/>
  <c r="AJ830" i="4" s="1"/>
  <c r="AN830" i="4"/>
  <c r="AM830" i="4" s="1"/>
  <c r="AK823" i="4"/>
  <c r="AJ823" i="4" s="1"/>
  <c r="AN823" i="4"/>
  <c r="AM823" i="4" s="1"/>
  <c r="AK816" i="4"/>
  <c r="AJ816" i="4" s="1"/>
  <c r="AN816" i="4"/>
  <c r="AM816" i="4" s="1"/>
  <c r="AK809" i="4"/>
  <c r="AJ809" i="4" s="1"/>
  <c r="AN809" i="4"/>
  <c r="AM809" i="4" s="1"/>
  <c r="AK802" i="4"/>
  <c r="AJ802" i="4" s="1"/>
  <c r="AN802" i="4"/>
  <c r="AM802" i="4" s="1"/>
  <c r="AK795" i="4"/>
  <c r="AJ795" i="4" s="1"/>
  <c r="AN795" i="4"/>
  <c r="AM795" i="4" s="1"/>
  <c r="AK788" i="4"/>
  <c r="AJ788" i="4" s="1"/>
  <c r="AN788" i="4"/>
  <c r="AM788" i="4" s="1"/>
  <c r="AK781" i="4"/>
  <c r="AJ781" i="4" s="1"/>
  <c r="AN781" i="4"/>
  <c r="AM781" i="4" s="1"/>
  <c r="AK774" i="4"/>
  <c r="AJ774" i="4" s="1"/>
  <c r="AN774" i="4"/>
  <c r="AM774" i="4" s="1"/>
  <c r="AK767" i="4"/>
  <c r="AJ767" i="4" s="1"/>
  <c r="AN767" i="4"/>
  <c r="AM767" i="4" s="1"/>
  <c r="AK760" i="4"/>
  <c r="AJ760" i="4" s="1"/>
  <c r="AN760" i="4"/>
  <c r="AM760" i="4" s="1"/>
  <c r="AK753" i="4"/>
  <c r="AJ753" i="4" s="1"/>
  <c r="AN753" i="4"/>
  <c r="AM753" i="4" s="1"/>
  <c r="AK746" i="4"/>
  <c r="AJ746" i="4" s="1"/>
  <c r="AN746" i="4"/>
  <c r="AM746" i="4" s="1"/>
  <c r="AK739" i="4"/>
  <c r="AJ739" i="4" s="1"/>
  <c r="AN739" i="4"/>
  <c r="AM739" i="4" s="1"/>
  <c r="AK732" i="4"/>
  <c r="AJ732" i="4" s="1"/>
  <c r="AN732" i="4"/>
  <c r="AM732" i="4" s="1"/>
  <c r="AK725" i="4"/>
  <c r="AJ725" i="4" s="1"/>
  <c r="AN725" i="4"/>
  <c r="AM725" i="4" s="1"/>
  <c r="AK718" i="4"/>
  <c r="AJ718" i="4" s="1"/>
  <c r="AN718" i="4"/>
  <c r="AM718" i="4" s="1"/>
  <c r="AK711" i="4"/>
  <c r="AJ711" i="4" s="1"/>
  <c r="AN711" i="4"/>
  <c r="AM711" i="4" s="1"/>
  <c r="AK704" i="4"/>
  <c r="AJ704" i="4" s="1"/>
  <c r="AN704" i="4"/>
  <c r="AM704" i="4" s="1"/>
  <c r="AK697" i="4"/>
  <c r="AJ697" i="4" s="1"/>
  <c r="AN697" i="4"/>
  <c r="AM697" i="4" s="1"/>
  <c r="AH691" i="4"/>
  <c r="AI691" i="4" s="1"/>
  <c r="AL691" i="4"/>
  <c r="AH684" i="4"/>
  <c r="AI684" i="4" s="1"/>
  <c r="AL684" i="4"/>
  <c r="AH677" i="4"/>
  <c r="AI677" i="4" s="1"/>
  <c r="AL677" i="4"/>
  <c r="AH670" i="4"/>
  <c r="AI670" i="4" s="1"/>
  <c r="AL670" i="4"/>
  <c r="AH663" i="4"/>
  <c r="AI663" i="4" s="1"/>
  <c r="AL663" i="4"/>
  <c r="AH656" i="4"/>
  <c r="AI656" i="4" s="1"/>
  <c r="AL656" i="4"/>
  <c r="AH649" i="4"/>
  <c r="AI649" i="4" s="1"/>
  <c r="AL649" i="4"/>
  <c r="AH642" i="4"/>
  <c r="AI642" i="4" s="1"/>
  <c r="AL642" i="4"/>
  <c r="AH635" i="4"/>
  <c r="AI635" i="4" s="1"/>
  <c r="AL635" i="4"/>
  <c r="AH628" i="4"/>
  <c r="AI628" i="4" s="1"/>
  <c r="AL628" i="4"/>
  <c r="AH621" i="4"/>
  <c r="AI621" i="4" s="1"/>
  <c r="AL621" i="4"/>
  <c r="AH614" i="4"/>
  <c r="AI614" i="4" s="1"/>
  <c r="AL614" i="4"/>
  <c r="AH607" i="4"/>
  <c r="AI607" i="4" s="1"/>
  <c r="AL607" i="4"/>
  <c r="AH600" i="4"/>
  <c r="AI600" i="4" s="1"/>
  <c r="AL600" i="4"/>
  <c r="AH593" i="4"/>
  <c r="AI593" i="4" s="1"/>
  <c r="AL593" i="4"/>
  <c r="AH586" i="4"/>
  <c r="AI586" i="4" s="1"/>
  <c r="AL586" i="4"/>
  <c r="AH579" i="4"/>
  <c r="AI579" i="4" s="1"/>
  <c r="AL579" i="4"/>
  <c r="AH572" i="4"/>
  <c r="AI572" i="4" s="1"/>
  <c r="AL572" i="4"/>
  <c r="AH565" i="4"/>
  <c r="AI565" i="4" s="1"/>
  <c r="AL565" i="4"/>
  <c r="AH558" i="4"/>
  <c r="AI558" i="4" s="1"/>
  <c r="AL558" i="4"/>
  <c r="AH551" i="4"/>
  <c r="AI551" i="4" s="1"/>
  <c r="AL551" i="4"/>
  <c r="AH544" i="4"/>
  <c r="AI544" i="4" s="1"/>
  <c r="AL544" i="4"/>
  <c r="AH537" i="4"/>
  <c r="AI537" i="4" s="1"/>
  <c r="AL537" i="4"/>
  <c r="AH530" i="4"/>
  <c r="AI530" i="4" s="1"/>
  <c r="AK529" i="4" s="1"/>
  <c r="AJ529" i="4" s="1"/>
  <c r="AL530" i="4"/>
  <c r="AN529" i="4" s="1"/>
  <c r="AM529" i="4" s="1"/>
  <c r="AH523" i="4"/>
  <c r="AI523" i="4" s="1"/>
  <c r="AK522" i="4" s="1"/>
  <c r="AJ522" i="4" s="1"/>
  <c r="AL523" i="4"/>
  <c r="AN522" i="4" s="1"/>
  <c r="AM522" i="4" s="1"/>
  <c r="AH516" i="4"/>
  <c r="AI516" i="4" s="1"/>
  <c r="AL516" i="4"/>
  <c r="AH509" i="4"/>
  <c r="AI509" i="4" s="1"/>
  <c r="AL509" i="4"/>
  <c r="AH502" i="4"/>
  <c r="AI502" i="4" s="1"/>
  <c r="AL502" i="4"/>
  <c r="AH495" i="4"/>
  <c r="AI495" i="4" s="1"/>
  <c r="AL495" i="4"/>
  <c r="AH488" i="4"/>
  <c r="AI488" i="4" s="1"/>
  <c r="AL488" i="4"/>
  <c r="AH481" i="4"/>
  <c r="AI481" i="4" s="1"/>
  <c r="AL481" i="4"/>
  <c r="AH474" i="4"/>
  <c r="AI474" i="4" s="1"/>
  <c r="AL474" i="4"/>
  <c r="AH467" i="4"/>
  <c r="AI467" i="4" s="1"/>
  <c r="AL467" i="4"/>
  <c r="AH460" i="4"/>
  <c r="AI460" i="4" s="1"/>
  <c r="AK459" i="4" s="1"/>
  <c r="AJ459" i="4" s="1"/>
  <c r="AL460" i="4"/>
  <c r="AN459" i="4" s="1"/>
  <c r="AM459" i="4" s="1"/>
  <c r="AH453" i="4"/>
  <c r="AI453" i="4" s="1"/>
  <c r="AK452" i="4" s="1"/>
  <c r="AJ452" i="4" s="1"/>
  <c r="AL453" i="4"/>
  <c r="AN452" i="4" s="1"/>
  <c r="AM452" i="4" s="1"/>
  <c r="AH446" i="4"/>
  <c r="AI446" i="4" s="1"/>
  <c r="AL446" i="4"/>
  <c r="AH439" i="4"/>
  <c r="AI439" i="4" s="1"/>
  <c r="AL439" i="4"/>
  <c r="AH432" i="4"/>
  <c r="AI432" i="4" s="1"/>
  <c r="AL432" i="4"/>
  <c r="AH425" i="4"/>
  <c r="AI425" i="4" s="1"/>
  <c r="AL425" i="4"/>
  <c r="AH418" i="4"/>
  <c r="AI418" i="4" s="1"/>
  <c r="AL418" i="4"/>
  <c r="AH411" i="4"/>
  <c r="AI411" i="4" s="1"/>
  <c r="AL411" i="4"/>
  <c r="AH404" i="4"/>
  <c r="AI404" i="4" s="1"/>
  <c r="AL404" i="4"/>
  <c r="AH397" i="4"/>
  <c r="AI397" i="4" s="1"/>
  <c r="AL397" i="4"/>
  <c r="AH390" i="4"/>
  <c r="AI390" i="4" s="1"/>
  <c r="AL390" i="4"/>
  <c r="AH383" i="4"/>
  <c r="AI383" i="4" s="1"/>
  <c r="AL383" i="4"/>
  <c r="AH376" i="4"/>
  <c r="AI376" i="4" s="1"/>
  <c r="AL376" i="4"/>
  <c r="AH369" i="4"/>
  <c r="AI369" i="4" s="1"/>
  <c r="AL369" i="4"/>
  <c r="AH362" i="4"/>
  <c r="AI362" i="4" s="1"/>
  <c r="AL362" i="4"/>
  <c r="AH355" i="4"/>
  <c r="AI355" i="4" s="1"/>
  <c r="AL355" i="4"/>
  <c r="AH348" i="4"/>
  <c r="AI348" i="4" s="1"/>
  <c r="AL348" i="4"/>
  <c r="AH341" i="4"/>
  <c r="AI341" i="4" s="1"/>
  <c r="AL341" i="4"/>
  <c r="AH334" i="4"/>
  <c r="AI334" i="4" s="1"/>
  <c r="AL334" i="4"/>
  <c r="AH327" i="4"/>
  <c r="AI327" i="4" s="1"/>
  <c r="AL327" i="4"/>
  <c r="AH320" i="4"/>
  <c r="AI320" i="4" s="1"/>
  <c r="AK319" i="4" s="1"/>
  <c r="AJ319" i="4" s="1"/>
  <c r="AL320" i="4"/>
  <c r="AN319" i="4" s="1"/>
  <c r="AM319" i="4" s="1"/>
  <c r="AH313" i="4"/>
  <c r="AI313" i="4" s="1"/>
  <c r="AL313" i="4"/>
  <c r="AH306" i="4"/>
  <c r="AI306" i="4" s="1"/>
  <c r="AK305" i="4" s="1"/>
  <c r="AJ305" i="4" s="1"/>
  <c r="AL306" i="4"/>
  <c r="AN305" i="4" s="1"/>
  <c r="AM305" i="4" s="1"/>
  <c r="AH299" i="4"/>
  <c r="AI299" i="4" s="1"/>
  <c r="AL299" i="4"/>
  <c r="AH292" i="4"/>
  <c r="AI292" i="4" s="1"/>
  <c r="AL292" i="4"/>
  <c r="AH285" i="4"/>
  <c r="AI285" i="4" s="1"/>
  <c r="AL285" i="4"/>
  <c r="AH278" i="4"/>
  <c r="AI278" i="4" s="1"/>
  <c r="AK277" i="4" s="1"/>
  <c r="AJ277" i="4" s="1"/>
  <c r="AL278" i="4"/>
  <c r="AN277" i="4" s="1"/>
  <c r="AM277" i="4" s="1"/>
  <c r="AH271" i="4"/>
  <c r="AI271" i="4" s="1"/>
  <c r="AL271" i="4"/>
  <c r="AH264" i="4"/>
  <c r="AI264" i="4" s="1"/>
  <c r="AL264" i="4"/>
  <c r="AH257" i="4"/>
  <c r="AI257" i="4" s="1"/>
  <c r="AL257" i="4"/>
  <c r="AH250" i="4"/>
  <c r="AI250" i="4" s="1"/>
  <c r="AL250" i="4"/>
  <c r="AH243" i="4"/>
  <c r="AI243" i="4" s="1"/>
  <c r="AL243" i="4"/>
  <c r="AH236" i="4"/>
  <c r="AI236" i="4" s="1"/>
  <c r="AL236" i="4"/>
  <c r="AH229" i="4"/>
  <c r="AI229" i="4" s="1"/>
  <c r="AL229" i="4"/>
  <c r="AH222" i="4"/>
  <c r="AI222" i="4" s="1"/>
  <c r="AL222" i="4"/>
  <c r="AH215" i="4"/>
  <c r="AI215" i="4" s="1"/>
  <c r="AL215" i="4"/>
  <c r="AH208" i="4"/>
  <c r="AI208" i="4" s="1"/>
  <c r="AL208" i="4"/>
  <c r="AH201" i="4"/>
  <c r="AI201" i="4" s="1"/>
  <c r="AL201" i="4"/>
  <c r="AH194" i="4"/>
  <c r="AI194" i="4" s="1"/>
  <c r="AL194" i="4"/>
  <c r="AH187" i="4"/>
  <c r="AI187" i="4" s="1"/>
  <c r="AL187" i="4"/>
  <c r="AH180" i="4"/>
  <c r="AI180" i="4" s="1"/>
  <c r="AL180" i="4"/>
  <c r="AH173" i="4"/>
  <c r="AI173" i="4" s="1"/>
  <c r="AL173" i="4"/>
  <c r="AH166" i="4"/>
  <c r="AI166" i="4" s="1"/>
  <c r="AL166" i="4"/>
  <c r="AH159" i="4"/>
  <c r="AI159" i="4" s="1"/>
  <c r="AL159" i="4"/>
  <c r="AH152" i="4"/>
  <c r="AI152" i="4" s="1"/>
  <c r="AL152" i="4"/>
  <c r="AH145" i="4"/>
  <c r="AI145" i="4" s="1"/>
  <c r="AL145" i="4"/>
  <c r="AH138" i="4"/>
  <c r="AI138" i="4" s="1"/>
  <c r="AL138" i="4"/>
  <c r="AH131" i="4"/>
  <c r="AI131" i="4" s="1"/>
  <c r="AK130" i="4" s="1"/>
  <c r="AJ130" i="4" s="1"/>
  <c r="AL131" i="4"/>
  <c r="AN130" i="4" s="1"/>
  <c r="AM130" i="4" s="1"/>
  <c r="AH124" i="4"/>
  <c r="AI124" i="4" s="1"/>
  <c r="AK123" i="4" s="1"/>
  <c r="AJ123" i="4" s="1"/>
  <c r="AL124" i="4"/>
  <c r="AN123" i="4" s="1"/>
  <c r="AM123" i="4" s="1"/>
  <c r="AH117" i="4"/>
  <c r="AI117" i="4" s="1"/>
  <c r="AL117" i="4"/>
  <c r="AH110" i="4"/>
  <c r="AI110" i="4" s="1"/>
  <c r="AL110" i="4"/>
  <c r="AH103" i="4"/>
  <c r="AI103" i="4" s="1"/>
  <c r="AL103" i="4"/>
  <c r="AH96" i="4"/>
  <c r="AI96" i="4" s="1"/>
  <c r="AL96" i="4"/>
  <c r="AH89" i="4"/>
  <c r="AI89" i="4" s="1"/>
  <c r="AL89" i="4"/>
  <c r="AH82" i="4"/>
  <c r="AI82" i="4" s="1"/>
  <c r="AL82" i="4"/>
  <c r="AH75" i="4"/>
  <c r="AI75" i="4" s="1"/>
  <c r="AL75" i="4"/>
  <c r="AH68" i="4"/>
  <c r="AI68" i="4" s="1"/>
  <c r="AL68" i="4"/>
  <c r="AK60" i="4"/>
  <c r="AJ60" i="4" s="1"/>
  <c r="AN60" i="4"/>
  <c r="AM60" i="4" s="1"/>
  <c r="AH54" i="4"/>
  <c r="AI54" i="4" s="1"/>
  <c r="AL54" i="4"/>
  <c r="AH47" i="4"/>
  <c r="AI47" i="4" s="1"/>
  <c r="AL47" i="4"/>
  <c r="AH40" i="4"/>
  <c r="AI40" i="4" s="1"/>
  <c r="AL40" i="4"/>
  <c r="AH33" i="4"/>
  <c r="AI33" i="4" s="1"/>
  <c r="AL33" i="4"/>
  <c r="AH26" i="4"/>
  <c r="AI26" i="4" s="1"/>
  <c r="AL26" i="4"/>
  <c r="AH19" i="4"/>
  <c r="AI19" i="4" s="1"/>
  <c r="AL19" i="4"/>
  <c r="AH12" i="4"/>
  <c r="AI12" i="4" s="1"/>
  <c r="AL12" i="4"/>
  <c r="AT39" i="2"/>
  <c r="AL13" i="4" l="1"/>
  <c r="AL14" i="4" s="1"/>
  <c r="AH13" i="4"/>
  <c r="AI13" i="4" s="1"/>
  <c r="AH14" i="4" s="1"/>
  <c r="AI14" i="4" s="1"/>
  <c r="AL20" i="4"/>
  <c r="AN18" i="4" s="1"/>
  <c r="AM18" i="4" s="1"/>
  <c r="AH20" i="4"/>
  <c r="AI20" i="4" s="1"/>
  <c r="AK18" i="4" s="1"/>
  <c r="AJ18" i="4" s="1"/>
  <c r="AL27" i="4"/>
  <c r="AL28" i="4" s="1"/>
  <c r="AH27" i="4"/>
  <c r="AI27" i="4" s="1"/>
  <c r="AH28" i="4" s="1"/>
  <c r="AI28" i="4" s="1"/>
  <c r="AL34" i="4"/>
  <c r="AL35" i="4" s="1"/>
  <c r="AL36" i="4" s="1"/>
  <c r="AH34" i="4"/>
  <c r="AI34" i="4" s="1"/>
  <c r="AH35" i="4" s="1"/>
  <c r="AI35" i="4" s="1"/>
  <c r="AH36" i="4" s="1"/>
  <c r="AI36" i="4" s="1"/>
  <c r="AL41" i="4"/>
  <c r="AL42" i="4" s="1"/>
  <c r="AL43" i="4" s="1"/>
  <c r="AN39" i="4" s="1"/>
  <c r="AM39" i="4" s="1"/>
  <c r="AH41" i="4"/>
  <c r="AI41" i="4" s="1"/>
  <c r="AH42" i="4" s="1"/>
  <c r="AI42" i="4" s="1"/>
  <c r="AH43" i="4" s="1"/>
  <c r="AI43" i="4" s="1"/>
  <c r="AL48" i="4"/>
  <c r="AL49" i="4" s="1"/>
  <c r="AH48" i="4"/>
  <c r="AI48" i="4" s="1"/>
  <c r="AH49" i="4" s="1"/>
  <c r="AI49" i="4" s="1"/>
  <c r="AL55" i="4"/>
  <c r="AL56" i="4" s="1"/>
  <c r="AH55" i="4"/>
  <c r="AI55" i="4" s="1"/>
  <c r="AH56" i="4" s="1"/>
  <c r="AI56" i="4" s="1"/>
  <c r="AO60" i="4"/>
  <c r="AL69" i="4"/>
  <c r="AL70" i="4" s="1"/>
  <c r="AL71" i="4" s="1"/>
  <c r="AH69" i="4"/>
  <c r="AI69" i="4" s="1"/>
  <c r="AH70" i="4" s="1"/>
  <c r="AI70" i="4" s="1"/>
  <c r="AH71" i="4" s="1"/>
  <c r="AI71" i="4" s="1"/>
  <c r="AL76" i="4"/>
  <c r="AN74" i="4" s="1"/>
  <c r="AM74" i="4" s="1"/>
  <c r="AH76" i="4"/>
  <c r="AI76" i="4" s="1"/>
  <c r="AK74" i="4" s="1"/>
  <c r="AJ74" i="4" s="1"/>
  <c r="AL83" i="4"/>
  <c r="AL84" i="4" s="1"/>
  <c r="AL85" i="4" s="1"/>
  <c r="AH83" i="4"/>
  <c r="AI83" i="4" s="1"/>
  <c r="AH84" i="4" s="1"/>
  <c r="AI84" i="4" s="1"/>
  <c r="AH85" i="4" s="1"/>
  <c r="AI85" i="4" s="1"/>
  <c r="AL90" i="4"/>
  <c r="AL91" i="4" s="1"/>
  <c r="AH90" i="4"/>
  <c r="AI90" i="4" s="1"/>
  <c r="AH91" i="4" s="1"/>
  <c r="AI91" i="4" s="1"/>
  <c r="AK88" i="4" s="1"/>
  <c r="AJ88" i="4" s="1"/>
  <c r="AL97" i="4"/>
  <c r="AL98" i="4" s="1"/>
  <c r="AH97" i="4"/>
  <c r="AI97" i="4" s="1"/>
  <c r="AH98" i="4" s="1"/>
  <c r="AI98" i="4" s="1"/>
  <c r="AL104" i="4"/>
  <c r="AL105" i="4" s="1"/>
  <c r="AL106" i="4" s="1"/>
  <c r="AL107" i="4" s="1"/>
  <c r="AN102" i="4" s="1"/>
  <c r="AM102" i="4" s="1"/>
  <c r="AH104" i="4"/>
  <c r="AI104" i="4" s="1"/>
  <c r="AH105" i="4" s="1"/>
  <c r="AI105" i="4" s="1"/>
  <c r="AH106" i="4" s="1"/>
  <c r="AI106" i="4" s="1"/>
  <c r="AH107" i="4" s="1"/>
  <c r="AI107" i="4" s="1"/>
  <c r="AL111" i="4"/>
  <c r="AL112" i="4" s="1"/>
  <c r="AL113" i="4" s="1"/>
  <c r="AL114" i="4" s="1"/>
  <c r="AH111" i="4"/>
  <c r="AI111" i="4" s="1"/>
  <c r="AH112" i="4" s="1"/>
  <c r="AI112" i="4" s="1"/>
  <c r="AH113" i="4" s="1"/>
  <c r="AI113" i="4" s="1"/>
  <c r="AH114" i="4" s="1"/>
  <c r="AI114" i="4" s="1"/>
  <c r="AL118" i="4"/>
  <c r="AN116" i="4" s="1"/>
  <c r="AM116" i="4" s="1"/>
  <c r="AH118" i="4"/>
  <c r="AI118" i="4" s="1"/>
  <c r="AK116" i="4" s="1"/>
  <c r="AJ116" i="4" s="1"/>
  <c r="AO123" i="4"/>
  <c r="AO130" i="4"/>
  <c r="AL139" i="4"/>
  <c r="AL140" i="4" s="1"/>
  <c r="AL141" i="4" s="1"/>
  <c r="AH139" i="4"/>
  <c r="AI139" i="4" s="1"/>
  <c r="AH140" i="4" s="1"/>
  <c r="AI140" i="4" s="1"/>
  <c r="AH141" i="4" s="1"/>
  <c r="AI141" i="4" s="1"/>
  <c r="AL146" i="4"/>
  <c r="AN144" i="4" s="1"/>
  <c r="AM144" i="4" s="1"/>
  <c r="AH146" i="4"/>
  <c r="AI146" i="4" s="1"/>
  <c r="AK144" i="4" s="1"/>
  <c r="AJ144" i="4" s="1"/>
  <c r="AL153" i="4"/>
  <c r="AL154" i="4" s="1"/>
  <c r="AL155" i="4" s="1"/>
  <c r="AL156" i="4" s="1"/>
  <c r="AL157" i="4" s="1"/>
  <c r="AH153" i="4"/>
  <c r="AI153" i="4" s="1"/>
  <c r="AH154" i="4" s="1"/>
  <c r="AI154" i="4" s="1"/>
  <c r="AH155" i="4" s="1"/>
  <c r="AI155" i="4" s="1"/>
  <c r="AH156" i="4" s="1"/>
  <c r="AI156" i="4" s="1"/>
  <c r="AH157" i="4" s="1"/>
  <c r="AI157" i="4" s="1"/>
  <c r="AL160" i="4"/>
  <c r="AN158" i="4" s="1"/>
  <c r="AM158" i="4" s="1"/>
  <c r="AH160" i="4"/>
  <c r="AI160" i="4" s="1"/>
  <c r="AK158" i="4" s="1"/>
  <c r="AJ158" i="4" s="1"/>
  <c r="AL167" i="4"/>
  <c r="AL168" i="4" s="1"/>
  <c r="AH167" i="4"/>
  <c r="AI167" i="4" s="1"/>
  <c r="AH168" i="4" s="1"/>
  <c r="AI168" i="4" s="1"/>
  <c r="AL174" i="4"/>
  <c r="AL175" i="4" s="1"/>
  <c r="AH174" i="4"/>
  <c r="AI174" i="4" s="1"/>
  <c r="AH175" i="4" s="1"/>
  <c r="AI175" i="4" s="1"/>
  <c r="AL181" i="4"/>
  <c r="AL182" i="4" s="1"/>
  <c r="AH181" i="4"/>
  <c r="AI181" i="4" s="1"/>
  <c r="AH182" i="4" s="1"/>
  <c r="AI182" i="4" s="1"/>
  <c r="AL188" i="4"/>
  <c r="AL189" i="4" s="1"/>
  <c r="AL190" i="4" s="1"/>
  <c r="AH188" i="4"/>
  <c r="AI188" i="4" s="1"/>
  <c r="AH189" i="4" s="1"/>
  <c r="AI189" i="4" s="1"/>
  <c r="AH190" i="4" s="1"/>
  <c r="AI190" i="4" s="1"/>
  <c r="AL195" i="4"/>
  <c r="AL196" i="4" s="1"/>
  <c r="AL197" i="4" s="1"/>
  <c r="AH195" i="4"/>
  <c r="AI195" i="4" s="1"/>
  <c r="AH196" i="4" s="1"/>
  <c r="AI196" i="4" s="1"/>
  <c r="AH197" i="4" s="1"/>
  <c r="AI197" i="4" s="1"/>
  <c r="AL202" i="4"/>
  <c r="AL203" i="4" s="1"/>
  <c r="AL204" i="4" s="1"/>
  <c r="AH202" i="4"/>
  <c r="AI202" i="4" s="1"/>
  <c r="AH203" i="4" s="1"/>
  <c r="AI203" i="4" s="1"/>
  <c r="AH204" i="4" s="1"/>
  <c r="AI204" i="4" s="1"/>
  <c r="AL209" i="4"/>
  <c r="AL210" i="4" s="1"/>
  <c r="AL211" i="4" s="1"/>
  <c r="AL212" i="4" s="1"/>
  <c r="AL213" i="4" s="1"/>
  <c r="AH209" i="4"/>
  <c r="AI209" i="4" s="1"/>
  <c r="AH210" i="4" s="1"/>
  <c r="AI210" i="4" s="1"/>
  <c r="AH211" i="4" s="1"/>
  <c r="AI211" i="4" s="1"/>
  <c r="AH212" i="4" s="1"/>
  <c r="AI212" i="4" s="1"/>
  <c r="AH213" i="4" s="1"/>
  <c r="AI213" i="4" s="1"/>
  <c r="AL216" i="4"/>
  <c r="AL217" i="4" s="1"/>
  <c r="AL218" i="4" s="1"/>
  <c r="AH216" i="4"/>
  <c r="AI216" i="4" s="1"/>
  <c r="AH217" i="4" s="1"/>
  <c r="AI217" i="4" s="1"/>
  <c r="AH218" i="4" s="1"/>
  <c r="AI218" i="4" s="1"/>
  <c r="AL223" i="4"/>
  <c r="AN221" i="4" s="1"/>
  <c r="AM221" i="4" s="1"/>
  <c r="AH223" i="4"/>
  <c r="AI223" i="4" s="1"/>
  <c r="AK221" i="4" s="1"/>
  <c r="AJ221" i="4" s="1"/>
  <c r="AL230" i="4"/>
  <c r="AL231" i="4" s="1"/>
  <c r="AL232" i="4" s="1"/>
  <c r="AH230" i="4"/>
  <c r="AI230" i="4" s="1"/>
  <c r="AH231" i="4" s="1"/>
  <c r="AI231" i="4" s="1"/>
  <c r="AH232" i="4" s="1"/>
  <c r="AI232" i="4" s="1"/>
  <c r="AL237" i="4"/>
  <c r="AN235" i="4" s="1"/>
  <c r="AM235" i="4" s="1"/>
  <c r="AH237" i="4"/>
  <c r="AI237" i="4" s="1"/>
  <c r="AK235" i="4" s="1"/>
  <c r="AJ235" i="4" s="1"/>
  <c r="AL244" i="4"/>
  <c r="AN242" i="4" s="1"/>
  <c r="AM242" i="4" s="1"/>
  <c r="AH244" i="4"/>
  <c r="AI244" i="4" s="1"/>
  <c r="AK242" i="4" s="1"/>
  <c r="AJ242" i="4" s="1"/>
  <c r="AL251" i="4"/>
  <c r="AL252" i="4" s="1"/>
  <c r="AH251" i="4"/>
  <c r="AI251" i="4" s="1"/>
  <c r="AH252" i="4" s="1"/>
  <c r="AI252" i="4" s="1"/>
  <c r="AL258" i="4"/>
  <c r="AN256" i="4" s="1"/>
  <c r="AM256" i="4" s="1"/>
  <c r="AH258" i="4"/>
  <c r="AI258" i="4" s="1"/>
  <c r="AK256" i="4" s="1"/>
  <c r="AJ256" i="4" s="1"/>
  <c r="AL265" i="4"/>
  <c r="AL266" i="4" s="1"/>
  <c r="AL267" i="4" s="1"/>
  <c r="AH265" i="4"/>
  <c r="AI265" i="4" s="1"/>
  <c r="AH266" i="4" s="1"/>
  <c r="AI266" i="4" s="1"/>
  <c r="AH267" i="4" s="1"/>
  <c r="AI267" i="4" s="1"/>
  <c r="AL272" i="4"/>
  <c r="AN270" i="4" s="1"/>
  <c r="AM270" i="4" s="1"/>
  <c r="AH272" i="4"/>
  <c r="AI272" i="4" s="1"/>
  <c r="AK270" i="4" s="1"/>
  <c r="AJ270" i="4" s="1"/>
  <c r="AO277" i="4"/>
  <c r="AL286" i="4"/>
  <c r="AL287" i="4" s="1"/>
  <c r="AL288" i="4" s="1"/>
  <c r="AH286" i="4"/>
  <c r="AI286" i="4" s="1"/>
  <c r="AH287" i="4" s="1"/>
  <c r="AI287" i="4" s="1"/>
  <c r="AH288" i="4" s="1"/>
  <c r="AI288" i="4" s="1"/>
  <c r="AL293" i="4"/>
  <c r="AL294" i="4" s="1"/>
  <c r="AL295" i="4" s="1"/>
  <c r="AL296" i="4" s="1"/>
  <c r="AH293" i="4"/>
  <c r="AI293" i="4" s="1"/>
  <c r="AH294" i="4" s="1"/>
  <c r="AI294" i="4" s="1"/>
  <c r="AH295" i="4" s="1"/>
  <c r="AI295" i="4" s="1"/>
  <c r="AH296" i="4" s="1"/>
  <c r="AI296" i="4" s="1"/>
  <c r="AL300" i="4"/>
  <c r="AL301" i="4" s="1"/>
  <c r="AH300" i="4"/>
  <c r="AI300" i="4" s="1"/>
  <c r="AH301" i="4" s="1"/>
  <c r="AI301" i="4" s="1"/>
  <c r="AO305" i="4"/>
  <c r="AL314" i="4"/>
  <c r="AN312" i="4" s="1"/>
  <c r="AM312" i="4" s="1"/>
  <c r="AH314" i="4"/>
  <c r="AI314" i="4" s="1"/>
  <c r="AK312" i="4" s="1"/>
  <c r="AJ312" i="4" s="1"/>
  <c r="AO319" i="4"/>
  <c r="AL328" i="4"/>
  <c r="AN326" i="4" s="1"/>
  <c r="AM326" i="4" s="1"/>
  <c r="AH328" i="4"/>
  <c r="AI328" i="4" s="1"/>
  <c r="AK326" i="4" s="1"/>
  <c r="AJ326" i="4" s="1"/>
  <c r="AL335" i="4"/>
  <c r="AL336" i="4" s="1"/>
  <c r="AH335" i="4"/>
  <c r="AI335" i="4" s="1"/>
  <c r="AH336" i="4" s="1"/>
  <c r="AI336" i="4" s="1"/>
  <c r="AL342" i="4"/>
  <c r="AL343" i="4" s="1"/>
  <c r="AH342" i="4"/>
  <c r="AI342" i="4" s="1"/>
  <c r="AH343" i="4" s="1"/>
  <c r="AI343" i="4" s="1"/>
  <c r="AL349" i="4"/>
  <c r="AL350" i="4" s="1"/>
  <c r="AL351" i="4" s="1"/>
  <c r="AH349" i="4"/>
  <c r="AI349" i="4" s="1"/>
  <c r="AH350" i="4" s="1"/>
  <c r="AI350" i="4" s="1"/>
  <c r="AH351" i="4" s="1"/>
  <c r="AI351" i="4" s="1"/>
  <c r="AL356" i="4"/>
  <c r="AL357" i="4" s="1"/>
  <c r="AL358" i="4" s="1"/>
  <c r="AH356" i="4"/>
  <c r="AI356" i="4" s="1"/>
  <c r="AH357" i="4" s="1"/>
  <c r="AI357" i="4" s="1"/>
  <c r="AH358" i="4" s="1"/>
  <c r="AI358" i="4" s="1"/>
  <c r="AL363" i="4"/>
  <c r="AN361" i="4" s="1"/>
  <c r="AM361" i="4" s="1"/>
  <c r="AH363" i="4"/>
  <c r="AI363" i="4" s="1"/>
  <c r="AK361" i="4" s="1"/>
  <c r="AJ361" i="4" s="1"/>
  <c r="AL370" i="4"/>
  <c r="AN368" i="4" s="1"/>
  <c r="AM368" i="4" s="1"/>
  <c r="AH370" i="4"/>
  <c r="AI370" i="4" s="1"/>
  <c r="AK368" i="4" s="1"/>
  <c r="AJ368" i="4" s="1"/>
  <c r="AL377" i="4"/>
  <c r="AL378" i="4" s="1"/>
  <c r="AL379" i="4" s="1"/>
  <c r="AH377" i="4"/>
  <c r="AI377" i="4" s="1"/>
  <c r="AH378" i="4" s="1"/>
  <c r="AI378" i="4" s="1"/>
  <c r="AH379" i="4" s="1"/>
  <c r="AI379" i="4" s="1"/>
  <c r="AL384" i="4"/>
  <c r="AL385" i="4" s="1"/>
  <c r="AL386" i="4" s="1"/>
  <c r="AH384" i="4"/>
  <c r="AI384" i="4" s="1"/>
  <c r="AH385" i="4" s="1"/>
  <c r="AI385" i="4" s="1"/>
  <c r="AH386" i="4" s="1"/>
  <c r="AI386" i="4" s="1"/>
  <c r="AL391" i="4"/>
  <c r="AN389" i="4" s="1"/>
  <c r="AM389" i="4" s="1"/>
  <c r="AH391" i="4"/>
  <c r="AI391" i="4" s="1"/>
  <c r="AK389" i="4" s="1"/>
  <c r="AJ389" i="4" s="1"/>
  <c r="AL398" i="4"/>
  <c r="AL399" i="4" s="1"/>
  <c r="AL400" i="4" s="1"/>
  <c r="AL401" i="4" s="1"/>
  <c r="AH398" i="4"/>
  <c r="AI398" i="4" s="1"/>
  <c r="AH399" i="4" s="1"/>
  <c r="AI399" i="4" s="1"/>
  <c r="AH400" i="4" s="1"/>
  <c r="AI400" i="4" s="1"/>
  <c r="AH401" i="4" s="1"/>
  <c r="AI401" i="4" s="1"/>
  <c r="AL405" i="4"/>
  <c r="AL406" i="4" s="1"/>
  <c r="AL407" i="4" s="1"/>
  <c r="AL408" i="4" s="1"/>
  <c r="AH405" i="4"/>
  <c r="AI405" i="4" s="1"/>
  <c r="AH406" i="4" s="1"/>
  <c r="AI406" i="4" s="1"/>
  <c r="AH407" i="4" s="1"/>
  <c r="AI407" i="4" s="1"/>
  <c r="AH408" i="4" s="1"/>
  <c r="AI408" i="4" s="1"/>
  <c r="AL412" i="4"/>
  <c r="AL413" i="4" s="1"/>
  <c r="AL414" i="4" s="1"/>
  <c r="AN410" i="4" s="1"/>
  <c r="AM410" i="4" s="1"/>
  <c r="AH412" i="4"/>
  <c r="AI412" i="4" s="1"/>
  <c r="AH413" i="4" s="1"/>
  <c r="AI413" i="4" s="1"/>
  <c r="AH414" i="4" s="1"/>
  <c r="AI414" i="4" s="1"/>
  <c r="AL419" i="4"/>
  <c r="AL420" i="4" s="1"/>
  <c r="AL421" i="4" s="1"/>
  <c r="AH419" i="4"/>
  <c r="AI419" i="4" s="1"/>
  <c r="AH420" i="4" s="1"/>
  <c r="AI420" i="4" s="1"/>
  <c r="AH421" i="4" s="1"/>
  <c r="AI421" i="4" s="1"/>
  <c r="AL426" i="4"/>
  <c r="AL427" i="4" s="1"/>
  <c r="AL428" i="4" s="1"/>
  <c r="AL429" i="4" s="1"/>
  <c r="AL430" i="4" s="1"/>
  <c r="AH426" i="4"/>
  <c r="AI426" i="4" s="1"/>
  <c r="AH427" i="4" s="1"/>
  <c r="AI427" i="4" s="1"/>
  <c r="AH428" i="4" s="1"/>
  <c r="AI428" i="4" s="1"/>
  <c r="AH429" i="4" s="1"/>
  <c r="AI429" i="4" s="1"/>
  <c r="AH430" i="4" s="1"/>
  <c r="AI430" i="4" s="1"/>
  <c r="AL433" i="4"/>
  <c r="AL434" i="4" s="1"/>
  <c r="AL435" i="4" s="1"/>
  <c r="AH433" i="4"/>
  <c r="AI433" i="4" s="1"/>
  <c r="AH434" i="4" s="1"/>
  <c r="AI434" i="4" s="1"/>
  <c r="AH435" i="4" s="1"/>
  <c r="AI435" i="4" s="1"/>
  <c r="AL440" i="4"/>
  <c r="AL441" i="4" s="1"/>
  <c r="AL442" i="4" s="1"/>
  <c r="AL443" i="4" s="1"/>
  <c r="AH440" i="4"/>
  <c r="AI440" i="4" s="1"/>
  <c r="AH441" i="4" s="1"/>
  <c r="AI441" i="4" s="1"/>
  <c r="AH442" i="4" s="1"/>
  <c r="AI442" i="4" s="1"/>
  <c r="AH443" i="4" s="1"/>
  <c r="AI443" i="4" s="1"/>
  <c r="AL447" i="4"/>
  <c r="AN445" i="4" s="1"/>
  <c r="AM445" i="4" s="1"/>
  <c r="AH447" i="4"/>
  <c r="AI447" i="4" s="1"/>
  <c r="AK445" i="4" s="1"/>
  <c r="AJ445" i="4" s="1"/>
  <c r="AO452" i="4"/>
  <c r="AO459" i="4"/>
  <c r="AL468" i="4"/>
  <c r="AL469" i="4" s="1"/>
  <c r="AL470" i="4" s="1"/>
  <c r="AH468" i="4"/>
  <c r="AI468" i="4" s="1"/>
  <c r="AH469" i="4" s="1"/>
  <c r="AI469" i="4" s="1"/>
  <c r="AH470" i="4" s="1"/>
  <c r="AI470" i="4" s="1"/>
  <c r="AL475" i="4"/>
  <c r="AL476" i="4" s="1"/>
  <c r="AH475" i="4"/>
  <c r="AI475" i="4" s="1"/>
  <c r="AH476" i="4" s="1"/>
  <c r="AI476" i="4" s="1"/>
  <c r="AL482" i="4"/>
  <c r="AL483" i="4" s="1"/>
  <c r="AH482" i="4"/>
  <c r="AI482" i="4" s="1"/>
  <c r="AH483" i="4" s="1"/>
  <c r="AI483" i="4" s="1"/>
  <c r="AL489" i="4"/>
  <c r="AN487" i="4" s="1"/>
  <c r="AM487" i="4" s="1"/>
  <c r="AH489" i="4"/>
  <c r="AI489" i="4" s="1"/>
  <c r="AK487" i="4" s="1"/>
  <c r="AJ487" i="4" s="1"/>
  <c r="AL496" i="4"/>
  <c r="AL497" i="4" s="1"/>
  <c r="AL498" i="4" s="1"/>
  <c r="AL499" i="4" s="1"/>
  <c r="AH496" i="4"/>
  <c r="AI496" i="4" s="1"/>
  <c r="AH497" i="4" s="1"/>
  <c r="AI497" i="4" s="1"/>
  <c r="AH498" i="4" s="1"/>
  <c r="AI498" i="4" s="1"/>
  <c r="AH499" i="4" s="1"/>
  <c r="AI499" i="4" s="1"/>
  <c r="AL503" i="4"/>
  <c r="AL504" i="4" s="1"/>
  <c r="AL505" i="4" s="1"/>
  <c r="AH503" i="4"/>
  <c r="AI503" i="4" s="1"/>
  <c r="AH504" i="4" s="1"/>
  <c r="AI504" i="4" s="1"/>
  <c r="AH505" i="4" s="1"/>
  <c r="AI505" i="4" s="1"/>
  <c r="AL510" i="4"/>
  <c r="AL511" i="4" s="1"/>
  <c r="AH510" i="4"/>
  <c r="AI510" i="4" s="1"/>
  <c r="AH511" i="4" s="1"/>
  <c r="AI511" i="4" s="1"/>
  <c r="AL517" i="4"/>
  <c r="AL518" i="4" s="1"/>
  <c r="AL519" i="4" s="1"/>
  <c r="AL520" i="4" s="1"/>
  <c r="AH517" i="4"/>
  <c r="AI517" i="4" s="1"/>
  <c r="AH518" i="4" s="1"/>
  <c r="AI518" i="4" s="1"/>
  <c r="AH519" i="4" s="1"/>
  <c r="AI519" i="4" s="1"/>
  <c r="AH520" i="4" s="1"/>
  <c r="AI520" i="4" s="1"/>
  <c r="AO522" i="4"/>
  <c r="AO529" i="4"/>
  <c r="AL538" i="4"/>
  <c r="AN536" i="4" s="1"/>
  <c r="AM536" i="4" s="1"/>
  <c r="AH538" i="4"/>
  <c r="AI538" i="4" s="1"/>
  <c r="AK536" i="4" s="1"/>
  <c r="AJ536" i="4" s="1"/>
  <c r="AL545" i="4"/>
  <c r="AL546" i="4" s="1"/>
  <c r="AL547" i="4" s="1"/>
  <c r="AL548" i="4" s="1"/>
  <c r="AH545" i="4"/>
  <c r="AI545" i="4" s="1"/>
  <c r="AH546" i="4" s="1"/>
  <c r="AI546" i="4" s="1"/>
  <c r="AH547" i="4" s="1"/>
  <c r="AI547" i="4" s="1"/>
  <c r="AH548" i="4" s="1"/>
  <c r="AI548" i="4" s="1"/>
  <c r="AL552" i="4"/>
  <c r="AN550" i="4" s="1"/>
  <c r="AM550" i="4" s="1"/>
  <c r="AH552" i="4"/>
  <c r="AI552" i="4" s="1"/>
  <c r="AK550" i="4" s="1"/>
  <c r="AJ550" i="4" s="1"/>
  <c r="AL559" i="4"/>
  <c r="AN557" i="4" s="1"/>
  <c r="AM557" i="4" s="1"/>
  <c r="AH559" i="4"/>
  <c r="AI559" i="4" s="1"/>
  <c r="AK557" i="4" s="1"/>
  <c r="AJ557" i="4" s="1"/>
  <c r="AL566" i="4"/>
  <c r="AL567" i="4" s="1"/>
  <c r="AH566" i="4"/>
  <c r="AI566" i="4" s="1"/>
  <c r="AH567" i="4" s="1"/>
  <c r="AI567" i="4" s="1"/>
  <c r="AK564" i="4" s="1"/>
  <c r="AJ564" i="4" s="1"/>
  <c r="AL573" i="4"/>
  <c r="AL574" i="4" s="1"/>
  <c r="AH573" i="4"/>
  <c r="AI573" i="4" s="1"/>
  <c r="AH574" i="4" s="1"/>
  <c r="AI574" i="4" s="1"/>
  <c r="AL580" i="4"/>
  <c r="AL581" i="4" s="1"/>
  <c r="AH580" i="4"/>
  <c r="AI580" i="4" s="1"/>
  <c r="AH581" i="4" s="1"/>
  <c r="AI581" i="4" s="1"/>
  <c r="AL587" i="4"/>
  <c r="AN585" i="4" s="1"/>
  <c r="AM585" i="4" s="1"/>
  <c r="AH587" i="4"/>
  <c r="AI587" i="4" s="1"/>
  <c r="AK585" i="4" s="1"/>
  <c r="AJ585" i="4" s="1"/>
  <c r="AL594" i="4"/>
  <c r="AL595" i="4" s="1"/>
  <c r="AH594" i="4"/>
  <c r="AI594" i="4" s="1"/>
  <c r="AH595" i="4" s="1"/>
  <c r="AI595" i="4" s="1"/>
  <c r="AL601" i="4"/>
  <c r="AL602" i="4" s="1"/>
  <c r="AL603" i="4" s="1"/>
  <c r="AH601" i="4"/>
  <c r="AI601" i="4" s="1"/>
  <c r="AH602" i="4" s="1"/>
  <c r="AI602" i="4" s="1"/>
  <c r="AH603" i="4" s="1"/>
  <c r="AI603" i="4" s="1"/>
  <c r="AL608" i="4"/>
  <c r="AL609" i="4" s="1"/>
  <c r="AL610" i="4" s="1"/>
  <c r="AL611" i="4" s="1"/>
  <c r="AH608" i="4"/>
  <c r="AI608" i="4" s="1"/>
  <c r="AH609" i="4" s="1"/>
  <c r="AI609" i="4" s="1"/>
  <c r="AH610" i="4" s="1"/>
  <c r="AI610" i="4" s="1"/>
  <c r="AH611" i="4" s="1"/>
  <c r="AI611" i="4" s="1"/>
  <c r="AL615" i="4"/>
  <c r="AL616" i="4" s="1"/>
  <c r="AH615" i="4"/>
  <c r="AI615" i="4" s="1"/>
  <c r="AH616" i="4" s="1"/>
  <c r="AI616" i="4" s="1"/>
  <c r="AL622" i="4"/>
  <c r="AL623" i="4" s="1"/>
  <c r="AL624" i="4" s="1"/>
  <c r="AH622" i="4"/>
  <c r="AI622" i="4" s="1"/>
  <c r="AH623" i="4" s="1"/>
  <c r="AI623" i="4" s="1"/>
  <c r="AH624" i="4" s="1"/>
  <c r="AI624" i="4" s="1"/>
  <c r="AL629" i="4"/>
  <c r="AL630" i="4" s="1"/>
  <c r="AH629" i="4"/>
  <c r="AI629" i="4" s="1"/>
  <c r="AH630" i="4" s="1"/>
  <c r="AI630" i="4" s="1"/>
  <c r="AL636" i="4"/>
  <c r="AL637" i="4" s="1"/>
  <c r="AH636" i="4"/>
  <c r="AI636" i="4" s="1"/>
  <c r="AH637" i="4" s="1"/>
  <c r="AI637" i="4" s="1"/>
  <c r="AL643" i="4"/>
  <c r="AL644" i="4" s="1"/>
  <c r="AH643" i="4"/>
  <c r="AI643" i="4" s="1"/>
  <c r="AH644" i="4" s="1"/>
  <c r="AI644" i="4" s="1"/>
  <c r="AL650" i="4"/>
  <c r="AN648" i="4" s="1"/>
  <c r="AM648" i="4" s="1"/>
  <c r="AH650" i="4"/>
  <c r="AI650" i="4" s="1"/>
  <c r="AK648" i="4" s="1"/>
  <c r="AJ648" i="4" s="1"/>
  <c r="AL657" i="4"/>
  <c r="AL658" i="4" s="1"/>
  <c r="AH657" i="4"/>
  <c r="AI657" i="4" s="1"/>
  <c r="AH658" i="4" s="1"/>
  <c r="AI658" i="4" s="1"/>
  <c r="AL664" i="4"/>
  <c r="AN662" i="4" s="1"/>
  <c r="AM662" i="4" s="1"/>
  <c r="AH664" i="4"/>
  <c r="AI664" i="4" s="1"/>
  <c r="AK662" i="4" s="1"/>
  <c r="AJ662" i="4" s="1"/>
  <c r="AL671" i="4"/>
  <c r="AL672" i="4" s="1"/>
  <c r="AL673" i="4" s="1"/>
  <c r="AH671" i="4"/>
  <c r="AI671" i="4" s="1"/>
  <c r="AH672" i="4" s="1"/>
  <c r="AI672" i="4" s="1"/>
  <c r="AH673" i="4" s="1"/>
  <c r="AI673" i="4" s="1"/>
  <c r="AL678" i="4"/>
  <c r="AL679" i="4" s="1"/>
  <c r="AH678" i="4"/>
  <c r="AI678" i="4" s="1"/>
  <c r="AH679" i="4" s="1"/>
  <c r="AI679" i="4" s="1"/>
  <c r="AL685" i="4"/>
  <c r="AL686" i="4" s="1"/>
  <c r="AL687" i="4" s="1"/>
  <c r="AL688" i="4" s="1"/>
  <c r="AL689" i="4" s="1"/>
  <c r="AH685" i="4"/>
  <c r="AI685" i="4" s="1"/>
  <c r="AH686" i="4" s="1"/>
  <c r="AI686" i="4" s="1"/>
  <c r="AH687" i="4" s="1"/>
  <c r="AI687" i="4" s="1"/>
  <c r="AH688" i="4" s="1"/>
  <c r="AI688" i="4" s="1"/>
  <c r="AH689" i="4" s="1"/>
  <c r="AI689" i="4" s="1"/>
  <c r="AL692" i="4"/>
  <c r="AL693" i="4" s="1"/>
  <c r="AL694" i="4" s="1"/>
  <c r="AL695" i="4" s="1"/>
  <c r="AL696" i="4" s="1"/>
  <c r="AH692" i="4"/>
  <c r="AI692" i="4" s="1"/>
  <c r="AH693" i="4" s="1"/>
  <c r="AI693" i="4" s="1"/>
  <c r="AH694" i="4" s="1"/>
  <c r="AI694" i="4" s="1"/>
  <c r="AH695" i="4" s="1"/>
  <c r="AI695" i="4" s="1"/>
  <c r="AH696" i="4" s="1"/>
  <c r="AI696" i="4" s="1"/>
  <c r="AO697" i="4"/>
  <c r="AO704" i="4"/>
  <c r="AO711" i="4"/>
  <c r="AO718" i="4"/>
  <c r="AO725" i="4"/>
  <c r="AO732" i="4"/>
  <c r="AO739" i="4"/>
  <c r="AO746" i="4"/>
  <c r="AO753" i="4"/>
  <c r="AO760" i="4"/>
  <c r="AO767" i="4"/>
  <c r="AO774" i="4"/>
  <c r="AO781" i="4"/>
  <c r="AO788" i="4"/>
  <c r="AO795" i="4"/>
  <c r="AO802" i="4"/>
  <c r="AO809" i="4"/>
  <c r="AO816" i="4"/>
  <c r="AO823" i="4"/>
  <c r="AO830" i="4"/>
  <c r="AO837" i="4"/>
  <c r="AO844" i="4"/>
  <c r="AO851" i="4"/>
  <c r="AO858" i="4"/>
  <c r="AO865" i="4"/>
  <c r="AO872" i="4"/>
  <c r="AO879" i="4"/>
  <c r="AO886" i="4"/>
  <c r="AO893" i="4"/>
  <c r="AO900" i="4"/>
  <c r="AO907" i="4"/>
  <c r="AO914" i="4"/>
  <c r="AO921" i="4"/>
  <c r="AO928" i="4"/>
  <c r="AO935" i="4"/>
  <c r="AO942" i="4"/>
  <c r="AO949" i="4"/>
  <c r="AO956" i="4"/>
  <c r="AO963" i="4"/>
  <c r="AO970" i="4"/>
  <c r="AO977" i="4"/>
  <c r="AO984" i="4"/>
  <c r="AO991" i="4"/>
  <c r="AO998" i="4"/>
  <c r="AO1005" i="4"/>
  <c r="AO1012" i="4"/>
  <c r="AO1019" i="4"/>
  <c r="AO1026" i="4"/>
  <c r="AO1033" i="4"/>
  <c r="AO1040" i="4"/>
  <c r="AO1047" i="4"/>
  <c r="AO1054" i="4"/>
  <c r="AK620" i="4" l="1"/>
  <c r="AJ620" i="4" s="1"/>
  <c r="AN95" i="4"/>
  <c r="AM95" i="4" s="1"/>
  <c r="AK291" i="4"/>
  <c r="AJ291" i="4" s="1"/>
  <c r="AK417" i="4"/>
  <c r="AJ417" i="4" s="1"/>
  <c r="AN333" i="4"/>
  <c r="AM333" i="4" s="1"/>
  <c r="AO585" i="4"/>
  <c r="AN228" i="4"/>
  <c r="AM228" i="4" s="1"/>
  <c r="AN473" i="4"/>
  <c r="AM473" i="4" s="1"/>
  <c r="AN515" i="4"/>
  <c r="AM515" i="4" s="1"/>
  <c r="AK494" i="4"/>
  <c r="AJ494" i="4" s="1"/>
  <c r="AN396" i="4"/>
  <c r="AM396" i="4" s="1"/>
  <c r="AN354" i="4"/>
  <c r="AM354" i="4" s="1"/>
  <c r="AK508" i="4"/>
  <c r="AJ508" i="4" s="1"/>
  <c r="AK102" i="4"/>
  <c r="AJ102" i="4" s="1"/>
  <c r="AO102" i="4" s="1"/>
  <c r="AK32" i="4"/>
  <c r="AJ32" i="4" s="1"/>
  <c r="AK284" i="4"/>
  <c r="AJ284" i="4" s="1"/>
  <c r="AO235" i="4"/>
  <c r="AN214" i="4"/>
  <c r="AM214" i="4" s="1"/>
  <c r="AK676" i="4"/>
  <c r="AJ676" i="4" s="1"/>
  <c r="AN606" i="4"/>
  <c r="AM606" i="4" s="1"/>
  <c r="AK480" i="4"/>
  <c r="AJ480" i="4" s="1"/>
  <c r="AN403" i="4"/>
  <c r="AM403" i="4" s="1"/>
  <c r="AO74" i="4"/>
  <c r="AK46" i="4"/>
  <c r="AJ46" i="4" s="1"/>
  <c r="AN501" i="4"/>
  <c r="AM501" i="4" s="1"/>
  <c r="AN284" i="4"/>
  <c r="AM284" i="4" s="1"/>
  <c r="AO116" i="4"/>
  <c r="AO368" i="4"/>
  <c r="AK333" i="4"/>
  <c r="AJ333" i="4" s="1"/>
  <c r="AN109" i="4"/>
  <c r="AM109" i="4" s="1"/>
  <c r="AN676" i="4"/>
  <c r="AM676" i="4" s="1"/>
  <c r="AK634" i="4"/>
  <c r="AJ634" i="4" s="1"/>
  <c r="AN620" i="4"/>
  <c r="AM620" i="4" s="1"/>
  <c r="AK578" i="4"/>
  <c r="AJ578" i="4" s="1"/>
  <c r="AN564" i="4"/>
  <c r="AM564" i="4" s="1"/>
  <c r="AO564" i="4" s="1"/>
  <c r="AK431" i="4"/>
  <c r="AJ431" i="4" s="1"/>
  <c r="AN417" i="4"/>
  <c r="AM417" i="4" s="1"/>
  <c r="AN382" i="4"/>
  <c r="AM382" i="4" s="1"/>
  <c r="AK347" i="4"/>
  <c r="AJ347" i="4" s="1"/>
  <c r="AO242" i="4"/>
  <c r="AO221" i="4"/>
  <c r="AN200" i="4"/>
  <c r="AM200" i="4" s="1"/>
  <c r="AN11" i="4"/>
  <c r="AM11" i="4" s="1"/>
  <c r="AN690" i="4"/>
  <c r="AM690" i="4" s="1"/>
  <c r="AN634" i="4"/>
  <c r="AM634" i="4" s="1"/>
  <c r="AK592" i="4"/>
  <c r="AJ592" i="4" s="1"/>
  <c r="AN578" i="4"/>
  <c r="AM578" i="4" s="1"/>
  <c r="AN431" i="4"/>
  <c r="AM431" i="4" s="1"/>
  <c r="AK375" i="4"/>
  <c r="AJ375" i="4" s="1"/>
  <c r="AN347" i="4"/>
  <c r="AM347" i="4" s="1"/>
  <c r="AK298" i="4"/>
  <c r="AJ298" i="4" s="1"/>
  <c r="AN172" i="4"/>
  <c r="AM172" i="4" s="1"/>
  <c r="AN88" i="4"/>
  <c r="AM88" i="4" s="1"/>
  <c r="AO88" i="4" s="1"/>
  <c r="AN25" i="4"/>
  <c r="AM25" i="4" s="1"/>
  <c r="AO326" i="4"/>
  <c r="AO256" i="4"/>
  <c r="AO144" i="4"/>
  <c r="AO270" i="4"/>
  <c r="AK606" i="4"/>
  <c r="AJ606" i="4" s="1"/>
  <c r="AN592" i="4"/>
  <c r="AM592" i="4" s="1"/>
  <c r="AO487" i="4"/>
  <c r="AK403" i="4"/>
  <c r="AJ403" i="4" s="1"/>
  <c r="AO403" i="4" s="1"/>
  <c r="AN375" i="4"/>
  <c r="AM375" i="4" s="1"/>
  <c r="AN298" i="4"/>
  <c r="AM298" i="4" s="1"/>
  <c r="AN67" i="4"/>
  <c r="AM67" i="4" s="1"/>
  <c r="AO158" i="4"/>
  <c r="AK466" i="4"/>
  <c r="AJ466" i="4" s="1"/>
  <c r="AN340" i="4"/>
  <c r="AM340" i="4" s="1"/>
  <c r="AN186" i="4"/>
  <c r="AM186" i="4" s="1"/>
  <c r="AN81" i="4"/>
  <c r="AM81" i="4" s="1"/>
  <c r="AO312" i="4"/>
  <c r="AO557" i="4"/>
  <c r="AN683" i="4"/>
  <c r="AM683" i="4" s="1"/>
  <c r="AN669" i="4"/>
  <c r="AM669" i="4" s="1"/>
  <c r="AN655" i="4"/>
  <c r="AM655" i="4" s="1"/>
  <c r="AN641" i="4"/>
  <c r="AM641" i="4" s="1"/>
  <c r="AN627" i="4"/>
  <c r="AM627" i="4" s="1"/>
  <c r="AN613" i="4"/>
  <c r="AM613" i="4" s="1"/>
  <c r="AN599" i="4"/>
  <c r="AM599" i="4" s="1"/>
  <c r="AN571" i="4"/>
  <c r="AM571" i="4" s="1"/>
  <c r="AN543" i="4"/>
  <c r="AM543" i="4" s="1"/>
  <c r="AK515" i="4"/>
  <c r="AJ515" i="4" s="1"/>
  <c r="AK501" i="4"/>
  <c r="AJ501" i="4" s="1"/>
  <c r="AK473" i="4"/>
  <c r="AJ473" i="4" s="1"/>
  <c r="AN438" i="4"/>
  <c r="AM438" i="4" s="1"/>
  <c r="AN424" i="4"/>
  <c r="AM424" i="4" s="1"/>
  <c r="AK53" i="4"/>
  <c r="AJ53" i="4" s="1"/>
  <c r="AK39" i="4"/>
  <c r="AJ39" i="4" s="1"/>
  <c r="AO39" i="4" s="1"/>
  <c r="AK25" i="4"/>
  <c r="AJ25" i="4" s="1"/>
  <c r="AK11" i="4"/>
  <c r="AJ11" i="4" s="1"/>
  <c r="AK263" i="4"/>
  <c r="AJ263" i="4" s="1"/>
  <c r="AK249" i="4"/>
  <c r="AJ249" i="4" s="1"/>
  <c r="AK207" i="4"/>
  <c r="AJ207" i="4" s="1"/>
  <c r="AK193" i="4"/>
  <c r="AJ193" i="4" s="1"/>
  <c r="AK179" i="4"/>
  <c r="AJ179" i="4" s="1"/>
  <c r="AK165" i="4"/>
  <c r="AJ165" i="4" s="1"/>
  <c r="AK151" i="4"/>
  <c r="AJ151" i="4" s="1"/>
  <c r="AK137" i="4"/>
  <c r="AJ137" i="4" s="1"/>
  <c r="AK690" i="4"/>
  <c r="AJ690" i="4" s="1"/>
  <c r="AO662" i="4"/>
  <c r="AO648" i="4"/>
  <c r="AO550" i="4"/>
  <c r="AO536" i="4"/>
  <c r="AO445" i="4"/>
  <c r="AO389" i="4"/>
  <c r="AO361" i="4"/>
  <c r="AN53" i="4"/>
  <c r="AM53" i="4" s="1"/>
  <c r="AN263" i="4"/>
  <c r="AM263" i="4" s="1"/>
  <c r="AN249" i="4"/>
  <c r="AM249" i="4" s="1"/>
  <c r="AN207" i="4"/>
  <c r="AM207" i="4" s="1"/>
  <c r="AN193" i="4"/>
  <c r="AM193" i="4" s="1"/>
  <c r="AN179" i="4"/>
  <c r="AM179" i="4" s="1"/>
  <c r="AN165" i="4"/>
  <c r="AM165" i="4" s="1"/>
  <c r="AN151" i="4"/>
  <c r="AM151" i="4" s="1"/>
  <c r="AN137" i="4"/>
  <c r="AM137" i="4" s="1"/>
  <c r="AK109" i="4"/>
  <c r="AJ109" i="4" s="1"/>
  <c r="AK95" i="4"/>
  <c r="AJ95" i="4" s="1"/>
  <c r="AK81" i="4"/>
  <c r="AJ81" i="4" s="1"/>
  <c r="AK67" i="4"/>
  <c r="AJ67" i="4" s="1"/>
  <c r="AO18" i="4"/>
  <c r="AK228" i="4"/>
  <c r="AJ228" i="4" s="1"/>
  <c r="AK214" i="4"/>
  <c r="AJ214" i="4" s="1"/>
  <c r="AK200" i="4"/>
  <c r="AJ200" i="4" s="1"/>
  <c r="AK186" i="4"/>
  <c r="AJ186" i="4" s="1"/>
  <c r="AK172" i="4"/>
  <c r="AJ172" i="4" s="1"/>
  <c r="AK683" i="4"/>
  <c r="AJ683" i="4" s="1"/>
  <c r="AK669" i="4"/>
  <c r="AJ669" i="4" s="1"/>
  <c r="AK655" i="4"/>
  <c r="AJ655" i="4" s="1"/>
  <c r="AK641" i="4"/>
  <c r="AJ641" i="4" s="1"/>
  <c r="AK627" i="4"/>
  <c r="AJ627" i="4" s="1"/>
  <c r="AK613" i="4"/>
  <c r="AJ613" i="4" s="1"/>
  <c r="AK599" i="4"/>
  <c r="AJ599" i="4" s="1"/>
  <c r="AK571" i="4"/>
  <c r="AJ571" i="4" s="1"/>
  <c r="AK543" i="4"/>
  <c r="AJ543" i="4" s="1"/>
  <c r="AN508" i="4"/>
  <c r="AM508" i="4" s="1"/>
  <c r="AN494" i="4"/>
  <c r="AM494" i="4" s="1"/>
  <c r="AN480" i="4"/>
  <c r="AM480" i="4" s="1"/>
  <c r="AN466" i="4"/>
  <c r="AM466" i="4" s="1"/>
  <c r="AK438" i="4"/>
  <c r="AJ438" i="4" s="1"/>
  <c r="AK424" i="4"/>
  <c r="AJ424" i="4" s="1"/>
  <c r="AK410" i="4"/>
  <c r="AJ410" i="4" s="1"/>
  <c r="AO410" i="4" s="1"/>
  <c r="AK396" i="4"/>
  <c r="AJ396" i="4" s="1"/>
  <c r="AO396" i="4" s="1"/>
  <c r="AK382" i="4"/>
  <c r="AJ382" i="4" s="1"/>
  <c r="AK354" i="4"/>
  <c r="AJ354" i="4" s="1"/>
  <c r="AO354" i="4" s="1"/>
  <c r="AK340" i="4"/>
  <c r="AJ340" i="4" s="1"/>
  <c r="AN291" i="4"/>
  <c r="AM291" i="4" s="1"/>
  <c r="AN46" i="4"/>
  <c r="AM46" i="4" s="1"/>
  <c r="AN32" i="4"/>
  <c r="AM32" i="4" s="1"/>
  <c r="AO620" i="4" l="1"/>
  <c r="AO95" i="4"/>
  <c r="AO494" i="4"/>
  <c r="AO172" i="4"/>
  <c r="AO333" i="4"/>
  <c r="AO200" i="4"/>
  <c r="AO214" i="4"/>
  <c r="AO340" i="4"/>
  <c r="AO641" i="4"/>
  <c r="AO291" i="4"/>
  <c r="AO284" i="4"/>
  <c r="AO655" i="4"/>
  <c r="AO417" i="4"/>
  <c r="AO606" i="4"/>
  <c r="AO669" i="4"/>
  <c r="AO466" i="4"/>
  <c r="AO676" i="4"/>
  <c r="AO690" i="4"/>
  <c r="AO592" i="4"/>
  <c r="AO480" i="4"/>
  <c r="AO508" i="4"/>
  <c r="AO228" i="4"/>
  <c r="AO382" i="4"/>
  <c r="AO634" i="4"/>
  <c r="AO438" i="4"/>
  <c r="AO81" i="4"/>
  <c r="AO11" i="4"/>
  <c r="AO46" i="4"/>
  <c r="AO186" i="4"/>
  <c r="AO109" i="4"/>
  <c r="AO473" i="4"/>
  <c r="AO32" i="4"/>
  <c r="AO627" i="4"/>
  <c r="AO375" i="4"/>
  <c r="AO599" i="4"/>
  <c r="AO25" i="4"/>
  <c r="AO515" i="4"/>
  <c r="AO298" i="4"/>
  <c r="AO431" i="4"/>
  <c r="AO571" i="4"/>
  <c r="AO578" i="4"/>
  <c r="AO347" i="4"/>
  <c r="AO501" i="4"/>
  <c r="AO543" i="4"/>
  <c r="AO683" i="4"/>
  <c r="AO67" i="4"/>
  <c r="AO249" i="4"/>
  <c r="AO263" i="4"/>
  <c r="AO137" i="4"/>
  <c r="AO151" i="4"/>
  <c r="AO165" i="4"/>
  <c r="AO613" i="4"/>
  <c r="AO179" i="4"/>
  <c r="AO53" i="4"/>
  <c r="AO424" i="4"/>
  <c r="AO193" i="4"/>
  <c r="AO207"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V7" authorId="0" shapeId="0" xr:uid="{C6D32E3C-09C2-4148-AE59-25C1841B4B18}">
      <text>
        <r>
          <rPr>
            <b/>
            <sz val="10"/>
            <color rgb="FF000000"/>
            <rFont val="Arial"/>
            <family val="34"/>
          </rPr>
          <t xml:space="preserve">Plan de Contingencia:
</t>
        </r>
        <r>
          <rPr>
            <sz val="10"/>
            <color rgb="FF000000"/>
            <rFont val="Arial"/>
            <family val="34"/>
          </rPr>
          <t xml:space="preserve">
</t>
        </r>
        <r>
          <rPr>
            <sz val="10"/>
            <color rgb="FF000000"/>
            <rFont val="Arial"/>
            <family val="34"/>
          </rPr>
          <t xml:space="preserve">En este campo enliste de manera concisa las acciones que ejecutaría en caso que el riesgo formulado se materialice
</t>
        </r>
        <r>
          <rPr>
            <sz val="10"/>
            <color rgb="FF000000"/>
            <rFont val="Arial"/>
            <family val="34"/>
          </rPr>
          <t xml:space="preserve">
</t>
        </r>
        <r>
          <rPr>
            <b/>
            <sz val="10"/>
            <color rgb="FF000000"/>
            <rFont val="Arial"/>
            <family val="34"/>
          </rPr>
          <t xml:space="preserve">Nota 1: </t>
        </r>
        <r>
          <rPr>
            <sz val="10"/>
            <color rgb="FF000000"/>
            <rFont val="Arial"/>
            <family val="34"/>
          </rPr>
          <t xml:space="preserve">este plan de contingencia se enmarca dentro del Plan de Continuidad de Negocio y se considera un control correctivo. 
</t>
        </r>
        <r>
          <rPr>
            <b/>
            <sz val="10"/>
            <color rgb="FF000000"/>
            <rFont val="Arial"/>
            <family val="34"/>
          </rPr>
          <t xml:space="preserve">Nota 2: </t>
        </r>
        <r>
          <rPr>
            <sz val="10"/>
            <color rgb="FF000000"/>
            <rFont val="Arial"/>
            <family val="34"/>
          </rPr>
          <t xml:space="preserve">las acciones que se planteen en este campo servirán de referencia para implementar un plan de acción para tratar un evento o riesgo materializado
</t>
        </r>
        <r>
          <rPr>
            <b/>
            <sz val="10"/>
            <color rgb="FF000000"/>
            <rFont val="Arial"/>
            <family val="34"/>
          </rPr>
          <t xml:space="preserve">Nota 3: </t>
        </r>
        <r>
          <rPr>
            <sz val="10"/>
            <color rgb="FF000000"/>
            <rFont val="Arial"/>
            <family val="34"/>
          </rPr>
          <t>las acciones que se contemplan en este campo servirán de insumo para el tratamiento de mitigación que se diligencia al momento de reportar un riesgo materializado</t>
        </r>
      </text>
    </comment>
    <comment ref="A9" authorId="0" shapeId="0" xr:uid="{C7FEE46B-542A-4DD4-B7DE-5F5FCE17DC46}">
      <text>
        <r>
          <rPr>
            <b/>
            <sz val="10"/>
            <color rgb="FF000000"/>
            <rFont val="Arial"/>
            <family val="34"/>
          </rPr>
          <t xml:space="preserve">Código Riesgo:
</t>
        </r>
        <r>
          <rPr>
            <sz val="10"/>
            <color rgb="FF000000"/>
            <rFont val="Arial"/>
            <family val="34"/>
          </rPr>
          <t xml:space="preserve">
</t>
        </r>
        <r>
          <rPr>
            <sz val="10"/>
            <color rgb="FF000000"/>
            <rFont val="Arial"/>
            <family val="34"/>
          </rPr>
          <t xml:space="preserve">Este campo corresponde al consecutivo del riesgo permitiendo llevar una trazabilidad de los riesgos. Este código será administrado y suministrado por parte de la Oficina Asesora de Planeación en caso que sea un nuevo riesgo. 
</t>
        </r>
        <r>
          <rPr>
            <sz val="10"/>
            <color rgb="FF000000"/>
            <rFont val="Arial"/>
            <family val="34"/>
          </rPr>
          <t xml:space="preserve">
</t>
        </r>
        <r>
          <rPr>
            <sz val="10"/>
            <color rgb="FF000000"/>
            <rFont val="Arial"/>
            <family val="34"/>
          </rPr>
          <t xml:space="preserve">En los casos que se trate de una actualización del riesgo, se podrá emplear el mismo No. de Riesgo asignado previamente en las matrices de riesgos institucionales.  
</t>
        </r>
        <r>
          <rPr>
            <sz val="10"/>
            <color rgb="FF000000"/>
            <rFont val="Arial"/>
            <family val="34"/>
          </rPr>
          <t xml:space="preserve">
</t>
        </r>
        <r>
          <rPr>
            <b/>
            <sz val="10"/>
            <color rgb="FF000000"/>
            <rFont val="Arial"/>
            <family val="34"/>
          </rPr>
          <t xml:space="preserve">Nota 1: </t>
        </r>
        <r>
          <rPr>
            <sz val="10"/>
            <color rgb="FF000000"/>
            <rFont val="Arial"/>
            <family val="34"/>
          </rPr>
          <t xml:space="preserve">Es importante anotar que así el riesgo salga del mapa no existirá otro riesgo con el mismo número. La entidad puede ir en el riesgo 150 pero tener 70 riesgos vigentes.
</t>
        </r>
        <r>
          <rPr>
            <sz val="10"/>
            <color rgb="FF000000"/>
            <rFont val="Arial"/>
            <family val="34"/>
          </rPr>
          <t xml:space="preserve">
</t>
        </r>
        <r>
          <rPr>
            <b/>
            <sz val="10"/>
            <color rgb="FF000000"/>
            <rFont val="Arial"/>
            <family val="34"/>
          </rPr>
          <t xml:space="preserve">Nota 2: </t>
        </r>
        <r>
          <rPr>
            <sz val="10"/>
            <color rgb="FF000000"/>
            <rFont val="Arial"/>
            <family val="34"/>
          </rPr>
          <t xml:space="preserve">para la codificación de riesgos de proyectos o contratos, cada área administra la codificación de los riesgos de cada proyecto o contrato de manera consecutiva. Se sugiere manejar libros de Excel por cada uno de los proyectos o contratos sobre los que se formulen riesgos. </t>
        </r>
      </text>
    </comment>
    <comment ref="B9" authorId="0" shapeId="0" xr:uid="{1FF0AE81-59F3-48A0-9EC0-8CB08D818B3A}">
      <text>
        <r>
          <rPr>
            <b/>
            <sz val="10"/>
            <color rgb="FF000000"/>
            <rFont val="Arial"/>
            <family val="34"/>
          </rPr>
          <t xml:space="preserve">Tipología de Riesgo:
</t>
        </r>
        <r>
          <rPr>
            <sz val="10"/>
            <color rgb="FF000000"/>
            <rFont val="Arial"/>
            <family val="34"/>
          </rPr>
          <t xml:space="preserve">
</t>
        </r>
        <r>
          <rPr>
            <sz val="10"/>
            <color rgb="FF000000"/>
            <rFont val="Arial"/>
            <family val="34"/>
          </rPr>
          <t xml:space="preserve">En este campo se deberá seleccionar la tipología de riesgo a documentar de acuerdo con la lista desplegable predeterminada.
</t>
        </r>
        <r>
          <rPr>
            <sz val="10"/>
            <color rgb="FF000000"/>
            <rFont val="Arial"/>
            <family val="34"/>
          </rPr>
          <t xml:space="preserve">
</t>
        </r>
        <r>
          <rPr>
            <sz val="10"/>
            <color rgb="FF000000"/>
            <rFont val="Arial"/>
            <family val="34"/>
          </rPr>
          <t xml:space="preserve">El listado de las categorías de riesgos administrados al interior de la entidad se encuentran detallados en la pestaña "Tipologia_Riesgos" en caso de requerir mayor información.
</t>
        </r>
        <r>
          <rPr>
            <sz val="10"/>
            <color rgb="FF000000"/>
            <rFont val="Arial"/>
            <family val="34"/>
          </rPr>
          <t xml:space="preserve">
</t>
        </r>
        <r>
          <rPr>
            <sz val="10"/>
            <color rgb="FF000000"/>
            <rFont val="Arial"/>
            <family val="34"/>
          </rPr>
          <t xml:space="preserve">A nivel general se tienen:
</t>
        </r>
        <r>
          <rPr>
            <sz val="10"/>
            <color rgb="FF000000"/>
            <rFont val="Arial"/>
            <family val="34"/>
          </rPr>
          <t xml:space="preserve">
</t>
        </r>
        <r>
          <rPr>
            <b/>
            <u/>
            <sz val="10"/>
            <color rgb="FF000000"/>
            <rFont val="Arial"/>
            <family val="34"/>
          </rPr>
          <t>Riesgos de Gestión</t>
        </r>
        <r>
          <rPr>
            <b/>
            <sz val="10"/>
            <color rgb="FF000000"/>
            <rFont val="Arial"/>
            <family val="34"/>
          </rPr>
          <t xml:space="preserve">: </t>
        </r>
        <r>
          <rPr>
            <sz val="10"/>
            <color rgb="FF000000"/>
            <rFont val="Arial"/>
            <family val="34"/>
          </rPr>
          <t xml:space="preserve">correspondientes a los riesgos de operación que afecten los objetivos del proceso
</t>
        </r>
        <r>
          <rPr>
            <b/>
            <u/>
            <sz val="10"/>
            <color rgb="FF000000"/>
            <rFont val="Arial"/>
            <family val="34"/>
          </rPr>
          <t>Riesgos de Seguridad de la Información</t>
        </r>
        <r>
          <rPr>
            <b/>
            <sz val="10"/>
            <color rgb="FF000000"/>
            <rFont val="Arial"/>
            <family val="34"/>
          </rPr>
          <t xml:space="preserve">: </t>
        </r>
        <r>
          <rPr>
            <sz val="10"/>
            <color rgb="FF000000"/>
            <rFont val="Arial"/>
            <family val="34"/>
          </rPr>
          <t xml:space="preserve">correspondientes a los riesgos del proceso asociados a activos de la información (Tecnología, Información)
</t>
        </r>
        <r>
          <rPr>
            <b/>
            <u/>
            <sz val="10"/>
            <color rgb="FF000000"/>
            <rFont val="Arial"/>
            <family val="34"/>
          </rPr>
          <t>Riesgos de Continuidad del Negocio</t>
        </r>
        <r>
          <rPr>
            <b/>
            <sz val="10"/>
            <color rgb="FF000000"/>
            <rFont val="Arial"/>
            <family val="34"/>
          </rPr>
          <t xml:space="preserve">: </t>
        </r>
        <r>
          <rPr>
            <sz val="10"/>
            <color rgb="FF000000"/>
            <rFont val="Arial"/>
            <family val="34"/>
          </rPr>
          <t xml:space="preserve">riesgos asociados a la capacidad de la organización para continuar con la operación después de una crisis
</t>
        </r>
        <r>
          <rPr>
            <b/>
            <u/>
            <sz val="10"/>
            <color rgb="FF000000"/>
            <rFont val="Arial"/>
            <family val="34"/>
          </rPr>
          <t>Riesgos de Seguridad y Salud en el Trabajo/ Riesgos Ambientales</t>
        </r>
        <r>
          <rPr>
            <b/>
            <sz val="10"/>
            <color rgb="FF000000"/>
            <rFont val="Arial"/>
            <family val="34"/>
          </rPr>
          <t xml:space="preserve">: </t>
        </r>
        <r>
          <rPr>
            <sz val="10"/>
            <color rgb="FF000000"/>
            <rFont val="Arial"/>
            <family val="34"/>
          </rPr>
          <t xml:space="preserve">corresponden a los riesgos de los Sistemas de Gestión SST y Ambiental, que se formularán en el marco de la implementación de estos sistemas
</t>
        </r>
        <r>
          <rPr>
            <b/>
            <u/>
            <sz val="10"/>
            <color rgb="FF000000"/>
            <rFont val="Arial"/>
            <family val="34"/>
          </rPr>
          <t>Riesgos de Contratación/Riesgos de Proyectos</t>
        </r>
        <r>
          <rPr>
            <b/>
            <sz val="10"/>
            <color rgb="FF000000"/>
            <rFont val="Arial"/>
            <family val="34"/>
          </rPr>
          <t xml:space="preserve">: </t>
        </r>
        <r>
          <rPr>
            <sz val="10"/>
            <color rgb="FF000000"/>
            <rFont val="Arial"/>
            <family val="34"/>
          </rPr>
          <t xml:space="preserve">son riesgos temporales que se formulan en la elaboración de un contrato o proyecto específicamente. Estos deben ser formulados en documentos de trabajo aparte por cada contrato o proyecto que se documente.
</t>
        </r>
      </text>
    </comment>
    <comment ref="C9" authorId="0" shapeId="0" xr:uid="{FF1F12F8-3FB2-43D6-B27D-B57598728E22}">
      <text>
        <r>
          <rPr>
            <b/>
            <sz val="10"/>
            <color rgb="FF000000"/>
            <rFont val="Arial"/>
            <family val="34"/>
          </rPr>
          <t xml:space="preserve">Subcategoria_Riesgo:
</t>
        </r>
        <r>
          <rPr>
            <b/>
            <sz val="10"/>
            <color rgb="FF000000"/>
            <rFont val="Arial"/>
            <family val="34"/>
          </rPr>
          <t xml:space="preserve">
</t>
        </r>
        <r>
          <rPr>
            <sz val="10"/>
            <color rgb="FF000000"/>
            <rFont val="Arial"/>
            <family val="34"/>
          </rPr>
          <t xml:space="preserve">De acuerdo con la Tipología de Riesgo (Columna B), se deberá seleccionar la subcategoría del riesgo de la lista desplegable predeterminada (Columna C). 
</t>
        </r>
        <r>
          <rPr>
            <sz val="10"/>
            <color rgb="FF000000"/>
            <rFont val="Arial"/>
            <family val="34"/>
          </rPr>
          <t xml:space="preserve">
</t>
        </r>
        <r>
          <rPr>
            <b/>
            <sz val="10"/>
            <color rgb="FF000000"/>
            <rFont val="Arial"/>
            <family val="34"/>
          </rPr>
          <t xml:space="preserve">Nota 1: </t>
        </r>
        <r>
          <rPr>
            <sz val="10"/>
            <color rgb="FF000000"/>
            <rFont val="Arial"/>
            <family val="34"/>
          </rPr>
          <t xml:space="preserve">Para conocer el detalle de la descripción de cada una de las subcategorías de riesgos, se podrá consultar la pestaña "Tipologia_Riesgos"
</t>
        </r>
      </text>
    </comment>
    <comment ref="D9" authorId="0" shapeId="0" xr:uid="{786F5AAD-B273-4A07-AB63-F0176DE05E6F}">
      <text>
        <r>
          <rPr>
            <b/>
            <sz val="10"/>
            <color rgb="FF000000"/>
            <rFont val="Arial"/>
            <family val="34"/>
          </rPr>
          <t xml:space="preserve">Macroproceso:
</t>
        </r>
        <r>
          <rPr>
            <sz val="10"/>
            <color rgb="FF000000"/>
            <rFont val="Arial"/>
            <family val="34"/>
          </rPr>
          <t xml:space="preserve">
</t>
        </r>
        <r>
          <rPr>
            <sz val="10"/>
            <color rgb="FF000000"/>
            <rFont val="Arial"/>
            <family val="34"/>
          </rPr>
          <t xml:space="preserve">Seleccione de la lista desplegable predeterminada el macroproceso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estos macroprocesos corresponden a la arquitectura institucional de SAE</t>
        </r>
      </text>
    </comment>
    <comment ref="E9" authorId="0" shapeId="0" xr:uid="{63516956-0DD2-4329-ABCB-CA9084199F6F}">
      <text>
        <r>
          <rPr>
            <b/>
            <sz val="10"/>
            <color rgb="FF000000"/>
            <rFont val="Arial"/>
            <family val="34"/>
          </rPr>
          <t xml:space="preserve">Proceso:
</t>
        </r>
        <r>
          <rPr>
            <sz val="10"/>
            <color rgb="FF000000"/>
            <rFont val="Arial"/>
            <family val="34"/>
          </rPr>
          <t xml:space="preserve">
</t>
        </r>
        <r>
          <rPr>
            <sz val="10"/>
            <color rgb="FF000000"/>
            <rFont val="Arial"/>
            <family val="34"/>
          </rPr>
          <t xml:space="preserve">Seleccione de la lista desplegable predeterminada el 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 xml:space="preserve">estos procesos están asociados al macroproceso seleccionado en la columna D, y se encuentran enlistados conforme a la arquitectura institucional de SAE
</t>
        </r>
      </text>
    </comment>
    <comment ref="F9" authorId="0" shapeId="0" xr:uid="{54E0F359-5512-407E-8E8A-CC2C703B8CBE}">
      <text>
        <r>
          <rPr>
            <b/>
            <sz val="10"/>
            <color rgb="FF000000"/>
            <rFont val="Arial"/>
            <family val="34"/>
          </rPr>
          <t xml:space="preserve">Objetivo Proceso
</t>
        </r>
        <r>
          <rPr>
            <sz val="10"/>
            <color rgb="FF000000"/>
            <rFont val="Arial"/>
            <family val="34"/>
          </rPr>
          <t>En este espacio escriba el objetivo del proceso a fin de analizar los posibles riesgos dependiendo de la unidad de análisis</t>
        </r>
      </text>
    </comment>
    <comment ref="G9" authorId="0" shapeId="0" xr:uid="{5503465A-AABA-47D0-A782-875B218FD905}">
      <text>
        <r>
          <rPr>
            <b/>
            <sz val="10"/>
            <color rgb="FF000000"/>
            <rFont val="Arial"/>
            <family val="34"/>
          </rPr>
          <t xml:space="preserve">Producto/ Servicio/ Activo Información:
</t>
        </r>
        <r>
          <rPr>
            <b/>
            <sz val="10"/>
            <color rgb="FF000000"/>
            <rFont val="Arial"/>
            <family val="34"/>
          </rPr>
          <t xml:space="preserve">
</t>
        </r>
        <r>
          <rPr>
            <sz val="10"/>
            <color rgb="FF000000"/>
            <rFont val="Arial"/>
            <family val="34"/>
          </rPr>
          <t xml:space="preserve">Cuando se trate de un </t>
        </r>
        <r>
          <rPr>
            <b/>
            <i/>
            <sz val="10"/>
            <color rgb="FF000000"/>
            <rFont val="Arial"/>
            <family val="34"/>
          </rPr>
          <t>riesgo de gestión o continuidad del negocio</t>
        </r>
        <r>
          <rPr>
            <sz val="10"/>
            <color rgb="FF000000"/>
            <rFont val="Arial"/>
            <family val="34"/>
          </rPr>
          <t xml:space="preserve">, escriba en este espacio de manera corta el producto o servicio principal asociado al riesgo que documentará.
</t>
        </r>
        <r>
          <rPr>
            <sz val="10"/>
            <color rgb="FF000000"/>
            <rFont val="Arial"/>
            <family val="34"/>
          </rPr>
          <t xml:space="preserve">
</t>
        </r>
        <r>
          <rPr>
            <sz val="10"/>
            <color rgb="FF000000"/>
            <rFont val="Arial"/>
            <family val="34"/>
          </rPr>
          <t xml:space="preserve">Cuando se trate de un </t>
        </r>
        <r>
          <rPr>
            <b/>
            <i/>
            <sz val="10"/>
            <color rgb="FF000000"/>
            <rFont val="Arial"/>
            <family val="34"/>
          </rPr>
          <t>riesgo de seguridad de la información</t>
        </r>
        <r>
          <rPr>
            <sz val="10"/>
            <color rgb="FF000000"/>
            <rFont val="Arial"/>
            <family val="34"/>
          </rPr>
          <t xml:space="preserve">, escriba en este espacio el activo de información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de seguridad y salud en el trabajo,</t>
        </r>
        <r>
          <rPr>
            <sz val="10"/>
            <color rgb="FF000000"/>
            <rFont val="Arial"/>
            <family val="34"/>
          </rPr>
          <t xml:space="preserve"> indique el factor de peligro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ambientales</t>
        </r>
        <r>
          <rPr>
            <sz val="10"/>
            <color rgb="FF000000"/>
            <rFont val="Arial"/>
            <family val="34"/>
          </rPr>
          <t xml:space="preserve">, indique el aspecto ambiental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de proyectos o contratos</t>
        </r>
        <r>
          <rPr>
            <sz val="10"/>
            <color rgb="FF000000"/>
            <rFont val="Arial"/>
            <family val="34"/>
          </rPr>
          <t>, coloque el producto o servicio principal del proyecto o contrato analizado</t>
        </r>
      </text>
    </comment>
    <comment ref="H9" authorId="0" shapeId="0" xr:uid="{954AC99D-DF03-444D-9318-CAFDDCECF0ED}">
      <text>
        <r>
          <rPr>
            <b/>
            <sz val="10"/>
            <color rgb="FF000000"/>
            <rFont val="Arial"/>
            <family val="34"/>
          </rPr>
          <t xml:space="preserve">Descripción del Riesgo:
</t>
        </r>
        <r>
          <rPr>
            <b/>
            <sz val="10"/>
            <color rgb="FF000000"/>
            <rFont val="Arial"/>
            <family val="34"/>
          </rPr>
          <t xml:space="preserve">
</t>
        </r>
        <r>
          <rPr>
            <sz val="10"/>
            <color rgb="FF000000"/>
            <rFont val="Arial"/>
            <family val="34"/>
          </rPr>
          <t xml:space="preserve">Este campo no debe ser diligenciado ya que es automático con base en los siguientes campos (Impacto, causa inmediata y causa raíz)
</t>
        </r>
        <r>
          <rPr>
            <sz val="10"/>
            <color rgb="FF000000"/>
            <rFont val="Arial"/>
            <family val="34"/>
          </rPr>
          <t xml:space="preserve">
</t>
        </r>
        <r>
          <rPr>
            <b/>
            <sz val="10"/>
            <color rgb="FF000000"/>
            <rFont val="Arial"/>
            <family val="34"/>
          </rPr>
          <t xml:space="preserve">Nota 1: </t>
        </r>
        <r>
          <rPr>
            <sz val="10"/>
            <color rgb="FF000000"/>
            <rFont val="Arial"/>
            <family val="34"/>
          </rPr>
          <t xml:space="preserve">La estructura propuesta para la descripción del riesgo se toma con base en los lineamientos del Departamento Administrativo de la Función Pública 
</t>
        </r>
        <r>
          <rPr>
            <sz val="10"/>
            <color rgb="FF000000"/>
            <rFont val="Arial"/>
            <family val="34"/>
          </rPr>
          <t xml:space="preserve">
</t>
        </r>
        <r>
          <rPr>
            <b/>
            <sz val="10"/>
            <color rgb="FF000000"/>
            <rFont val="Arial"/>
            <family val="34"/>
          </rPr>
          <t xml:space="preserve">Nota 2: </t>
        </r>
        <r>
          <rPr>
            <sz val="10"/>
            <color rgb="FF000000"/>
            <rFont val="Arial"/>
            <family val="34"/>
          </rPr>
          <t xml:space="preserve">La estructura de descripción del riesgo es: Posibilidad de + Impacto para la entidad (¿Qué?) + Causa Inmediata (¿Cómo?) + Causa Principal o raíz (¿Por qué?), permitiendo contar con una redacción clara y concreta del riesgo identificado. </t>
        </r>
      </text>
    </comment>
    <comment ref="I9" authorId="0" shapeId="0" xr:uid="{C6E0D97A-4B99-4403-83E0-94307C5B2FC9}">
      <text>
        <r>
          <rPr>
            <b/>
            <sz val="10"/>
            <color rgb="FF000000"/>
            <rFont val="Arial"/>
            <family val="34"/>
          </rPr>
          <t xml:space="preserve">Causa Inmediata
</t>
        </r>
        <r>
          <rPr>
            <sz val="10"/>
            <color rgb="FF000000"/>
            <rFont val="Arial"/>
            <family val="34"/>
          </rPr>
          <t xml:space="preserve">
</t>
        </r>
        <r>
          <rPr>
            <sz val="10"/>
            <color rgb="FF000000"/>
            <rFont val="Arial"/>
            <family val="34"/>
          </rPr>
          <t>Indique de manera breve la situación o circunstancias bajo las cuales se presentaría el riesgo, siendo la situación más evidente frente al riesgo.</t>
        </r>
      </text>
    </comment>
    <comment ref="J9" authorId="0" shapeId="0" xr:uid="{1ABBD4FF-982F-4602-81C5-DACD990BB253}">
      <text>
        <r>
          <rPr>
            <b/>
            <sz val="10"/>
            <color rgb="FF000000"/>
            <rFont val="Arial"/>
            <family val="34"/>
          </rPr>
          <t xml:space="preserve">Cod.Causa:
</t>
        </r>
        <r>
          <rPr>
            <sz val="10"/>
            <color rgb="FF000000"/>
            <rFont val="Arial"/>
            <family val="34"/>
          </rPr>
          <t xml:space="preserve">
</t>
        </r>
        <r>
          <rPr>
            <b/>
            <sz val="10"/>
            <color rgb="FF000000"/>
            <rFont val="Arial"/>
            <family val="34"/>
          </rPr>
          <t xml:space="preserve">Nota1: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2: </t>
        </r>
        <r>
          <rPr>
            <sz val="10"/>
            <color rgb="FF000000"/>
            <rFont val="Arial"/>
            <family val="34"/>
          </rPr>
          <t>Se sugiere enlistar como máximo 7 causas relacionadas con el riesgo identificado. En caso de identificar más, por favor priorice las más relevantes de acuerdo con el análisis del equipo de trabajo, de tal manera que queden como máximo el número de causas indicado.</t>
        </r>
      </text>
    </comment>
    <comment ref="K9" authorId="0" shapeId="0" xr:uid="{08BC1AFD-9DDA-4189-8D5E-381D1A1A3FDE}">
      <text>
        <r>
          <rPr>
            <b/>
            <sz val="10"/>
            <color rgb="FF000000"/>
            <rFont val="Arial"/>
            <family val="34"/>
          </rPr>
          <t xml:space="preserve">Subcausas Asociadas (SC) /Vulnerabilidades:
</t>
        </r>
        <r>
          <rPr>
            <sz val="10"/>
            <color rgb="FF000000"/>
            <rFont val="Arial"/>
            <family val="34"/>
          </rPr>
          <t xml:space="preserve">
</t>
        </r>
        <r>
          <rPr>
            <sz val="10"/>
            <color rgb="FF000000"/>
            <rFont val="Arial"/>
            <family val="34"/>
          </rPr>
          <t xml:space="preserve">Enliste las causas identificadas al riesgo sobre las cuales se planteará la causa raíz o principal 
</t>
        </r>
        <r>
          <rPr>
            <sz val="10"/>
            <color rgb="FF000000"/>
            <rFont val="Arial"/>
            <family val="34"/>
          </rPr>
          <t xml:space="preserve">
</t>
        </r>
        <r>
          <rPr>
            <b/>
            <sz val="10"/>
            <color rgb="FF000000"/>
            <rFont val="Arial"/>
            <family val="34"/>
          </rPr>
          <t xml:space="preserve">Nota 1: </t>
        </r>
        <r>
          <rPr>
            <sz val="10"/>
            <color rgb="FF000000"/>
            <rFont val="Arial"/>
            <family val="34"/>
          </rPr>
          <t>para el caso de riesgos de seguridad de la información enliste las vulnerabilidades del activo de información y proceso analizado</t>
        </r>
      </text>
    </comment>
    <comment ref="L9" authorId="0" shapeId="0" xr:uid="{42925535-AC74-4320-AE9B-42ACDDACAA49}">
      <text>
        <r>
          <rPr>
            <b/>
            <sz val="10"/>
            <color rgb="FF000000"/>
            <rFont val="Arial"/>
            <family val="34"/>
          </rPr>
          <t xml:space="preserve">Causa raíz, principal o básica (CR)
</t>
        </r>
        <r>
          <rPr>
            <b/>
            <sz val="10"/>
            <color rgb="FF000000"/>
            <rFont val="Arial"/>
            <family val="34"/>
          </rPr>
          <t xml:space="preserve">
</t>
        </r>
        <r>
          <rPr>
            <sz val="10"/>
            <color rgb="FF000000"/>
            <rFont val="Arial"/>
            <family val="34"/>
          </rPr>
          <t xml:space="preserve">Escriba de manera breve la causa raíz o principal que podría ocasionar la materialización del riesgo a formular.
</t>
        </r>
        <r>
          <rPr>
            <sz val="10"/>
            <color rgb="FF000000"/>
            <rFont val="Arial"/>
            <family val="34"/>
          </rPr>
          <t xml:space="preserve">
</t>
        </r>
        <r>
          <rPr>
            <b/>
            <sz val="10"/>
            <color rgb="FF000000"/>
            <rFont val="Arial"/>
            <family val="34"/>
          </rPr>
          <t>Nota 1:</t>
        </r>
        <r>
          <rPr>
            <sz val="10"/>
            <color rgb="FF000000"/>
            <rFont val="Arial"/>
            <family val="34"/>
          </rPr>
          <t xml:space="preserve"> La causa raíz o principal, se debe establecer después de evaluar y conocer las subcausas asociadas al riesgo.</t>
        </r>
      </text>
    </comment>
    <comment ref="M9" authorId="0" shapeId="0" xr:uid="{37449D4C-C31F-4E4E-AB35-F8D5DB2FFB9B}">
      <text>
        <r>
          <rPr>
            <b/>
            <sz val="10"/>
            <color rgb="FF000000"/>
            <rFont val="Arial"/>
            <family val="34"/>
          </rPr>
          <t xml:space="preserve">Impacto:
</t>
        </r>
        <r>
          <rPr>
            <sz val="10"/>
            <color rgb="FF000000"/>
            <rFont val="Arial"/>
            <family val="34"/>
          </rPr>
          <t xml:space="preserve">
</t>
        </r>
        <r>
          <rPr>
            <sz val="10"/>
            <color rgb="FF000000"/>
            <rFont val="Arial"/>
            <family val="34"/>
          </rPr>
          <t>Selecciones de la lista desplegable el impacto más representativo que se presentaría ante una posible materialización del riesgo</t>
        </r>
      </text>
    </comment>
    <comment ref="N9" authorId="0" shapeId="0" xr:uid="{7E0FC8D0-D9B0-46AF-ACF9-D4C9C291E0BE}">
      <text>
        <r>
          <rPr>
            <b/>
            <sz val="10"/>
            <color rgb="FF000000"/>
            <rFont val="Arial"/>
            <family val="34"/>
          </rPr>
          <t xml:space="preserve">Consecuencias/Amenazas:
</t>
        </r>
        <r>
          <rPr>
            <sz val="10"/>
            <color rgb="FF000000"/>
            <rFont val="Arial"/>
            <family val="34"/>
          </rPr>
          <t xml:space="preserve">
</t>
        </r>
        <r>
          <rPr>
            <sz val="10"/>
            <color rgb="FF000000"/>
            <rFont val="Arial"/>
            <family val="34"/>
          </rPr>
          <t xml:space="preserve">Enliste las consecuencias que puede ocasionar a la organización la materialización del riesgo, redacte de la forma más concreta posible.
</t>
        </r>
        <r>
          <rPr>
            <sz val="10"/>
            <color rgb="FF000000"/>
            <rFont val="Arial"/>
            <family val="34"/>
          </rPr>
          <t xml:space="preserve">
</t>
        </r>
        <r>
          <rPr>
            <b/>
            <sz val="10"/>
            <color rgb="FF000000"/>
            <rFont val="Arial"/>
            <family val="34"/>
          </rPr>
          <t xml:space="preserve">Nota 1: </t>
        </r>
        <r>
          <rPr>
            <sz val="10"/>
            <color rgb="FF000000"/>
            <rFont val="Arial"/>
            <family val="34"/>
          </rPr>
          <t xml:space="preserve">Para los riesgos de seguridad de la información enliste las amenazas existentes
</t>
        </r>
      </text>
    </comment>
    <comment ref="O9" authorId="0" shapeId="0" xr:uid="{65230EA6-C52D-42F8-92BB-4E2AAB20903E}">
      <text>
        <r>
          <rPr>
            <b/>
            <sz val="10"/>
            <color rgb="FF000000"/>
            <rFont val="Arial"/>
            <family val="34"/>
          </rPr>
          <t xml:space="preserve">Criterios para determinar probabilidad:
</t>
        </r>
        <r>
          <rPr>
            <sz val="10"/>
            <color rgb="FF000000"/>
            <rFont val="Arial"/>
            <family val="34"/>
          </rPr>
          <t xml:space="preserve">
</t>
        </r>
        <r>
          <rPr>
            <sz val="10"/>
            <color rgb="FF000000"/>
            <rFont val="Arial"/>
            <family val="34"/>
          </rPr>
          <t>Seleccione de la lista desplegable el criterio para determinar la probabilidad de ocurrencia del riesgo identificado, de acuerdo con la tipología de riesgos</t>
        </r>
      </text>
    </comment>
    <comment ref="P9" authorId="0" shapeId="0" xr:uid="{ECC19169-D0D6-49D2-980D-8F7D2724C94A}">
      <text>
        <r>
          <rPr>
            <b/>
            <sz val="10"/>
            <color rgb="FF000000"/>
            <rFont val="Arial"/>
            <family val="34"/>
          </rPr>
          <t xml:space="preserve">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O. </t>
        </r>
      </text>
    </comment>
    <comment ref="Q9" authorId="0" shapeId="0" xr:uid="{C4144228-CCFA-489F-B418-9F7B7BBF4D7C}">
      <text>
        <r>
          <rPr>
            <b/>
            <sz val="10"/>
            <color rgb="FF000000"/>
            <rFont val="Arial"/>
            <family val="34"/>
          </rPr>
          <t xml:space="preserve">% 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O. 
</t>
        </r>
      </text>
    </comment>
    <comment ref="R9" authorId="0" shapeId="0" xr:uid="{C735B085-28B3-4E35-A4B5-EB3ADA7D89A0}">
      <text>
        <r>
          <rPr>
            <b/>
            <sz val="10"/>
            <color rgb="FF000000"/>
            <rFont val="Arial"/>
            <family val="34"/>
          </rPr>
          <t xml:space="preserve">Criterios para determinar impacto:
</t>
        </r>
        <r>
          <rPr>
            <sz val="10"/>
            <color rgb="FF000000"/>
            <rFont val="Arial"/>
            <family val="34"/>
          </rPr>
          <t xml:space="preserve">
</t>
        </r>
        <r>
          <rPr>
            <sz val="10"/>
            <color rgb="FF000000"/>
            <rFont val="Arial"/>
            <family val="34"/>
          </rPr>
          <t>Seleccione de la lista desplegable el criterio para determinar el impacto del riesgo identificado, de acuerdo con la tipología de riesgos</t>
        </r>
      </text>
    </comment>
    <comment ref="S9" authorId="0" shapeId="0" xr:uid="{00AAC104-10C9-435A-A4FC-202A79B81E78}">
      <text>
        <r>
          <rPr>
            <b/>
            <sz val="10"/>
            <color rgb="FF000000"/>
            <rFont val="Arial"/>
            <family val="34"/>
          </rPr>
          <t xml:space="preserve">Impacto Inherente:
</t>
        </r>
        <r>
          <rPr>
            <sz val="10"/>
            <color rgb="FF000000"/>
            <rFont val="Arial"/>
            <family val="34"/>
          </rPr>
          <t xml:space="preserve">
</t>
        </r>
        <r>
          <rPr>
            <sz val="10"/>
            <color rgb="FF000000"/>
            <rFont val="Arial"/>
            <family val="34"/>
          </rPr>
          <t xml:space="preserve">Este campo es automático de acuerdo con la selección del criterio escogido en la columna R. 
</t>
        </r>
      </text>
    </comment>
    <comment ref="T9" authorId="0" shapeId="0" xr:uid="{E3BF3BE1-1A09-423C-ADC7-059E501BEBB2}">
      <text>
        <r>
          <rPr>
            <b/>
            <sz val="10"/>
            <color rgb="FF000000"/>
            <rFont val="Arial"/>
            <family val="34"/>
          </rPr>
          <t xml:space="preserve">% Impacto Inherente:
</t>
        </r>
        <r>
          <rPr>
            <sz val="10"/>
            <color rgb="FF000000"/>
            <rFont val="Arial"/>
            <family val="34"/>
          </rPr>
          <t xml:space="preserve">
</t>
        </r>
        <r>
          <rPr>
            <sz val="10"/>
            <color rgb="FF000000"/>
            <rFont val="Arial"/>
            <family val="34"/>
          </rPr>
          <t xml:space="preserve">Este campo es automático de acuerdo con la selección del criterio escogido en la columna R. 
</t>
        </r>
      </text>
    </comment>
    <comment ref="U9" authorId="0" shapeId="0" xr:uid="{79854DAB-D13F-4EB6-94F3-F4E47C2D5093}">
      <text>
        <r>
          <rPr>
            <b/>
            <sz val="10"/>
            <color rgb="FF000000"/>
            <rFont val="Arial"/>
            <family val="34"/>
          </rPr>
          <t xml:space="preserve">Zona de Riesgos Inherente
</t>
        </r>
        <r>
          <rPr>
            <sz val="10"/>
            <color rgb="FF000000"/>
            <rFont val="Arial"/>
            <family val="34"/>
          </rPr>
          <t xml:space="preserve">
</t>
        </r>
        <r>
          <rPr>
            <sz val="10"/>
            <color rgb="FF000000"/>
            <rFont val="Arial"/>
            <family val="34"/>
          </rPr>
          <t xml:space="preserve">No diligencie este campo.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inherente, es el resultado de combinar la probabilidad Inherente (Columna P) y el impacto inherente (Columna S)</t>
        </r>
      </text>
    </comment>
    <comment ref="V9" authorId="0" shapeId="0" xr:uid="{301770E5-C22F-4809-AEDF-0B02202638BF}">
      <text>
        <r>
          <rPr>
            <b/>
            <sz val="10"/>
            <color rgb="FF000000"/>
            <rFont val="Arial"/>
            <family val="34"/>
          </rPr>
          <t xml:space="preserve">No. Control: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Se sugiere enlistar como máximo 7 controles  relacionadas con el riesgo identificado. En caso de identificar más, por favor priorice los más relevantes y estratégicos de acuerdo con el análisis del equipo de trabajo, de tal manera que queden como máximo el número de controles indicado.
</t>
        </r>
      </text>
    </comment>
    <comment ref="W9" authorId="0" shapeId="0" xr:uid="{D580C936-83C6-497F-A7A0-C31EAD8102AA}">
      <text>
        <r>
          <rPr>
            <b/>
            <sz val="11"/>
            <color rgb="FF000000"/>
            <rFont val="Calibri"/>
            <family val="2"/>
            <charset val="1"/>
          </rPr>
          <t xml:space="preserve">Control:
</t>
        </r>
        <r>
          <rPr>
            <b/>
            <sz val="11"/>
            <color rgb="FF000000"/>
            <rFont val="Calibri"/>
            <family val="2"/>
            <charset val="1"/>
          </rPr>
          <t xml:space="preserve">
</t>
        </r>
        <r>
          <rPr>
            <sz val="10"/>
            <color rgb="FF000000"/>
            <rFont val="Tahoma"/>
            <family val="2"/>
            <charset val="1"/>
          </rPr>
          <t>Indique de manera concisa y clara el título del control</t>
        </r>
      </text>
    </comment>
    <comment ref="X9" authorId="0" shapeId="0" xr:uid="{0E67CE2D-D64B-4613-B05B-8F96713E1138}">
      <text>
        <r>
          <rPr>
            <b/>
            <sz val="10"/>
            <color rgb="FF000000"/>
            <rFont val="Arial"/>
            <family val="34"/>
          </rPr>
          <t xml:space="preserve">Descripción del Control:
</t>
        </r>
        <r>
          <rPr>
            <sz val="10"/>
            <color rgb="FF000000"/>
            <rFont val="Arial"/>
            <family val="34"/>
          </rPr>
          <t xml:space="preserve">
</t>
        </r>
        <r>
          <rPr>
            <sz val="10"/>
            <color rgb="FF000000"/>
            <rFont val="Arial"/>
            <family val="34"/>
          </rPr>
          <t xml:space="preserve">Defina los controles que atacan la causa raíz del riesgo, de acuerdo con la estructura: Responsable de ejecutar el control + Acción de control + Complemento
</t>
        </r>
        <r>
          <rPr>
            <sz val="10"/>
            <color rgb="FF000000"/>
            <rFont val="Arial"/>
            <family val="34"/>
          </rPr>
          <t xml:space="preserve">
</t>
        </r>
        <r>
          <rPr>
            <b/>
            <sz val="10"/>
            <color rgb="FF000000"/>
            <rFont val="Arial"/>
            <family val="34"/>
          </rPr>
          <t xml:space="preserve">Nota 1: </t>
        </r>
        <r>
          <rPr>
            <sz val="10"/>
            <color rgb="FF000000"/>
            <rFont val="Arial"/>
            <family val="34"/>
          </rPr>
          <t xml:space="preserve">Recuerde que el control se define como la medida que permite reducir o mitigar un riesgo.  </t>
        </r>
      </text>
    </comment>
    <comment ref="Y9" authorId="0" shapeId="0" xr:uid="{FA038E84-3553-45A2-BA8C-B1CF77F936FE}">
      <text>
        <r>
          <rPr>
            <b/>
            <sz val="10"/>
            <color rgb="FF000000"/>
            <rFont val="Arial"/>
            <family val="34"/>
          </rPr>
          <t xml:space="preserve">Procedimiento 
</t>
        </r>
        <r>
          <rPr>
            <sz val="10"/>
            <color rgb="FF000000"/>
            <rFont val="Arial"/>
            <family val="34"/>
          </rPr>
          <t xml:space="preserve">
</t>
        </r>
        <r>
          <rPr>
            <sz val="10"/>
            <color rgb="FF000000"/>
            <rFont val="Arial"/>
            <family val="34"/>
          </rPr>
          <t xml:space="preserve">Enunciar el procedimiento donde se ejecuta el control en caso que el mismo se encuentre documentado. De lo contrario escribir NA.
</t>
        </r>
        <r>
          <rPr>
            <sz val="10"/>
            <color rgb="FF000000"/>
            <rFont val="Arial"/>
            <family val="34"/>
          </rPr>
          <t xml:space="preserve">
</t>
        </r>
        <r>
          <rPr>
            <b/>
            <sz val="10"/>
            <color rgb="FF000000"/>
            <rFont val="Arial"/>
            <family val="34"/>
          </rPr>
          <t xml:space="preserve">Nota 1: </t>
        </r>
        <r>
          <rPr>
            <sz val="10"/>
            <color rgb="FF000000"/>
            <rFont val="Arial"/>
            <family val="34"/>
          </rPr>
          <t xml:space="preserve">El control no necesariamente se encuentra en el procedimiento exactamente como está redactado en la matriz de riesgos, dado que esta redacción tiene otros criterios definidos 
</t>
        </r>
        <r>
          <rPr>
            <b/>
            <sz val="10"/>
            <color rgb="FF000000"/>
            <rFont val="Arial"/>
            <family val="34"/>
          </rPr>
          <t xml:space="preserve">Nota 2: </t>
        </r>
        <r>
          <rPr>
            <sz val="10"/>
            <color rgb="FF000000"/>
            <rFont val="Arial"/>
            <family val="34"/>
          </rPr>
          <t>El control que se defina en la matriz de riesgos puede ser un conjunto o resumen de las actividades de control del procedimiento</t>
        </r>
      </text>
    </comment>
    <comment ref="Z9" authorId="0" shapeId="0" xr:uid="{BDBFBD45-2C45-4828-ABE5-B79A7D028665}">
      <text>
        <r>
          <rPr>
            <b/>
            <sz val="10"/>
            <color rgb="FF000000"/>
            <rFont val="Arial"/>
            <family val="34"/>
          </rPr>
          <t xml:space="preserve">Área que ejecuta el control:
</t>
        </r>
        <r>
          <rPr>
            <b/>
            <sz val="10"/>
            <color rgb="FF000000"/>
            <rFont val="Arial"/>
            <family val="34"/>
          </rPr>
          <t xml:space="preserve">
</t>
        </r>
        <r>
          <rPr>
            <sz val="10"/>
            <color rgb="FF000000"/>
            <rFont val="Arial"/>
            <family val="34"/>
          </rPr>
          <t>Área a la cual pertenece el funcionario o colaborador que ejecuta el control</t>
        </r>
      </text>
    </comment>
    <comment ref="AA9" authorId="0" shapeId="0" xr:uid="{8251FF50-5694-4C78-B852-6A29E244710D}">
      <text>
        <r>
          <rPr>
            <b/>
            <sz val="10"/>
            <color rgb="FF000000"/>
            <rFont val="Arial"/>
            <family val="34"/>
          </rPr>
          <t xml:space="preserve">Afectación:
</t>
        </r>
        <r>
          <rPr>
            <sz val="10"/>
            <color rgb="FF000000"/>
            <rFont val="Arial"/>
            <family val="34"/>
          </rPr>
          <t xml:space="preserve">
</t>
        </r>
        <r>
          <rPr>
            <sz val="10"/>
            <color rgb="FF000000"/>
            <rFont val="Arial"/>
            <family val="34"/>
          </rPr>
          <t xml:space="preserve">Esta casilla no se diligencia, depende de la selección en la columna AB.
</t>
        </r>
        <r>
          <rPr>
            <sz val="10"/>
            <color rgb="FF000000"/>
            <rFont val="Arial"/>
            <family val="34"/>
          </rPr>
          <t xml:space="preserve">
</t>
        </r>
        <r>
          <rPr>
            <b/>
            <sz val="10"/>
            <color rgb="FF000000"/>
            <rFont val="Arial"/>
            <family val="34"/>
          </rPr>
          <t xml:space="preserve">Nota 1. </t>
        </r>
        <r>
          <rPr>
            <sz val="10"/>
            <color rgb="FF000000"/>
            <rFont val="Arial"/>
            <family val="34"/>
          </rPr>
          <t xml:space="preserve">Si se trata de la implementación de un control detectivo o preventivo la afectación al riesgo será a su probabilidad
</t>
        </r>
        <r>
          <rPr>
            <b/>
            <sz val="10"/>
            <color rgb="FF000000"/>
            <rFont val="Arial"/>
            <family val="34"/>
          </rPr>
          <t xml:space="preserve">Nota 2. </t>
        </r>
        <r>
          <rPr>
            <sz val="10"/>
            <color rgb="FF000000"/>
            <rFont val="Arial"/>
            <family val="34"/>
          </rPr>
          <t>Si se trata de la implementación de un control correctivo la afectación al riesgo será a su impacto</t>
        </r>
      </text>
    </comment>
    <comment ref="AH9" authorId="0" shapeId="0" xr:uid="{8C83D239-105C-49BB-9485-0006904D56D4}">
      <text>
        <r>
          <rPr>
            <b/>
            <sz val="10"/>
            <color rgb="FF000000"/>
            <rFont val="Arial"/>
            <family val="34"/>
          </rPr>
          <t xml:space="preserve">Probabilidad Residual:
</t>
        </r>
        <r>
          <rPr>
            <sz val="10"/>
            <color rgb="FF000000"/>
            <rFont val="Arial"/>
            <family val="34"/>
          </rPr>
          <t xml:space="preserve">
</t>
        </r>
        <r>
          <rPr>
            <sz val="10"/>
            <color rgb="FF000000"/>
            <rFont val="Arial"/>
            <family val="34"/>
          </rPr>
          <t xml:space="preserve">Este campo es automático de acuerdo con la calificación del control y la probabilidad inherente.
</t>
        </r>
        <r>
          <rPr>
            <sz val="10"/>
            <color rgb="FF000000"/>
            <rFont val="Arial"/>
            <family val="34"/>
          </rPr>
          <t xml:space="preserve">
</t>
        </r>
        <r>
          <rPr>
            <b/>
            <sz val="10"/>
            <color rgb="FF000000"/>
            <rFont val="Arial"/>
            <family val="34"/>
          </rPr>
          <t xml:space="preserve">Nota 1: </t>
        </r>
        <r>
          <rPr>
            <sz val="10"/>
            <color rgb="FF000000"/>
            <rFont val="Arial"/>
            <family val="34"/>
          </rPr>
          <t xml:space="preserve">La probabilidad residual es la resultante de aplicar la efectividad del control a la probabilidad inherente
</t>
        </r>
        <r>
          <rPr>
            <b/>
            <sz val="10"/>
            <color rgb="FF000000"/>
            <rFont val="Arial"/>
            <family val="34"/>
          </rPr>
          <t xml:space="preserve">Nota 2: </t>
        </r>
        <r>
          <rPr>
            <sz val="10"/>
            <color rgb="FF000000"/>
            <rFont val="Arial"/>
            <family val="34"/>
          </rPr>
          <t>En este campo se evidencia la probabilidad residual individual de cada control.</t>
        </r>
      </text>
    </comment>
    <comment ref="AI9" authorId="0" shapeId="0" xr:uid="{EC6C9523-F5E8-4AB6-B007-5E86F82EE110}">
      <text>
        <r>
          <rPr>
            <b/>
            <sz val="10"/>
            <color rgb="FF000000"/>
            <rFont val="Arial"/>
            <family val="34"/>
          </rPr>
          <t xml:space="preserve">% Probabilidad Inherente: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valor corresponde al de la probabilidad residual y solo se incluye con fines de facilitar el cálculo de las probabilidades residuales acumuladas
</t>
        </r>
      </text>
    </comment>
    <comment ref="AJ9" authorId="0" shapeId="0" xr:uid="{4C683D83-38E8-4EA1-AC72-12441343CD10}">
      <text>
        <r>
          <rPr>
            <b/>
            <sz val="10"/>
            <color rgb="FF000000"/>
            <rFont val="Arial"/>
            <family val="34"/>
          </rPr>
          <t xml:space="preserve">Probabilidad Residual Final:
</t>
        </r>
        <r>
          <rPr>
            <sz val="10"/>
            <color rgb="FF000000"/>
            <rFont val="Arial"/>
            <family val="34"/>
          </rPr>
          <t xml:space="preserve">
</t>
        </r>
        <r>
          <rPr>
            <sz val="10"/>
            <color rgb="FF000000"/>
            <rFont val="Arial"/>
            <family val="34"/>
          </rPr>
          <t xml:space="preserve">Este campo es automático de acuerdo con la última probabilidad residual calculada al riesgo (Columna AK), por lo tanto no debe diligenciarse.
</t>
        </r>
      </text>
    </comment>
    <comment ref="AK9" authorId="0" shapeId="0" xr:uid="{630DD01E-CE91-4A0D-B2C7-20B24CF0B981}">
      <text>
        <r>
          <rPr>
            <b/>
            <sz val="10"/>
            <color rgb="FF000000"/>
            <rFont val="Arial"/>
            <family val="34"/>
          </rPr>
          <t xml:space="preserve">% Probabilidad Residual Final:
</t>
        </r>
        <r>
          <rPr>
            <sz val="10"/>
            <color rgb="FF000000"/>
            <rFont val="Arial"/>
            <family val="34"/>
          </rPr>
          <t xml:space="preserve">
</t>
        </r>
        <r>
          <rPr>
            <sz val="10"/>
            <color rgb="FF000000"/>
            <rFont val="Arial"/>
            <family val="34"/>
          </rPr>
          <t>Este campo es automático de acuerdo con la última probabilidad residual calculada al riesgo. Este campo no debe diligenciarse.</t>
        </r>
      </text>
    </comment>
    <comment ref="AL9" authorId="0" shapeId="0" xr:uid="{586EEC88-2946-4F60-8EA5-AB2924B386C2}">
      <text>
        <r>
          <rPr>
            <b/>
            <sz val="10"/>
            <color rgb="FF000000"/>
            <rFont val="Arial"/>
            <family val="34"/>
          </rPr>
          <t xml:space="preserve">% Impacto: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valor corresponde al del impacto residual y solo se incluye con fines de facilitar el cálculo de los impactos residuales acumulados
</t>
        </r>
      </text>
    </comment>
    <comment ref="AM9" authorId="0" shapeId="0" xr:uid="{DA1FF429-676D-422D-9DAD-5665E9E08173}">
      <text>
        <r>
          <rPr>
            <b/>
            <sz val="10"/>
            <color rgb="FF000000"/>
            <rFont val="Arial"/>
            <family val="34"/>
          </rPr>
          <t xml:space="preserve">Impacto Residual Final:
</t>
        </r>
        <r>
          <rPr>
            <sz val="10"/>
            <color rgb="FF000000"/>
            <rFont val="Arial"/>
            <family val="34"/>
          </rPr>
          <t xml:space="preserve">
</t>
        </r>
        <r>
          <rPr>
            <sz val="10"/>
            <color rgb="FF000000"/>
            <rFont val="Arial"/>
            <family val="34"/>
          </rPr>
          <t xml:space="preserve">Este campo es automático de acuerdo con el último impacto residual calculado al riesgo (Columna AN), por lo tanto no debe diligenciarse.
</t>
        </r>
      </text>
    </comment>
    <comment ref="AN9" authorId="0" shapeId="0" xr:uid="{587D5D1F-672D-4748-97CF-0E0D8AB64722}">
      <text>
        <r>
          <rPr>
            <b/>
            <sz val="10"/>
            <color rgb="FF000000"/>
            <rFont val="Arial"/>
            <family val="34"/>
          </rPr>
          <t xml:space="preserve">% Impacto Residual Final:
</t>
        </r>
        <r>
          <rPr>
            <sz val="10"/>
            <color rgb="FF000000"/>
            <rFont val="Arial"/>
            <family val="34"/>
          </rPr>
          <t xml:space="preserve">
</t>
        </r>
        <r>
          <rPr>
            <sz val="10"/>
            <color rgb="FF000000"/>
            <rFont val="Arial"/>
            <family val="34"/>
          </rPr>
          <t>Este campo es automático de acuerdo con el último impacto residual calculado al riesgo (Columna AL). Este campo no debe diligenciarse.</t>
        </r>
      </text>
    </comment>
    <comment ref="AO9" authorId="0" shapeId="0" xr:uid="{5D4DC548-C3B2-4BBF-B4BD-77533B2F459B}">
      <text>
        <r>
          <rPr>
            <b/>
            <sz val="10"/>
            <color rgb="FF000000"/>
            <rFont val="Arial"/>
            <family val="34"/>
          </rPr>
          <t xml:space="preserve">Zona de Riesgo Final:
</t>
        </r>
        <r>
          <rPr>
            <b/>
            <sz val="10"/>
            <color rgb="FF000000"/>
            <rFont val="Arial"/>
            <family val="34"/>
          </rPr>
          <t xml:space="preserve">
</t>
        </r>
        <r>
          <rPr>
            <sz val="10"/>
            <color rgb="FF000000"/>
            <rFont val="Arial"/>
            <family val="34"/>
          </rPr>
          <t xml:space="preserve">Este campo no debe ser diligenciado debido a que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final es la resultante de combinar la probabilidad residual final (Columna AJ) y el impacto residual final (Columna AM)</t>
        </r>
      </text>
    </comment>
    <comment ref="AP9" authorId="0" shapeId="0" xr:uid="{42E4BF1A-0EA7-4359-AA51-A0A26115BF55}">
      <text>
        <r>
          <rPr>
            <b/>
            <sz val="10"/>
            <color rgb="FF000000"/>
            <rFont val="Arial"/>
            <family val="34"/>
          </rPr>
          <t xml:space="preserve">Tratamiento:
</t>
        </r>
        <r>
          <rPr>
            <sz val="10"/>
            <color rgb="FF000000"/>
            <rFont val="Arial"/>
            <family val="34"/>
          </rPr>
          <t xml:space="preserve">
</t>
        </r>
        <r>
          <rPr>
            <sz val="10"/>
            <color rgb="FF000000"/>
            <rFont val="Arial"/>
            <family val="34"/>
          </rPr>
          <t xml:space="preserve">Utilice la lista desplegable que se encuentra parametrizada y seleccione el tratamiento que mejor se ajuste de acuerdo con las opciones dispuestas: i)Aceptar, ii) Evitar, iii) Reducir (compartir), iv) Reducir (mitigar).
</t>
        </r>
        <r>
          <rPr>
            <sz val="10"/>
            <color rgb="FF000000"/>
            <rFont val="Arial"/>
            <family val="34"/>
          </rPr>
          <t xml:space="preserve">
</t>
        </r>
        <r>
          <rPr>
            <b/>
            <sz val="10"/>
            <color rgb="FF000000"/>
            <rFont val="Arial"/>
            <family val="34"/>
          </rPr>
          <t xml:space="preserve">Aceptar: </t>
        </r>
        <r>
          <rPr>
            <sz val="10"/>
            <color rgb="FF000000"/>
            <rFont val="Arial"/>
            <family val="34"/>
          </rPr>
          <t xml:space="preserve">después de realizar un análisis y considerar los niveles de riesgo como bajo se determina asumir el mismo conociendo los efectos de su posible materialización
</t>
        </r>
        <r>
          <rPr>
            <sz val="10"/>
            <color rgb="FF000000"/>
            <rFont val="Arial"/>
            <family val="34"/>
          </rPr>
          <t xml:space="preserve">
</t>
        </r>
        <r>
          <rPr>
            <b/>
            <sz val="10"/>
            <color rgb="FF000000"/>
            <rFont val="Arial"/>
            <family val="34"/>
          </rPr>
          <t xml:space="preserve">Evitar: </t>
        </r>
        <r>
          <rPr>
            <sz val="10"/>
            <color rgb="FF000000"/>
            <rFont val="Arial"/>
            <family val="34"/>
          </rPr>
          <t xml:space="preserve">después de realizar un análisis y considerar que el nivel del riesgo es demasiado alto, se determina NO asumir la actividad que genera este riesgo
</t>
        </r>
        <r>
          <rPr>
            <sz val="10"/>
            <color rgb="FF000000"/>
            <rFont val="Arial"/>
            <family val="34"/>
          </rPr>
          <t xml:space="preserve">
</t>
        </r>
        <r>
          <rPr>
            <b/>
            <sz val="10"/>
            <color rgb="FF000000"/>
            <rFont val="Arial"/>
            <family val="34"/>
          </rPr>
          <t xml:space="preserve">Reducir (compartir): </t>
        </r>
        <r>
          <rPr>
            <sz val="10"/>
            <color rgb="FF000000"/>
            <rFont val="Arial"/>
            <family val="34"/>
          </rPr>
          <t xml:space="preserve">después de realizar un análisis, se considera que la mejor estrategia es tercerizar el proceso o trasladar el riesgo a través de seguros o pólizas. La responsabilidad económica recae sobre el tercero, pero no se transfiere la responsabilidad sobre el tema reputacional. Esta estrategia se emplea cuando se considera que el nivel de riesgo residual es alto.
</t>
        </r>
        <r>
          <rPr>
            <sz val="10"/>
            <color rgb="FF000000"/>
            <rFont val="Arial"/>
            <family val="34"/>
          </rPr>
          <t xml:space="preserve">
</t>
        </r>
        <r>
          <rPr>
            <b/>
            <sz val="10"/>
            <color rgb="FF000000"/>
            <rFont val="Arial"/>
            <family val="34"/>
          </rPr>
          <t xml:space="preserve">Reducir (mitigar): </t>
        </r>
        <r>
          <rPr>
            <sz val="10"/>
            <color rgb="FF000000"/>
            <rFont val="Arial"/>
            <family val="34"/>
          </rPr>
          <t xml:space="preserve">después de realizar un análisis y considerar los niveles de riesgo se implementan acciones que mitiguen el nivel de riesgo. No necesariamente es un control </t>
        </r>
        <r>
          <rPr>
            <sz val="10"/>
            <color rgb="FF000000"/>
            <rFont val="Arial"/>
            <family val="34"/>
          </rPr>
          <t>adicional. Esta estrategia se emplea cuando se considera que el nivel de riesgo residual es alto.</t>
        </r>
      </text>
    </comment>
    <comment ref="AQ9" authorId="0" shapeId="0" xr:uid="{67C16386-314C-4A57-B156-C3EFE2C0C2E2}">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Solo se deben plantear planes de acción cuando se seleccione como tratamiento al riesgo el de "Reducir"
</t>
        </r>
        <r>
          <rPr>
            <b/>
            <sz val="10"/>
            <color rgb="FF000000"/>
            <rFont val="Arial"/>
            <family val="34"/>
          </rPr>
          <t xml:space="preserve">Nota 2: </t>
        </r>
        <r>
          <rPr>
            <sz val="10"/>
            <color rgb="FF000000"/>
            <rFont val="Arial"/>
            <family val="34"/>
          </rPr>
          <t xml:space="preserve">Se sugiere enlistar como máximo 7 actividades del plan de acción para reducir el nivel de riesgo residual. En caso de identificar más, por favor priorice los más relevantes y estratégicos de acuerdo con el análisis del equipo de trabajo, de tal manera que queden como máximo el número de actividades indicadas.
</t>
        </r>
      </text>
    </comment>
    <comment ref="AR9" authorId="0" shapeId="0" xr:uid="{915FB8C3-57AD-4EE0-A020-911D7F8464CB}">
      <text>
        <r>
          <rPr>
            <b/>
            <sz val="10"/>
            <color rgb="FF000000"/>
            <rFont val="Arial"/>
            <family val="34"/>
          </rPr>
          <t xml:space="preserve">Plan de Acción:
</t>
        </r>
        <r>
          <rPr>
            <sz val="10"/>
            <color rgb="FF000000"/>
            <rFont val="Arial"/>
            <family val="34"/>
          </rPr>
          <t xml:space="preserve">
</t>
        </r>
        <r>
          <rPr>
            <sz val="10"/>
            <color rgb="FF000000"/>
            <rFont val="Arial"/>
            <family val="34"/>
          </rPr>
          <t xml:space="preserve">Formule de manera concisa los planes de acción o actividades que ayudarán a reducir el nivel de riesgo residual.
</t>
        </r>
        <r>
          <rPr>
            <sz val="10"/>
            <color rgb="FF000000"/>
            <rFont val="Arial"/>
            <family val="34"/>
          </rPr>
          <t xml:space="preserve">
</t>
        </r>
        <r>
          <rPr>
            <b/>
            <sz val="10"/>
            <color rgb="FF000000"/>
            <rFont val="Arial"/>
            <family val="34"/>
          </rPr>
          <t xml:space="preserve">Nota 1: </t>
        </r>
        <r>
          <rPr>
            <sz val="10"/>
            <color rgb="FF000000"/>
            <rFont val="Arial"/>
            <family val="34"/>
          </rPr>
          <t xml:space="preserve">Los planes de acción o actividades que se formulen deben fortalecer los controles existentes como un complemento
</t>
        </r>
        <r>
          <rPr>
            <b/>
            <sz val="10"/>
            <color rgb="FF000000"/>
            <rFont val="Arial"/>
            <family val="34"/>
          </rPr>
          <t xml:space="preserve">Nota 2: </t>
        </r>
        <r>
          <rPr>
            <sz val="10"/>
            <color rgb="FF000000"/>
            <rFont val="Arial"/>
            <family val="34"/>
          </rPr>
          <t xml:space="preserve">Los planes de acción no necesariamente corresponden a controles adicionales, sin embargo si se pueden formular actividades adicionales que ayuden a mitigar el riesgo
</t>
        </r>
        <r>
          <rPr>
            <b/>
            <sz val="10"/>
            <color rgb="FF000000"/>
            <rFont val="Arial"/>
            <family val="34"/>
          </rPr>
          <t xml:space="preserve">Nota 3: </t>
        </r>
        <r>
          <rPr>
            <sz val="10"/>
            <color rgb="FF000000"/>
            <rFont val="Arial"/>
            <family val="34"/>
          </rPr>
          <t>Las actividades que se planteen deben ejecutarse durante la vigencia</t>
        </r>
      </text>
    </comment>
    <comment ref="AS9" authorId="0" shapeId="0" xr:uid="{6014ECDD-51BD-492A-9CCB-EF7BD0624515}">
      <text>
        <r>
          <rPr>
            <b/>
            <sz val="10"/>
            <color rgb="FF000000"/>
            <rFont val="Arial"/>
            <family val="34"/>
          </rPr>
          <t xml:space="preserve">Responsable:
</t>
        </r>
        <r>
          <rPr>
            <b/>
            <sz val="10"/>
            <color rgb="FF000000"/>
            <rFont val="Arial"/>
            <family val="34"/>
          </rPr>
          <t xml:space="preserve">
</t>
        </r>
        <r>
          <rPr>
            <sz val="10"/>
            <color rgb="FF000000"/>
            <rFont val="Arial"/>
            <family val="34"/>
          </rPr>
          <t>En este espacio escriba el área responsable de ejecutar el plan de acción para reducir el nivel de riesgo residual</t>
        </r>
      </text>
    </comment>
    <comment ref="AT9" authorId="0" shapeId="0" xr:uid="{02D5788E-1CF3-4A94-A406-F3FEAD714701}">
      <text>
        <r>
          <rPr>
            <b/>
            <sz val="10"/>
            <color rgb="FF000000"/>
            <rFont val="Arial"/>
            <family val="34"/>
          </rPr>
          <t xml:space="preserve">Fecha Implementación:
</t>
        </r>
        <r>
          <rPr>
            <sz val="10"/>
            <color rgb="FF000000"/>
            <rFont val="Arial"/>
            <family val="34"/>
          </rPr>
          <t xml:space="preserve">
</t>
        </r>
        <r>
          <rPr>
            <sz val="10"/>
            <color rgb="FF000000"/>
            <rFont val="Arial"/>
            <family val="34"/>
          </rPr>
          <t>Escriba la(s) fecha(s) de implementación de cada actividad del plan de tratamiento de mitigación del riesgo</t>
        </r>
      </text>
    </comment>
    <comment ref="AU9" authorId="0" shapeId="0" xr:uid="{A370BD07-3B9A-4990-9A05-F04FD8704B70}">
      <text>
        <r>
          <rPr>
            <b/>
            <sz val="10"/>
            <color rgb="FF000000"/>
            <rFont val="Arial"/>
            <family val="34"/>
          </rPr>
          <t xml:space="preserve">Fecha Seguimiento:
</t>
        </r>
        <r>
          <rPr>
            <sz val="10"/>
            <color rgb="FF000000"/>
            <rFont val="Arial"/>
            <family val="34"/>
          </rPr>
          <t xml:space="preserve">
</t>
        </r>
        <r>
          <rPr>
            <sz val="10"/>
            <color rgb="FF000000"/>
            <rFont val="Arial"/>
            <family val="34"/>
          </rPr>
          <t xml:space="preserve">Este campo solo debe ser diligenciado por la Oficina Asesora de Planeación, que para efectos de seguimiento, siempre será durante los primeros días del mes subsiguiente al trimestre finalizado. </t>
        </r>
      </text>
    </comment>
    <comment ref="AW9" authorId="0" shapeId="0" xr:uid="{40D67802-24B6-4C09-B3EB-E6572918A975}">
      <text>
        <r>
          <rPr>
            <b/>
            <sz val="10"/>
            <color rgb="FF000000"/>
            <rFont val="Arial"/>
            <family val="34"/>
          </rPr>
          <t xml:space="preserve">No. Control:
</t>
        </r>
        <r>
          <rPr>
            <sz val="10"/>
            <color rgb="FF000000"/>
            <rFont val="Arial"/>
            <family val="34"/>
          </rPr>
          <t xml:space="preserve">
</t>
        </r>
        <r>
          <rPr>
            <sz val="10"/>
            <color rgb="FF000000"/>
            <rFont val="Arial"/>
            <family val="34"/>
          </rPr>
          <t>Hace referencia al control enlistado en las columnas V y W, sobre el cual se realizará el seguimiento. Este campo no debe ser diligenciado ya que está pre determinado.</t>
        </r>
      </text>
    </comment>
    <comment ref="AX9" authorId="0" shapeId="0" xr:uid="{591D5D14-52F6-4C4B-A4D6-4D16BA8F63DC}">
      <text>
        <r>
          <rPr>
            <b/>
            <sz val="10"/>
            <color rgb="FF000000"/>
            <rFont val="Arial"/>
            <family val="34"/>
          </rPr>
          <t xml:space="preserve">Estado Implementación Controles: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control referenciado en la columna W. 
</t>
        </r>
        <r>
          <rPr>
            <sz val="10"/>
            <color rgb="FF000000"/>
            <rFont val="Arial"/>
            <family val="34"/>
          </rPr>
          <t xml:space="preserve">
</t>
        </r>
        <r>
          <rPr>
            <sz val="10"/>
            <color rgb="FF000000"/>
            <rFont val="Arial"/>
            <family val="34"/>
          </rPr>
          <t xml:space="preserve">Las opciones del estado de implementación del control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control se deberá informar de forma trimestral y acumulada para asegurar que el control se implementó durante toda la vigencia o en el momento que se debía aplicar en la vigencia.</t>
        </r>
      </text>
    </comment>
    <comment ref="AY9" authorId="0" shapeId="0" xr:uid="{C0C44873-3A2B-4260-96DE-8E0D1F6D6694}">
      <text>
        <r>
          <rPr>
            <b/>
            <sz val="10"/>
            <color rgb="FF000000"/>
            <rFont val="Arial"/>
            <family val="34"/>
          </rPr>
          <t xml:space="preserve">Seguimiento del Control:
</t>
        </r>
        <r>
          <rPr>
            <sz val="10"/>
            <color rgb="FF000000"/>
            <rFont val="Arial"/>
            <family val="34"/>
          </rPr>
          <t xml:space="preserve">
</t>
        </r>
        <r>
          <rPr>
            <sz val="10"/>
            <color rgb="FF000000"/>
            <rFont val="Arial"/>
            <family val="34"/>
          </rPr>
          <t>De manera concisa indique cómo implementó el control objeto de seguimiento, el resultado del mismo o cómo le está dando cumplimiento al control propuesto</t>
        </r>
      </text>
    </comment>
    <comment ref="AZ9" authorId="0" shapeId="0" xr:uid="{0918113B-67B0-4B19-BF6D-AE210DC3015C}">
      <text>
        <r>
          <rPr>
            <b/>
            <sz val="10"/>
            <color rgb="FF000000"/>
            <rFont val="Arial"/>
            <family val="34"/>
          </rPr>
          <t xml:space="preserve">Evidencia de la implementación del control:
</t>
        </r>
        <r>
          <rPr>
            <b/>
            <sz val="10"/>
            <color rgb="FF000000"/>
            <rFont val="Arial"/>
            <family val="34"/>
          </rPr>
          <t xml:space="preserve">
</t>
        </r>
        <r>
          <rPr>
            <sz val="10"/>
            <color rgb="FF000000"/>
            <rFont val="Arial"/>
            <family val="34"/>
          </rPr>
          <t xml:space="preserve">Indique las evidencias que soportan la ejecución del control objeto de seguimiento, con base en lo reportado en la columna AY.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A9" authorId="0" shapeId="0" xr:uid="{B351B2F9-9F3B-4114-8097-4BDB0643ECE2}">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Hace referencia a la actividad del plan de acción de mitigación o tratamiento, enlistado en las columnas AQ y AR, sobre el cual se realizará el seguimiento. Este campo no debe ser diligenciado ya que está pre determinado.
</t>
        </r>
      </text>
    </comment>
    <comment ref="BB9" authorId="0" shapeId="0" xr:uid="{C3C6D18C-D38E-49AA-9BF4-30C83E8F4B4D}">
      <text>
        <r>
          <rPr>
            <b/>
            <sz val="10"/>
            <color rgb="FF000000"/>
            <rFont val="Arial"/>
            <family val="34"/>
          </rPr>
          <t xml:space="preserve">Estado Ejecución Plan Tratamiento: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tratamiento referenciado en la columna AR. 
</t>
        </r>
        <r>
          <rPr>
            <sz val="10"/>
            <color rgb="FF000000"/>
            <rFont val="Arial"/>
            <family val="34"/>
          </rPr>
          <t xml:space="preserve">
</t>
        </r>
        <r>
          <rPr>
            <sz val="10"/>
            <color rgb="FF000000"/>
            <rFont val="Arial"/>
            <family val="34"/>
          </rPr>
          <t xml:space="preserve">Las opciones del estado de implementación del tratamiento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Plan de Tratamiento de Mitigación se deberá informar de forma trimestral y acumulada para asegurar que el tratamiento se implementó durante toda la vigencia o en el momento que se debía aplicar en la vigencia.</t>
        </r>
      </text>
    </comment>
    <comment ref="BC9" authorId="0" shapeId="0" xr:uid="{21AAD1B1-CD98-4284-93A4-6114BCE40948}">
      <text>
        <r>
          <rPr>
            <b/>
            <sz val="10"/>
            <color rgb="FF000000"/>
            <rFont val="Arial"/>
            <family val="34"/>
          </rPr>
          <t xml:space="preserve">Seguimiento del Tratamiento:
</t>
        </r>
        <r>
          <rPr>
            <sz val="10"/>
            <color rgb="FF000000"/>
            <rFont val="Arial"/>
            <family val="34"/>
          </rPr>
          <t xml:space="preserve">
</t>
        </r>
        <r>
          <rPr>
            <sz val="10"/>
            <color rgb="FF000000"/>
            <rFont val="Arial"/>
            <family val="34"/>
          </rPr>
          <t xml:space="preserve">De manera concisa indique cómo implementó cada actividad del plan de tratamiento objeto de seguimiento, el resultado del mismo o cómo le está dando cumplimiento al plan de tratamiento propuesto
</t>
        </r>
      </text>
    </comment>
    <comment ref="BD9" authorId="0" shapeId="0" xr:uid="{E7225678-409E-4668-B757-6A35B2F3D949}">
      <text>
        <r>
          <rPr>
            <b/>
            <sz val="10"/>
            <color rgb="FF000000"/>
            <rFont val="Arial"/>
            <family val="34"/>
          </rPr>
          <t xml:space="preserve">Evidencia Implementación Tratamiento:
</t>
        </r>
        <r>
          <rPr>
            <b/>
            <sz val="10"/>
            <color rgb="FF000000"/>
            <rFont val="Arial"/>
            <family val="34"/>
          </rPr>
          <t xml:space="preserve">
</t>
        </r>
        <r>
          <rPr>
            <sz val="10"/>
            <color rgb="FF000000"/>
            <rFont val="Arial"/>
            <family val="34"/>
          </rPr>
          <t xml:space="preserve">Indique las evidencias que soportan la ejecución del tratamiento objeto de seguimiento, con base en lo reportado en la columna BC.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E9" authorId="0" shapeId="0" xr:uid="{1203874F-5C41-4B91-AE79-F03F948290CF}">
      <text>
        <r>
          <rPr>
            <b/>
            <sz val="10"/>
            <color rgb="FF000000"/>
            <rFont val="Arial"/>
            <family val="34"/>
          </rPr>
          <t xml:space="preserve">Estado Materialización Riesgos:
</t>
        </r>
        <r>
          <rPr>
            <sz val="10"/>
            <color rgb="FF000000"/>
            <rFont val="Arial"/>
            <family val="34"/>
          </rPr>
          <t xml:space="preserve">
</t>
        </r>
        <r>
          <rPr>
            <sz val="10"/>
            <color rgb="FF000000"/>
            <rFont val="Arial"/>
            <family val="34"/>
          </rPr>
          <t xml:space="preserve">Seleccione de la lista desplegable parametrizada, si el riesgo objeto de seguimiento se materializó o no durante el periodo de seguimiento.
</t>
        </r>
      </text>
    </comment>
    <comment ref="BF9" authorId="0" shapeId="0" xr:uid="{3DFA3E9F-C140-4677-B448-E9A28A2E6551}">
      <text>
        <r>
          <rPr>
            <b/>
            <sz val="10"/>
            <color rgb="FF000000"/>
            <rFont val="Arial"/>
            <family val="34"/>
          </rPr>
          <t xml:space="preserve">Seguimiento Materialización de Riesgos:
</t>
        </r>
        <r>
          <rPr>
            <sz val="10"/>
            <color rgb="FF000000"/>
            <rFont val="Arial"/>
            <family val="34"/>
          </rPr>
          <t xml:space="preserve">
</t>
        </r>
        <r>
          <rPr>
            <sz val="10"/>
            <color rgb="FF000000"/>
            <rFont val="Arial"/>
            <family val="34"/>
          </rPr>
          <t>De manera complementaria, informe de manera concisa si no se presento materialización del riesgo, y en caso contrario, informar brevemente cómo se materializó el riesgo.</t>
        </r>
      </text>
    </comment>
    <comment ref="BG9" authorId="0" shapeId="0" xr:uid="{888071D7-3AB8-4A18-83E1-E1B629E4A08C}">
      <text>
        <r>
          <rPr>
            <b/>
            <sz val="10"/>
            <color rgb="FF000000"/>
            <rFont val="Arial"/>
            <family val="34"/>
          </rPr>
          <t xml:space="preserve">Evidencia Materialización del riesgo:
</t>
        </r>
        <r>
          <rPr>
            <b/>
            <sz val="10"/>
            <color rgb="FF000000"/>
            <rFont val="Arial"/>
            <family val="34"/>
          </rPr>
          <t xml:space="preserve">
</t>
        </r>
        <r>
          <rPr>
            <sz val="10"/>
            <color rgb="FF000000"/>
            <rFont val="Arial"/>
            <family val="34"/>
          </rPr>
          <t xml:space="preserve">Indique como evidencia los documentos o registros que den cuenta de la materialización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En caso que ya se haya reportado la materialización del riesgo formalmente a la Oficina Asesora de Planeación, informe el memorando o correo por el cual se remite el reporte.
</t>
        </r>
        <r>
          <rPr>
            <sz val="10"/>
            <color rgb="FF000000"/>
            <rFont val="Arial"/>
            <family val="34"/>
          </rPr>
          <t xml:space="preserve">
</t>
        </r>
        <r>
          <rPr>
            <b/>
            <sz val="10"/>
            <color rgb="FF000000"/>
            <rFont val="Arial"/>
            <family val="34"/>
          </rPr>
          <t xml:space="preserve">Nota 2. </t>
        </r>
        <r>
          <rPr>
            <sz val="10"/>
            <color rgb="FF000000"/>
            <rFont val="Arial"/>
            <family val="34"/>
          </rPr>
          <t>El reporte de la materialización de un riesgo en esta herramienta, no exime el reporte y uso del formato destinado para el reporte detallado de riesgos materializados.</t>
        </r>
      </text>
    </comment>
    <comment ref="AB10" authorId="0" shapeId="0" xr:uid="{DE7CAC3A-2AA8-4FF5-9CD8-5F9B3A60C4EA}">
      <text>
        <r>
          <rPr>
            <b/>
            <sz val="10"/>
            <color rgb="FF000000"/>
            <rFont val="Arial"/>
            <family val="34"/>
          </rPr>
          <t xml:space="preserve">Tipo de Control:
</t>
        </r>
        <r>
          <rPr>
            <sz val="10"/>
            <color rgb="FF000000"/>
            <rFont val="Arial"/>
            <family val="34"/>
          </rPr>
          <t xml:space="preserve">
</t>
        </r>
        <r>
          <rPr>
            <sz val="10"/>
            <color rgb="FF000000"/>
            <rFont val="Arial"/>
            <family val="34"/>
          </rPr>
          <t xml:space="preserve">Utilice la lista desplegable que se encuentra parametrizada, seleccionando el tipo de control:
</t>
        </r>
        <r>
          <rPr>
            <sz val="10"/>
            <color rgb="FF000000"/>
            <rFont val="Arial"/>
            <family val="34"/>
          </rPr>
          <t xml:space="preserve">
</t>
        </r>
        <r>
          <rPr>
            <b/>
            <sz val="10"/>
            <color rgb="FF000000"/>
            <rFont val="Arial"/>
            <family val="34"/>
          </rPr>
          <t xml:space="preserve">i) Preventivo: </t>
        </r>
        <r>
          <rPr>
            <sz val="10"/>
            <color rgb="FF000000"/>
            <rFont val="Arial"/>
            <family val="34"/>
          </rPr>
          <t xml:space="preserve">Va hacia las causas del riesgo, aseguran el resultado final esperado 
</t>
        </r>
        <r>
          <rPr>
            <b/>
            <sz val="10"/>
            <color rgb="FF000000"/>
            <rFont val="Arial"/>
            <family val="34"/>
          </rPr>
          <t xml:space="preserve">ii) Detectivo: </t>
        </r>
        <r>
          <rPr>
            <sz val="10"/>
            <color rgb="FF000000"/>
            <rFont val="Arial"/>
            <family val="34"/>
          </rPr>
          <t xml:space="preserve">Detecta que algo ocurre y devuelve el proceso a los controles preventivos. Se pueden generar reprocesos. 
</t>
        </r>
        <r>
          <rPr>
            <b/>
            <sz val="10"/>
            <color rgb="FF000000"/>
            <rFont val="Arial"/>
            <family val="34"/>
          </rPr>
          <t xml:space="preserve">iii) Correctivo: </t>
        </r>
        <r>
          <rPr>
            <sz val="10"/>
            <color rgb="FF000000"/>
            <rFont val="Arial"/>
            <family val="34"/>
          </rPr>
          <t>Dado que permiten reducir el impacto de la materialización del riesgo, tienen un costo en su implementación </t>
        </r>
      </text>
    </comment>
    <comment ref="AC10" authorId="0" shapeId="0" xr:uid="{67FEBFED-3D75-4DED-9236-3F56D37759C9}">
      <text>
        <r>
          <rPr>
            <b/>
            <sz val="10"/>
            <color rgb="FF000000"/>
            <rFont val="Arial"/>
            <family val="34"/>
          </rPr>
          <t xml:space="preserve">Implementación:
</t>
        </r>
        <r>
          <rPr>
            <sz val="10"/>
            <color rgb="FF000000"/>
            <rFont val="Arial"/>
            <family val="34"/>
          </rPr>
          <t xml:space="preserve">
</t>
        </r>
        <r>
          <rPr>
            <sz val="10"/>
            <color rgb="FF000000"/>
            <rFont val="Arial"/>
            <family val="34"/>
          </rPr>
          <t xml:space="preserve">Seleccione de la lista desplegable el tipo de implementación del control, entre automático o manual de acuerdo con los siguientes criterios:
</t>
        </r>
        <r>
          <rPr>
            <sz val="10"/>
            <color rgb="FF000000"/>
            <rFont val="Arial"/>
            <family val="34"/>
          </rPr>
          <t xml:space="preserve">
</t>
        </r>
        <r>
          <rPr>
            <b/>
            <sz val="10"/>
            <color rgb="FF000000"/>
            <rFont val="Arial"/>
            <family val="34"/>
          </rPr>
          <t xml:space="preserve">* Automático: </t>
        </r>
        <r>
          <rPr>
            <sz val="10"/>
            <color rgb="FF000000"/>
            <rFont val="Arial"/>
            <family val="34"/>
          </rPr>
          <t xml:space="preserve">Son actividades de procesamiento o validación de información que se ejecutan por un sistema y/o aplicativo de manera automática sin la intervención de personas para su realización. 
</t>
        </r>
        <r>
          <rPr>
            <sz val="10"/>
            <color rgb="FF000000"/>
            <rFont val="Arial"/>
            <family val="34"/>
          </rPr>
          <t xml:space="preserve">
</t>
        </r>
        <r>
          <rPr>
            <b/>
            <sz val="10"/>
            <color rgb="FF000000"/>
            <rFont val="Arial"/>
            <family val="34"/>
          </rPr>
          <t xml:space="preserve">* Manual: </t>
        </r>
        <r>
          <rPr>
            <sz val="10"/>
            <color rgb="FF000000"/>
            <rFont val="Arial"/>
            <family val="34"/>
          </rPr>
          <t xml:space="preserve">Controles que son ejecutados por una persona, tiene implícito el error humano. 
</t>
        </r>
        <r>
          <rPr>
            <sz val="10"/>
            <color rgb="FF000000"/>
            <rFont val="Arial"/>
            <family val="34"/>
          </rPr>
          <t xml:space="preserve">
</t>
        </r>
        <r>
          <rPr>
            <sz val="10"/>
            <color rgb="FF000000"/>
            <rFont val="Arial"/>
            <family val="34"/>
          </rPr>
          <t xml:space="preserve">
</t>
        </r>
        <r>
          <rPr>
            <sz val="10"/>
            <color rgb="FF000000"/>
            <rFont val="Arial"/>
            <family val="34"/>
          </rPr>
          <t xml:space="preserve">
</t>
        </r>
      </text>
    </comment>
    <comment ref="AD10" authorId="0" shapeId="0" xr:uid="{83716386-FD89-4959-963B-C17849AC00F4}">
      <text>
        <r>
          <rPr>
            <b/>
            <sz val="10"/>
            <color rgb="FF000000"/>
            <rFont val="Arial"/>
            <family val="34"/>
          </rPr>
          <t xml:space="preserve">Calificación:
</t>
        </r>
        <r>
          <rPr>
            <sz val="10"/>
            <color rgb="FF000000"/>
            <rFont val="Arial"/>
            <family val="34"/>
          </rPr>
          <t xml:space="preserve">
</t>
        </r>
        <r>
          <rPr>
            <sz val="10"/>
            <color rgb="FF000000"/>
            <rFont val="Arial"/>
            <family val="34"/>
          </rPr>
          <t xml:space="preserve">Esta casilla es automática y no debe ser modificada. 
</t>
        </r>
        <r>
          <rPr>
            <sz val="10"/>
            <color rgb="FF000000"/>
            <rFont val="Arial"/>
            <family val="34"/>
          </rPr>
          <t xml:space="preserve">
</t>
        </r>
        <r>
          <rPr>
            <b/>
            <sz val="10"/>
            <color rgb="FF000000"/>
            <rFont val="Arial"/>
            <family val="34"/>
          </rPr>
          <t xml:space="preserve">Nota 1. </t>
        </r>
        <r>
          <rPr>
            <sz val="10"/>
            <color rgb="FF000000"/>
            <rFont val="Arial"/>
            <family val="34"/>
          </rPr>
          <t xml:space="preserve">La calificación asignada corresponde a la sumatoria de puntaje obtenido del atributo "Tipo" e "Implementación"
</t>
        </r>
        <r>
          <rPr>
            <b/>
            <sz val="10"/>
            <color rgb="FF000000"/>
            <rFont val="Arial"/>
            <family val="34"/>
          </rPr>
          <t xml:space="preserve">Nota 2: </t>
        </r>
        <r>
          <rPr>
            <sz val="10"/>
            <color rgb="FF000000"/>
            <rFont val="Arial"/>
            <family val="34"/>
          </rPr>
          <t xml:space="preserve">Para el atributo "Tipo", se asigna 25% para los controles preventivos, 15% para los controles detectivos y 10% para los controles correctivos
</t>
        </r>
        <r>
          <rPr>
            <b/>
            <sz val="10"/>
            <color rgb="FF000000"/>
            <rFont val="Arial"/>
            <family val="34"/>
          </rPr>
          <t xml:space="preserve">Nota 3: </t>
        </r>
        <r>
          <rPr>
            <sz val="10"/>
            <color rgb="FF000000"/>
            <rFont val="Arial"/>
            <family val="34"/>
          </rPr>
          <t xml:space="preserve">Para el atributo "Implementación", se asigna 25% para una implementación del control automática, y 15% para una implementación manual </t>
        </r>
      </text>
    </comment>
    <comment ref="AE10" authorId="0" shapeId="0" xr:uid="{F7AA8DF2-BF15-4867-8385-21E3F77590AE}">
      <text>
        <r>
          <rPr>
            <b/>
            <sz val="10"/>
            <color rgb="FF000000"/>
            <rFont val="Arial"/>
            <family val="34"/>
          </rPr>
          <t xml:space="preserve">Documentación:
</t>
        </r>
        <r>
          <rPr>
            <b/>
            <sz val="10"/>
            <color rgb="FF000000"/>
            <rFont val="Arial"/>
            <family val="34"/>
          </rPr>
          <t xml:space="preserve">
</t>
        </r>
        <r>
          <rPr>
            <sz val="10"/>
            <color rgb="FF000000"/>
            <rFont val="Arial"/>
            <family val="34"/>
          </rPr>
          <t xml:space="preserve">Seleccione de la lista desplegable parametrizada, la opción de documentado o sin documentar con base en los siguientes criterios:
</t>
        </r>
        <r>
          <rPr>
            <sz val="10"/>
            <color rgb="FF000000"/>
            <rFont val="Arial"/>
            <family val="34"/>
          </rPr>
          <t xml:space="preserve">
</t>
        </r>
        <r>
          <rPr>
            <b/>
            <sz val="10"/>
            <color rgb="FF000000"/>
            <rFont val="Arial"/>
            <family val="34"/>
          </rPr>
          <t xml:space="preserve">Documentado: </t>
        </r>
        <r>
          <rPr>
            <sz val="10"/>
            <color rgb="FF000000"/>
            <rFont val="Arial"/>
            <family val="34"/>
          </rPr>
          <t xml:space="preserve">Controles que están documentados en el proceso, ya sea en manuales, procedimientos, flujogramas o cualquier otro documento propio del proceso. 
</t>
        </r>
        <r>
          <rPr>
            <b/>
            <sz val="10"/>
            <color rgb="FF000000"/>
            <rFont val="Arial"/>
            <family val="34"/>
          </rPr>
          <t xml:space="preserve">Sin documentar: </t>
        </r>
        <r>
          <rPr>
            <sz val="10"/>
            <color rgb="FF000000"/>
            <rFont val="Arial"/>
            <family val="34"/>
          </rPr>
          <t>Identifica a los controles que pese a que se ejecutan en el proceso no se encuentran documentados en ningún documento propio del proceso. </t>
        </r>
      </text>
    </comment>
    <comment ref="AF10" authorId="0" shapeId="0" xr:uid="{95BF734D-629C-4108-ABDE-32C850F0B334}">
      <text>
        <r>
          <rPr>
            <b/>
            <sz val="10"/>
            <color rgb="FF000000"/>
            <rFont val="Arial"/>
            <family val="34"/>
          </rPr>
          <t xml:space="preserve">Frecuencia:
</t>
        </r>
        <r>
          <rPr>
            <b/>
            <sz val="10"/>
            <color rgb="FF000000"/>
            <rFont val="Arial"/>
            <family val="34"/>
          </rPr>
          <t xml:space="preserve">
</t>
        </r>
        <r>
          <rPr>
            <sz val="10"/>
            <color rgb="FF000000"/>
            <rFont val="Arial"/>
            <family val="34"/>
          </rPr>
          <t xml:space="preserve">Seleccione de la lista desplegable parametrizada, la opción de continua o aleatoria con base en los siguientes criterios:
</t>
        </r>
        <r>
          <rPr>
            <sz val="10"/>
            <color rgb="FF000000"/>
            <rFont val="Arial"/>
            <family val="34"/>
          </rPr>
          <t xml:space="preserve">
</t>
        </r>
        <r>
          <rPr>
            <b/>
            <sz val="10"/>
            <color rgb="FF000000"/>
            <rFont val="Arial"/>
            <family val="34"/>
          </rPr>
          <t xml:space="preserve">Continua: </t>
        </r>
        <r>
          <rPr>
            <sz val="10"/>
            <color rgb="FF000000"/>
            <rFont val="Arial"/>
            <family val="34"/>
          </rPr>
          <t xml:space="preserve">El control se aplica siempre que se realiza la actividad que conlleva el riesgo. 
</t>
        </r>
        <r>
          <rPr>
            <sz val="10"/>
            <color rgb="FF000000"/>
            <rFont val="Arial"/>
            <family val="34"/>
          </rPr>
          <t xml:space="preserve">
</t>
        </r>
        <r>
          <rPr>
            <b/>
            <sz val="10"/>
            <color rgb="FF000000"/>
            <rFont val="Arial"/>
            <family val="34"/>
          </rPr>
          <t xml:space="preserve">Aleatoria: </t>
        </r>
        <r>
          <rPr>
            <sz val="10"/>
            <color rgb="FF000000"/>
            <rFont val="Arial"/>
            <family val="34"/>
          </rPr>
          <t xml:space="preserve">El control se aplica aleatoriamente a la actividad que conlleva el riesgo 
</t>
        </r>
        <r>
          <rPr>
            <sz val="10"/>
            <color rgb="FF000000"/>
            <rFont val="Arial"/>
            <family val="34"/>
          </rPr>
          <t xml:space="preserve">
</t>
        </r>
      </text>
    </comment>
    <comment ref="AG10" authorId="0" shapeId="0" xr:uid="{D5953A45-23B4-49F9-A638-292AD0CF6A86}">
      <text>
        <r>
          <rPr>
            <b/>
            <sz val="10"/>
            <color rgb="FF000000"/>
            <rFont val="Arial"/>
            <family val="34"/>
          </rPr>
          <t xml:space="preserve">Evidencia:
</t>
        </r>
        <r>
          <rPr>
            <sz val="10"/>
            <color rgb="FF000000"/>
            <rFont val="Arial"/>
            <family val="34"/>
          </rPr>
          <t xml:space="preserve">
</t>
        </r>
        <r>
          <rPr>
            <sz val="10"/>
            <color rgb="FF000000"/>
            <rFont val="Arial"/>
            <family val="34"/>
          </rPr>
          <t xml:space="preserve">Seleccione de la lista desplegable parametrizada, la opción de con registro o sin registro con base en los siguientes criterios:
</t>
        </r>
        <r>
          <rPr>
            <sz val="10"/>
            <color rgb="FF000000"/>
            <rFont val="Arial"/>
            <family val="34"/>
          </rPr>
          <t xml:space="preserve">
</t>
        </r>
        <r>
          <rPr>
            <b/>
            <sz val="10"/>
            <color rgb="FF000000"/>
            <rFont val="Arial"/>
            <family val="34"/>
          </rPr>
          <t xml:space="preserve">Con registro: </t>
        </r>
        <r>
          <rPr>
            <sz val="10"/>
            <color rgb="FF000000"/>
            <rFont val="Arial"/>
            <family val="34"/>
          </rPr>
          <t xml:space="preserve">El control deja un registro permite evidencia la ejecución del control 
</t>
        </r>
        <r>
          <rPr>
            <sz val="10"/>
            <color rgb="FF000000"/>
            <rFont val="Arial"/>
            <family val="34"/>
          </rPr>
          <t xml:space="preserve">
</t>
        </r>
        <r>
          <rPr>
            <b/>
            <sz val="10"/>
            <color rgb="FF000000"/>
            <rFont val="Arial"/>
            <family val="34"/>
          </rPr>
          <t xml:space="preserve">Sin registro: </t>
        </r>
        <r>
          <rPr>
            <sz val="10"/>
            <color rgb="FF000000"/>
            <rFont val="Arial"/>
            <family val="34"/>
          </rPr>
          <t xml:space="preserve">El control no deja registro de la ejecución del control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B7" authorId="0" shapeId="0" xr:uid="{DD9E2FEE-BB84-4C7A-BED2-B8B69BEF9A4C}">
      <text>
        <r>
          <rPr>
            <b/>
            <sz val="10"/>
            <color rgb="FF000000"/>
            <rFont val="Arial"/>
            <family val="34"/>
          </rPr>
          <t>Plan de Contingencia:</t>
        </r>
        <r>
          <rPr>
            <sz val="10"/>
            <color rgb="FF000000"/>
            <rFont val="Arial"/>
            <family val="34"/>
          </rPr>
          <t xml:space="preserve">
</t>
        </r>
        <r>
          <rPr>
            <sz val="10"/>
            <color rgb="FF000000"/>
            <rFont val="Arial"/>
            <family val="34"/>
          </rPr>
          <t xml:space="preserve">
</t>
        </r>
        <r>
          <rPr>
            <sz val="10"/>
            <color rgb="FF000000"/>
            <rFont val="Arial"/>
            <family val="34"/>
          </rPr>
          <t xml:space="preserve">En este campo enliste de manera concisa las acciones que ejecutaría en caso que el riesgo formulado se materialice
</t>
        </r>
        <r>
          <rPr>
            <sz val="10"/>
            <color rgb="FF000000"/>
            <rFont val="Arial"/>
            <family val="34"/>
          </rPr>
          <t xml:space="preserve">
</t>
        </r>
        <r>
          <rPr>
            <b/>
            <sz val="10"/>
            <color rgb="FF000000"/>
            <rFont val="Arial"/>
            <family val="34"/>
          </rPr>
          <t xml:space="preserve">Nota 1: </t>
        </r>
        <r>
          <rPr>
            <sz val="10"/>
            <color rgb="FF000000"/>
            <rFont val="Arial"/>
            <family val="34"/>
          </rPr>
          <t xml:space="preserve">este plan de contingencia se enmarca dentro del Plan de Continuidad de Negocio y se considera un control correctivo. 
</t>
        </r>
        <r>
          <rPr>
            <b/>
            <sz val="10"/>
            <color rgb="FF000000"/>
            <rFont val="Arial"/>
            <family val="34"/>
          </rPr>
          <t xml:space="preserve">Nota 2: </t>
        </r>
        <r>
          <rPr>
            <sz val="10"/>
            <color rgb="FF000000"/>
            <rFont val="Arial"/>
            <family val="34"/>
          </rPr>
          <t xml:space="preserve">las acciones que se planteen en este campo servirán de referencia para implementar un plan de acción para tratar un evento o riesgo materializado
</t>
        </r>
        <r>
          <rPr>
            <b/>
            <sz val="10"/>
            <color rgb="FF000000"/>
            <rFont val="Arial"/>
            <family val="34"/>
          </rPr>
          <t xml:space="preserve">Nota 3: </t>
        </r>
        <r>
          <rPr>
            <sz val="10"/>
            <color rgb="FF000000"/>
            <rFont val="Arial"/>
            <family val="34"/>
          </rPr>
          <t>las acciones que se contemplan en este campo servirán de insumo para el tratamiento de mitigación que se diligencia al momento de reportar un riesgo materializado</t>
        </r>
      </text>
    </comment>
    <comment ref="B9" authorId="0" shapeId="0" xr:uid="{FA980006-9916-4417-8511-D0FBD434245A}">
      <text>
        <r>
          <rPr>
            <b/>
            <sz val="10"/>
            <color rgb="FF000000"/>
            <rFont val="Arial"/>
            <family val="34"/>
          </rPr>
          <t xml:space="preserve">Código Riesgo:
</t>
        </r>
        <r>
          <rPr>
            <sz val="10"/>
            <color rgb="FF000000"/>
            <rFont val="Arial"/>
            <family val="34"/>
          </rPr>
          <t xml:space="preserve">
</t>
        </r>
        <r>
          <rPr>
            <sz val="10"/>
            <color rgb="FF000000"/>
            <rFont val="Arial"/>
            <family val="34"/>
          </rPr>
          <t xml:space="preserve">Este campo corresponde al consecutivo del riesgo permitiendo llevar una trazabilidad de los riesgos. Este código será administrado y suministrado por parte de la Oficina Asesora de Planeación en caso que sea un nuevo riesgo. 
</t>
        </r>
        <r>
          <rPr>
            <sz val="10"/>
            <color rgb="FF000000"/>
            <rFont val="Arial"/>
            <family val="34"/>
          </rPr>
          <t xml:space="preserve">
</t>
        </r>
        <r>
          <rPr>
            <sz val="10"/>
            <color rgb="FF000000"/>
            <rFont val="Arial"/>
            <family val="34"/>
          </rPr>
          <t xml:space="preserve">En los casos que se trate de una actualización del riesgo, se podrá emplear el mismo No. de Riesgo asignado previamente en las matrices de riesgos institucionales.  
</t>
        </r>
        <r>
          <rPr>
            <sz val="10"/>
            <color rgb="FF000000"/>
            <rFont val="Arial"/>
            <family val="34"/>
          </rPr>
          <t xml:space="preserve">
</t>
        </r>
        <r>
          <rPr>
            <b/>
            <sz val="10"/>
            <color rgb="FF000000"/>
            <rFont val="Arial"/>
            <family val="34"/>
          </rPr>
          <t xml:space="preserve">Nota 1: </t>
        </r>
        <r>
          <rPr>
            <sz val="10"/>
            <color rgb="FF000000"/>
            <rFont val="Arial"/>
            <family val="34"/>
          </rPr>
          <t xml:space="preserve">Es importante anotar que así el riesgo salga del mapa no existirá otro riesgo con el mismo número. La entidad puede ir en el riesgo 150 pero tener 70 riesgos vigentes.
</t>
        </r>
        <r>
          <rPr>
            <b/>
            <sz val="10"/>
            <color rgb="FF000000"/>
            <rFont val="Arial"/>
            <family val="34"/>
          </rPr>
          <t xml:space="preserve">Nota 2: </t>
        </r>
        <r>
          <rPr>
            <sz val="10"/>
            <color rgb="FF000000"/>
            <rFont val="Arial"/>
            <family val="34"/>
          </rPr>
          <t xml:space="preserve">Para efectos de documentación de un nuevo riesgo por parte de las áreas, poner temporalmente en código de riesgo "Nuevo Riesgo", mientras se surte el proceso de asignación de código por parte de la Oficina Asesora de Planeación. </t>
        </r>
      </text>
    </comment>
    <comment ref="C9" authorId="0" shapeId="0" xr:uid="{ED1109F5-D437-4985-B3CF-8FE5DCDA7731}">
      <text>
        <r>
          <rPr>
            <b/>
            <sz val="10"/>
            <color rgb="FF000000"/>
            <rFont val="Tahoma"/>
            <family val="2"/>
          </rPr>
          <t>Tipología de Riesgo:</t>
        </r>
        <r>
          <rPr>
            <sz val="10"/>
            <color rgb="FF000000"/>
            <rFont val="Tahoma"/>
            <family val="2"/>
          </rPr>
          <t xml:space="preserve">
</t>
        </r>
        <r>
          <rPr>
            <sz val="10"/>
            <color rgb="FF000000"/>
            <rFont val="Tahoma"/>
            <family val="2"/>
          </rPr>
          <t xml:space="preserve">
</t>
        </r>
        <r>
          <rPr>
            <sz val="10"/>
            <color rgb="FF000000"/>
            <rFont val="Tahoma"/>
            <family val="2"/>
          </rPr>
          <t xml:space="preserve">En este campo se debe seleccionar la opción </t>
        </r>
        <r>
          <rPr>
            <b/>
            <sz val="10"/>
            <color rgb="FF000000"/>
            <rFont val="Tahoma"/>
            <family val="2"/>
          </rPr>
          <t xml:space="preserve">"Corrupción", </t>
        </r>
        <r>
          <rPr>
            <sz val="10"/>
            <color rgb="FF000000"/>
            <rFont val="Tahoma"/>
            <family val="2"/>
          </rPr>
          <t>a fin de hacer la distinción de los otros tipos de riesgos institucionales de la entidad, como lo son los de Gestión, de Seguridad de la Información, de Continuidad del Negocio, del Sistema de Gestión de Seguridad y Salud en el Trabajo, del Sistema de Gestión Ambiental, de contratación y de proyectos.</t>
        </r>
      </text>
    </comment>
    <comment ref="D9" authorId="0" shapeId="0" xr:uid="{20F4211A-70C7-4604-9066-CBE4BFA58574}">
      <text>
        <r>
          <rPr>
            <b/>
            <sz val="10"/>
            <color rgb="FF000000"/>
            <rFont val="Arial"/>
            <family val="34"/>
          </rPr>
          <t xml:space="preserve">Subcategoria_Riesgo:
</t>
        </r>
        <r>
          <rPr>
            <b/>
            <sz val="10"/>
            <color rgb="FF000000"/>
            <rFont val="Arial"/>
            <family val="34"/>
          </rPr>
          <t xml:space="preserve">
</t>
        </r>
        <r>
          <rPr>
            <sz val="10"/>
            <color rgb="FF000000"/>
            <rFont val="Arial"/>
            <family val="34"/>
          </rPr>
          <t xml:space="preserve">Seleccione la subcategoría de los riesgos de corrupción de la lista desplegable pre-determinada.
</t>
        </r>
        <r>
          <rPr>
            <sz val="10"/>
            <color rgb="FF000000"/>
            <rFont val="Arial"/>
            <family val="34"/>
          </rPr>
          <t xml:space="preserve">
</t>
        </r>
        <r>
          <rPr>
            <b/>
            <sz val="10"/>
            <color rgb="FF000000"/>
            <rFont val="Arial"/>
            <family val="34"/>
          </rPr>
          <t xml:space="preserve">Nota 1: </t>
        </r>
        <r>
          <rPr>
            <sz val="10"/>
            <color rgb="FF000000"/>
            <rFont val="Arial"/>
            <family val="34"/>
          </rPr>
          <t xml:space="preserve">Para conocer el detalle de la descripción de cada una de las subcategorías de riesgos, se podrá consultar la pestaña "Tipologia_Riesgos"
</t>
        </r>
      </text>
    </comment>
    <comment ref="E9" authorId="0" shapeId="0" xr:uid="{B636DE4D-7BDE-4782-B5EB-998A6D45E79A}">
      <text>
        <r>
          <rPr>
            <b/>
            <sz val="10"/>
            <color rgb="FF000000"/>
            <rFont val="Arial"/>
            <family val="34"/>
          </rPr>
          <t xml:space="preserve">Macroproceso:
</t>
        </r>
        <r>
          <rPr>
            <sz val="10"/>
            <color rgb="FF000000"/>
            <rFont val="Arial"/>
            <family val="34"/>
          </rPr>
          <t xml:space="preserve">
</t>
        </r>
        <r>
          <rPr>
            <sz val="10"/>
            <color rgb="FF000000"/>
            <rFont val="Arial"/>
            <family val="34"/>
          </rPr>
          <t xml:space="preserve">Seleccione de la lista desplegable predeterminada el macroproceso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estos macroprocesos corresponden a la arquitectura institucional de SAE</t>
        </r>
      </text>
    </comment>
    <comment ref="F9" authorId="0" shapeId="0" xr:uid="{1137FD0F-E832-43B6-B44B-BA7F952A3BEB}">
      <text>
        <r>
          <rPr>
            <b/>
            <sz val="10"/>
            <color rgb="FF000000"/>
            <rFont val="Arial"/>
            <family val="34"/>
          </rPr>
          <t xml:space="preserve">Proceso:
</t>
        </r>
        <r>
          <rPr>
            <sz val="10"/>
            <color rgb="FF000000"/>
            <rFont val="Arial"/>
            <family val="34"/>
          </rPr>
          <t xml:space="preserve">
</t>
        </r>
        <r>
          <rPr>
            <sz val="10"/>
            <color rgb="FF000000"/>
            <rFont val="Arial"/>
            <family val="34"/>
          </rPr>
          <t xml:space="preserve">Seleccione de la lista desplegable predeterminada el 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 xml:space="preserve">estos procesos están asociados al macroproceso seleccionado en la columna E, y se encuentran enlistados conforme a la arquitectura institucional de SAE
</t>
        </r>
      </text>
    </comment>
    <comment ref="G9" authorId="0" shapeId="0" xr:uid="{46EFF6A6-9FFD-4290-8206-4A25165252A6}">
      <text>
        <r>
          <rPr>
            <b/>
            <sz val="10"/>
            <color rgb="FF000000"/>
            <rFont val="Arial"/>
            <family val="34"/>
          </rPr>
          <t xml:space="preserve">Objetivo Proceso
</t>
        </r>
        <r>
          <rPr>
            <b/>
            <sz val="10"/>
            <color rgb="FF000000"/>
            <rFont val="Arial"/>
            <family val="34"/>
          </rPr>
          <t xml:space="preserve">
</t>
        </r>
        <r>
          <rPr>
            <sz val="10"/>
            <color rgb="FF000000"/>
            <rFont val="Arial"/>
            <family val="34"/>
          </rPr>
          <t>En este espacio escriba el objetivo del proceso a fin de analizar los posibles riesgos de corrupción asociados al mismo</t>
        </r>
      </text>
    </comment>
    <comment ref="H9" authorId="0" shapeId="0" xr:uid="{9631EA84-C491-4CC2-9933-2293CC7E2716}">
      <text>
        <r>
          <rPr>
            <b/>
            <sz val="10"/>
            <color rgb="FF000000"/>
            <rFont val="Arial"/>
            <family val="34"/>
          </rPr>
          <t xml:space="preserve">Producto/ Servicio: 
</t>
        </r>
        <r>
          <rPr>
            <b/>
            <sz val="10"/>
            <color rgb="FF000000"/>
            <rFont val="Arial"/>
            <family val="34"/>
          </rPr>
          <t xml:space="preserve">
</t>
        </r>
        <r>
          <rPr>
            <sz val="10"/>
            <color rgb="FF000000"/>
            <rFont val="Arial"/>
            <family val="34"/>
          </rPr>
          <t>Escriba en este espacio de manera concisa el producto o servicio principal asociado al riesgo que documentará.</t>
        </r>
      </text>
    </comment>
    <comment ref="I9" authorId="0" shapeId="0" xr:uid="{7B465346-EAEE-4894-9F0F-80D449917A6D}">
      <text>
        <r>
          <rPr>
            <b/>
            <sz val="10"/>
            <color rgb="FF000000"/>
            <rFont val="Arial"/>
            <family val="34"/>
          </rPr>
          <t xml:space="preserve">Descripción del Riesgo:
</t>
        </r>
        <r>
          <rPr>
            <b/>
            <sz val="10"/>
            <color rgb="FF000000"/>
            <rFont val="Arial"/>
            <family val="34"/>
          </rPr>
          <t xml:space="preserve">
</t>
        </r>
        <r>
          <rPr>
            <sz val="10"/>
            <color rgb="FF000000"/>
            <rFont val="Arial"/>
            <family val="34"/>
          </rPr>
          <t xml:space="preserve">Este campo no debe ser diligenciado ya que es automático con base en la siguiente estructura:
</t>
        </r>
        <r>
          <rPr>
            <sz val="10"/>
            <color rgb="FF000000"/>
            <rFont val="Arial"/>
            <family val="34"/>
          </rPr>
          <t xml:space="preserve">
</t>
        </r>
        <r>
          <rPr>
            <sz val="10"/>
            <color rgb="FF000000"/>
            <rFont val="Arial"/>
            <family val="34"/>
          </rPr>
          <t xml:space="preserve">Posibilidad de recibir o solicitar cualquier dádiva o beneficio a nombre propio o de terceros + con el fin de + Hecho de Corrupción
</t>
        </r>
        <r>
          <rPr>
            <sz val="10"/>
            <color rgb="FF000000"/>
            <rFont val="Arial"/>
            <family val="34"/>
          </rPr>
          <t xml:space="preserve">
</t>
        </r>
        <r>
          <rPr>
            <b/>
            <sz val="10"/>
            <color rgb="FF000000"/>
            <rFont val="Arial"/>
            <family val="34"/>
          </rPr>
          <t xml:space="preserve">Nota 1: </t>
        </r>
        <r>
          <rPr>
            <sz val="10"/>
            <color rgb="FF000000"/>
            <rFont val="Arial"/>
            <family val="34"/>
          </rPr>
          <t xml:space="preserve">La estructura propuesta para la descripción del riesgo se toma con base en los lineamientos generales de la Secretaría de Transparencia y el Departamento Administrativo de la Función Pública </t>
        </r>
      </text>
    </comment>
    <comment ref="J9" authorId="0" shapeId="0" xr:uid="{000E4037-7FE4-4A94-9639-5930DB70D761}">
      <text>
        <r>
          <rPr>
            <b/>
            <sz val="10"/>
            <color rgb="FF000000"/>
            <rFont val="Arial"/>
            <family val="34"/>
          </rPr>
          <t xml:space="preserve">Hecho de Corrupción:
</t>
        </r>
        <r>
          <rPr>
            <b/>
            <sz val="10"/>
            <color rgb="FF000000"/>
            <rFont val="Arial"/>
            <family val="34"/>
          </rPr>
          <t xml:space="preserve">
</t>
        </r>
        <r>
          <rPr>
            <sz val="10"/>
            <color rgb="FF000000"/>
            <rFont val="Arial"/>
            <family val="34"/>
          </rPr>
          <t xml:space="preserve">Describa el evento de corrupción o circunstancia bajo la que se presenta el riesgo de corrupción
</t>
        </r>
        <r>
          <rPr>
            <sz val="10"/>
            <color rgb="FF000000"/>
            <rFont val="Arial"/>
            <family val="34"/>
          </rPr>
          <t xml:space="preserve">
</t>
        </r>
        <r>
          <rPr>
            <b/>
            <sz val="10"/>
            <color rgb="FF000000"/>
            <rFont val="Arial"/>
            <family val="34"/>
          </rPr>
          <t xml:space="preserve">Nota 1: </t>
        </r>
        <r>
          <rPr>
            <sz val="10"/>
            <color rgb="FF000000"/>
            <rFont val="Arial"/>
            <family val="34"/>
          </rPr>
          <t xml:space="preserve">Un hecho de corrupción se considera un evento incierto pero factible (incertidumbre)
</t>
        </r>
        <r>
          <rPr>
            <sz val="10"/>
            <color rgb="FF000000"/>
            <rFont val="Arial"/>
            <family val="34"/>
          </rPr>
          <t xml:space="preserve">
</t>
        </r>
        <r>
          <rPr>
            <b/>
            <sz val="10"/>
            <color rgb="FF000000"/>
            <rFont val="Arial"/>
            <family val="34"/>
          </rPr>
          <t xml:space="preserve">Nota 2: </t>
        </r>
        <r>
          <rPr>
            <sz val="10"/>
            <color rgb="FF000000"/>
            <rFont val="Arial"/>
            <family val="34"/>
          </rPr>
          <t xml:space="preserve">La redacción del hecho de corrupción debe iniciar con un verbo en infinitivo para facilitar la estructura de la redacción propuesta
</t>
        </r>
        <r>
          <rPr>
            <sz val="10"/>
            <color rgb="FF000000"/>
            <rFont val="Arial"/>
            <family val="34"/>
          </rPr>
          <t xml:space="preserve">
</t>
        </r>
        <r>
          <rPr>
            <b/>
            <sz val="10"/>
            <color rgb="FF000000"/>
            <rFont val="Arial"/>
            <family val="34"/>
          </rPr>
          <t xml:space="preserve">Ejemplos de Hechos de Corrupción:
</t>
        </r>
        <r>
          <rPr>
            <sz val="10"/>
            <color rgb="FF000000"/>
            <rFont val="Arial"/>
            <family val="34"/>
          </rPr>
          <t xml:space="preserve">* Intervenir en un trámite con violación al régimen legal
</t>
        </r>
        <r>
          <rPr>
            <sz val="10"/>
            <color rgb="FF000000"/>
            <rFont val="Arial"/>
            <family val="34"/>
          </rPr>
          <t xml:space="preserve">* Tramitar un contrato sin observacia de requisitos legales esenciales
</t>
        </r>
        <r>
          <rPr>
            <sz val="10"/>
            <color rgb="FF000000"/>
            <rFont val="Arial"/>
            <family val="34"/>
          </rPr>
          <t xml:space="preserve">* Reportar erroneamente información financiera con dolo o intención
</t>
        </r>
        <r>
          <rPr>
            <sz val="10"/>
            <color rgb="FF000000"/>
            <rFont val="Arial"/>
            <family val="34"/>
          </rPr>
          <t xml:space="preserve">* Facilitar actuaciones administrativas sin el lleno de requisitos o evidencias
</t>
        </r>
        <r>
          <rPr>
            <sz val="10"/>
            <color rgb="FF000000"/>
            <rFont val="Arial"/>
            <family val="34"/>
          </rPr>
          <t xml:space="preserve">* Realizar pagos intencionales que no corresponden a servicios recibidos
</t>
        </r>
        <r>
          <rPr>
            <sz val="10"/>
            <color rgb="FF000000"/>
            <rFont val="Arial"/>
            <family val="34"/>
          </rPr>
          <t xml:space="preserve">* Emitir un informe que no corresponda con los resultados de la auditoría </t>
        </r>
      </text>
    </comment>
    <comment ref="K9" authorId="0" shapeId="0" xr:uid="{7B333B93-01F7-4303-ACC7-47CC846C4020}">
      <text>
        <r>
          <rPr>
            <b/>
            <sz val="10"/>
            <color rgb="FF000000"/>
            <rFont val="Arial"/>
            <family val="34"/>
          </rPr>
          <t>Cod.Causa:</t>
        </r>
        <r>
          <rPr>
            <sz val="10"/>
            <color rgb="FF000000"/>
            <rFont val="Arial"/>
            <family val="34"/>
          </rPr>
          <t xml:space="preserve">
</t>
        </r>
        <r>
          <rPr>
            <sz val="10"/>
            <color rgb="FF000000"/>
            <rFont val="Arial"/>
            <family val="34"/>
          </rPr>
          <t xml:space="preserve">
</t>
        </r>
        <r>
          <rPr>
            <b/>
            <sz val="10"/>
            <color rgb="FF000000"/>
            <rFont val="Arial"/>
            <family val="34"/>
          </rPr>
          <t xml:space="preserve">Nota1: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2: </t>
        </r>
        <r>
          <rPr>
            <sz val="10"/>
            <color rgb="FF000000"/>
            <rFont val="Arial"/>
            <family val="34"/>
          </rPr>
          <t>Se sugiere enlistar como máximo 7 causas relacionadas con el riesgo identificado. En caso de identificar más, por favor priorice las más relevantes de acuerdo con el análisis del equipo de trabajo, de tal manera que queden como máximo el número de causas indicado.</t>
        </r>
      </text>
    </comment>
    <comment ref="L9" authorId="0" shapeId="0" xr:uid="{76A0B887-65BC-46AF-AADF-461823B304E1}">
      <text>
        <r>
          <rPr>
            <b/>
            <sz val="10"/>
            <color rgb="FF000000"/>
            <rFont val="Arial"/>
            <family val="34"/>
          </rPr>
          <t xml:space="preserve">Causas Asociadas (CA):
</t>
        </r>
        <r>
          <rPr>
            <sz val="10"/>
            <color rgb="FF000000"/>
            <rFont val="Arial"/>
            <family val="34"/>
          </rPr>
          <t xml:space="preserve">
</t>
        </r>
        <r>
          <rPr>
            <sz val="10"/>
            <color rgb="FF000000"/>
            <rFont val="Arial"/>
            <family val="34"/>
          </rPr>
          <t xml:space="preserve">Enliste las causas identificadas al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Las causas se deben identificar según las actividades que se llevan a cabo para el logro de los objetivos del proceso y relacionadas con el posible hecho de corrupción. 
</t>
        </r>
        <r>
          <rPr>
            <sz val="10"/>
            <color rgb="FF000000"/>
            <rFont val="Arial"/>
            <family val="34"/>
          </rPr>
          <t xml:space="preserve">
</t>
        </r>
        <r>
          <rPr>
            <b/>
            <sz val="10"/>
            <color rgb="FF000000"/>
            <rFont val="Arial"/>
            <family val="34"/>
          </rPr>
          <t xml:space="preserve">Nota 2: </t>
        </r>
        <r>
          <rPr>
            <sz val="10"/>
            <color rgb="FF000000"/>
            <rFont val="Arial"/>
            <family val="34"/>
          </rPr>
          <t xml:space="preserve">Las causas corresponden a aquellas situaciones concretas que se desvían para originar la materialización del riesgo. 
</t>
        </r>
        <r>
          <rPr>
            <sz val="10"/>
            <color rgb="FF000000"/>
            <rFont val="Arial"/>
            <family val="34"/>
          </rPr>
          <t xml:space="preserve">
</t>
        </r>
        <r>
          <rPr>
            <b/>
            <sz val="10"/>
            <color rgb="FF000000"/>
            <rFont val="Arial"/>
            <family val="34"/>
          </rPr>
          <t xml:space="preserve">Nota 3: </t>
        </r>
        <r>
          <rPr>
            <sz val="10"/>
            <color rgb="FF000000"/>
            <rFont val="Arial"/>
            <family val="34"/>
          </rPr>
          <t xml:space="preserve">Ejemplo brindado por la Secretaria de Transparencia: en el caso que el riesgo de corrupción esté asociado con emitir un informe que no corresponda con los resultados de la auditoría 
</t>
        </r>
        <r>
          <rPr>
            <sz val="10"/>
            <color rgb="FF000000"/>
            <rFont val="Arial"/>
            <family val="34"/>
          </rPr>
          <t xml:space="preserve">(Hecho de Corrupción), se tiene que identificar las actividades que el profesional que lleva a cabo la auditoría debe realizar para que este evento se presente (causas); es decir; manipular los resultados de la auditioría; no adjuntar soportes de los resultados.
</t>
        </r>
        <r>
          <rPr>
            <sz val="10"/>
            <color rgb="FF000000"/>
            <rFont val="Arial"/>
            <family val="34"/>
          </rPr>
          <t xml:space="preserve">
</t>
        </r>
        <r>
          <rPr>
            <b/>
            <sz val="10"/>
            <color rgb="FF000000"/>
            <rFont val="Arial"/>
            <family val="34"/>
          </rPr>
          <t xml:space="preserve">Nota 4: </t>
        </r>
        <r>
          <rPr>
            <sz val="10"/>
            <color rgb="FF000000"/>
            <rFont val="Arial"/>
            <family val="34"/>
          </rPr>
          <t>Tener en cuenta el lineamiento brindado por parte de la Secretaría de Transparencia, en el cual se indica que las causas o presiones externas no son válidas como causas ya que están por fuera del alcance del proceso</t>
        </r>
      </text>
    </comment>
    <comment ref="M9" authorId="0" shapeId="0" xr:uid="{C2F2C1C9-8BB7-46FE-A83A-F4E7813C74E5}">
      <text>
        <r>
          <rPr>
            <b/>
            <sz val="10"/>
            <color rgb="FF000000"/>
            <rFont val="Arial"/>
            <family val="34"/>
          </rPr>
          <t xml:space="preserve">Consecuencias:
</t>
        </r>
        <r>
          <rPr>
            <sz val="10"/>
            <color rgb="FF000000"/>
            <rFont val="Arial"/>
            <family val="34"/>
          </rPr>
          <t xml:space="preserve">
</t>
        </r>
        <r>
          <rPr>
            <sz val="10"/>
            <color rgb="FF000000"/>
            <rFont val="Arial"/>
            <family val="34"/>
          </rPr>
          <t>Enliste las consecuencias que puede ocasionar a la organización la materialización del riesgo, redacte de la forma más concreta posible.</t>
        </r>
      </text>
    </comment>
    <comment ref="N9" authorId="0" shapeId="0" xr:uid="{5C457646-6D21-4FBE-AD02-94146E48752C}">
      <text>
        <r>
          <rPr>
            <b/>
            <sz val="10"/>
            <color rgb="FF000000"/>
            <rFont val="Arial"/>
            <family val="34"/>
          </rPr>
          <t xml:space="preserve">Criterios para determinar probabilidad:
</t>
        </r>
        <r>
          <rPr>
            <sz val="10"/>
            <color rgb="FF000000"/>
            <rFont val="Arial"/>
            <family val="34"/>
          </rPr>
          <t xml:space="preserve">
</t>
        </r>
        <r>
          <rPr>
            <sz val="10"/>
            <color rgb="FF000000"/>
            <rFont val="Arial"/>
            <family val="34"/>
          </rPr>
          <t>Seleccione de la lista desplegable el criterio para determinar la probabilidad de ocurrencia del riesgo identificado, ya sea por medio de la factibilidad del evento o su ocurrencia histórica</t>
        </r>
      </text>
    </comment>
    <comment ref="O9" authorId="0" shapeId="0" xr:uid="{5C42B4EB-7589-4641-853B-5B4DABF95219}">
      <text>
        <r>
          <rPr>
            <b/>
            <sz val="10"/>
            <color rgb="FF000000"/>
            <rFont val="Arial"/>
            <family val="34"/>
          </rPr>
          <t xml:space="preserve">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N. </t>
        </r>
      </text>
    </comment>
    <comment ref="P9" authorId="0" shapeId="0" xr:uid="{AABF38C9-CBC2-4855-8788-AA12EEBBE067}">
      <text>
        <r>
          <rPr>
            <b/>
            <sz val="10"/>
            <color rgb="FF000000"/>
            <rFont val="Arial"/>
            <family val="34"/>
          </rPr>
          <t xml:space="preserve">Valor Probabilidad Inherente
</t>
        </r>
        <r>
          <rPr>
            <sz val="10"/>
            <color rgb="FF000000"/>
            <rFont val="Arial"/>
            <family val="34"/>
          </rPr>
          <t xml:space="preserve">
</t>
        </r>
        <r>
          <rPr>
            <sz val="10"/>
            <color rgb="FF000000"/>
            <rFont val="Arial"/>
            <family val="34"/>
          </rPr>
          <t xml:space="preserve">Este campo es automático de acuerdo con la probabilidad inherente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corresponde al valor númerico asignado a la probabilidad inherente del riesgo. </t>
        </r>
      </text>
    </comment>
    <comment ref="S9" authorId="0" shapeId="0" xr:uid="{02668620-F4F0-45A3-87F3-DBA5C830819F}">
      <text>
        <r>
          <rPr>
            <b/>
            <sz val="10"/>
            <color rgb="FF000000"/>
            <rFont val="Arial"/>
            <family val="34"/>
          </rPr>
          <t xml:space="preserve">Criterios para determinar impacto:
</t>
        </r>
        <r>
          <rPr>
            <sz val="10"/>
            <color rgb="FF000000"/>
            <rFont val="Arial"/>
            <family val="34"/>
          </rPr>
          <t xml:space="preserve">
</t>
        </r>
        <r>
          <rPr>
            <sz val="10"/>
            <color rgb="FF000000"/>
            <rFont val="Arial"/>
            <family val="34"/>
          </rPr>
          <t>Seleccione de la lista desplegable el criterio para determinar el impacto del riesgo de acuerdo con el número de respuestas afirmativas del cuestionario de corrupción aplicado (dato automático de la Columna R)</t>
        </r>
      </text>
    </comment>
    <comment ref="T9" authorId="0" shapeId="0" xr:uid="{1C00ACF5-9468-48F0-9621-BB2BA407C768}">
      <text>
        <r>
          <rPr>
            <b/>
            <sz val="10"/>
            <color rgb="FF000000"/>
            <rFont val="Tahoma"/>
            <family val="34"/>
          </rPr>
          <t xml:space="preserve">Impacto Inherente:
</t>
        </r>
        <r>
          <rPr>
            <sz val="10"/>
            <color rgb="FF000000"/>
            <rFont val="Calibri"/>
            <family val="2"/>
          </rPr>
          <t xml:space="preserve">
</t>
        </r>
        <r>
          <rPr>
            <sz val="10"/>
            <color rgb="FF000000"/>
            <rFont val="Tahoma"/>
            <family val="34"/>
          </rPr>
          <t xml:space="preserve">Este campo es automático de acuerdo con la selección del criterio escogido en la columna S. </t>
        </r>
        <r>
          <rPr>
            <sz val="10"/>
            <color rgb="FF000000"/>
            <rFont val="Calibri"/>
            <family val="2"/>
          </rPr>
          <t xml:space="preserve">
</t>
        </r>
      </text>
    </comment>
    <comment ref="U9" authorId="0" shapeId="0" xr:uid="{078643E9-59ED-41CB-BA24-6F0EC86E2DF1}">
      <text>
        <r>
          <rPr>
            <b/>
            <sz val="10"/>
            <color rgb="FF000000"/>
            <rFont val="Arial"/>
            <family val="34"/>
          </rPr>
          <t xml:space="preserve">Valor Impacto Inherente:
</t>
        </r>
        <r>
          <rPr>
            <sz val="10"/>
            <color rgb="FF000000"/>
            <rFont val="Arial"/>
            <family val="34"/>
          </rPr>
          <t xml:space="preserve">
</t>
        </r>
        <r>
          <rPr>
            <sz val="10"/>
            <color rgb="FF000000"/>
            <rFont val="Arial"/>
            <family val="34"/>
          </rPr>
          <t xml:space="preserve">Este campo es automático de acuerdo con el impacto inherente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corresponde al valor númerico asignado al impacto inherente del riesgo. </t>
        </r>
      </text>
    </comment>
    <comment ref="V9" authorId="0" shapeId="0" xr:uid="{8FE420C7-1F00-4C7B-9D67-55AF78141F54}">
      <text>
        <r>
          <rPr>
            <b/>
            <sz val="10"/>
            <color rgb="FF000000"/>
            <rFont val="Arial"/>
            <family val="34"/>
          </rPr>
          <t xml:space="preserve">Zona de Riesgos Inherente
</t>
        </r>
        <r>
          <rPr>
            <sz val="10"/>
            <color rgb="FF000000"/>
            <rFont val="Arial"/>
            <family val="34"/>
          </rPr>
          <t xml:space="preserve">
</t>
        </r>
        <r>
          <rPr>
            <sz val="10"/>
            <color rgb="FF000000"/>
            <rFont val="Arial"/>
            <family val="34"/>
          </rPr>
          <t xml:space="preserve">No diligencie este campo.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inherente, es el resultado de combinar la probabilidad Inherente (Columna O) y el impacto inherente (Columna T)</t>
        </r>
      </text>
    </comment>
    <comment ref="W9" authorId="0" shapeId="0" xr:uid="{37B0D6FB-F40D-42F3-B3AE-385740CA87E6}">
      <text>
        <r>
          <rPr>
            <b/>
            <sz val="10"/>
            <color rgb="FF000000"/>
            <rFont val="Arial"/>
            <family val="34"/>
          </rPr>
          <t xml:space="preserve">No. Control: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Se sugiere enlistar como máximo 7 controles relacionadas con el riesgo identificado. En caso de identificar más, por favor priorice los más relevantes y estratégicos de acuerdo con el análisis del equipo de trabajo, de tal manera que queden como máximo el número de controles indicado.</t>
        </r>
      </text>
    </comment>
    <comment ref="X9" authorId="0" shapeId="0" xr:uid="{E968D26E-60C5-42C3-B29F-8EF141008E80}">
      <text>
        <r>
          <rPr>
            <b/>
            <sz val="10"/>
            <color rgb="FF000000"/>
            <rFont val="Arial"/>
            <family val="34"/>
          </rPr>
          <t xml:space="preserve">Control:
</t>
        </r>
        <r>
          <rPr>
            <sz val="10"/>
            <color rgb="FF000000"/>
            <rFont val="Arial"/>
            <family val="34"/>
          </rPr>
          <t xml:space="preserve">
</t>
        </r>
        <r>
          <rPr>
            <sz val="10"/>
            <color rgb="FF000000"/>
            <rFont val="Arial"/>
            <family val="34"/>
          </rPr>
          <t xml:space="preserve">Indique de manera concisa y clara el título del control
</t>
        </r>
        <r>
          <rPr>
            <sz val="10"/>
            <color rgb="FF000000"/>
            <rFont val="Arial"/>
            <family val="34"/>
          </rPr>
          <t xml:space="preserve">
</t>
        </r>
        <r>
          <rPr>
            <b/>
            <sz val="10"/>
            <color rgb="FF000000"/>
            <rFont val="Arial"/>
            <family val="34"/>
          </rPr>
          <t xml:space="preserve">Nota 1: </t>
        </r>
        <r>
          <rPr>
            <sz val="10"/>
            <color rgb="FF000000"/>
            <rFont val="Arial"/>
            <family val="34"/>
          </rPr>
          <t>por cada causa identificada, se debe establecer un control</t>
        </r>
      </text>
    </comment>
    <comment ref="Y9" authorId="0" shapeId="0" xr:uid="{D86F3B03-134F-4189-BDF8-A23153DC42EA}">
      <text>
        <r>
          <rPr>
            <b/>
            <sz val="10"/>
            <color rgb="FF000000"/>
            <rFont val="Arial"/>
            <family val="34"/>
          </rPr>
          <t xml:space="preserve">Descripción del Control:
</t>
        </r>
        <r>
          <rPr>
            <sz val="10"/>
            <color rgb="FF000000"/>
            <rFont val="Arial"/>
            <family val="34"/>
          </rPr>
          <t xml:space="preserve">
</t>
        </r>
        <r>
          <rPr>
            <sz val="10"/>
            <color rgb="FF000000"/>
            <rFont val="Arial"/>
            <family val="34"/>
          </rPr>
          <t xml:space="preserve">Para la descripción del control debe tener en cuenta las siguientes variables:
</t>
        </r>
        <r>
          <rPr>
            <sz val="10"/>
            <color rgb="FF000000"/>
            <rFont val="Arial"/>
            <family val="34"/>
          </rPr>
          <t xml:space="preserve">
</t>
        </r>
        <r>
          <rPr>
            <sz val="10"/>
            <color rgb="FF000000"/>
            <rFont val="Arial"/>
            <family val="34"/>
          </rPr>
          <t xml:space="preserve">1. Cargo del responsable o nombre del sistema o aplicación encargado de llevar a cabo la actividad del control + 2. Periodicidad definida para la ejecución del control + 3. Propósito del Control + 4. Cómo se realiza el control + 5. Indicar las observaciones o desviaciones resultantes de ejecutar el control + 6. Indicar la evidencia de la ejecución del control
</t>
        </r>
        <r>
          <rPr>
            <sz val="10"/>
            <color rgb="FF000000"/>
            <rFont val="Arial"/>
            <family val="34"/>
          </rPr>
          <t xml:space="preserve">
</t>
        </r>
        <r>
          <rPr>
            <b/>
            <sz val="10"/>
            <color rgb="FF000000"/>
            <rFont val="Arial"/>
            <family val="34"/>
          </rPr>
          <t xml:space="preserve">Nota 1: </t>
        </r>
        <r>
          <rPr>
            <sz val="10"/>
            <color rgb="FF000000"/>
            <rFont val="Arial"/>
            <family val="34"/>
          </rPr>
          <t xml:space="preserve">Recuerde que el control se define como la medida que permite reducir o mitigar un riesgo.  
</t>
        </r>
        <r>
          <rPr>
            <b/>
            <sz val="10"/>
            <color rgb="FF000000"/>
            <rFont val="Arial"/>
            <family val="34"/>
          </rPr>
          <t xml:space="preserve">Nota 2: </t>
        </r>
        <r>
          <rPr>
            <sz val="10"/>
            <color rgb="FF000000"/>
            <rFont val="Arial"/>
            <family val="34"/>
          </rPr>
          <t xml:space="preserve">El responsable de ejecutar el control es la persona asignada para ejecutar el control. Debe tener la autoridad, competencias y conocimientos para ejecutar el control dentro del proceso y sus responsabilidades deben ser adecuadamente segregadas o redistribuidas entre diferentes individuos, para reducir así el riesgo de error o de actuaciones irregulares o fraudulentas 
</t>
        </r>
        <r>
          <rPr>
            <b/>
            <sz val="10"/>
            <color rgb="FF000000"/>
            <rFont val="Arial"/>
            <family val="34"/>
          </rPr>
          <t xml:space="preserve">Nota 3: </t>
        </r>
        <r>
          <rPr>
            <sz val="10"/>
            <color rgb="FF000000"/>
            <rFont val="Arial"/>
            <family val="34"/>
          </rPr>
          <t xml:space="preserve">El control debe tener una periodicidad específica para su realización (diario, mensual, trimestral, anual, etc.) y su ejecución debe ser consistente y oportuna para la mitigación del riesgo 
</t>
        </r>
        <r>
          <rPr>
            <b/>
            <sz val="10"/>
            <color rgb="FF000000"/>
            <rFont val="Arial"/>
            <family val="34"/>
          </rPr>
          <t xml:space="preserve">Nota 4: </t>
        </r>
        <r>
          <rPr>
            <sz val="10"/>
            <color rgb="FF000000"/>
            <rFont val="Arial"/>
            <family val="34"/>
          </rPr>
          <t xml:space="preserve">El control debe tener un propósito (verificar, validar, cotejar, comparar, revisar, etc.) para mitigar la causa de la materialización del riesgo
</t>
        </r>
        <r>
          <rPr>
            <b/>
            <sz val="10"/>
            <color rgb="FF000000"/>
            <rFont val="Arial"/>
            <family val="34"/>
          </rPr>
          <t xml:space="preserve">Nota 5: </t>
        </r>
        <r>
          <rPr>
            <sz val="10"/>
            <color rgb="FF000000"/>
            <rFont val="Arial"/>
            <family val="34"/>
          </rPr>
          <t xml:space="preserve">El control debe indicar el cómo se realiza, de tal forma que se pueda evaluar si la fuente u origen de la información que sirve para ejecutar el control, es confiable para la mitigación del riesgo. 
</t>
        </r>
        <r>
          <rPr>
            <b/>
            <sz val="10"/>
            <color rgb="FF000000"/>
            <rFont val="Arial"/>
            <family val="34"/>
          </rPr>
          <t xml:space="preserve">Nota 6: </t>
        </r>
        <r>
          <rPr>
            <sz val="10"/>
            <color rgb="FF000000"/>
            <rFont val="Arial"/>
            <family val="34"/>
          </rPr>
          <t xml:space="preserve">El control debe dejar evidencia de su ejecución. Esta evidencia ayuda a que se pueda revisar la misma información por parte de un tercero y llegue a la misma conclusión de quien ejecutó el control, y se pueda evaluar que el control realmente fue ejecutado de acuerdo con los parámetros establecidos 
</t>
        </r>
        <r>
          <rPr>
            <b/>
            <sz val="10"/>
            <color rgb="FF000000"/>
            <rFont val="Arial"/>
            <family val="34"/>
          </rPr>
          <t xml:space="preserve">Nota 7: </t>
        </r>
        <r>
          <rPr>
            <sz val="10"/>
            <color rgb="FF000000"/>
            <rFont val="Arial"/>
            <family val="34"/>
          </rPr>
          <t xml:space="preserve">Para cada causa debe existir un control. 
</t>
        </r>
        <r>
          <rPr>
            <b/>
            <sz val="10"/>
            <color rgb="FF000000"/>
            <rFont val="Arial"/>
            <family val="34"/>
          </rPr>
          <t xml:space="preserve">Nota 8: </t>
        </r>
        <r>
          <rPr>
            <sz val="10"/>
            <color rgb="FF000000"/>
            <rFont val="Arial"/>
            <family val="34"/>
          </rPr>
          <t>Un control puede ser tan eficiente que me ayude a mitigar varias causas, en estos casos se repite el control, asociado de manera independiente a la causa específica.</t>
        </r>
      </text>
    </comment>
    <comment ref="Z9" authorId="0" shapeId="0" xr:uid="{0341B06C-BACF-49AD-BFCA-93BB0D42E391}">
      <text>
        <r>
          <rPr>
            <b/>
            <sz val="10"/>
            <color rgb="FF000000"/>
            <rFont val="Tahoma"/>
            <family val="2"/>
          </rPr>
          <t xml:space="preserve">Procedimiento 
</t>
        </r>
        <r>
          <rPr>
            <sz val="10"/>
            <color rgb="FF000000"/>
            <rFont val="Tahoma"/>
            <family val="2"/>
          </rPr>
          <t xml:space="preserve">
</t>
        </r>
        <r>
          <rPr>
            <sz val="10"/>
            <color rgb="FF000000"/>
            <rFont val="Tahoma"/>
            <family val="2"/>
          </rPr>
          <t xml:space="preserve">Enunciar el procedimiento donde se ejecuta el control en caso que el mismo se encuentre documentado. De lo contrario escribir NA.
</t>
        </r>
        <r>
          <rPr>
            <sz val="10"/>
            <color rgb="FF000000"/>
            <rFont val="Tahoma"/>
            <family val="2"/>
          </rPr>
          <t xml:space="preserve">
</t>
        </r>
        <r>
          <rPr>
            <b/>
            <sz val="10"/>
            <color rgb="FF000000"/>
            <rFont val="Tahoma"/>
            <family val="2"/>
          </rPr>
          <t xml:space="preserve">Nota 1: </t>
        </r>
        <r>
          <rPr>
            <sz val="10"/>
            <color rgb="FF000000"/>
            <rFont val="Tahoma"/>
            <family val="2"/>
          </rPr>
          <t xml:space="preserve">El control no necesariamente se encuentra en el procedimiento exactamente como está redactado en la matriz de riesgos, dado que esta redacción tiene otros criterios definidos 
</t>
        </r>
        <r>
          <rPr>
            <b/>
            <sz val="10"/>
            <color rgb="FF000000"/>
            <rFont val="Tahoma"/>
            <family val="2"/>
          </rPr>
          <t xml:space="preserve">Nota 2: </t>
        </r>
        <r>
          <rPr>
            <sz val="10"/>
            <color rgb="FF000000"/>
            <rFont val="Tahoma"/>
            <family val="2"/>
          </rPr>
          <t>El control que se defina en la matriz de riesgos puede ser un conjunto o resumen de las actividades de control del procedimiento</t>
        </r>
      </text>
    </comment>
    <comment ref="AA9" authorId="0" shapeId="0" xr:uid="{878F2246-C17E-4F20-A989-29CFD2E2731A}">
      <text>
        <r>
          <rPr>
            <b/>
            <sz val="10"/>
            <color rgb="FF000000"/>
            <rFont val="Arial"/>
            <family val="34"/>
          </rPr>
          <t>Área que ejecuta el control:</t>
        </r>
        <r>
          <rPr>
            <sz val="10"/>
            <color rgb="FF000000"/>
            <rFont val="Arial"/>
            <family val="34"/>
          </rPr>
          <t xml:space="preserve">
</t>
        </r>
        <r>
          <rPr>
            <sz val="10"/>
            <color rgb="FF000000"/>
            <rFont val="Arial"/>
            <family val="34"/>
          </rPr>
          <t>Área a la cual pertenece el funcionario o colaborador que ejecuta el control</t>
        </r>
      </text>
    </comment>
    <comment ref="AK9" authorId="0" shapeId="0" xr:uid="{F984701F-51FD-49BE-B16F-3AD8D1DEA728}">
      <text>
        <r>
          <rPr>
            <b/>
            <sz val="10"/>
            <color rgb="FF000000"/>
            <rFont val="Arial"/>
            <family val="34"/>
          </rPr>
          <t xml:space="preserve">Evaluación Ejecución del Control:
</t>
        </r>
        <r>
          <rPr>
            <sz val="10"/>
            <color rgb="FF000000"/>
            <rFont val="Arial"/>
            <family val="34"/>
          </rPr>
          <t xml:space="preserve">
</t>
        </r>
        <r>
          <rPr>
            <sz val="10"/>
            <color rgb="FF000000"/>
            <rFont val="Arial"/>
            <family val="34"/>
          </rPr>
          <t xml:space="preserve">Evalue de manera objetiva la ejecución del control, conforme los siguientes criterios:
</t>
        </r>
        <r>
          <rPr>
            <sz val="10"/>
            <color rgb="FF000000"/>
            <rFont val="Arial"/>
            <family val="34"/>
          </rPr>
          <t xml:space="preserve">
</t>
        </r>
        <r>
          <rPr>
            <b/>
            <sz val="10"/>
            <color rgb="FF000000"/>
            <rFont val="Arial"/>
            <family val="34"/>
          </rPr>
          <t xml:space="preserve">* Fuerte: </t>
        </r>
        <r>
          <rPr>
            <sz val="10"/>
            <color rgb="FF000000"/>
            <rFont val="Arial"/>
            <family val="34"/>
          </rPr>
          <t xml:space="preserve">El control se ejecuta de manera consistente por parte del responsable 
</t>
        </r>
        <r>
          <rPr>
            <sz val="10"/>
            <color rgb="FF000000"/>
            <rFont val="Arial"/>
            <family val="34"/>
          </rPr>
          <t xml:space="preserve">
</t>
        </r>
        <r>
          <rPr>
            <b/>
            <sz val="10"/>
            <color rgb="FF000000"/>
            <rFont val="Arial"/>
            <family val="34"/>
          </rPr>
          <t xml:space="preserve">* Moderado: </t>
        </r>
        <r>
          <rPr>
            <sz val="10"/>
            <color rgb="FF000000"/>
            <rFont val="Arial"/>
            <family val="34"/>
          </rPr>
          <t xml:space="preserve">El control se ejecuta algunas veces por parte del responsable 
</t>
        </r>
        <r>
          <rPr>
            <sz val="10"/>
            <color rgb="FF000000"/>
            <rFont val="Arial"/>
            <family val="34"/>
          </rPr>
          <t xml:space="preserve">
</t>
        </r>
        <r>
          <rPr>
            <b/>
            <sz val="10"/>
            <color rgb="FF000000"/>
            <rFont val="Arial"/>
            <family val="34"/>
          </rPr>
          <t xml:space="preserve">* Débil: </t>
        </r>
        <r>
          <rPr>
            <sz val="10"/>
            <color rgb="FF000000"/>
            <rFont val="Arial"/>
            <family val="34"/>
          </rPr>
          <t xml:space="preserve">El control no se ejecuta por parte del responsable
</t>
        </r>
        <r>
          <rPr>
            <sz val="10"/>
            <color rgb="FF000000"/>
            <rFont val="Calibri"/>
            <family val="2"/>
          </rPr>
          <t xml:space="preserve">
</t>
        </r>
      </text>
    </comment>
    <comment ref="AP9" authorId="0" shapeId="0" xr:uid="{49E952B4-7E9B-4793-8A24-D5C0A9747C42}">
      <text>
        <r>
          <rPr>
            <b/>
            <sz val="10"/>
            <color rgb="FF000000"/>
            <rFont val="Arial"/>
            <family val="34"/>
          </rPr>
          <t xml:space="preserve">¿Los controles ayudan a disminuir la probabilidad?
</t>
        </r>
        <r>
          <rPr>
            <sz val="10"/>
            <color rgb="FF000000"/>
            <rFont val="Arial"/>
            <family val="34"/>
          </rPr>
          <t xml:space="preserve">
</t>
        </r>
        <r>
          <rPr>
            <sz val="10"/>
            <color rgb="FF000000"/>
            <rFont val="Arial"/>
            <family val="34"/>
          </rPr>
          <t xml:space="preserve">Responda la pregunta, indicando la respuesta de la lista desplegable (Directamente; No disminuye)
</t>
        </r>
        <r>
          <rPr>
            <sz val="10"/>
            <color rgb="FF000000"/>
            <rFont val="Arial"/>
            <family val="34"/>
          </rPr>
          <t xml:space="preserve">
</t>
        </r>
        <r>
          <rPr>
            <b/>
            <sz val="10"/>
            <color rgb="FF000000"/>
            <rFont val="Arial"/>
            <family val="34"/>
          </rPr>
          <t xml:space="preserve">Nota 1: </t>
        </r>
        <r>
          <rPr>
            <sz val="10"/>
            <color rgb="FF000000"/>
            <rFont val="Arial"/>
            <family val="34"/>
          </rPr>
          <t xml:space="preserve">Para riesgos de corrupción los controles solo ayudan a disminuir la probabilidad, ya que el impacto del evento de corrupción es el mismo a nivel inherente y residual. 
</t>
        </r>
      </text>
    </comment>
    <comment ref="AQ9" authorId="0" shapeId="0" xr:uid="{6C2283EC-B8FC-4040-95B0-854F24905FBD}">
      <text>
        <r>
          <rPr>
            <b/>
            <sz val="10"/>
            <color rgb="FF000000"/>
            <rFont val="Arial"/>
            <family val="34"/>
          </rPr>
          <t>Valor Probabilidad Residual:</t>
        </r>
        <r>
          <rPr>
            <sz val="10"/>
            <color rgb="FF000000"/>
            <rFont val="Arial"/>
            <family val="34"/>
          </rPr>
          <t xml:space="preserve">
</t>
        </r>
        <r>
          <rPr>
            <b/>
            <sz val="10"/>
            <color rgb="FF000000"/>
            <rFont val="Arial"/>
            <family val="34"/>
          </rPr>
          <t xml:space="preserve">
</t>
        </r>
        <r>
          <rPr>
            <sz val="10"/>
            <color rgb="FF000000"/>
            <rFont val="Arial"/>
            <family val="34"/>
          </rPr>
          <t xml:space="preserve">Este campo es automático y no debe ser diligenciado.
</t>
        </r>
        <r>
          <rPr>
            <b/>
            <sz val="10"/>
            <color rgb="FF000000"/>
            <rFont val="Arial"/>
            <family val="34"/>
          </rPr>
          <t xml:space="preserve">
</t>
        </r>
        <r>
          <rPr>
            <b/>
            <sz val="10"/>
            <color rgb="FF000000"/>
            <rFont val="Arial"/>
            <family val="34"/>
          </rPr>
          <t xml:space="preserve">Nota 1: </t>
        </r>
        <r>
          <rPr>
            <sz val="10"/>
            <color rgb="FF000000"/>
            <rFont val="Arial"/>
            <family val="34"/>
          </rPr>
          <t xml:space="preserve">el valor de la probabilidad residual se determina restando del valor de la probabilidad inherente el número de columnas que se desplaza la probabilidad en el mapa de riesgos con apoyo de los controles implementados. 
</t>
        </r>
        <r>
          <rPr>
            <sz val="10"/>
            <color rgb="FF000000"/>
            <rFont val="Arial"/>
            <family val="34"/>
          </rPr>
          <t xml:space="preserve">
</t>
        </r>
        <r>
          <rPr>
            <b/>
            <sz val="10"/>
            <color rgb="FF000000"/>
            <rFont val="Arial"/>
            <family val="34"/>
          </rPr>
          <t xml:space="preserve">Nota 2: </t>
        </r>
        <r>
          <rPr>
            <sz val="10"/>
            <color rgb="FF000000"/>
            <rFont val="Arial"/>
            <family val="34"/>
          </rPr>
          <t xml:space="preserve">el número de columnas que se desplaza el riesgo en el eje de probabilidades depende de la solidez conjunta de controles (Columna AO) y la incidencia de los controles en la disminución de la probabilidad (Columna AP) , de acuerdo con las combinaciones expuestas en la pestaña Tabla_Controles ( Capítulo Contribución de  controles a nivel residual)  
</t>
        </r>
        <r>
          <rPr>
            <sz val="10"/>
            <color rgb="FF000000"/>
            <rFont val="Arial"/>
            <family val="34"/>
          </rPr>
          <t xml:space="preserve">
</t>
        </r>
        <r>
          <rPr>
            <b/>
            <sz val="10"/>
            <color rgb="FF000000"/>
            <rFont val="Arial"/>
            <family val="34"/>
          </rPr>
          <t xml:space="preserve">Nota 3: </t>
        </r>
        <r>
          <rPr>
            <sz val="10"/>
            <color rgb="FF000000"/>
            <rFont val="Arial"/>
            <family val="34"/>
          </rPr>
          <t xml:space="preserve">Para los riesgos de corrupción únicamente hay disminución de probabilidad. Es decir, para el impacto no opera el desplazamiento o disminución.
</t>
        </r>
        <r>
          <rPr>
            <b/>
            <sz val="10"/>
            <color rgb="FF000000"/>
            <rFont val="Arial"/>
            <family val="34"/>
          </rPr>
          <t xml:space="preserve">
</t>
        </r>
        <r>
          <rPr>
            <b/>
            <sz val="10"/>
            <color rgb="FF000000"/>
            <rFont val="Arial"/>
            <family val="34"/>
          </rPr>
          <t xml:space="preserve">Nota 4: </t>
        </r>
        <r>
          <rPr>
            <sz val="10"/>
            <color rgb="FF000000"/>
            <rFont val="Arial"/>
            <family val="34"/>
          </rPr>
          <t xml:space="preserve">Si la solidez del conjunto de los controles es débil, este no disminuirá ningún cuadrante de la probabilidad asociado al riesgo. Esto quiere decir que la probabilidad residual será igual que la probabilidad inherente, y por lo tanto los controles no están siendo efectivos.
</t>
        </r>
        <r>
          <rPr>
            <sz val="10"/>
            <color rgb="FF000000"/>
            <rFont val="Arial"/>
            <family val="34"/>
          </rPr>
          <t xml:space="preserve">
</t>
        </r>
      </text>
    </comment>
    <comment ref="AR9" authorId="0" shapeId="0" xr:uid="{0ECE787A-CABB-4B98-9542-70EB96A99B7F}">
      <text>
        <r>
          <rPr>
            <b/>
            <sz val="10"/>
            <color rgb="FF000000"/>
            <rFont val="Arial"/>
            <family val="34"/>
          </rPr>
          <t xml:space="preserve">Probabilidad Residual:
</t>
        </r>
        <r>
          <rPr>
            <sz val="10"/>
            <color rgb="FF000000"/>
            <rFont val="Arial"/>
            <family val="34"/>
          </rPr>
          <t xml:space="preserve">
</t>
        </r>
        <r>
          <rPr>
            <sz val="10"/>
            <color rgb="FF000000"/>
            <rFont val="Arial"/>
            <family val="34"/>
          </rPr>
          <t xml:space="preserve">Este campo es automático de acuerdo con la calificación del valor de la probabilidad residual (Columna AQ). Por esta razón este campo no debe ser modificado.
</t>
        </r>
        <r>
          <rPr>
            <sz val="10"/>
            <color rgb="FF000000"/>
            <rFont val="Arial"/>
            <family val="34"/>
          </rPr>
          <t xml:space="preserve">
</t>
        </r>
        <r>
          <rPr>
            <b/>
            <sz val="10"/>
            <color rgb="FF000000"/>
            <rFont val="Arial"/>
            <family val="34"/>
          </rPr>
          <t xml:space="preserve">Nota 1: </t>
        </r>
        <r>
          <rPr>
            <sz val="10"/>
            <color rgb="FF000000"/>
            <rFont val="Arial"/>
            <family val="34"/>
          </rPr>
          <t>La probabilidad residual es la resultante de aplicar la efectividad del control a la probabilidad inherente</t>
        </r>
      </text>
    </comment>
    <comment ref="AS9" authorId="0" shapeId="0" xr:uid="{74DC6816-F031-47CE-AC6E-4F2CA5E81159}">
      <text>
        <r>
          <rPr>
            <b/>
            <sz val="10"/>
            <color rgb="FF000000"/>
            <rFont val="Arial"/>
            <family val="34"/>
          </rPr>
          <t xml:space="preserve">Impacto Residual:
</t>
        </r>
        <r>
          <rPr>
            <sz val="10"/>
            <color rgb="FF000000"/>
            <rFont val="Arial"/>
            <family val="34"/>
          </rPr>
          <t xml:space="preserve">
</t>
        </r>
        <r>
          <rPr>
            <sz val="10"/>
            <color rgb="FF000000"/>
            <rFont val="Arial"/>
            <family val="34"/>
          </rPr>
          <t xml:space="preserve">Este campo es automático de acuerdo con el Impacto Inherente del riesgo (Columna T).
</t>
        </r>
        <r>
          <rPr>
            <sz val="10"/>
            <color rgb="FF000000"/>
            <rFont val="Arial"/>
            <family val="34"/>
          </rPr>
          <t xml:space="preserve">
</t>
        </r>
        <r>
          <rPr>
            <b/>
            <sz val="10"/>
            <color rgb="FF000000"/>
            <rFont val="Arial"/>
            <family val="34"/>
          </rPr>
          <t xml:space="preserve">Nota 1: </t>
        </r>
        <r>
          <rPr>
            <sz val="10"/>
            <color rgb="FF000000"/>
            <rFont val="Arial"/>
            <family val="34"/>
          </rPr>
          <t xml:space="preserve">Para los riesgos de corrupción únicamente hay disminución de probabilidad. Es decir, para el impacto no opera el desplazamiento o disminución.
</t>
        </r>
        <r>
          <rPr>
            <sz val="10"/>
            <color rgb="FF000000"/>
            <rFont val="Tahoma"/>
            <family val="34"/>
          </rPr>
          <t xml:space="preserve">
</t>
        </r>
      </text>
    </comment>
    <comment ref="AT9" authorId="0" shapeId="0" xr:uid="{CF158854-A2FD-43A9-8428-2AC43D60A1D2}">
      <text>
        <r>
          <rPr>
            <b/>
            <sz val="10"/>
            <color rgb="FF000000"/>
            <rFont val="Arial"/>
            <family val="34"/>
          </rPr>
          <t xml:space="preserve">Zona de Riesgo Final:
</t>
        </r>
        <r>
          <rPr>
            <b/>
            <sz val="10"/>
            <color rgb="FF000000"/>
            <rFont val="Arial"/>
            <family val="34"/>
          </rPr>
          <t xml:space="preserve">
</t>
        </r>
        <r>
          <rPr>
            <sz val="10"/>
            <color rgb="FF000000"/>
            <rFont val="Arial"/>
            <family val="34"/>
          </rPr>
          <t xml:space="preserve">Este campo no debe ser diligenciado debido a que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final es la resultante de combinar la probabilidad residual (Columna AR) y el impacto residual (Columna AS)</t>
        </r>
      </text>
    </comment>
    <comment ref="AU9" authorId="0" shapeId="0" xr:uid="{96E9727A-E0BD-402C-95FF-F5B55099EF57}">
      <text>
        <r>
          <rPr>
            <b/>
            <sz val="10"/>
            <color rgb="FF000000"/>
            <rFont val="Arial"/>
            <family val="34"/>
          </rPr>
          <t xml:space="preserve">Tratamiento:
</t>
        </r>
        <r>
          <rPr>
            <sz val="10"/>
            <color rgb="FF000000"/>
            <rFont val="Arial"/>
            <family val="34"/>
          </rPr>
          <t xml:space="preserve">
</t>
        </r>
        <r>
          <rPr>
            <sz val="10"/>
            <color rgb="FF000000"/>
            <rFont val="Arial"/>
            <family val="34"/>
          </rPr>
          <t xml:space="preserve">Utilice la lista desplegable que se encuentra parametrizada y seleccione el tratamiento que mejor se ajuste de acuerdo con las opciones dispuestas: i) Evitar, ii) Reducir (compartir), iii) Reducir (mitigar).
</t>
        </r>
        <r>
          <rPr>
            <sz val="10"/>
            <color rgb="FF000000"/>
            <rFont val="Arial"/>
            <family val="34"/>
          </rPr>
          <t xml:space="preserve">
</t>
        </r>
        <r>
          <rPr>
            <b/>
            <sz val="10"/>
            <color rgb="FF000000"/>
            <rFont val="Arial"/>
            <family val="34"/>
          </rPr>
          <t xml:space="preserve">Evitar: </t>
        </r>
        <r>
          <rPr>
            <sz val="10"/>
            <color rgb="FF000000"/>
            <rFont val="Arial"/>
            <family val="34"/>
          </rPr>
          <t xml:space="preserve">después de realizar un análisis y considerar que el nivel del riesgo es demasiado alto, se determina NO asumir la actividad que genera este riesgo
</t>
        </r>
        <r>
          <rPr>
            <sz val="10"/>
            <color rgb="FF000000"/>
            <rFont val="Arial"/>
            <family val="34"/>
          </rPr>
          <t xml:space="preserve">
</t>
        </r>
        <r>
          <rPr>
            <b/>
            <sz val="10"/>
            <color rgb="FF000000"/>
            <rFont val="Arial"/>
            <family val="34"/>
          </rPr>
          <t xml:space="preserve">Reducir (compartir): </t>
        </r>
        <r>
          <rPr>
            <sz val="10"/>
            <color rgb="FF000000"/>
            <rFont val="Arial"/>
            <family val="34"/>
          </rPr>
          <t xml:space="preserve">después de realizar un análisis, se considera que la mejor estrategia es tercerizar el proceso o trasladar el riesgo a través de seguros o pólizas. La responsabilidad económica recae sobre el tercero, pero no se transfiere la responsabilidad sobre el tema reputacional. Esta estrategia se emplea cuando se considera que el nivel de riesgo residual es alto.
</t>
        </r>
        <r>
          <rPr>
            <sz val="10"/>
            <color rgb="FF000000"/>
            <rFont val="Arial"/>
            <family val="34"/>
          </rPr>
          <t xml:space="preserve">
</t>
        </r>
        <r>
          <rPr>
            <b/>
            <sz val="10"/>
            <color rgb="FF000000"/>
            <rFont val="Arial"/>
            <family val="34"/>
          </rPr>
          <t xml:space="preserve">Reducir (mitigar): </t>
        </r>
        <r>
          <rPr>
            <sz val="10"/>
            <color rgb="FF000000"/>
            <rFont val="Arial"/>
            <family val="34"/>
          </rPr>
          <t xml:space="preserve">después de realizar un análisis y considerar los niveles de riesgo se implementan acciones que mitiguen el nivel de riesgo. No necesariamente es un control adicional. Esta estrategia se emplea cuando se considera que el nivel de riesgo residual es catastrófico, alto o moderado
</t>
        </r>
        <r>
          <rPr>
            <sz val="10"/>
            <color rgb="FF000000"/>
            <rFont val="Arial"/>
            <family val="34"/>
          </rPr>
          <t xml:space="preserve">
</t>
        </r>
        <r>
          <rPr>
            <b/>
            <sz val="10"/>
            <color rgb="FF000000"/>
            <rFont val="Arial"/>
            <family val="34"/>
          </rPr>
          <t xml:space="preserve">Nota 1: </t>
        </r>
        <r>
          <rPr>
            <sz val="10"/>
            <color rgb="FF000000"/>
            <rFont val="Arial"/>
            <family val="34"/>
          </rPr>
          <t>Para riesgos de corrupción, nunca se permitirá como tratamiento de mitigación su aceptación, ya que la tolerancia de la entidad frente a riesgos de corrupción es inaceptable.</t>
        </r>
      </text>
    </comment>
    <comment ref="AV9" authorId="0" shapeId="0" xr:uid="{718EC8ED-6342-495F-929C-7EEA9D96C7FE}">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Solo se deben plantear planes de acción cuando se seleccione como tratamiento al riesgo el de "Reducir"
</t>
        </r>
        <r>
          <rPr>
            <b/>
            <sz val="10"/>
            <color rgb="FF000000"/>
            <rFont val="Arial"/>
            <family val="34"/>
          </rPr>
          <t xml:space="preserve">Nota 2: </t>
        </r>
        <r>
          <rPr>
            <sz val="10"/>
            <color rgb="FF000000"/>
            <rFont val="Arial"/>
            <family val="34"/>
          </rPr>
          <t xml:space="preserve">Se sugiere enlistar como máximo 7 actividades del plan de acción para reducir el nivel de riesgo residual. En caso de identificar más, por favor priorice los más relevantes y estratégicos de acuerdo con el análisis del equipo de trabajo, de tal manera que queden como máximo el número de actividades indicadas.
</t>
        </r>
      </text>
    </comment>
    <comment ref="AW9" authorId="0" shapeId="0" xr:uid="{48EB90B6-95EE-47EB-8406-D37C248F81D6}">
      <text>
        <r>
          <rPr>
            <b/>
            <sz val="10"/>
            <color rgb="FF000000"/>
            <rFont val="Arial"/>
            <family val="34"/>
          </rPr>
          <t>Plan de Acción:</t>
        </r>
        <r>
          <rPr>
            <sz val="10"/>
            <color rgb="FF000000"/>
            <rFont val="Arial"/>
            <family val="34"/>
          </rPr>
          <t xml:space="preserve">
</t>
        </r>
        <r>
          <rPr>
            <sz val="10"/>
            <color rgb="FF000000"/>
            <rFont val="Arial"/>
            <family val="34"/>
          </rPr>
          <t xml:space="preserve">
</t>
        </r>
        <r>
          <rPr>
            <sz val="10"/>
            <color rgb="FF000000"/>
            <rFont val="Arial"/>
            <family val="34"/>
          </rPr>
          <t xml:space="preserve">Formule de manera concisa los planes de acción o actividades que ayudarán a reducir el nivel de riesgo residual.
</t>
        </r>
        <r>
          <rPr>
            <sz val="10"/>
            <color rgb="FF000000"/>
            <rFont val="Arial"/>
            <family val="34"/>
          </rPr>
          <t xml:space="preserve">
</t>
        </r>
        <r>
          <rPr>
            <b/>
            <sz val="10"/>
            <color rgb="FF000000"/>
            <rFont val="Arial"/>
            <family val="34"/>
          </rPr>
          <t xml:space="preserve">Nota 1: </t>
        </r>
        <r>
          <rPr>
            <sz val="10"/>
            <color rgb="FF000000"/>
            <rFont val="Arial"/>
            <family val="34"/>
          </rPr>
          <t xml:space="preserve">Los planes de acción o actividades que se formulen deben fortalecer los controles existentes como un complemento
</t>
        </r>
        <r>
          <rPr>
            <b/>
            <sz val="10"/>
            <color rgb="FF000000"/>
            <rFont val="Arial"/>
            <family val="34"/>
          </rPr>
          <t xml:space="preserve">Nota 2: </t>
        </r>
        <r>
          <rPr>
            <sz val="10"/>
            <color rgb="FF000000"/>
            <rFont val="Arial"/>
            <family val="34"/>
          </rPr>
          <t xml:space="preserve">Los planes de acción no necesariamente corresponden a controles adicionales, sin embargo si se pueden formular actividades adicionales que ayuden a mitigar el riesgo
</t>
        </r>
        <r>
          <rPr>
            <b/>
            <sz val="10"/>
            <color rgb="FF000000"/>
            <rFont val="Arial"/>
            <family val="34"/>
          </rPr>
          <t xml:space="preserve">Nota 3: </t>
        </r>
        <r>
          <rPr>
            <sz val="10"/>
            <color rgb="FF000000"/>
            <rFont val="Arial"/>
            <family val="34"/>
          </rPr>
          <t>Las actividades que se planteen deben ejecutarse durante la vigencia</t>
        </r>
      </text>
    </comment>
    <comment ref="AX9" authorId="0" shapeId="0" xr:uid="{1C617702-3C2C-40A9-8D05-FCDD1F8E24F5}">
      <text>
        <r>
          <rPr>
            <b/>
            <sz val="10"/>
            <color rgb="FF000000"/>
            <rFont val="Arial"/>
            <family val="34"/>
          </rPr>
          <t xml:space="preserve">Soporte:
</t>
        </r>
        <r>
          <rPr>
            <sz val="10"/>
            <color rgb="FF000000"/>
            <rFont val="Arial"/>
            <family val="34"/>
          </rPr>
          <t xml:space="preserve">
</t>
        </r>
        <r>
          <rPr>
            <sz val="10"/>
            <color rgb="FF000000"/>
            <rFont val="Arial"/>
            <family val="34"/>
          </rPr>
          <t xml:space="preserve">Indique los soportes o evidencias resultantes de la ejecución del plan de acción planteado.
</t>
        </r>
      </text>
    </comment>
    <comment ref="AY9" authorId="0" shapeId="0" xr:uid="{917BDF8A-9555-4989-A522-4DE7FC044EB8}">
      <text>
        <r>
          <rPr>
            <b/>
            <sz val="10"/>
            <color rgb="FF000000"/>
            <rFont val="Arial"/>
            <family val="34"/>
          </rPr>
          <t xml:space="preserve">Responsable:
</t>
        </r>
        <r>
          <rPr>
            <b/>
            <sz val="10"/>
            <color rgb="FF000000"/>
            <rFont val="Arial"/>
            <family val="34"/>
          </rPr>
          <t xml:space="preserve">
</t>
        </r>
        <r>
          <rPr>
            <sz val="10"/>
            <color rgb="FF000000"/>
            <rFont val="Arial"/>
            <family val="34"/>
          </rPr>
          <t>En este espacio escriba el área responsable de ejecutar el plan de acción para reducir el nivel de riesgo residual</t>
        </r>
      </text>
    </comment>
    <comment ref="AZ9" authorId="0" shapeId="0" xr:uid="{CADB0C21-C699-43F3-B2AC-4A681DFB0411}">
      <text>
        <r>
          <rPr>
            <b/>
            <sz val="10"/>
            <color rgb="FF000000"/>
            <rFont val="Arial"/>
            <family val="34"/>
          </rPr>
          <t>Fecha Implementación:</t>
        </r>
        <r>
          <rPr>
            <sz val="10"/>
            <color rgb="FF000000"/>
            <rFont val="Arial"/>
            <family val="34"/>
          </rPr>
          <t xml:space="preserve">
</t>
        </r>
        <r>
          <rPr>
            <sz val="10"/>
            <color rgb="FF000000"/>
            <rFont val="Arial"/>
            <family val="34"/>
          </rPr>
          <t xml:space="preserve">
</t>
        </r>
        <r>
          <rPr>
            <sz val="10"/>
            <color rgb="FF000000"/>
            <rFont val="Arial"/>
            <family val="34"/>
          </rPr>
          <t>Escriba la(s) fecha(s) de implementación de cada actividad del plan de tratamiento de mitigación del riesgo</t>
        </r>
      </text>
    </comment>
    <comment ref="BA9" authorId="0" shapeId="0" xr:uid="{CDB97FD1-E644-474B-94D5-6165088E33B1}">
      <text>
        <r>
          <rPr>
            <b/>
            <sz val="10"/>
            <color rgb="FF000000"/>
            <rFont val="Arial"/>
            <family val="34"/>
          </rPr>
          <t xml:space="preserve">Fecha Seguimiento:
</t>
        </r>
        <r>
          <rPr>
            <sz val="10"/>
            <color rgb="FF000000"/>
            <rFont val="Arial"/>
            <family val="34"/>
          </rPr>
          <t xml:space="preserve">
</t>
        </r>
        <r>
          <rPr>
            <sz val="10"/>
            <color rgb="FF000000"/>
            <rFont val="Arial"/>
            <family val="34"/>
          </rPr>
          <t xml:space="preserve">Este campo solo debe ser diligenciado por la Oficina Asesora de Planeación, que para efectos de seguimiento, siempre será durante los primeros días del mes subsiguiente al trimestre finalizado. </t>
        </r>
      </text>
    </comment>
    <comment ref="BC9" authorId="0" shapeId="0" xr:uid="{56694F85-C413-418D-8AA2-5F4B01B8BC0D}">
      <text>
        <r>
          <rPr>
            <b/>
            <sz val="10"/>
            <color rgb="FF000000"/>
            <rFont val="Arial"/>
            <family val="34"/>
          </rPr>
          <t xml:space="preserve">No. Control:
</t>
        </r>
        <r>
          <rPr>
            <sz val="10"/>
            <color rgb="FF000000"/>
            <rFont val="Arial"/>
            <family val="34"/>
          </rPr>
          <t xml:space="preserve">
</t>
        </r>
        <r>
          <rPr>
            <sz val="10"/>
            <color rgb="FF000000"/>
            <rFont val="Arial"/>
            <family val="34"/>
          </rPr>
          <t>Hace referencia al control enlistado en las columnas W, X y Y, sobre el cual se realizará el seguimiento. Este campo no debe ser diligenciado ya que está pre determinado.</t>
        </r>
      </text>
    </comment>
    <comment ref="BD9" authorId="0" shapeId="0" xr:uid="{B77323CB-BDBF-4830-BB6F-0E9F501AC0AE}">
      <text>
        <r>
          <rPr>
            <b/>
            <sz val="10"/>
            <color rgb="FF000000"/>
            <rFont val="Arial"/>
            <family val="34"/>
          </rPr>
          <t xml:space="preserve">Estado Implementación Controles: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control referenciado en la columna Y. 
</t>
        </r>
        <r>
          <rPr>
            <sz val="10"/>
            <color rgb="FF000000"/>
            <rFont val="Arial"/>
            <family val="34"/>
          </rPr>
          <t xml:space="preserve">
</t>
        </r>
        <r>
          <rPr>
            <sz val="10"/>
            <color rgb="FF000000"/>
            <rFont val="Arial"/>
            <family val="34"/>
          </rPr>
          <t xml:space="preserve">Las opciones del estado de implementación del control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control se deberá informar de forma trimestral y acumulada para asegurar que el control se implementó durante toda la vigencia o en el momento que se debía aplicar en la vigencia.</t>
        </r>
      </text>
    </comment>
    <comment ref="BE9" authorId="0" shapeId="0" xr:uid="{6510931A-23C2-4772-8B93-22EB530B332F}">
      <text>
        <r>
          <rPr>
            <b/>
            <sz val="10"/>
            <color rgb="FF000000"/>
            <rFont val="Arial"/>
            <family val="34"/>
          </rPr>
          <t>Seguimiento del Control:</t>
        </r>
        <r>
          <rPr>
            <sz val="10"/>
            <color rgb="FF000000"/>
            <rFont val="Arial"/>
            <family val="34"/>
          </rPr>
          <t xml:space="preserve">
</t>
        </r>
        <r>
          <rPr>
            <sz val="10"/>
            <color rgb="FF000000"/>
            <rFont val="Arial"/>
            <family val="34"/>
          </rPr>
          <t xml:space="preserve">
</t>
        </r>
        <r>
          <rPr>
            <sz val="10"/>
            <color rgb="FF000000"/>
            <rFont val="Arial"/>
            <family val="34"/>
          </rPr>
          <t>De manera concisa indique cómo implementó el control objeto de seguimiento, el resultado del mismo o cómo le está dando cumplimiento al control propuesto</t>
        </r>
      </text>
    </comment>
    <comment ref="BF9" authorId="0" shapeId="0" xr:uid="{EE11B8D7-075E-4C4E-AD3C-319FDB6B68D5}">
      <text>
        <r>
          <rPr>
            <b/>
            <sz val="10"/>
            <color rgb="FF000000"/>
            <rFont val="Arial"/>
            <family val="34"/>
          </rPr>
          <t xml:space="preserve">Evidencia de la implementación del control:
</t>
        </r>
        <r>
          <rPr>
            <b/>
            <sz val="10"/>
            <color rgb="FF000000"/>
            <rFont val="Arial"/>
            <family val="34"/>
          </rPr>
          <t xml:space="preserve">
</t>
        </r>
        <r>
          <rPr>
            <sz val="10"/>
            <color rgb="FF000000"/>
            <rFont val="Arial"/>
            <family val="34"/>
          </rPr>
          <t xml:space="preserve">Indique las evidencias que soportan la ejecución del control objeto de seguimiento, con base en lo reportado en la columna BE.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G9" authorId="0" shapeId="0" xr:uid="{065C285A-4F3D-4D6C-85E7-5C0643974797}">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Hace referencia a la actividad del plan de acción de mitigación o tratamiento, enlistado en las columnas AV y AW, sobre el cual se realizará el seguimiento. Este campo no debe ser diligenciado ya que está pre determinado.
</t>
        </r>
      </text>
    </comment>
    <comment ref="BH9" authorId="0" shapeId="0" xr:uid="{F40BEE0A-6556-44A6-AF50-27AFCEC41B83}">
      <text>
        <r>
          <rPr>
            <b/>
            <sz val="10"/>
            <color rgb="FF000000"/>
            <rFont val="Arial"/>
            <family val="34"/>
          </rPr>
          <t xml:space="preserve">Estado Ejecución Plan Tratamiento: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tratamiento referenciado en la columna AW. 
</t>
        </r>
        <r>
          <rPr>
            <sz val="10"/>
            <color rgb="FF000000"/>
            <rFont val="Arial"/>
            <family val="34"/>
          </rPr>
          <t xml:space="preserve">
</t>
        </r>
        <r>
          <rPr>
            <sz val="10"/>
            <color rgb="FF000000"/>
            <rFont val="Arial"/>
            <family val="34"/>
          </rPr>
          <t xml:space="preserve">Las opciones del estado de implementación del tratamiento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Plan de Tratamiento de Mitigación se deberá informar de forma trimestral y acumulada para asegurar que el tratamiento se implementó durante toda la vigencia o en el momento que se debía aplicar en la vigencia.</t>
        </r>
      </text>
    </comment>
    <comment ref="BI9" authorId="0" shapeId="0" xr:uid="{5E2E993C-FDCC-459C-B094-54A439191669}">
      <text>
        <r>
          <rPr>
            <b/>
            <sz val="10"/>
            <color rgb="FF000000"/>
            <rFont val="Arial"/>
            <family val="34"/>
          </rPr>
          <t xml:space="preserve">Seguimiento del Tratamiento:
</t>
        </r>
        <r>
          <rPr>
            <sz val="10"/>
            <color rgb="FF000000"/>
            <rFont val="Arial"/>
            <family val="34"/>
          </rPr>
          <t xml:space="preserve">
</t>
        </r>
        <r>
          <rPr>
            <sz val="10"/>
            <color rgb="FF000000"/>
            <rFont val="Arial"/>
            <family val="34"/>
          </rPr>
          <t xml:space="preserve">De manera concisa indique cómo implementó cada actividad del plan de tratamiento objeto de seguimiento, el resultado del mismo o cómo le está dando cumplimiento al plan de tratamiento propuesto
</t>
        </r>
      </text>
    </comment>
    <comment ref="BJ9" authorId="0" shapeId="0" xr:uid="{CCC0ACFC-E028-4455-9491-4243943C7D5B}">
      <text>
        <r>
          <rPr>
            <b/>
            <sz val="10"/>
            <color rgb="FF000000"/>
            <rFont val="Arial"/>
            <family val="34"/>
          </rPr>
          <t xml:space="preserve">Evidencia Implementación Tratamiento:
</t>
        </r>
        <r>
          <rPr>
            <b/>
            <sz val="10"/>
            <color rgb="FF000000"/>
            <rFont val="Arial"/>
            <family val="34"/>
          </rPr>
          <t xml:space="preserve">
</t>
        </r>
        <r>
          <rPr>
            <sz val="10"/>
            <color rgb="FF000000"/>
            <rFont val="Arial"/>
            <family val="34"/>
          </rPr>
          <t xml:space="preserve">Indique las evidencias que soportan la ejecución del tratamiento objeto de seguimiento, con base en lo reportado en la columna BI.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K9" authorId="0" shapeId="0" xr:uid="{0174B3E2-EA2D-4877-90EA-B3ED4708E025}">
      <text>
        <r>
          <rPr>
            <b/>
            <sz val="10"/>
            <color rgb="FF000000"/>
            <rFont val="Arial"/>
            <family val="34"/>
          </rPr>
          <t xml:space="preserve">Estado Materialización Riesgos:
</t>
        </r>
        <r>
          <rPr>
            <sz val="10"/>
            <color rgb="FF000000"/>
            <rFont val="Arial"/>
            <family val="34"/>
          </rPr>
          <t xml:space="preserve">
</t>
        </r>
        <r>
          <rPr>
            <sz val="10"/>
            <color rgb="FF000000"/>
            <rFont val="Arial"/>
            <family val="34"/>
          </rPr>
          <t xml:space="preserve">Seleccione de la lista desplegable parametrizada, si el riesgo objeto de seguimiento se materializó o no durante el periodo de seguimiento.
</t>
        </r>
      </text>
    </comment>
    <comment ref="BL9" authorId="0" shapeId="0" xr:uid="{E42DDD36-6EA4-4652-86FB-B25E92B94CDF}">
      <text>
        <r>
          <rPr>
            <b/>
            <sz val="10"/>
            <color rgb="FF000000"/>
            <rFont val="Arial"/>
            <family val="34"/>
          </rPr>
          <t xml:space="preserve">Seguimiento Materialización de Riesgos:
</t>
        </r>
        <r>
          <rPr>
            <sz val="10"/>
            <color rgb="FF000000"/>
            <rFont val="Arial"/>
            <family val="34"/>
          </rPr>
          <t xml:space="preserve">
</t>
        </r>
        <r>
          <rPr>
            <sz val="10"/>
            <color rgb="FF000000"/>
            <rFont val="Arial"/>
            <family val="34"/>
          </rPr>
          <t>De manera complementaria, informe de manera concisa si no se presento materialización del riesgo, y en caso contrario, informar brevemente cómo se materializó el riesgo.</t>
        </r>
      </text>
    </comment>
    <comment ref="BM9" authorId="0" shapeId="0" xr:uid="{6E2A7863-D562-44AF-9E22-8B8B58FE75EB}">
      <text>
        <r>
          <rPr>
            <b/>
            <sz val="10"/>
            <color rgb="FF000000"/>
            <rFont val="Arial"/>
            <family val="34"/>
          </rPr>
          <t xml:space="preserve">Evidencia Materialización del riesgo:
</t>
        </r>
        <r>
          <rPr>
            <b/>
            <sz val="10"/>
            <color rgb="FF000000"/>
            <rFont val="Arial"/>
            <family val="34"/>
          </rPr>
          <t xml:space="preserve">
</t>
        </r>
        <r>
          <rPr>
            <sz val="10"/>
            <color rgb="FF000000"/>
            <rFont val="Arial"/>
            <family val="34"/>
          </rPr>
          <t xml:space="preserve">Indique como evidencia los documentos o registros que den cuenta de la materialización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En caso que ya se haya reportado la materialización del riesgo formalmente a la Oficina Asesora de Planeación, informe el memorando o correo por el cual se remite el reporte.
</t>
        </r>
        <r>
          <rPr>
            <sz val="10"/>
            <color rgb="FF000000"/>
            <rFont val="Arial"/>
            <family val="34"/>
          </rPr>
          <t xml:space="preserve">
</t>
        </r>
        <r>
          <rPr>
            <b/>
            <sz val="10"/>
            <color rgb="FF000000"/>
            <rFont val="Arial"/>
            <family val="34"/>
          </rPr>
          <t xml:space="preserve">Nota 2. </t>
        </r>
        <r>
          <rPr>
            <sz val="10"/>
            <color rgb="FF000000"/>
            <rFont val="Arial"/>
            <family val="34"/>
          </rPr>
          <t>El reporte de la materialización de un riesgo en esta herramienta, no exime el reporte y uso del formato destinado para el reporte detallado de riesgos materializados.</t>
        </r>
      </text>
    </comment>
    <comment ref="Q10" authorId="0" shapeId="0" xr:uid="{C1BE47B3-EB02-4103-8100-AC9BEF4B7F03}">
      <text>
        <r>
          <rPr>
            <b/>
            <sz val="10"/>
            <color rgb="FF000000"/>
            <rFont val="Arial"/>
            <family val="34"/>
          </rPr>
          <t xml:space="preserve">Cuestionario Corrupción
</t>
        </r>
        <r>
          <rPr>
            <sz val="10"/>
            <color rgb="FF000000"/>
            <rFont val="Arial"/>
            <family val="34"/>
          </rPr>
          <t xml:space="preserve">
</t>
        </r>
        <r>
          <rPr>
            <sz val="10"/>
            <color rgb="FF000000"/>
            <rFont val="Arial"/>
            <family val="34"/>
          </rPr>
          <t xml:space="preserve">Dar click a la casilla Q de cada riesgo, para aplicar el cuestionario que contiene los criterios que determinan el impacto inherente de cada riesgo.
</t>
        </r>
        <r>
          <rPr>
            <sz val="10"/>
            <color rgb="FF000000"/>
            <rFont val="Tahoma"/>
            <family val="2"/>
          </rPr>
          <t xml:space="preserve">
</t>
        </r>
      </text>
    </comment>
    <comment ref="R10" authorId="0" shapeId="0" xr:uid="{28949905-D39D-4DF2-A629-34C724618876}">
      <text>
        <r>
          <rPr>
            <b/>
            <sz val="10"/>
            <color rgb="FF000000"/>
            <rFont val="Arial"/>
            <family val="34"/>
          </rPr>
          <t xml:space="preserve">Respuestas Afirmativas: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campo corresponde a las respuestas afirmativas del cuestionario aplicado al dar click a la casilla Q de cada riesgo.
</t>
        </r>
      </text>
    </comment>
    <comment ref="AB10" authorId="0" shapeId="0" xr:uid="{A6BC25D1-C4CB-4B32-9337-726F32E5C903}">
      <text>
        <r>
          <rPr>
            <b/>
            <sz val="10"/>
            <color rgb="FF000000"/>
            <rFont val="Arial"/>
            <family val="34"/>
          </rPr>
          <t xml:space="preserve">Asignación Responsable: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 xml:space="preserve">¿Existe un responsable asignado a la ejecución del control?
</t>
        </r>
        <r>
          <rPr>
            <sz val="10"/>
            <color rgb="FF000000"/>
            <rFont val="Arial"/>
            <family val="34"/>
          </rPr>
          <t xml:space="preserve">
</t>
        </r>
        <r>
          <rPr>
            <sz val="10"/>
            <color rgb="FF000000"/>
            <rFont val="Arial"/>
            <family val="34"/>
          </rPr>
          <t>Opciones de Respuesta: Asignado /No asignado</t>
        </r>
      </text>
    </comment>
    <comment ref="AC10" authorId="0" shapeId="0" xr:uid="{F1AF16F6-4FEF-4FC4-AF45-4D5CF1327A17}">
      <text>
        <r>
          <rPr>
            <b/>
            <sz val="10"/>
            <color rgb="FF000000"/>
            <rFont val="Arial"/>
            <family val="34"/>
          </rPr>
          <t xml:space="preserve">Autoridad y Segregación de Funciones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¿El responsable tiene la autoridad y adecuada segregación de funciones en la ejecución del control?</t>
        </r>
        <r>
          <rPr>
            <sz val="10"/>
            <color rgb="FF000000"/>
            <rFont val="Arial"/>
            <family val="34"/>
          </rPr>
          <t xml:space="preserve"> 
</t>
        </r>
        <r>
          <rPr>
            <sz val="10"/>
            <color rgb="FF000000"/>
            <rFont val="Arial"/>
            <family val="34"/>
          </rPr>
          <t xml:space="preserve">
</t>
        </r>
        <r>
          <rPr>
            <sz val="10"/>
            <color rgb="FF000000"/>
            <rFont val="Arial"/>
            <family val="34"/>
          </rPr>
          <t xml:space="preserve">Opciones de Respuesta: Adecuado /Inadecuado
</t>
        </r>
      </text>
    </comment>
    <comment ref="AD10" authorId="0" shapeId="0" xr:uid="{475F5647-158E-4853-BD35-E591787DB6A2}">
      <text>
        <r>
          <rPr>
            <b/>
            <sz val="10"/>
            <color rgb="FF000000"/>
            <rFont val="Arial"/>
            <family val="34"/>
          </rPr>
          <t xml:space="preserve">Periodicidad del Control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¿La oportunidad en que se ejecuta el control ayuda a prevenir la mitigación del riesgo o a detectar la materialización del riesgo de manera oportuna?</t>
        </r>
        <r>
          <rPr>
            <sz val="10"/>
            <color rgb="FF000000"/>
            <rFont val="Arial"/>
            <family val="34"/>
          </rPr>
          <t xml:space="preserve">
</t>
        </r>
        <r>
          <rPr>
            <sz val="10"/>
            <color rgb="FF000000"/>
            <rFont val="Arial"/>
            <family val="34"/>
          </rPr>
          <t xml:space="preserve">
</t>
        </r>
        <r>
          <rPr>
            <sz val="10"/>
            <color rgb="FF000000"/>
            <rFont val="Arial"/>
            <family val="34"/>
          </rPr>
          <t>Opciones de Respuesta: Oportuna/ Inoportuna</t>
        </r>
      </text>
    </comment>
    <comment ref="AE10" authorId="0" shapeId="0" xr:uid="{8FBF615C-735B-449B-B342-108BD242A0C7}">
      <text>
        <r>
          <rPr>
            <b/>
            <sz val="10"/>
            <color rgb="FF000000"/>
            <rFont val="Arial"/>
            <family val="34"/>
          </rPr>
          <t xml:space="preserve">Propósito Control: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¿Las actividades que se desarrollan en el control realmente buscan por si sola prevenir o detectar las causas que pueden dar origen al riesgo, ejemplo Verificar, Validar Cotejar, Comparar, Revisar, etc.?</t>
        </r>
        <r>
          <rPr>
            <sz val="10"/>
            <color rgb="FF000000"/>
            <rFont val="Arial"/>
            <family val="34"/>
          </rPr>
          <t xml:space="preserve"> 
</t>
        </r>
        <r>
          <rPr>
            <sz val="10"/>
            <color rgb="FF000000"/>
            <rFont val="Arial"/>
            <family val="34"/>
          </rPr>
          <t xml:space="preserve">
</t>
        </r>
        <r>
          <rPr>
            <sz val="10"/>
            <color rgb="FF000000"/>
            <rFont val="Arial"/>
            <family val="34"/>
          </rPr>
          <t>Opciones de Respuesta: Prevenir/ Detectar /No es un control</t>
        </r>
      </text>
    </comment>
    <comment ref="AF10" authorId="0" shapeId="0" xr:uid="{86EA6FAF-21DC-4BA1-9F4A-4BE88E9887CE}">
      <text>
        <r>
          <rPr>
            <b/>
            <sz val="10"/>
            <color rgb="FF000000"/>
            <rFont val="Arial"/>
            <family val="34"/>
          </rPr>
          <t xml:space="preserve">Fuente de Información: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¿La fuente de información que se utiliza en el desarrollo del control es información confiable que permita mitigar el riesgo?.
</t>
        </r>
        <r>
          <rPr>
            <sz val="10"/>
            <color rgb="FF000000"/>
            <rFont val="Arial"/>
            <family val="34"/>
          </rPr>
          <t xml:space="preserve">
</t>
        </r>
        <r>
          <rPr>
            <sz val="10"/>
            <color rgb="FF000000"/>
            <rFont val="Arial"/>
            <family val="34"/>
          </rPr>
          <t xml:space="preserve">Opciones de Respuesta: Confiable/No Confiable
</t>
        </r>
      </text>
    </comment>
    <comment ref="AG10" authorId="0" shapeId="0" xr:uid="{3BBF6CF6-6BBC-4C94-9F4D-5115EE16F93F}">
      <text>
        <r>
          <rPr>
            <b/>
            <sz val="10"/>
            <color rgb="FF000000"/>
            <rFont val="Arial"/>
            <family val="34"/>
          </rPr>
          <t xml:space="preserve">Investigación y Resolución de Observaciones y Desviaciones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¿Las observaciones, desviaciones o diferencias identificadas como resultados de la ejecución del control son investigadas y resueltas de manera oportuna?
</t>
        </r>
        <r>
          <rPr>
            <sz val="10"/>
            <color rgb="FF000000"/>
            <rFont val="Arial"/>
            <family val="34"/>
          </rPr>
          <t xml:space="preserve">
</t>
        </r>
        <r>
          <rPr>
            <sz val="10"/>
            <color rgb="FF000000"/>
            <rFont val="Arial"/>
            <family val="34"/>
          </rPr>
          <t xml:space="preserve">Opciones de Respuesta: Oportuna/ Inoportuna
</t>
        </r>
      </text>
    </comment>
    <comment ref="AH10" authorId="0" shapeId="0" xr:uid="{EA00DC72-2B44-4083-92C3-3A06F63E8EF7}">
      <text>
        <r>
          <rPr>
            <b/>
            <sz val="10"/>
            <color rgb="FF000000"/>
            <rFont val="Arial"/>
            <family val="34"/>
          </rPr>
          <t xml:space="preserve">Evidencia Ejecución del Control
</t>
        </r>
        <r>
          <rPr>
            <b/>
            <sz val="10"/>
            <color rgb="FF000000"/>
            <rFont val="Arial"/>
            <family val="34"/>
          </rPr>
          <t xml:space="preserve">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¿Se deja evidencia o rastro de la ejecución del control, que permita a cualquier tercero con la evidencia, llegar a la misma conclusión?.
</t>
        </r>
        <r>
          <rPr>
            <sz val="10"/>
            <color rgb="FF000000"/>
            <rFont val="Arial"/>
            <family val="34"/>
          </rPr>
          <t xml:space="preserve">
</t>
        </r>
        <r>
          <rPr>
            <sz val="10"/>
            <color rgb="FF000000"/>
            <rFont val="Arial"/>
            <family val="34"/>
          </rPr>
          <t xml:space="preserve">Opciones de Respuesta: Completa / Incompleta / No existe
</t>
        </r>
      </text>
    </comment>
    <comment ref="AI10" authorId="0" shapeId="0" xr:uid="{BD826805-1917-4AB5-A246-32E458F182A4}">
      <text>
        <r>
          <rPr>
            <b/>
            <sz val="10"/>
            <color rgb="FF000000"/>
            <rFont val="Arial"/>
            <family val="34"/>
          </rPr>
          <t xml:space="preserve">Calificación:
</t>
        </r>
        <r>
          <rPr>
            <b/>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La calificación del diseño del control se asigna conforme al peso de cada criterio de evaluación de acuerdo con la información de la pestaña Tabla_Controles (Tabla Evaluación Diseño de Control) </t>
        </r>
      </text>
    </comment>
    <comment ref="AJ10" authorId="0" shapeId="0" xr:uid="{8235C1A0-A9EA-4B72-8946-A4E42B86A0DF}">
      <text>
        <r>
          <rPr>
            <b/>
            <sz val="10"/>
            <color rgb="FF000000"/>
            <rFont val="Arial"/>
            <family val="34"/>
          </rPr>
          <t>Diseño del Control:</t>
        </r>
        <r>
          <rPr>
            <sz val="10"/>
            <color rgb="FF000000"/>
            <rFont val="Arial"/>
            <family val="34"/>
          </rPr>
          <t xml:space="preserve">
</t>
        </r>
        <r>
          <rPr>
            <sz val="10"/>
            <color rgb="FF000000"/>
            <rFont val="Arial"/>
            <family val="34"/>
          </rPr>
          <t xml:space="preserve">
</t>
        </r>
        <r>
          <rPr>
            <sz val="10"/>
            <color rgb="FF000000"/>
            <rFont val="Arial"/>
            <family val="34"/>
          </rPr>
          <t xml:space="preserve">Este campo es automático conforme a la calificación cuantitativa de la evaluación del diseño del control (Columna AI). Por esta razón este campo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Un control se considera con diseño </t>
        </r>
        <r>
          <rPr>
            <b/>
            <sz val="10"/>
            <color rgb="FF000000"/>
            <rFont val="Arial"/>
            <family val="34"/>
          </rPr>
          <t xml:space="preserve">Fuerte </t>
        </r>
        <r>
          <rPr>
            <sz val="10"/>
            <color rgb="FF000000"/>
            <rFont val="Arial"/>
            <family val="34"/>
          </rPr>
          <t xml:space="preserve">cuando obtiene calificaciones entre 96 y 100 
</t>
        </r>
        <r>
          <rPr>
            <sz val="10"/>
            <color rgb="FF000000"/>
            <rFont val="Arial"/>
            <family val="34"/>
          </rPr>
          <t xml:space="preserve">
</t>
        </r>
        <r>
          <rPr>
            <b/>
            <sz val="10"/>
            <color rgb="FF000000"/>
            <rFont val="Arial"/>
            <family val="34"/>
          </rPr>
          <t xml:space="preserve">Nota 2: </t>
        </r>
        <r>
          <rPr>
            <sz val="10"/>
            <color rgb="FF000000"/>
            <rFont val="Arial"/>
            <family val="34"/>
          </rPr>
          <t xml:space="preserve">Un control se considera con diseño </t>
        </r>
        <r>
          <rPr>
            <b/>
            <sz val="10"/>
            <color rgb="FF000000"/>
            <rFont val="Arial"/>
            <family val="34"/>
          </rPr>
          <t xml:space="preserve">Moderado </t>
        </r>
        <r>
          <rPr>
            <sz val="10"/>
            <color rgb="FF000000"/>
            <rFont val="Arial"/>
            <family val="34"/>
          </rPr>
          <t xml:space="preserve">cuando obtiene calificaciones entre 86 y 95
</t>
        </r>
        <r>
          <rPr>
            <sz val="10"/>
            <color rgb="FF000000"/>
            <rFont val="Arial"/>
            <family val="34"/>
          </rPr>
          <t xml:space="preserve">
</t>
        </r>
        <r>
          <rPr>
            <b/>
            <sz val="10"/>
            <color rgb="FF000000"/>
            <rFont val="Arial"/>
            <family val="34"/>
          </rPr>
          <t xml:space="preserve">Nota 3: </t>
        </r>
        <r>
          <rPr>
            <sz val="10"/>
            <color rgb="FF000000"/>
            <rFont val="Arial"/>
            <family val="34"/>
          </rPr>
          <t xml:space="preserve">Un control se considera con diseño </t>
        </r>
        <r>
          <rPr>
            <b/>
            <sz val="10"/>
            <color rgb="FF000000"/>
            <rFont val="Arial"/>
            <family val="34"/>
          </rPr>
          <t xml:space="preserve">Débil </t>
        </r>
        <r>
          <rPr>
            <sz val="10"/>
            <color rgb="FF000000"/>
            <rFont val="Arial"/>
            <family val="34"/>
          </rPr>
          <t>cuando obtiene calificaciones entre 0 y 85</t>
        </r>
      </text>
    </comment>
    <comment ref="AL10" authorId="0" shapeId="0" xr:uid="{C8B5B863-ED4C-445C-A02B-F3DB9CFFBB46}">
      <text>
        <r>
          <rPr>
            <b/>
            <sz val="10"/>
            <color rgb="FF000000"/>
            <rFont val="Arial"/>
            <family val="34"/>
          </rPr>
          <t xml:space="preserve">Solidez Individual del Control:
</t>
        </r>
        <r>
          <rPr>
            <sz val="10"/>
            <color rgb="FF000000"/>
            <rFont val="Arial"/>
            <family val="34"/>
          </rPr>
          <t xml:space="preserve">
</t>
        </r>
        <r>
          <rPr>
            <sz val="10"/>
            <color rgb="FF000000"/>
            <rFont val="Arial"/>
            <family val="34"/>
          </rPr>
          <t xml:space="preserve">Este campo es automático con base en la calificación obtenida de la evaluación del diseño y ejecución de cada control, por lo que no debe ser modificado.
</t>
        </r>
        <r>
          <rPr>
            <sz val="10"/>
            <color rgb="FF000000"/>
            <rFont val="Arial"/>
            <family val="34"/>
          </rPr>
          <t xml:space="preserve">
</t>
        </r>
        <r>
          <rPr>
            <b/>
            <sz val="10"/>
            <color rgb="FF000000"/>
            <rFont val="Arial"/>
            <family val="34"/>
          </rPr>
          <t xml:space="preserve">Nota 1: </t>
        </r>
        <r>
          <rPr>
            <sz val="10"/>
            <color rgb="FF000000"/>
            <rFont val="Arial"/>
            <family val="34"/>
          </rPr>
          <t xml:space="preserve">En la evaluación del diseño y ejecución de los controles, las dos variables son importantes y significativas en el tratamiento de los riesgos y sus causas, por lo que siempre la calificación de la solidez de cada control, asumirá la calificación del diseño o ejecución con menor calificación entre fuerte, moderado y débil.
</t>
        </r>
        <r>
          <rPr>
            <sz val="10"/>
            <color rgb="FF000000"/>
            <rFont val="Arial"/>
            <family val="34"/>
          </rPr>
          <t xml:space="preserve">
</t>
        </r>
        <r>
          <rPr>
            <b/>
            <sz val="10"/>
            <color rgb="FF000000"/>
            <rFont val="Arial"/>
            <family val="34"/>
          </rPr>
          <t xml:space="preserve">Nota 2: </t>
        </r>
        <r>
          <rPr>
            <sz val="10"/>
            <color rgb="FF000000"/>
            <rFont val="Arial"/>
            <family val="34"/>
          </rPr>
          <t xml:space="preserve">Las combinaciones para establecer la solidez individual de cada control se pueden visualizar en la pestaña Tabla_Controles, en el capítulo de Solidez Individual de Controles, en caso de requerir mayor detalle. </t>
        </r>
      </text>
    </comment>
    <comment ref="AM10" authorId="0" shapeId="0" xr:uid="{A630BAA7-05DE-4064-976B-BCD233982AFE}">
      <text>
        <r>
          <rPr>
            <b/>
            <sz val="10"/>
            <color rgb="FF000000"/>
            <rFont val="Arial"/>
            <family val="34"/>
          </rPr>
          <t xml:space="preserve">Puntaje Solidez Individual del Control:
</t>
        </r>
        <r>
          <rPr>
            <b/>
            <sz val="10"/>
            <color rgb="FF000000"/>
            <rFont val="Arial"/>
            <family val="34"/>
          </rPr>
          <t xml:space="preserve">
</t>
        </r>
        <r>
          <rPr>
            <sz val="10"/>
            <color rgb="FF000000"/>
            <rFont val="Arial"/>
            <family val="34"/>
          </rPr>
          <t xml:space="preserve">Dato automático conforme el dato automático de la Columna AL. Por favor no diligenciar.
</t>
        </r>
        <r>
          <rPr>
            <sz val="10"/>
            <color rgb="FF000000"/>
            <rFont val="Arial"/>
            <family val="34"/>
          </rPr>
          <t xml:space="preserve">
</t>
        </r>
        <r>
          <rPr>
            <sz val="10"/>
            <color rgb="FF000000"/>
            <rFont val="Arial"/>
            <family val="34"/>
          </rPr>
          <t xml:space="preserve">Nota 1: Los puntajes posibles por asignación son:
</t>
        </r>
        <r>
          <rPr>
            <b/>
            <sz val="10"/>
            <color rgb="FF000000"/>
            <rFont val="Arial"/>
            <family val="34"/>
          </rPr>
          <t xml:space="preserve">* Fuerte: </t>
        </r>
        <r>
          <rPr>
            <sz val="10"/>
            <color rgb="FF000000"/>
            <rFont val="Arial"/>
            <family val="34"/>
          </rPr>
          <t xml:space="preserve">100
</t>
        </r>
        <r>
          <rPr>
            <b/>
            <sz val="10"/>
            <color rgb="FF000000"/>
            <rFont val="Arial"/>
            <family val="34"/>
          </rPr>
          <t xml:space="preserve">* Moderado: </t>
        </r>
        <r>
          <rPr>
            <sz val="10"/>
            <color rgb="FF000000"/>
            <rFont val="Arial"/>
            <family val="34"/>
          </rPr>
          <t xml:space="preserve">50
</t>
        </r>
        <r>
          <rPr>
            <b/>
            <sz val="10"/>
            <color rgb="FF000000"/>
            <rFont val="Arial"/>
            <family val="34"/>
          </rPr>
          <t xml:space="preserve">* Débil: </t>
        </r>
        <r>
          <rPr>
            <sz val="10"/>
            <color rgb="FF000000"/>
            <rFont val="Arial"/>
            <family val="34"/>
          </rPr>
          <t>0</t>
        </r>
      </text>
    </comment>
    <comment ref="AN10" authorId="0" shapeId="0" xr:uid="{B867DDBE-35C7-4F6E-86A9-89A6761574DF}">
      <text>
        <r>
          <rPr>
            <b/>
            <sz val="10"/>
            <color rgb="FF000000"/>
            <rFont val="Arial"/>
            <family val="34"/>
          </rPr>
          <t xml:space="preserve">Puntaje Solidez Conjunta de Controles:
</t>
        </r>
        <r>
          <rPr>
            <sz val="10"/>
            <color rgb="FF000000"/>
            <rFont val="Arial"/>
            <family val="34"/>
          </rPr>
          <t xml:space="preserve">
</t>
        </r>
        <r>
          <rPr>
            <sz val="10"/>
            <color rgb="FF000000"/>
            <rFont val="Arial"/>
            <family val="34"/>
          </rPr>
          <t>Este campo es automático de acuerdo con el promedio aritmético simple de los controles por cada riesgo. Por esta razón este campo no debe ser modificado.</t>
        </r>
      </text>
    </comment>
    <comment ref="AO10" authorId="0" shapeId="0" xr:uid="{55ED6CD6-91B5-492B-9F9B-1EA42AAD6D7E}">
      <text>
        <r>
          <rPr>
            <b/>
            <sz val="10"/>
            <color rgb="FF000000"/>
            <rFont val="Arial"/>
            <family val="34"/>
          </rPr>
          <t xml:space="preserve">Solidez Conjunta de Controles:
</t>
        </r>
        <r>
          <rPr>
            <sz val="10"/>
            <color rgb="FF000000"/>
            <rFont val="Arial"/>
            <family val="34"/>
          </rPr>
          <t xml:space="preserve">
</t>
        </r>
        <r>
          <rPr>
            <sz val="10"/>
            <color rgb="FF000000"/>
            <rFont val="Arial"/>
            <family val="34"/>
          </rPr>
          <t xml:space="preserve">Este campo es automático de acuerdo con el puntaje de la solidez conjunta de controles (Columna AN), por lo que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La solidez conjunta de controles se considera </t>
        </r>
        <r>
          <rPr>
            <b/>
            <sz val="10"/>
            <color rgb="FF000000"/>
            <rFont val="Arial"/>
            <family val="34"/>
          </rPr>
          <t xml:space="preserve">Fuerte </t>
        </r>
        <r>
          <rPr>
            <sz val="10"/>
            <color rgb="FF000000"/>
            <rFont val="Arial"/>
            <family val="34"/>
          </rPr>
          <t xml:space="preserve">cuando el promedio de la solidez individual de cada control al sumarlos y ponderarlos es igual a 100.
</t>
        </r>
        <r>
          <rPr>
            <sz val="10"/>
            <color rgb="FF000000"/>
            <rFont val="Arial"/>
            <family val="34"/>
          </rPr>
          <t xml:space="preserve"> 
</t>
        </r>
        <r>
          <rPr>
            <b/>
            <sz val="10"/>
            <color rgb="FF000000"/>
            <rFont val="Arial"/>
            <family val="34"/>
          </rPr>
          <t xml:space="preserve">Nota 2: </t>
        </r>
        <r>
          <rPr>
            <sz val="10"/>
            <color rgb="FF000000"/>
            <rFont val="Arial"/>
            <family val="34"/>
          </rPr>
          <t xml:space="preserve">La solidez conjunta de controles se considera </t>
        </r>
        <r>
          <rPr>
            <b/>
            <sz val="10"/>
            <color rgb="FF000000"/>
            <rFont val="Arial"/>
            <family val="34"/>
          </rPr>
          <t xml:space="preserve">Moderado </t>
        </r>
        <r>
          <rPr>
            <sz val="10"/>
            <color rgb="FF000000"/>
            <rFont val="Arial"/>
            <family val="34"/>
          </rPr>
          <t xml:space="preserve">cuando el promedio de la solidez individual de cada control al sumarlos y ponderarlos está entre 50 y 99
</t>
        </r>
        <r>
          <rPr>
            <sz val="10"/>
            <color rgb="FF000000"/>
            <rFont val="Arial"/>
            <family val="34"/>
          </rPr>
          <t xml:space="preserve"> 
</t>
        </r>
        <r>
          <rPr>
            <b/>
            <sz val="10"/>
            <color rgb="FF000000"/>
            <rFont val="Arial"/>
            <family val="34"/>
          </rPr>
          <t xml:space="preserve">Nota 3: </t>
        </r>
        <r>
          <rPr>
            <sz val="10"/>
            <color rgb="FF000000"/>
            <rFont val="Arial"/>
            <family val="34"/>
          </rPr>
          <t xml:space="preserve">La solidez conjunta de controles se considera </t>
        </r>
        <r>
          <rPr>
            <b/>
            <sz val="10"/>
            <color rgb="FF000000"/>
            <rFont val="Arial"/>
            <family val="34"/>
          </rPr>
          <t xml:space="preserve">Débil </t>
        </r>
        <r>
          <rPr>
            <sz val="10"/>
            <color rgb="FF000000"/>
            <rFont val="Arial"/>
            <family val="34"/>
          </rPr>
          <t xml:space="preserve">cuando el promedio de la solidez individual de cada control al sumarlos y ponderarlos es menor a 50.
</t>
        </r>
      </text>
    </comment>
  </commentList>
</comments>
</file>

<file path=xl/sharedStrings.xml><?xml version="1.0" encoding="utf-8"?>
<sst xmlns="http://schemas.openxmlformats.org/spreadsheetml/2006/main" count="19188" uniqueCount="3960">
  <si>
    <t>MAPA DE RIESGOS DE CORRUPCIÓN</t>
  </si>
  <si>
    <t>IDENTIFICACIÓN DEL RIESGO</t>
  </si>
  <si>
    <t>ANÁLISIS DEL RIESGO</t>
  </si>
  <si>
    <t>EVALUACIÓN DEL RIESGO</t>
  </si>
  <si>
    <t>PLAN DE TRATAMIENTO DE MITIGACIÓN</t>
  </si>
  <si>
    <t>PLAN DE CONTINGENCIA</t>
  </si>
  <si>
    <t>SEGUIMIENTO</t>
  </si>
  <si>
    <t>Información General del Riesgo</t>
  </si>
  <si>
    <t>Redacción de Riesgo</t>
  </si>
  <si>
    <t>Identificación de Causas y Consecuencias</t>
  </si>
  <si>
    <t>Probabilidad Inherente</t>
  </si>
  <si>
    <t>Impacto Inherente</t>
  </si>
  <si>
    <t>Nivel de Riesgo Inherente</t>
  </si>
  <si>
    <t>Descripción de Controles</t>
  </si>
  <si>
    <t>Valoración Controles</t>
  </si>
  <si>
    <t>Nivel del riesgo residual</t>
  </si>
  <si>
    <t>Plan de Acción Tratamiento de Mitigación</t>
  </si>
  <si>
    <t>implementación de Controles</t>
  </si>
  <si>
    <t>Ejecución Plan de Tratamiento de Mitigación</t>
  </si>
  <si>
    <t>Materialización de Riesgos</t>
  </si>
  <si>
    <t>Código Riesgo</t>
  </si>
  <si>
    <t>Tipología de Riesgo</t>
  </si>
  <si>
    <t>Subcategoría del Riesgo</t>
  </si>
  <si>
    <t>Macro Proceso</t>
  </si>
  <si>
    <t>Proceso</t>
  </si>
  <si>
    <t>Objetivo Proceso</t>
  </si>
  <si>
    <t>Producto/ Servicio</t>
  </si>
  <si>
    <t>Descripción del Riesgo</t>
  </si>
  <si>
    <t>Hecho de Corrupción</t>
  </si>
  <si>
    <t>Cod. Causa</t>
  </si>
  <si>
    <t>Causas Asociadas</t>
  </si>
  <si>
    <t>Consecuencias</t>
  </si>
  <si>
    <t>Criterio para determinar probabilidad</t>
  </si>
  <si>
    <t>Valor Probabilidad Inherente</t>
  </si>
  <si>
    <t>Cuestionario Corrupción</t>
  </si>
  <si>
    <t>Criterio para determinar impacto</t>
  </si>
  <si>
    <t>Impacto 
Inherente</t>
  </si>
  <si>
    <t>Valor Impacto Inherente</t>
  </si>
  <si>
    <t>Zona de Riesgo Inherente</t>
  </si>
  <si>
    <t>No. Control</t>
  </si>
  <si>
    <t>Control</t>
  </si>
  <si>
    <t>Descripción del Control</t>
  </si>
  <si>
    <t>Procedimiento donde se ejecuta el control</t>
  </si>
  <si>
    <t>Área que ejecuta el Control</t>
  </si>
  <si>
    <t>Evaluación Diseño de Controles</t>
  </si>
  <si>
    <t>Evaluación 
Ejecución del Control</t>
  </si>
  <si>
    <t>Solidez Controles</t>
  </si>
  <si>
    <t>¿Los controles ayudan a disminuir la probabilidad?</t>
  </si>
  <si>
    <t>Valor Probabilidad Residual</t>
  </si>
  <si>
    <t>Probabilidad Residual</t>
  </si>
  <si>
    <t xml:space="preserve">Impacto Residual </t>
  </si>
  <si>
    <t>Zona de Riesgo Final</t>
  </si>
  <si>
    <t>Tratamiento</t>
  </si>
  <si>
    <t>No.  Tratamiento</t>
  </si>
  <si>
    <t>Plan de Acción</t>
  </si>
  <si>
    <t>Soporte</t>
  </si>
  <si>
    <t>Responsable</t>
  </si>
  <si>
    <t>Fecha Implementación</t>
  </si>
  <si>
    <t>Fecha Seguimiento</t>
  </si>
  <si>
    <t>Estado</t>
  </si>
  <si>
    <t>Seguimiento</t>
  </si>
  <si>
    <t>Evidencia</t>
  </si>
  <si>
    <t>No. Tratamiento</t>
  </si>
  <si>
    <t>Categoría Riesgo</t>
  </si>
  <si>
    <t>Aplicación Cuestionario</t>
  </si>
  <si>
    <t>Respuestas Afirmativas</t>
  </si>
  <si>
    <t>Asignación Responsable</t>
  </si>
  <si>
    <t>Autoridad y Segregación de Funciones</t>
  </si>
  <si>
    <t>Periodicidad Control</t>
  </si>
  <si>
    <t>Propósito Control</t>
  </si>
  <si>
    <t>Fuente de Información</t>
  </si>
  <si>
    <t>Investigación y Resolución de Observaciones y Desviaciones</t>
  </si>
  <si>
    <t>Evidencia Ejecución Control</t>
  </si>
  <si>
    <t>Calificación</t>
  </si>
  <si>
    <t>Diseño del Control</t>
  </si>
  <si>
    <t>Solidez Individual
del Control</t>
  </si>
  <si>
    <t>Puntaje Solidez Individual del Control</t>
  </si>
  <si>
    <t>Puntaje Solidez conjunta de Controles</t>
  </si>
  <si>
    <t>Solidez conjunta de Controles</t>
  </si>
  <si>
    <t>Corrupción</t>
  </si>
  <si>
    <t>Fraude interno</t>
  </si>
  <si>
    <t>Gestión_Talento_Humano</t>
  </si>
  <si>
    <t>Administración del talento humano</t>
  </si>
  <si>
    <t>Proveer el Talento Humano necesario para la ejecución de los procesos, administrarlo durante su vinculación y gestionar su desempeño y desarrollo</t>
  </si>
  <si>
    <t>Servicio profesional de colaboradores SAE</t>
  </si>
  <si>
    <t>dar un tratamiento especial o preferencial utilizando indebidamente influencias personales  o poder derivadas del ejercicio del cargo, de las funciones asignadas o conocimiento de asuntos propios de la entidad.</t>
  </si>
  <si>
    <t>CA_1</t>
  </si>
  <si>
    <t>Las funciones definidas para los colaboradores pueden encuentrarse mal  delimitadas en el perfil del cargo de acuerdo con su nivel de autoridad o responsabilidad</t>
  </si>
  <si>
    <t>1) Pérdida de imagen reputacional y credibilidad institucional
2) Implicaciones a nivel penal, disciplinario, fiscal o sancionatorio
3) Demandas de la ciudadanía</t>
  </si>
  <si>
    <t xml:space="preserve">   El evento podrá ocurrir en algún momento</t>
  </si>
  <si>
    <t>De doce (12) a diecinueve (19) respuestas afirmativas. Genera consecuencias desastrosas para la entidad</t>
  </si>
  <si>
    <t>C1</t>
  </si>
  <si>
    <t>Creación de Perfiles de Cargo con el cumplimiento de requisitos exigibles</t>
  </si>
  <si>
    <t>El profesional delegado de la Gerencia de Talento Humano valida que al crearse un perfil de cargo, éste se encuentre alineado con las resoluciones de distribución de funciones de las dependencias, macroprocesos, procesos y procedimientos a los que aporta, y que se visibilice los niveles de responsabilidad y autoridad con la que cuenta el cargo, documentandolo en el Manual de Funciones y/o Descriptivos de Cargos de la SAE</t>
  </si>
  <si>
    <t>NA</t>
  </si>
  <si>
    <t>G. Talento Humano</t>
  </si>
  <si>
    <t>Asignado</t>
  </si>
  <si>
    <t>Adecuado</t>
  </si>
  <si>
    <t>Oportuna</t>
  </si>
  <si>
    <t>Prevenir</t>
  </si>
  <si>
    <t>Confiable</t>
  </si>
  <si>
    <t>Completa</t>
  </si>
  <si>
    <t>Fuerte</t>
  </si>
  <si>
    <t>Directamente</t>
  </si>
  <si>
    <t>Reducir (Mitigar)</t>
  </si>
  <si>
    <t>T1</t>
  </si>
  <si>
    <t>Documentar el manual de funciones institucional con la actualización de los descriptivos de los perfiles de cargo</t>
  </si>
  <si>
    <t>Manual de Funciones</t>
  </si>
  <si>
    <t>15/04/2022
15/07/2022
15/10/2022
31/12/2022</t>
  </si>
  <si>
    <t xml:space="preserve">1) Informar riesgo de corrupción detectado a la Oficina Asesora de Planeación, con el diseño del plan de tratamiento 
2) Informar evento presentado a la Gerencia de Talento Humano
3) La Gerencia de Talento Humano realiza el proceso de investigación disciplinario
4) La Oficina Asesora de Planeación informa a Comité Directivo y de Control Interno posibles materializaciones de riesgos de Corrupción
5) Informar eventos presentados a entes de control con base en resultados de investigación disciplinaria
6) Implementar el plan de tratamiento de mitigación de riesgos diseñado para el evento presentado
</t>
  </si>
  <si>
    <t>CA_2</t>
  </si>
  <si>
    <t>No contar con procedimientos actualizados con la desagregación de los niveles de responsabilidad y autoridad para ejecutar las actividades</t>
  </si>
  <si>
    <t>C2</t>
  </si>
  <si>
    <t>Actualización de niveles de responsabilidad y autoridad de procesos</t>
  </si>
  <si>
    <t>El profesional delegado de la Oficina Asesora de Planeación deberá verificar que los procedimientos que sean actualizados en la arquitectura de SAE, cuenten con los niveles de responsabilidad y autoridad requeridos, limitando el alcance de las actividades que ejercen los colaboradores de SAE en la ejecución de los procesos. En caso de requerir alguna actualización documental, el lider del cada proceso deberá solicitar el acompañamiento metodológico de la Oficina Asesora de Planeación para iniciar el proceso de creación, modificación o eliminación de documentos.</t>
  </si>
  <si>
    <t>O. Asesora de Planeación</t>
  </si>
  <si>
    <t>Inoportuna</t>
  </si>
  <si>
    <t>Moderado</t>
  </si>
  <si>
    <t>T2</t>
  </si>
  <si>
    <t>Realizar las actualizaciones documentales de los procesos de la arquitectura de SAE, cuando sea requerido, para limitar el alcance de las actividades que ejercen los colaboradores de SAE en la ejecución de los procesos</t>
  </si>
  <si>
    <t>Solicitudes de actualización documental
Documentos actualizados</t>
  </si>
  <si>
    <t>Todos los meses</t>
  </si>
  <si>
    <t>CA_3</t>
  </si>
  <si>
    <t>Delegación descentralizada de toma de decisiones de algunos temas estratégicos</t>
  </si>
  <si>
    <t>C3</t>
  </si>
  <si>
    <t>Revisión por la Dirección</t>
  </si>
  <si>
    <t>El Comité Directivo de la Organización, con secretaría técnica de la Oficina Asesora de Planeación, analiza, verifica, evalúa y aprueba las decisiones estratégicas necesarias para aportar a cada temática, siempre propendiendo por el cumplimiento de los objetvos de la organización y la normativa vigente. En caso de encontrar alguna inconsistencia o desviación sobre las decisiones a tomar, realiza las recomendaciones pertinentes para la toma de decisiones definitiva.</t>
  </si>
  <si>
    <t>P-DE2-099 Procedimiento Revisión por la Dirección</t>
  </si>
  <si>
    <t>T3</t>
  </si>
  <si>
    <t>CA_4</t>
  </si>
  <si>
    <t>No se tengan delimitados los permisos de usuarios en las plataformas tecnológicas</t>
  </si>
  <si>
    <t>C4</t>
  </si>
  <si>
    <t>Control de Acceso a usuarios en Plataformas Tecnológicas</t>
  </si>
  <si>
    <t>El Profesional Especializado III (Oficial de Seguridad) asigna, modifica o inactiva los permisos de seguridad en aplicativos a los perfiles de usuarios solicitados y aprobados por los lideres de procesos, verificando que se cuente con la validación de la Oficina Asesora de Planeación en el aplicativo de mesa de ayuda y revisando que el formato de solicitud cumpla con los criterios requeridos, dejando registro de este control en la matriz de seguridad de usuarios y perfiles por aplicativo. En caso de existir alguna inconsistencia en la información, devuelve la solicitud hasta cumplir los requerimiento para brindar los permisos requeridos.</t>
  </si>
  <si>
    <t>P-TE4-094 Procedimiento Administración y Control de Acceso a Usuarios</t>
  </si>
  <si>
    <t>O. Gestión de la Información</t>
  </si>
  <si>
    <t>T4</t>
  </si>
  <si>
    <t>CA_5</t>
  </si>
  <si>
    <t>Debilidades en la verificación de las competencias comportamentales de los colaboradores de la empresa</t>
  </si>
  <si>
    <t>C5</t>
  </si>
  <si>
    <t>Verificación de las competencias comportamentales en evaluación de rendimiento</t>
  </si>
  <si>
    <t>El lider de proceso o de cada área verifica anualmente las competencias comportamentales de los colaboradores a su cargo con base en sus conductas y las competencias comunes o por nivel jerárquico establecidos por la empresa, recopilando las evidencias necesarias en caso requerido, dejando registro del resultado en la evaluación de rendimiento del evaluado. En caso de presentarse alguna mejora o desviación identificada, se deberá documenta un plan de mejoramiento individual.</t>
  </si>
  <si>
    <t>P-GT2-171 Procedimiento evaluación del rendimiento</t>
  </si>
  <si>
    <t>Todas las áreas</t>
  </si>
  <si>
    <t>Detectar</t>
  </si>
  <si>
    <t>T5</t>
  </si>
  <si>
    <t>Brindar una inducción específica del cargo a los funcionarios y contratistas nuevos, socializandole sus obligaciones contractuales o funciones, las limitaciones de su rol y aspectos éticos a tener en cuenta.</t>
  </si>
  <si>
    <t>Listado de asistencia o evidencia de capacitación
Comunicación Funciones</t>
  </si>
  <si>
    <t>CA_6</t>
  </si>
  <si>
    <t>Debilidades en la implementación de los controles operacionales establecidos en cada proceso de acuerdo con niveles de responsabilidad</t>
  </si>
  <si>
    <t>C6</t>
  </si>
  <si>
    <t>Evaluación Independiente de Gestión Institucional</t>
  </si>
  <si>
    <t>El profesional de la Oficina de Control Interno realiza evaluaciones independientes a la gestión institucional de acuerdo con la programación establecida en el Plan Anual de Auditorías Institucional- PAAI a fin de identificar riesgos, desviaciones o irregularidades. En caso de evidenciarse alguna desviación lo comunica oportunamente de acuerdo con el conducto establecido. Como evidencia de la evaluación realizada se deja constancia en los informes de auditoría de gestión.</t>
  </si>
  <si>
    <t>P-EC2-156 Procedimiento para ejecutar auditorías internas</t>
  </si>
  <si>
    <t>O. Control Interno</t>
  </si>
  <si>
    <t>T6</t>
  </si>
  <si>
    <t>Realizar seguimiento cuatrimestral al Mapa de Riesgos de Corrupción de acuerdo con la programación establecia en el PAAI 2022.</t>
  </si>
  <si>
    <t>Seguimiento de Riesgos publicado</t>
  </si>
  <si>
    <t>10/05/2022
10/09/2022
31/12/2022</t>
  </si>
  <si>
    <t>15/07/2022
15/10/2022
31/12/2022</t>
  </si>
  <si>
    <t>CA_7</t>
  </si>
  <si>
    <t>C7</t>
  </si>
  <si>
    <t>T7</t>
  </si>
  <si>
    <t>Adquisición_Bienes_Servicios</t>
  </si>
  <si>
    <t>Contratación</t>
  </si>
  <si>
    <t>Realizar las actividades de celebración, legalización y ejecución del contrato de acuerdo con las modalidades previstas en el Manual de Contratación</t>
  </si>
  <si>
    <t>Celebración de contratos</t>
  </si>
  <si>
    <t>celebrar contratos de bienes y servicios innecesarios, que no cumplan con los requisitos previstos, o con violación al régimen contractual dispuesto en normas legales y/o constitucionales</t>
  </si>
  <si>
    <t>Evaluación subjetiva de necesidades contractuales de la entidad</t>
  </si>
  <si>
    <t>1) Pérdida de imagen reputacional y credibilidad institucional
2) Implicaciones a nivel penal, disciplinario, fiscal o sancionatorio
3) Demandas de la ciudadanía
4) Productos y/o servicios sin las características requeridas al interior de la entidad
5) Reprocesos contractuales
6) Dificultades para los ejerciciosde supervisión contractual
7) Detrimento Patrimonial</t>
  </si>
  <si>
    <t>Verificación de necesidades contractuales en Comité de Contratación</t>
  </si>
  <si>
    <t>El Comité de Contratación, con secretaría técnica de la Gerencia de Contratos, verifica que las necesidades contractuales que presentan las áreas sean prioritarias, estén acordes con la líneas de contratación y que no excedan los montos de gastos por áreas, a fin de ser incorporarlo o no en el Plan Anual de Adquisiciones de acuerdo con las justificaciones expuestas por las dependencias. En caso de requerir ajustes o eliminar lineas de contratación, estas se realizarán en el transcurso del comité, hasta lograr la aprobación del Plan Anual de Adquisiciones</t>
  </si>
  <si>
    <t>P-BS1-023 Procedimiento Elaboración y Actualización del Plan Anual de Adquisiciones</t>
  </si>
  <si>
    <t>G. Contratos</t>
  </si>
  <si>
    <t>Realizar capacitación del manual de contratación y las responsabilidades de los involucrados en las etapas pre-contractuales, contractuales y post-contractuales</t>
  </si>
  <si>
    <t>Listado de asistencia</t>
  </si>
  <si>
    <t>No revisar la totalidad de documentación que habilite técnicamente, financieramente y jurídicamente a los potenciales contratistas a participar en el proceso de selección de proveedores</t>
  </si>
  <si>
    <t>Verificación de Requisitos Técnicos, Jurídicos y Financieros Habilitantes</t>
  </si>
  <si>
    <t>Los profesionales delegados como equipo evaluador verifican el cumplimiento de requisitos habilitantes  técnicos, jurídicos y financieros establecidos en la convocatoria vigente, dejando registro en una lista de chequeo o informe de verificación de requisitos de toda la información presentada. En caso de requerirse aclaraciones a los evaluados, se solicitaran a través de la Gerencia de Contratos para subsanación en caso de ser posible</t>
  </si>
  <si>
    <t>Procedimientos Contractuales (P-BS2-025, P-BS2-028, P-BS2-029, P-BS2-103;P-BS2-181)</t>
  </si>
  <si>
    <t>Publicar cada vez que sea requerido los términos de referencia y/o pliegos de condiciones de los servicios o productos a contratar para observaciones de los ciudadanos y/o interesados en cada proceso a fin de establecer condiciones equitativas para la participación del proceso</t>
  </si>
  <si>
    <t>Términos de refencia y/o pliegos de condiciones publicados</t>
  </si>
  <si>
    <t>Evaluaciones incompletas o sesgadas de los potenciales contratistas</t>
  </si>
  <si>
    <t>Verificación de evaluaciones por Comité de Contratación</t>
  </si>
  <si>
    <t>El Comité de Contratación, con secretaría técnica de la Gerencia de Contratos, verifica que el informe de verificación de requisitos habilitantes y ponderación de propuestas según modalidad de contratación, esté completo y cumpla con los requerimientos exigibles para proceder a su aprobación. En caso de identificar inconsistencias, desviaciones o necesidad de ajustes se devuelve el informe de evaluación a los evaluadores para realizar los ajustes requeridos.</t>
  </si>
  <si>
    <t>Gestión_Jurídica</t>
  </si>
  <si>
    <t>Defensa judicial</t>
  </si>
  <si>
    <t>Garantizar la seguridad jurídica de todas las actuaciones de SAE, atendiendo oportunamente los requerimientos realizados por las autoridades judiciales</t>
  </si>
  <si>
    <t>Denuncias</t>
  </si>
  <si>
    <t xml:space="preserve">abstenerse de  informar o de poner en conocimiento presuntas conductas delictivas o antiéticas a investigar por las autoridades respectivas  </t>
  </si>
  <si>
    <t>Desconocimiento de la normatividad que exige la denuncia de las conductas delictivas</t>
  </si>
  <si>
    <t>1) Pérdida de imagen reputacional y credibilidad institucional
2) Implicaciones a nivel penal, disciplinario, fiscal o sancionatorio
3) Demandas de la ciudadanía
4) Continuidad de conductas  delictivas no informadas</t>
  </si>
  <si>
    <t>Identificación de necesidades de capacitación</t>
  </si>
  <si>
    <t>El Gerente de Asuntos Legales verifica e identifica anualmente  las necesidades de capacitación con relación a temáticas del orden legal, incluyendo la gestión de denuncias, a fin de brindar los lineamientos y herramientas necesarias para disminuir el daño antijuridico de la entidad.</t>
  </si>
  <si>
    <t>P-GT2-036 Diseño y Ejecución del Plan Empresarial de Capacitación PEC</t>
  </si>
  <si>
    <t>G. Asuntos Legales</t>
  </si>
  <si>
    <t>Brindar capacitación en gestión de denuncias</t>
  </si>
  <si>
    <t>Ausencia o debilidades en los canales formales para recepción de denuncias</t>
  </si>
  <si>
    <t>Validación de PQRS radicados por la ciudadanía</t>
  </si>
  <si>
    <t>El profesional delegado de la Oficina de Comunicaciones y Atención al Ciudadano valida las PQRS allegadas a la Entidad, verificandoel tipo de solicitud y los soportes allegados, con el fin de direccionar todas las denuncias a la Gerencia de Asuntos Legales para su respectivo estudio. En caso que el ciudadano no aporte los documentos requeridos, se deberá solicitar antes de radicar la comunicación, la información faltante vía correo electrónico para poder brindar una respuesta oportuna.</t>
  </si>
  <si>
    <t>P-CA2-033 Procedimiento de seguimiento y control a requerimientos</t>
  </si>
  <si>
    <t>O. Comunicaciones y Atención al Ciudadano</t>
  </si>
  <si>
    <t>Implementar canal de recepción de denuncias de forma exclusiva</t>
  </si>
  <si>
    <t>Canal de denuncias implementado</t>
  </si>
  <si>
    <t>Temor a repercusiones en la estabilidad laboral</t>
  </si>
  <si>
    <t>Verificación de denuncias realizadas a colaboradores de la empresa</t>
  </si>
  <si>
    <t>El Gerente de Talento Humano verifica denuncias notificadas de hechos potenciales de corrupción interpuestas a colaboradores de la SAE, a fin de validar los hechos de las presuntas faltas cometidas, y las evidencias presentadas por el colaborador que se encuentra en la diligencia de descargos, garantizando siempre el debido proceso. Con base en el resultado de la investigación, se aplican los  procesos disciplinarios y sanciones a las que haya lugar cuando aplique.</t>
  </si>
  <si>
    <t>P-GT1-115 Procedimiento Disciplinario Laboral</t>
  </si>
  <si>
    <t>Realizar capacitación sobre los efectos penales en los que incurre los colaboradores de SAE</t>
  </si>
  <si>
    <t>Tecnología</t>
  </si>
  <si>
    <t>Seguridad de la Información</t>
  </si>
  <si>
    <t>Buscar que los principios de disponibilidad, integridad y confidencialidad de la información se cumplan por parte de los usuarios, proveedores, terceros y contratistas, así como realizar la gestión de riesgos periódicamente para mantener los activos de información protegidos</t>
  </si>
  <si>
    <t>Gestión de la información</t>
  </si>
  <si>
    <t>dar uso indebido o ilícito de información confidencial, privilegiada o reservada relativa a los procesos que adelanta la SAE así como de sus sistemas de información</t>
  </si>
  <si>
    <t>Posibles retrasos en la implementación completa de las políticas de accesibilidad y seguridad de la información en la entidad</t>
  </si>
  <si>
    <t xml:space="preserve">   Es viable que el evento ocurra en la mayoría de las circunstancias</t>
  </si>
  <si>
    <t>Control en la implementación del Sistema de Seguridad de la Información</t>
  </si>
  <si>
    <t>El Profesional Especializado III (Oficial de Seguridad) verifica el estado de avance de la implementación del Sistema de Gestión de Seguridad de la Información para garantizar el cumplimiento de la norma a través de la aplicación de la matriz de seguimiento a la ISO 27001. En caso de evidenciar el fortalecimiento documental de las políticas de accesibilidad y seguridad lo informa oportunamente a la Oficina Asesora de Planeación.</t>
  </si>
  <si>
    <t xml:space="preserve">Realizar capacitaciones sobre el uso adecuado de las TIC y seguridad de la información </t>
  </si>
  <si>
    <t>Listados de asistencia</t>
  </si>
  <si>
    <t>Deficiencia en el rendimiento de los sistemas de información</t>
  </si>
  <si>
    <t>Verificación de diagnósticos de herramientas de monitoreo de infraestructura tecnológica</t>
  </si>
  <si>
    <t>El profesional delegado de la Oficina de Gestión de la información verifica los resultados de las herramientas de monitoreo de la infraestructura tecnológica de SAE y realiza seguimiento al rendimiento de los activos de la información de la Entidad (Redes, Sistemas, Servidores, Aplicaciones,entre otros) a partir de informes automáticos del uso de recursos de la infraestructura y diagnósticos de componentes defectuosos, en tiempo real desde la herramientas. En caso de evidenciarse alguna falla en la infraestructura tecnológica se toman los correctivos según sea el caso.</t>
  </si>
  <si>
    <t>P-TE1-203 Procedimiento de Monitoreo de la infraestructura Tecnológica</t>
  </si>
  <si>
    <t>Existencia de vulnerabilidades de seguridad de la información en los sistemas de información</t>
  </si>
  <si>
    <t>Monitoreo automatizado de Seguridad de la Información</t>
  </si>
  <si>
    <t>El Sistema de Seguridad de la Información - PC Secure constata que el flujo de información en tránsito sea seguro, detecta que no existan códigos maliciosos y brinda protección contra pérdidas o robo de la información, a través de reportes automáticos, eliminación de códigos maliciosos y puesta en cuarentena de archivos que atenten contra la seguridad de la Entidad.</t>
  </si>
  <si>
    <t>Daños o fallas en los sistemas de información</t>
  </si>
  <si>
    <t>Atención y soporte de incidencias tecnológicas</t>
  </si>
  <si>
    <t>El profesional de la mesa de ayuda de la Oficina de Gestión de la Información verifica las solicitudes o incidencias que afectan los Sistemas de Información validando las situaciones presentadas y expuestas por parte de los funcionarios, a fin  de brindar soluciones correctivas o de mantenimiento evolutivo a partir de la base de conocimientos de la mesa de ayuda.</t>
  </si>
  <si>
    <t>P-TE3-150 Procedimiento Mantenimiento y Soporte de Aplicaciones</t>
  </si>
  <si>
    <t>Disposición_Temporal</t>
  </si>
  <si>
    <t>Administración directa</t>
  </si>
  <si>
    <t>Generar productividad en los bienes muebles e inmuebles de administración directa por medio de la suscripción de contratos y el seguimiento de arrendamiento para ser administrados directamente o por medio de depositarios</t>
  </si>
  <si>
    <t>Administración directa de activos</t>
  </si>
  <si>
    <t>favorecer a terceros para que de manera ilegal  se  apropien de activos del estado.</t>
  </si>
  <si>
    <t>Ineficacia de los controles definidos en la inspección de bienes</t>
  </si>
  <si>
    <t>1) Pérdida de imagen reputacional y credibilidad institucional
2) Implicaciones a nivel penal, disciplinario, fiscal o sancionatorio
3) Demandas de la ciudadanía
4) Favorecimiento del Sistema de Valor del Narcotráfico 
5) Dificultad administrativa, operativa y comercial para la administración de los activos
6) Altos costos operacionales de administración de activos</t>
  </si>
  <si>
    <t>Verificación de estados de ocupación de Inmuebles</t>
  </si>
  <si>
    <t>El Coordinador Operativo de las Gerencias Regionales verifica el estado de ocupación, uso, estado de conservación y novedades sobre los bienes inmuebles del portafolio de SAE que se encuentran en su región, cada vez que sea requerido, mediante visitas de inspección (Informes de visitas), mesas de trabajo con los depositarios (Actas), y/o diagnóstico de bienes (Formato diligenciado) realizadas por los profesionales delegados. En caso de presentarse inconsistencias, lo informará oportunamente según los procedimientos establecidos.</t>
  </si>
  <si>
    <t>G. Regionales</t>
  </si>
  <si>
    <t>Desconocimiento del patrimonio del personal que labora en la Entidad</t>
  </si>
  <si>
    <t>Control de Reporte de Bienes y Rentas de Colaboradores</t>
  </si>
  <si>
    <t>El Gerente de Talento Humano anualmente solicita y verifica que todos los servidores de SAE, realicen el reporte de bienes y rentas, asegurando la publicación en el aplicativo SIGEP . En caso de no obtener este reporte, el delegado de la Gerencia de Talento Humano reitera la solicitud.</t>
  </si>
  <si>
    <t>Realizar capacitación sobre el código de ética y los efectos disciplinarios que conllevan actos inapropiados por parte de los Funcionarios de la SAE</t>
  </si>
  <si>
    <t>Evaluación_Control</t>
  </si>
  <si>
    <t>Ejecución y Seguimiento</t>
  </si>
  <si>
    <t>Evaluar, hacer seguimiento, asesorar y/o acompañar a la gestión de los procesos de la SAE y los solicitados por los entes de control</t>
  </si>
  <si>
    <t>Auditorías Internas</t>
  </si>
  <si>
    <t>manipular o direccionar  información procesada o generada en el marco de la actividad de la auditoría interna.</t>
  </si>
  <si>
    <t>Relacionamiento personal de los auditores con los auditados</t>
  </si>
  <si>
    <t>1) Toma de decisiones de la Alta Dirección equivocadas o no acordes con la realidad institucional
2) Vulneración del principio de confidencialidad
3) Favorecimiento o perjuicio a los auditados
4) Afectación de la imagen de la Oficina de Consotrl Interno</t>
  </si>
  <si>
    <t xml:space="preserve">   El evento puede ocurrir en algún momento</t>
  </si>
  <si>
    <t>Verificación Conflictos de Interés de Auditores</t>
  </si>
  <si>
    <t>El Jefe de la Oficina de Control Interno valida que todos los auditores de la oficina no tengan conflictos de interés con los auditados y se comprometan a cumplir el código de ética en el ejercicio a realizar en cada auditoría interna de gestión a través de la suscripción del documento "Manifestación expresa de aceptación individual de los auditores - Código de ética de los auditores internos SAE SAS)</t>
  </si>
  <si>
    <t>Código de Étiica de los Auditores Internos</t>
  </si>
  <si>
    <t>Revisión de la información generada en el proceso de auditoría de manera descentralizada</t>
  </si>
  <si>
    <t>Revisión de Informe de Auditoría en Mesa de Trabajo de la Oficina de Control Interno</t>
  </si>
  <si>
    <t>El equipo de la Oficina de Control Interno revisa y verifica los resultados de la auditoría expuestas por el equipo auditor y las observaciones presentadas por las áreas, con el fin de determinar y decidir los resultados del informe final de auditoría con base en los criterios de evaluación establecidos para la auditoría. En caso de requerirse ajustes sobre el informe final de auditoría, se solicitan al equipo auditor.</t>
  </si>
  <si>
    <t>Debilidad en el control de la gestión de los auditores</t>
  </si>
  <si>
    <t>Evaluación de Auditores Internos</t>
  </si>
  <si>
    <t>El Jefe de la Oficina de Control Interno verifica que los lideres de proceso auditados realicen la evaluación de auditores internos y los resultados del mismo producto de las auditorías realizadas. En caso de encontrar alguna desviación, procede a implementar los correctivos a los que haya lugar.</t>
  </si>
  <si>
    <t xml:space="preserve">Promover en la SAE una cultura empresarial de autocontrol y de la importancia de la evaluación independiente en la gestión institucional a través de mensajes de comunicación interna al interior de la Entidad </t>
  </si>
  <si>
    <t>Piezas de sensibilización</t>
  </si>
  <si>
    <t>* O. Control Interno
* O.  Comunicaciones y Atención al Ciudadano</t>
  </si>
  <si>
    <t>Se pueda limitar el alcance de las auditorías al momento de su planeación</t>
  </si>
  <si>
    <t>Revisión de Plan de Auditoría</t>
  </si>
  <si>
    <t>El Jefe de la Oficina de Control Interno revisa el formato F-EC1-148 Plan de Auditoría del proceso objeto de ser auditado, verificando el cumplimiento del enfoque dado por el equipo auditor en el objetivo de la auditoría, la metodología y el alcance. En caso de identificar alguna inconformidad en el Plan de Auditoría se solicita al equipo auditor realizar los ajustes pertinentes.</t>
  </si>
  <si>
    <t>Recepción_Registro</t>
  </si>
  <si>
    <t>Ingreso de activos</t>
  </si>
  <si>
    <t>Recibir y registrar los bienes entregados materialmente por parte de la (FGN) Fiscalía General de la Nación, mediante diligencia de secuestro, los cuales se encuentran afectados con medidas cautelares o sobre los cuales se haya declarado la extinción de dominio, para ejercer su administración</t>
  </si>
  <si>
    <t>Registro de activos</t>
  </si>
  <si>
    <t>alterar o manipular ilegalmente la información de los activos recibidos que puedan afectar su potencial de productividad</t>
  </si>
  <si>
    <t>No verificar los datos del activo recibido  con los registros fotográficos y/o soportes brindados por los entes judiciales en diligencia de recepción</t>
  </si>
  <si>
    <t xml:space="preserve">1) Pérdida de imagen reputacional y credibilidad institucional
2) Implicaciones a nivel penal, disciplinario, fiscal o sancionatorio
3) Disminución en posibles ganancias por productividad del activo 
4) Administración inadecuada de los activos recibidos </t>
  </si>
  <si>
    <t>Verificación de Condiciones del Activo en diligencia de Recepción</t>
  </si>
  <si>
    <r>
      <t>El técnico delegado de la Gerencia Regional, al momento de la recepción de activos, verificará las condiciones del bien registrandolas  en el "</t>
    </r>
    <r>
      <rPr>
        <i/>
        <sz val="10"/>
        <color theme="1"/>
        <rFont val="Franklin Gothic Book"/>
        <family val="2"/>
      </rPr>
      <t>Acta de Recepción y/o entrega en sitio</t>
    </r>
    <r>
      <rPr>
        <sz val="10"/>
        <color theme="1"/>
        <rFont val="Franklin Gothic Book"/>
        <family val="2"/>
      </rPr>
      <t>" lo cual debe ser concordante con el registro fotográfico de los activos. Cuando la diligencia sea de secuestro, se debe verificar adicionalmente que los datos e información descritos correspondan con los documentos soportes que identifican plenamente el activo que se está materializando. En caso de presentarse alguna observación de esta recepción, deberá quedar descrita en el acta</t>
    </r>
  </si>
  <si>
    <t>P-RR1-002 Procedimiento de recepción de activo en sitio</t>
  </si>
  <si>
    <t>No validar al momento del registro del activo en el sistema de información los datos generados en la diligencia de recepción y/o soportes brindados por los entes judiciales</t>
  </si>
  <si>
    <t>Verificación de Datos del Activo en el Registro en el Sistema de Información</t>
  </si>
  <si>
    <t>El funcionario delegado del GIT de Aseguramiento y Control de la Información, cada vez que se reciba un activo, validará que la información a registrar en el aplicativo SIGMA SAE coincida con los soportes físicos entregados por parte de la FGN y/o descritos en la recepción del bien, garantizando el cumplimiento de todos soportes obligatorios. En caso de presentarse inconsistencias se solicita al responsable de la recepción subsanar las mismas para completar el registro.</t>
  </si>
  <si>
    <t>P-RR1-004 Procedimiento de registro de activos</t>
  </si>
  <si>
    <t>GIT. Aseguramiento y Control de la Información</t>
  </si>
  <si>
    <t>Delegación de diligencias de recepción de activos en pocos o los mismos colaboradores</t>
  </si>
  <si>
    <t>Validación de criterios de asignación de colaboradores para diligencias de recepción de activos</t>
  </si>
  <si>
    <t>El Coordinador Operativo de la Gerencia Regional validará, cada vez que sea necesario, el recurso humano idóneo a asignar para las diligencias de recepción de activos según las cantidades registradas e informadas, siguiendo los criterios de la política frente a asignación de recurso humano, y dejando registro de la información de los delegados para la recepción del activo en el aplicativo SIGMA SAE y en correo direccionado al GIT de aseguramiento de la Información.</t>
  </si>
  <si>
    <t>P-RR1-005 Procedimiento de Preparación para la Recepción de Activos por Diligencia</t>
  </si>
  <si>
    <t>Realizar capacitación de riesgos de corrupción para sensibilizar a los funcionarios de las metodologías de gestión y seguimiento de este tipo de riesgos</t>
  </si>
  <si>
    <t>Registro de capacitación</t>
  </si>
  <si>
    <t>Administración del registro de Depositarios Provisionales y Liquidadores del FRISCO</t>
  </si>
  <si>
    <t>Realizar inscripción, registro y asignación de depositarios y/o liquidadores y revisores fiscales del FRISCO de manera automática a través del sistema, reuniendo las condiciones de idoneidad necesarias para la adecuada administración de inmuebles y/o sociedades</t>
  </si>
  <si>
    <t>Registro de depositarios</t>
  </si>
  <si>
    <t>favorecer a terceros en el proceso de registro de depositarios provisionales y liquidadores para la administración de los activos a cargo de SAE.</t>
  </si>
  <si>
    <t>Falta de verificación de los requisitos documentales de los depositarios provisionales y liquidadores en el registro inicial de solicitudes presentadas</t>
  </si>
  <si>
    <t>1) Pérdida de imagen reputacional y credibilidad institucional
2) Implicaciones a nivel penal, disciplinario, fiscal o sancionatorio
3) Administración inadecuada de los activos recibidos
4) Demandas de la ciudadanía</t>
  </si>
  <si>
    <t>Verificación de información y documentos de la solicitud de registro de depositarios</t>
  </si>
  <si>
    <t>El profesional delegado del GIT de depositarios provisionales y liquidadores al momento del registro verifica dentro del módulo de depositarios provisionales y liquidadores que el pagaré remitido cumpla con las condiciones requeridas y exigidas en la convocatoria, dejando registro en el módulo. En caso de presentarse inconsistencias se solicita a través del módulo de verificación, las aclaraciones o subsanación del pagaré y/o documentos revisados especificando los términos, fechas y condiciones para su entrega, las cuales se remiten automáticamente al participante mediante correo electrónico.</t>
  </si>
  <si>
    <t>P-RR2-030 Registro y clasificación de depositarios provisionales y liquidadores</t>
  </si>
  <si>
    <t>GIT. Depositarios Provisionales y Liquidadores</t>
  </si>
  <si>
    <t xml:space="preserve">Delegación de evaluación de depositarios provisionales y liquidadores en pocos evaluadores o en los mismos evaluadores </t>
  </si>
  <si>
    <t>Validación de Idoneidad de Evaluadores</t>
  </si>
  <si>
    <t>El Coordinador del GIT de depositarios provisionales y liquidadores, designará los profesionales idóneos encargados de realizar la evaluación técnica según su competencia, informadolo vía correo electrónico a la Gerencia de Contratos</t>
  </si>
  <si>
    <t>Evaluaciones incompletas o sesgadas de los participantes para la inscripción del Registro de Depositarios Provisionales y Liquidadores</t>
  </si>
  <si>
    <t>Evaluación de Requisitos Técnicos y Jurídicos Habilitantes</t>
  </si>
  <si>
    <t>Los profesionales delegados como equipo evaluador verifican requisitos de infraestructura tecnológica y administrativa, idoneidad y experiencia, información general, y capacidad jurídica establecida en la convocatoria vigente, dejando registro en el módulo de depositarios provisionales y liquidadores de la información consolidada revisada. En caso de requerirse aclaraciones a los evaluados, se solicitaran a través del módulo de verificación de depositarios y liquidadores en las condiciones establecidas para ser tenidas en cuenta en la evaluación.</t>
  </si>
  <si>
    <t>* GBI. Urbanos
* GBI. Rurales
* G. Sociedades Activas 
* G. Sociedades en Liquidación
* G. Contratos</t>
  </si>
  <si>
    <t>Relacionamiento personal o comercial de los participantes con profesionales involucrados en el proceso de evaluación de requisitos en la conformación del Registro de Depositarios Provisionales y Liquidadores</t>
  </si>
  <si>
    <t>Verificación antecedentes de participantes</t>
  </si>
  <si>
    <t>El Coordinador del GIT de Depositarios Provisionales y Liquidadores verificará a través de empresa tercerizada los antecentes de los participantes, a partir de un estudio de seguridad que se registrará en el módulo de Depositarios Provisionales y Liquidadores. En caso de presentarse antecedentes se informará a los aspirantes que no superaron el proceso de selección por medio de oficio informativo remitido por correo electrónico.</t>
  </si>
  <si>
    <t xml:space="preserve">Adelantar proceso contractual para la consulta de antecedes legales de los clientes involucrados con la SAE </t>
  </si>
  <si>
    <t>Contrato Suscrito</t>
  </si>
  <si>
    <t>G. Comercial</t>
  </si>
  <si>
    <t>No hacer publico la información de los potenciales aspirantes a depositarios provisionales y liquidadores</t>
  </si>
  <si>
    <t>Verificación de observaciones de la Ciudadanía frente a los aspirantes</t>
  </si>
  <si>
    <t>El Coordinador del GIT de Depositarios Provisionales y Liquidadores solicitará la publicación de los datos básicos de los aspirantes en la página web de SAE por un término de tres (3) días hábiles para observaciones de la ciudadanía, verificando si existe alguna observación para remitirsela al aspirante para su respectiva respuesta a la ciudadania.</t>
  </si>
  <si>
    <t>Decisiones descentralizadas para el registro de depositarios provisionales y liquidadores</t>
  </si>
  <si>
    <t>Verificación de registro de depositarios provisionales y liquidadores en Comité de de Depositarios Provisionales, Mandatarios y Liquidadores</t>
  </si>
  <si>
    <t>El Coordinador del GIT de Depositarios Provisionales presentará información de los aspirantes que dieron cumplimiento de las diferentes etapas del proceso al Comité de Depositarios Provisionales, Mandatarios y Liquidadores la información para verificar que la información se encuentre completa y se cumplan los requisitos, a fin de aprobar su inclusión en el Registro de Depositarios y Liquidadores. La evidencia de este control quedará consignada en el Acta de dicho comité. En caso de que el aspirante no supere el proceso se le remitirá oficio informativo sobre el no cumplimiento de requisitos por correo electrónico.</t>
  </si>
  <si>
    <t>Registro de revisores fiscales</t>
  </si>
  <si>
    <t>favorecer a terceros en el registro de revisores fiscales para la administración de sociedades activas y en liquidación a cargo de SAE</t>
  </si>
  <si>
    <t>No validar de manera completa la información y soportes presentados al momento de recibir las solicitudes de registro de revisores fiscales</t>
  </si>
  <si>
    <t>1) Pérdida de imagen reputacional y credibilidad institucional
2) Implicaciones a nivel penal, disciplinario, fiscal o sancionatorio
3) Administración inadecuada de las sociedades recibidas
4) Demandas de la ciudadanía</t>
  </si>
  <si>
    <t>Control de recepción de solicitudes de registro de revisores fiscales</t>
  </si>
  <si>
    <t>El profesional delegado de la Gerencia de Sociedades Activas o en Liquidación, cada vez que se realicen solicitudes de registro de revisores fiscales, validará la información básica, de cobertura, de infraestructura, financiera y la documentación soporte que garantice la idoneidad del aspirante, recibida a través del portal de la convocatoria, dejando evidencia del listado de recepción de solicitudes de registro</t>
  </si>
  <si>
    <t>P-RR2-194 Registro y Clasificación de Revisores Fiscales</t>
  </si>
  <si>
    <t>* G. Sociedades Activas 
* G. Sociedades en Liquidación</t>
  </si>
  <si>
    <t xml:space="preserve">Delegación de evaluación de Revisores Fiscales en pocos evaluadores o en los mismos evaluadores </t>
  </si>
  <si>
    <t>El Gerente de Sociedades Activas o en Liquidación, designará los profesionales idóneos encargados de realizar la evaluación técnica, financiera y jurídica según su competencia, informadolo vía correo electrónico a la Gerencia de Contratos. La asignación de la evaluación de las solicitudes de registro se realizarán a través del aplicativo SIGMA SAE.</t>
  </si>
  <si>
    <t>Evaluaciones incompletas o sesgadas de los participantes para la inscripción del Registro de Revisores Fiscales</t>
  </si>
  <si>
    <t>Los profesionales delegados como equipo evaluador verifican el cumplimiento de requisitos técnicos, jurídicos y financieros establecida en la convocatoria vigente, dejando el registro de los conceptos de evaluación emitidos en el aplicativo y marcando el cumplimiento en el aplicativo a través de la lista de chequeo de verificación de información. En caso de requerirse subsanación, se solicita las aclaraciones a los aspirantes a través del módulo de convocatoria para su posterior análisis y evaluación. En caso de no cumplir los requisitos técnicos se informa al aspirante de la terminación de su proceso.</t>
  </si>
  <si>
    <t>Relacionamiento personal o comercial de los participantes con profesionales involucrados en el proceso de evaluación de requisitos en la conformación del Registro de Revisores Fiscales</t>
  </si>
  <si>
    <t>El Gerente de Sociedades Activas o en Liquidación verificará a través de empresa tercerizada las anotaciones del aspirante en bases de datos y deudores morosos del estado, antecedentes profesionales, disciplinarios y financieros  así como un análisis de estudio de seguridad con un concepto de riesgo (alto,medio, bajo) de acuerdo con los criterios definidos por la entidad. En caso de que el riesgo sea alto o medio sin subsanación de información se rechaza al aspirante en el aplicativo.</t>
  </si>
  <si>
    <t>No hacer publico la información de los potenciales aspirantes a Revisores Fiscales</t>
  </si>
  <si>
    <t>El Gerente de Sociedades Activas o en Liquidación solicitará la publicación del listado de los aspirantes seleccionados en la página web de SAE por un término de tres (3) días hábiles para observaciones de la ciudadanía, verificando si existe alguna observación para remitirsela al aspirante para su respectiva respuesta a la ciudadania</t>
  </si>
  <si>
    <t>Diagnóstico_Alistamiento</t>
  </si>
  <si>
    <t>Diagnóstico  de Activos</t>
  </si>
  <si>
    <t>Realizar el análisis de la información de los activos incautados recibidos, con extinción de dominio y/o comiso definitivo a favor del FRISCO, en sus diferentes tipologías, con el fin de obtener un diagnóstico de los mismos que permita establecer los mecanismos de saneamiento, valoración y disposición temporal o definitiva</t>
  </si>
  <si>
    <t>Diagnóstico de activos</t>
  </si>
  <si>
    <t xml:space="preserve">alterar de manera indebida e ilícita diagnósticos de activos para direccionar los mecanismos de disposición temporal o definitiva de los bienes </t>
  </si>
  <si>
    <t>Falencias en la revisión de diagnósticos de intervención de inmuebles</t>
  </si>
  <si>
    <t>1) Pérdida de imagen reputacional y credibilidad institucional
2) Implicaciones a nivel penal, disciplinario, fiscal o sancionatorio
3) Disminución en posibles ganancias por productividad del activo 
4) Administración inadecuada de los activos recibidos
5) Pérdida de recursos económicos</t>
  </si>
  <si>
    <t>Verificación de informe de diagnóstico de intervención de inmuebles</t>
  </si>
  <si>
    <t>El profesional delegado por la Gerencia Regional verifica que la información registrada en los informes de diagnóstico de activos entregados por depositarios provisionales sean coherentes y tengan relación con el acta de entrega del activo al depositario, y que el estado físico, de ocupación y contratos de arrendamiento estén de acuerdo con la información registrada en los sistemas de información. Este análisis se deja documentado en el portal de depositarios y en caso de presentarse alguna inconsistencia se solicita subsanación al depositario para contar con el diagnóstico requerido.</t>
  </si>
  <si>
    <t>P-DP1-042 Procedimiento para el diagnóstico y análisis de bienes inmuebles</t>
  </si>
  <si>
    <t>Falencias en la revisión de diagnósticos y planes de intervención de sociedades</t>
  </si>
  <si>
    <t>Verificación de informe de diagnóstico de intervención de sociedades</t>
  </si>
  <si>
    <t>El Gerente de Sociedades Activas o en Liquidación revisa el informe de diagnóstico inicial de intervención y el plan de acción de la sociedad realizado por los profesionales delegados de estas gerencias, analizando la información contenida, la información de la sociedad y los parámetros pre-establecidos en dichos informes, dejando registro de su aprobación por correo electrónico. En caso de requerirse ajustes se solicitarán por correo electrónico para su corrección.</t>
  </si>
  <si>
    <t>P-DP1-038 Procedimiento de diagnóstico inicial de intervención de sociedades</t>
  </si>
  <si>
    <t>Alistamiento de activos</t>
  </si>
  <si>
    <t>Realizar el saneamiento administrativo, jurídico y físico catastral, estimados de renta y/o valoración de los activos, desalojos y restitución de bienes inmuebles, según el tipo de activo incautado o extinto, con el fin de dejarlo apto para la disposición temporal o definitiva</t>
  </si>
  <si>
    <t>Registro de Bancas de Inversión</t>
  </si>
  <si>
    <t>favorecer el registro e inscripción de bancas de inversión sin el cumplimiento de los requisitos exigibles.</t>
  </si>
  <si>
    <t>Debilidades en los controles de recepción de solicitudes de registro de los participantes</t>
  </si>
  <si>
    <t>1) Pérdida de imagen reputacional y credibilidad institucional
2) Implicaciones a nivel penal, disciplinario, fiscal o sancionatorio
3) Procesos de valoración o inversión mal efectuados
4) Demandas de la ciudadanía
5) Pérdida de recursos económicos</t>
  </si>
  <si>
    <t>Control de recepción de solicitudes de registro de bancas de inversión</t>
  </si>
  <si>
    <t>El funcionario delegado por la Gerencia Técnica recibe y revisa la información radicada por las bancas de inversión a través de correo electrónico o aplicativo de correspondencia, de tal manera que se validen los requisitos definidos en la convocatoria para su participación. En caso que el participante no cumpla con los requisitos minimos exigidos no se tendrá en cuenta para el proceso.</t>
  </si>
  <si>
    <t>P-DP2-205 Procedimiento Selección bancas de inversión</t>
  </si>
  <si>
    <t>G. Técnica</t>
  </si>
  <si>
    <t>Evaluaciones incompletas o sesgadas de los participantes para la inscripción del Registro de Bancas de Inversión</t>
  </si>
  <si>
    <t>Verificación de cumplimiento de requisitos por parte de las bancas de inversión</t>
  </si>
  <si>
    <t>El funcionario delegado de la Gerencia Técnica verifica y diligencia el formato para la escogencia de bancas de inversión de acuerdo  con los requisitos establecidos en la convocatoria, para establecer automáticamente la banca de inversión que cumple con los requisitos definidos y valorados en el mismo formato. En caso de existir empates, se deberá realizar un estudio de ventaja competitiva escogiendose la opción que tenga el menor costo de ejecución.</t>
  </si>
  <si>
    <t xml:space="preserve">Fraude externo </t>
  </si>
  <si>
    <t>Avalúos</t>
  </si>
  <si>
    <t>alterar o modificar irregular o ilícitamente la valoración o avalúos de los bienes administrados por SAE.</t>
  </si>
  <si>
    <t>Relacionamiento personal o comercial con firmas de valoración registradas en la base existente conformada por convocatoria pública</t>
  </si>
  <si>
    <t>1) Pérdida de imagen reputacional y credibilidad institucional
2) Implicaciones a nivel penal, disciplinario, fiscal o sancionatorio
3) Disminución en posibles ganancias por productividad del activo 
4) Pérdida de recursos económicos
5) Procesos de comercialización ineficaces</t>
  </si>
  <si>
    <t>Verificación de cumplimiento de requisitos por parte de las bancas de inversión o avaluadores</t>
  </si>
  <si>
    <t>El Gerente Técnico, Gerente de Sociedades Activas o Gerente de Sociedades en Liquidación según corresponda, verifica y selecciona la firma avaluadora con base en la información de activos a valorar, de la capacidad de la avaluador y/o la ciudad en la que se encuentra.</t>
  </si>
  <si>
    <t>P-DP2-047 Procedimiento Avalúo de Bienes Inmuebles
P-DP2-205 Procedimiento Selección bancas de inversión</t>
  </si>
  <si>
    <t>* G. Sociedades Activas 
* G. Sociedades en Liquidación
* G. Técnica</t>
  </si>
  <si>
    <t>Información érronea registrada de forma voluntaria en el informe de diagnóstico, plan de intervención e información de las sociedades a cargo de SAE, como insumo para la valoración de sociedades</t>
  </si>
  <si>
    <t>Información érronea registrada de forma voluntaria en las visitas de avalúos que pueden alterar la valoración de bienes</t>
  </si>
  <si>
    <t>Supervisión de avalúos en sitio</t>
  </si>
  <si>
    <t>El profesional delegado por la Gerencia Regional o de la Gerencia de Bienes Muebles acompaña las visitas de avalúos verificando el estado de ocupación y conservación de los activos dejando registro fotográfico y escrito en los formatos de visitas de inspección y en el aplicativo Matrix. Si se presenta alguna novedad frente a los estados de ocupación, se informa la situación presentada por el aplicativo matrix o por correo electrónico según corresponda.</t>
  </si>
  <si>
    <t>P-DP2-047 Procedimiento Avalúo de Bienes Inmuebles</t>
  </si>
  <si>
    <t>* G. Regionales
* GB. Muebles</t>
  </si>
  <si>
    <t>Publicar los informes de supervisión contractual en página web para consulta de toda la ciudadanía</t>
  </si>
  <si>
    <t>Informes de supervisión publicados</t>
  </si>
  <si>
    <t>Falencias en la revisión de informes técnicos de valoración o avalúos emitidos por terceros</t>
  </si>
  <si>
    <t>Verificación de informes técnicos de valoración o avalúos</t>
  </si>
  <si>
    <t xml:space="preserve">El Gerente Técnico, Gerente de Sociedades Activas o Gerente de Sociedades en Liquidación según corresponda, verifica que los informes técnicos de valoración entregados por terceros tengan la información completa de acuerdo con parámetros exigibles de acuerdo con la tipología del bien dejando registro de su aprobación por correo electrónico o el aplicativo matrix según sea necesario. En caso que el informe requiera ajustes se solicitan los ajustes respectivos vía correo electrónico o el aplicativo matrix según sea necesario. </t>
  </si>
  <si>
    <t>P-DP2-047 Procedimiento Avalúo de Bienes Inmuebles
P-DP2-041 Procedimiento de valoración comercial de sociedades</t>
  </si>
  <si>
    <t>Debilidades en los controles de registro de información de valoración en el aplicativo respectivo</t>
  </si>
  <si>
    <t>Verificación de registro de valoración en sistema de información</t>
  </si>
  <si>
    <t>El profesional delegado de la Gerencia Técnica, de la Gerencia de Sociedades Activas o la Gerencia de Sociedades en Liquidación según corresponda, realizará el registro de valoración en el aplicativo Matrix verificando que la información de valoración se encuentre completa y cargando el informe técnico o avalúo respectivo. De lo contrario realizará las solicitudes de información requeridas.</t>
  </si>
  <si>
    <t>Estimados de Renta</t>
  </si>
  <si>
    <t>alterar la valoración de los estimados de renta de los bienes inmuebles administrados por SAE.</t>
  </si>
  <si>
    <t>Asignación de personal no idoneo para la valoración de estimados de renta</t>
  </si>
  <si>
    <t>1) Pérdida de imagen reputacional y credibilidad institucional
2) Implicaciones a nivel penal, disciplinario, fiscal o sancionatorio
3) Disminución en posibles ganancias por productividad del activo 
4) Demandas de la ciudadanía 
5) Procesos de administración directa ineficaces</t>
  </si>
  <si>
    <t>Validación de Idoneidad de profesionales</t>
  </si>
  <si>
    <t>El Gerente Regional o el Gerente Técnico según atribuciones contempladas para la estimación de renta de inmuebles determinará, cuando sea necesario, mediante correo electrónico el o los funcionarios que realizarán la visita de inspección y estimado de renta verificando que sean idóneos e inscritos en el Registro Abierto de Avaluadores (RAA).</t>
  </si>
  <si>
    <t>P-DP2-046 Procedimiento  de Estimados de Renta para Bienes Inmuebles Urbanos y Rurales</t>
  </si>
  <si>
    <t>* G. Regionales
* G. Técnica</t>
  </si>
  <si>
    <t>Falencias en los controles de estimación de renta de bienes inmuebles</t>
  </si>
  <si>
    <t>Revisión estimados de renta</t>
  </si>
  <si>
    <t>El Gerente Regional o el Gerente Técnico según atribuciones contempladas para la estimación de renta de inmuebles revisará individual o colectivamente cuando sea necesario, los conceptos de valor comercial de renta de inmuebles urbanos y/o rurales, emitidos por los profesionales delegados, de acuerdo con las políticas establecidas para la definición de renta para su respectiva aprobación en el aplicativo SIGMA. En caso de no ser aprobado se comunica su rechazo a las partes interesadas por correo electrónico.</t>
  </si>
  <si>
    <t>Disposición_Final</t>
  </si>
  <si>
    <t>Enajenación Temprana</t>
  </si>
  <si>
    <t>enajenar de manera temprana un bien sin el cumplimiento de los requisitos exigibles.</t>
  </si>
  <si>
    <t>Debilidad en controles jurídicos para la enajenación temprana de bienes</t>
  </si>
  <si>
    <t xml:space="preserve">1) Pérdida de imagen reputacional y credibilidad institucional
2) Implicaciones a nivel penal, disciplinario, fiscal o sancionatorio
3) Administración inadecuada de los activos recibidos
4) Demandas de la ciudadanía
5) Disminución en posibles ganancias por productividad del activo </t>
  </si>
  <si>
    <t>Viabilidad Jurídica de Enajenación Temprana</t>
  </si>
  <si>
    <t>El profesional delegado de la Gerencia de Asuntos Legales verifica, cuando sea solicitado, que el activo postulado para enajenación temprana cumpla con los criterios establecidos para tal fin de acuerdo con la tipología de bien, a fin de emitir la viabilidad jurídica para su enajenación. En caso de no resultar viable jurídicamente se realiza saneamiento jurídico y de no poder realizarse, el activo se determina no viable para ser enajenado de manera temprana.</t>
  </si>
  <si>
    <t>P-DP2-134 Procedimiento para la enajenación temprana de bienes
P-DP2-175 Procedimiento Enajenación Temprana de Bienes Muebles
P-DP2-183 Procedimiento Enajenación Temprana de Sociedades Activas</t>
  </si>
  <si>
    <t>Debilidades en la revisión de fichas de enajenación temprana de inmuebles</t>
  </si>
  <si>
    <t>Revisión Fichas de Enajenación Temprana de Inmuebles</t>
  </si>
  <si>
    <t>El profesional delegado de las Gerencias de Inmuebles recibe y revisa fichas de enajenación temprana elaboradas por las Gerencias Regionales verificando la causal de enajenación temprana, su justificación, el adecuado diligencimiento de las fichas, la productividad del bien cuando aplique y todos los soportes necesarios, dejando registro del visto bueno de las mismas. En caso de desviaciones comunica las inconsistencias por correo electrónico para su subsanación.</t>
  </si>
  <si>
    <t>P-DP2-134 Procedimiento para la enajenación temprana de bienes</t>
  </si>
  <si>
    <t xml:space="preserve">* GBI. Urbanos
* GBI. Rurales
</t>
  </si>
  <si>
    <t>* Debilidades en la revisión de fichas de enajenación temprana de muebles</t>
  </si>
  <si>
    <t>Revisión Fichas de Enajenación Temprana de Muebles</t>
  </si>
  <si>
    <t>El profesional delegado por la Vicepresidencia de Bienes Muebles e Inmuebles recibe y revisa fichas de enajenación temprana elaboradas por la Gerencia de Bienes Muebles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</si>
  <si>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P-DP2-175 Procedimiento Enajenación Temprana de Bienes Muebles</t>
  </si>
  <si>
    <t>VP. Bienes Muebles e Inmuebles</t>
  </si>
  <si>
    <t>* Debilidades en la revisión de fichas de enajenación temprana de sociedades</t>
  </si>
  <si>
    <t>Revisión Fichas de Enajenación Temprana de Sociedades</t>
  </si>
  <si>
    <t>El profesional delegado por la Vicepresidencia de Sociedades recibe y revisa fichas de enajenación temprana elaboradas por la Gerencia de Sociedades Activas o en Liquidación,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</si>
  <si>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P-DP2-183 Procedimiento Enajenación Temprana de Sociedades Activas</t>
  </si>
  <si>
    <t>VP. Sociedades</t>
  </si>
  <si>
    <t xml:space="preserve"> Valores no éticos y morales de funcionarios que realizan  o revisan las fichas técnicas de enajenación temprana</t>
  </si>
  <si>
    <t>Verificación de viabilidad de Enajenación Temprana en Comité Técnico</t>
  </si>
  <si>
    <t>El Gerente Regional (Para bienes inmuebles), el Gerente de Bienes Muebles (Para bienes muebles) o el Gerente de Sociedades Activas o en Liquidación (Para sociedades), presenta las fichas de enajenación temprana a comité técnico para validar y aprobar la enajenación temprana de los bienes de acuerdo con las causales establecidas, su justificación y soportes. En caso de presentarse inconsistencias se solicitan subsanaciones o de lo contrario se finaliza el procedimiento y se determina el mecanismo de administración.</t>
  </si>
  <si>
    <t>* G. Regionales
* GB.  Muebles
* G. Sociedades Activas 
* G. Sociedades en Liquidación</t>
  </si>
  <si>
    <t>* Presiones externas por terceros para influenciar el proceso de enajenación temprana de activos</t>
  </si>
  <si>
    <t>Verificación de viabilidad de Enajenación Temprana en Comité Externo</t>
  </si>
  <si>
    <t>El Vicepresidente de Bienes Muebles e Inmuebles, o el Vicepresidente de Sociedades, según sea el caso, presenta los bienes a enajenar de manera temprana a Comité Externo, conformado por un representante de la Presidencia de la República, un representante del Ministerio de Hacienda y Crédito Público, un representante del Ministerio de Justiticia y del Derecho, y la Sociedad de Activos Especiales en su calidad de Secretaría Técnica, a fin de verificar y aprobar la enajenación temprana con los criterios establecidos. En caso de presentarse inconsistencias se busca subsanar las observaciones presentadas por el comité, de lo contrario se finiquita el procedimiento.</t>
  </si>
  <si>
    <t>* VP. Bienes Muebles e Inmuebles
* VP. Sociedades</t>
  </si>
  <si>
    <t>Administración directa; Administracón de depositos provisionales; Administración de destinación provisional</t>
  </si>
  <si>
    <t>Lograr la productividad de los activos que cumplan con el alistamiento correspondiente, mediante los diferentes mecanismos de administración dispuestos por la Ley.</t>
  </si>
  <si>
    <t>Asignación de activos para su administración temporal</t>
  </si>
  <si>
    <t>asignar un bien para su disposición o administración temporal sin el cumplimiento de los requisitos de ley y la normativa definida.</t>
  </si>
  <si>
    <t>Exceso de discrecionalidad en el servidor público a cargo del procedimiento de asignación de depositarios provisionales y/o liquidadores</t>
  </si>
  <si>
    <t>1) Pérdida de imagen reputacional y credibilidad institucional
2) Favorecimiento del Sistema de Valor del Narcotráfico
3) Implicaciones a nivel penal, disciplinario, fiscal o sancionatorio
4) Administración inadecuada de los activos recibidos
5) Demandas de la ciudadanía
6) Altos costos operacionales</t>
  </si>
  <si>
    <t>Validación de Solicitudes de Asignación de Depositarios Provisionales y/o Liquidadores</t>
  </si>
  <si>
    <t>El profesional delegado por el GIT de Depositarios y/o Liquidadores valida que las solicitudes recibidas de asignación  de depositarios provisionales y/o liquidadores se encuentren de acuerdo con los parámetros definidos, a fin de que el sistema busque y seleccione automáticamente el depositario provisional y/o liquidador que cumpla con los requisitos requeridos, dejando como registro un resumen de la asignación efectuada. En caso de que el aplicativo no encuentre depositarios o liquidadores con las características solicitadas, se amplia el rango de cobertura para que el sistema realice la selección.</t>
  </si>
  <si>
    <t>P-RR2-056 Procedimiento Asignación de Activos a Depositarios y Liquidadores</t>
  </si>
  <si>
    <t>Falta de mecanismos de control en la asignación de custodios y/o conserjes cuando el activo lo requiera según su nivel de riesgo</t>
  </si>
  <si>
    <t>Verificación de nivel de riesgo de activos para asignación de conserjes o custodios</t>
  </si>
  <si>
    <t>El Gerente Regional aprueba la instalación de un custodio y/o conserje viviente en un inmueble verificando el nivel de riesgo del activo y la información consolidada y validada previamente por parte del funcionario delegado, asegurando la veracidad de la información registrada y el cumplimiento de los protocolos establecidos para la instalación de un custodio y/o conserje viviente. En caso de no aprobar la asignación, lo informa a las partes interesadas.</t>
  </si>
  <si>
    <t>P-DP2-199 Procedimiento para establecer un custodio o conserje</t>
  </si>
  <si>
    <t>Facilitación en la entrega de información falsa por parte de arrendatarios</t>
  </si>
  <si>
    <t>Verificación Solicitudes de Arrendamiento</t>
  </si>
  <si>
    <t xml:space="preserve">El profesional delegado por la Gerencia Regional verifica que las solicitudes de arrendamiento de los potenciales arrendatarios se presenten de manera completa y no existan antecedentes del aspirante en las bases de datos de Contraloria, Procuraduria y lista CLINTON. Se deja constancia de estas validaciones en medio magnético y almacenadas en el computador destinado para tal fin. En caso que el potencial arrendatario no cumpla con los requerimientos se le informa la no aceptación de la solicitud. </t>
  </si>
  <si>
    <t>P-DT1-017 Procedimiento de Promoción y Negociación de Bienes Inmuebles</t>
  </si>
  <si>
    <t xml:space="preserve">Contacto con arrendatarios más allá de la relación profesional </t>
  </si>
  <si>
    <t>Verificación de Fichas de Negocio de arrendamiento</t>
  </si>
  <si>
    <t>El Gerente Regional verifica, cada vez que sea necesario, que las fichas de presentación del negocio recibidas estén diligenciadas completamente junto con los soportes del potencial arrendatario para su aprobación.  En los casos que los contratos de arriendo a suscribir sean superiores a 40SLMLV y un plazo superior a doce (12) meses la verificación y aprobación de asignación de arrendamiento la realiza el Comité de Negocios a nivel central. En caso que las fichas de negocio no sean aprobadas se informa la no aceptación de la solicitud a las partes interesadas.</t>
  </si>
  <si>
    <t>Relacionamiento personal cercano con actores institucionales que solicitan la asignación de activos bajo la modalidad de destinación provisional</t>
  </si>
  <si>
    <t>Verificación de Solicitudes de Destinación Provisional a entidades</t>
  </si>
  <si>
    <t xml:space="preserve">El Gerente de Bienes Inmuebles o Muebles dependiendo del tipo de bien, revisa el formato de solicitud de destinación provisional de bienes y los documentos soportes, verificando que la entidad solicitante sea pública o persona jurídica de derecho privado sin animo de lucro; que el proyecto de utilización del bien coadyuve al cumplimiento del Plan Nacional de Desarrollo y los Planes Seccionales; y que el actor evaluado no tenga registros de antecedentes judiciales. El registro de la verificación realizada queda consignada en el formato de viabilidad de destinación provisional. En caso que la Entidad no cumpla con los requisitos se le informará la no viabilidad de la solicitud o la información a subsanar para continuar con el proceso. </t>
  </si>
  <si>
    <t>P-DT4-101 Procedimiento Destinación Provisional de Bienes</t>
  </si>
  <si>
    <t>* GBI. Urbanos
* GBI. Rurales
* GB.  Muebles</t>
  </si>
  <si>
    <t>Lavado de Activos y Financiamiento Terrorismo</t>
  </si>
  <si>
    <t>Comercialización de activos</t>
  </si>
  <si>
    <t>Generar recursos económicos y/o reducir gastos de operación, a partir de la comercialización, chatarrización, monetización de divisas y liquidación de los activos</t>
  </si>
  <si>
    <t>facilitar y/o permitir operaciones con fines delictivos de lavado de activos financiamiento a grupos terroristas o de operaciones  ilegales  en la comercialización de activos administrados por la SAE.</t>
  </si>
  <si>
    <t>No conocer los potenciales compradores con los que se realizarán los acuerdos comerciales de compra de activos</t>
  </si>
  <si>
    <t>1) Pérdida de imagen reputacional y credibilidad institucional
2) Favorecimiento del Sistema de Valor del Narcotráfico
3) Implicaciones a nivel penal, disciplinario, fiscal o sancionatorio
4) Demandas de la ciudadanía</t>
  </si>
  <si>
    <t>Verificación de antecedentes del cliente</t>
  </si>
  <si>
    <r>
      <t xml:space="preserve">El Gerente Comercial a través del operador de comercialización CISA valida que los oferentes de compra no se encuentren en las bases de </t>
    </r>
    <r>
      <rPr>
        <b/>
        <sz val="8"/>
        <color theme="1"/>
        <rFont val="Arial"/>
        <family val="2"/>
      </rPr>
      <t xml:space="preserve">datos de los boletines de responsables fiscales de CGR, antecedentes disciplinarios de la PGN, antecedentes judiciales de la Policia Nacional, Central de Información Financiera -CIFIN, en el World Check </t>
    </r>
    <r>
      <rPr>
        <sz val="8"/>
        <color theme="1"/>
        <rFont val="Arial"/>
        <family val="2"/>
      </rPr>
      <t>y valida la información especifica del cliente como parte del proceso de conocimiento del cliente a partir de la aplicación del manual de conocimiento del cliente del operador. Estos registros son entregados por parte del operador comercial a SAE para su soporte. En caso de no cumplir con los requisitos exigibles se rechazan las ofertas.</t>
    </r>
  </si>
  <si>
    <t>Protocolo Ventas CISA-SAE</t>
  </si>
  <si>
    <t>Alterar información del origen de los recursos de los compradores con el que harán el pago de los bienes</t>
  </si>
  <si>
    <t>Verificación de origen de recursos del potencial comprador</t>
  </si>
  <si>
    <t>El Gerente Comercial a través del operador de comercialización Central de Inversiones S.A. - CISA consolida y verifica que el aspirante haya realizado la declaración del origen de sus fondos de acuerdo con el Estatuto Anticorrupción. Esta verificación queda consignada en los Formatos de Oferta Comercial para compra de activos de CISA entregados a SAE. En caso de estar completa la solicitud se rechaza la oferta.</t>
  </si>
  <si>
    <t>Suscribir contrato para adelantar procesos de debida diligencia a mayor profundidad sobre los clientes y actores involucrados con la administración de los bienes SAE</t>
  </si>
  <si>
    <t>Relacionamiento personal o comercial de los participantes con profesionales involucrados en el proceso de comercialización de activos</t>
  </si>
  <si>
    <t>Verificación de Conflictos de Interés del Cliente</t>
  </si>
  <si>
    <t>El Gerente Comercial a través del operador de comercialización Central de Inversiones S.A. - CISA verifica si los oferentes se encuentran incursos en causales de conflictos de interés, inhabilidad o incompabibilidad definidas en el código de ética, conducta y buen gobierno de SAE y del Operador</t>
  </si>
  <si>
    <t xml:space="preserve">Debilidades en la detección de operaciones sospechosas de corrupción </t>
  </si>
  <si>
    <t>Entrega física de activos</t>
  </si>
  <si>
    <t>realizar entregas físicas de bienes sin el cumplimiento de los requisitos en los procesos de disposición final</t>
  </si>
  <si>
    <t>Debilidades en los controles de entrega física de activos a compradores, contratistas de disposición final, entidades públicas, o afectados</t>
  </si>
  <si>
    <t>Verificación de identicación de persona que recibe el bien</t>
  </si>
  <si>
    <t>El profesional delegado de la Gerencia (Bienes Inmuebles Urbanos, Bienes Inmuebles Rurales, Bienes Muebles, Sociedades Activas, Sociedades en Liquidación) según la tipología del bien, verifica al momento de la entrega física del bien que la identificación de la persona natural o jurídica autorizada para la recepción del bien coindida con los documentos que ordenan la entrega con base en los soportes pre-establecidos (Resoluciones, contratos, actos administrativos de autorización, documento de identidad, entre otros de acuerdo con el tipo de bien). En caso de presentarse inconsistencias el funcionario delegado comunica mediante informe enviado por correo electrónico la situación para que se investigue o denuncia ante la justicia.</t>
  </si>
  <si>
    <t>P-DF2-107 Procedimiento de Entrega de Activos</t>
  </si>
  <si>
    <t>* GBI. Urbanos
* GBI. Rurales
* GB.  Muebles
* G. Sociedades Activas 
* G. Sociedades en Liquidación</t>
  </si>
  <si>
    <t>Otras modalidades de disposición final</t>
  </si>
  <si>
    <t>Garantizar la adecuada disposición final de los activos de acuerdo con las características de los mismos</t>
  </si>
  <si>
    <t>Donaciones</t>
  </si>
  <si>
    <t>transferir el dominio de bienes a entidades públicas a titulo de donación sin el cumplimiento de los requisitos exigidos.</t>
  </si>
  <si>
    <t>Debilidad en controles jurídicos para la donación de activos entre entidades públicas</t>
  </si>
  <si>
    <t xml:space="preserve">1) Pérdida de imagen reputacional y credibilidad institucional
2) Implicaciones a nivel penal, disciplinario, fiscal o sancionatorio
3) Disminución en posibles ganancias por productividad del activo 
4) Detrimento patrimonial del Estado
5) Pérdida de la capacidad de inversión en beneficio de la lucha contra el crimen organizado </t>
  </si>
  <si>
    <t>Viabilidad Jurídica de Donaciones</t>
  </si>
  <si>
    <t>El funcionario delegado de la Gerencia de Asuntos Legales verifica, cuando sea solicitado, que el activo postulado para donación a entidades públicas cumpla con los criterios establecidos para tal fin de acuerdo con la tipología de bien, a fin de emitir la viabilidad jurídica para su donación. En caso de no resultar viable jurídicamente el activo se determina no viable para ser donado.</t>
  </si>
  <si>
    <t>P-DF2-176 Procedimiento Donación entre Entidades Públicas</t>
  </si>
  <si>
    <t>Falencias en los controles técnicos para la donación de activos entre entidades públicas</t>
  </si>
  <si>
    <t>Viabilidad Técnica de Donaciones</t>
  </si>
  <si>
    <t>El funcionario delegado de la Gerencia Técnica verifica, cuando sea solicitado, que el activo postulado para donación a entidades públicas no tenga alto potencial de venta y que no esté inmerso en un acuerdo de comercialización, a fin de emitir la viabilidad técnica para su donación. En caso de no resultar viable tecnicamente el activo se determina no viable para ser donado.</t>
  </si>
  <si>
    <t>Intereses particulares en proyectos de donación presentadas por entidades públicas</t>
  </si>
  <si>
    <t>Verificación de Viabilidad de Proyectos Sociales</t>
  </si>
  <si>
    <t>El Gerente de Bienes Inmuebles Urbanos, el Gerente de Bienes Inmuebles Rurales, el Gerente de Bienes Muebles o el Gerente de Sociedades Activas , de acuerdo con el tipo del bien, validará si el proyecto presentado por parte de la Entidad Pública es viable de acuerdo con la revisión de la solicitud efectuada por los profesionales delegados y el cumplimiento de los criterios de donación establecidos en el procedimiento. En caso de no ser viable se informára a la entidad pública que no es posible la donación.</t>
  </si>
  <si>
    <t xml:space="preserve">* GBI. Urbanos
* GBI. Rurales
* GB.  Muebles
* G. Sociedades Activas </t>
  </si>
  <si>
    <t>Mapa de Riesgos  de Seguridad de la Información 2022</t>
  </si>
  <si>
    <t>SOCIEDAD DE ACTIVOS ESPECIALES SAS - SAE</t>
  </si>
  <si>
    <t>Identificación de riesgo</t>
  </si>
  <si>
    <t>Valoración del Riesgo</t>
  </si>
  <si>
    <t>Acciones asociadas al control</t>
  </si>
  <si>
    <t>Monitoreo y Revisión</t>
  </si>
  <si>
    <t xml:space="preserve">Elementos digitales </t>
  </si>
  <si>
    <t xml:space="preserve">Numero </t>
  </si>
  <si>
    <t>Procesos/Objetivo</t>
  </si>
  <si>
    <t>Riesgo</t>
  </si>
  <si>
    <t xml:space="preserve">Clasificación </t>
  </si>
  <si>
    <t>Causas</t>
  </si>
  <si>
    <t>Consecuencia</t>
  </si>
  <si>
    <t>Riesgo Inherente numero</t>
  </si>
  <si>
    <t xml:space="preserve">Riesgo Inherente </t>
  </si>
  <si>
    <t>Opción de manejo</t>
  </si>
  <si>
    <t>Actividades de Controles</t>
  </si>
  <si>
    <t>Riesgo Residual</t>
  </si>
  <si>
    <t xml:space="preserve">Tiempo de monitoreo </t>
  </si>
  <si>
    <t xml:space="preserve">Indicador </t>
  </si>
  <si>
    <t>Activo</t>
  </si>
  <si>
    <t>Tipo</t>
  </si>
  <si>
    <t>Probabilidad</t>
  </si>
  <si>
    <t>Impacto</t>
  </si>
  <si>
    <t>Concatenar</t>
  </si>
  <si>
    <t>Zona del riesgo</t>
  </si>
  <si>
    <t xml:space="preserve">Probabilidad </t>
  </si>
  <si>
    <t>Zona de riesgo</t>
  </si>
  <si>
    <t>TODOS LOS PROCESOS</t>
  </si>
  <si>
    <t>Falta de programas de gestión de cambio y seguimientos en el uso y apropiación de TIC's</t>
  </si>
  <si>
    <t>Como consecuencia del no reconocimiento de las necesidades de metodologías de implementación de sistemas de información
Debido a la falta de sensibilización, divulgación y capacitación en gestión de cambios y TICs
Alta rotación de personal</t>
  </si>
  <si>
    <t>Lo que podría generar perdida de credibilidad frente a funcionarios y partes interesadas
Obsolescencia en la información
Detrimento patrimonial</t>
  </si>
  <si>
    <t>PosibleModerado</t>
  </si>
  <si>
    <t>Posible</t>
  </si>
  <si>
    <t>Alto</t>
  </si>
  <si>
    <t>Reducir el riesgo</t>
  </si>
  <si>
    <t xml:space="preserve">-Seguimientos realizados al plan de acción </t>
  </si>
  <si>
    <t>ImprobableInsignificante</t>
  </si>
  <si>
    <t>Improbable</t>
  </si>
  <si>
    <t>Insignificante</t>
  </si>
  <si>
    <t>Bajo</t>
  </si>
  <si>
    <t>* Capacitaciones de Seguridad y Privacidad de la Información de acuerdo con P-GT2-096 Procedimiento Diseño y Ejecución del Plan Empresarial de Capacitación PEC</t>
  </si>
  <si>
    <t>Jefe de la Oficina de Gestión de la Información</t>
  </si>
  <si>
    <t>Según programación del PEC</t>
  </si>
  <si>
    <t>(Capacitaciones Ejecutadas/Capacitaciones planeadas en materia de Seguridad y Privacidad de la información)  * 100%</t>
  </si>
  <si>
    <t>Detalles en el inventario de activos de información por proceso</t>
  </si>
  <si>
    <t>Información
Aplicaciones o Software
Personal - Recurso Humano
Servicios
Tecnología o Hardware
Otros</t>
  </si>
  <si>
    <t>* Plan Empresarial de Capacitación PEC
* Seguimiento de control al PEC</t>
  </si>
  <si>
    <t>Gerente de Talento Humano</t>
  </si>
  <si>
    <t>Trimestral</t>
  </si>
  <si>
    <t>(Capacitaciones Ejecutadas con acompañamiento de TH/Capacitaciones planeadas en materia de Seguridad y Privacidad de la información) * 100%</t>
  </si>
  <si>
    <t>* Base de seguimiento de planes de acción</t>
  </si>
  <si>
    <t>(Reporte trimestral de plan de acción efectuado/ Reportes trimestral del plan de acción programados)*100%</t>
  </si>
  <si>
    <t>* Campañas de sensibilización correspondientes a Seguridad y Privacidad de la Información, mediante carteleras y el área de comunicaciones</t>
  </si>
  <si>
    <t>Semestral</t>
  </si>
  <si>
    <t>(Campañas de sensibilización Ejecutadas/Campañas de sensibilización Planeadas) * 100%</t>
  </si>
  <si>
    <t>Puede ocurrir que se filtre información privilegiada o sensible</t>
  </si>
  <si>
    <t>Debido a la escasa identificación de activos de información
Debido a desconocimiento de los procesos procedimientos y documentación relacionada con el manejo de información privilegiada
Debido vulnerabilidad de la seguridad del sistema de información
Alta rotación de personal
Debilidad en el protocolo de manejo de la información y dispositivos móviles</t>
  </si>
  <si>
    <t>Lo cual generaría pérdidas económicas
Lo cual generaría pérdida de credibilidad o imagen reputacional
Lo cual puede ocasionar sanciones legales o de entes de control</t>
  </si>
  <si>
    <t xml:space="preserve">-Se da cumplimiento a las políticas de Seguridad de la Información y protección de datos personales </t>
  </si>
  <si>
    <t>Rara VezInsignificante</t>
  </si>
  <si>
    <t>Rara Vez</t>
  </si>
  <si>
    <t>* M-TE4-038 Manual Política de seguridad y Privacidad de la Información AA1
* Lineamientos de los Procedimientos del SGI relacionados con seguridad de la información
*Política de cierre de sesión</t>
  </si>
  <si>
    <t>Cada vez que sea requerido</t>
  </si>
  <si>
    <t>(Políticas de Seguridad de la Información documentadas y actualizadas/Políticas de seguridad de la Información requeridas)*100%</t>
  </si>
  <si>
    <t>* Registro de incidentes de seguridad y privacidad de la información</t>
  </si>
  <si>
    <t>(Incidentes atendidos en materia de seguridad y privacidad de la información /Incidentes reportados en materia de seguridad y privacidad de la información)*100%</t>
  </si>
  <si>
    <t>* Reportes de herramientas  de seguridad para la protección de la información
* Reportes de Antivirus (Evitar fuga de información).</t>
  </si>
  <si>
    <t>Mensual</t>
  </si>
  <si>
    <t>(Meses de servicio real de herramientas de monitoreo de seguridad  de la Información/ Meses de servicio programados de herramienta de  seguridad de la información) * 100%</t>
  </si>
  <si>
    <t xml:space="preserve">* Acuerdo de Confidencialidad en los contratos de los funcionarios </t>
  </si>
  <si>
    <t>(Funcionarios con acuerdo de confidencialidad suscrito/ Total funcionarios SAE) *100%</t>
  </si>
  <si>
    <t>* Manual de Funciones 
* Comunicación individual de funciones
* Formatos de cumplimiento de funciones o labores recibidos</t>
  </si>
  <si>
    <t>(Funcionarios con comunicación individual de funciones/ Total funcionarios SAE) *100%</t>
  </si>
  <si>
    <t>* Procedimiento de Préstamo y consulta de documentos P-GD1-105
* Formatos de solicitud de préstamo de material de archivo recibidas
* Registro de control de préstamos de material de archivo</t>
  </si>
  <si>
    <t>Coordinador GIT de Archivo y Correspondencia</t>
  </si>
  <si>
    <t>(Solicitudes de préstamos y consulta de documentos atendidas/Solicitudes de préstamos y consulta de documentos generadas)*100%</t>
  </si>
  <si>
    <t>COMUNICACIÓN Y ATENCIÓN DE REQUERIMIENTOS</t>
  </si>
  <si>
    <t>Se podrían contar con información errada  dentro de las comunicaciones externas</t>
  </si>
  <si>
    <t>Debido a la falta de sistemas de información consolidados y oficiales
Debido a la no disponibilidad de información de manera oportuna
Debido a la dispersión de la información
Debido a la gran cantidad de información en medio físico</t>
  </si>
  <si>
    <t>Pérdida de Credibilidad frente a entes de control y ciudadanía en general
Pérdidas de oportunidad en la trasmisión de información</t>
  </si>
  <si>
    <t>ImprobableModerado</t>
  </si>
  <si>
    <t xml:space="preserve">Se cuentan con canales únicos oficiales de información, fruto de los sistemas de información. Toda información publicada es verificada por la Presidencia de la Sociedad.
</t>
  </si>
  <si>
    <t>* Canales oficiales de comunicación e información (InSae, portal web, redes sociales oficiales, correos electrónicos, medios masivos de comunicación, carteleras digitales y conmutador)
* Comunicaciones externas publicadas en canales oficiales</t>
  </si>
  <si>
    <t>Jefe de la Oficina de Comunicaciones y Atención al Ciudadano</t>
  </si>
  <si>
    <t>(Publicaciones realizadas en canales oficiales / Publicaciones requeridas en canales oficiales) x 100%</t>
  </si>
  <si>
    <t xml:space="preserve">Página Web </t>
  </si>
  <si>
    <t xml:space="preserve">Tecnológico </t>
  </si>
  <si>
    <t>* Correos electrónicos de revisión, validación u aprobación de comunicaciones externas a publicar</t>
  </si>
  <si>
    <t>Presidente</t>
  </si>
  <si>
    <t>(Comunicaciones externas con revisión para publicación/ Comunicaciones externas con solicitud de validación y aprobación)*100%</t>
  </si>
  <si>
    <t>La información que se publica es enviada y verificada por el área misional. Adicional la jefatura de la Oficina de Comunicaciones y Atención al ciudadano realiza una revisión y comunica a la Presidencia la temática de trabajo en el momento de realizar difusión de alto impacto.</t>
  </si>
  <si>
    <t>* Comunicaciones a publicar remitidas por Zeus o correo electrónico
* Solicitudes de corrección a las áreas
* Respuestas o libretos definitivos para publicar.</t>
  </si>
  <si>
    <t>(Comunicaciones externas sujetas a ser publicadas con validación con áreas internas/ Comunicaciones externas sujetas a ser publicadas)*100%</t>
  </si>
  <si>
    <t>MANTENIMIENTO Y SOPORTE DE APLICACIONES</t>
  </si>
  <si>
    <t>Puede ocurrir que se presenten fallas en las aplicaciones o sistemas de información que apoyen los procesos del negocio.</t>
  </si>
  <si>
    <t>Debido a la falta de actualizaciones en la documentación de los procesos del área solicitante
Debido a la ausencia de la fase de pruebas de desarrollo
Debido a la ausencia de pruebas funcionales y de usuario final por parte de los líderes de proceso 
Debido a la inadecuada especificación o control de requerimientos por parte del líder del proceso o la persona designada
Debido a la ausencia de la aplicación de buenas prácticas en la etapa de desarrollo
Debido a falta de claridad entre el paso de pruebas o preproducción al ambiente de producción
Debido a incumplimiento de requisitos legales o de entes de control en el desarrollo de las aplicaciones
Debido a un evento no controlado en la aplicación
Debido al incumplimiento en el mantenimiento de las aplicaciones y/o sistemas de información
Debido a la falta de actualizaciones en las aplicaciones o sistemas de información
Debido a las actualizaciones de los sistemas operativos o el hardware de los servidores
Debido a la ausencia en la aplicación de las fases del desarrollo de software
Debido al alto acoplamiento de los sistemas de información</t>
  </si>
  <si>
    <t>Lo cual generaría reprocesos
Lo cual generaría perdidas económicas
Lo cual generaría mala calidad en los datos registrados
Lo cual generaría rendimiento inadecuado de la aplicación afectada
Lo cual generaría fallas de seguridad de la aplicación afectada
Lo cual generaría sanciones legales y de entes de control
Lo cual generaría perdida de credibilidad
Lo cual generaría alta demanda de solicitudes soporte
Lo cual generaría manualidad en los procesos
Lo cual generaría una alta dependencia entre los sistemas de información
Lo cual generaría obsolescencia tecnológica en las aplicaciones
Lo cual generaría productos de mala calidad</t>
  </si>
  <si>
    <t>ProbableCatastrófico</t>
  </si>
  <si>
    <t>Probable</t>
  </si>
  <si>
    <t>Catastrófico</t>
  </si>
  <si>
    <t>Extremo</t>
  </si>
  <si>
    <t xml:space="preserve">Validación de la documentación del proceso formalizado y o publicado ante la oficina de planeación, en el comité de la oficina de gestión de la información.
</t>
  </si>
  <si>
    <t>* Documentación de los procesos de Tecnología aprobada y publicada en SIG
* Actas de socialización de documentación en Comité de la Oficina de Gestión de la Información</t>
  </si>
  <si>
    <t>(Documentos del proceso de tecnología socializados en comité de la OGI/ Documentos del proceso de tecnología aprobados y publicados a socializar en comité de la OGI) * 100%</t>
  </si>
  <si>
    <t xml:space="preserve">Monitoreo y Seguimiento al Ciclo de vida de los proyectos de Desarrollo
</t>
  </si>
  <si>
    <t>* Registros de monitoreo de la Infraestructura a través de herramienta de correlación de eventos.
* Registros de seguridad perimetral a través del Firewall</t>
  </si>
  <si>
    <t>(Meses de funcionamiento de herramientas de monitoreo y seguridad  de la Información/ Meses de servicio programados de herramientas de  monitoreo y seguridad  de la Información) * 100%</t>
  </si>
  <si>
    <t>* Documentación técnica (almacenada como soporte de los proyectos de la OGI) y de usuario final de los aplicativos publicada en TecnoSAE.</t>
  </si>
  <si>
    <t>(Documentos técnicos de la OGI publicados en TecnoSAE/ Documentos  técnicos de la OGI a publicar) * 100%</t>
  </si>
  <si>
    <t>* Registro de solicitudes e  incidentes en Mesa de ayuda.</t>
  </si>
  <si>
    <t>( Incidentes y solicitudes atendidas en mesa de ayuda/  Incidentes y solicitudes recibidas en mesa de ayuda) * 100%</t>
  </si>
  <si>
    <t>* Inventario de aplicaciones y sistemas de información que soporta los proceso de negocio</t>
  </si>
  <si>
    <t>(Activos de información registrados en inventario de activos/ Total de activos de información de SAE) *100%</t>
  </si>
  <si>
    <t xml:space="preserve">Aplicación Procedimiento elaboración de Estudios Previos
</t>
  </si>
  <si>
    <t>* Estudios previos diligenciados con necesidad tecnológica específica ( objeto, alcance, análisis económico del sector, condiciones técnicas, jurídicas y financieras  requeridas, entre otros)
* Solicitudes y registros en Módulo de Contratos ERP</t>
  </si>
  <si>
    <t>(Estudios previos para mantenimiento y soporte de aplicaciones / Estudios previos a realizar para el mantenimiento y soporte de aplicaciones) * 100%</t>
  </si>
  <si>
    <t>Validar con el responsable del proceso y planeación que los documentos publicados estén actualizados</t>
  </si>
  <si>
    <t>* Documentación de los procesos de Tecnología aprobada y publicada en SIG
* Registros por correo electrónico o actas de reuniones para seguimiento documental</t>
  </si>
  <si>
    <t>(Documentos del proceso de tecnología publicados actualizados/ Documentos del proceso de tecnología publicados en Intranet) * 100%</t>
  </si>
  <si>
    <t>GESTIÓN DE LA INFRAESTRUCTURA TECNOLÓGICA</t>
  </si>
  <si>
    <t>GESTIÓN DE LA INFRAESTRUCTURA TECNOLOGICA</t>
  </si>
  <si>
    <t>Inconsistencias o Pérdida de la Información</t>
  </si>
  <si>
    <t>Debido a que no se cumplía la política de copia de respaldos
Debido a que se presente daño en los medios de almacenamiento (ejem: Daño de Cintas)
Debido al ingreso de virus a los Sistemas de información
Debido a la capacidad limitada de la infraestructura tecnológica frente al volumen de operación que la Entidad pueda llegar a tener
Debido a posibles errores por parte de los usuarios en la operación Debido a posibles fallas eléctricas en el momento de transmisión de datos
Debido a ataques a los repositorios de información por parte de personas malintencionadas</t>
  </si>
  <si>
    <t>Lo cual generaría pérdidas económicas
Lo cual generaría bases de datos desactualizadas
Lo cual generaría reprocesos
Lo cual generaría pérdida de reputación</t>
  </si>
  <si>
    <t>ImprobableCatastrófico</t>
  </si>
  <si>
    <t>-Instructivo lineamientos para copias de respaldo y restauración de información</t>
  </si>
  <si>
    <t>Rara VezModerado</t>
  </si>
  <si>
    <t>* Instructivos relacionados con copias de respaldo y restauración (N-TE1-017 Instructivo Borrado seguro, N-TE1-070 Instructivo Recuperación redes comunicaciones y seguridad, N-TE1-077 Instructivo Recuperación Configuración Switch, N-TE1-069 Instructivo Recuperación de la librería de backups, entre otros)
*  Solicitudes de backup y restauración de información
* Informes de gestión de copias de respaldo y/o restauración de información</t>
  </si>
  <si>
    <t>(Solicitudes de respaldo y restauración de información atendidas/Solicitudes de respaldo y restauración de información recibidas) * 100%</t>
  </si>
  <si>
    <t>Puede ocurrir que no estén disponibles los Servicios de IT</t>
  </si>
  <si>
    <t>Debido a fallas de Hardware o Software
Debido a la instalación de actualizaciones de software y hardware que afectan la disponibilidad de los servicios 
Debido al incumplimiento de contratos
Debido a la falta de documentación de la infraestructura y los servicios que presta a la entidad
Desconocimiento técnico por parte de los administradores, gestores y técnicos de soporte de la infraestructura tecnológica
Debido a la falta de monitoreo y mantenimiento en los servicios de la infraestructura tecnológica y equipos
Debido a pérdida en el suministro de la energía y variaciones en el voltaje
Debido a la desconexión de equipos de telecomunicaciones
Debido a soporte técnico inadecuado
Debido a la denegación de Servicio
Debido al acceso indebido y no autorizado a los cuartos eléctricos y de comunicaciones</t>
  </si>
  <si>
    <t>Lo cual generaría pérdidas económicas
Lo cual generaría reprocesos
Lo cual generaría pérdida de reputación
Lo cual generaría sanciones de entes de control
Lo cual generaría interrupciones en el desarrollo de actividades o tareas</t>
  </si>
  <si>
    <t>PosibleMayor</t>
  </si>
  <si>
    <t>Mayor</t>
  </si>
  <si>
    <t xml:space="preserve">Aplicación del procedimiento de monitoreo de hardware y software P-TE1-075 y el instructivo gestión de la capacidad  N-TE1-014
</t>
  </si>
  <si>
    <t>Rara VezMenor</t>
  </si>
  <si>
    <t>Menor</t>
  </si>
  <si>
    <t>* Registro de monitoreo de la Infraestructura a través de herramientas de monitoreo y correlación de eventos
* Registros de incidencias en mesa de ayuda
* Plan de capacidad
* Diagnóstico de fallas en monitoreo de elementos de gestión de capacidad
* Registro de mantenimiento Preventivo y Correctivo
* Registros de soluciones en mesa de ayuda</t>
  </si>
  <si>
    <t>Diario</t>
  </si>
  <si>
    <t>(Eventos de indisponibilidad de servicios atendidos en mesa de ayuda  / Eventos reportados por indisponibilidad de servicios en infraestructura TI) *100%</t>
  </si>
  <si>
    <t xml:space="preserve">Aplicación de procedimiento de mantenimiento de aplicaciones P-TE3-150
</t>
  </si>
  <si>
    <t>* Solicitudes de modificacion y nuevos desarrollos de software recibidas
* Registro de viabilidad de cambios a nivel de aplicación
* Plan de capacidades
* Formato de escenarios diligenciados
* Cronogramas de proyectos</t>
  </si>
  <si>
    <t>(Escenarios aprobados para desarrollo de software / Solicitudes de modificación y nuevos desarrollos de software con viabilidad de negocio y técnica) * 100%</t>
  </si>
  <si>
    <t>Gestión de Cambios</t>
  </si>
  <si>
    <t>* Solicitudes de cambio y/o mantenimiento de aplicaciones recibidas
* Actas de comité de gestión de cambios, cuando aplique
* Formatos de control de cambio diligenciados
* Registros en correo electrónico o mesa de ayuda</t>
  </si>
  <si>
    <t>( Solicitudes de cambio y/o mantenimiento de aplicaciones atendidas/ Solicitudes de cambio y/o mantenimiento de aplicaciones recibidas) * 100%</t>
  </si>
  <si>
    <t>prueba mensual con carga de la planta eléctrica</t>
  </si>
  <si>
    <t>* F-AB1-208 Formato para Pruebas de la planta eléctrica diligenciado
* Resultado de la pruebas</t>
  </si>
  <si>
    <t>Coordinador GIT Servicios Administrativos</t>
  </si>
  <si>
    <t>(Pruebas de planta eléctrica ejecutadas/ Pruebas de planta eléctrica programadas)*100%</t>
  </si>
  <si>
    <t>Puede ocurrir una operación inadecuada de los sistemas de información.</t>
  </si>
  <si>
    <t>Falta de conocimiento en la operación de los aplicativos para los diferentes procesos, por parte de los usuarios funcionales</t>
  </si>
  <si>
    <t>Obstaculización del flujo normal de los procesos, pérdida de tiempo y pérdida de imagen reputacional</t>
  </si>
  <si>
    <t>(Solicitudes e incidentes atendidos por operación inadecuada en los sistemas de información / Solicitudes e incidentes recibidos por operación inadecuada en los sistemas de información) *100%</t>
  </si>
  <si>
    <t xml:space="preserve">Gestión de Cambios
</t>
  </si>
  <si>
    <t>* Documentación de los procesos de Tecnología
* Registros de capacitaciones y sensibilización en el uso de la TICS</t>
  </si>
  <si>
    <t>( Capacitaciones brindadas en uso de TICS/ Capacitaciones programadas en materia de uso de TICS)* 100%</t>
  </si>
  <si>
    <t>RECEPCIÓN Y REGISTRO</t>
  </si>
  <si>
    <t>No contar con la información real del inventario de los activos en administración</t>
  </si>
  <si>
    <t>Debido al tiempo requerido para el registro de activos en el inventario y el volumen de expedientes
Debido a que no se registra el descargue del activo por proceso disposición final
Errores en el cargue de información de la visita al sistema de información</t>
  </si>
  <si>
    <t>No se puede asignar a un mecanismo de administración
Detrimento patrimonial
Pérdida de imagen reputacional
Inadecuada administración de los activos</t>
  </si>
  <si>
    <t xml:space="preserve">Definición de política en la recepción de Activos
</t>
  </si>
  <si>
    <t>* Políticas definidas para la caracterización de activos, soportes para la recepción de activos, logística, activos semovientes, activos suceptibles de donación, registro fotográfico y entrega de activos a terceros
* Reporte de programación de diligencias de secuestro
* Actas de secuestro
* Actas de recepción y/ o entrega de activos</t>
  </si>
  <si>
    <t>Coordinadores Operativos de Gerencias Regionales</t>
  </si>
  <si>
    <t>(Activos recibidos con aplicación de políticas establecidas para el proceso de recepción/Activos recibidos)*100%</t>
  </si>
  <si>
    <t>DIGITAL</t>
  </si>
  <si>
    <t>SIGMA</t>
  </si>
  <si>
    <t>Seguimiento del líder del registro de los activos</t>
  </si>
  <si>
    <t>* Reporte de registro generado por SIGMA 2.0
* Lista de chequeo de recepción de activos
* Aprobación de registro del activo en el aplicativo</t>
  </si>
  <si>
    <t>Coordinador GIT de Aseguramiento y Control de la Información</t>
  </si>
  <si>
    <t>(Activos con registro aprobado en el sistema/ Activos registrados en aplicativo)*100%</t>
  </si>
  <si>
    <t>Puede ocurrir que  los Depositarios Provisionales y Liquidadores no estén registrados en las entidades de registro.</t>
  </si>
  <si>
    <t xml:space="preserve">Inconsistencias en el envío de la solicitud de inscripción por información incorrecta de los Depositarios Provisionales y Liquidadores, activos que no corresponden a los asignados o que presentan errores
Ausencia en el envío de la solicitud de inscripción
Solicitud de pagos del proceso de inscripción por parte de las Oficinas de Registro e Instrumentos Públicos o de las Cámaras de Comercio
</t>
  </si>
  <si>
    <t>Depositarios Provisionales y Liquidadores no puedan administrar los activos
Detrimento patrimonial</t>
  </si>
  <si>
    <t>PosibleMenor</t>
  </si>
  <si>
    <t xml:space="preserve">Revisión del cuadro de control de las asignaciones formalizadas con resolución, póliza y acta de posesión
</t>
  </si>
  <si>
    <t>* Cuadro de control vigente de Asignación de activos
* Resoluciones y pólizas
* Actas de posesión recibidas suscritas por los depositarios provisionales
* Actas de entrega de activos</t>
  </si>
  <si>
    <t>Coordinadores Comerciales de Gerencias Regionales</t>
  </si>
  <si>
    <t>(Activos con remisión de su carpeta  documental a GIT de Gestión de Depositarios para inscripción en entidades de registro / Activos con información consolidada completa de asignación de depositarios)* 100%</t>
  </si>
  <si>
    <t>ZEUS</t>
  </si>
  <si>
    <t>Generación de una comunicación que indique la normatividad en la exoneración del pago de las inscripciones</t>
  </si>
  <si>
    <t xml:space="preserve">* Solicitud de inscripción de Depositario Provisional y/o Liquidador en Oficina de Registro de Instrumentos Públicas y Cámaras de Comercio
* Inscripción de Depositario Provisional y/o Liquidador </t>
  </si>
  <si>
    <t>Coordinador GIT de Gestión de Depositarios Provisionales y Liquidadores</t>
  </si>
  <si>
    <t>(Activos con inscripción de depositarios y/o liquidadores en entidades de registro/ Activos con asignación de depositarios provisionales y/o liquidadores)*100%</t>
  </si>
  <si>
    <t>Puede ocurrir que se presente fuga o pérdida de información.</t>
  </si>
  <si>
    <t>Debido a la falta de controles de acceso en los sistemas de información y/o aplicativos con los cuales cuenta la SAE
Debido al hurto de medios extraíbles, dispositivos tecnológicos o documentos físicos que salen de la organización
Debido al hurto de dispositivos tecnológicos expuestos para atención al público
Debido al uso no autorizado de información de los procesos de negocio
Debido a la ausencia de política de cierre de sesión cuando se abandona la estación de trabajo
Debido a la falta de concientización por parte de los usuarios en el manejo de los activos de información
Debido a la falta de capacitación en seguridad  y privacidad de la información
Debido a trabajo no supervisado del personal externo o terceros
Debido a la ausencia de políticas para el uso correcto de los medios de comunicaciones y mensajería
Debido al incumplimiento del plan de continuidad del negocio
Debido al mal uso de las aplicaciones en la nube
Debido a la falta de controles para el uso de dispositivos móviles
Debido a la ausencia de recursos para la ejecución de las actividades desarrolladas por los colaboradores
Debido al ingreso no autorizado a las áreas con acceso restringido</t>
  </si>
  <si>
    <t>Lo cual generaría pérdidas económicas.
Lo cual generaría pérdida de credibilidad o imagen reputacional
Lo cual puede ocasionar sanciones legales o de entes de control
Lo cual generaría reproceso en la ejecución de las actividades</t>
  </si>
  <si>
    <t>Aceptar el riesgo</t>
  </si>
  <si>
    <t>-Controles con herramientas informáticas para evitar la fuga de información</t>
  </si>
  <si>
    <t>* Alertas de Antivirus
* PCSECURE
* Control y monitoreo de las personas con privilegios para grabar información en medios extraíbles</t>
  </si>
  <si>
    <t>(Días de funcionamiento real de herramientas de monitoreo de seguridad de la Información/ Días de servicio programados de herramientas de seguridad de la información) * 100%</t>
  </si>
  <si>
    <t>INTELIGENCIA DE NEGOCIOS</t>
  </si>
  <si>
    <t>Podría ocurrir que se publiquen datos o información sensible</t>
  </si>
  <si>
    <t>Debido a no realizar un análisis completo para determinar la publicación o no de la información en la Web
Debido a la falta de clasificación del activo de información
Debido al uso indebido de la información</t>
  </si>
  <si>
    <t>Lo cual generaría pérdida de reputación
Lo cual generaría pérdida de información
Lo cual podría generar sanciones legales y/o económicas</t>
  </si>
  <si>
    <t>GESTIÓN DEL TALENTO HUMANO</t>
  </si>
  <si>
    <t>Podría presentarse divulgación de información personal de empleados</t>
  </si>
  <si>
    <t>Permisos ilimitados a usuarios que manejan el sistema</t>
  </si>
  <si>
    <t>Información falsa, cambio y/o actualización de información errada</t>
  </si>
  <si>
    <t>MAPA DE RIESGOS OPERACIONALES</t>
  </si>
  <si>
    <t>Nivel del Riesgo Residual</t>
  </si>
  <si>
    <t>Implementación de Controles</t>
  </si>
  <si>
    <t xml:space="preserve">Objetivo Proceso </t>
  </si>
  <si>
    <t>Producto/ Servicio/ Activo Información</t>
  </si>
  <si>
    <r>
      <rPr>
        <b/>
        <sz val="11"/>
        <color rgb="FF000000"/>
        <rFont val="Arial"/>
        <family val="2"/>
        <charset val="1"/>
      </rPr>
      <t xml:space="preserve">Descripción del Riesgo  </t>
    </r>
    <r>
      <rPr>
        <b/>
        <sz val="10"/>
        <color rgb="FF000000"/>
        <rFont val="Arial"/>
        <family val="2"/>
        <charset val="1"/>
      </rPr>
      <t>(Impacto+Causa inmediata+ causa principal)</t>
    </r>
  </si>
  <si>
    <t>Causa Inmediata</t>
  </si>
  <si>
    <t>Subcausas Asociadas/ Vulnerabilidades</t>
  </si>
  <si>
    <t>Causa raíz, principal o básica (CR)</t>
  </si>
  <si>
    <t>Consecuencias /Amenazas</t>
  </si>
  <si>
    <t>%</t>
  </si>
  <si>
    <t>Afectación</t>
  </si>
  <si>
    <t>Atributos</t>
  </si>
  <si>
    <t>Probabilidad Residual Final</t>
  </si>
  <si>
    <t>% Probabilidad Residual Final</t>
  </si>
  <si>
    <t>Impacto Residual Final</t>
  </si>
  <si>
    <t>% Impacto Residual Final</t>
  </si>
  <si>
    <t>Implementación</t>
  </si>
  <si>
    <t>Documentación</t>
  </si>
  <si>
    <t>Frecuencia</t>
  </si>
  <si>
    <t>Gestión</t>
  </si>
  <si>
    <t xml:space="preserve">Ejecución y administración de procesos </t>
  </si>
  <si>
    <t>Generar productividad en los bienes muebles e inmuebles de Administración directa por medio de la suscripción de contratos y el seguimiento de arrendamiento para ser administrados directamente o por medio de depositarios</t>
  </si>
  <si>
    <t>Administración directa Activos FRISCO</t>
  </si>
  <si>
    <t>daño o deterioro de los activos del FRISCO durante su administración directa</t>
  </si>
  <si>
    <t>SC_1</t>
  </si>
  <si>
    <t>Uso o manipulación indebida de los activos por parte de los arrendatarios</t>
  </si>
  <si>
    <t>uso, manipulación o condiciones de almacenamiento inadecuado</t>
  </si>
  <si>
    <t>Afectación Económica</t>
  </si>
  <si>
    <t>1)  Altos costos operacionales
2) Detrimento Patrimonial
3) Pérdida de imagen reputacional
4)  Sanciones o investigaciones dirigidos a la entidad y a sus colaboradores
5) Desvalorización de los activos
6) Disminución de los recursos líquidos a transferir a la Nación
7) Dificultad para enajenación de activos deteriorados o dañados</t>
  </si>
  <si>
    <t xml:space="preserve">   La actividad que conlleva el riesgo se ejecuta de 24  a 500 veces por año</t>
  </si>
  <si>
    <t xml:space="preserve">   El riesgo afecta la imagen de la entidad con algunos usuarios de relevancia frente al logro de los objetivos.</t>
  </si>
  <si>
    <t>Verificación de constitución de pólizas de seguros</t>
  </si>
  <si>
    <t>El funcionario delegado de la Gerencia Regional verificará los procesos de preaprobación de pólizas y la constitución de pólizas de seguros por parte de los arrendatarios, expedido por una compañía de seguros legalmente constituida en Colombia para amparar el cumplimiento de las obligaciones a cargo del contratista. En caso de no recibirse la póliza constituida, no se procede a entregar los activos en modalidad de administración directa.</t>
  </si>
  <si>
    <t>P-DT1-017 Procedimiento Promoción y Negociación de Bienes Inmuebles
P-DT1-126 Procedimiento de administración directa de bienes muebles</t>
  </si>
  <si>
    <t>Preventivo</t>
  </si>
  <si>
    <t>Manual</t>
  </si>
  <si>
    <t>Documentado</t>
  </si>
  <si>
    <t>Continua</t>
  </si>
  <si>
    <t>Con Registro</t>
  </si>
  <si>
    <t>Capacitaciones de refuerzo sobre el proceso de aseguramiento de contratos de arriendo</t>
  </si>
  <si>
    <t>22/04/2022
15/07/2022
15/10/2022
15/01/2023</t>
  </si>
  <si>
    <t>1) Identificar los activos que se encuentran dañados o deteriorados
2) Implementar acciones de reparación, obra o mantenimiento cuando sea pertinente
3) Siniestrar las pólizas de seguros cuando sea requerido</t>
  </si>
  <si>
    <t>SC_2</t>
  </si>
  <si>
    <t xml:space="preserve">No realizar seguimiento periódico al estado físico de los activos </t>
  </si>
  <si>
    <t>Visitas a los inmuebles administrados por SAE</t>
  </si>
  <si>
    <t>El funcionario delegado de la Gerencia Regional realiza visitas de inspección de los inmuebles, verificando el uso y estado de conservación de las áreas del inmueble calificándolo como bueno, regular o malo, y haciendo las observaciones respectivas en el F-DP2-108 Informe Visita de Inspección de Inmuebles. En caso de detectar alguna gestión legal, administrativa o necesidad de alguna obra, mantenimiento o reparación a realizar deberá informarlo en este informe.</t>
  </si>
  <si>
    <t xml:space="preserve">DP2  Protocolo de visitas de inspección de inmuebles </t>
  </si>
  <si>
    <t>Detectivo</t>
  </si>
  <si>
    <t>SC_3</t>
  </si>
  <si>
    <t>No identificar o realizar reparaciones de manera oportuna</t>
  </si>
  <si>
    <t>Verificación de Reparaciones, Obras y Mantenimientos</t>
  </si>
  <si>
    <t xml:space="preserve">El profesional de la Gerencia Regional, verifica la ejecución de las Reparaciones, Obras y Mantenimientos identificados de acuerdo con los plazos establecidos en las órdenes de servicio con el proveedor en la matriz de Excel "CONTROL ROM" de cada Gerencia Regional. </t>
  </si>
  <si>
    <t xml:space="preserve">P-DP2-045 Procedimiento Reparaciones, Obras y Mantenimiento de bienes inmuebles </t>
  </si>
  <si>
    <t>Realizar seguimiento a la ejecución de ROM previo vencimiento al preaprobado de la póliza conforme con las estrategias definidas por cada Gerencia Regional</t>
  </si>
  <si>
    <t xml:space="preserve">Mensualmente </t>
  </si>
  <si>
    <t>22/04/2022
15/07/2022
15/10/2022
15/01/2025</t>
  </si>
  <si>
    <t>SC_4</t>
  </si>
  <si>
    <t>Inadecuado almacenamiento de los bienes en su lugar de depósito</t>
  </si>
  <si>
    <t>Verificación del estado de los bienes  almacenados en almacenadoras</t>
  </si>
  <si>
    <t>El profesional delegado de la Gerencia de Bienes Muebles verifica mensualmente el informe de las almacenadoras donde se encuentran depositados los bienes, con el fin de verificar el estado de los activos y así tomar medidas sobre los mismos en caso de ser necesario</t>
  </si>
  <si>
    <t xml:space="preserve">GB. Muebles </t>
  </si>
  <si>
    <t>Elaboración de informes mensuales para validar el cumplimiento y alertar las acciones a realizar con las almacenadoras</t>
  </si>
  <si>
    <t>22/04/2022
15/07/2022
15/10/2022
15/01/2024</t>
  </si>
  <si>
    <t>SC_5</t>
  </si>
  <si>
    <t>SC_6</t>
  </si>
  <si>
    <t>SC_7</t>
  </si>
  <si>
    <t>Recuperación de Cartera</t>
  </si>
  <si>
    <t>carencia de información de obligaciones vencidas por arrendatarios y/o respaldo legal para gestionar la recuperación de la cartera</t>
  </si>
  <si>
    <t>No se hayan incorporado las novedades en el sistema</t>
  </si>
  <si>
    <t>falta de control y seguimiento de los contratos de arrendamiento</t>
  </si>
  <si>
    <t>Afectación Económica y Reputacional</t>
  </si>
  <si>
    <t>1) No tener el estado de cuenta actualizado
2) Pérdida reputacional de la entidad
3) Disminución de la liquidez y recaudo económico s la entidad
4) Sobre costos administrativos y operativos en recuperación de cartera
5) Afectación de la asignación de la cartera al operador comercial (CISA)</t>
  </si>
  <si>
    <t xml:space="preserve">   La actividad que conlleva el riesgo se ejecuta mínimo 500 veces al año y máximo 5000 veces por año</t>
  </si>
  <si>
    <t xml:space="preserve">   Entre 100 y 500 SMLMV </t>
  </si>
  <si>
    <t>Validación de novedades en el sistema de información</t>
  </si>
  <si>
    <t>El profesional de la Gerencia Regional valida las novedades frente al estado contractual de los activos, gestiones con aseguradoras,cambios de estado de ocupación y estado de deudas de los contratos, y procede a su actualización en el sistema de información</t>
  </si>
  <si>
    <t>P-DT1-019 Procedimiento de Recuperación de Cartera de Bienes</t>
  </si>
  <si>
    <t xml:space="preserve">Formulación de requerimientos técnicos y funcionales para adquisición de sistema de información para administración de contratos, alertamiento de pólizas, contabilidad, y alertamientos de facturación y cartera </t>
  </si>
  <si>
    <t>1) Realizar plan de choque con los funcionarios delegados de las Gerencias Regionales para la identificación de obligaciones y los ajustes en el sistema para lograr la conciliación entre la cartera  comercial y la contabilidad
2) Proceder a realizar la recuperación de la cartera con el respaldo legal correspondiente</t>
  </si>
  <si>
    <t>No realizar visitas al inmueble para establecer el estado de ocupación</t>
  </si>
  <si>
    <t>Visitas a los inmuebles productivos administrados por SAE</t>
  </si>
  <si>
    <t>El funcionario delegado de la Gerencia Regional realiza visitas periódicas en los inmuebles productivos para verificar el estado de ocupación del activo, el cumplimiento de las obligaciones de los arrendatarios, el estado contractual de los activos, gestiones con aseguradoras, y el estado de deudas de los contratos</t>
  </si>
  <si>
    <t xml:space="preserve">DP2 Protocolo de visitas de inspección de bienes </t>
  </si>
  <si>
    <t>Venta o devolución de inmuebles en estado arrendado y no informar al área de cartera la novedad o habiendo informado, no se realiza la novedad en el sistema por parte del área de cartera.</t>
  </si>
  <si>
    <t>Verificación terminación del contrato de arrendamiento en el sistema</t>
  </si>
  <si>
    <t>El funcionario delegado de la Gerencia Regional verifica la ejecución de la cesión del contrato de arrendamiento, cuando aplique, con el fin de proceder a la actualización del sistema con la terminación del contrato</t>
  </si>
  <si>
    <t xml:space="preserve">P-DF-108 Procedimiento de Comercialización de Activos Operador Comercial 
DF2-087 Procedimiento de devolución de activos </t>
  </si>
  <si>
    <t>Realizar cruces de información de la base de datos de contratos de arrendamiento vs las bases de ventas, devoluciones e inventarios de activos en SIGMA SAE para identificar novedades en cuanto a la cesión y terminación de contratos</t>
  </si>
  <si>
    <t xml:space="preserve">Generar recursos económicos y/o reducir gastos de operación, a partir de la comercialización, chatarrización, monetización de divisas y liquidación de los activos </t>
  </si>
  <si>
    <t xml:space="preserve">Comercialización de activos </t>
  </si>
  <si>
    <t>gestionar de manera tardía la comercialización, chatarrización, daciones en pagos de activos y liquidación de sociedades</t>
  </si>
  <si>
    <t xml:space="preserve">No contar con un operador comercial o entidades desintegradoras idóneas que realicen la labor </t>
  </si>
  <si>
    <t xml:space="preserve">los requisitos existentes y la dependencia de terceros dentro del proceso </t>
  </si>
  <si>
    <t xml:space="preserve">1) Demoras en el saneamiento de pasivos de los bienes previo a completar el trámite de la comercialización 
2) Incurrir en sobrecostos de administración y almacenamiento
3) Generar reprocesos administrativos 
4) No generar los recursos para la Nación 
</t>
  </si>
  <si>
    <t xml:space="preserve">   Mayor a 500 SMLMV </t>
  </si>
  <si>
    <t>Validación y definición de requisitos exigibles para operadores de disposición final</t>
  </si>
  <si>
    <t xml:space="preserve">Los funcionarios delegados por la Gerencia de Bienes Muebles validan y documentan los requisitos legales y técnicos que deben ser exigibles para realizar la evaluación y selección de los operadores comerciales o entidades desintegradoras </t>
  </si>
  <si>
    <t xml:space="preserve">P-BS1-024 Procedimiento de elaboración de estudios previos </t>
  </si>
  <si>
    <t xml:space="preserve">* GB. Muebles </t>
  </si>
  <si>
    <t>La Gerencia Técnica realiza una actualización de la lista de proveedores anual y la remite a la Vicepresidencia de Sociedades
Para la Gerencia de Muebles se realiza un monitoreo de acuerdo a las necesidades de contratación o adiciones a los contratos ya existentes</t>
  </si>
  <si>
    <t xml:space="preserve">
* G. Técnica 
* GB. Muebles </t>
  </si>
  <si>
    <t>Anualmente</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</si>
  <si>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medidas correctivas de forma oportuna</t>
  </si>
  <si>
    <t xml:space="preserve">Procesos ineficientes en la expedición de los actos administrativos para la comercialización y chatarrización </t>
  </si>
  <si>
    <t xml:space="preserve">Validación de los requisitos  de calidad y cumplimiento para la elaboración de los Actos Administrativos </t>
  </si>
  <si>
    <t xml:space="preserve">Los funcionarios delegados por las Gerencias dependiendo de la tipología de Activos, deben realizar una validación de los requisitos que se encuentren dentro de los criterios de calidad y cumplimiento exigidos en los procedimientos para la elaboración de los Actos Administrativos. En el momento de radicar el Zeus para solicitar la proyección o revisión del Acto Administrativo a Jurídica adjuntar todos los soportes y la información necesaria para no generar un reproceso   </t>
  </si>
  <si>
    <t xml:space="preserve">P-GJ2-080 Revisión y expedición de Actos Administrativos </t>
  </si>
  <si>
    <t xml:space="preserve">* GBI. Urbanos 
* GBI. Rurales 
* GB. Muebles 
* G. Regionales 
* G. Sociedades Activas 
* G. Sociedades en Liquidación </t>
  </si>
  <si>
    <t xml:space="preserve">Demoras en las decisiones de las instancias de aprobación para la disposición final de los activos </t>
  </si>
  <si>
    <t xml:space="preserve">Validación de información necesaria para las instancias de aprobación </t>
  </si>
  <si>
    <t xml:space="preserve">Los funcionarios delegados por las Gerencias dependiendo de la tipología de Activos validan y entregan a las instancias de aprobación  la información necesaria para la disposición final de activos enmarcada en los criterios de calidad y cumplimiento </t>
  </si>
  <si>
    <t xml:space="preserve">Procedimientos de la Comercialización de Activos </t>
  </si>
  <si>
    <t xml:space="preserve">Dependencia de otras áreas y/o terceros que retardan los procesos de disposición final </t>
  </si>
  <si>
    <t xml:space="preserve"> Mesas de trabajo internas y externas para agilizar los procesos pendientes </t>
  </si>
  <si>
    <t xml:space="preserve">Los funcionarios delegados por las Gerencias dependiendo de la tipología de Activos validan las actividades o documentación pendiente a fin de coordinar y realizar mesas de trabajo internas y externas para agilizar los procesos pendientes </t>
  </si>
  <si>
    <t>Correctivo</t>
  </si>
  <si>
    <t>Aleatoria</t>
  </si>
  <si>
    <t>Diagnóstico de Activos</t>
  </si>
  <si>
    <t>Diagnóstico estado actual de activos</t>
  </si>
  <si>
    <t>fallas en la identificación del estado físico, de ocupación, y de productividad de los activos</t>
  </si>
  <si>
    <t>Falta de claridad en los criterios para determinar la productividad</t>
  </si>
  <si>
    <t>información, conocimiento y capacidad operativa insuficiente</t>
  </si>
  <si>
    <t>1) Asignación inadecuada de esquema de administración del activo
2) Costos administrativos mayores en la administración de activos
3) Pérdida de negocios y productividad del activo
4) Limitaciones en la administración de los activos
5) Pérdida de imagen con las partes interesadas
6) Toma de decisiones inadecuadas para la administración de activos</t>
  </si>
  <si>
    <t xml:space="preserve">   El riesgo afecta la imagen de la entidad internamente, de conocimiento general nivel interno, de junta directiva y accionistas y/o de proveedores.</t>
  </si>
  <si>
    <t>Verificación de estado de productividad del activo</t>
  </si>
  <si>
    <t>El profesional delegado de las Gerencias Regionales, y/o Gerencias de Sociedades verifica el esquema de productividad o administración planteada por el depositario provisional y/o liquidadores de acuerdo con la naturaleza del bien, los criterios de enajenación temprana y selección de esquemas de administración.</t>
  </si>
  <si>
    <t>P-DP1-038 Diagnóstico inicial de intervención de sociedades
P-DP1-042 Procedimiento para el diagnóstico y análisis de bienes inmuebles</t>
  </si>
  <si>
    <t xml:space="preserve">* G. Regionales 
* G. Sociedades Activas 
* G. Sociedades en Liquidación </t>
  </si>
  <si>
    <t>Aceptar</t>
  </si>
  <si>
    <t>1) Devoluciones de diagnósticos a depositarios para su respectiva corrección
2) Corrección del estado actual físico, de ocupación o productivo en el sistema por parte del depositario
3) Solicitudes de verificaciones con Gerencia Técnica con relación a avalúos de muebles que contemplan diagnósticos inadecuados
4) Solicitudes de nuevos avalúos de muebles, cuando el diagnóstico de muebles es incorrecto. 
5) Capacitación de funcionarios, depositarios y/o liquidadores que realizan los diagnósticos, cuando sea requerido</t>
  </si>
  <si>
    <t>Documentación incompleta del activo para el adecuado diagnóstico del mismo</t>
  </si>
  <si>
    <t xml:space="preserve">Verificación de completitud de informes registrados por depositarios </t>
  </si>
  <si>
    <t>El profesional delegado de la Gerencia Regional, y/o Gerencias de Sociedades verifica los informes registrados y el seguimiento de los informes no registrados a tiempo, además de la información registrada, validando que los inmuebles sean asignados a depositarios, que los datos registrados correspondan a los inmuebles, legibilidad de los documentos adjuntos y coherencia en la información. En caso de requerir información adicional se solicita de manera escrita al depositario.</t>
  </si>
  <si>
    <t>Recepción de activos por la extinta Dirección Nacional de Estupefacientes con información incompleta</t>
  </si>
  <si>
    <t>Verificación de información entregada a SAE de bienes provenientes de la extinta DNE</t>
  </si>
  <si>
    <t>El profesional delegado del GIT de Aseguramiento de la Información solicita y revisa la información allegada por parte de la autoridad judicial competente y/o la documentación brindada por las áreas misionales, incluidos los antecedentes presentados por los diferentes procesos, verificando la información consignada entregada por la DNE con el fin de recopilar evidencias y material que permita describir los hechos frente a la recepción, ajuste o faltantes de dicho activos y proceder a generar Actas de Hallazgos para ejecutar las acciones a realizar que permitan sanear dicho hallazgo.</t>
  </si>
  <si>
    <t>P-RR1-145 Procedimiento identificación de hallazgos y generación de acciones</t>
  </si>
  <si>
    <t xml:space="preserve">GIT. Aseguramiento y Control de la Información </t>
  </si>
  <si>
    <t>Desconocimiento técnico para diagnosticar el estado de los activos</t>
  </si>
  <si>
    <t xml:space="preserve">Verificación de calidad de informe de diagnóstico de bienes </t>
  </si>
  <si>
    <t>El profesional delegado de la Gerencia Regional, Gerencias de Sociedades y/o Gerencia de Bienes Muebles verifica que el diagnóstico de bienes sea coherente (Informe de diagnóstico de inmuebles, Informe de Diagnóstico de Sociedades, Avalúo de Bienes Muebles, Formato base de alistamiento bienes muebles) de acuerdo con el acta de recepción de activos. En caso contrario, el profesional delegado solicita los ajustes requeridos al documento de diagnóstico y/o avalúo.</t>
  </si>
  <si>
    <t>P-DP1-038 Diagnóstico inicial de intervención de sociedades
P-DP1-042 Procedimiento para el diagnóstico y análisis de bienes inmuebles
P-DP1-043 Diagnóstico y análisis de bienes muebles</t>
  </si>
  <si>
    <t xml:space="preserve">* G. Regionales 
* GB. Muebles 
* G. Sociedades Activas 
* G. Sociedades en Liquidación </t>
  </si>
  <si>
    <t xml:space="preserve">Fallas en el sistema para el cargue de reportes de diagnósticos de activos por parte de depositarios </t>
  </si>
  <si>
    <t>Verificación de cargue de información de diagnóstico en el aplicativo</t>
  </si>
  <si>
    <t>El profesional delegado de la Gerencia Regional y/o Gerencia de Sociedades verifica que todos los activos cuenten con diagnóstico por parte del depositario cargado en el sistema para proceder a su revisión. En caso contrario, el funcionario delegado solicitará por medio electrónico la remisión del diagnóstico para continuar con el proceso.</t>
  </si>
  <si>
    <t xml:space="preserve">P-DP1-038 Diagnóstico inicial de intervención de sociedades
P-DP1-042 Procedimiento para el diagnóstico y análisis de bienes inmuebles
</t>
  </si>
  <si>
    <t>Gestión_Financiera</t>
  </si>
  <si>
    <t>Tesorería</t>
  </si>
  <si>
    <t>Planear y controlar el flujo de caja de la sociedad de activos especiales y del FRISCO para administrar los excedentes de liquidez</t>
  </si>
  <si>
    <t>Inversiones</t>
  </si>
  <si>
    <t>inversiones de recursos líquidos inadecuadas o inoportunas</t>
  </si>
  <si>
    <t>Inexistencia de flujo de efectivo para gestionar inversiones</t>
  </si>
  <si>
    <t>inexistencia de recursos e información incompleta</t>
  </si>
  <si>
    <t>1) Pérdidas económicas
2) Sanciones o denuncias</t>
  </si>
  <si>
    <t xml:space="preserve">   La actividad que conlleva el riesgo se ejecuta como máximo 2 veces por año</t>
  </si>
  <si>
    <t xml:space="preserve">   Entre 10 y 50 SMLMV </t>
  </si>
  <si>
    <t xml:space="preserve">Verificación de liquidez de flujo de efectivo </t>
  </si>
  <si>
    <t>El profesional delegado de Tesorería de la Gerencia Financiera valida la liquidez disponible del flujo de efectivo según su estado legal y diferentes conceptos de recaudos de acuerdo con los comprobantes de ingreso registrados, a fin de determinar los montos disponibles para inversión</t>
  </si>
  <si>
    <t>P-GF3-066 Procedimiento de Gestión de Inversiones</t>
  </si>
  <si>
    <t>G. Financiera</t>
  </si>
  <si>
    <t>1) Informar los inconvenientes presentados con las inversiones a realizar al Presidente de SAE, el Comité Directivo y la Junta Directiva, cuando sea necesario
2) Realizar los ajustes de inversión en el portafolio de inversiones en los que participa SAE</t>
  </si>
  <si>
    <t>Portafolio de inversiones sin información completa</t>
  </si>
  <si>
    <t>Verificación de portafolio de inversiones</t>
  </si>
  <si>
    <t>El profesional delegado de Tesorería de la Gerencia Financiera revisa la información de los movimientos del periodo del portafolio de inversiones brindada por parte del custodio, verificando el detalle de los títulos del portafolio, cuáles son los Fondos de Inversión Colectiva que tienen montos que superen el porcentaje máximo de concentración y los títulos próximos a vencerse, a fin de determinar las inversiones a realizar</t>
  </si>
  <si>
    <t>Desconocimiento de divisas disponibles para inversión</t>
  </si>
  <si>
    <t>Verificación de divisas disponibles para inversión</t>
  </si>
  <si>
    <t>El profesional delegado de Tesorería de la Gerencia Financiera verifica las divisas disponibles para inversión comunicadas por la Gerencia de Bienes Muebles, identificando cuáles son posibles monetizar por parte de la Gerencia Financiera o por el Banco de la República, y cuáles se invertirán en cuentas de ahorro en divisas de acuerdo con su estado legal y los montos disponibles de inversión</t>
  </si>
  <si>
    <t>Oferta de recursos disponibles por medio de intermediarios financieros sin previa comunicación con el MHCP</t>
  </si>
  <si>
    <t>Verificación de operación de venta de títulos TES con MHCP</t>
  </si>
  <si>
    <t>El profesional delegado de Tesorería de la Gerencia Financiera, previo a la inversión de dineros, verifica si el ofrecimiento de liquidez se realizó en primera instancia al MHCP y si hay respuesta de aceptación o negación para compra de Títulos de Tesorería TES bajo los montos y plazos definidos, a fin de proceder a seleccionar otras alternativas de inversión.</t>
  </si>
  <si>
    <t>Evaluación incompleta de alternativas de inversión de excedentes de liquidez</t>
  </si>
  <si>
    <t>Verificación de alternativas de inversión</t>
  </si>
  <si>
    <t>El Gerente Financiero y el profesional delegado de Tesorería de la Gerencia Financiera, con base en los recursos disponibles, evaluarán y verificarán las alternativas de inversión eligiendo aquellas que generen mayor rentabilidad, menor riesgo, plazos de inversión o sean más favorables para la entidad, a fin de formalizar las inversiones de los excedentes de liquidez</t>
  </si>
  <si>
    <t>Destinaciones y transferencias de recursos líquidos a la Nación</t>
  </si>
  <si>
    <t xml:space="preserve">indisponibilidad de recursos económicos del FRISCO para efectuar transferencias de recursos líquidos a la Nación de acuerdo con lo establecido por Ley </t>
  </si>
  <si>
    <t>Inadecuada proyección presupuestal de ingresos y gastos</t>
  </si>
  <si>
    <t xml:space="preserve"> gastos superiores o iguales a los ingresos durante la vigencia anterior</t>
  </si>
  <si>
    <t xml:space="preserve">1) Pérdidas económicas
2) Sanciones (penales, disciplinarias y fiscales)
3) Generación de detrimento patrimonial
4) Incumplimiento de metas del gobierno nacional
5) Reducción o indisponibilidad de recursos para la implementación de proyectos de las entidades beneficiarias
</t>
  </si>
  <si>
    <t xml:space="preserve">   El riesgo afecta la imagen de la entidad a nivel nacional, con efecto publicitario sostenido a nivel país</t>
  </si>
  <si>
    <t>Verificación de Necesidades y Proyecciones Presupuestales</t>
  </si>
  <si>
    <t>El profesional delegado de Presupuesto de la Gerencia Financiera analiza y verifica la información del anteproyecto de nómina (F-GF1-134) y el presupuesto anual de ingresos y gastos proyectado por las áreas en los formatos de anteproyecto de presupuesto (F-GF1-031) y de compromisos a largo plazo (F-GF1-135), comparando la información suministrada con la vigencia anterior, validándola en mesas de trabajo con las áreas y verificando los soportes empleados y suministrados por estas</t>
  </si>
  <si>
    <t>P-GF1-015 Procedimiento de elaboración y actualización del presupuesto</t>
  </si>
  <si>
    <t>Dar cumplimiento a la Circular de Programación Presupuestal por parte de los enlaces principales de las áreas en el proceso de programación presupuestal mensual y anual de cada una de las necesidades presupuestales</t>
  </si>
  <si>
    <t>Primer trimestre</t>
  </si>
  <si>
    <t>1) Mediante el informe de ejecución de ingresos y gastos, se justifica la no disponibilidad de recursos para transferir.</t>
  </si>
  <si>
    <t>Los gastos son superiores o iguales a los ingresos durante la vigencia anterior</t>
  </si>
  <si>
    <t>Verificación ejecución presupuestal</t>
  </si>
  <si>
    <t>El profesional delegado de Presupuesto de la Gerencia Financiera valida las facturas y documentación recibida a través del aplicativo de pagos, verificando si los contratos presentan saldos, si pertenecen a los terceros indicados, y los valores de causación, pago y saldos de los compromisos presupuestales, por medio de los registros llevados en el aplicativo SEVEN ERP, llevando un control de la ejecución presupuestal mensual y al cierre de la vigencia</t>
  </si>
  <si>
    <t>P-GF1-016 Procedimiento de ejecución presupuestal</t>
  </si>
  <si>
    <t>Informes mensuales de ingresos y gastos para su seguimiento y control</t>
  </si>
  <si>
    <t>Identificación inadecuada o inoportuna de ingresos provenientes de la administración de activos del FRISCO</t>
  </si>
  <si>
    <t>Conciliación y seguimiento a los ingresos presupuestados.</t>
  </si>
  <si>
    <t xml:space="preserve">El profesional delegado de la Gerencia Financiera realiza la identificación, conciliación y seguimiento constante de los ingresos del FRISCO recaudados por arriendos directos, depositarios o ventas adjudicadas, dejando registro y actualizando el respectivo flujo de caja. </t>
  </si>
  <si>
    <t>P-GF3-022 Procedimiento para el recaudo de ingresos del FRISCO y Devolución de Cheques</t>
  </si>
  <si>
    <t>Falencias en la verificación de disponibilidad presupuestal para pagos o transferencias</t>
  </si>
  <si>
    <t>Validación de recursos disponibles para los pagos</t>
  </si>
  <si>
    <t>El profesional delegado de Tesorería de la Gerencia Financiera verifica la existencia de recursos económicos disponibles en las cuentas de SAE por medio de la plataforma bancaria y el aplicativo ERP Seven, para gestionar pagos o transferencias requeridas. En caso de no contar con recursos disponibles y de ser necesario, se gestiona el traslado de recursos a las cuentas de SAE.</t>
  </si>
  <si>
    <t>P-GF3-020 Procedimiento de Pagos</t>
  </si>
  <si>
    <t>Realizar inscripción, registro y asignación de depositarios y/o liquidadores y revisores Fiscales del FRISCO de manera automática a través del sistema, reuniendo las condiciones de idoneidad necesarias para para la adecuada
administración inmuebles y/o sociedades.</t>
  </si>
  <si>
    <t>Asignación de activos a Depositarios Provisionales</t>
  </si>
  <si>
    <t>asignación inadecuada de activos a Depositarios Provisionales y Liquidadores</t>
  </si>
  <si>
    <t>La información del registro del activo en el Sistema de Información está incompleta o incorrecta, por error tipográfico o por falta información suministrada por parte de la Fiscalía General de la Nación</t>
  </si>
  <si>
    <t>información errónea del activo o fallas en el sistema de información</t>
  </si>
  <si>
    <t>Afectación Reputacional</t>
  </si>
  <si>
    <t>1) Pérdida de credibilidad con los grupos de interés internos y externos
2) Reprocesos y sobrecostos administrativos
3) Administración ineficiente de los activos por parte de los depositarios</t>
  </si>
  <si>
    <t>Verificación para aprobación del Registro del Activo</t>
  </si>
  <si>
    <t>El funcionario delegado del GIT de Aseguramiento y Control de la información verifica y aprueba que la información registrada de los activos por parte de las gerencias regionales, sea la correcta y corresponda a la información física de soporte o los datos de control inicial de activos</t>
  </si>
  <si>
    <t xml:space="preserve">1) Identificar las situaciones que condujeron a una inadecuada asignación, 
2) Verificar depositarios disponibles para administrar los activos de acuerdo con su naturaleza y características. 
3) Realizar proceso de reasignación de depositarios de acuerdo con ajustes a realizar </t>
  </si>
  <si>
    <t>Errores en las variables contenidas en la solicitud de asignación del activo tales como actividad económica, cobertura en departamento o municipio,  clasificación de experiencia o categoría de inscripción por parte de las áreas misionales</t>
  </si>
  <si>
    <t>Revisión de Solicitudes de Asignación o Normalización de Depositarios Provisionales y/o Liquidadores</t>
  </si>
  <si>
    <t>El profesional delegado del GIT de Depositarios Provisionales y Liquidadores  ingresa al aplicativo SIGMA SAE y valida que los campos registrados en las solicitudes de asignación de Depositarios Provisionales y/o Liquidadores, ya sea por solicitud de remoción con asignación o administración directa (Gerencias Regionales, Gerencia de Inmuebles o Gerencia de Sociedades activas o liquidación) o por la necesidad de acompañamiento a las diligencias de secuestro (GIT Aseguramiento y Control de la Información) estén completos, sean coherentes y sean realizados por las personas competentes</t>
  </si>
  <si>
    <t>P-RR2-056 Procedimiento de Asignación de Activos a  Depositarios Provisionales y Liquidadores</t>
  </si>
  <si>
    <t xml:space="preserve">GIT. Depositarios Provisionales y Liquidadores </t>
  </si>
  <si>
    <t>Realizar nuevas asignaciones de depositarios provisionales con base en el nuevo registro de depositarios</t>
  </si>
  <si>
    <t>De acuerdo con programación</t>
  </si>
  <si>
    <t>Fallas en el Sistema de Información para la asignación de depositarios</t>
  </si>
  <si>
    <t>Atención de incidentes del Sistema de Información en mesa de ayuda</t>
  </si>
  <si>
    <t>El funcionario delegado de la Oficina de Gestión de la Información verifica las incidencias reportadas y relacionadas con la asignación de depositarios en el sistema de información, realiza un diagnóstico de la incidencia presentada y procede a realizar los escalamientos y soluciones a las que haya lugar en la mesa de ayuda.</t>
  </si>
  <si>
    <t>P-TE1-204 Procedimiento de soporte a la infraestructura tecnológica</t>
  </si>
  <si>
    <t>Oficina de Gestión de la Información</t>
  </si>
  <si>
    <t>Inexistencia de depositarios que cumplan con las características necesarias para la Asignación de activos dentro del banco de depositarios</t>
  </si>
  <si>
    <t>Verificación de existencia de depositarios provisionales de acuerdo con solicitud de asignación</t>
  </si>
  <si>
    <t>El profesional delegado del GIT de Depositarios Provisionales y Liquidadores, valida si el sistema de información encuentra o no un depositario provisional de acuerdo con la solicitud de asignación. En caso de no encontrarse un depositario y/o liquidador en el sistema, el profesional delegado procede a ampliar las variables que permite el sistema para proceder a aplicar el modelo nuevamente, hasta encontrarse un nuevo depositario</t>
  </si>
  <si>
    <t>Realizar convocatorias programadas para la conformación de depositarios en la vigencia 2022</t>
  </si>
  <si>
    <t>De acuerdo con programación de convocatorias</t>
  </si>
  <si>
    <t xml:space="preserve">Recibir y registrar los bienes entregados materialmente por parte de la
(FGN) Fiscalía General de la Nación, mediante diligencia de secuestro, los
cuales se encuentran afectados con medidas cautelares o sobre los cuales
se haya declarado la extinción de dominio, para ejercer su administración.
</t>
  </si>
  <si>
    <t>Recepción de activos</t>
  </si>
  <si>
    <t xml:space="preserve">insuficiencia de recursos humanos, físicos  y técnicos idóneos para la recepción de activos </t>
  </si>
  <si>
    <t>Crecimiento repentino en el número de  recepciones  de los activos.</t>
  </si>
  <si>
    <t xml:space="preserve">la alta demanda y dispersión geográfica del servicio requerido </t>
  </si>
  <si>
    <t>1) Incumplimientos frente  a las  solicitudes de acompañamiento remitidas por el operador judicial que comprometería el estado físico y de ocupación del bien
2) Insuficiencia e inexactitud de información del activo Recibido.
3) Retraso para la administración del activo
4)  Consecuencias Legales
5) Entrega  errónea a un  depositario diferente al asignado por sistema.
6) Perdida de imagen corporativa frente a los diferentes operadores judiciales que realizan la entrega de los activos.</t>
  </si>
  <si>
    <t>Verificación de capacidad operativa para recepción de activos</t>
  </si>
  <si>
    <t>El coordinador operativo de la gerencia regional verifica el personal idóneo disponible de su equipo para atender el requerimiento de recepción de activos de acuerdo con necesidad y demanda institucional, de acuerdo con la solicitud del GIT de Aseguramiento y Control de la Información, enviando por correo informativo al GIT  la asignación del personal para la participación en la diligencia. En el momento en que la Gerencia Regional no cuente con recursos idóneos, se cuenta con el apoyo de las demás regionales y del Nivel central para la atención de la diligencia solicitada.</t>
  </si>
  <si>
    <t>P-RR1-005 Procedimiento de preparación para la recepción de activos</t>
  </si>
  <si>
    <t>Las Gerencias Regionales solicitan apoyo por parte del Nivel Central - Regionales para aumentar capacidad operativa en el proceso de recepción de activos, cuando sea necesario mediante correo electrónico</t>
  </si>
  <si>
    <t>Cuando sea requerido</t>
  </si>
  <si>
    <t>1) Informar al operador judicial la insuficiencia de recursos.
2) Solicitar reprogramación de diligencias de recepción de activos
3) Informar a la Gerencia de Contratos y/o Vicepresidencia Administrativa y Financiera la Necesidad de Recursos Físicos, Humanos y técnicos requeridos</t>
  </si>
  <si>
    <t>Dispersión geográfica de los lugares de recepción de activos.</t>
  </si>
  <si>
    <t>Validación de disponibilidad de recursos humano para diligencias de recepción</t>
  </si>
  <si>
    <t>El funcionario delegado del GIT de Aseguramiento y Control de la Información verifica la ubicación geográfica de los activos a recibir, a fin de validar la disponibilidad de recurso humano para atender la diligencia de recepción en los tiempos y lugares establecidos. En caso de no contar con talento humano suficiente, se solicita apoyo de personal a nivel central para acompañar las diligencias de recepción a partir de lo indicado por parte de la Gerencia Regional; atendiendo el requerimiento de la autoridad competente.</t>
  </si>
  <si>
    <t>Disponibilidad de recursos en la zona que se reciben los activos</t>
  </si>
  <si>
    <t>Validación de disponibilidad de depositarios en la zona</t>
  </si>
  <si>
    <t>El profesional delegado del GIT de Depositarios Provisionales y Liquidadores valida la existencia de depositarios en la zona en la que se recibirán los activos, para realizar la asignación automática de depositarios para atender la diligencia de recepción. En caso de no encontrarse un depositario para la recepción del activo, se realizan ajustes para ampliar los criterios de búsqueda automática dentro del Registro de Depositarios Provisionales y garantizar la asignación de un depositario en la zona en que se recibe el activo.</t>
  </si>
  <si>
    <t>Recibir y registrar los bienes afectados con medidas cautelares o sobre los cuales se haya declarado la extinción de dominio, ya sean muebles e inmuebles, sociedades, establecimientos de comercio o unidades de explotación económica, grupo empresarial, entregados materialmente por parte de la (FGN) Fiscalía General de la Nación</t>
  </si>
  <si>
    <t>Caracterización de Activos</t>
  </si>
  <si>
    <t>inadecuada caracterización de los activos</t>
  </si>
  <si>
    <t>Información inexacta o incompleta para la caracterización del activo al momento de la recepción</t>
  </si>
  <si>
    <t>información, recursos y conocimientos insuficientes para la ejecución del proceso</t>
  </si>
  <si>
    <t>1) Toma de decisiones incorrectas frente a los alistamientos requeridos para su disposición temporal y/o final del activo.
2) Inventario de activos erróneo
3) Asignación de un bien no administrado a un depositario provisional o liquidador.
4) Acciones legales en contra de SAE por administración de activos que no se encuentren dentro de un proceso de extinción de dominio.
5) Incurrir en sobre costos administrativos por la administración de activos.
6)  Generación do unidades inmobiliarias inexistentes</t>
  </si>
  <si>
    <t xml:space="preserve">Verificación de documentos anexos producto de la recepción </t>
  </si>
  <si>
    <t>El funcionario delegado de la Gerencia Regional y/o profesional delegado de la Gerencia de Bienes Muebles recopila y verifica la documentación anexa a la recepción del activo de acuerdo con su tipología, dejando registro de la información faltante en el acta de recepción y correo electrónico a la autoridad judicial.</t>
  </si>
  <si>
    <t>P-RR1-002 Procedimiento de recepción de activos en sitio</t>
  </si>
  <si>
    <t xml:space="preserve">* G. Regionales 
* GB. Muebles </t>
  </si>
  <si>
    <t>1) Validación de información documental y física con bases de datos de entidades externas y/o visitas físicas posteriores
2) Constitución de Hallazgo por parte de las Gerencias Regionales
3) Envío de memorando a GIT de Aseguramiento de la Información, la Gerencia de Asuntos Legales y la Gerencia Técnica para validar y/o ajustar información administrativa, técnica y jurídica</t>
  </si>
  <si>
    <t>Falta de revisión de la información del bien en el acta de secuestro de la Fiscalía y la resolución de inicio</t>
  </si>
  <si>
    <t>Contraste de información en los documentos de la diligencia de secuestro</t>
  </si>
  <si>
    <t xml:space="preserve">El funcionario delegado de la Gerencia Regional  y/o profesional delegado de la Gerencia de Bienes Muebles verifica que los datos e información descritos correspondan con los documentos y soportes que identifican plenamente el activo que se está materializando. En caso de que exista alguna observación deberá quedar escrita en dicha acta. </t>
  </si>
  <si>
    <t>Desconocimiento técnico por parte de los colaboradores de SAE o depositarios que reciben el activo</t>
  </si>
  <si>
    <t>Validación técnica en tiempo real con funcionarios idóneos en Oficina para la identificación del activo</t>
  </si>
  <si>
    <t>El funcionario delegado de la Gerencia Regional y/o profesional delegado de la Gerencia de Bienes Muebles que se encuentra en campo valida la inquietud a resolver frente a la identificación del activo con los funcionarios idóneos de apoyo que se encuentran en oficina para atender estos requerimientos.</t>
  </si>
  <si>
    <t>Sin Documentar</t>
  </si>
  <si>
    <t>Sin Registro</t>
  </si>
  <si>
    <t>Información inexacta o incompleta al momento de registro del activo</t>
  </si>
  <si>
    <t xml:space="preserve">Validación de documentación completa de recepción del activo para su registro </t>
  </si>
  <si>
    <t>El funcionario delegado del GIT de Aseguramiento y Control de la Información valida la documentación de la diligencia de recepción, haciendo seguimiento a las Gerencias Regionales para el respectivo subsanación de información de la diligencia o cargue de información para cierre de la diligencia conforme el reporte de diligencias.</t>
  </si>
  <si>
    <t>Registro de activos en el inventario con información errada</t>
  </si>
  <si>
    <t>Verificación de registros erróneos en el sistema de información</t>
  </si>
  <si>
    <t>El funcionario delegado del GIT de Aseguramiento y Control de la Información verifica los datos o información errónea registrada en el sistema de acuerdo con las solicitudes de modificación a fin de implementar las correcciones de los datos básicos del activo en el módulo dispuesto para ello en SIGMA SAE. En caso de no poderse realizar las correcciones directamente en el aplicativo, se solicita un ticket a la mesa de ayuda para la corrección respectiva en el módulo.</t>
  </si>
  <si>
    <t>GIT Aseguramiento y Control de la Información</t>
  </si>
  <si>
    <t xml:space="preserve"> </t>
  </si>
  <si>
    <t xml:space="preserve">Realizar las actividades de celebración, legalización y ejecución del contrato de acuerdo con las modalidades previstas en el Manual de Contratación </t>
  </si>
  <si>
    <t>Lista de Proveedores</t>
  </si>
  <si>
    <t>no contar con proveedores idóneos disponibles para satisfacer las necesidades de servicio</t>
  </si>
  <si>
    <t>Identificación inadecuada de necesidad a satisfacer, competencias o requisitos exigibles para el proveedor en los estudios previos</t>
  </si>
  <si>
    <t xml:space="preserve">un proceso de selección inadecuado o desierto </t>
  </si>
  <si>
    <t xml:space="preserve">1) Calidad ineficiente del servicio o de los bienes contratados
2) Demoras en la ejecución de los servicios
3) Pérdida de imagen reputacional con los clientes 
4) Reprocesos y altos costos administrativos
</t>
  </si>
  <si>
    <t>Revisión de Estudios Previos para la Conformación de Lista de Proveedores</t>
  </si>
  <si>
    <t>El profesional delegado de la Gerencia de Contratos  realiza la revisión de los estudios previos junto con los documentos anexos a la solicitud de contratación, asegurándose del cumplimiento de la normatividad vigente, que la documentación esté completa y sea pertinente conforme a la modalidad de convocatoria pública.</t>
  </si>
  <si>
    <t>P-BS2-181 Procedimiento Modalidad de Convocatoria Pública - Conformación de Lista de Proveedores</t>
  </si>
  <si>
    <t>Automatización del proceso de convocatoria pública conformación de lista de proveedores</t>
  </si>
  <si>
    <t>1) Se aplica el procedimiento de mora e incumplimiento plasmado en el Manual de Contratación de la entidad</t>
  </si>
  <si>
    <t>Falencias en la selección de proveedores de acuerdo con requisitos exigibles</t>
  </si>
  <si>
    <t>Revisión de informe de evaluación preliminar o definitivo</t>
  </si>
  <si>
    <t xml:space="preserve">El Gerente de Contratos realiza la verificación del informe preliminar o definitivo realizado por el área usuaria y financiera a fin de determinar si se aprueba o si requiere ajustes. En caso de requerir ajustes, lo devuelve a las áreas competentes de realizar el proceso de evaluación para efectuar las correcciones a las que haya lugar. </t>
  </si>
  <si>
    <t>Declaración desierta de convocatoria a conformación de lista de proveedores</t>
  </si>
  <si>
    <t>Verificación de declaratoria de desierta en la Conformación de Lista de Proveedores</t>
  </si>
  <si>
    <t>El profesional delegado de la Gerencia de Contratos verifica con base en las evaluaciones suministradas por el equipo evaluador, si existe alguna imposibilidad de adjudicar el contrato dentro de un proceso de selección por cualquiera de las causales contempladas en los términos de referencia o los lineamientos establecidos en el procedimiento, y de acuerdo con este resultado proyecta el acta de conformación de lista de proveedores o el acta de declaratoria desierta. En caso de declararse desierta la convocatoria, las áreas usuarias deberán evaluar y realizar las gestiones pertinentes para solicitar una nueva convocatoria.</t>
  </si>
  <si>
    <t>Contratos</t>
  </si>
  <si>
    <t>contratación de un servicio innecesario, que no cumpla con la necesidad de las áreas usuarias o sin el cumplimiento de los requisitos exigibles</t>
  </si>
  <si>
    <t>Inadecuada identificación de necesidades contractuales</t>
  </si>
  <si>
    <t>desconocimiento técnico en la identificación de necesidades contractuales y/o procesos de evaluación</t>
  </si>
  <si>
    <t>1) Detrimento Patrimonial
2) Costos administrativos innecesarios
3) Adiciones presupuestales para ampliar el alcance de los servicios contratados
4) Servicios o productos de mala calidad
5) Prórrogas en los contratos con los proveedores
6) Sanciones y/o demandas en contra de SAE
7) Reprocesos administrativos
8) Pérdida de imagen reputacional con usuarios internos y clientes externos
9) Afectación de la ejecución contractual</t>
  </si>
  <si>
    <t>Revisión de Plan Anual de Adquisiciones Consolidado</t>
  </si>
  <si>
    <t>El Gerente de Contratación o profesional delegado revisa el Plan Anual de Adquisiciones consolidado verificando que exista priorización de necesidades, que las líneas de contratación no excedan los montos de gastos por áreas y que el formato esté bien diligenciado. En caso de existir necesidad de realizar ajustes, se remite al área usuaria.</t>
  </si>
  <si>
    <t xml:space="preserve">1) Evaluar si es necesario y viable modificaciones contractuales en términos de obligaciones o presupuesto para ampliar o aclarar el alcance del servicio contratado. </t>
  </si>
  <si>
    <t xml:space="preserve">Desconocimiento de los servicios o productos al interior de la entidad que ya atienden la necesidad contractual </t>
  </si>
  <si>
    <t>El Comité de Contratación, con secretaría técnica de la Gerencia de Contratos, verifica que las necesidades contractuales que presentan las áreas sean prioritarias, estén acordes con la líneas de contratación y que no excedan los montos de gastos por áreas, a fin de ser incorporarlo o no en el Plan Anual de Adquisiciones de acuerdo con las justificaciones expuestas por las dependencias. En caso de requerir ajustes o eliminar líneas de contratación, estas se realizarán en el transcurso del comité, hasta lograr la aprobación del Plan Anual de Adquisiciones</t>
  </si>
  <si>
    <t>Inadecuado levantamiento de requisitos técnicos exigibles para el servicio</t>
  </si>
  <si>
    <t>Revisión de Viabilidad Técnica de Estudios Previos</t>
  </si>
  <si>
    <t>Los lideres de área o procesos revisan los estudios previos de los procesos contractuales de su área a fin de revisar que se cumplan con los criterios técnicos exigidos en el formato F-BS1-054 Estudios previos y los requerimientos exigidos al mercado para la evaluación de las propuestas recibidas, dejando registro de la aprobación en el aplicativo ERP en el módulo de contratos. En caso de no ser viable los estudios previos, los devuelve para los ajustes necesarios de acuerdo con la necesidad aprobada en el Plan Anual de Adquisiciones.</t>
  </si>
  <si>
    <t>P-BS1-024 Procedimiento Elaboración Estudios Previos</t>
  </si>
  <si>
    <t>Desconocimiento de los lineamientos, instancias y procedimiento para la contratación</t>
  </si>
  <si>
    <t>Revisión Solicitudes de Contratación</t>
  </si>
  <si>
    <t>El profesional delegado de la Gerencia de Contratos revisa las solicitudes de contratación allegadas a través del aplicativo ERP a fin de determinar la viabilidad jurídica y proceder con la ejecución de la contratación según la modalidad. En caso de no ser viable jurídicamente la solicitud de contratación, se informa al área usuaria las razones por las cuales no es viable la contratación o los ajustes que se deben realizar para continuar con el proceso.</t>
  </si>
  <si>
    <t>Falencias en los procesos de evaluación del servicio a contratar</t>
  </si>
  <si>
    <t xml:space="preserve">Validación de informe de verificación de requisitos habilitantes y de evaluación </t>
  </si>
  <si>
    <t>El profesional delegado de la Gerencia de Contratos recibe, consolida y valida que los informes de verificación de requisitos habilitantes y/o de evaluación remitidos por las áreas técnica y Gerencia Financiera, se encuentren completos y sean adecuados. En caso que la modalidad contractual lo requiera, el delegado de la Gerencia someterá a aprobación este informe al Comité de Contratos. En caso de requerirse aclaraciones o correcciones a los informes remitidos se solicitarán al área correspondiente.</t>
  </si>
  <si>
    <t>Supervisión Obligaciones Arrendatarios</t>
  </si>
  <si>
    <t>incumplimiento de las obligaciones de los arrendatarios</t>
  </si>
  <si>
    <t>Información descentralizada para evaluar los arrendatarios</t>
  </si>
  <si>
    <t>fallas en la supervisión de SAE y/o desconocimiento por parte del referido arrendatario</t>
  </si>
  <si>
    <t xml:space="preserve">1) Detrimento patrimonial de los activos administrados por SAE
2) Pérdida de imagen reputacional de la entidad
3) Sanciones en contra de SAE
4) La no generación de productividad de activos por incumplimiento en la administración de activos
5) Costos asociados a inicio de acciones prejudiciales, judiciales o administrativas 
6) Reprocesos en los trámites administrativos
</t>
  </si>
  <si>
    <t xml:space="preserve">   La actividad que conlleva el riesgo se ejecuta más de 5000 veces por año</t>
  </si>
  <si>
    <t>Verificación de informes y cartera de arrendatario</t>
  </si>
  <si>
    <t>El funcionario delegado de la Gerencia Regional verifica el seguimiento a través de la validación de informes y cartera del arrendatario con apoyo de los reportes generados por la Gerencia Comercial de manera manual, a fin de garantizar el recaudo y visualizar el posible incumplimiento de obligaciones del arrendatario.</t>
  </si>
  <si>
    <t>Adelantar el proceso contractual para la adquisición de un nuevo sistema que permita realizar un control eficiente y centralizado a los arrendatarios</t>
  </si>
  <si>
    <t>1) Siniestrar la póliza o ejecutar la fianza del contrato de arrendamiento, cuando aplique.
2) Solicitar a CISA el cobro de cartera, cuando existe incumplimiento de pagos por parte del arrendatario, y no se tiene un respaldo legal como pólizas o fianzas.
3) Solicitar a la Gerencia de Asuntos Legales la Restitución del inmueble arrendado, y el cobro ejecutivo de la cartera, cuando aplique
4) Cuando se trata de incumplimientos motivados por causales distintas al no pago, se envía la solicitud de terminación de contratos anticipada al comité regional para su viabilidad, proceder al cobro de la cláusula penal e informar a la Gerencia Asuntos Legales para proceder a su restitución en caso que aplique</t>
  </si>
  <si>
    <t>Fallas en la supervisión y control de los mecanismos de administración</t>
  </si>
  <si>
    <t>El funcionario delegado de la Gerencia Regional que realiza la visita de inspección del inmueble, verifica el estado del mismo a fin de identificar irregularidades sobre su esquema de administración, indicándolo en el sistema de información.</t>
  </si>
  <si>
    <t xml:space="preserve">DP2 Protocolo de visitas de inspección de inmuebles </t>
  </si>
  <si>
    <t>Brindar capacitaciones en las cuales los arrendatarios puedan profundizar el conocimiento de sus obligaciones y deberes, así como la atención a sus inquietudes.</t>
  </si>
  <si>
    <t xml:space="preserve">* G. Comercial </t>
  </si>
  <si>
    <t>Según programación</t>
  </si>
  <si>
    <t>Falencias en los métodos e instrumentos de evaluación de arrendatarios</t>
  </si>
  <si>
    <t>Verificación Cumplimiento Contratos de Arrendamiento</t>
  </si>
  <si>
    <t>El funcionario delegado de la Gerencia Regional revisa, y verifica el estado de los contratos de arrendamiento de acuerdo con los lineamientos operacionales y/o las visitas realizadas, validando si existe algún incumplimiento a las obligaciones pactadas con el arrendatario y así determinar si los contratos requieren prórroga, terminación, cesión o acciones de saneamiento.</t>
  </si>
  <si>
    <t>P-DT1-018 Procedimiento administración de contratos de arrendamiento de bienes inmuebles</t>
  </si>
  <si>
    <t>Falta de conocimiento del perfil del arrendatario por parte de SAE</t>
  </si>
  <si>
    <t>Verificación del perfil del arrendatario</t>
  </si>
  <si>
    <t>El funcionario de la Gerencia Regional verifica los antecedentes judiciales (Legal check), financieros y el cumplimiento de los requisitos de los arrendatarios que administrarán los activos a fin de determinar si su perfil es idóneo para implementar el esquema de administración requerido, dejando registro y trazabilidad de los documentos soporte.</t>
  </si>
  <si>
    <t>P-DT1-017 Procedimiento Promoción y Negociación de Bienes Inmuebles</t>
  </si>
  <si>
    <t>Remitir a las aseguradoras el perfil del arrendatario para expedición de la póliza de acuerdo con su perfil y el cumplimiento de los requisitos respectivos</t>
  </si>
  <si>
    <t>Garantizar la adecuada disposición final de los activos de acuerdo con las características de los mismos.</t>
  </si>
  <si>
    <t>Disposición final de activos</t>
  </si>
  <si>
    <t xml:space="preserve">demoras en el proceso de disposición final de activos </t>
  </si>
  <si>
    <t xml:space="preserve">Demoras en trámites y en el saneamiento dependiendo de la tipología de activos posterior a las sentencias y/o decisión del ente competente  </t>
  </si>
  <si>
    <t>retrasos en los procesos de saneamiento y en la actualización del estado jurídico y soportes de la disposición final</t>
  </si>
  <si>
    <t>1) SAE administre un activo con las medidas cautelares levantadas.
2) Una sobre valoración del inventario de los activos administrados.
3) Pérdida de credibilidad y reputación de SAE
4) Pérdida de oportunidad de negocios
5) Sanciones y/o demandas en contra de SAE</t>
  </si>
  <si>
    <t>Validación procesos de saneamiento de bienes</t>
  </si>
  <si>
    <t xml:space="preserve">Los funcionarios delegados por las Gerencias dependiendo de la tipología de Activos validan y gestionan las actividades requeridas para el saneamiento de los bienes de acuerdo con los procedimientos establecidos para tal fin </t>
  </si>
  <si>
    <t>P-DF2-087- Procedimiento de Alistamiento para la Devolución de Activos
P-DF2-091 Procedimiento de monetización de divisas
P-DF2-121 Procedimiento destinación definitiva de bienes inmuebles y leyes especiales
P-DF2-173 Procedimiento destinación definitiva de bienes muebles
P-DF2-179 Procedimiento asignación de bienes por leyes especiales Fondo para la Reparación de Victimas
P-DF2-180 Procedimiento ubicación y/o inactivación de bienes.
P-DF2-212 Procedimiento de transferencia de bienes rurales para la reincorporación
P-DF2-107 Procedimiento de entrega de activos
 P-DP2-039 Saneamiento Administrativo de Sociedades
 P-DP2-040 Saneamiento Jurídico de Sociedades</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</si>
  <si>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t>
  </si>
  <si>
    <t>Las divisas no son monetizables por su estado físico, de circulación y/o cambio</t>
  </si>
  <si>
    <t>Identificación de causas y retiro del inventario de las divisas no monetizables</t>
  </si>
  <si>
    <t xml:space="preserve">Los funcionarios delegados por la Gerencia de Muebles identifican y verifican las causas del por que las divisas no son monetizables, con el fin de retirarlas del inventario estimado para monetizar  </t>
  </si>
  <si>
    <t>P-DF2-091 Procedimiento de monetización de divisas</t>
  </si>
  <si>
    <t xml:space="preserve">La Gerencia de Muebles realiza una conciliación mensual con la Gerencia Financiera donde se registran todas las novedades del inventario de la tipología de dinero </t>
  </si>
  <si>
    <t xml:space="preserve">Demoras en la actualización del estado jurídico de los bienes dependiendo de la tipología de activos en el aplicativo para la administración en la entidad  </t>
  </si>
  <si>
    <t>Seguimiento de sentencias de los activos</t>
  </si>
  <si>
    <t>El funcionario delegado por el GIT de Aseguramiento de la Información valida las sentencias o providencias judiciales allegadas de los activos y las remite a la Gerencia de Asuntos Legales para su revisión, y posteriormente proceder a su registro en el sistema de información.</t>
  </si>
  <si>
    <t xml:space="preserve">P-DF2-087  Procedimiento de Alistamiento para la Devolución de Activos
P-DF2-091  Procedimiento de monetización de divisas
P-DF2-121 Procedimiento destinación definitiva de bienes inmuebles y leyes especiales
P-DF2-173 Procedimiento destinación definitiva de bienes muebles
P-DF2-179 Procedimiento asignación de bienes por leyes especiales Fondo para la Reparación de Victimas
P-DF2-180 Procedimiento ubicación y/o inactivación de bienes.
P-DF2-212 Procedimiento de transferencia de bienes rurales para la reincorporación
P-DF2-107 Procedimiento de entrega de activos
</t>
  </si>
  <si>
    <t xml:space="preserve">Los funcionarios delegados por las Gerencias dependiendo de la tipología de Activos realizan un seguimiento constante en Zeus para el estado del trámite de los actos administrativos  y en el reporteador para la actualización jurídica de los activos </t>
  </si>
  <si>
    <t>Cada vez que sea necesario</t>
  </si>
  <si>
    <t xml:space="preserve">Demoras en la validación de la sentencia y elaboración de los actos administrativos dependiendo de la tipología de activos y la modalidad de la disposición final </t>
  </si>
  <si>
    <t>Seguimiento a la expedición de los actos administrativos de disposición final</t>
  </si>
  <si>
    <t xml:space="preserve">Los funcionarios delegados por las Gerencias dependiendo de la tipología de Activos, realizan el seguimiento a la expedición de los actos administrativos y en caso de existir retrasos enviar alertas o solicitar mesas de trabajo con la Gerencia de Asuntos Legales para agilizar los procesos pendientes para llevar a cabo la disposición final de los activos  </t>
  </si>
  <si>
    <t>Pagos</t>
  </si>
  <si>
    <t>pagos realizados o registrados erróneamente</t>
  </si>
  <si>
    <t>Desconocimiento de información de proveedores y/o acreedores</t>
  </si>
  <si>
    <t xml:space="preserve"> fallas en la identificación y operatividad</t>
  </si>
  <si>
    <t>1) Pérdida de oportunidad para invertir en un proyecto
2) Incumplimiento a los compromisos de pago adquiridos con terceros
3) Pérdida de credibilidad de los proveedores hacia SAE
4) Pérdidas económicas
5) Sanciones de tipo Administrativo, tributario, legal y de los entes de control
6) Pagos o transacciones erradas
7) Toma de decisiones erradas</t>
  </si>
  <si>
    <t>Validación de existencia de proveedores</t>
  </si>
  <si>
    <t>Los funcionarios asignados por las áreas, para el caso de pago de pasivos, pagos administrativos y otros, realizan la validación de la existencia de los  proveedores en el programa de "Bitácora de radicación" en el aplicativo ERP Seven para proceder con el flujo de pagos. De lo contrario, deberán solicitar a la Gerencia Financiera la creación del proveedor en el sistema</t>
  </si>
  <si>
    <t xml:space="preserve">Capacitar los enlaces principales de las áreas en la creación y validación de proveedores en Seven ERP para los pagos de pasivos, administrativos y otros. </t>
  </si>
  <si>
    <t>1) Informar los inconvenientes presentados con los pagos realizados al líder de proceso o área que solicita el pago y al Presidente de SAE cuando sea necesario
2) Informar los inconvenientes presentados al proveedor a quién se le efectúa el pago
3) Solicitar devolución de los excedentes pagados que no correspondan al concepto pagado, cuando aplique
4) Pagar los valores pendientes por pagar cuando el concepto de pago haya sido liquidado erróneamente
5) Corregir los registros del pago realizado o corregido</t>
  </si>
  <si>
    <t>Desconocimiento de presupuesto disponible para efectuar pagos o gastos no autorizados</t>
  </si>
  <si>
    <t>Validación presupuestal de solicitudes de pagos</t>
  </si>
  <si>
    <t>El profesional delegado de Presupuesto de la Gerencia Financiera valida presupuestalmente la solicitud de pago, verificando que en los casos que el concepto de pago no esté vinculado a un contrato, la información esté completa y que los valores presupuestales, compromiso y DP relacionados sean los correctos; y para los casos en los que el concepto de pago está vinculado a un contrato, verifica que los valores presupuestales relacionados sean los mismos del contrato del que solicita el pago y que está relacionado en la factura proveedor; registrando la aprobación o rechazo de la solicitud de pago con su debida observación a través del aplicativo ERP Seven.</t>
  </si>
  <si>
    <t>Capacitar los enlaces principales de las áreas en el proceso de pago a proveedores, soportes y gestiones a realizar desde las áreas solicitantes</t>
  </si>
  <si>
    <t>Falta o desconocimiento de categorías para clasificar pagos a realizar</t>
  </si>
  <si>
    <t>Validación contable de solicitudes de pagos</t>
  </si>
  <si>
    <t>El profesional delegado de Contabilidad de la Gerencia Financiera revisa la factura proveedor, bitácora de pago y producto asociados en el aplicativo ERP Seven, verificando que la distribución de dichos productos se encuentren en el centro de costos que corresponde y que la distribución de los impuestos se encuentre asignada, de acuerdo al estado legal extinto e incautado, y que la descripción coincida con la del producto mencionado en la factura soporte así como en el presupuesto. En caso de haber cumplimiento de esta validación se rechaza la causación contable indicado la debida observación.</t>
  </si>
  <si>
    <t>Insuficiencia de flujo de efectivo para gestionar pagos</t>
  </si>
  <si>
    <t>El profesional delegado de Tesorería de la Gerencia Financiera verifica la existencia de recursos económicos disponibles en las cuentas de SAE por medio de la plataforma bancaria y el aplicativo ERP Seven, gestionando en caso de ser necesario el traslado de recursos a las cuentas de SAE.</t>
  </si>
  <si>
    <t>Información errónea de las características de los pagos</t>
  </si>
  <si>
    <t>Verificación documental de soportes para pago</t>
  </si>
  <si>
    <t>El profesional delegado de Tesorería de la Gerencia Financiera verifica que; los documentos soporte de pago están completos, que los datos relacionados con el contrato y firmas del supervisor de contrato sean los correctos; y cuando aplique, si los activos del FRISCO se encuentran extintos o incautados, y su valor a pagar coincida con las deducciones contables.</t>
  </si>
  <si>
    <t>Desconocimiento de lineamientos y/o uso de herramientas para el registro de pagos</t>
  </si>
  <si>
    <t>Verificación de planillas de pagos</t>
  </si>
  <si>
    <t>El Gerente Financiero revisa el archivo plano de pagos generado en el programa de autorización de pago del aplicativo ERP Seven, verificando que este documento contenga la información de las obligaciones a pagar y que esté parametrizado según la estructura manejada por cada banco. En caso de encontrar inconsistencias, lo devolverá para sus respectivos ajustes.</t>
  </si>
  <si>
    <t>Presupuesto</t>
  </si>
  <si>
    <t>Planear y controlar los gastos de funcionamiento y operación de la SAE y del FRISCO</t>
  </si>
  <si>
    <t>indisponibilidad de  recursos económicos para la misionalidad de la entidad</t>
  </si>
  <si>
    <t xml:space="preserve">Falta de claridad en los lineamientos para la programación del presupuesto </t>
  </si>
  <si>
    <t>falencias en la identificación y seguimiento de presupuesto</t>
  </si>
  <si>
    <t>1) Generación de continuas modificaciones presupuestales
2) Sanciones de tipo legal, administrativo, tributario y de los entes de control
3) Retrasos y limitaciones en la ejecución de la gestión de la entidad
4) Pérdida de credibilidad de SAE</t>
  </si>
  <si>
    <t xml:space="preserve">   La actividad que conlleva el riesgo se ejecuta de 3 a 24 veces por año</t>
  </si>
  <si>
    <t>Socialización de lineamientos de programación presupuestal</t>
  </si>
  <si>
    <t>El Gerente Financiero elabora y envía circular de programación presupuestal a los lideres de área solicitando los requerimientos de gastos para la vigencia y explicando los lineamientos para determinar las necesidades presupuestales de cada una de las áreas</t>
  </si>
  <si>
    <t>Primer bimestre</t>
  </si>
  <si>
    <t>1) Evaluar estrategias para obtener disponibilidad financiera para la misionalidad de la entidad (Liberación de recursos, venta de portafolios de inversión, préstamos, etc.)
2) Informar al Comité Directivo y Junta Directivo a las estrategias viables y más favorables para la organización
3) Aplicar estrategia de financiación más favorable y óptima para tener recursos financieros disponibles para la misionalidad de la Entidad</t>
  </si>
  <si>
    <t>Sobreestimación presupuestal de ingresos o subestimación del gasto</t>
  </si>
  <si>
    <t>Desconocimiento de la información base de costos históricos</t>
  </si>
  <si>
    <t>Verificación de hechos económicos, operaciones financieras y transacciones contables</t>
  </si>
  <si>
    <t>El profesional delegado de Contabilidad de la Gerencia Financiera identifica y valida mensualmente los hechos económicos, operaciones financieras y transacciones contables que impactan la estructura financiera del FRISCO y SAE, así como sus soportes, a fin de registrar en el sistema las operaciones financieras reveladas y reconocidas</t>
  </si>
  <si>
    <t>P-GF2-058 Procedimiento de Registros Contables</t>
  </si>
  <si>
    <t>Falencias en el seguimiento y control de la ejecución presupuestal</t>
  </si>
  <si>
    <t>Desconocimiento del presupuesto a liberar en la entidad por parte de las áreas</t>
  </si>
  <si>
    <t>Verificación de presupuesto a liberar</t>
  </si>
  <si>
    <t>El profesional delegado de Presupuesto analiza y valida mensualmente la información de ejecución presupuestal remitida por las áreas a fin de identificar los datos de recursos a liberar que no van a ser utilizados en la vigencia, tanto en compromisos presupuestales (CP) y disponibilidades presupuestales vigentes (DP), validando que no existan inconsistencias en la calidad y suficiencia de la información para la liberación de recursos. Esta liberación se registra en el aplicativo ERP y se informa a las áreas involucradas.</t>
  </si>
  <si>
    <t>P-GF1-057 Procedimiento de cierre financiero</t>
  </si>
  <si>
    <t>Necesidades presupuestales o saldos de pago que sobrepasan la vigencia fiscal sin gestión de reservas presupuestales</t>
  </si>
  <si>
    <t>Verificación de reservas presupuestales</t>
  </si>
  <si>
    <t>El profesional delegado de Presupuesto analiza la información objeto de reservas presupuestales verificando que cumpla con los parámetros del formato F-GF1-071, que los saldos concuerden con los saldos encontrados en el aplicativo financiero ERP y validando que no se presenten inconsistencias en la calidad y suficiencia de la información. En caso de presentarse alguna inconsistencia se rechaza o devuelve la solicitud.</t>
  </si>
  <si>
    <t>Capacitar los enlaces principales de las áreas en el proceso de reservas presupuestales</t>
  </si>
  <si>
    <t>Contabilidad</t>
  </si>
  <si>
    <t>Realizar el reconocimiento y revelación de las transacciones financieras y económicas para presentar estados e informes contables útil para el control y la toma de decisiones</t>
  </si>
  <si>
    <t>Información Financiera</t>
  </si>
  <si>
    <t>no contar con información del estado de cuenta por activo</t>
  </si>
  <si>
    <t>Las áreas y depositarios no reporten oportunamente la información de la gestión realizada sobre los activos</t>
  </si>
  <si>
    <t>falencias en la identificación y seguimiento de movimientos contables causados</t>
  </si>
  <si>
    <t>1) Pérdidas económicas
2) Pérdida de credibilidad de SAE
3) Pérdida de oportunidad en negocios con los activos
4) Se devuelvan recursos que no corresponden a los generados y/o administrados por SAE
5) Sanciones de tipo legal, administrativo y de los entes de control
6) Toma de decisiones erradas</t>
  </si>
  <si>
    <t>Validación estado de cuenta de activos por las áreas</t>
  </si>
  <si>
    <t>El profesional delegado de la Gerencia Financiera valida los estados de cuenta de los activos, revisando las consignaciones efectuadas por depositarios y el saldo que tiene cada uno en la cuenta contable pasiva a fin de conocer los valores del activo que se deben afectar, de acuerdo al procedimiento PDF2-087 Actividades 20 y 21</t>
  </si>
  <si>
    <t xml:space="preserve">Buscar en expedientes y en el archivo de cada depositario la información faltante. Se requiere al depositario por medio de memorando de salida  información adicional </t>
  </si>
  <si>
    <t xml:space="preserve">* G. Financiera 
* GBI. Urbanos </t>
  </si>
  <si>
    <t>1) Realizar plan de choque para clarificar los registros de estado de cuenta de activos
2) Corregir los registros contables de los activos de acuerdo con clarificaciones</t>
  </si>
  <si>
    <t>Falta de claridad en las gestiones que afectan económicamente a un activo</t>
  </si>
  <si>
    <t>Validación Reportes de Estados de Cuenta por Gerencia Financiera</t>
  </si>
  <si>
    <t>El profesional delegado de la Gerencia Financiera verifica los estados de cuenta remitidos por las áreas, sus soportes y la información registrada en el Sistema de Información de acuerdo con los lineamientos establecidos en el instructivo de generación de estado de cuentas de activos y los formatos de estado de cuenta. Cuando no se encuentra con la información suficiente tanto para validar o pagar el estado de cuenta, el profesional delegado realiza una devolución formal por Zeus y el aplicativo seven con las respectivas observaciones y cambios a realizar</t>
  </si>
  <si>
    <t>Falencias en la capacitación del manejo de los activos en las diferentes áreas</t>
  </si>
  <si>
    <t>Verificación necesidades de capacitación</t>
  </si>
  <si>
    <t>El profesional delegado de la Gerencia de Talento Humano verifica las necesidades requeridas por las áreas de acuerdo con los componentes medulares en los planes estratégicos, el modelo de competencias individuales, y las identificadas por las áreas, consolidando y priorizando las necesidades para programar las capacitaciones necesarias a fin de fortalecer los conocimientos, habilidades y destrezas requeridos para el desempeño de las labores y las características particulares del empleado.</t>
  </si>
  <si>
    <t>P-GT2-096 Procedimiento Diseño y Ejecución del Plan Empresarial de Capacitación PEC</t>
  </si>
  <si>
    <t>Falta de interface entre los diferentes aplicativos manejados para conocer la trazabilidad de los activos</t>
  </si>
  <si>
    <t>Contratar fábrica de software para que a futuro se implemente la validación de interoperabilidad entre el Sistema de Información Misional y el ERP.</t>
  </si>
  <si>
    <t>15-10-2022
15/01/2023</t>
  </si>
  <si>
    <t>disponer de los recursos de los activos del FRISCO desconociendo su condición</t>
  </si>
  <si>
    <t>Registro erróneo de la información del estado legal del activo</t>
  </si>
  <si>
    <t>información errónea de los activos</t>
  </si>
  <si>
    <t>1) Sanciones legales, tributarias, administrativas y por parte de los entes de control
2) Pérdida de credibilidad de SAE
3) Indisponibilidad temporal del recurso financiero para la administración temporal del activo incautado
4) Indisponibilidad de recursos en caso de devoluciones de SAE para dar cumplimiento a ordenes judiciales</t>
  </si>
  <si>
    <t>Verificación de registros contables de activos</t>
  </si>
  <si>
    <t xml:space="preserve">El profesional de contabilidad delegado de la Gerencia Financiera valida los soportes y requisitos necesarios para cada registro contable teniendo en cuenta los instructivos específicos por tipo de operación o activo y conciliando los valores allí registrados con lo reportado en el aplicativo Sigma o con la Gerencia Comercial cuando sea requerido. En caso de existir alguna desviación el reporte se devuelve para ajustes. </t>
  </si>
  <si>
    <t>Consolidación de bases de datos que contengan la información económica de los activos administrados</t>
  </si>
  <si>
    <t>Trimestralmente</t>
  </si>
  <si>
    <t>1) Informar la situación presentada al Presidente de SAE y Junta Directiva, cuando sea necesario.
2) Ajustar las operaciones    financieras realizadas de los activos del FRISCO cuando su condición lo permita 
3) Realizar las correcciones de registros financieros de las operaciones realizadas</t>
  </si>
  <si>
    <t>No contar con información de estado de cuenta por activo</t>
  </si>
  <si>
    <t>El profesional delegado de la Gerencia de Bienes Inmuebles valida los estados de cuenta de los activos, revisando las consignaciones efectuadas por depositarios y el saldo que tiene cada uno en la cuenta contable pasiva a fin de conocer los valores del activo que se deben afectar. Cada vez que se alimenta un estado de cuenta, si fue pagado o no, se debe registrar el movimiento en una base de datos de la Gerencia de Inmuebles, registrarlo en el Formato Afectación Directa de Activos y posteriormente reportarlo a la Gerencia Financiera.</t>
  </si>
  <si>
    <t xml:space="preserve">* GBI. Urbanos 
* GBI. Rurales 
* G. Financiera </t>
  </si>
  <si>
    <t>Solicitar interfaz en los diferentes aplicativos de la entidad</t>
  </si>
  <si>
    <t>Fallas en la comunicación entre el sistema que administra el inventario y el sistema contable</t>
  </si>
  <si>
    <t>reportar información financiera inexacta tanto de SAE como del FRISCO</t>
  </si>
  <si>
    <t>Debido a las fallas en la calidad de los datos registrados</t>
  </si>
  <si>
    <t>falencias en los datos reportados</t>
  </si>
  <si>
    <t>1) Sanciones legales, administrativas, tributarias y por parte de los entes de control
2) Pérdida de credibilidad de SAE
3) Toma de decisiones erradas
4) Pérdida de oportunidad para invertir en un proyecto
5) Incumplimiento a los compromisos de pago adquiridos con terceros
6) No contar con recursos disponibles para el uso de SAE o del FRISCO</t>
  </si>
  <si>
    <t xml:space="preserve">   Entre 50 y 100 SMLMV </t>
  </si>
  <si>
    <t>Verificación de registros contables SAE y FRISCO</t>
  </si>
  <si>
    <t>El profesional contable delegado de la Gerencia Financiera mensualmente registra, revisa y analiza las causaciones informadas por cada área para cada cierre mensual de SAE y de FRISCO,  haciendo depuraciones en las diferentes cuentas para que los registros contables sean de calidad, fiables y reflejen la realidad financiera de SAE y FRISCO. Como resultado final se realiza la revisión de los estados financieros y se guardan como registro los libros oficiales descargados en PDF en la carpeta compartida de libros oficiales.</t>
  </si>
  <si>
    <t>Se realizan depuraciones mensuales de las diferentes cuentas  revisando y analizando los registros y reclasificando aquellas que se encuentren erróneas antes del cierre contable</t>
  </si>
  <si>
    <t>1) Corregir los registros contables erróneos
2) Informar a las instancias institucionales involucradas</t>
  </si>
  <si>
    <t>Falla en el registro de información contable en los aplicativos</t>
  </si>
  <si>
    <t>Verificación de registros contables en aplicativo</t>
  </si>
  <si>
    <t>El profesional de contabilidad junto con el profesional de tesorería delegados de la Gerencia Financiera, realizan un trabajo conjunto para conciliar los registros contables ingresados al sistema, tales como conciliaciones bancarias, conciliaciones de cuentas por cobrar, conciliación de inventarios, conciliación de activos fijos y proyecto paz para SAE, a fin de mitigar el riesgo de error en los registros. Estas conciliaciones se archivan en las carpetas compartidas de la Gerencia Financiera en PDF.</t>
  </si>
  <si>
    <t>Solicitar interfaz entre el aplicativo financiero y el sistema de información misional</t>
  </si>
  <si>
    <t>El sistema que administra el inventario no esté vinculado con el sistema contable</t>
  </si>
  <si>
    <t>Gestión_Documental</t>
  </si>
  <si>
    <t>Proceso de gestión y trámite</t>
  </si>
  <si>
    <t>Determinar el conjunto de actividades para
registrar, radicar, vincular a un trámite y
distribuir la documentación que se recibe en
la Sociedad de Activos Especiales para su
respectiva gestión.</t>
  </si>
  <si>
    <t>Correspondencia Interna y Externa</t>
  </si>
  <si>
    <t>inadecuada distribución de correspondencia al área para gestionar trámites</t>
  </si>
  <si>
    <t>Falta de conocimiento por parte del personal de correspondencia respecto a los descriptores de la organización</t>
  </si>
  <si>
    <t>falencias en la identificación de descriptores y parametrización de correspondencia</t>
  </si>
  <si>
    <t>1) Sanciones y Demandas
2) Reprocesos y pérdida de oportunidad 
3) Pérdida de credibilidad con la SAE y la ciudadanía</t>
  </si>
  <si>
    <t>El Coordinador del GIT de Archivo y Correspondencia verifica e identifica las necesidades de capacitación con relación a los criterios de correspondencia, a fin de realizar capacitaciones periódicos al equipo de trabajo para asegurar una correcta distribución de correspondencia para su respectivo trámite.</t>
  </si>
  <si>
    <t xml:space="preserve">GIT. Archivo y Correspondencia </t>
  </si>
  <si>
    <t>1) Identificar las comunicaciones que fueron direccionadas equivocadamente 
2) Investigar el área o destinatario a quién se le redireccionará la comunicación 
3) En caso de no conocer el área o usuario destinatario de la comunicación, remitir a presidencia para su reasignación  
4) Redireccionar comunicación con base en nueva área o usuario competente definido</t>
  </si>
  <si>
    <t>Falta de identificación y actualización de descriptores</t>
  </si>
  <si>
    <t>Actualización de Descriptores para la Distribución de Correspondencia</t>
  </si>
  <si>
    <t>El técnico y/o profesional delegado por el GIT de Archivo y Correspondencia, verifica y actualiza periódicamente los descriptores de temáticas y/o responsables por área para la correcta distribución de correspondencia al interior de la Entidad</t>
  </si>
  <si>
    <t>No se dispone de la parametrización correspondiente para la entrega oportuna de la comunicación de entrada</t>
  </si>
  <si>
    <t>Actualización de Directorio Activo en Sistema de Correspondencia</t>
  </si>
  <si>
    <t>El profesional delegado de la Oficina de Gestión de la Información verifica periódicamente que el aplicativo de correspondencia cuenten con las bases de datos de usuarios o directorio activo actualizado, a fin de garantizar un adecuado proceso de correspondencia interna y externa</t>
  </si>
  <si>
    <t>Las comunicaciones allegadas por las partes interesadas no son claras</t>
  </si>
  <si>
    <t>Reasignación de documentos a funcionarios</t>
  </si>
  <si>
    <t>El técnico y/o profesional delegado por el GIT de Archivo y Correspondencia, verifica los documentos devueltos por parte de los funcionarios, y reasigna los documentos identificando al posible funcionario que debe darle trámite al documento. En caso de no tener claridad a quien le corresponde, lo envía a nivel central quién asignará al funcionario correspondiente y así dar trámite a lo solicitado en comunicación recibida.</t>
  </si>
  <si>
    <t>P-GD1-082 Procedimiento de Registro, Radicación y Distribución de Comunicaciones Oficiales</t>
  </si>
  <si>
    <t>Fallas en el aplicativo de correspondencia al direccionar o redireccionar correspondencia a las áreas</t>
  </si>
  <si>
    <t>Atención de incidentes en mesa de ayuda</t>
  </si>
  <si>
    <t>El funcionario delegado de la Oficina de Gestión de la Información verifica las incidencias reportadas y relacionadas con la distribución de correspondencia o trámites en el sistema, realiza un diagnóstico de la incidencia presentada y procede a realizar los escalamientos y soluciones a las que haya lugar en la mesa de ayuda.</t>
  </si>
  <si>
    <t>Proceso de organización y transferencia</t>
  </si>
  <si>
    <t xml:space="preserve"> Garantizar la correcta operación técnica
para clasificar, ordenar, describir y transferir
los documentos adecuadamente durante
las fases de archivo</t>
  </si>
  <si>
    <t>Archivo de piezas documentales</t>
  </si>
  <si>
    <t>inserción de piezas documentales en  expedientes que no corresponden</t>
  </si>
  <si>
    <t>Falta de conocimiento de las TRD</t>
  </si>
  <si>
    <t>desconocimiento técnico y/o falencias en los controles del proceso</t>
  </si>
  <si>
    <t>1) Extravío de documentos 
2) incumplimiento de leyes, políticas y normativas 
3) acumulación de documentos en el archivo central 
4) indisponibilidad inmediata de los documentos y/o expedientes
5) No se pueda soportar la gestión de la entidad</t>
  </si>
  <si>
    <t>Verificación aleatoria de expedientes</t>
  </si>
  <si>
    <t>El técnico o profesional delegado del GIT de Archivo y Correspondencia -GITAC verifica de manera aleatoria los expedientes electrónicos creados por las áreas en el gestor documental o de manera física validando la clasificación del documento en la TRD establecida. En caso de no cumplir con los requisitos exigibles, el funcionario del GITAC procede a devolver los documentos o expedientes a las áreas para su respectiva corrección</t>
  </si>
  <si>
    <t>P-GD3-225 Procedimiento de Organización y Transferencia Gestión Documental</t>
  </si>
  <si>
    <t>1) Una vez se ha detectado un error en la inserción o archivo de piezas documentales, el profesional delegado del GIT de archivo y correspondencia devolverá los documentos o expedientes al funcionario que remitió o archivo las piezas documentales para su respectiva corrección. 
2) El funcionario de cada área deberá realizar las correcciones a las que haya lugar. 
3) El funcionario delegado del GIT de Archivo y Correspondencia validará nuevamente que las correcciones se apliquen de acuerdo con las políticas y lineamientos de archivo y correspondencia.</t>
  </si>
  <si>
    <t>Fallas en la identificación de la codificación de la serie y subserie documental</t>
  </si>
  <si>
    <t>Verificación de Hojas de Control para la Inserción de Documentos en los expedientes transferidos</t>
  </si>
  <si>
    <t>El profesional delegado por el GIT. de Archivo y Correspondencia verifica los Formatos de hoja de control  (F-GD2-326) de los expedientes transferidos validando que se cumplan los parámetros exigibles en el formato como son los datos de la dependencia, serie, subserie de acuerdo con TRD vigentes, número de SIGMA, placa o FMI según corresponda, y la relación de los documentos de la carpeta con su fecha de producción, tipo documental, y numeración de folios, con el nombre completo y firma de quien realiza el diligenciamiento del formato. En caso de requerir ajustes o aclaraciones sobre las hojas de control de los expedientes, se solicitará al área que realiza la transferencia.</t>
  </si>
  <si>
    <t xml:space="preserve">Falencias en los controles realizados para el archivo final de las piezas documentales </t>
  </si>
  <si>
    <t>Verificación de expedientes o documentos vs Formatos de Transferencia</t>
  </si>
  <si>
    <t>El técnico o profesional delegado del GIT de Archivo y Correspondencia, una vez allegado el expediente físico o documento, procede a realizar verificación de la transferencia realizada, comparando la información consignada en el Formato de transferencia de documento para archivar en expedientes (F-GD2-185), o en el formato transferencia de expedientes al Archivo Central (F-GD2-321) según corresponda, asegurándose que los expedientes o documentos físico recibidos correspondan a los relacionados en el formato (Número SIGMA, placa, FMI) según corresponda, y que el número de folios que relacionan en el formato coincida con el número de folios del expedientes.</t>
  </si>
  <si>
    <t>Garantizar la seguridad jurídica de todas las
actuaciones de SAE, Atendiendo
oportunamente los requerimientos realizados
por las autoridades judiciales</t>
  </si>
  <si>
    <t>Defensa judicial de la SAE</t>
  </si>
  <si>
    <t>representación judicial inadecuada y/o inoportuna</t>
  </si>
  <si>
    <t>No contar con argumentos legales apropiados para la estrategia de defensa judicial de SAE</t>
  </si>
  <si>
    <t>falencias en la definición y aplicación de estrategias y mecanismos de defensa</t>
  </si>
  <si>
    <t>1) Sentencias judiciales o pronunciamientos desfavorables para  la entidad.
2) Pérdidas económicas por sanciones e indemnizaciones.
3) Reprocesos en procesos o cambios de estrategias de Defensa Judicial de la entidad. 
4) Pérdida de confianza o credibilidad con instancias judiciales y administrativas
5) Pérdida de confianza o credibilidad interna y con partes interesadas</t>
  </si>
  <si>
    <t>Verificación de contestaciones de tutelas y denuncias</t>
  </si>
  <si>
    <t>El Gerente de Asuntos Legales y/o delegado verifica las contestaciones de tutelas y de denuncias proyectadas por los abogados enlaces (internos) para validar que se cuente con los argumentos legales apropiados para la defensa judicial de SAE, dejando registro de su aprobación o solicitud de ajustes por correo electrónico.</t>
  </si>
  <si>
    <t xml:space="preserve">P-GJ1-201 Procedimiento de Representación Judicial y/o Administrativa Interna
P-GJ1-081 Procedimiento de Representación Judicial, Prejudicial y/o Administrativa Externa </t>
  </si>
  <si>
    <t>Verificación de contestaciones de las demandas por parte de los abogados externos de manera aleatoria con muestreo definido, para validar la calidad de la defensa judicial brindada</t>
  </si>
  <si>
    <t>Permanente</t>
  </si>
  <si>
    <t>1) Verificar los aspectos a subsanar o mejorar en la estrategia de defensa judicial realizada.
2) Agotar los recursos judiciales para que queden en firme las decisiones en favor de SAE.
3) Solicitar ampliación de términos de contestaciones, cuando sea requerido y viable.</t>
  </si>
  <si>
    <t>Errada interpretación de la norma</t>
  </si>
  <si>
    <t>Verificación de Gestión de Conocimiento en Defensa Judicial</t>
  </si>
  <si>
    <t>El Gerente de Asuntos Legales verifica las necesidades de conocimiento y la participación de los abogados internos y externos en los cursos de capacitación brindados por la Agencia Nacional de Defensa Jurídica del Estado, donde se brindan lineamientos generales y cambios normativos en materia de defensa judicial</t>
  </si>
  <si>
    <t>Realizar capacitación específica en materia de normativa relacionada con extinción de dominio a abogados externos para fortalecer la defensa judicial</t>
  </si>
  <si>
    <t>Debilidades o carencia de lineamientos Jurídicos para proyectar la estrategia de defensa jurídica</t>
  </si>
  <si>
    <t xml:space="preserve">Verificación de Estrategia de Defensa en Comité de Conciliación de Defensa Judicial </t>
  </si>
  <si>
    <t>El Comité de Conciliación de Defensa Judicial verifica las fichas de Presentación de casos conforme el formato F-G J1-214, validando las recomendaciones de las actuaciones procesales por los abogados internos, externos o áreas técnicas, a fin de aprobar o no la actuación general en defensa judicial, y brindar lineamientos institucionales para la aplicación de los mecanismos de arreglo directo</t>
  </si>
  <si>
    <t>Resolución No. 009 de 2015 - Comité de Conciliación de Defensa Judicial</t>
  </si>
  <si>
    <t>1) Construir banco de conocimiento con casos y estrategias de defensa judicial que sirva como referencia para los abogados internos o externos
2) Capacitar a los abogados internos y externos en el manual de defensa jurídica junto con los lineamientos, casos y posibles estrategias de defensa</t>
  </si>
  <si>
    <t xml:space="preserve">Insuficiente material probatorio para realizar la defensa </t>
  </si>
  <si>
    <t>Verificación de material probatorio para la defensa judicial</t>
  </si>
  <si>
    <t>El profesional delegado de la Gerencia de Asuntos Legales verifica los soportes y material probatorio necesario para la defensa judicial de SAE, para solicitarlos a las áreas involucradas en un término 1 a 2 días, con base en la documentación requerida y establecida en los instructivos de defensa judicial. En caso de tener información incompleta se solicita al área involucrada allegar la información pendiente existente.</t>
  </si>
  <si>
    <t>Realizar visitas a las áreas (presencial/virtual) para sensibilizar acerca de la importancia del material probatorio para la defensa judicial</t>
  </si>
  <si>
    <t>No se agoten o no se surta el debido proceso externo con todas las instancias judiciales involucradas</t>
  </si>
  <si>
    <t>Auditoria, Evaluación, calificación y Control de los abogados externos</t>
  </si>
  <si>
    <t>El profesional delegado de la Gerencia de Asuntos Legales verifica las acciones realizadas por el abogado externo de acuerdo con "Formato de Calificación del Abogado Externo", en el cual se valida el cumplimiento del objeto del contrato, el inicio de acciones judiciales, el cumplimiento de los términos, la verificación de los movimientos procesales y el cumplimiento de la aplicación de los lineamientos de defensa jurídica</t>
  </si>
  <si>
    <t xml:space="preserve">P-GJ1-081 Procedimiento de Representación Judicial, Prejudicial y/o Administrativa Externa </t>
  </si>
  <si>
    <t>Implementación de base de datos para verificar la notificación de audiencias externas, la presentación de fichas de casos, el vencimiento de términos, y la asistencia a las mismas</t>
  </si>
  <si>
    <t>No se agoten o no se surta el debido proceso interno con los responsables o instancias respectivas</t>
  </si>
  <si>
    <t>Seguimiento de las actuaciones procesales de representación judicial interna</t>
  </si>
  <si>
    <t>El profesional delegado de la Gerencia de Asuntos Legales verifica que se surta el debido proceso para la representación judicial interna incluyendo el seguimiento de denuncias y/o quejas presentadas ante las autoridades correspondientes; los procesos penales o disciplinarios asignados a través del sistema de información judicial ; las ficha de presentación de casos notificadas, y las gestión de trámites con otras áreas técnicas, cuando es requerido.</t>
  </si>
  <si>
    <t>P-GJ1-201 Procedimiento de Representación Judicial y/o Administrativa Interna</t>
  </si>
  <si>
    <t>Demora en la asignación de procesos de representación judicial a abogados externos</t>
  </si>
  <si>
    <t>Verificación de asignación de procesos de defensa judicial a Abogados Externos</t>
  </si>
  <si>
    <t xml:space="preserve">El abogado enlace (Interno) delegado de la Gerencia de Asuntos Legales recibe y verifica el contenido y los términos legales para la contestación de las demandas o conciliaciones allegadas, a fin de asignar los abogados externos y efectuar la designación de acciones y/o procesos judiciales, extrajudiciales o administrativos, de acuerdo con los lineamientos señalados en el N-G J1-096 Instructivo para la Selección de Abogados Externos y la Designación de acciones y/o procesos judiciales, extrajudiciales o administrativos, dejando un registro de la asignación en el aplicativo eKogui </t>
  </si>
  <si>
    <t>Plan Anual de Adquisiciones, Estudios de Mercado y Estudios Previos</t>
  </si>
  <si>
    <t>identificación inadecuada de las necesidades a contratar</t>
  </si>
  <si>
    <t>Falta de conocimiento de las necesidades o proyecciones de cada área</t>
  </si>
  <si>
    <t>desconocimiento técnico en la elaboración del plan anual de adquisiciones, estudios de mercado y/o estudios previos</t>
  </si>
  <si>
    <t>1) Dificultades en los procesos de selección de proveedores
2) Contratación de servicios o productos de mala calidad, innecesarios o sin el cumplimiento de requisitos
3) Reprocesos administrativos
4) Pérdida de imagen reputacional con usuarios internos y clientes externos</t>
  </si>
  <si>
    <t>Verificación de necesidades para el Plan Anual Adquisiciones</t>
  </si>
  <si>
    <t>El Gerente de Contratación o el profesional delegado, revisa y verifica que el formato F-BS1-039 Plan Anual de Adquisiciones diligenciado por las áreas se encuentren entre el periodo del 1 de enero y el 31 de diciembre del año en curso, validan las lineas de contratación priorizadas y que las lineas de contratación no excedan los montos de gastos por áreas. En caso de requerir ajustes al Plan Anual de Adquisiciones se remite al área usuaria la solicitud de ajustes.</t>
  </si>
  <si>
    <t>1) Actualización de Plan Anual de Adquisiciones
2) Correcciones a Pliegos de Condiciones
3) Expedición de adendas, cuando a ello haya lugar</t>
  </si>
  <si>
    <t>Elaboración de estudios previos de manera incompleta o inadecuada de acuerdo con los criterios establecidos</t>
  </si>
  <si>
    <t>Verificación de estudios previos</t>
  </si>
  <si>
    <t>El líder de cada proceso o área deben verificar que los estudios previos realizados por los profesionales delegados cumplan con los criterios establecidos en el F-BS1 -054 Estudios Previos y que los requisitos técnicos, el estudio de mercado, la definición de obligaciones, entre otros criterios se encuentren acordes con la necesidad del área. En caso de presentarse algún ajuste, se realiza la devolución al profesional delegado para su corrección.</t>
  </si>
  <si>
    <t>Supervisión y liquidación</t>
  </si>
  <si>
    <t>Hacer cumplir el objeto contractual de las obligaciones a cargo del contratista, los
pagos a cargo de Sociedad de Activos Especiales S.A.S, los saldos a favor de las
partes y los compromisos necesarios para quedar a paz y salvo en relación con la ejecución del contrato</t>
  </si>
  <si>
    <t>Supervisión de Contratos</t>
  </si>
  <si>
    <t>inadecuada supervisión o interventoría de contratos</t>
  </si>
  <si>
    <t>Asignación de supervisión en profesionales que no cuentan con el perfil o competencias para adelantar la labor</t>
  </si>
  <si>
    <t>desconocimiento de los lineamientos y herramientas de la supervisión</t>
  </si>
  <si>
    <t>1) Incumplimiento del objeto y/o obligaciones del contrato
2) Pérdidas económicas para SAE
3) Pérdida de credibilidad con los usuarios internos y externos
4) Pérdida de oportunidad en la gestión
5) Incumplimiento de las metas de la SAE
6) Sanciones y demandas
7) Imposibilidad de reclamaciones contractuales
8) Obtener servicios de mala calidad o sin el cumplimiento de los requisitos exigibles</t>
  </si>
  <si>
    <t>Verificación de supervisores delegados</t>
  </si>
  <si>
    <t>El Gerente de Contratos o profesional delegado verifica que los supervisores de cada contrato sean solo del nivel directivo (Vicepresidentes, Gerentes y Jefes de Oficina) o personal designado por estos, de nivel profesional especializado 2 o 3 que dentro de sus funciones esté contemplado la supervisión, a fin de garantizar la idoneidad del ejercicio de la labor de supervisión. En caso de no cumplirse con los requisitos, se devuelve el documento donde se delega al supervisor.</t>
  </si>
  <si>
    <t>P-BS3-027 Procedimiento Supervisión, Interventoría, Liquidación y Terminación Anticipada de Contratos</t>
  </si>
  <si>
    <t>1) Alertamiento de inadecuada supervisión o interventoría a la Gerencia de Contratos
2) Aplicar correctivos por parte de la supervisión, cuando a ello haya lugar
3) Aplicar correctivos por parte de la Gerencia de Contratos, cuando a ello haya lugar.</t>
  </si>
  <si>
    <t>Complejidad o diversidad técnica de los objetos contractuales</t>
  </si>
  <si>
    <t>Verificación de Necesidad de Interventoría</t>
  </si>
  <si>
    <t>El Gerente de Contratos verifica la necesidad de tercerizar el seguimiento administrativo, técnico, financiero, contable, y jurídico del contrato, a través del seguimiento total o parcial de una Interventoría, a partir de la justificación del área solicitante, de acuerdo con la naturaleza del contrato, cuando se requiera conocimiento especializado en la materia o cuando la complejidad o extensión del mismo lo justifiquen. En caso contrario, se continua el seguimiento contractual bajo la modalidad de supervisión.</t>
  </si>
  <si>
    <t>Desconocimiento de los lineamientos y herramientas de la supervisión</t>
  </si>
  <si>
    <t>Supervisión y evaluación de proveedores</t>
  </si>
  <si>
    <t>Los supervisores de cada área, verifican periódicamente si el objeto y las obligaciones consignadas en los contratos se están cumpliendo de acuerdo con los requisitos exigibles, diligenciando los formatos F-BS3-178 Informe de Ejecución de Contratos y el F-BS3-333 Formato de evaluación de proveedores conforme a los tiempos definidos en los procedimientos, a fin de expedir o no el certificado de cumplimiento. En caso de presentar algún incumplimiento, se procederá a evaluar si existe alguna causal de terminación de contratación anticipada.</t>
  </si>
  <si>
    <t>Verificación incompleta de soportes del contratista</t>
  </si>
  <si>
    <t>Verificación Cuentas de Cobro o Facturas</t>
  </si>
  <si>
    <t>El profesional delegado de la Gerencia Financiera verifica que las cuentas de cobro o facturas cuenten con todos los soportes exigidos, asegurándose que el contratista se encuentre al día en el pago de aportes parafiscales relativos al sistema de seguridad social integral, así como al sistema general de riesgos laborales, los propios del SENA, ICBF, y Cajas de Compensación Familiar, si a ello hubiere lugar, adjuntando RUT y certificación bancaria si es un primer pago.  En caso que falte algún documento para tramitar el pago, la solicitud se rechaza y se devuelve al área relacionado la debido observación en el sistema de información financiero.</t>
  </si>
  <si>
    <t>Garantías del Contrato</t>
  </si>
  <si>
    <t>inadecuada definición o aplicación de garantías contractuales</t>
  </si>
  <si>
    <t>Desconocimiento de los riesgos a los que está expuesto la ejecución del contrato</t>
  </si>
  <si>
    <t>desconocimiento técnico por parte de los supervisores</t>
  </si>
  <si>
    <t>1) Pérdidas económicas para la SAE
2) Sanciones y Demandas
3) Pérdida de credibilidad con  las partes interesadas
4) Pérdida de oportunidad en la gestión
5) Incumplimiento de las metas de la SAE</t>
  </si>
  <si>
    <t>Validación de Riesgos Contractuales</t>
  </si>
  <si>
    <t>El profesional delegado de cada área que adelante un proceso de contratación, deberá verificar de acuerdo con la naturaleza y objeto contractual, cuales son los riesgos asociados al proceso de contratación o a la ejecución del contrato, estableciendo su clasificación, la probabilidad de ocurrencia, impacto , posible tratamiento y mecanismos de cobertura de acuerdo con la modalidad de contratación y a los lineamientos establecidos en el Manual de Riesgos en Contratación.</t>
  </si>
  <si>
    <t>1) Informar y solicitar actualización de garantías, cuando sea requerido
2) Informar aplicabilidad de afectación de garantías, cuando aplique
3) Afectación de las garantías con las aseguradoras que expiden las mismas</t>
  </si>
  <si>
    <t>Desconocimiento de lineamientos del Manual de Riesgos y a las políticas del Manual de contratación relacionadas con las garantías contractuales</t>
  </si>
  <si>
    <t xml:space="preserve">Verificación de Definición de Garantías </t>
  </si>
  <si>
    <t>El Gerente de Contratos o profesional delegado, de manera directa o a través de servicios tercerizados, verifica que garantías son aplicables a los contratos con base en los riesgos identificadas por las áreas , para posteriormente aprobar los estudios previos. En caso de requerirse alguna corrección en la definición de garantías en los estudios previos, se solicitará el respectivo ajuste al área usuaria .</t>
  </si>
  <si>
    <t>Desconocimiento de las vigencias y naturaleza de las garantías establecidas para su gestión</t>
  </si>
  <si>
    <t>Validación de Vigencia y Suficiencia de Garantías</t>
  </si>
  <si>
    <t>El supervisor de cada contrato  cada vez que se surta una modificación contractual verifica la vigencia de las garantías de acuerdo con el plazo de ejecución del contrato y la suficiencia de la misma de acuerdo con las exigencias pactadas en el contrato y sus modificaciones, a fin de solicitar las prorrogas y modificaciones de la garantía de manera oportuna. En caso, que no se cuente con las garantías actualizadas deberá solicitar su actualización al contratista.</t>
  </si>
  <si>
    <t>Manual de Contratación SAE</t>
  </si>
  <si>
    <t>Desconocimiento o falta de claridad frente a los motivos o circunstancias sobre las cuales se debe hacer exigible una garantía.</t>
  </si>
  <si>
    <t>Verificación Aplicabilidad y Exigibilidad de las Garantías</t>
  </si>
  <si>
    <t>El profesional de la Gerencia de Contratos, con base en lo reportado por el supervisor de cada contrato relacionado con algún retraso,  cumplimiento defectuoso o incumplimiento de los contratos, verifica y evalua la aplicabilidad y exigibilidad de las garantías contractuales con base en la información y soportes suministrados. En caso de no presentarse ningún incumplimiento o irregularidad, el supervisor continua con su procesos de supervisión en las condiciones exigibles.</t>
  </si>
  <si>
    <t>P-BS23-027 Procedimiento Supervisión, Interventoría, Liquidación y Terminación anticipada de contratos</t>
  </si>
  <si>
    <t>Comunicación_Atención_Requerimientos</t>
  </si>
  <si>
    <t>Atención usuario</t>
  </si>
  <si>
    <t>Atender, orientar y distribuir todas las
inquietudes y requerimientos emitidos por
los grupos de interés, ejerciendo control y
seguimiento de manera oportuna, clara y
segura.</t>
  </si>
  <si>
    <t>Atención a la ciudadanía por los diferentes canales de comunicación</t>
  </si>
  <si>
    <t>retrasos en las respuestas a las necesidades y requerimientos de los usuarios</t>
  </si>
  <si>
    <t>La solicitud radicada por el ciudadano, se encuentra incompleta, o no es clara.</t>
  </si>
  <si>
    <t>debilidades en el funcionamiento del aplicativo y/o asignación y seguimiento a las peticiones</t>
  </si>
  <si>
    <t>1) Reprocesos en la atención a la ciudadanía.
2) Sanciones por la no respuesta, de acuerdo con los términos establecidos por la Ley.
3) Afectación de la imagen de la Entidad frente al proceso de atención de solicitudes</t>
  </si>
  <si>
    <t>Validación de la petición radicada por el ciudadano.</t>
  </si>
  <si>
    <t>El profesional delegado de la  Oficina de Comunicaciones y Atención al Ciudadano valida que la petición allegada a la Entidad, cuente con todos los soportes y anexos que describen en la petición. En el caso que el ciudadano no aporte los citados documentos, se deberá solicitar antes de radicar la petición la información faltante vía correo electrónico para poder brindar una respuesta oportuna.</t>
  </si>
  <si>
    <t>Oficina de Comunicaciones y Atención al Ciudadano</t>
  </si>
  <si>
    <t xml:space="preserve">Sensibilización al ciudadano cuando se requiera, mediante video tutorial con los lineamientos generales para una adecuada radicación de la solicitud, el cual será enviado por correo electrónico al momento de la devolución de la petición. </t>
  </si>
  <si>
    <t>Cada vez que se requiera</t>
  </si>
  <si>
    <t>1) Se genera la alerta de vencimiento con copia a la Gerencia de Talento Humano.  
2) Se realiza la respuesta de la petición, por fuera de las términos legales.                     
3) Consultar con el área jurídica de los casos especiales (entes de control - tutelas) para dar un adecuado tratamiento a la situación</t>
  </si>
  <si>
    <t>La falta de seguimiento entre las áreas misionales a los requerimientos</t>
  </si>
  <si>
    <t>Alertas de vencimiento de PQR</t>
  </si>
  <si>
    <t>El técnico o profesional delegado de la Oficina de Comunicaciones y Atención al Ciudadano aplica los controles previos automáticos y posteriores manuales, frente a las peticiones radicadas por el módulo, evidenciando cuales se encuentran vencidas. Se genera una primera alerta la cual va dirigida a los vicepresidentes y gerentes en donde se indica las peticiones vencidas que se encuentran en su área, se generará un segundo llamado al gerente con copia al servidor indicando el vencimiento que aún se evidencia, si persiste el incumplimiento por parte del servidor se realiza un tercer llamado el cual es dirigido a la Gerencia de Talento Humano en donde se relata los servidores que tienen peticiones vencidas y que a pesar de las dos alertas citadas anteriormente, no se han cerrado.</t>
  </si>
  <si>
    <t>Se generan alertas previas de seguimiento y control a las solicitudes con el fin de que el servidor de la Entidad, brinde una respuesta a los derechos de petición de acuerdo con los términos legales establecidos</t>
  </si>
  <si>
    <t>Se presente fallas en el módulo de PQR</t>
  </si>
  <si>
    <t>Verificación de fallas en el aplicativo de PQR</t>
  </si>
  <si>
    <t>El técnico o profesional delegado de la  Oficina de Comunicaciones y Atención al Ciudadano valida que el aplicativo de PQR se encuentre en funcionamiento para empezar a radicar las peticiones. En el caso que el aplicativo presente fallas se debe generar un ticket a la OGI en donde se describa el inconveniente para que sea solucionado de manera pronta y poder seguir el proceso de radicación de las peticiones</t>
  </si>
  <si>
    <t>P-TE3-150 Procedimiento Mantenimiento de Aplicaciones</t>
  </si>
  <si>
    <t>Se presente demora o inadecuada asignación, de las peticiones radicadas a las diferentes áreas de la Entidad</t>
  </si>
  <si>
    <t>Validación de la asignación de PQR</t>
  </si>
  <si>
    <t>El técnico o profesional delegado de la Oficina de Comunicaciones y Atención al Ciudadano aplica los controles previos automáticos y posteriores manuales, frente a las peticiones radicadas en la Entidad validando que la asignación corresponda al área que conozca la solicitud del ciudadano. En el caso de que sea asignado, a una gerencia que no es la responsable el servidor deberá devolver la petición a la Oficina de Atención al Ciudadano indicando el área que corresponde, es importante indicar que este traslado se debe de hacer antes de la mitad del término legal establecido y cumpliendo con el procedimiento de seguimiento y control a requerimientos.</t>
  </si>
  <si>
    <t xml:space="preserve">La validación de las asignaciones de las peticiones se realizara cuando el área no es la oportuna de brindar una respuesta clara al ciudadano </t>
  </si>
  <si>
    <t>Direccionamiento_Estratégico</t>
  </si>
  <si>
    <t>Gobierno y gestión de la estrategia</t>
  </si>
  <si>
    <t>Dar los lineamientos para la planeación, gestión y seguimiento de los proyectos y la identificación, gestión de los riegos estratégicos y operacionales</t>
  </si>
  <si>
    <t>Medición de Estrategia</t>
  </si>
  <si>
    <t>fallas dentro de la medición de la estrategia</t>
  </si>
  <si>
    <t>No contar con mecanismos de control adecuados para la medición</t>
  </si>
  <si>
    <t>falencias en la formulación y/o seguimiento técnico de indicadores</t>
  </si>
  <si>
    <t>1) Pérdidas de información en los avances de la implementación de la estrategia
2) Perdida de credibilidad de los funcionarios y entes de control
3) Pérdida de oportunidad en la toma de decisiones</t>
  </si>
  <si>
    <t>Verificación de Mejoras de Herramientas de Medición</t>
  </si>
  <si>
    <t>El profesional delegado de la Oficina Asesora de Planeación identifica y verifica las mejoras a realizar sobre las herramientas de medición de la estrategia, con base en informes de autodiagnóstico, auditorías o sugerencia de usuarios de las mismas. Con base en estas mejoras identificadas, diseña mejoras a las herramientas de medición realizando los ajustes pertinentes.</t>
  </si>
  <si>
    <t>Oficina Asesora de Planeación</t>
  </si>
  <si>
    <t>Documentar requerimientos funcionales del módulo de plan de acción del Software Daruma a fin de automatizar la herramienta de control y reporte de plan de acción</t>
  </si>
  <si>
    <t>1) Identificar el tipo de error o falla en la medición de la estrategia 
2) Solicitar la corrección al usuario que hace el reporte o corregirlo directamente en caso de ser posible 
3) Realizar los ajustes en el Plan de Acción Institucional y en los informes ejecutivos presentados al Comité Directivo 
4) Publicar los planes de acción ajustados</t>
  </si>
  <si>
    <t>Estructuración de iniciativas e indicadores que no están acordes con la estrategia</t>
  </si>
  <si>
    <t>Verificación de Plan de Acción Institucional</t>
  </si>
  <si>
    <t>El Comité Directivo de la Entidad con secretaria técnica del Jefe de la Oficina Asesora de Planeación, verifica, valida y aprueba las iniciativas e indicadores asociados a la estrategia reflejados en el Plan de Acción Institucional, cada vez que se generan nuevos versionamiento de esta formulación</t>
  </si>
  <si>
    <t>Metodología para la Gestión Estratégica</t>
  </si>
  <si>
    <t>Desconocimiento por parte de las áreas para realizar los reportes de medición de la estrategia</t>
  </si>
  <si>
    <t>Identificación de necesidades de acompañamiento y/o asesoría</t>
  </si>
  <si>
    <t>El profesional delegado de la Oficina Asesora de Planeación verifica las solicitudes o necesidades de acompañamiento y/o asesoría remitidas a la Oficina o con base en los cambios o errores de reporte, a fin de programar y acompañar las áreas que necesitan asesoría para el adecuado reporte o análisis del plan de acción institucional</t>
  </si>
  <si>
    <t>Sensibilización dirigida a las Gerencias Regionales frente a los reportes y herramienta de plan de acción</t>
  </si>
  <si>
    <t>Errores humanos tipográficos o de reporte de indicadores que miden la estrategia</t>
  </si>
  <si>
    <t>Verificación de Reportes de Plan de Acción</t>
  </si>
  <si>
    <t>El profesional delegado de la Oficina Asesora de Planeación verifica que los reportes trimestrales de plan de acción institucional estén completos, sean adecuados, y tengan plan de mejoramiento para los casos en los que el desempeño sea inferior al 70%. En caso de presentarse algún error o un reporte inadecuado, el profesional delegado remite un correo electrónico con la retroalimentación  para los ajustes respectivos.</t>
  </si>
  <si>
    <t>Cambios inadecuados a la formulación del plan institucional que miden la estrategia  (Iniciativas, Actividades, Metas, Indicadores)</t>
  </si>
  <si>
    <t>Evaluación de Cambios en Plan de Acción Institucional</t>
  </si>
  <si>
    <t>El Comité Directivo de la Entidad con secretaria técnica del Jefe de la Oficina Asesora de Planeación, analiza, valida, evalúa y aprueba los cambios solicitados por las áreas frente a actividades, metas, o indicadores, verificando su viabilidad y pertinencia</t>
  </si>
  <si>
    <t>Administración del SIG</t>
  </si>
  <si>
    <t>Establecer los lineamientos para verificar y
evaluar el cumplimiento de los requisitos del
Sistema Integrado de Gestión por medio de la
planificación, ejecución, control y seguimiento de
los procesos buscando la mejora continua.</t>
  </si>
  <si>
    <t>Documentación del SIG</t>
  </si>
  <si>
    <t>procesos documentados de manera indebida o desactualizados</t>
  </si>
  <si>
    <t>Levantamiento de información de manera inadecuada</t>
  </si>
  <si>
    <t>desconocimiento técnico y/o falencias en los controles en la documentación del SIG</t>
  </si>
  <si>
    <t>1) Desconocimiento del real funcionamiento de los procesos dentro de la Entidad
2) Pérdida de oportunidad para la toma de decisiones
3) Pérdida de credibilidad de los funcionarios y entes de control
4) Incumplimiento normativo
5) Sanciones por parte de entes de control</t>
  </si>
  <si>
    <t>Revisión del Documento elaborado</t>
  </si>
  <si>
    <t>El Jefe de la Oficina Asesora de Planeación revisa el documento realizado verificando que la información registrada cumpla con la solicitud del área; que se de cumplimiento con los lineamientos de documentación y normatividad vigente; y que se coherencia en la información y contenido técnico acorde con el objetivo del documento. En caso de requerir ajustes, el documento es devuelto para correcciones o complemento hasta cumplir con los criterios establecidos.</t>
  </si>
  <si>
    <t>P-DE3-001 Procedimiento de Creación, Modificación y Eliminación de Documentos</t>
  </si>
  <si>
    <t>1) Una vez se ha identificado un documento mal diseñado o desactualizado, el líder del proceso solicitará su actualización de modificación a la Oficina Asesora de Planeación 
2)Con base en la solicitud del área, la Oficina Asesora de Planeación en compañía con el área técnica procederá a documentar las correcciones o actualizaciones documentales a las que haya lugar. 
3) Estas actualizaciones contarán con revisión metodológica por parte del Jefe de la Oficina Asesora de Planeación y aprobación por parte del líder o lideres del proceso</t>
  </si>
  <si>
    <t>No contar con toda la información necesaria por parte de los procesos a documentar</t>
  </si>
  <si>
    <t>Verificación de información requerida para la documentación de procesos</t>
  </si>
  <si>
    <t>El profesional delegado de la Oficina Asesora de Planeación en conjunto con la persona delegada con conocimiento técnico del proceso, en el marco de la metodología de levantamiento de información, define el objetivo del levantamiento de la información, verifica e identifica las fuentes de información para documentar el proceso, y define la técnica y recursos requeridos para iniciar la documentación o actualización de los documentos del SIG.</t>
  </si>
  <si>
    <t>G-DE3-013 Metodología de Levantamiento de Información</t>
  </si>
  <si>
    <t>Sensibilización del Sistema Integrado de Gestión a través de talleres a toda la entidad, incluyendo la importancia de documentación y actualización documental</t>
  </si>
  <si>
    <t>Las áreas no solicitan actualización de documentación cuando cambian actividades en los procesos</t>
  </si>
  <si>
    <t>Verificación de Documentos del SIG desactualizados</t>
  </si>
  <si>
    <t>El profesional delegado de la Oficina Asesora de Planeación verifica una vez al año, de manera aleatoria, los documentos que se encuentran desactualizados o que tienen fecha de elaboración muy antigua en el listado maestro de documentos, a fin de informar a las áreas involucradas su revisión para identificar necesidades de actualización documental.</t>
  </si>
  <si>
    <t>Actualización documental de procesos de acuerdo con priorización</t>
  </si>
  <si>
    <t>Desconocimiento misional de los procesos a documentar</t>
  </si>
  <si>
    <t>Verificación de equipo experto para documentación técnica</t>
  </si>
  <si>
    <t>El profesional delegado de la Oficina Asesora de Planeación  determina si se requiere equipo experto para proceder con la creación o modificación del documento, o si existen implicaciones con otros procesos o responsables. En caso de requerirse equipo experto se identifica si existe un equipo creado que este trabajando un tema similar o relacionado en el proceso u otros procesos, dejando registro de los expertos involucrados con quienes se documentará cada documento. En caso de no requerir un equipo experto, se elabora o ajusta el documento directamente por parte de la Oficina Asesora de Planeación de acuerdo con solicitud e información del área solicitante</t>
  </si>
  <si>
    <t xml:space="preserve">Capacitación a los enlaces de documentación de procesos o auditores del Sistema Integrado de Gestión, acerca de las generalidades de los Sistemas de Gestión, a fin de fortalecer sus habilidades técnicas y metodológicas </t>
  </si>
  <si>
    <t>No se revisa detalladamente los documentos elaborados o actualizados por parte de los lideres o responsables del proceso</t>
  </si>
  <si>
    <t>Verificación de aprobación de documentos elaborados o actualizados del proceso</t>
  </si>
  <si>
    <t xml:space="preserve">El profesional delegado de la Oficina Asesora de Planeación valida las aprobaciones de los lideres de proceso frente a los documentos de proceso elaborados o actualizados dentro del término de 5 días hábiles a fin de proceder a su formalización en el sistema integrado de gestión o realizar los ajustes solicitados por parte del lider del proceso de acuerdo con su revisión. En caso que no se obtenga respuesta por parte de los lideres de proceso en este término se entenderá como aprobado de acuerdo con las políticas de documentación existentes. </t>
  </si>
  <si>
    <t>Reclutamiento Talento Humano</t>
  </si>
  <si>
    <t xml:space="preserve"> reclutamiento de candidatos que no cumplan el perfil requerido
</t>
  </si>
  <si>
    <t>Identificación inadecuada del perfil requerido.</t>
  </si>
  <si>
    <t xml:space="preserve"> publicación inadecuada o inoportuna de las vacantes o por condiciones del mercado</t>
  </si>
  <si>
    <t>1) Reprocesos en el reclutamiento de talento humano
2) Pérdidas económicas en los procesos de reclutamiento
3) Retrasos en la provisión de vacantes
4) No aportar el talento humano requerido para el cumplimiento de los objetivos de la entidad</t>
  </si>
  <si>
    <t xml:space="preserve"> Verificación del descriptivo de cargos y manual de funciones para identificación del perfil </t>
  </si>
  <si>
    <t>El profesional delegado de la Gerencia de Talento Humano debe verificar, siempre que sea necesario, que el descriptivo de cargos y manual de funciones se encuentre actualizado de acuerdo con el perfil de cargo requerido según necesidad y la definición de la arquitectura empresarial de SAE. En caso de requerise alguna actualización, se efectúa previamente a publicar la vacante.</t>
  </si>
  <si>
    <t>P-GT1-010 Procedimiento de Selección y Promoción de Talento Humano</t>
  </si>
  <si>
    <t>1) Se activará nuevamente la búsqueda de candidatos para el cargo.
2) Se revisará y modificará el perfil en el descriptivo de cargo y manual de funciones.
3) Se tramitará otro tipo de vinculación para la prestación del servicio.</t>
  </si>
  <si>
    <t xml:space="preserve">Demora en la publicación de la vacante en los portales y buscadores de hojas de vida. </t>
  </si>
  <si>
    <t>Verificación de solicitudes de reclutamiento para publicación de convocatoria externa</t>
  </si>
  <si>
    <t xml:space="preserve">El profesional delegado de la Gerencia de Talento Humano verifica las solicitudes de reclutamiento externo o notificación de vacantes disponibles identificadas con el fin de publicar en el portal o buscador los perfiles requeridos en el marco de convocatorias externas. </t>
  </si>
  <si>
    <t>Validar que la publicación haya quedado activa frente al archivo de control de publicaciones</t>
  </si>
  <si>
    <t>Cada vez que se realice la publicación</t>
  </si>
  <si>
    <t>La publicación no contiene los items requeridos de la vacante.</t>
  </si>
  <si>
    <t>Revisión final de la publicación antes de confirmarla</t>
  </si>
  <si>
    <t>El profesional delegado de la Gerencia de Talento Humano una vez diligencie todos los campos en la publicación de vacantes deberá realizar una revisión final conforme al perfil de cargos y manual de funciones antes de confirmarla. En caso de existir inconsistencias o faltar información se deberá completar o ajustar la publicación.</t>
  </si>
  <si>
    <t>Candidatos postulados no cumplen con el perfil requerido.</t>
  </si>
  <si>
    <t>Preselección de hojas de vida</t>
  </si>
  <si>
    <t>El profesional delegado de la Gerencia de Talento Humano verifica las hojas de vida allegadas y realiza una preselección  frente  al descriptivo de cargos y la publicación garantizando que cumplan con el perfil. En caso que las hojas de vida no cumplan con los requerimientos del perfil y la publicación se descartarán y se continuará con la búsqueda del perfil requerido.</t>
  </si>
  <si>
    <t xml:space="preserve">Insuficiente número de hojas de vida que cumplan con el perfil </t>
  </si>
  <si>
    <t>Ampliación de búsqueda en otras plataformas de empleo.</t>
  </si>
  <si>
    <t>El profesional delegado de la Gerencia de Talento Humano verificará si la convocatoria inicial se declaro desierta o inefectiva, a fin de ampliar la búsqueda de perfiles de difícil consecución en plataformas de empleo adicionales a las actualmente usadas. En caso que estas nuevas convocatorias resulten inefectivas se informará a la Gerencia de Talento Humano para establecer nuevas  estrategias para solucionar estas situaciones.</t>
  </si>
  <si>
    <t>Validar fuentes de reclutamiento existentes como portales, buscadores,que se ajusten a la necesidad de la entidad</t>
  </si>
  <si>
    <t>Se validará cada año las fuentes de búsqueda</t>
  </si>
  <si>
    <t>Evaluación y desarrollo</t>
  </si>
  <si>
    <t>Desarrollar las capacidades técnicas y competencias de los empleados de la Sociedad de Activos Especiales S.A.S.</t>
  </si>
  <si>
    <t>Plan Empresarial de Capacitación</t>
  </si>
  <si>
    <t>no desarrollar las capacidades técnicas y competencias del Talento Humano de la SAE</t>
  </si>
  <si>
    <t>Identificación errada y/o prorización inadecuada de las necesidades de formación.</t>
  </si>
  <si>
    <t>falencias en la identificación, seguimiento o evaluación de capacitaciones</t>
  </si>
  <si>
    <t>1) Desconocimiento del funcionamiento y políticas internas de la SAE
2) Incumpliendo de objetivos y metas
3) Falla en la ejecución de las labores
4) Falta de credibilidad hacia los funcionarios de la SAE
5) Reprocesos técnicos y administrativos en los procesos
6) Afectación del clima laboral
7)Pérdidas económicas</t>
  </si>
  <si>
    <t>Validar que se realice el proceso  deteccion de necesidades y priorización de acuerdo al procedimiento.</t>
  </si>
  <si>
    <t>Anual</t>
  </si>
  <si>
    <t>1) Identificar  la apropiacion del conocimiento en los resultados de la evaluación de impacto a los asistentes de los programas de formación.
2) Organizar un refuerzo de la actividad de formación para hacerlo con los asistentes.</t>
  </si>
  <si>
    <t>El proveedor encargado de impartir la capacitación o formación no cuenta con la idoneidad requerida.</t>
  </si>
  <si>
    <t>Verificación de idoneidad técnica de proveedor de capacitaciones</t>
  </si>
  <si>
    <t>El profesional delegado de la Gerencia de Talento Humano valida la idoneidad y propuesta técnica del proveedor de servicios de capacitación en el marco del proceso de selección y contratación de proveedores. En caso de evidenciar el incumplimiento de los requisitos habilitantes o de evaluación deberá informarlo a la Gerencia de Contratos.</t>
  </si>
  <si>
    <t>Supervisar la calidad y oportunidad de los servicios brindados por el proveedor</t>
  </si>
  <si>
    <t>Desinterés, inasistencia o falta de compromiso por parte de los colaboradores de SAE frente a las actividades de formación.</t>
  </si>
  <si>
    <t xml:space="preserve">
Verificación de cumplimiento y asistencia de capacitaciones
</t>
  </si>
  <si>
    <t>El profesional delegado de la Gerencia de Talento Humano verifica el cumplimiento y/o asistencia al curso de capacitación de los empleados inscritos de acuerdo con el listado de asistencia. En caso que los empleados no asistan a los cursos previstos o desarrollen satisfactoriamente el curso, el profesional delegado reporta al jefe inmediato su inasistencia y/o incumplimiento.</t>
  </si>
  <si>
    <t>Informar antes del inicio de cada actividad a los asistentes validando que tegan impedimientos para asistir</t>
  </si>
  <si>
    <t>Cada vez que se realice una actividad</t>
  </si>
  <si>
    <t>No efectuar las capacitaciones programadas y requeridas por las áreas establecidas en el Plan Empresarial de Capacitaciones</t>
  </si>
  <si>
    <t>Verificación de la ejecución del Plan Empresarial de Capacitaciones</t>
  </si>
  <si>
    <t>El profesional delegado de la Gerencia de Talento Humano verifica periódicamente el cumplimiento del Plan Empresarial de Capacitaciones validando las capacitaciones ejecutadas sobre las programadas. En caso que alguna capacitación no se lleve a cabo se debe justificar la razón por la cual no se llevo a cabo o incorporar capacitaciones en la medida que se requieran.</t>
  </si>
  <si>
    <t>No validar el conocimiento transmitido a los colaboradores de SAE en las capacitaciones</t>
  </si>
  <si>
    <t>Evaluación de Impacto de las Capacitaciones</t>
  </si>
  <si>
    <t>El profesional delegado de la Gerencia de Talento Humano evalúa el impacto de las capacitaciones, diligenciando el F-GT2-169 Formato Evaluación de Impacto, a fin de medir y verificar la transferencia del aprendizaje en el desarrollo de las funciones o actividades en el puesto de trabajo. En caso de existir nuevas necesidades de capacitación, se documentarán en la identificación de necesidades para el siguiente Plan Empresarial de Capacitaciones.</t>
  </si>
  <si>
    <t>Realizar seguimiento a los lideres de proceso en la ejecución de la evaluación de impacto de las capacitaciones</t>
  </si>
  <si>
    <t>Duración inadecuada de las actividades de formación frente a las necesidades de SAE.</t>
  </si>
  <si>
    <t>Validación de intensidad y programación horaria de las actividades de formación con proveedor.</t>
  </si>
  <si>
    <t>El profesional delegado por la Gerencia de Talento Humano acordará y validará con la entidad educativa los tiempos pertinentes para cada actividad formativa en la logistica previa del inicio del proceso formativo. En caso de identificarse una inadecuada programación horaria se solicitará al proveedor ajustar los cronogramas según los requerimientos de la Entidad.</t>
  </si>
  <si>
    <t>El contenido programatico de las capacitaciones o formaciones no atiende las necesidades de la entidad</t>
  </si>
  <si>
    <t>Revisión y aprobación contenido programático de formaciones o capacitaciones</t>
  </si>
  <si>
    <t>El profesional delegado de la Gerencia de Talento Humano valida el contenido programatico de las formaciones antes de programarlos a fin de verificar su pertinencia y coherencia con base en las necesidades requeridas por parte de la Entidad. En caso de requerir algún ajuste se informa al proveedor de servicios educativos o formativos para su ajuste.</t>
  </si>
  <si>
    <t>Retroalimentar a los proveedores de servicio sobre el contenido y metodología de formación o capacitación brindada, cuando sea requerido.</t>
  </si>
  <si>
    <t>Administración_Bienes_Funcionamiento</t>
  </si>
  <si>
    <t>Administración de Activos Fijos y Bienes de Consumo</t>
  </si>
  <si>
    <t>Administrar, controlar y mantener los bienes de Propiedad, Planta y Equipo de la entidad y los elementos de consumo para los funcionarios, a fin de brindar la adecuada disposición y utilización.</t>
  </si>
  <si>
    <t>Administración de Activos fijos de Propiedad, Planta y Equipo</t>
  </si>
  <si>
    <t>no identificar correctamente los activos fijos que administra la Entidad</t>
  </si>
  <si>
    <t>No realizar las tomas físicas en la fechas programadas que permita la identificación de los bienes</t>
  </si>
  <si>
    <t>la falta de actualización y verificación de estos elementos</t>
  </si>
  <si>
    <t>1) Deterioro de los activos fijos por su inadecuada disposición o almacenamiento.
2) Pérdida de los activos fijos al no contar con los registros actualizados</t>
  </si>
  <si>
    <t>Realizar la toma física de activos fijos</t>
  </si>
  <si>
    <t>El profesional o técnico del GIT de servicios administrativos realiza la toma física por funcionario en las diferentes sedes de la Entidad, con el fin de identificar los elementos que se encuentran en servicio y actualizar la información ya registrada.</t>
  </si>
  <si>
    <t>P-AB1-063 Procedimiento Administración de Bienes Devolutivos propiedad planta y equipo</t>
  </si>
  <si>
    <t>GIT. Servicios Administrativos</t>
  </si>
  <si>
    <t>Los bienes de Propiedad Planta y Equipo se encuentran asegurados en la Póliza Todo Riesgo Daño Material contratada por la Entidad, póliza que se afectará en caso de pérdida o hurto del elemento, con el fin de lograr la reposición en dinero o material del bien extraviado.</t>
  </si>
  <si>
    <t>No realizar la gestión de manera correcta en el plaqueteo de los activos fijos identificados</t>
  </si>
  <si>
    <t>Diligenciamiento del formato F-AB1-103 Inventario de activos fijos por funcionario</t>
  </si>
  <si>
    <t>El profesional o técnico del GIT de servicios administrativos una vez realiza la toma física de activos fijos, diligencia el formato "F-AB1-103" Este formato certifica que el funcionario ha recibido de conformidad los elementos que se relacionan en este documento, el cual es diligenciado en el inicio de proceso de identificación por áreas, sedes y regionales, de acuerdo con la implementación de inicio de toma física. Documento firmado por el funcionario a cargo del elemento devolutivo y el funcionario responsable del área administrativa de llevar a cabo la toma física.</t>
  </si>
  <si>
    <t>No realizar los registros y movimientos correctamente en las bases de datos</t>
  </si>
  <si>
    <t>Actualización y registro en la Base de Datos</t>
  </si>
  <si>
    <t xml:space="preserve">El profesional o técnico del GIT de servicios administrativos, una vez realizada la toma física se registra en la Base de Datos en Excel la información obtenida con el fin de realizar la conciliación total de los activos fijos. </t>
  </si>
  <si>
    <t>No realizar los registros y movimientos correctamente en el aplicativo Seven-ERP destinado para el registro de la información</t>
  </si>
  <si>
    <t>Registro de los movimientos y asignación en el sistema Seven-ERP</t>
  </si>
  <si>
    <t>El profesional o técnico del GIT de servicios administrativos, registra en el modulo de Activos Fijos (Seven) la información de acuerdo con la conciliación y asignación de activos fijos.</t>
  </si>
  <si>
    <t>No realizar el cruce de la información con el  área contable, llegando a una conciliación registros.</t>
  </si>
  <si>
    <t>Conciliación de Activos fijos con el área contable</t>
  </si>
  <si>
    <t>El profesional o t{técnico del GIT de servicios administrativos mensualmente realiza la conciliación de activos fijos con el área de contabilidad, con el fin de comparar la información registrada tanto en cantidad de elementos como en valor.</t>
  </si>
  <si>
    <t>Gestión Administrativa</t>
  </si>
  <si>
    <t>Garantizar los servicios y elementos requeridos para el desarrollo de las actividades misionales de la SAE, que permita satisfacer las distintas necesidades de los colaboradores en el ejercicio de sus funciones.</t>
  </si>
  <si>
    <t>Actividades de mantenimiento planta física</t>
  </si>
  <si>
    <t>no identificar las necesidades de mantenimiento en las instalaciones de manera oportuna</t>
  </si>
  <si>
    <t>No se cumplan las actividades de mantenimiento programadas, de acuerdo al cronograma establecido</t>
  </si>
  <si>
    <t>la falta de planeación de las actividades de mantenimiento a ejecutar y desconocimiento de los funcionarios sobre como reportar las fallas en las instalaciones</t>
  </si>
  <si>
    <t>1) Retrasos en la operatividad y continuidad del negocio
2) Afectación de la integridad física de un trabajador</t>
  </si>
  <si>
    <t xml:space="preserve">   Afectación menor a 10 SMLMV </t>
  </si>
  <si>
    <t xml:space="preserve">Verificación de cronogramas de mantenimiento </t>
  </si>
  <si>
    <t>El Profesional especializado III del GIT de Servicios Administrativos se encarga de verificar el cronograma anual que entrega el arrendador que detalla las actividades de mantenimiento a ejecutar en las instalaciones y la periodicidad de cada una de ellas, esto para la sede principal en Bogotá donde opera la SAE. En las otras sedes y regionales estas actividades están ligadas al cumplimiento de las obligaciones establecidas en el contrato de arrendamiento.</t>
  </si>
  <si>
    <t>P-AB1-078 Procedimiento de mantenimiento de planta física</t>
  </si>
  <si>
    <t>1) Inspección física locativa a las nuevas necesidades de mantenimiento identificadas. 
2) Coordinar la ejecución del mantenimiento con los operarios 
3) Validar los insumos o materiales necesarios para la ejecución de la actividad</t>
  </si>
  <si>
    <t>No se realicen las inspecciones físicas semanales, de acuerdo con lo establecido en el procedimiento.</t>
  </si>
  <si>
    <t xml:space="preserve">Inspecciones físicas semanales </t>
  </si>
  <si>
    <t>Los operarios de mantenimiento por cada inspección semanal que realicen diligencian el formato F-AB1-299 Formato de inspección planta física, con el fin de que exista un seguimiento y control a las inspecciones físicas, lo que permitirá detectar posibles fallas o necesidades de mantenimiento en las instalaciones de la sede Bogotá. En dichas inspecciones si detectan alguna falla o anomalía esta es informada al Profesional Especializado III encargado del GIT de servicios administrativos para coordinar la ejecución de la actividad de mantenimiento y los materiales requeridos para esto, si es un mantenimiento menor. Para aquellas mantenimientos correctivos a las instalaciones físicas que requieran de una logística mayor deberán ser informados inmediatamente al Arrendador para que sea este quien coordine la reparación o ejecución del mantenimiento detectado.</t>
  </si>
  <si>
    <t>Los funcionarios no informen oportunamente las condiciones inseguras o necesidades de mantenimiento</t>
  </si>
  <si>
    <t>Seguimiento de actividades  de Mantenimiento Preventivo y/o Correctivo.</t>
  </si>
  <si>
    <t>El Técnico del GIT de servicios administrativos en conjunto con los operarios de mantenimiento registran las actividades de mantenimiento realizadas en el formato "F-AB1-207 Historial de Mantenimiento Preventivo y/o Correctivo" con el fin de tener un control y realizar un seguimiento a las actividades de mantenimiento preventivo y/o correctivo ejecutadas.</t>
  </si>
  <si>
    <t>Evaluar, hacer seguimiento, asesorar y/o acompañar a la gestión de los procesos de SAE y los solicitados por los entes de control.</t>
  </si>
  <si>
    <t>Auditorías, Seguimientos y Evaluaciones</t>
  </si>
  <si>
    <t>incumplimiento de las auditorías y seguimientos programados en el Plan Anual de auditoría</t>
  </si>
  <si>
    <t>Falta de recurso humano para la gestión de la auditoría</t>
  </si>
  <si>
    <t>falencias en la planeación, seguimiento, cambios, retrasos o limitación de capacidad operativa en el proceso</t>
  </si>
  <si>
    <t>1) Afectación del cumplimiento del plan de acción de la entidad.
2) Afectación de la credibilidad de la Oficina de Control Interno.</t>
  </si>
  <si>
    <t xml:space="preserve">Verificación de Necesidades de Personal </t>
  </si>
  <si>
    <t>El Jefe de la Oficina de Control Interno analiza y verifica los requerimientos o necesidades de recurso humano en la planeación anual y los remite a la Gerencia de Talento Humano.</t>
  </si>
  <si>
    <t>Oficina de Control Interno</t>
  </si>
  <si>
    <t xml:space="preserve">Presentar modificación del PAAI al comité institucional de coordinación de control interno, con la reprogramación de la actividad de evaluación
</t>
  </si>
  <si>
    <t>No contar con la información oportuna, coherente, íntegra y completa para la ejecución de las evaluaciones por parte de los auditados</t>
  </si>
  <si>
    <t>Control de términos de respuesta</t>
  </si>
  <si>
    <t>El Jefe de la Oficina de Control Interno comunica al inicio de la evaluación del Plan de Auditoría los requerimientos de información con anticipación necesaria para dar respuesta, validando que la información se entregue en los términos establecidos. En caso de no recibir contestación en los términos definidos, se realizará reiteración de solicitud de información, de lo contrario se dejará registro en los informes de auditoría.</t>
  </si>
  <si>
    <t xml:space="preserve">P-EC2-156 Procedimiento para ejecutar auditorías Internas  </t>
  </si>
  <si>
    <t>Inadecuada planeación de las auditorías</t>
  </si>
  <si>
    <t>Validación de PAAI en mesas de trabajo</t>
  </si>
  <si>
    <t>El Jefe de la Oficina de Control Interno lleva a cabo mesas de trabajo con Vicepresidencias, Gerencias y áreas responsables de la Presidencia, en donde se presenta la propuesta del PAAI Anual y se valida con las áreas las evaluaciones, alcance y cronograma de trabajo, previo a la aprobación del CICCI.</t>
  </si>
  <si>
    <t xml:space="preserve">P-CE1-090 Procedimiento Para  Programar Auditorías Internas </t>
  </si>
  <si>
    <t>No se realice seguimiento periódico del Plan Anual de Auditorías</t>
  </si>
  <si>
    <t>Seguimiento PAAI</t>
  </si>
  <si>
    <t>Los profesionales del equipo de trabajo de la Oficina de Control Interno realizan semanal y mensualmente el seguimiento al PAAI, identificando el grado de cumplimiento de las actividades programadas y los avances presentados. En caso de requerirse ajustes a la programación del PAAI, se realizarán siguiendo los lineamientos para tal fin.</t>
  </si>
  <si>
    <t>Inclusión en el alcance de auditorías temáticas o intervención por parte de los entes de control</t>
  </si>
  <si>
    <t>Plan de Auditorías CGR</t>
  </si>
  <si>
    <t>El Jefe de la Oficina de Control Interno realiza verificación anual de la página WEB de la Contraloría como insumo para determinar las auditorías de la vigencia y solicita a la Revisoría Fiscal su programación de auditorias.</t>
  </si>
  <si>
    <t>Planes de Mejoramientos Internos y Externos</t>
  </si>
  <si>
    <t>ejecución de planes de mejoramiento que no sean efectivos</t>
  </si>
  <si>
    <t>No se realice un adecuado análisis de causas por parte del líder del proceso o responsable que permita formular adecuadas actividades de mejoramiento.</t>
  </si>
  <si>
    <t xml:space="preserve">inadecuado análisis de causas y fallas en los seguimientos </t>
  </si>
  <si>
    <t>1) Investigaciones disciplinarias
2) Afectación de la credibilidad de la entidad</t>
  </si>
  <si>
    <t xml:space="preserve">   El riesgo afecta la imagen de algún área de la organización.</t>
  </si>
  <si>
    <t>Validación Formulación de Planes de Mejoramiento</t>
  </si>
  <si>
    <t>El Jefe de la Oficina de Planeación (Para planes de mejoramiento del SIG) o el Jefe de la Oficina de Control Interno (Para planes de mejoramiento de auditorías de gestión o de entes de control), según su competencia, realiza revisión del análisis de causas y acciones de mejora formuladas en los planes de mejoramiento, validando que los planes de mejoramiento se encuentren formulados correctamente. En caso de requerirse algún ajuste, se deberá informar al proceso que realiza su formulación para su respectiva actualización.</t>
  </si>
  <si>
    <t>P-EC2-109 Procedimiento para elaboración y Seguimiento Planes de Mejoramiento</t>
  </si>
  <si>
    <t>* Oficina Asesora de Planeación 
* Oficina de Control Interno</t>
  </si>
  <si>
    <t>Se presentan resultados de los seguimientos de los planes de mejoramiento al comité institucional de coordinación de control interno y Comité de Junta Directiva para que se tomen las decisiones necesarias.</t>
  </si>
  <si>
    <t>No se lleven a cabo las actividades programadas dentro de los términos establecidos.</t>
  </si>
  <si>
    <t>Seguimiento de  Planes de Mejoramiento por Tercera Línea de Defensa</t>
  </si>
  <si>
    <t>Los profesionales del equipo de la Oficina de Control Interno realizan el seguimiento al cumplimiento de los Planes de Mejoramiento con Entes de Control semestralmente y a los Planes de Mejoramiento Interno de acuerdo con la Programación del PAAI. En caso de requerirse alguna reprogramación de una actividad, deberá validarse con los lideres de proceso, la Jefe de Control Interno y el Ente de Control externo en caso de ser necesario.</t>
  </si>
  <si>
    <t>No se realice revisión del cumplimiento de los planes de mejoramiento por parte de la primera línea de defensa de MIPG.</t>
  </si>
  <si>
    <t>Seguimiento de Planes de Mejoramiento por  Primera Línea de Defensa</t>
  </si>
  <si>
    <t>El líder del proceso con su equipo de trabajo realizará seguimiento a los planes de mejoramiento internos y externos de manera periódica, validando el avance de las actividades programadas para asegurar su cumplimiento de acuerdo con las fechas y alcances establecidos.</t>
  </si>
  <si>
    <t>Áreas con planes de mejoramiento</t>
  </si>
  <si>
    <t xml:space="preserve">Acompañamientos </t>
  </si>
  <si>
    <t>no dar respuesta adecuada y oportuna a las solicitudes de asesoría y acompañamiento a la gestión de la SAE</t>
  </si>
  <si>
    <t>Solicitud de acompañamiento sin un término prudente para la organización de la actividad por parte de la Oficina de Control Interno</t>
  </si>
  <si>
    <t>limitaciones en los términos de respuesta a las solicitudes de acompañamiento</t>
  </si>
  <si>
    <t>1) Incumplimiento por parte del área misional de los procedimientos internos.
2) Afectación en la credibilidad de la Oficina de Control Interno.</t>
  </si>
  <si>
    <t>Validación Solicitudes de Acompañamiento</t>
  </si>
  <si>
    <t xml:space="preserve">El Jefe de la Oficina de Control Interno valida que las solicitudes de acompañamiento se realicen como mínimo cuatro (4) días hábiles de antelación, con el fin de que la Oficina de Control Interno evalúe la pertinencia y recursos con los que cuenta para llevar a cabo la actividad. En caso de poderse realizar el acompañamiento en los términos solicitados, se informará de manera oportuna. </t>
  </si>
  <si>
    <t xml:space="preserve">P-EC2-157 Procedimiento de Asesoría y Acompañamiento </t>
  </si>
  <si>
    <t>Informar por escrito a área solicitante con copia a la Presidencia de la entidad, indicando la justificación de las razones por las cuales no se brinda el acompañamiento solicitado</t>
  </si>
  <si>
    <t>Fallas en la organización de la logística por parte del área encargada</t>
  </si>
  <si>
    <t>Validación de Información preparatoria de Acompañamiento</t>
  </si>
  <si>
    <t>El Jefe de la Oficina de Control Interno realiza solicitud de información al área que solicita el acompañamiento validando los datos sobre la logística del acompañamiento previo al mismo.</t>
  </si>
  <si>
    <t>P-EC2-157 Procedimiento de Asesoría y Acompañamiento</t>
  </si>
  <si>
    <t>No contar con el recurso humano disponible para realizar el acompañamiento.</t>
  </si>
  <si>
    <t>Evaluación de carga operativa para procesos de acompañamiento</t>
  </si>
  <si>
    <t>El Jefe de la Oficina de Control Interno realiza reuniones donde se evalúa la carga laboral del equipo y se evalúa si se puede llevar a cabo el acompañamiento. En caso de no poderse realizar el acompañamiento solicitado, se informa al área solicitante por escrito las razones por las cuales no se encuentra disponible el personal para el acompañamiento.</t>
  </si>
  <si>
    <t>Mantenimiento y Soporte de Aplicaciones</t>
  </si>
  <si>
    <t>Gestionar los requerimientos de mantenimiento de aplicaciones para mantenerlas actualizadas y de soporte para que estén disponibles.</t>
  </si>
  <si>
    <t>atención inadecuada o inoportuna de solicitudes, requerimientos e incidentes en la mesa de ayuda</t>
  </si>
  <si>
    <t>Falta de competencias en el profesional o técnico a cargo del soporte</t>
  </si>
  <si>
    <t xml:space="preserve">falta de capacidad técnica o de negocio  </t>
  </si>
  <si>
    <t xml:space="preserve">1) Generación de reprocesos 
2) Demoras en la gestión y respuesta del servicio de la Mesa de ayuda
3) Demoras y afectación en los procesos de negocio 
</t>
  </si>
  <si>
    <t>Verificación de cumplimiento de requisitos del aspirante en el proceso de selección</t>
  </si>
  <si>
    <t>El profesional delegado de la Gerencia de Talento Humano deberá verificar la información de estudios, experiencia y documentos de la hoja de vida del aspirante, así como los resultados de la entrevista, pruebas psicotécnicas, prueba psicofisiológica de Poligrafía, visita domiciliaria, estudio de seguridad y exámenes ocupacionales, a fin de determinar el cumplimiento del perfil y requisitos exigidos. En caso que el aspirante no cumpla con los requisitos exigibles, se terminará su proceso de selección.</t>
  </si>
  <si>
    <t>P-GT1-010 Procedimiento de selección y Promoción de Talento Humano</t>
  </si>
  <si>
    <t>Actualizar el Catálogo de Servicios para fortalecer el servicio de soporte</t>
  </si>
  <si>
    <t>1) Informar la resolución inadecuada o inoportuna de solicitudes, requerimientos o incidencias a la Oficina de Gestión de la Información
2) Evaluar la situación presentada
3) Corregir los productos o servicios no conforme  con los protocolos de servicio de la mesa de ayuda</t>
  </si>
  <si>
    <t xml:space="preserve">Falta de información y/o soportes en el incidente, solicitud o requerimiento reportado </t>
  </si>
  <si>
    <t>Verificación de completitud de solicitudes, incidentes y requerimientos</t>
  </si>
  <si>
    <t>El Profesional y/o técnico delegados en la Oficina de Gestión de Ia Información  debe  verificar antes de la asignación de la solicitud, incidente o requerimiento la completitud de la información y soportes por parte del usuario solicitante. En caso de requerir algún complemento en la información suministrada, lo solicitará al área que realiza el requerimiento.</t>
  </si>
  <si>
    <t>N-TE1-061 Instructivo catalogo de servicios OGI
P-TE3-150 Procedimiento Mantenimiento y Soporte de Aplicaciones</t>
  </si>
  <si>
    <t>Realizar campañas de sensibilización con tips o boletines informativos para una adecuada gestión de tickets en la mesa de ayuda.</t>
  </si>
  <si>
    <t>Falta de especificación completa de un requerimiento</t>
  </si>
  <si>
    <t>Validación de requerimientos específicos de mantenimiento</t>
  </si>
  <si>
    <t>El profesional y/o técnico delegado en la Oficina de Gestión de Ia Información , en conjunto con el profesional delegado de la Oficina Asesora de Planeación, y el área responsable del negocio, validan el alcance de cada uno de los requerimientos específicos de los mantenimientos  evolutivos mediante el levantamiento de historias de usuario. En caso de requerirse ajustes a las historias de usuaria, se desarrollaran de manera conjunta a fin de presentarse a Comité y efectuar su posterior desarrollo.</t>
  </si>
  <si>
    <t>Proponer planes de mantenimiento para todos los activos de información que soportan la infraestructura tecnológica</t>
  </si>
  <si>
    <t>Falta de pruebas exhaustivas en los entregables de producto por parte de las áreas funcionales</t>
  </si>
  <si>
    <t>Verificación de Ciclo de Pruebas</t>
  </si>
  <si>
    <t>El profesional o técnico delegado de la Oficina de Gestión de la Información que gestiona los requerimientos verifica las F-TE3-029 Pruebas funcionales realizadas por los usuarios, a fin de verificar si se tienen resultados positivos, y proceder a presentar la prueba exitosa al Comité de Gestión de Cambios en el informe del ciclo de pruebas. En caso de presentarse resultados deficientes, se debe informar al líder de desarrollo la situación para gestionar una solución al posible inconveniente.</t>
  </si>
  <si>
    <t>N-TE3-006 Elaboración de ciclo de pruebas</t>
  </si>
  <si>
    <t xml:space="preserve">Aplicar evaluaciones periódicas de satisfacción del cliente de los servicios de mesa de ayuda </t>
  </si>
  <si>
    <t xml:space="preserve">Usuarios, productos y prácticas </t>
  </si>
  <si>
    <t>Realizar inscripción, registro y asignación de depositarios y/o liquidadores y
revisores Fiscales del FRISCO de manera automática a través del sistema,
reuniendo las condiciones de idoneidad necesarias para para la adecuada
administración inmuebles y/o sociedades.</t>
  </si>
  <si>
    <t>Entrega física de activos a Depositarios Provisionales</t>
  </si>
  <si>
    <t>no realizar entregas físicas del activo una vez posesionado el depositario provisional</t>
  </si>
  <si>
    <t>Falta de la capacidad operativa de las regionales</t>
  </si>
  <si>
    <t>retrasos en la comunicación de entregas físicas o capacidad operativa</t>
  </si>
  <si>
    <t>1) Activos sin administración o con retrasos en su administración
2) Detrimento patrimonial
3) Sanciones (disciplinaria y fiscal) para la entidad
4) Perjuicios económicos para el depositario</t>
  </si>
  <si>
    <t>Verificación de recursos humanos para la entrega física de activos</t>
  </si>
  <si>
    <t xml:space="preserve">El funcionario delegado de la Gerencia Regional verifica la capacidad operativa para entregar de manera física los activos a los depositarios y/o liquidadores por parte del personal de SAE dentro de la cobertura del bien a entregar. En caso de no contar con la capacidad operativa suficiente se indaga por correo electrónico y/o telefónicamente en otros grupos al interior del área y/o otra área para atender el requerimiento. </t>
  </si>
  <si>
    <t>1) Evidenciar las entregas físicas de activos que no se han realizado dentro de los 31 días hábiles establecidos
2) Programar diligencia de entrega de activos con depositario provisional
3) Entregar de manera física y prioritaria el activo al depositario provisional</t>
  </si>
  <si>
    <t>Difícil acceso a los bienes por su ubicación geográfica o condiciones de seguridad</t>
  </si>
  <si>
    <t>Programación de entrega de activos asignados a depositarios provisionales o liquidadores</t>
  </si>
  <si>
    <t>El profesional delegado de la Gerencia Regional verifica si el activo fue recibido por el Depositario Provisional y Liquidador en acompañamiento a diligencia de secuestro, y en caso negativo programa la entrega de activos asignado con base en el reporte generado por el GIT de Depositarios teniendo en cuenta los acuerdos de negocio establecidos en un plazo de hasta 31 días hábiles para hacer la entrega material de los activos de manera física o virtual dependiendo de las condiciones de seguridad y accesibilidad al activo, de acuerdo con el procedimiento de entrega de activos a terceros P-DF2-107</t>
  </si>
  <si>
    <t>P-RR1-056 Procedimiento de asignación de Activos a Depositarios Provisionales y Liquidadores</t>
  </si>
  <si>
    <t>Verificación periódica del control de entregas de activos a depositarios</t>
  </si>
  <si>
    <t>Falencias en el canal de comunicación para socializar las actas de posesión de depositarios para entrega física de activos</t>
  </si>
  <si>
    <t>Verificación de Actas de Posesión Suscritas</t>
  </si>
  <si>
    <t>El profesional delegado del GIT de Depositarios Provisionales y Liquidadores, valida que las actas de posesión se encuentren suscritas por las partes (Presidencia o Gerente regional y Depositario y/o Liquidador) y procede a actualizar y cargar el reporte de asignaciones con acta de posesión suscrita en la carpeta pública  determinada, la cual se sube los días viernes de cada semana para consulta y validación de las Gerencias Regionales. Adicionalmente, se remite correo electrónico a las Gerencias Regionales para su comunicación.</t>
  </si>
  <si>
    <t>Validar que la información de las actas de posesión suscritas con depositarios se encuentren actualizadas en la carpeta compartida para consulta de regionales</t>
  </si>
  <si>
    <t>Registro de Depositarios Provisionales y/o Liquidadores</t>
  </si>
  <si>
    <t>depositarios Provisionales y/o Liquidadores incorporados en el Registro con características erróneas</t>
  </si>
  <si>
    <t>Falencias en la verificación de los requisitos documentales de los depositarios provisionales y liquidadores inscritos</t>
  </si>
  <si>
    <t>falencias en los controles de evaluación de la Convocatoria de Registro de Depositarios y Liquidadores</t>
  </si>
  <si>
    <t>1) Depositarios Provisionales y/o Liquidadores que no pueden desarrollar de manera idónea la función para la que fueron seleccionados, así como su gestión y/o administración de los activos. 
2) Pérdida de credibilidad con los grupos de interés internos y externos
3) Reprocesos y sobrecostos administrativos</t>
  </si>
  <si>
    <t xml:space="preserve">   El riesgo afecta la imagen de la entidad con efecto publicitario sostenido a nivel de sector administrativo, nivel departamental o municipal.</t>
  </si>
  <si>
    <t>Verificación Requisitos Documentales para Registro en Convocatoria Depositarios y Liquidadores</t>
  </si>
  <si>
    <t>El profesional delegado del GIT de depositarios provisionales y liquidadores al momento del registro verifica dentro del módulo de depositarios provisionales y liquidadores que la información registrada corresponda a la información de los documentos radicados físicamente y que son requeridos por la convocatoria vigente, mediante el diligenciamiento de una lista de chequeo de verificación en Excel en el capítulo correspondiente a revisión documental, el cual se deja firmado. En caso de presentarse inconsistencias se solicita a través del módulo de verificación, las aclaraciones o subsanación de documentos que se consideren necesarios de acuerdo con la evaluación realizada especificando los términos, fechas y condiciones para su entrega, las cuales se remiten automáticamente al participante mediante correo electrónico.</t>
  </si>
  <si>
    <t>P-RR1-030 Procedimiento de Registro y Clasificación de Depositarios Provisionales y Liquidadores</t>
  </si>
  <si>
    <t>1) Corregir la información del depositario en el sistema de información dependiendo de la fase del proceso
2) Validar si el depositario cumple con los requerimientos para estar en el Registro oficial de depositarios
3) Gestionar, en caso de ser necesario, la remoción del depositario en caso de no cumplir con los requisitos exigibles</t>
  </si>
  <si>
    <t>Evaluación incorrecta o errónea de las diferentes características de clasificación, calificación y experiencia de los depositarios y-o liquidadores</t>
  </si>
  <si>
    <t>Verificación Requisitos de Evaluación de Participantes en Convocatoria</t>
  </si>
  <si>
    <t>Los profesionales delegados como equipo evaluador verifican el cumplimiento de requisitos de infraestructura tecnológica y administrativa, idoneidad y experiencia, información general, y capacidad jurídica y financiera establecida en la convocatoria vigente, dejando registro en una lista de chequeo de verificación de información y en el módulo de depositarios provisionales y liquidadores de la información consolidada revisada. En caso de requerirse aclaraciones a los evaluados, se solicitaran a través del módulo de verificación de depositarios y liquidadores en las condiciones establecidas para ser tenidas en cuenta en la evaluación.</t>
  </si>
  <si>
    <t>Existencia de diferentes criterios de evaluación (evaluadores) frente a los requisitos exigidos en la Convocatoria</t>
  </si>
  <si>
    <t>Verificación Equipo Evaluador Convocatoria</t>
  </si>
  <si>
    <t>El Gerente y/o Vicepresidente del área técnica que origina el contrato, del área financiera y jurídica, designarán los profesionales idóneos encargados de realizar la evaluación técnica, financiera y jurídica según su competencia, informándolo vía correo electrónico según solicitud.</t>
  </si>
  <si>
    <t>Desconocimiento de los requisitos exigidos en la Convocatoria por parte de los evaluadores</t>
  </si>
  <si>
    <t>Verificación de Requisitos en Comité de Depositarios Provisionales</t>
  </si>
  <si>
    <t>Inconsistencias y falta de claridad en los requisitos establecidos en la Convocatoria</t>
  </si>
  <si>
    <t xml:space="preserve">Verificación de Observaciones de Ciudadanía en Convocatoria </t>
  </si>
  <si>
    <t>El Coordinador del GIT de Depositarios Provisionales y Liquidadores solicitará la publicación de los datos básicos de los aspirantes en la página web de SAE por un término de tres (3) días hábiles para observaciones de la ciudadanía, verificando si existe alguna observación para remitírsela al aspirante para su respectiva respuesta a la ciudadanía.</t>
  </si>
  <si>
    <t>activos sin asignación de Depositarios Provisionales y/o Liquidadores</t>
  </si>
  <si>
    <t>Falencias en la validación de solicitudes de asignación de activos a depositarios yo liquidadores</t>
  </si>
  <si>
    <t>inexistencia de depositarios de acuerdo con las necesidades o falencias del sistema en el proceso de asignación</t>
  </si>
  <si>
    <t>1) Invasión u ocupación de manera ilegal y que no presenten ninguna gestión.
2) Desmantelamiento de los activos 
3) Deterioro y detrimento patrimonial de los activos
4) Sociedades sin representación legal con implicaciones legales
5) Retrasos en la administración de activos y sobrecostos administrativos</t>
  </si>
  <si>
    <t>1) Verificar depositarios disponibles para administrar los activos de acuerdo con su naturaleza y características. 
2) Realizar proceso de asignación prioritaria de depositarios de acuerdo con activos sin esquema de administración</t>
  </si>
  <si>
    <t>Posesión Depositarios Provisionales</t>
  </si>
  <si>
    <t>generación y suscripción del Acta de posesión con datos incorrectos o incompletos</t>
  </si>
  <si>
    <t>Error humano o tipográfico en la elaboración del acta de posesión</t>
  </si>
  <si>
    <t>error humano o inconsistencia de información en etapas previas en el Sistema de Información</t>
  </si>
  <si>
    <t>1) Reprocesos en la elaboración y firma de las actas de posesión  
2)Retrasos en la administración de activos
3) Administración ineficiente o inadecuada a depositarios provisionales
4) Errores en registro de activos ante Oficinas de Registro
5) Sobrecostos administrativos</t>
  </si>
  <si>
    <t>Verificación Actas de Posesión de Depositarios</t>
  </si>
  <si>
    <t>El Coordinador del GIT de Depositarios Provisionales y Liquidadores revisa, verifica y aprueba las actas de posesión elaboradas por el profesional delegado del grupo de trabajo, conforme a la plantilla establecida para tal fin. En caso de requerir algún ajuste, se solicita su corrección para posterior envío para suscripción del depositario provisional y/o liquidador</t>
  </si>
  <si>
    <t>1) Informar la situación presentada
2) Corregir Acta de posesión del depositario provisional
3) Informar a los actores intervinientes de la actualización de información para facilitar la gestión de la administración de activos</t>
  </si>
  <si>
    <t>Inconsistencia en la información de la asignación contenida en la resolución que contiene los datos de los activos asignados</t>
  </si>
  <si>
    <t>Verificación de Actos Administrativos</t>
  </si>
  <si>
    <t xml:space="preserve">El profesional delegado de la Gerencia de Asuntos Legales recibe, revisa, aprueba y expide la resolución de asignación de depositarios provisionales elaborada por el GIT de depositarios provisiones de acuerdo con plantilla aprobada, verificando que todos los datos sean correctos, completos y se encuentre en las condiciones requeridas. En caso de requerir ajustes, se realiza devolución para su corrección o ajustes, y posterior formalización. </t>
  </si>
  <si>
    <t>P-GJ2-080 Procedimiento Revisión y Expedición</t>
  </si>
  <si>
    <t>Orientación jurídica</t>
  </si>
  <si>
    <t>Atender y responder las consultas que se formulen sobre la interpretación y/o aplicación de normas.</t>
  </si>
  <si>
    <t>Normograma y Requisitos Legales</t>
  </si>
  <si>
    <t>incumplimiento de la normativa vigente</t>
  </si>
  <si>
    <t>Desconocimiento de la norma existente</t>
  </si>
  <si>
    <t>desconocimiento técnico y/o debilidades en la aplicación de controles operacionales</t>
  </si>
  <si>
    <t>1) Pérdidas económicas
2) Pérdida de imagen reputacional y credibilidad por las partes interesadas
3) Sanciones legales o de entes de control
4) Productos o servicios sin criterios de conformidad</t>
  </si>
  <si>
    <t>Verificación Normatividad Aplicable a SAE</t>
  </si>
  <si>
    <t>El profesional delegado de la Gerencia de Asuntos Legales verifica, con apoyo de las áreas, cada vez que sea necesario, la creación, modificación o eliminación de normas que atañen al cumplimiento normativo de SAE, dejando su registro en el Normograma. En caso de presentarse alguna actualización, se procede a actualizar el normograma y publicarlo en la página web institucional para consulta de las partes interesadas.</t>
  </si>
  <si>
    <t>P-DE3-120 Procedimiento para la Identificación y evaluación de requisitos legales</t>
  </si>
  <si>
    <t>Automatización del normograma en el Software Daruma para posterior consulta de todos los colaboradores de SAE</t>
  </si>
  <si>
    <t>1) Informar a la Gerencia de Asuntos Legales la situación presentada
2) Analizar las acciones jurídicas a adelantar frente el incumplimiento legal identificado
3) Implementar el tratamiento específico en cada caso de acuerdo con situación y normativa relacionada</t>
  </si>
  <si>
    <t>Interpretación errada de la norma</t>
  </si>
  <si>
    <t>Verificación de Conceptos Jurídicos</t>
  </si>
  <si>
    <t>El Gerente de Asuntos Legales o el Gerente de Contratos, dependiendo de la temática, verifica que los conceptos jurídicos emitidos sean consistentes con la solicitud, estén basados en el cumplimiento de la normatividad, y el desarrollo del concepto (tema, caso concreto, consideraciones, conclusiones, fuentes normativas), a fin de aprobar o no su emisión. En caso de requerirse ajustes al proyecto de concepto, se solicitan los ajustes respectivos al profesional delegado para posterior revisión y visto bueno de la Gerencia respectiva.</t>
  </si>
  <si>
    <t>P-GJ2-079 Procedimiento Atención Conceptos Jurídicos</t>
  </si>
  <si>
    <t>* G. Asuntos Legales
* G. de Contratos</t>
  </si>
  <si>
    <t>Sensibilizar con los colaboradores de SAE los requisitos para solicitar conceptos jurídicos</t>
  </si>
  <si>
    <t>Inexistencia de controles operativos en los procedimientos que permitan el cumplimiento de la normativa vigente</t>
  </si>
  <si>
    <t>Revisión de Documentos del SIG</t>
  </si>
  <si>
    <t>Incumplimiento de procedimientos o controles diseñados para el normal funcionamiento operativo y cumplimiento legal</t>
  </si>
  <si>
    <t>Falencias en el seguimiento de los requisitos legales aplicables a la Entidad</t>
  </si>
  <si>
    <t>Evaluación de Cumplimiento de Requisitos Legales</t>
  </si>
  <si>
    <t>El profesional designado por la Gerencia de Asuntos Legales  realiza la evaluación de requisitos legales en el formato F-DE3-119 Matriz de identificación y evaluación de requisitos legales, validando el estado de cumplimiento de los mismos de acuerdo con las evidencias o actividades realizadas en la entidad.</t>
  </si>
  <si>
    <t>P-DE3-120 Procedimiento para la identificación y evaluación de requisitos legales</t>
  </si>
  <si>
    <t>Realizar el saneamiento administrativo, jurídico y físico catastral, estimados de renta y/o valoración de los activos,
desalojos y restitución de bienes inmuebles, según el tipo de activo incautado o extinto, con el fin de dejarlo apto para la disposición temporal o definitiva.</t>
  </si>
  <si>
    <t>alistamiento inadecuado y/o inoportuno de activos</t>
  </si>
  <si>
    <t>Inconsistencias en los soportes remitidos para el análisis de la información para la disposición de los activos</t>
  </si>
  <si>
    <t>insuficiente información, recursos, condiciones de entorno, y/o coordinación interinstitucional</t>
  </si>
  <si>
    <t>1) Reproceso en el alistamiento
2) Posible detrimento patrimonial por altos costos en procesos de alistamiento
3) Sanciones a la SAE por incumplimiento de obligaciones fiscales, jurídicas y administrativas en la administración de activos
4) Deterioro físico e invasión de los activos
5) Pérdida de confianza y credibilidad con las partes interesadas</t>
  </si>
  <si>
    <t>Verificación de información física y catastral del Activo para saneamiento</t>
  </si>
  <si>
    <t>El profesional delegado de la Gerencia Técnica verifica que la información del predio en GEOPORTAL corresponda con lo registrado en el sistema de información catastral en lo referente al identificador predial (Certificado catastral), apertura de acciones administrativas, rectificaciones (FMI), áreas, cabidas, linderos, escritura pública, entre otros. En caso de encontrar inconsistencias en los documentos y/o sistemas de información externas se determinan acciones de saneamiento a seguir de acuerdo con el aspecto a subsanar.</t>
  </si>
  <si>
    <t>P-DP2-049 Procedimiento físico catastral de bienes inmuebles</t>
  </si>
  <si>
    <t>1) Informar los errores de la documentación relacionada con el alistamiento a las Vicepresidencias Misionales para implementar acciones de corrección.
2) Corregir la documentación relacionada con el alistamiento
3) Reiterar las solicitudes de información a las autoridades competentes para completar o corregir los alistamientos, cuando sea requerido.
4) Reprogramación de diligencias de alistamiento, cuando las mismas no sean posibles.</t>
  </si>
  <si>
    <t>Que se presente acciones judiciales externas durante el alistamiento</t>
  </si>
  <si>
    <t>Verificación de información de demandas, conciliaciones y solicitudes internas</t>
  </si>
  <si>
    <t>El abogado enlace delegado por la Gerencia de Asuntos Legales verifica y analiza la información de demandas, conciliaciones y solicitudes internas a fin de asignar el reparto de representación externa de SAE para dar inicio a los procesos legales a los que haya a lugar o dar contestación a las acciones judiciales interpuestas contra SAE</t>
  </si>
  <si>
    <t>P-GJ1-081 Procedimiento Representación Judicial o Administrativa Externa</t>
  </si>
  <si>
    <t>Retrasos en la inscripción de medidas cautelares de los activos</t>
  </si>
  <si>
    <t>Verificación de inscripción de medidas cautelares en activos</t>
  </si>
  <si>
    <t>El profesional delegado de la Gerencia de Asuntos Legales o los abogados delegados de cada área que realiza el alistamiento de un activo verifica si en los Certificados de Tradición de los activos se presenta el registro de medidas cautelares al momento de alistamiento del activo. En caso de no existir la medida registrada, la Gerencia de Asuntos Legales solicitará su debida inscripción con la autoridad competente, y de no recibirse contestación por parte de la autoridad correspondiente en un término de 6 meses se emitirá memorando dirigido a la Vicepresidencia de Bienes Muebles e Inmuebles y GIT de Aseguramiento y Control de la Información para determinar la inactivación del FMI</t>
  </si>
  <si>
    <t>P-DP2-048 Saneamiento jurídico de bienes inmuebles</t>
  </si>
  <si>
    <t xml:space="preserve">Información inadecuada y/o inoportuna de los activos por parte de la autoridad judicial, entidades de registro y hacienda, entre otras entidades competentes </t>
  </si>
  <si>
    <t>Verificación de documentación del activo para su alistamiento</t>
  </si>
  <si>
    <t>El funcionario delegado de la Gerencia Regional, Gerencias de Sociedades y/o Gerencia de Bienes Muebles verifica la completitud de la información externa requerida para el alistamiento de los bienes a fin de proceder con los trámites respectivos desde sus áreas o tramitarla a través de la Gerencia de Asuntos Legales cuando el documento faltante sea de carácter jurídico. En caso de no presentarse toda la documentación, cada funcionario delegado solicitará y/o reiterará por medio escrito a las autoridades competentes la información faltante para finiquitar el proceso</t>
  </si>
  <si>
    <t>* G. Regionales 
* GB. Muebles 
* G. Sociedades Activas 
* G. Sociedades en Liquidación</t>
  </si>
  <si>
    <t>Dificultad de acceso a activos por condiciones de seguridad y/o estado de ocupación</t>
  </si>
  <si>
    <t>Verificación de condiciones de seguridad para procesos de desalojos o visitas técnicas</t>
  </si>
  <si>
    <t>El profesional delegado de la Gerencia Regional, Gerencias de Sociedades y/o Gerencia de Bienes Muebles verifica las condiciones de seguridad del activo y/o las solicitudes de desalojo requeridas a fin de validar y gestionar las necesidades de recursos humanos, transporte, seguridad y/o almacenamiento de activos para proceder al alistamiento del bien</t>
  </si>
  <si>
    <t xml:space="preserve">P-DP2-050 Desalojo de bienes inmuebles
DP2 Protocolo de visitas de inspección de bienes </t>
  </si>
  <si>
    <t>Decisiones administrativas y judiciales por autoridades externas sobre los activos en administración de SAE contrarias a la normativa para la administración de bienes en el FRISCO</t>
  </si>
  <si>
    <t>Verificación de inicio de acciones judiciales, prejudiciales y administrativas</t>
  </si>
  <si>
    <t>El profesional delegado de la Gerencia de Asuntos Legales de acuerdo con solicitudes e información reportada por las áreas misionales verifica la viabilidad del inicio o improcedencia de acciones judiciales, prejudiciales y/o administrativas en los casos informados por las áreas que afecten los intereses de SAE</t>
  </si>
  <si>
    <t>P-GJ1-200 Procedimiento inicio de acciones judiciales</t>
  </si>
  <si>
    <t>Administración de depósitos provisionales</t>
  </si>
  <si>
    <t>Hacer el seguimiento a los informes de gestión y al recaudo de productividad de los inmuebles administrados en depósito provisional, Tramitar, atender las solicitudes realizadas por los depositarios provisionales para desarrollo administración y dejar registro de sus gestiones teniendo en cuenta lo definido en la metodología de administración.</t>
  </si>
  <si>
    <t>Registro de Productividad de Activos</t>
  </si>
  <si>
    <t>falta de identificación de los activos productivos dentro del sistema de información</t>
  </si>
  <si>
    <t>Documentación incompleta de la productividad del activo por parte de depositarios provisionales</t>
  </si>
  <si>
    <t>1) Pérdidas económicas
2) Sanciones o denuncias
3) Reportes estratégicos erróneos
4) Toma de decisiones erróneas
5) Reprocesos administrativos
6) Asignación de esquemas de administración erróneos
7) Pérdida reputacional con algunos grupos de valor por datos erróneos</t>
  </si>
  <si>
    <t>Verificación Informes de gestión de depositarios</t>
  </si>
  <si>
    <t>El (Los) profesional(es) delegado(s) de la Gerencia Regional, Gerencia de Sociedades Activas y/o Gerencia de Sociedades en Liquidación verifica la información presentada por el depositario en los informes de gestión en la cual se verifica la información básica del predio, productividad, facturación y recaudo (cuando aplique), soportes que validan la gestión realizada y en general el seguimiento al cumplimiento de sus obligaciones. Esta verificación se realiza conforme a lo determinado en instructivo N-DT3-032 Revisión informe de gestión a inmuebles en depósito P. En caso de encontrar inconsistencias se solicita los ajustes respectivos al depositario mediante oficio o correo electrónico.</t>
  </si>
  <si>
    <t>P-DT3-084 Procedimiento seguimiento informe de gestión a inmuebles en depósito provisional
N-DT3-032 Revisión informe de gestión a inmuebles de depósito P.</t>
  </si>
  <si>
    <t xml:space="preserve">* GBI. Urbanos
* G. Sociedades Activas 
* G. Sociedades en Liquidación </t>
  </si>
  <si>
    <t>Realizar mesa de trabajo en conjunto con todas las regionales para establecer los criterios de evaluación y seguimiento a los depositarios provisionales</t>
  </si>
  <si>
    <t>1) Solicitudes de cargue de información a funcionarios y/o depositarios provisionales
2) Plan de choque interno para cargue e información actualizada al sistema
3) Aprobación de nuevos cargues de información</t>
  </si>
  <si>
    <t>Desconocimiento técnico para identificar los estados de ocupación, esquema de administración y/o productividad</t>
  </si>
  <si>
    <t>Auditoría documental Portafolio de Activos SAE administrados por depositarios</t>
  </si>
  <si>
    <t>El (Los) Profesional(es) delegados por parte de las Gerencias Regionales, de manera semestral, realizan auditorías o verificaciones documentales generales del portafolio de SAE administrados por depositarios provisionales, con el propósito de validar posibles inconsistencias a nivel productivo, estado de ocupación, esquemas de administración, categorización de activos, gestiones administrativas y/o operativas, entre otros aspectos para contar con información confiable del portafolio de activos de SAE. En caso de encontrar inconsistencias se determinan planes de mejora con las áreas involucradas, registrándolos en un informe de auditoría con la información del diagnóstico realizado.</t>
  </si>
  <si>
    <t>Realizar capacitaciones, foros y mesas de trabajos para sensibilizar y fortalecer los conocimientos de los depositarios frente a la administración que ejercen sobre los activos</t>
  </si>
  <si>
    <t xml:space="preserve">* G. Comercial 
* GBI. Urbanos 
* GBI. Rurales
* G. Técnica
* G. Regionales </t>
  </si>
  <si>
    <t>Falta de actualización de esquemas de administración y/o estados de ocupación o productividad de los activos en el sistema</t>
  </si>
  <si>
    <t>Verificación Actualización de Visitas en Sistema de Información</t>
  </si>
  <si>
    <t>El (Los) Profesional(es) delegados de la coordinación operativa de las Gerencias Regionales, verifican que los inmuebles inspeccionados que se encuentran en administración directa o por deposito provisional tengan la información completa y actualizada en el sistema de información con base en el informe o acta de visita. Adicionalmente, el profesional delegado verifica informe de visitas cargadas al sistema emitido por el GIT de Aseguramiento de la Información para validar cargues pendientes de información. En caso de encontrar información desactualizada, se solicita al funcionario encargado de realizar las gestiones pertinentes para su actualización.</t>
  </si>
  <si>
    <t>Fallas en el sistema para el cargue de reportes de seguimiento y administración</t>
  </si>
  <si>
    <t>Verificación de fallas en aplicaciones</t>
  </si>
  <si>
    <t>El profesional delegado de la Mesa de Ayuda de la Oficina de la Gestión de la Información recibe, analiza y valida las fallas temporales del sistema para el cargue de información por parte de los depositarios, y procede a gestionar el soporte respectivo de acuerdo con el tipo de requerimiento. Todo el proceso resolutivo queda registrado en la mesa de ayuda de acuerdo con el ticket expedido por la falla registrada</t>
  </si>
  <si>
    <t>Inscripción en Entidades de Registro</t>
  </si>
  <si>
    <t>que las entidades de registro no realicen las inscripciones ordenadas por la entidad en virtud de su función como administrador</t>
  </si>
  <si>
    <t>Debilidad en la comunicación  y seguimiento al registro de las anotaciones</t>
  </si>
  <si>
    <t xml:space="preserve"> desconocimiento, interpretación errónea y seguimiento al registro de anotaciones</t>
  </si>
  <si>
    <t>1) Impide la correcta administración de los activos
2) Sanciones o denuncias a la entidad.
3) Pérdida de valor o generación de un detrimento patrimonial.
4) Incurrir en sobrecostos de administración
5) Pérdida oportunidad de negocios</t>
  </si>
  <si>
    <t>Seguimiento interno a las comunicaciones de solicitudes de anotaciones en oficinas de registro</t>
  </si>
  <si>
    <t>Los funcionarios delegados por las Gerencias dependiendo de la tipología de Activos realizan seguimiento a la recepción y contestación de las solicitudes de anotación realizadas a las oficinas de registro, llevando un control de las comunicaciones en el cual se verifica el acuse de recibido o confirmación de lectura del correo dependiendo del tipo de envío, y la respuesta de la solicitud brindada por la oficina de registro.</t>
  </si>
  <si>
    <t>P-CA-1-032 Procedimiento comunicación externa 
P-GJ2-051 Procedimiento publicaciones notificaciones acto administrativo</t>
  </si>
  <si>
    <t xml:space="preserve">Realizar una comunicación directa en caso que se requiera con las entidades de registro para priorizar las solicitudes </t>
  </si>
  <si>
    <t xml:space="preserve">1) Enviar una reiteración solicitando la realización de la inscripción a las  entidades de registro 
2) Realizar mesas de trabajo con las entidades de registro para identificar las limitantes de la no realización del registro </t>
  </si>
  <si>
    <t xml:space="preserve">Desconocimiento e interpretación errónea de las entidades de registro acerca del objeto social de SAE  </t>
  </si>
  <si>
    <t xml:space="preserve">Reiteración y/o aclaración de anotaciones a las oficinas de registro </t>
  </si>
  <si>
    <t xml:space="preserve">Los funcionarios delegados por las Gerencias dependiendo de la tipología de Activos verifican el registro de anotaciones solicitadas a las oficinas de registro, y en caso de no tener un resultado positivo reiteran y/o aclaran las solicitudes de registro para que se realicen las anotaciones ordenadas. </t>
  </si>
  <si>
    <t>P-CA-1-032 Procedimiento comunicación externa</t>
  </si>
  <si>
    <t>Estados de cuenta</t>
  </si>
  <si>
    <t xml:space="preserve"> estados de cuenta incompletos de los activos</t>
  </si>
  <si>
    <t>No se cuente con la información adecuada para realizar el estado de cuenta</t>
  </si>
  <si>
    <t xml:space="preserve">la falta de información administrativa y financiera </t>
  </si>
  <si>
    <t xml:space="preserve">1) Pérdida oportunidad de negocios
2) Pérdida imagen reputacional de la entidad
3) Sanciones y/o demandas en contra de SAE.
4) Pérdida de valor o generación de un detrimento patrimonial.
5) Dificultad en la identificación de los recursos generados dentro del proceso de administración de los activos </t>
  </si>
  <si>
    <t>Depuración y actualización de estados de cuenta</t>
  </si>
  <si>
    <t>Los funcionarios delegados por las Gerencias dependiendo de la tipología de Activos realizan una depuración y actualización de la información histórica de los estados de cuenta</t>
  </si>
  <si>
    <t xml:space="preserve">N-DF2-057 Instructivo generación de estados de cuenta </t>
  </si>
  <si>
    <t xml:space="preserve">* GBI. Urbanos 
* GBI. Rurales 
* G. Sociedades Activas </t>
  </si>
  <si>
    <t>Que no se capture en los sistemas de información todas las variables asociadas a los gastos y al productividad generada</t>
  </si>
  <si>
    <t>Verificación y consolidación de la información para solicitar la actualización y alimentación manual del sistema</t>
  </si>
  <si>
    <t>Los funcionarios delegados por las Gerencias dependiendo de la tipología de Activos realizan una verificación y consolidación de la información para solicitar al comité la actualización y alimentación manual del sistema</t>
  </si>
  <si>
    <t xml:space="preserve">P-DT3-137 Procedimiento de verificación, rendición de cuentas depositarios provisionales removidos  </t>
  </si>
  <si>
    <t xml:space="preserve">* GBI. Urbanos 
* GBI. Rurales 
* GB. Muebles 
* G. Sociedades Activas </t>
  </si>
  <si>
    <t xml:space="preserve">Falta de claridad en la metodología para el cálculo de los estados de cuenta de los activos </t>
  </si>
  <si>
    <t>Revisión de estados de cuenta</t>
  </si>
  <si>
    <t>El profesional delegado de la Gerencia Financiera realiza una revisión analítica del estado de cuenta del bien y la entrega completa de los documentos, confirmando los ingresos y gastos según ceritifcación emitida por el depositario o por el área misional encargada. En caso de requerir ajustes los solicitará a las áreas involucradas</t>
  </si>
  <si>
    <t xml:space="preserve">Realizar mesa de trabajo para verificar y actualizar en caso de ser requerido de N-DF2-057 Instructivo generación de estados de cuenta </t>
  </si>
  <si>
    <t>Donación de Activos</t>
  </si>
  <si>
    <t>donar un activo con potencial de venta</t>
  </si>
  <si>
    <t>Debilidades en la comunicación entre procesos</t>
  </si>
  <si>
    <t xml:space="preserve">debilidades en la comunicación entre procesos y/o cálculos errados de costo beneficio </t>
  </si>
  <si>
    <t>1) Pérdida oportunidad de negocios
2) Pérdida de credibilidad de SAE 
3) Sanciones y/o demandas en contra de SAE
4) Inadecuada toma de decisiones</t>
  </si>
  <si>
    <t xml:space="preserve">Estudios y verificaciones a que haya lugar con respecto a la posibilidad de donación </t>
  </si>
  <si>
    <t>Los funcionarios delegados por las Gerencias dependiendo de la tipología de Activos realiza los estudios y verificaciones a que haya lugar con respecto a la solicitud de donación y la gestión para la
emisión del Informe de Viabilidad Técnica y Viabilidad Jurídica.</t>
  </si>
  <si>
    <t xml:space="preserve">* GBI. Urbanos 
* GBI. Rurales 
* GB. Muebles 
* G. Regionales 
* G. Sociedades Activas </t>
  </si>
  <si>
    <t>1) Identificar en que parte del proceso se materializó el riesgo con el fin de fortalecer el control 
2) Socialización y desarrollo del Riesgo materializado dentro de las Gerencia con el fin</t>
  </si>
  <si>
    <t>Fallas en el cálculo del costo beneficio dentro del proceso de administración</t>
  </si>
  <si>
    <t>Validación cálculos del costo beneficio de los activos</t>
  </si>
  <si>
    <t>Los Gerentes misionales dependiendo de la tipología de activos que administran y con base a la viabilidad técnica emitida validan el estudio de costo beneficio realizado por los  funcionarios delegados por las Gerencias</t>
  </si>
  <si>
    <t>Vinculación del talento humano</t>
  </si>
  <si>
    <t xml:space="preserve"> vinculación del Talento Humano de manera inadecuada o inoportuna incumpliendo las disposiciones legales</t>
  </si>
  <si>
    <t>No recibir formalmente la notificación, modificación o cancelación de los ingresos de personal de manera adecuada y oportunamente por parte de las áreas.</t>
  </si>
  <si>
    <t>falta de ejecución, seguimiento y control en el proceso.</t>
  </si>
  <si>
    <t>1) Ausencia temporal o definitiva de Talento Humano en las operaciones de la entidad
2) Incumplimiento en los objetivos y metas estratégicas.
3) Afectación a los derechos laborales y legales de las personas vinculadas.
4) Reclamaciones administrativas  o judiciales por parte del trabajador.
5) Hallazgos de auditoria por incumplimiento en el procedimiento.
6) Reprocesos administrativos y operativos</t>
  </si>
  <si>
    <t>Validación Ingreso del Aspirante</t>
  </si>
  <si>
    <t>El profesional delegado de la Gerencia de Talento Humano deberá comunicar a los intervinientes en el proceso de vinculación la autorización de ingreso con una antelación de no menos de cinco (5) días hábiles, verificando si existe alguna modificación o cancelación del área con relación al ingreso del aspirante. En caso de no recibir ninguna observación, la Gerencia de Talento Humano continua con el proceso de vinculación.</t>
  </si>
  <si>
    <t>P-T1-193 Procedimiento Vinculación del Talento Humano</t>
  </si>
  <si>
    <t>1) Cuando el proceso de vinculación sea inoportuno, implementar un plan de choque o de contingencia para agilizar los procesos de contratación
2) Cuando el proceso de vinculación es inadecuado, se identifican los errores o situaciones a subsanar para establecer un plan de tratamiento específico o corrección para cada caso.
3) Realizar auditoría a las historias laborales de acuerdo a las novedades de ingreso o retiro, cuando sea requerido.</t>
  </si>
  <si>
    <t>Entrega inoportuna o inadecuada de los documentos de la vinculación por parte del aspirante</t>
  </si>
  <si>
    <t>Verificación documentos de ingreso o vinculación del aspirante</t>
  </si>
  <si>
    <t>El profesional delegado de la Gerencia de Talento Humano  aplica, realiza seguimiento y verifica la completitud de los documentos establecidos en el formato F-GT1-005 Formato Lista de Chequeo Documentos de Ingreso, a fin de completar el proceso de vinculación. En caso de faltar algún documento, o requisito legal en la vinculación, solicita de manera oportuna la  información faltante al aspirante.</t>
  </si>
  <si>
    <t>P-T1-193 Procedimiento vinculación del Talento Humano</t>
  </si>
  <si>
    <t>Falencias en la ejecución del proceso de vinculación por parte de SAE</t>
  </si>
  <si>
    <t>Revisión documental de proceso de vinculación en las Historias Laborales</t>
  </si>
  <si>
    <t>El profesional delegado de la Gerencia de Talento Humano recopila y verifica los documentos del proceso de selección y vinculación en el formato F-GT1-007 Lista de Chequeo Documentos Historia Laboral, validando si existen documentos pendientes por entregar o documentos duplicados registrándolo en el Formato F-GT1-008 Hoja de Control documentos Historia Laboral. En caso de que exista una desviación en la documentación del proceso de vinculación, se informará al profesional delegado del proceso o al profesional vinculado.</t>
  </si>
  <si>
    <t>P-GT1-012 Procedimiento Conformación Historias Labores</t>
  </si>
  <si>
    <t>Continuidad_Negocio</t>
  </si>
  <si>
    <t>Selección de candidatos</t>
  </si>
  <si>
    <t>ausencia temporal o definitiva de personas esenciales para la dirección y
operación de la entidad</t>
  </si>
  <si>
    <t>Los candidatos preseleccionados en la etapa de provisión de la vacante no superan la entrevista, pruebas psicotécnicas y técnicas.</t>
  </si>
  <si>
    <t xml:space="preserve">resultados ineficaces o inoportunos en el proceso de provisión de la vacante del área </t>
  </si>
  <si>
    <t>Afectación Operacional</t>
  </si>
  <si>
    <t>1) Incumplimiento en los objetivos y metas estratégicas.
2) Parálisis de los procesos de negocio
3) Imagen reputacional afectada con partes interesadas
4) Pérdidas económicas en la operación
5) Toma de decisiones erradas o inoportunas</t>
  </si>
  <si>
    <t xml:space="preserve">   Interrupción del proceso de negocio entre 8,01 horas y 2 días</t>
  </si>
  <si>
    <t>Revisión del perfil requerido para la vacante</t>
  </si>
  <si>
    <t>El profesional delegado de la Gerencia de Talento Humano ejecutará el procedimiento de selección validando se cumpla el perfil a través de la aplicación de la entrevista y de las pruebas técnicas y psicotécnicas. En caso de que el candidato no superé las pruebas realizadas se finiquita el proceso de selección con dicho aspirante.</t>
  </si>
  <si>
    <t xml:space="preserve">Validar la ejecución de la aplicación de la entrevista y de las pruebas psicotécnicas y técnicas </t>
  </si>
  <si>
    <t>Cada vez que se realice la preselección de candidatos</t>
  </si>
  <si>
    <t>1) Revisión periódica no mayor a 1 mes de las vacantes pendientes dando prioridad a los casos que lleven más tiempo por cubrir.
2) Activar nuevamente la búsqueda de candidatos para el cargo.</t>
  </si>
  <si>
    <t>Los candidatos preseleccionados en la etapa de provisión de la vacante no superan el estudio de seguridad.</t>
  </si>
  <si>
    <t>Verificación de estudio de seguridad de aspirantes a la vacante</t>
  </si>
  <si>
    <t>El Gerente de Talento Humano analizará el resultado del estudio de seguridad de los candidatos preseleccionados suministrado por la empresa tercerizada para tal fin, verificando si los resultados son positivos para la continuidad del proceso de selección. En caso de identificarse alguna inconsistencia o desviación, no se continuará con el proceso de selección con dicho aspirante.</t>
  </si>
  <si>
    <t>Confirmar que se haya realizado el proceso previo para envío de estudio de seguridad y mediante análisis del resultado corroborar que el proveedor haya realizado el estudio de seguridad de manera completa y adecuada.</t>
  </si>
  <si>
    <t>Cada vez que se requiera realizar el estudio de seguridad</t>
  </si>
  <si>
    <t>Los candidatos preseleccionados en la etapa de provisión de la vacante presentan restricciones en el examen de salud para el cargo requerido.</t>
  </si>
  <si>
    <t>Validación de exámenes ocupacionales</t>
  </si>
  <si>
    <t>El profesional delegado de SST de la Gerencia de Talento humano valida los resultados de los exámenes médicos e informarlo posteriormente a a los profesionales delegados de selección y promoción. En caso de presentarse alguna restricción y basado en el concepto se dará continuidad o no al proceso de selección.</t>
  </si>
  <si>
    <t>Confirmar que los exámenes médicos cumplan con los requisitos para el cargo solicitado</t>
  </si>
  <si>
    <t>Los candidatos preseleccionados desisten de la vinculación laboral.</t>
  </si>
  <si>
    <t>Verificación de continuidad del proceso de selección con el aspirante</t>
  </si>
  <si>
    <t>El profesional delegado de la Gerencia de Talento Humano realiza el procedimiento de selección y promoción de forma minuciosa a fin de detectar anticipadamente comportamientos en los candidatos que lo lleven a desistir de la oferta laboral, e  indaga de manera adicional con el aspirante, si una vez terminada las pruebas iniciales desea continuar o no con el proceso de selección. En caso contrario, no se continua con el proceso de selección con dicho aspirante.</t>
  </si>
  <si>
    <t>Atraer el talento humano a partir de la promoción de la carta de beneficios de la entidad.</t>
  </si>
  <si>
    <t xml:space="preserve">Cuando se realicen procesos de selección </t>
  </si>
  <si>
    <t xml:space="preserve">Relaciones laborales </t>
  </si>
  <si>
    <t>Afiliaciones al Sistema de Seguridad Social</t>
  </si>
  <si>
    <t>no realizar la afiliación oportuna de los colaboradores de SAE al sistema de seguridad social</t>
  </si>
  <si>
    <t>Radicar la solicitud de afiliación en la entidad de seguridad social fuera de los tiempos establecidos legalmente debido a fallas humanas, administrativas o tecnológicas.</t>
  </si>
  <si>
    <t>1) Indemnizaciones, sanciones o procesos judiciales.  
2) Afectación al trabajador en servicios del sistema de seguridad social.</t>
  </si>
  <si>
    <t>Verificación Afiliaciones al Sistema General de Seguridad Social (SGSS)</t>
  </si>
  <si>
    <t>El profesional delegado de la Gerencia de Talento Humano gestiona, realiza y verifica las afiliaciones al Sistema General de Seguridad Social (SGSS) de cada persona vinculada de acuerdo con los requisitos exigibles. En caso de presentarse alguna novedad, se gestionará con las empresas donde se realizan las afiliaciones de riesgos laborales, salud, pensión, fondo de cesantías y caja de compensación familiar.</t>
  </si>
  <si>
    <t>Realizar seguimiento semanal a las diferentes actividades del proceso de selección.</t>
  </si>
  <si>
    <t>Semanalmente</t>
  </si>
  <si>
    <t xml:space="preserve">Una vez evidenciada la extemporaneidad de afiliación de la persona vinculada, dar prioridad al trámite de afiliación. </t>
  </si>
  <si>
    <t>Radicación de la afiliación a una entidad diferente.</t>
  </si>
  <si>
    <t xml:space="preserve">Revisión de certificado de afiliación vigente de la persona seleccionada  </t>
  </si>
  <si>
    <t xml:space="preserve">El profesional delegado de la Gerencia de Talento Humano deberá revisar el certificado de afiliación vigente aportado por la persona seleccionada, confirmando la entidad a la cual se debe radicar dicho trámite conforme la actividad N° 11 Realizar afiliación al Sistema General de Seguridad Social (SGSS) del procedimiento de vinculación de Talento Humano. </t>
  </si>
  <si>
    <t>P-T1-193 Procedimiento vinculación del Talento Humano.</t>
  </si>
  <si>
    <t>Validar cumplimiento de la actividad N° 11 del procedimiento P-T1-193 procedimiento vinculación del Talento Humano, antes de la suscripción del contrato.</t>
  </si>
  <si>
    <t>Cada vez que se requiera realizar la afiliación</t>
  </si>
  <si>
    <t>No incluir dentro de la afiliación los beneficiarios a EPS o Caja de Compensación</t>
  </si>
  <si>
    <t>Validación de beneficiarios para afiliación en el SGSS</t>
  </si>
  <si>
    <t xml:space="preserve">El profesional delegado de la Gerencia de Talento Humano, deberá validar con la persona a vincular si tiene beneficiarios para afiliar a EPS o caja de compensación teniendo en cuenta la revisión de documentos entregados por el candidatode acuerdo con el procedimiento de vinculación. </t>
  </si>
  <si>
    <t>Aplicar formato para la confirmación de suministro de información y entrega de documentos para afiliación a entidades de seguridad social de la persona en proceso de vinculación.</t>
  </si>
  <si>
    <t>Cada vez que se realice un ingreso</t>
  </si>
  <si>
    <t>Afiliación errada al centro de trabajo en la ARL</t>
  </si>
  <si>
    <t xml:space="preserve">Confirmar el centro de trabajo de la persona a afiliar </t>
  </si>
  <si>
    <t>El profesional delegado del proceso de vinculación de la Gerencia de Talento Humano confirmará con el proceso de selección el centro de trabajo de la persona a vincular para asignar el nivel de riesgo conforme a lo establecido por la ARL y SAE.</t>
  </si>
  <si>
    <t>Definir un canal de confirmación de centro de trabajo de la persona a vincular para corroborar que la asignación del nivel de riesgo corresponda</t>
  </si>
  <si>
    <t>Cuando se evidencien discrepancias en la información aportada por el proceso de selección.</t>
  </si>
  <si>
    <t>Desvinculación del talento humano</t>
  </si>
  <si>
    <t xml:space="preserve">inconsistencias en el proceso de desvinculación de los trabajadores, aprendices, judicantes y practicantes de la entidad. </t>
  </si>
  <si>
    <t xml:space="preserve">Falta de comunicación o reporte de desvinculación por parte de la persona o de su jefe a la Gerencia de Talento Humano </t>
  </si>
  <si>
    <t xml:space="preserve"> falencias en la ejecución, seguimiento y control en el proceso</t>
  </si>
  <si>
    <t xml:space="preserve">1) Sanciones, multas, procesos jurídicos, reclamaciones.
2) Pérdidas económicas.
3) Afectación a la imagen de la entidad.
4) Incumplimiento de otros procedimientos 
5) Reprocesos.
</t>
  </si>
  <si>
    <t>Verificación de Comunicaciones de Desvinculación</t>
  </si>
  <si>
    <t>El profesional delegado de la Gerencia de Talento Humano verifica las comunicaciones allegadas al área relacionados con la desvinculación del talento humano por motivo de traslado, renuncia, terminación del contrato, adjudicación de pensión o fallecimiento del trabajador, a fin de proceder con la liquidación del contrato. En caso de no recibirse comunicaciones de desvinculación, no se procederá con el proceso de desvinculación ni de liquidación final de salarios y prestaciones sociales.</t>
  </si>
  <si>
    <t>P-GT1-014 Procedimiento traslado o desvinculación de talento humano</t>
  </si>
  <si>
    <t>1) Una vez evidenciadas las falencias en la desvinculación, dar prioridad a la entrega del cargo por parte de la persona que se retira y  por parte de SAE de los documentos de terminación de su vinculo. 
2) Auditoría a las historias laborales de acuerdo a las novedades de  retiro mensuales.</t>
  </si>
  <si>
    <t>La persona realiza la entrega del puesto de trabajo de manera inadecuada e inoportuna</t>
  </si>
  <si>
    <t>Verificación Informe de Entrega de Puesto de Trabajo</t>
  </si>
  <si>
    <t>El jefe inmediato de la persona que se desvincula, revisa y valida el informe de entrega de puesto de trabajo con sus respectivos soportes, dejando un visto bueno del informe y aprobando la desvinculación mediante su radicación en el aplicativo de correspondencia interna establecido para tal fin. En caso de encontrarse algún ajuste o entrega de información lo solicitará a la persona que se encuentra en proceso de desvinculación. En caso de muerte, incapacidad por enfermedad, ausencia injustificada o fuerza mayor, no se entregue el puesto de trabajo, el jefe directo deberá asignar un empleado del área para realizar el acta de entrega.</t>
  </si>
  <si>
    <t>N-GT1-002 Desvinculación Laboral o Traslado, y Entrega de Puesto de Trabajo</t>
  </si>
  <si>
    <t xml:space="preserve">Falencias en la aplicación de los controles para la desactivación de usuarios, restricción de accesos y legalización de recursos. </t>
  </si>
  <si>
    <t>Validación de usuarios que requieren restricción de acceso</t>
  </si>
  <si>
    <t>El profesional delegado de la Gerencia de Talento Humano valida los usuarios que requieren desvinculación y restricción de acceso a los sistemas de información y bases de datos de la entidad a fin de solicitar a través de kactus su inactivación en la Oficina de Gestión de la Información. En caso de existir alguna inconsistencia se informará a dicha oficina por correo electrónico.</t>
  </si>
  <si>
    <t>Manual Política de Seguridad y Privacidad de la Información</t>
  </si>
  <si>
    <t xml:space="preserve">Falta de entrega, entrega incompleta o inoportuna de los documentos de desvinculación a la persona que se retira. </t>
  </si>
  <si>
    <t xml:space="preserve">Verificación de entrega de documentos de retiro </t>
  </si>
  <si>
    <t xml:space="preserve">El profesional delegado de la Gerencia de Talento Humano verifica en las bases de datos las personas retiradas que se haya hecho entrega de los documentos de desvinculación. En caso tal que no haya sido posible hacer la entrega de los documentos exigibles al trabajador que se retira en físico, estos serán enviados a través de correo certificado a la última dirección de domicilio reportada máximo dentro de los treinta (30) días siguientes al retiro o a correo electrónico reportado. En caso de evidenciar que esta labor no se haya efectuado en los términos establecidos se deberá proceder de manera inmediata a su entrega.  </t>
  </si>
  <si>
    <t xml:space="preserve">La desvinculación se realiza con un fundamento jurídico errado. </t>
  </si>
  <si>
    <t xml:space="preserve">Revisión de motivo de  la desvinculación de la persona. </t>
  </si>
  <si>
    <t>El profesional delegado de la Gerencia de Talento Humano realiza el seguimiento y control del motivo de retiro de la persona, verificando su correcta aplicación y que se cumplan los parámetros establecidos en los procedimientos correspondientes. En caso de alguna inconsistencia, lo notificará al Gerente de Talento Humano para definir el tratamiento requerido dependiendo del caso.</t>
  </si>
  <si>
    <t>Nómina</t>
  </si>
  <si>
    <t>inconsistencias en el pago de salarios, prestaciones y aportes a seguridad social de  trabajadores, practicantes, aprendices y judicantes de la entidad</t>
  </si>
  <si>
    <t>Fallas humanas y/o tecnológicas en la parametrización y uso de los sistemas de información para realizar pagos de nómina</t>
  </si>
  <si>
    <t>desconocimiento o incumplimiento en la gestión del proceso</t>
  </si>
  <si>
    <t xml:space="preserve">1) Sanciones, multas, procesos judiciales laborales.
2) Detrimento patrimonial de recursos públicos.
3) Afectación de la imagen corporativa.
4) Reprocesos en la gestión de nómina.
</t>
  </si>
  <si>
    <t>Validación de parametrizaciones de módulos de nómina en el sistema de información</t>
  </si>
  <si>
    <t>El profesional delegado de la Gerencia de Talento Humano valida las parametrizaciones efectuadas sobre los módulos de Nómina en el sistema de información a fin de garantizar que se encuentren conformes al manual funcional del ERP para evitar fallas en el uso de los programas.En caso  que exista una inconsistencia se procede a su corrección.</t>
  </si>
  <si>
    <t>P-GT1-011 Procedimiento de Gestión de Nómina y novedades</t>
  </si>
  <si>
    <t>Fortalecer el conocimiento mediante actividades de formación, entrenamiento o inducción.</t>
  </si>
  <si>
    <t>Cada vez que se generen novedades o actualizaciones.</t>
  </si>
  <si>
    <t>1) Realizar ajustes en pagos salariales, prestaciones y/o aportes a seguridad social que no hayan sido efectuados adecuada y oportunamente.
2) En escenarios de mayor complejidad se requerirá el apoyo jurídico necesario.</t>
  </si>
  <si>
    <t>Falencias en el registro de información y/o novedades del personal vinculado directamente a la entidad en el ERP</t>
  </si>
  <si>
    <t>Validación de novedades del Talento Humano</t>
  </si>
  <si>
    <t>El profesional delegado de la Gerencia de Talento Humano valida que las novedades recibidas por vacaciones, permisos, ausencias, licencias, incapacidades, horas extras, recargos nocturnos, autorizaciones de descuentos u otras se encuentren registradas en el aplicativo Kactus de acuerdo con los instructivos establecidos en cada caso. En caso de presentarse alguna inconsistencia, se realizan las correcciones a las que haya lugar.</t>
  </si>
  <si>
    <t xml:space="preserve">Realizar auditorías de nómina </t>
  </si>
  <si>
    <t>Cada vez que se realiza la aplicación de la novedad</t>
  </si>
  <si>
    <t>Errores en el cálculo o liquidación de la nómina, las prestaciones sociales, y actividades extraordinarias de nómina</t>
  </si>
  <si>
    <t>Verificación de liquidación de nómina</t>
  </si>
  <si>
    <t>El profesional delegado de la Gerencia de Talento Humano valida la correcta liquidación de nómina en el aplicativo kactus de acuerdo con las normas laborales vigentes de acuerdo con las novedades y soportes de nómina. En caso de existir alguna inconsistencia se realiza ajuste de la liquidación hasta subsanar los errores presentados</t>
  </si>
  <si>
    <t>El profesional a cargo no cuenta con las competencias requeridas</t>
  </si>
  <si>
    <t>Revisión de las competencias asignadas de acuerdo con lo establecido en el descriptivo de cargos y manual de funciones.</t>
  </si>
  <si>
    <t>El Gerente de Talento Humano verifica que el profesional a cargo cuente con las competencias requeridas de acuerdo con lo establecido en el descriptivo de cargo y manual de funciones. En caso de evidenciar que el profesional con cuenta con las competencias necesarias, establece  las acciones a las que haya lugar teniendo en cuenta el procedimiento de selección y promoción de talento humano.</t>
  </si>
  <si>
    <t>Cada vez que el profesional encargado del proceso no cuente con las competencias</t>
  </si>
  <si>
    <t>Desconocimiento de los procedimientos o normas aplicables</t>
  </si>
  <si>
    <t xml:space="preserve">Revisión y aplicación de los cambios generados en el procedimientos y/o en las normas aplicables al proceso </t>
  </si>
  <si>
    <t>El profesional delegado de la Gerencia de Talento Humano revisa periódicamente los cambios que se generen en el procedimiento o en las normas aplicables al proceso a fin de realizar una adecuada aplicación del proceso.</t>
  </si>
  <si>
    <t>P-DE3-120 Procedimiento de identificación y evaluación de requisitos legales</t>
  </si>
  <si>
    <t>Realizar seguimiento a la aplicación de los cambios generados en el procedimientos y/o en las normas aplicables al proceso</t>
  </si>
  <si>
    <t>Cada vez que se generen actualizaciones.</t>
  </si>
  <si>
    <t>Cumplimiento cuota de aprendices</t>
  </si>
  <si>
    <t>incumplimiento en la cuota de aprendices SENA</t>
  </si>
  <si>
    <t xml:space="preserve">Búsqueda de aprendices fuera de los tiempos para cubrir la cuota </t>
  </si>
  <si>
    <t>indisponibilidad de aprendices en el programa de formación requerido o retrasos en el proceso de solicitud</t>
  </si>
  <si>
    <t>1) Multas, sanciones y procesos judiciales.
2) Incremento de tiempos en las actividades y en las cargas del área.</t>
  </si>
  <si>
    <t>Verificación de disponibilidad de aprendices en programa de formación requerido en el SENA</t>
  </si>
  <si>
    <t>El profesional delegado de la Gerencia de Talento Humano verificará la disponibilidad de aprendices del SENA en el programa de formación requerido según el N-GT1-044 instructivo ingreso de pasantes o practicantes judicantes y aprendices SENA vinculado al procedimiento P-GT1-010. En caso de no existir disponibilidad de aprendices SENA, el profesional delegado ampliará la búsqueda de aprendices en fuentes adicionales a la plataforma del SENA hasta encontrar un perfil que se adecue con las necesidades de la entidad</t>
  </si>
  <si>
    <t xml:space="preserve">Monetizar la cuota correspondiente al aprendiz no vinculado </t>
  </si>
  <si>
    <t>No reportar en los tiempos definidos al SENA los cambios en el número de la planta para ajuste de la cuota</t>
  </si>
  <si>
    <t>Validar los tiempos establecidos por el SENA cada vez que se evidencie una modificación en la planta</t>
  </si>
  <si>
    <t>El profesional delegado de la Gerencia de Talento Humano deberá validar los tiempos de reporte que defina el SENA una vez se evidencie la modificación en el número de personas de la planta, de acuerdo con la legislación vigente de regulación para entidades públicas.</t>
  </si>
  <si>
    <t xml:space="preserve"> N-GT1-044 Instructivo ingreso de pasantes o practicantes judicantes y aprendices SENA  </t>
  </si>
  <si>
    <t>Terminación anticipada del contrato de aprendizaje</t>
  </si>
  <si>
    <t>Seguimiento Contratos de Aprendizaje</t>
  </si>
  <si>
    <t xml:space="preserve">El profesional delegado de la Gerencia de Talento Humano  realizará seguimiento a los contratos de aprendizaje validando si existe incumplimiento o terminación anticipada de algún contrato de aprendizaje. En caso de evidenciarse esta situación, el profesional delegado realizará de manera inmediata la búsqueda del aprendiz siguiendo el N-GT1-044 instructivo ingreso de pasantes o practicantes judicantes y aprendices SENA. </t>
  </si>
  <si>
    <t xml:space="preserve"> N-GT1-044 instructivo ingreso de pasantes o practicantes judicantes y aprendices SENA  </t>
  </si>
  <si>
    <t>Comisiones, desplazamientos y viáticos</t>
  </si>
  <si>
    <t>no contar con los recursos necesarios para ejecutar la actividad objeto de las comisión</t>
  </si>
  <si>
    <t>Solicitudes inoportunas de las áreas para comisión de servicios o desplazamiento</t>
  </si>
  <si>
    <t>inoportunidad en la programación de comisiones</t>
  </si>
  <si>
    <t>1) incumplimiento del objeto de la comisión
2) Pérdidas económicas
3) Reprocesos
4) Retrasos en la operatividad de diligencias o tareas encomendadas
5) Pérdida de credibilidad con partes involucradas
6) Altos costos administrativos</t>
  </si>
  <si>
    <t>Verificación Oportunidad en Recepción de Solicitudes de Comisión</t>
  </si>
  <si>
    <t>El profesional delegado del GIT de Viáticos y Comisiones verificará que la programación de comisiones a realizar en el mes en curso se hayan solicitado dentro delos primeros 15 días del mes anterior a fin de cumplir la oportunidad del proceso. En caso, de presentarse una solicitud fuera de los términos será tramitada para el siguiente menos, a excepción de casos de urgencia manifiesta autorizados por la Vicepresidencia Administrativa y Financiera</t>
  </si>
  <si>
    <t>P-GT1-013 Procedimiento para autorización de comisiones de servicios o desplazamientos y reconocimiento de viáticos o gastos de viaje</t>
  </si>
  <si>
    <t>GIT Gestión de Viáticos y Comisiones</t>
  </si>
  <si>
    <t>Remitir correos electrónicos recordatorios de las fechas límites para solicitud de comisiones a fin de sensibilizar a los colaboradores en la oportunidad de las comisiones</t>
  </si>
  <si>
    <t>GIT. Gestión de Viáticos y Comisiones</t>
  </si>
  <si>
    <t>1) Solicitar la autorización de aumento de recursos de la comisión para solventar los recursos necesarios para el desarrollo de la comisión</t>
  </si>
  <si>
    <t>Solicitudes de comisiones elaboradas de manera inadecuada</t>
  </si>
  <si>
    <t>Verificación de calidad de solicitud de comisión</t>
  </si>
  <si>
    <t>El profesional delegado del GIT de Viáticos y Comisiones verifica que las solicitudes de comisión recibidas se encuentren diligenciadas en los formatos correspondientes, totalmente diligenciadas , descrita en los parámetros exigibles, con aprobación del superior técnico o jefe inmediato, y con los documentos soportes, a fin de validar trayectos, necesidades de tiquetes, alojamiento, y  recursos de viáticos y gastos de viaje. En caso de presentarse algún error, el profesional delegado informará al área la información faltante por entregar o las correcciones a realizar</t>
  </si>
  <si>
    <t>Sensibilizar a los colaboradores de SAE en cuanto al procedimiento de autorización y legalización de comisiones mediante correos electrónicos o piezas comunicativas</t>
  </si>
  <si>
    <t>Insuficiencia de recursos logísticos, físicos o económicos para la asignación de la comisión</t>
  </si>
  <si>
    <t>Verificación de recursos requeridos para la comisión</t>
  </si>
  <si>
    <t>El profesional delegado del GIT de Viáticos y Comisiones verifica la solicitud de comisión, a fin de liquidar los viáticos y gastos de viaje de acuerdo con las escalas de viáticos adoptadas por SAE; adquirir  los tiquetes requeridos para gestionar con la aerolínea; gestionar la consecución de alojamiento y bonos o tarjetas de alimentación, en caso de ser requerido. En caso que no se logré gestionar la manutención y alojamiento, estos gastos serán liquidados de acuerdo con las tablas autorizadas. En el caso de tiquetes, se informará la no disponibilidad en la fecha indicada, y se presentarán otras opciones de fechas para el área solicitante.</t>
  </si>
  <si>
    <t>Informes de Ley</t>
  </si>
  <si>
    <t>incumplimiento en la entrega de informes de Ley de acuerdo con la normatividad vigente</t>
  </si>
  <si>
    <t>No se presente a tiempo informes de cumplimiento regulatorio</t>
  </si>
  <si>
    <t>falta de capacidad operativa, debilidades en la planeación, desconocimiento de la normatividad y/o entrega inoportuna de información por parte de las áreas.</t>
  </si>
  <si>
    <t>1) Sanción por incumplimiento
2) Investigaciones disciplinarias</t>
  </si>
  <si>
    <t>Seguimiento de Informes de Ley en el PAAI</t>
  </si>
  <si>
    <t>Los profesionales del equipo de trabajo de la Oficina de Control Interno realizan semanal y mensualmente el seguimiento al PAAI, identificando el grado de cumplimiento de las actividades programadas, los avances presentados y las fechas de entrega limite de los informes de Ley. En caso de contar con retrasos en la elaboración de informes de Ley, se plantean las estrategias necesarias para dar cumplimiento con las fechas limites establecidas por Ley.</t>
  </si>
  <si>
    <t>Realización de reuniones  donde se revisa  el reporte de avance, actividades ejecutadas, actividades programadas y se asigna responsables.</t>
  </si>
  <si>
    <t>Notificar y justificar  a la entidad a reportar y la Presidencia de SAE las limitaciones en el cumplimiento  y entregar el informe correspondiente.</t>
  </si>
  <si>
    <t>Falta de capacidad operativa de la OCI por el volumen de informes de ley</t>
  </si>
  <si>
    <t>Realización de reuniones  donde se revisa  la cargas laborales del equipo de la OCI para determinar quien realizará la evaluación y el informe de ley.</t>
  </si>
  <si>
    <t>Debilidad en la planeación para el cumplimiento de los informes de ley</t>
  </si>
  <si>
    <t>Planeación PAAI</t>
  </si>
  <si>
    <t>Los profesionales del equipo de trabajo revisa la normatividad sobre informes de ley para incluirlo en la planeación de Plan Anual de Auditoría de la siguiente vigencia, garantizando su cumplimiento normativo por parte de la SAE.</t>
  </si>
  <si>
    <t>Desconocimiento de la normatividad vigente</t>
  </si>
  <si>
    <t>Validación y Socialización de normatividad</t>
  </si>
  <si>
    <t>El Jefe de la Oficina de Control Interno valida y socializa al equipo de la OCI los cambios o implementación de nueva normatividad, dejando su registro en la Matriz de Requisitos Legales Institucionales. En caso de requerirse su actualización en el normograma institucional, lo informará con oportunidad para su inclusión.</t>
  </si>
  <si>
    <t>Entrega inoportuna de información por parte de las áreas de la entidad</t>
  </si>
  <si>
    <t>El Jefe de la Oficina de Control Interno para cada informe de ley solicita de forma anticipada la información con término de respuesta, validando que la información sea entregada oportunamente.  En caso de no recibir contestación en los términos definidos, se realizará reiteración de solicitud de información para cumplir con la expedición de informes en los términos de Ley.</t>
  </si>
  <si>
    <t>En caso de incumplimiento del término por parte de las áreas, se reitera solicitud de información.</t>
  </si>
  <si>
    <t>Inteligencia de Negocios</t>
  </si>
  <si>
    <t xml:space="preserve">indisponibilidad o inexactitud de reportes de negocio e inteligencia competitiva </t>
  </si>
  <si>
    <t xml:space="preserve">Falta de claridad o constantes cambios en los requerimientos de los reportes solicitados por los procesos de negocio </t>
  </si>
  <si>
    <t>información sin atributos de calidad y/o controles deficientes en el procesamiento de datos</t>
  </si>
  <si>
    <t xml:space="preserve">1) Toma de decisiones incorrectas por el negocio
2) Estadísticas o indicadores de baja confiabilidad
3) Pérdida de imagen con los clientes o partes interesadas
4) Reprocesos administrativos
5) Diseño de estrategias erróneas o inefectivas
</t>
  </si>
  <si>
    <t>Validación de datos requeridos para Reportes</t>
  </si>
  <si>
    <t>El profesional delegado del GIT de Inteligencia de Negocios  verifica de manera precisa los datos requeridos de acuerdo con  la necesidad o solicitud efectuada por las áreas, validando las poblaciones y muestras para la recolección de datos, las variables y las mediciones a realizar para expedir los reportes solicitados. En caso de requerirse ajustes, se sacaran nuevos versionamiento de los reportes.</t>
  </si>
  <si>
    <t>GIT Inteligencia de Negocios</t>
  </si>
  <si>
    <t>1) En caso de identificar un reporte o informe inexacto, se procede a verificar las desviaciones o errores del mismo, para realizar las correcciones respectivas.
2) En caso de no existir un reporte o informe disponible de acuerdo con las necesidades del negocio, se realizará todo el proceso de recolección, depuración, análisis y procesamiento de datos e información para realizar los reportes requeridos por el negocio.</t>
  </si>
  <si>
    <t>No contar con información suficiente para el análisis o contar con información inconsistente, incompleta o inexacta</t>
  </si>
  <si>
    <t>Validación de datos recopilados</t>
  </si>
  <si>
    <t>El profesional delegado del GIT de Inteligencia de Negocios verifica que la información recolectada esté completa, sea suficiente, tenga sustento, y sea veraz, para realizar el debido procesamiento y estadística de datos. En caso de no contar con información de calidad, realizar los análisis con la información disponible y confiable, haciendo claridad de la indisponibilidad de datos para realizar un análisis de mayor detalle.</t>
  </si>
  <si>
    <t>Alto volumen de datos relacionados con el negocio</t>
  </si>
  <si>
    <t>Depuración de datos</t>
  </si>
  <si>
    <t xml:space="preserve">El profesional delegado del GIT de Inteligencia de Negocios valida el volumen de datos relacionados con el negocio y realiza la depuración y homogenización de los mismos, seleccionando solo aquellos que sean de valor para el análisis. En caso de encontrar datos innecesarios, estos se excluirán del procesamiento de datos para efectuar los reportes. </t>
  </si>
  <si>
    <t>Falta de revisión de los atributos del reporte durante el proceso de análisis</t>
  </si>
  <si>
    <t>Validación de reportes</t>
  </si>
  <si>
    <t>El Coordinador del GIT de Inteligencia de Negocios valida los reportes realizados de acuerdo con las herramientas y metodologías establecidas, verificando que estos sean claros, cumplan con la necesidad de las áreas, se apliquen las mediciones correctamente y sean coherentes con los datos recolectados. En caso de presentarse algún ajuste, se devolverá los reportes a los profesionales delegados para tal fin.</t>
  </si>
  <si>
    <t>Consolidación de informes o reportes de manera descentralizada</t>
  </si>
  <si>
    <t>Verificación archivo de reportes</t>
  </si>
  <si>
    <t>El Coordinador del GIT Inteligencia de Negocios verifica la disponibilidad de los informes o reportes generados al interior del grupo, asegurando su accesibilidad en la carpeta compartida de intranet para uso interno. En caso de no contar con la información generada, se solicita su incorporación a los profesionales del equipo para su inclusión en el archivo digital.</t>
  </si>
  <si>
    <t xml:space="preserve">Orientación Jurídica </t>
  </si>
  <si>
    <t>proyección Inadecuada de Conceptos Jurídicos</t>
  </si>
  <si>
    <t xml:space="preserve">Áreas no suministren información completa para realizar el análisis y proyección del concepto </t>
  </si>
  <si>
    <t>falta de claridad y completitud de la solicitud por parte de las áreas y/o interpretación errada de la norma.</t>
  </si>
  <si>
    <t>1) Proyección de un concepto con falencias jurídicas y tácticas
2) La proyección del concepto no sea suficiente para los fines esperados por las áreas
3) Incumplimiento en los tiempos estimados para la proyección de los conceptos
4) Perdida de oportunidad de negocios</t>
  </si>
  <si>
    <t>Verificación de soportes de la solicitud de conceptos jurídicos</t>
  </si>
  <si>
    <t>Profesional delegados de la GAL realiza la verificación y análisis de la soportes adjuntos a la solicitud de concepto con el fin de realizar la proyección del escrito, en caso de no contar con los soportes necesarios realiza la devolución al área solicitante para contar con la completitud de los soportes requeridos</t>
  </si>
  <si>
    <t xml:space="preserve">P-GJ2-079 Procedimiento de Atención de Conceptos Jurídicos </t>
  </si>
  <si>
    <t>Se revisa el concepto emitido por parte de la Vicepresidencia y al identificar falta de coherencia o completitud se procede a realizar un alcance al mismo, en donde se brinda claridad y seguridad jurídica frente al concepto emitido con anterioridad</t>
  </si>
  <si>
    <t>Falta de coherencia en la solicitud realizada por las áreas</t>
  </si>
  <si>
    <t>Análisis del contenido de la solicitud de conceptos jurídicos</t>
  </si>
  <si>
    <t>Profesional delegados de la GAL realiza el análisis del contenido de la solicitud con el fin de realizar la proyección del escrito, en caso de identificar que la solicitud no es coherente se procede a realizar acercamiento con el área para comprender la necesidad del concepto</t>
  </si>
  <si>
    <t>Verificación de Gestión de Conocimiento Jurídico</t>
  </si>
  <si>
    <t>El Gerente de Asuntos Legales verifica las necesidades de conocimiento y la participación de los abogados internos en la capacitación brindados al interior de la GAL, donde se brindan lineamientos generales y cambios normativos</t>
  </si>
  <si>
    <t>Daños a activos fijos/ eventos externos</t>
  </si>
  <si>
    <t>Bienestar seguridad y salud en el trabajo</t>
  </si>
  <si>
    <t>Elaborar y ejecutar el Programa de Bienestar Social Laboral, dirigido a todos los empleados de la Sociedad de Activos Especiales S.A.S, garantizando que en secuencias cronológicas se ejecuten las actividades requeridas, en busca de mejorar tanto su calidad de vida y la de sus familias, así como la conservación de los recursos naturales.</t>
  </si>
  <si>
    <t>Atención de Emergencias</t>
  </si>
  <si>
    <t>daños a personas, recursos físicos o tecnológicos de la SAE</t>
  </si>
  <si>
    <t>Ocurrencia de desastres naturales como movimientos sísmicos, lluvias torrenciales, inundaciones, entre otros</t>
  </si>
  <si>
    <t>la ocurrencia de un desastre natural</t>
  </si>
  <si>
    <t>1) Pérdida de vidas
2) Indisponibilidad de las instalaciones de la entidad
3) Parálisis de los procesos
4) Pérdidas económicas
5) Incumplimiento de misionalidad o metas establecidas</t>
  </si>
  <si>
    <t xml:space="preserve">   No se ha presentado en los últimos 5 años</t>
  </si>
  <si>
    <t xml:space="preserve">   Interrupción del proceso de negocio de más de 2 días</t>
  </si>
  <si>
    <t>Implementación de Plan de emergencias</t>
  </si>
  <si>
    <t>El profesional de Salud, Seguridad y Salud en el Trabajo delegado por la Gerencia de Talento Humano, cada vez que sea necesario, verifica la emergencia presentada con el propósito de activar y coordinar la implementación del plan de emergencia tendiente a la prevención, control de riesgos y preservación del medio ambiente. En caso de no contar con los recursos necesarios para su implementación, lo informará al Gerente de Talento Humano para la respectiva asignación de recursos.</t>
  </si>
  <si>
    <t>L-GT3-001 Plan de Emergencias SAE</t>
  </si>
  <si>
    <t>Realizar entrenamiento y capacitación a brigadistas sobre la atención de emergencias</t>
  </si>
  <si>
    <t>1) Informar la emergencia presentada
2) Activar e implementar el Plan de Emergencia según la situación
3) Activar e implementar el Plan de Continuidad del Negocio según la situación</t>
  </si>
  <si>
    <t>Infraestructura física inadecuada</t>
  </si>
  <si>
    <t>Inspecciones de seguridad</t>
  </si>
  <si>
    <t>El profesional de Salud, Seguridad y Salud en el Trabajo delegado por la Gerencia de Talento Humano y grupos de apoyo verifican las condiciones generales en cada una de las sedes para identificar aspectos a mejorar que vincula infraestructura, elementos de emergencia, elementos de protección, vehículos entre otros. En caso de identificar una condición insegura, lo reporta a la Gerencia de Talento Humano en el formato de identificación y control de condiciones inseguras, para proceder al tratamiento y gestión correspondiente.</t>
  </si>
  <si>
    <t>L-GT3-001 Plan de Emergencias SAE (Programa de inspecciones de Seguridad)
N-GT3-043 Instructivo Realización de Inspecciones</t>
  </si>
  <si>
    <t>Realizar capacitación a los colaboradores de SAE en cuanto al reporte de condiciones inseguras de trabajo mediante las herramientas disponibles</t>
  </si>
  <si>
    <t>Desconocimiento del protocolo a seguir durante una emergencia</t>
  </si>
  <si>
    <t>Simulacros de emergencia</t>
  </si>
  <si>
    <t>El profesional de Salud, Seguridad y Salud en el Trabajo delegado por la Gerencia de Talento Humano coordina el desarrollo de simulacros de emergencia y ambientales, al menos una vez al año, a fin de entrenar a los colaboradores de SAE frente al protocolo a realizar antes, durante y luego de la ocurrencia de una emergencia. En caso de existir alguna retroalimentación por parte de la Brigada Integral de Emergencias sobre los simulacros, se evalúa y corrige estructura y funcionalidad del simulacro para siguientes ocasiones.</t>
  </si>
  <si>
    <t>Preparar y organizar la logística del simulacro de emergencia a realizarse en el 2022</t>
  </si>
  <si>
    <t>Las instancias organizacionales de  control no ejecutan de manera adecuada u oportunamente sus responsabilidades frente a una emergencia</t>
  </si>
  <si>
    <t>Verificación Cumplimiento de Plan de Emergencias</t>
  </si>
  <si>
    <t>El profesional responsable de Salud y Seguridad en el Trabajo de la Gerencia de Talento Humano, como coordinador de la Brigada Integral de Emergencias, verifica, retroalimenta y evalúa los simulacros o situaciones de emergencia para validar el cumplimiento de las responsabilidades de los protocolos e instancias organizacionales durante una emergencia. En caso de existir una retroalimentación, se deja registrado y se corrige para mejora de siguientes ocasiones.</t>
  </si>
  <si>
    <t>Retroalimentar con la Alta Dirección los resultados y mejoras al simulacro de emergencia del 2022</t>
  </si>
  <si>
    <t>Debilidades en la aplicación del de plan de continuidad del negocio</t>
  </si>
  <si>
    <t>Verificación implementación Plan de Continuidad del Negocio</t>
  </si>
  <si>
    <t>El Comité de Crisis, con secretaría técnica de la Oficina Asesora de Planeación, verifica el reporte de evaluación de daños de la emergencia, define la estrategia a seguir frente a la situación presentada y decide o no activar el Plan de Continuidad del Negocio, monitoreando cada fase a implementar. En caso de no requerirse activar el plan de continuidad de negocio, se continua solamente con la atención de la emergencia por parte de la Gerencia de Talento Humano en el Plan de Emergencias.</t>
  </si>
  <si>
    <t>L-DE2-004 Plan de Manejo de Crisis</t>
  </si>
  <si>
    <t xml:space="preserve">Oficina Asesora de Planeación </t>
  </si>
  <si>
    <t>Formalizar la instancia de Comité de Crisis o la pertinente para el desarrollo e implementación adecuado del Plan de Continuidad del Negocio</t>
  </si>
  <si>
    <t>Falencias en la identificación de peligros o implementación de controles o medidas de intervención.</t>
  </si>
  <si>
    <t>Verificación de peligros al interior de SAE</t>
  </si>
  <si>
    <t>El profesional delegado de SST de la Gerencia de Talento Humano verifica las condiciones inseguras y potenciales peligros a los que se encuentra expuesta la SAE, aplicando la metodología definida para la identificación de peligros, evaluación del riesgo y determinación de controles.  En caso de identificar un nuevo peligro, lo registra en la Matriz de Peligros de la entidad.</t>
  </si>
  <si>
    <t>Actualizar anualmente la matriz de peligros institucionales con base en el reporte de condiciones inseguras al interior de la entidad o las inspecciones realizadas</t>
  </si>
  <si>
    <t xml:space="preserve">Fallas tecnológicas </t>
  </si>
  <si>
    <t>Gestión de infraestructura tecnológica</t>
  </si>
  <si>
    <t>Proveer los servicios requeridos para soportar, mantener y monitorear la infraestructura tecnológica de la SAE</t>
  </si>
  <si>
    <t>Infraestructura Tecnológica</t>
  </si>
  <si>
    <t>indisponibilidad de los servicios tecnológicos</t>
  </si>
  <si>
    <t>Ausencia de un Centro de Computo Alterno</t>
  </si>
  <si>
    <t>falta de capacidad técnica y operativa</t>
  </si>
  <si>
    <t>1) Demoras en la entrega del servicio
2) Posible pérdida de información.
3) Reprocesos
4) Indisponibilidad en la operación de los procesos de negocio
5) Pérdidas económicas</t>
  </si>
  <si>
    <t xml:space="preserve">   Más de 1 vez al año</t>
  </si>
  <si>
    <t xml:space="preserve">   Interrupción del proceso de negocio entre 1,01 horas y 4 horas</t>
  </si>
  <si>
    <t>Revisión periódica de centro de datos</t>
  </si>
  <si>
    <t>El Jefe de la Oficina de Gestión de la Información y el profesional de Infraestructura validan y aseguran que los servicios ofrecidos por el centro de datos que soporta la infraestructura tecnológica on premise cuente con los servicios necesarios para atender las eventualidades que se presenten en la operación del negocio sin afectar la disponibilidad de los servicios de TI, y cumplan con las condiciones de seguridad y ambientales necesarias para su correcto funcionamiento</t>
  </si>
  <si>
    <t>1) Informar la situación presentada al Comité de Crisis para activar plan de continuidad de negocio
2) Establecer las estrategias y planes de tratamiento frente a la indisponibilidad de servidores
3) Implementar las acciones o plan de trabajo aprobado para afrontar la crisis</t>
  </si>
  <si>
    <t>Ausencia de manuales y procedimientos para recuperar componentes de la infraestructura de Hardware</t>
  </si>
  <si>
    <t>Validación documentación  para la recuperación de los componentes de la infraestructura tecnológica</t>
  </si>
  <si>
    <t>El profesional de la Oficina de Gestión de la Información responsable de la infraestructura deberá mantener documentados y actualizadas las actividades de recuperación de la infraestructura tecnológica y validar que se encuentren disponibles en caso que se requieran.</t>
  </si>
  <si>
    <t>N-TE1-065 Instructivo Recuperación del Controlador de Dominio 1
N-TE1-064 Instructivo Recuperación del Controlador de Dominio 2
N-TE1-067 Instructivo Recuperación de la NAS
N-TE1-068 Instructivo Recuperación de la SAN
N-TE1-066 Instructivo para la recuperación de biblioteca de respaldo
N-TE1-070 Instructivo Recuperación redes comunicaciones y seguridad</t>
  </si>
  <si>
    <t>Ausencia de manuales y procedimientos para recuperar los sistemas de información</t>
  </si>
  <si>
    <t>Validación documentación para la recuperación de los sistemas de información</t>
  </si>
  <si>
    <t>El profesional de la Oficina de Gestión de la Información responsable de la infraestructura deberá mantener documentados y actualizadas las actividades de recuperación de los sistemas de información que soportan los procesos de negocio y validar que se encuentren disponibles en caso que se requieran.</t>
  </si>
  <si>
    <t>La mayoría de la información transaccional de los procesos se encuentra en el file Server, esquema de backups no alienado a las necesidades del negocio</t>
  </si>
  <si>
    <t xml:space="preserve">Copias de respaldo periódicas y actividades de restauración </t>
  </si>
  <si>
    <t>El profesional y/o técnico delegado de la Oficina de Gestión de la Información realiza, monitorea y verifica que las copias de respaldo se encuentren al día y realiza pruebas de restauración periódicas según se defina en las políticas internas, a fin de garantizar que la información esté disponible cuando se requiera</t>
  </si>
  <si>
    <t>P-TE1-169 Procedimiento Copias de Respaldo y Restauración</t>
  </si>
  <si>
    <t>Automático</t>
  </si>
  <si>
    <t>Falta de acuerdos de niveles de servicio con los proveedores de tecnología</t>
  </si>
  <si>
    <t>Verificación de acuerdos de niveles de servicios con proveedores</t>
  </si>
  <si>
    <t>El Jefe de la Oficina de Gestión de la Información, deberá asegurar que los contratos con los proveedores de servicios contengan los acuerdos de niveles de servicio y validar que estos se encuentren basados en las necesidades de los procesos de negocio de la Entidad.</t>
  </si>
  <si>
    <t>Falta de dimensionamiento en la capacidad de la infraestructura que soporta la tecnología</t>
  </si>
  <si>
    <t>Aseguramiento de la capacidad de la infraestructura tecnológica</t>
  </si>
  <si>
    <t>El Jefe de la Oficina de Gestión de la Información y el responsable de infraestructura debe validar y asegurar que la capacidad de la infraestructura tecnológica cumple con los requisitos presentes y futuros de la entidad, permitiendo soportar los servicios de TI a los procesos de negocio</t>
  </si>
  <si>
    <t>N-TE1-014 Gestión de la capacidad</t>
  </si>
  <si>
    <t>Información</t>
  </si>
  <si>
    <t xml:space="preserve">Proceso de preservación y disposición final </t>
  </si>
  <si>
    <t>Establecer los procesos de valoración y
disposición final para garantizar la
conservación y preservación de la memoria
institucional de la Sociedad de Activos
Especiales</t>
  </si>
  <si>
    <t>Archivo Documentación Física</t>
  </si>
  <si>
    <t>destrucción o pérdida de información física</t>
  </si>
  <si>
    <t>Los sitios de almacenamiento físico de la información pueden llegar a incumplir con las condiciones físicas y  de seguridad requeridas</t>
  </si>
  <si>
    <t>centralización de información física sin respaldo tecnológico o condiciones de seguridad requeridas</t>
  </si>
  <si>
    <t>1) Perdida de información
2) Afectación de procesos de negocio
3) Imagen reputacional afectada
4) Perdida en la trazabilidad de los procesos actuales
5) Impactos legales (Sanciones)</t>
  </si>
  <si>
    <t>Inspección y mantenimiento del sistema de almacenamiento e instalaciones físicas</t>
  </si>
  <si>
    <t>El profesional delegado por el GIT de Archivo y Correspondencia debe verificar y evaluar las redes de energía, conducción de agua, materiales inflamables, y   captadores de suciedad que puedan incidir en riesgos para la documentación,  así como los mecanismos y sistemas para el control de áreas de depósito. Este seguimiento se debe realizar mínimo de uno a cuatro veces al año en las instalaciones del archivo central de la SAE conforme lo establecido en el Sistema Integrado de Conservación SIC.</t>
  </si>
  <si>
    <t>Sistema Integrado de Conservación - SIC</t>
  </si>
  <si>
    <t>Implementar las acciones programadas en el Sistema Integrado de Conservación SIC relacionadas con el programa de Inspección y Mantenimiento del Sistema de Almacenamiento o Instalaciones Físicas</t>
  </si>
  <si>
    <t>GIT. Archivo y Correspondencia</t>
  </si>
  <si>
    <t>En caso de pérdida de información: 
1) Informar la pérdida de información, 
2) Realizar acta de pérdida de información, 
3) Reportar la materialización del riesgo de pérdida de información, 
4) Implementar el plan de tratamiento o acciones para prevenir futuras pérdidas de información o para recuperar la información en caso de ser posible. 
En caso de destrucción de información con ocasión a eventos o catástrofes: 
1) Reportar el evento presentado 
2) Implementar las acciones previstas en el Programa de Prevención de Emergencias y Atención a Desastres del Sistema Integrado de Conservación documental</t>
  </si>
  <si>
    <t>No se realizan copias digitales de la información física</t>
  </si>
  <si>
    <t>Verificación de digitalización de documentos</t>
  </si>
  <si>
    <t>El profesional delegado por el GIT de Archivo y Correspondencia debe verificar que los documentos digitalizados cumplan con los parámetros contemplados en el plan de digitalización (L-GD4-008) y que tengan la calidad exigible en las políticas definidas.</t>
  </si>
  <si>
    <t>P-GD4-229 Procedimiento Digitalización de Documentos Archivo Central</t>
  </si>
  <si>
    <t>Presencia de eventos naturales o no deseados, tales como terremotos, incendios, inundaciones, entre otros que conlleven a la pérdida de la memoria institucional de la entidad y la integridad de la misma</t>
  </si>
  <si>
    <t>Implementación de Programa de Prevención de Emergencias y Atención a Desastres</t>
  </si>
  <si>
    <t>El profesional delegado por el GIT de Archivo y Correspondencia debe reportar las emergencias o desastres presentados verificando el evento presentado  y activando el programa de prevención de emergencias y atención a desastres determinado por la entidad de acuerdo con la situación presentada a fin de prevenir la pérdida de información de los archivos de la SAE por causa de eventos naturales o no deseados</t>
  </si>
  <si>
    <t>Debilidades en el control de préstamos de archivos físicos</t>
  </si>
  <si>
    <t>Control de Préstamos de Archivos Físicos</t>
  </si>
  <si>
    <t>El profesional delegado por el GIT de Archivo y Correspondencia verifica que las solicitudes de préstamo de material de archivo se encuentren debidamente diligenciadas en el formato F-GD2-151 Formato de Solicitud de Préstamo de Material de Archivo,  y deja un registro del control de préstamos en base de datos indicando la información del expediente y del área solicitante para proceder a su préstamo.</t>
  </si>
  <si>
    <t>P-GD1-105 Procedimiento de Préstamo y Consulta de Documentos</t>
  </si>
  <si>
    <t>Las áreas pueden entregar de manera incompleta las piezas documentales o expedientes en condición de préstamo</t>
  </si>
  <si>
    <t>Control de Devoluciones de Archivos Físicos</t>
  </si>
  <si>
    <t>El profesional delegado por el GIT de Archivo y Correspondencia, una vez ha recibido expedientes en condición de préstamo,  valida que éste se encuentre completo y en las condiciones en que fue prestado.  Si existen documentos que sobren se le devuelve al funcionario y si falta folios no se recibe el expediente hasta que no lo entreguen completo. Si definitivamente el usuario no entrega los folios completos del expediente, se elabora un acta de pérdida de documentos, cuyo responsable será la persona que los solicito en préstamo.</t>
  </si>
  <si>
    <t>Vigilancia y Seguridad</t>
  </si>
  <si>
    <t>Ocurrencia de desorden público o terrorismo (Hurto, robo, secuestro, manifestaciones, ataques, entre otros)</t>
  </si>
  <si>
    <t>eventos sociales de desorden público o terrorismo</t>
  </si>
  <si>
    <t>1) Interrupción parcial de las operaciones de la SAE
2) Indisponibilidad de las instalaciones de la entidad
3) Pérdidas económicas
4) Parálisis de los procesos
5) Incumplimiento de misionalidad o metas establecidas
6) Afectación de la integridad física de los colaboradores de SAE</t>
  </si>
  <si>
    <t xml:space="preserve">   Al menos 1 vez en los últimos 5 años</t>
  </si>
  <si>
    <t>Implementación Plan de Vigilancia, Seguridad y Acomodación</t>
  </si>
  <si>
    <t xml:space="preserve">El profesional encargado del GIT de Servicios Administrativos que coordina la implementación del Plan de Vigilancia, Seguridad y Acomodación, verifica la emergencia de seguridad presentada, para implementar y activar el plan en la zona afectada para controlar y mitigar la situación. </t>
  </si>
  <si>
    <t>Realizar capacitación o simulacros al interior de SAE con relación al protocolo o plan de vigilancia, seguridad y acomodación</t>
  </si>
  <si>
    <t>1) Informar la emergencia presentada
2) Activar e implementar el Plan de Emergencia según la situación (Plan de Vigilancia, Seguridad y Acomodación)
3) Activar e implementar el Plan de Continuidad del Negocio según la situación</t>
  </si>
  <si>
    <t>Ingreso de personal o bienes no autorizados con intenciones de vandalismo o terrorismo</t>
  </si>
  <si>
    <t>Verificación de ingreso de personal a instalaciones de SAE</t>
  </si>
  <si>
    <t xml:space="preserve">El Coordinador del GIT de Servicios Administrativos, a través  del servicio de vigilancia de la Entidad, asegura la verificación del ingreso de personal de SAE en horario laboral o fines de semana, el ingreso de visitantes a la entidad, y el ingreso de bienes o equipos tecnológicos, de tal manera que se validen permisos de ingreso (fines de semana), carnet y tarjeta de acceso (personal SAE), detección de metales y autorización de visitantes. En caso que el personal de vigilancia detecte irregularidades en la información suministrada por el usuario, generara el reporte de novedades y negara la entrada a las instalaciones de la Sociedad. </t>
  </si>
  <si>
    <t>N-AB1-212 Instructivo Control de Ingreso de Personal a las Instalaciones de SAE</t>
  </si>
  <si>
    <t xml:space="preserve">Contar con recursos físicos de funcionamiento sin aseguramiento </t>
  </si>
  <si>
    <t>Verificación de bienes de funcionamiento a asegurar</t>
  </si>
  <si>
    <t>El profesional delegado del GIT de Servicios Administrativos consolida y verifica la base de datos de los activos a asegurar  a fin de remitirla a la Compañía de Seguros, para la generación del respectivo anexo que soporte la actualización de los bienes asegurados. Si el reporte genera un incremento en el valor asegurado, se procederá a cancelar el valor de la prima correspondiente. Ahora bien, si el reporte genera una disminución del valor asegurado, se generará un saldo a favor de la Entidad con la compañía de seguros, el cual deberá ser liquidado por la compañía de seguros o se cruzará con futuros movimientos (Aumento o Disminución)</t>
  </si>
  <si>
    <t>N-AB3-060 Instructivo para Actualización de Bienes a Asegurar Póliza de Daños Materiales</t>
  </si>
  <si>
    <t>Debilidades en el Sistema de Seguridad y Vigilancia de las instalaciones físicas de la Entidad</t>
  </si>
  <si>
    <t>Supervisión de Servicio de Vigilancia</t>
  </si>
  <si>
    <t xml:space="preserve">El Coordinador del GIT de servicios Administrativos, supervisa y verifica que el servicio de vigilancia tercerizado cumpla con las condiciones y requisitos exigidos mediante la supervisión del contrato o servicio prestado. En caso de evidenciarse alguna anomalía, se procede a reportarse a la Vicepresidencia Administrativa y Financiera a fin de tomar los correctivos necesarios. </t>
  </si>
  <si>
    <t>Inexistencia o desconocimiento del protocolo de seguridad a seguir durante comisiones o desplazamientos de servicio</t>
  </si>
  <si>
    <t>Gestión del Riesgo Público</t>
  </si>
  <si>
    <t>El profesional encargado de Salud y Seguridad en el Trabajo de la Gerencia de Talento Humano, identifica, evalúa y establece medidas de prevención, protección y control necesarias para contrarrestar la ocurrencia de eventos de riesgo público, sensibilizando a los colaboradores de SAE en el cumplimiento de normas de prevención y protección para lograr un ambiente trabajo en condiciones de seguridad.</t>
  </si>
  <si>
    <t>Política para la Gestión del Riesgo Público</t>
  </si>
  <si>
    <t>Documentar protocolo de seguridad en salidas a campo o territorio</t>
  </si>
  <si>
    <t>Software</t>
  </si>
  <si>
    <t>fallas en las aplicaciones utilizadas por los procesos de Negocio</t>
  </si>
  <si>
    <t>Diseño inadecuado en la etapa de desarrollo</t>
  </si>
  <si>
    <t>falta de aplicabilidad para desarrollo seguro, competencias en los desarrolladores y claridad en los requerimientos del negocio</t>
  </si>
  <si>
    <t>1) Generación de reprocesos 
2) Demoras y afectación en los procesos de negocio 
3) Pérdida de información</t>
  </si>
  <si>
    <t xml:space="preserve">Validación de diseño de aplicativos </t>
  </si>
  <si>
    <t>El profesional delegado de la Oficina de Gestión de la Información debe verificar las estructuras que componen la arquitectura como son patrones de diseño y tácticas, así como las elecciones tecnológicas, validando que el diseño de los aplicativos desarrollados en SAE se realicen según la arquitectura de software definida y asegurando la calidad en la arquitectura.</t>
  </si>
  <si>
    <t>Actualizar el procedimiento para el diseño de aplicaciones donde  se incluyan las actividades relacionadas con la arquitectura de software que permita y asegurar la calidad en la misma</t>
  </si>
  <si>
    <t>1) Informar incidencia a mesa de ayuda de SAE
2) Evaluar el nivel de atención de la incidencia y la necesidad de intervención de algún proveedor externo para su solución
3) Realizar los mantenimientos correctivos o evolutivos requeridos en las aplicaciones</t>
  </si>
  <si>
    <t>Falta de implementación de requerimientos no funcionales</t>
  </si>
  <si>
    <t>Verificación de adopción de  requerimientos no funcionales en aplicaciones</t>
  </si>
  <si>
    <t>El Jefe de la  Oficina de Gestión de la Información y el profesional responsable de verificar la adopción de requerimientos no funcionales en el desarrollo de las aplicaciones, debe hacer las pruebas necesarias y comprobar que estos requerimientos se incorporen en todo el ciclo de vida del desarrollo de aplicaciones.</t>
  </si>
  <si>
    <t xml:space="preserve">Elaborar escenarios de pruebas de los requerimientos no funcionales, estableciendo un formato estándar </t>
  </si>
  <si>
    <t>Falta de información en el levantamiento de requerimientos funcionales</t>
  </si>
  <si>
    <t>Verificación de requerimientos funcionales en desarrollo de aplicaciones</t>
  </si>
  <si>
    <t>Los profesionales  delegados de la Oficina de Gestión de Ia Información, la Oficina Asesora de Planeación y el profesional designado por el proceso deben documentar los requerimientos funcionales de las aplicaciones a desarrollar y verificar que todas las necesidades del proceso queden plasmadas en el requerimiento a través de mesas de trabajo, entrevistas, encuestas, historias de usuario y que exista entendimiento entre las partes.</t>
  </si>
  <si>
    <t>P-TE3-208 Procedimiento requerimiento para el mantenimiento de software</t>
  </si>
  <si>
    <t xml:space="preserve">* Oficina de Gestión de la Información 
* Oficina Asesora de Planeación  </t>
  </si>
  <si>
    <t>Definir actividades de validación y rastreabilidad de requisitos que permita llevar el control y el registro de los mismos, con intervención y aprobación de las  partes, estableciendo un formato estándar</t>
  </si>
  <si>
    <t>Verificación de criterios de calidad del producto</t>
  </si>
  <si>
    <t>Los profesionales delegados de la Oficina de Gestión de Ia Información responsables de la fase de evaluación y pruebas  ejecutan periódicamente la evaluación del producto y verifican el cumplimiento de los criterios de calidad frente a las necesidades documentadas en los requerimientos, escenarios y a la construcción correcta del producto.</t>
  </si>
  <si>
    <t>Definir criterios de calidad e incluirlos en el Formato Pruebas, Capacitación y Aceptación de producto</t>
  </si>
  <si>
    <t>Falta de identificación de acciones, roles y perfiles.</t>
  </si>
  <si>
    <t>Verificación de roles y perfiles en aplicativos</t>
  </si>
  <si>
    <t>El profesional delegado de la Oficina de Gestión de Ia Información encargado de seguridad de la información deberá participar en la identificación de roles y perfiles según las necesidades del negocio y asociadas a las funciones de los empleados, verificando que estos se definan y gestionen en etapas tempranas del desarrollo de la aplicación y posteriormente en el funcionamiento de la misma.</t>
  </si>
  <si>
    <t>Elaborar el plan de trabajo para la construcción de modulo de roles y perfiles para los  sistemas de información que los requieran</t>
  </si>
  <si>
    <t>Falta de implementación en los requerimientos legales para la protección de datos personales</t>
  </si>
  <si>
    <t>Verificación cumplimiento de requisitos legales para la protección de datos personales en el ciclo de vida del desarrollo</t>
  </si>
  <si>
    <t>El Jefe de la Oficina de Gestión de Ia Información y el profesional a cargo de seguridad de la información deberá verificar los requisitos legales para la protección de datos personales en el ciclo de vida del desarrollo, velar por su  cumplimiento y adoptar los controles necesarios para su implementación.</t>
  </si>
  <si>
    <t xml:space="preserve">Identificar los requisitos legales para dar cumplimiento la protección de datos personales, documentar y elaborar el plan de trabajo para su implementación  </t>
  </si>
  <si>
    <t>Falta de documentación por parte del equipo de desarrollo</t>
  </si>
  <si>
    <t>Revisión de entregables del producto desarrollado</t>
  </si>
  <si>
    <t>El Jefe de la Oficina de Gestión de Ia Información y el profesional responsable delegado debe realizar revisión a cada entregable del producto y verificar que éste cumpla con los atributos técnicos, funcionales y de usuario.</t>
  </si>
  <si>
    <t>Definir actividades permanentes para realizar la revisión técnica, funcional y de usuario en cada entregable del producto</t>
  </si>
  <si>
    <t>Marcación Activos Sociales</t>
  </si>
  <si>
    <t>marcación de activos sociales inadecuada</t>
  </si>
  <si>
    <t>Entrega de documentación incompleta del activo al momento de la diligencia de recepción en sitio</t>
  </si>
  <si>
    <t>información y conocimientos insuficientes para la ejecución del proceso</t>
  </si>
  <si>
    <t xml:space="preserve">1) Administración de activos por gerencias que no son las competentes para administrar ciertas tipologías de activos
2) Entrega errónea de los activos para su administración 
3) Información desactualizada dentro del aplicativo
4) Sanciones o Acciones legales en contra de SAE por la inadecuada administración de activos 
5) Reprocesos administrativos 
6) Pérdida de credibilidad de SAE frente a las partes interesadas
7) Altos costos administrativos por cambios en los mecanismos de administración
8) Pérdida de productividad del activo por inadecuada administración del mismo
</t>
  </si>
  <si>
    <t>El funcionario delegado de la Gerencia Regional recopila y verifica la documentación anexa a la recepción del activo de acuerdo con su tipología, dejando registro de la información faltante en el acta de recepción y correo electrónico a la autoridad judicial.</t>
  </si>
  <si>
    <t>1) Informar al GIT de Aseguramiento de la Información los bienes sociales que están siendo administrados por parte de las Gerencias de Inmuebles para ser trasladados a la Gerencia de Sociedades
2) Las Gerencias de Sociedades remiten memorando de solicitud de restitución de activos sociales a la sociedad
3) Corregir los registros en el sistema de información de la marcación del activo por parte del GIT de Aseguramiento de la Información</t>
  </si>
  <si>
    <t>Documentación incompleta del activo para su categorización al momento del registro</t>
  </si>
  <si>
    <t>El funcionario delegado del GIT de Aseguramiento y Control de la información valida la documentación de la diligencia de recepción a fin de identificar la titularidad del activo para reconocer si se trata de un activo social o no social, solicitando la subsanación a la Regional de ser necesaria.</t>
  </si>
  <si>
    <t>Desconocimiento técnico, errores humanos tipográficos o de cargue al momento del registro y marcación del activo</t>
  </si>
  <si>
    <t>Desconocimiento de los activos no sociales que se deben reincorporar a las sociedades como activos sociales por parte de las Gerencias de Sociedades</t>
  </si>
  <si>
    <t>Validación de bases de datos de activos sociales</t>
  </si>
  <si>
    <t>El técnico o profesional de Sociedades Activas o en Liquidación verifica y analiza la base de datos de bienes inmuebles y muebles identificados como activos sociales y/o la resolución de inicio del proceso de extinción o el fallo de extinción (si aplica), a fin de identificar los activos sociales (inmuebles/vehículos/semovientes/participaciones accionarias, etc.) que se deben solicitar para su restitución a la sociedad; dejando registro en la base de datos empleada y en memorando de solicitud de restitución de activos sociales a la sociedad</t>
  </si>
  <si>
    <t>N-DF1-046 Instructivo para la reincorporación de activos sociales a la sociedad</t>
  </si>
  <si>
    <t xml:space="preserve">* G. Sociedades Activas 
* G. Sociedades en Liquidación </t>
  </si>
  <si>
    <t>Sugerir a las Gerencias de Sociedades la incorporación los lineamientos frente a los casos en los que se debe restituir un bien social a no social en el instructivo de reincorporación de activos o la creación de un nuevo instructivo para dicho caso</t>
  </si>
  <si>
    <t>GIT Aseguramiento de la Información</t>
  </si>
  <si>
    <t>Desconocimiento de los activos sociales que se administran como no sociales por parte de las Gerencias de Inmuebles y que se deben reincorporar a las sociedades</t>
  </si>
  <si>
    <t>Verificación jurídica de Inmuebles</t>
  </si>
  <si>
    <t>Los funcionarios delegados de las Gerencias Regionales y/o Gerencias de Inmuebles Urbanos y/o Rurales realizan verificación en pre-campo del estado jurídico de los inmuebles, a fin de identificar posibles inmuebles sociales que deban ser restituidos a la sociedad y administrados por las Gerencias de Sociedades. En caso de encontrarse un caso particular, se informa a las Gerencias de Sociedades y al GIT de Aseguramiento de la Información para realizar las gestiones pertinentes para la marcación adecuada del bien y su respectivo traslado.</t>
  </si>
  <si>
    <t xml:space="preserve">* GBI. Urbanos 
* GBI. Rurales 
* G. Regionales </t>
  </si>
  <si>
    <t>fallas en la infraestructura tecnológica que soporte los servicios ofertados por TI</t>
  </si>
  <si>
    <t xml:space="preserve">Falta de capacidad en la infraestructura tecnológica que soporta la tecnología </t>
  </si>
  <si>
    <t>falta de capacidad técnica, operativa y de negocio</t>
  </si>
  <si>
    <t xml:space="preserve">1) Indisponibilidad de los servicios de TI 
2) Demoras en la entrega del servicio
3) Posible pérdida de información.
4) Reprocesos
</t>
  </si>
  <si>
    <t>Validación de Plan de Capacidad</t>
  </si>
  <si>
    <t>El Jefe de la Oficina de Gestión de Ia Información  y el profesional a cargo de la Infraestructura debe realizar un estudio de capacidad tecnológica periódicamente, a fin de validad el plan de capacidad en la infraestructura tecnológica</t>
  </si>
  <si>
    <t>Elaborar Plan de la Capacidad y Actualizar Instructivo de acuerdo con los resultados obtenidos en la verificación</t>
  </si>
  <si>
    <t>1) Informar incidencia a mesa de ayuda de SAE
2) Evaluar el nivel de atención de la incidencia y la necesidad de intervención de algún proveedor externo para su solución
3) Realizar los mantenimientos  o correcciones requeridos en la infraestructura</t>
  </si>
  <si>
    <t>Falta o falencias en el monitoreo de las herramientas de copias de respaldo</t>
  </si>
  <si>
    <t>Monitoreo de herramienta de Copias de Respaldo</t>
  </si>
  <si>
    <t>El profesional y/o técnico de la Oficina de Gestión de Ia Información  responsable de la administración, gestión y monitoreo de las copias de respaldo, debe verificar diariamente que las tareas programadas de respaldo se estén ejecutando correctamente en la herramienta, desde el inicio de la actividad hasta el envío a custodia de medios de las cintas de respaldo.</t>
  </si>
  <si>
    <t>Realizar actividades de seguimiento al procedimiento de copias de respaldo</t>
  </si>
  <si>
    <t>Falta o falencias en el monitoreo en las herramientas de seguridad informática</t>
  </si>
  <si>
    <t>Monitoreo de herramientas de Firewall, WAF, Antivirus, SIEM</t>
  </si>
  <si>
    <t>El profesional y/o técnico de la Oficina de Gestión de Ia Información  responsable de la administración, gestión y monitoreo de las herramientas de Firewall, WAF, Antivirus y SIEM debe verificar periódicamente como mínimo una vez a la semana que las tareas programadas estén funcionando correctamente o deberá realizar las actividades correspondientes para su funcionamiento</t>
  </si>
  <si>
    <t>P-TE1-203 Procedimiento Monitoreo Infraestructura</t>
  </si>
  <si>
    <t>Efectuar revisiones periódicas a la actividad de monitoreo que el resultado de la misma, permita aplicar la mejora continua</t>
  </si>
  <si>
    <t>Falta de dimensionamiento en el recurso humano</t>
  </si>
  <si>
    <t>Verificación de crecimiento de la planta de personal</t>
  </si>
  <si>
    <t>El  Jefe de la Oficina de Gestión de Ia Información verifica con el Gerente de Talento Humano los posibles crecimientos en la cantidad de personal que pueda tener la SAE para realizar una correcta gestión de la demanda a los servicios de TI, que responda a la infraestructura Tecnológica actual o en su defecto hacer la correspondiente ampliación de capacidad.</t>
  </si>
  <si>
    <t>Incluir la actividad dentro del instructivo de Gestión de la capacidad</t>
  </si>
  <si>
    <t>Falta de mantenimiento preventivo en la infraestructura tecnológica</t>
  </si>
  <si>
    <t>Planes de mantenimiento preventivos de  infraestructura tecnológica</t>
  </si>
  <si>
    <t>El profesional y/o técnico de la Oficina de Gestión de Ia Información  responsable de los mantenimientos preventivos a la infraestructura tecnológica, debe solicitar y validar los informes de resultados correspondientes una vez finalizada la actividad, a fin de validar el cumplimiento de los mismos.</t>
  </si>
  <si>
    <t>P-TE1-202 Procedimiento Mantenimiento Infraestructura tecnológica</t>
  </si>
  <si>
    <t>Identificar las necesidad de mantenimiento preventivo a todas los activos de información que soportan la infraestructura tecnológica, realizar el plan anual y seguimiento a la ejecución</t>
  </si>
  <si>
    <t xml:space="preserve">Falta de contratos vigentes para los proveedores de servicios externos que soportan a infraestructura tecnológica </t>
  </si>
  <si>
    <t>Verificación de vigencia de contratos de TI</t>
  </si>
  <si>
    <t>El profesional de la Oficina de Gestión de Ia Información  responsable de la gestión de contratos verifica periódicamente la vigencia de los mismos con base en el seguimiento de las obligaciones que realizan y reportan los supervisores o profesionales de la Oficina de Gestión de Ia Información que apoyan este seguimiento. En caso de requerirse alguna prórroga a los contratos, lo gestionará de acuerdo con los lineamientos contractuales existentes en la entidad.</t>
  </si>
  <si>
    <t>Generar un repositorio para el seguimiento y control de las vigencias de los productos y servicios que soportan la infraestructura tecnológica de SAE</t>
  </si>
  <si>
    <t>Comunicación organizacional</t>
  </si>
  <si>
    <t xml:space="preserve">Posicionar la gestión realizada por la Sociedad de Activos Especiales y lograr alto reconocimiento de la marca </t>
  </si>
  <si>
    <t xml:space="preserve">Transmitir información por canales internos y externos de la organización </t>
  </si>
  <si>
    <t>presentar retrasos en las respuestas a las necesidades y requerimientos de los medios de comunicación</t>
  </si>
  <si>
    <t>Falta de sistemas de información consolidados y oficiales.</t>
  </si>
  <si>
    <t xml:space="preserve"> la falta de  información de manera oportuna, la dispersión de la información y falta de seguimiento dentro de las áreas misionales a los requerimientos asignados.</t>
  </si>
  <si>
    <t xml:space="preserve">1) Retrasos en la atención de las respuestas a los solicitantes.
2) Pérdida de credibilidad frente a entes de control, medios de comunicación y ciudadanía en general.
3) Pérdidas de oportunidad en la trasmisión de información
</t>
  </si>
  <si>
    <t>Validar canales de comunicación para respuesta de comunicaciones externas</t>
  </si>
  <si>
    <t>El profesional delegado de la Oficina de Comunicaciones y Atención al Ciudadano valida los canales de comunicación oficiales a emplear para direccionar la comunicación de manera correcta a los medios de comunicación a través del correo electrónico y el sistema de información de correspondencia de la entidad, a fin de realizar su seguimiento, control y respuesta de requerimientos. En caso, de evidenciar que se requiere otro medio para responder al medio de comunicación masivo o periodista solicitante, se evalúa el medio de comunicación más efectivo para responder la solicitud respectiva.</t>
  </si>
  <si>
    <t>P-CA2-032 Procedimiento de comunicación externa</t>
  </si>
  <si>
    <t>Para los casos de solicitudes de entrevistas, ruedas de prensa, o comunicados de prensa para los medios masivos y/o periodistas la Oficina de Comunicaciones brindará la orientación y asesoría respectiva acerca de los lineamientos para abordar la solicitud a través del canal de comunicación oficial del medio de comunicación solicitante</t>
  </si>
  <si>
    <t>1) Verificación de respuestas a medios de comunicación o periodistas sin atender
2) Solicitud de proyección de respuesta inmediata al proceso que genera la información
3) Revisión de respuesta de la  Oficina de Comunicaciones, previa aprobación de la Vicepresidencia de cada proceso que genera la información
4) Remitir respuesta de comunicado a medio de comunicación o periodista con prioridad una vez se cuente con el comunicado aprobado por las partes intervinientes.</t>
  </si>
  <si>
    <t>La no disponibilidad de información de manera oportuna.</t>
  </si>
  <si>
    <t>Validación de Oportunidad en Respuesta a Medios de Comunicación o Periodistas</t>
  </si>
  <si>
    <t>El profesional delegado de la Oficina de Comunicaciones y Atención al Ciudadano revisa la solicitud del medio de comunicación o periodista y verifica la información requerida para solicitar al proceso responsable los datos e información necesaria de manera oportuna, brindando dos (2) días hábiles para generar y enviar lo solicitado. Esta información es revisada por la jefatura de la Oficina de Comunicaciones y Atención al ciudadano, en un término de tres (3) días hábiles siguientes validando el contenido de la información frente a redacción y pertinencia de la respuesta, sin desvirtuar el objetivo inicial aportado por el proceso responsable, asegurando la entrega de información en los términos de Ley.</t>
  </si>
  <si>
    <t>En caso de entrevistas o audiencias públicas, la Oficina de Comunicaciones generará con la información relevante brindada por el proceso fuente, un libreto final a transmitir con medios de comunicación</t>
  </si>
  <si>
    <t>Dispersión de la información.</t>
  </si>
  <si>
    <t>Validación de Calidad de Respuesta a Medios de Comunicación o Periodistas</t>
  </si>
  <si>
    <t>El Jefe de la Oficina de Comunicaciones y Atención al Ciudadano valida el contenido e información de la respuesta a brindar a medios de comunicación frente a redacción y pertinencia de la respuesta, sin desvirtuar el objetivo inicial aportado por el proceso responsable, las cuales deberán ser aprobadas por la Vicepresidencia de cada proceso con base en los ajustes sugeridos por la Oficina de Comunicaciones y Atención al Ciudadano.</t>
  </si>
  <si>
    <t>En caso de entrevistas o audiencias públicas, la Oficina de Comunicaciones validará la información a transmitir que de respuesta a los medios de comunicación, previa aprobación por parte de la Vicepresidencia del proceso fuente de información</t>
  </si>
  <si>
    <t>Recepción de bienes FARC</t>
  </si>
  <si>
    <t>indisponibilidad de recursos necesarios para la recepción de los activos provenientes del proyecto FARC</t>
  </si>
  <si>
    <t>Recursos económicos insuficientes  para adicionar los contratos correspondientes para la recepción de activos</t>
  </si>
  <si>
    <t>la gestión inadecuada en la solicitud de recursos económicos disponibles para cumplir con este objetivo</t>
  </si>
  <si>
    <t>1) Incumplimiento de la SAE en la ejecución de comisiones planificadas con las diferentes entidades del estado y los exintegrantes de las FARC-EP para la recepción de activos del inventario del que trata el Decreto Ley 903 de 2017
2) Retrasos en la administración y/o comercialización de activos 
3) Pérdida de credibilidad con las partes interesadas.</t>
  </si>
  <si>
    <t>Supervisión de presupuesto para la recepción de activos</t>
  </si>
  <si>
    <t>El profesional financiero designado de la Gerencia de Proyectos Especiales, supervisa cada mes que las actividades relacionadas con la recepción de activos, cuente con los recursos disponibles necesarios para su adecuada ejecución</t>
  </si>
  <si>
    <t xml:space="preserve">G. Proyectos Especiales </t>
  </si>
  <si>
    <t>Elaboración y uso de un cronograma de actividades relacionadas con la supervisión de los recursos disponibles</t>
  </si>
  <si>
    <t>G. Proyectos Especiales</t>
  </si>
  <si>
    <t>1) Informar a las directivas de SAE las carencias de recursos necesarios para ejecutar la recepción de bienes FARC.
2) Solicitar autorización a Presidencia de la República la asignación presupuestal para ejecutar el proyecto. 
3) Realizar las gestiones contractuales y logísticas necesarias para la recepción de los activos del proyecto FARC.</t>
  </si>
  <si>
    <t>No solicitar a tiempo la disposición presupuestal para contar con recursos suficientes en el proceso de recepción de activos</t>
  </si>
  <si>
    <t>Proyección de costos y gastos asociados a las comisiones de recepción de activos</t>
  </si>
  <si>
    <t>El profesional financiero designado de la Gerencia de Proyectos Especiales, realiza y verifica cada mes la proyección de los recursos a utilizar para las comisiones de recepción de activos con base en la información suministrada por los exintegrantes de las FARC-EP y los datos históricos de comisiones realizadas por mes.</t>
  </si>
  <si>
    <t>Elaboración de una matriz de proyección que permita determinar los recursos necesarios para cada mes según información suministrada por los exintegrantes de las FARC-EP y los datos históricos de recepción de activos</t>
  </si>
  <si>
    <t>Actas de entrega material de bienes FARC</t>
  </si>
  <si>
    <t>el diligenciamiento erróneo de las actas de entrega material de bienes de las ex FARC-EP</t>
  </si>
  <si>
    <t>Descuido en el diligenciamiento del acta de entrega material, por omisión de información relevante o relación de información errada</t>
  </si>
  <si>
    <t xml:space="preserve"> descuido en la elaboración del acta o por no verificar la autenticidad de los documentos presentados en el momento de su diligenciamiento. </t>
  </si>
  <si>
    <t>1) Reprocesos en la elaboración y firma de las actas.
2) Costos adicionales asociados a las actividades que implica el reproceso
3) Impacto jurídico negativo para la entidad por cuanto los documentos presentados pueden ser falsos.</t>
  </si>
  <si>
    <t xml:space="preserve">Revisión y aprobación de actas de entrega </t>
  </si>
  <si>
    <t>El profesional delegado de la Gerencia de Proyectos Especiales encargado de diligenciar el acta de entrega material, somete a revisión el documento al coordinador del equipo jurídico de la Gerencia de Proyectos Especiales quien es el responsable de validar que la información contenida sea acorde con las políticas de entrega y finalmente lo apruebe para su respectiva firma</t>
  </si>
  <si>
    <t>Diligenciamiento de las actas de entrega material de bienes según lo dispuesto en los procedimientos para cada una de las tipologías de bienes.</t>
  </si>
  <si>
    <t xml:space="preserve">1) Comunicar a los firmantes del acta de entrega material la necesidad de realizar modificaciones al documento.
2) Coordinar con los firmantes del acta de entrega, la comisión para llevar a cabo la revisión y firma del nuevo documento. </t>
  </si>
  <si>
    <t>No verificar la autenticidad de la información suministrada para el diligenciamiento de las actas de entrega material de bienes</t>
  </si>
  <si>
    <t>Validar la autenticidad de los documentos de propiedad</t>
  </si>
  <si>
    <t>Los profesionales delegados del equipo jurídico y operativo de la Gerencia de Proyectos Especiales validarán los documentos entregados para oficializar la entrega material de los bienes según la tipología del bien a entregar, determinando así su autenticidad.</t>
  </si>
  <si>
    <t xml:space="preserve">Solicitud de la documentación a suscribir en el acta de entrega material previo a la comisión de recepción </t>
  </si>
  <si>
    <t>Pólizas de arrendamiento</t>
  </si>
  <si>
    <t>presentarse un vencimiento del preaprobado de la póliza de arrendamiento</t>
  </si>
  <si>
    <t>Trámite de ROM en un término superior al vencimiento del preaprobado de la póliza</t>
  </si>
  <si>
    <t>retrasos en trámites de saneamiento del inmueble, previa entrega al arrendatario y/o falta de control y seguimiento a los contratos de arrendamiento</t>
  </si>
  <si>
    <t>1) Contratos de arrendamiento sin cobertura de póliza
2) Afectación al recaudo de arrendamiento
3) Reclamos por parte del cliente
4) Costos administrativos y legales sobre el inmueble
5) Pérdida de credibilidad con los clientes</t>
  </si>
  <si>
    <t xml:space="preserve">El profesional de la Gerencia Regional, verifica la ejecución de las Reparaciones, Obras y Mantenimientos de acuerdo con los plazos establecidos en las órdenes de servicio con el proveedor en la matriz de Excel "CONTROL ROM" de cada Gerencia Regional. </t>
  </si>
  <si>
    <t>1) Realizar mesas de trabajo con las aseguradoras con el fin de buscar alternativas para tener con garantía los contratos que no cuentan con la misma</t>
  </si>
  <si>
    <t>Pago y reconexión de los servicios públicos en un término superior al vencimiento del preaprobado de la póliza</t>
  </si>
  <si>
    <t>Verificación de pago de servicios públicos</t>
  </si>
  <si>
    <t>El funcionario de cada Gerencia Regional designado, verifica las deudas del activo relacionadas con servicios públicos con el fin de solicitar a la Gerencia de Inmuebles Urbanos el pago de las obligaciones a través del Operador contratado para realizar los pagos, los cuales se deben reportar con tiempo</t>
  </si>
  <si>
    <t>Realizar seguimiento al pago de servicios públicos previo vencimiento al preaprobado de la póliza conforme con las estrategias definidas por cada Gerencia Regional</t>
  </si>
  <si>
    <t>Pago de la deuda de administración de propiedad horizontal, en un término superior al vencimiento del preaprobado de la póliza</t>
  </si>
  <si>
    <t>Verificaciones pagos deudas de Administración</t>
  </si>
  <si>
    <t>El funcionario de cada Gerencia Regional designado, verifica las deudas del activo relacionadas con la administración con el fin de solicitar a la Gerencia de Inmuebles Urbanos el pago de las obligaciones a través del Operador contratado para realizar los pagos, los cuales se deben reportar con tiempo</t>
  </si>
  <si>
    <t>Realizar seguimiento al pago de deudas de administración previo vencimiento al preaprobado de la póliza conforme con las estrategias definidas por cada Gerencia Regional</t>
  </si>
  <si>
    <t>Debilidades en procesos de alertamiento relacionados con el vencimiento del preaprobado de las pólizas</t>
  </si>
  <si>
    <t>Verificación de preaprobados de pólizas de arrendamiento</t>
  </si>
  <si>
    <t>El profesional delegado de la Gerencia Comercial, en la base de datos de preaprobados, que envían las Gerencias Regionales semanalmente, verifica qué pólizas se encuentran en curso y el tiempo máximo de aprobación</t>
  </si>
  <si>
    <t>Inoportunidad en el cargue de contratos de arrendamiento suscritos en el sistema de información por parte de las Gerencias Regionales</t>
  </si>
  <si>
    <t>Verificación mensual del cargue de contratos de arriendo suscritos</t>
  </si>
  <si>
    <t>El profesional delegado de la Gerencia Regional valida que todos los contratos de arriendo suscritos se encuentren cargados en el sistema de información de acuerdo con los negocios aprobados por Comité de Negocios del Nivel Central y/o Regional</t>
  </si>
  <si>
    <t>Por parte de la Gerencia Comercial, solicitar el envío de la información de contratos suscritos al finalizar cada mes
Por parte de las Gerencias Regionales, realizar seguimiento el cargue de contratos de arrendamiento al sistema de información correspondiente previo vencimiento al preaprobado de la póliza conforme con las estrategias definidas por cada Gerencia Regional</t>
  </si>
  <si>
    <t xml:space="preserve">* G. Comercial 
* G. Regionales </t>
  </si>
  <si>
    <t>el pago indebido de las primas de las pólizas</t>
  </si>
  <si>
    <t>No reportar y no terminar en el sistema los contratos que finalizan mes a mes</t>
  </si>
  <si>
    <t xml:space="preserve">control inadecuado de recaudo y/o contratos terminados </t>
  </si>
  <si>
    <t>1) Reintegros a las aseguradoras por pago de cánones de arrendamiento no debidos
2) Afectación a la asegura por siniestro de pólizas
3) Detrimento patrimonial por pago de pólizas que ya no aplican a la administración de bienes
4) Reprocesos administrativos al interior de SAE
5) Pérdida de imagen reputacional con aseguradoras, arrendatarios, áreas internas y otras partes interesadas</t>
  </si>
  <si>
    <t>Verificación mensual de los contratos aprobados en comité regional para la terminación</t>
  </si>
  <si>
    <t>El técnico y/o profesional asignado por cada Gerencia Regional verifica la terminación del contrato de arriendo aprobados en comité regional, con el propósito de marcar en el sistema de información esta terminación y proceder a informar a la Gerencia Comercial, en los 3 primeros días del mes siguiente, el retiro de la póliza colectiva y el no pago de primas por el mismo</t>
  </si>
  <si>
    <t>Remitir correo electrónico el último día del mes, solicitando la base de contratos terminados, con el fin de retirarlos de la base de pólizas de arriendo para pago</t>
  </si>
  <si>
    <t>30/09/2022
31/10/2022
30/11/2022
31/12/2022</t>
  </si>
  <si>
    <t>1) Iniciar las investigaciones de los valores a no pagar
2) Reintegrar los pagos indebidos de primas de pólizas a la aseguradora
3) Remitir memorando a Gerencia de Talento Humano con copia a cada Regional para solicitar la investigación de las acciones disciplinarias que se consideren necesarias ocasionadas por acciones u omisiones de funcionarios que implican costos asociados a impulsos procesales o siniestros indebidos</t>
  </si>
  <si>
    <t>Desconocimiento de las pólizas a terminar con ocasión a la finalización de contratos</t>
  </si>
  <si>
    <t>Verificación mensual de los contratos terminados en el sistema</t>
  </si>
  <si>
    <t>El profesional de la Gerencia Comercial realiza cruce de información entre la base de datos de pólizas vs contratos terminados en sistema, con el propósito de verificar los casos que requieren retiro de la póliza</t>
  </si>
  <si>
    <t>Debilidades en la identificación de causales de mora en el seguimiento de recaudo</t>
  </si>
  <si>
    <t>Verificación de Contratos de Arrendamiento en Mora</t>
  </si>
  <si>
    <t xml:space="preserve">El profesional de la Gerencia Comercial realiza cruce de bases de datos de contratos de arrendamiento del sistema de información vs el recaudo requerido para identificar y verificar los contratos en mora con póliza , con el fin de enviar a siniestro lo que corresponda. </t>
  </si>
  <si>
    <t>Falta de identificación de siniestro de pólizas realizadas inadecuadamente</t>
  </si>
  <si>
    <t>Verificación Siniestros de Pólizas de Arrendamientos</t>
  </si>
  <si>
    <t>El profesional de la Gerencia Comercial verifica las solicitudes de posibles contratos de arrendamiento a siniestrar, validando la información o los documentos contractuales relacionados, a fin de determinar si los contratos deben ser siniestrados y realizar las reclamaciones de siniestros ante las compañías aseguradoras o afianzadoras, en lo referente a las pólizas de arrendamiento de inmuebles que se encuentren a cargo. En caso de no requerirse el siniestro de la póliza de arrendamiento, se informa al área usuaria que realiza la solicitud.</t>
  </si>
  <si>
    <t xml:space="preserve">P-DT1-106 Procedimiento para uso de pólizas o fianzas en contratos de arrendamiento </t>
  </si>
  <si>
    <t>Verificar la base de siniestros remitida por la Gerencia Comercial vs el control de contratos terminados, con el fin de no solicitar un futuro reintegro a las aseguradoras</t>
  </si>
  <si>
    <t>Contratos de Arrendamiento</t>
  </si>
  <si>
    <t>solicitar la judicialización de un contrato de arrendamiento, cuando no es procedente</t>
  </si>
  <si>
    <t>Bases de datos desactualizadas con carteras irreales de bienes (pagos de canon de arrendamiento desactualizados, sin información de alivios brindados o estados de ocupación de bienes)</t>
  </si>
  <si>
    <t>falencias en los controles de seguimiento al estado de la cartera y/o procesos jurídicos sobre los activos</t>
  </si>
  <si>
    <t>1) Detrimento económico por pago de costos procesales innecesarios y sobrecostos administrativos
2) Pérdida reputacional de la entidad con los clientes y partes involucradas
3) Reclamaciones por existencia de doble actuaciones procesales en la judicialización de contratos de arrendamiento
4) Reprocesos administrativos al interior de la entidad
5) Afectación al proceso jurídico iniciado</t>
  </si>
  <si>
    <t>Verificación de Bases de Datos de Cartera de los Activos</t>
  </si>
  <si>
    <t>El Profesional delegado de la Gerencia Comercial valida e identifica que contratos de arrendamiento se encuentran en cobro jurídico, contratos con póliza o fianza y los que no deben entrar en gestión de cobro persuasivo, con base en lo informado por Operador Externo o Gerencia Regional, a fin de iniciar judicialización de contratos, cuando corresponda</t>
  </si>
  <si>
    <t>P-DT1-019  Procedimiento Recuperación de Cartera</t>
  </si>
  <si>
    <t>Identificar y consolidar en la base de datos de contratos de arrendamiento los diferentes estados de la cartera con el fin de decidir qué se debe judicializar</t>
  </si>
  <si>
    <t>1) Informar a la Gerencia de Asuntos Legales la situación presentada
2) Analizar las acciones jurídicas adelantadas en la judicialización de los Contratos de Arrendamiento
3) Retrotraer las acciones jurídicas que no sean aplicables
4) Informar a las partes interesadas la situación presentada
5) Para los contratos a judicializar que tienen alivio económico y presentan mora, se deberá cobrar el canon de arrendamiento pleno.</t>
  </si>
  <si>
    <t>Desconocimiento del estado de ocupación, cartera o de administración real de bienes inmuebles a judicializar por parte de las Gerencias Regionales</t>
  </si>
  <si>
    <t xml:space="preserve">Verificación del Estado de Ocupación y Cartera de los Activos </t>
  </si>
  <si>
    <t>El profesional delegado de la Gerencia Regional verifica el estado de ocupación de los bienes a judicializar, el estado de la cartera y que los contratos susceptibles de judicializar, tengan más de 90 días de mora y su cuantía supere 7,4 SMLV, para determinar si es procedente iniciar con las acciones jurídicas y posteriormente proceder a informarlo a la Gerencia Comercial. Estas acciones jurídicas y su justificación deberán ser registradas en el formato F-DT1-195 Acciones Jurídicas de Contratos de Arrendamiento con base en los acercamientos que la Gerencia haya tenido con los arrendatarios y los antecedentes del bien. En caso de presentarse inconsistencias en la información realiza los saneamientos a los que haya lugar.</t>
  </si>
  <si>
    <t>P-DT1-019 Procedimiento Recuperación de Cartera</t>
  </si>
  <si>
    <t xml:space="preserve">Sistema de información con novedades desactualizadas de contratos de arrendamiento </t>
  </si>
  <si>
    <t>Reporte de novedades en Sistema de Información</t>
  </si>
  <si>
    <t>El profesional delegado de la Gerencia Regional verifica el estado del contrato de arrendamiento y de ocupación del bien inmueble, registrando y reportando las novedades en el aplicativo de administración de bienes (abandono, ingreso, modificación de canon, terminación de contrato, incumplimiento de obligaciones contractuales, entre otros) de acuerdo con lo establecido en el procedimiento de administración de contratos de arrendamiento de bienes inmuebles.</t>
  </si>
  <si>
    <t>P-DT1-018 Procedimiento de administración de contratos de arrendamiento</t>
  </si>
  <si>
    <t>Adelantar proceso contractual para implementar un sistema que permita administrar los contratos de arrendamiento, las acciones judiciales y los limites de los pagos</t>
  </si>
  <si>
    <t>No se identifican los casos en los cuales se ha iniciado procesos jurídicos para judicialización de contratos de arrendamiento por parte de los depositarios provisionales</t>
  </si>
  <si>
    <t>Verificación de informes de gestión de depositarios</t>
  </si>
  <si>
    <t>El Profesional delegado por la Gerencia de Bienes Inmuebles verifica los informes de gestión de los depositarios provisionales revisando la información general, el estado de los inmuebles con contratos de arrendamiento, la información del contrato, facturación por canon de arrendamiento, recaudo, otros ingresos, gastos y/o novedades, aplicando el instructivo de revisión del formato (F-DT3-114). Si se encuentran inconsistencias se solicita los ajustes respectivos al depositario provisional, de lo contrario se realiza el cargue detallado de los inmuebles administrados por los depositarios provisionales en el sistema de información</t>
  </si>
  <si>
    <t>P-DT3-084 Procedimiento seguimiento informe de gestión a inmuebles en depósito provisional</t>
  </si>
  <si>
    <t>GBI. Urbanos</t>
  </si>
  <si>
    <t xml:space="preserve">Incluir dentro del P-DT3-102 Procedimiento de gestión a los requerimientos en depósito provisional y/o P-DT3-084 Proc. seguimiento informe de gestión a inmuebles en Depósito provisional, un punto de control para aprobar cualquier gestión a realizar para la judicialización de contratos por parte de los depositarios provisionales  </t>
  </si>
  <si>
    <t xml:space="preserve">* G. Comercial 
* Oficina Asesora de Planeación </t>
  </si>
  <si>
    <t>Almacenamiento de bienes FARC</t>
  </si>
  <si>
    <t xml:space="preserve">daño o deterioro de los activos del proyecto FARC en su almacenamiento </t>
  </si>
  <si>
    <t>Manipulación inadecuada de los bienes por parte de las responsables de su cuidado y custodia</t>
  </si>
  <si>
    <t>la manipulación inadecuada de los bienes y/o condiciones de almacenamiento inapropiadas</t>
  </si>
  <si>
    <t>1) Afectación económica y reputacional 
2) Desvalorización y disminución de los recursos destinados para la reparación de las víctimas del conflicto armado.</t>
  </si>
  <si>
    <t xml:space="preserve">Constitución de una póliza de riesgo todo daño material, para los bienes entregados por las extintas FARC-EP </t>
  </si>
  <si>
    <t>Los funcionarios delegados del equipo operativo de la Gerencia de Proyectos Especiales verifica trimestralmente el listado de bienes bajo su administración con el fin de constituir la póliza TRDM, que es ejecutada por la Vicepresidencia Administrativa y Financiera</t>
  </si>
  <si>
    <t xml:space="preserve">Elaboración de informes mensuales para validar el cumplimiento y alertar las acciones a realizar </t>
  </si>
  <si>
    <t>1) Alertar a supervisor de las almacenadoras sobre el inadecuado manejo de los activos
2) Activación de las pólizas TRDM
3) Determinación de acciones adicionales con el supervisor del contrato</t>
  </si>
  <si>
    <t>Inadecuado almacenamiento de los bienes en su lugar de deposito</t>
  </si>
  <si>
    <t>Verificación del estado de los bienes FARC almacenados en almacenadoras</t>
  </si>
  <si>
    <t>El profesional delegado del equipo operativo de la Gerencia de Proyectos Especiales verifica mensualmente el informe de las almacenadoras donde se encuentran depositados los bienes, con el fin de verificar el estado de los activos y así tomar medidas sobre los mismos en caso de ser necesario</t>
  </si>
  <si>
    <t xml:space="preserve">Condiciones externas que afecten el lugar y las condiciones de almacenamiento de los activos </t>
  </si>
  <si>
    <t>Verificación en sitio el estado real del almacenamiento de los activos</t>
  </si>
  <si>
    <t>El profesional delegado del equipo operativo de la Gerencia de Proyectos Especiales realiza cada 3 meses la verificación detallada de los activos en las diferentes almacenadoras en donde se encuentran depositados los bienes, verificando que su almacenamiento sea el adecuado y tomando las medidas que sean necesarias para garantizar la correcta manipulación de los bienes</t>
  </si>
  <si>
    <t>Supervisión Obligaciones Depositarios</t>
  </si>
  <si>
    <t>incumplimiento de las obligaciones de los depositarios</t>
  </si>
  <si>
    <t>Seguimiento manual al cumplimiento de obligaciones del depositario</t>
  </si>
  <si>
    <t>fallas en la supervisión de SAE y/o desconocimiento por parte del referido depositario</t>
  </si>
  <si>
    <t>El (Los) profesional(es) delegado(s) de la Gerencia de Bienes Inmuebles Urbanos, Gerencia de Sociedades Activas y/o Gerencia de Sociedades en Liquidación verifica(n) la información presentada por el depositario en los informes de gestión en la cual se verifica la información básica del predio, facturación y recaudo (cuando aplique), soportes que validan la gestión realizada y en general el seguimiento al cumplimiento de sus obligaciones. Esta verificación se realiza conforme a lo determinado en instructivo N-DT3-032 Revisión informe de gestión a inmuebles en depósito P. En caso de encontrar inconsistencias la Gerencia Regional solicita los ajustes respectivos al depositario mediante oficio o correo electrónico.</t>
  </si>
  <si>
    <t>1) Retroalimentación al depositario de las obligaciones incumplidas subsanables relacionadas con la productividad del activo y su administración
2) Las Gerencias de Inmuebles y/o Gerencias de Sociedades presentan caso de incumplimiento legal del depositario y/o liquidador al Comité de Depositarios para considerar su remoción, retiro o continuidad
3) Expedir acto administrativo de remoción, cuando la solicitud de remoción haya sido aprobada por parte del comité de depositarios.</t>
  </si>
  <si>
    <t>El funcionario delegado de la Gerencia Regional que realiza o verifica la visita del inmueble realizada por el depositario, valida el estado de este con el fin de identificar irregularidades sobre su esquema de administración, indicándolo en el sistema de información.</t>
  </si>
  <si>
    <t>Información descentralizada para evaluar los depositarios</t>
  </si>
  <si>
    <t>Verificación de documentación soporte de gestión por depositario</t>
  </si>
  <si>
    <t xml:space="preserve">El (Los) profesional(es) delegado(s) de la Gerencia de Bienes Inmuebles Urbanos, Gerencia de Sociedades Activas y Gerencia de Sociedades en Liquidación verifica(n), cuando sea necesario, la información soporte de la gestión de los depositarios consolidada en el sistema de información, para viabilizar el respectivo pago conforme al cumplimiento de las obligaciones del depositario. </t>
  </si>
  <si>
    <t>Falencias en los métodos e instrumentos de evaluación de depositarios</t>
  </si>
  <si>
    <t>Verificación de Incumplimientos por Depositarios en Comité de Depositarios</t>
  </si>
  <si>
    <t>El Comité de Depositarios, Mandatarios y Liquidadores verifican los casos y justificaciones de remoción o retiro de depositarios de acuerdo con supervisión realizada al cumplimiento de sus obligaciones y soportes brindados, con el fin de determinar si procede o no el incumplimiento y remoción de depositarios. En caso de determinarse incumplimiento se procederá a proyectar el acto administrativo de remoción respectivo.</t>
  </si>
  <si>
    <t>P-DT3-110 Procedimiento de Remoción y/o Retiro de Depositarios y/o Destinatarios Provisionales</t>
  </si>
  <si>
    <t>Falta de conocimiento de los depositarios frente a la normativa de extinción de dominio que interfiere en el desarrollo de sus obligaciones</t>
  </si>
  <si>
    <t>Verificación de información y/o solicitudes de requerimientos de depositarios</t>
  </si>
  <si>
    <t>El (Los) profesional(es) delegado(s) de las Gerencias Regionales, Gerencias de Sociedades Activas y/o Gerencia de Sociedades en Liquidación, verifica y analiza las solicitudes realizadas por los depositarios, identificando si el apoyo o contestación requerida está involucrada con temáticas de visitas de inspección, diagnóstico inicial, estimados de renta o ROM, contratos de arrendamiento, desalojos o restitución de inmuebles, y así proceder a emitir la respuesta a los depositarios.</t>
  </si>
  <si>
    <t>P-DT3-102 Procedimiento Gestión a los Requerimientos en depósito provisional</t>
  </si>
  <si>
    <t>Fallas en el sistema de información para el cargue de documentos exigibles inherentes a sus obligaciones</t>
  </si>
  <si>
    <t>Administración de bienes en depósito provisional</t>
  </si>
  <si>
    <t xml:space="preserve">dificultad para la administración de los activos en depósito provisional </t>
  </si>
  <si>
    <t>Difícil acceso por ubicación geográfica, zonas especiales de orden público</t>
  </si>
  <si>
    <t xml:space="preserve">la ubicación de los inmuebles,  situaciones de orden público, cobertura y deficiencias tecnológicas que impiden el seguimiento a la gestión de los depositarios </t>
  </si>
  <si>
    <t xml:space="preserve">1) Pérdida oportunidad de negocios
2) Pérdida imagen reputacional de la entidad
3) Sanciones y/o demandas en contra de SAE.
4) Pérdida de valor o generación de un detrimento patrimonial.
5) Dificultad en la identificación de los recursos generados dentro del proceso de administración de los activos
6) Pérdida de información relevante del proceso de administración </t>
  </si>
  <si>
    <t xml:space="preserve">Solicitud de un certificado al depositario que demuestre la dificultad de la administración </t>
  </si>
  <si>
    <t xml:space="preserve">Los funcionarios delegados por las Gerencias dependiendo de la tipología de activos verifican con el depositario la dificultad de la administración del activo solicitándole un certificado que demuestre la dificultad de la administración debido a que el inmueble que se encuentra en zona especial de orden público </t>
  </si>
  <si>
    <t>P-DP1-042 Procedimiento para el diagnostico y análisis de bienes inmuebles</t>
  </si>
  <si>
    <t xml:space="preserve">* GBI. Urbanos 
* GBI. Rurales 
* G. Regionales 
* G. Sociedades Activas 
* G. Sociedades en Liquidación </t>
  </si>
  <si>
    <t xml:space="preserve">Reportar a las autoridades competentes las situaciones de orden público que impiden la gestión del depositario  </t>
  </si>
  <si>
    <t>1) Escalar las situaciones presentadas al GIT de Depositarios Provisionales y Liquidadores
2) Definir las estrategias particulares para cada caso, y facilitar la administración de activos en depósito provisional</t>
  </si>
  <si>
    <t>Pocas coberturas de los depositarios para la administración de los activos</t>
  </si>
  <si>
    <t>Validación de la información suministrada por los depositarios</t>
  </si>
  <si>
    <t>Los funcionarios delegados por el GIT de depositarios provisionales y liquidadores realizan validación de la información suministrada por los depositarios que se presenten en la convocatoria para conocer su cobertura y cumplimiento de requisitos exigibles</t>
  </si>
  <si>
    <t>P-RR2-030 Procedimiento registro y clasificación de depositarios provisionales y liquidadores</t>
  </si>
  <si>
    <t xml:space="preserve">Abrir convocatorias requeridas con el fin de ampliar el registro de depositarios </t>
  </si>
  <si>
    <t xml:space="preserve">Estado de ocupación según el tipo de activo que impiden la administración </t>
  </si>
  <si>
    <t>Diligencias de desalojos o legalización de ocupación</t>
  </si>
  <si>
    <t>Los funcionarios delegados por las Gerencias dependiendo de la tipología de Activos verifican los estados de ocupación de manera irregular a fin de adelantar diligencias de desalojos o legalización de ocupación conforme a los lineamientos brindados.</t>
  </si>
  <si>
    <t xml:space="preserve">P-DP2-050 Procedimiento desalojo de bienes inmuebles </t>
  </si>
  <si>
    <t xml:space="preserve">Promover la legalización de la ocupación dependiendo de la tipología de activos y/o la entrega voluntaria del activo </t>
  </si>
  <si>
    <t>Falta de respuesta y gestión de los depositarios</t>
  </si>
  <si>
    <t xml:space="preserve">Seguimiento de cumplimiento de los requisitos y obligaciones de los depositarios </t>
  </si>
  <si>
    <t xml:space="preserve">Los funcionarios delegados por las Gerencias dependiendo de la tipología de Activos realizan un seguimiento periódico, supervisando el cumplimiento de los requisitos y obligaciones de los depositarios </t>
  </si>
  <si>
    <t xml:space="preserve">P-DT3-084 Procedimiento seguimiento informe de gestión a inmuebles en deposito provisional 
N-DF1-026 Instructivo de elaboración de informe de seguimiento de la gestión del liquidador </t>
  </si>
  <si>
    <t xml:space="preserve">Validación a los sistemas de información para verificar el cumplimiento de las obligaciones de los depositarios y/o la liquidación de los honorarios  </t>
  </si>
  <si>
    <t>Fallas en los aplicativos de seguimiento a los depositarios</t>
  </si>
  <si>
    <t>Administración de destinación provisional</t>
  </si>
  <si>
    <t>Realizar la administración y control de los bienes muebles e inmuebles mediante el mecanismo de destinación provisional, conforme a la vocación del bien</t>
  </si>
  <si>
    <t>Supervisión Obligaciones Destinatarios</t>
  </si>
  <si>
    <t>incumplimiento de las obligaciones de los destinatarios</t>
  </si>
  <si>
    <t>Seguimiento manual al cumplimiento de obligaciones del destinatario provisional</t>
  </si>
  <si>
    <t>fallas en la supervisión de SAE y/o desconocimiento por parte del referido destinatario</t>
  </si>
  <si>
    <t xml:space="preserve">1) Detrimento patrimonial de los activos administrados por SAE
2) Pérdida de imagen reputacional de la entidad
3) Sanciones en contra de SAE
4) La no generación de productividad de activos por incumplimiento en la administración de activos
5) Costos asociados a inicio de acciones prejudiciales, judiciales o administrativas 
6) Reprocesos en los trámites administrativos
7) Detrimento del estado de conservación físico de los activos
</t>
  </si>
  <si>
    <t>Verificación Informes de Gestión de Destinatarios</t>
  </si>
  <si>
    <t>El profesional delegado de la Gerencia de Bienes Muebles y/o Gerencia de Sociedades Activas y/o Gerencia de Bienes Inmuebles verifica que los informes de gestión remitidos por los destinatarios sean correctos, y correspondan al uso adecuado y a la información correcta del activo con base en lo definido en la resolución de asignación del bien a destinatario. En caso de requerir validar datos o información del estado de cumplimiento del destinatario o del estado del activo se realiza visita de verificación de acuerdo con aprobación del Gerente. En caso de requerir aclaraciones sobre los informes de gestión para validar el cumplimiento de las obligaciones, el funcionario solicita saneamiento de la información remitida para proceder a realizar la evaluación de la gestión realizada.</t>
  </si>
  <si>
    <t>P-DT4-114 Procedimiento para el control de destinación y depósito provisional</t>
  </si>
  <si>
    <t>1) Las Gerencias de Inmuebles, Muebles y/o Gerencias de Sociedades Activas presentan caso de incumplimiento legal del destinatario  al Comité de Depositarios para considerar su remoción, retiro o continuidad
2) Expedir acto administrativo de remoción, cuando la solicitud de remoción haya sido aprobada por parte del comité de depositarios.</t>
  </si>
  <si>
    <t>El funcionario delegado de la Gerencia Regional que realiza la visita del inmueble, verifica el estado del mismo a fin de identificar irregularidades sobre su esquema de administración, indicándolo en el sistema de información.</t>
  </si>
  <si>
    <t>Falencias en los métodos e instrumentos de evaluación de destinatarios provisionales</t>
  </si>
  <si>
    <t>Verificación de Incumplimientos por Destinatarios en Comité de Depositarios</t>
  </si>
  <si>
    <t>El Comité de Depositarios, Mandatarios y Liquidadores verifican los casos y justificaciones de remoción o retiro de destinatarios de acuerdo con supervisión realizada al cumplimiento de sus obligaciones y soportes brindados, con el fin de determinar si procede o no el incumplimiento y remoción de destinatarios. En caso de determinarse incumplimiento se procederá a proyectar el acto administrativo de remoción respectivo.</t>
  </si>
  <si>
    <t>Falta de conocimiento de los destinatarios provisionales frente a la normativa de extinción de dominio que interfiere en el desarrollo de sus obligaciones</t>
  </si>
  <si>
    <t>Atención a requerimientos y solicitudes de destinatarios</t>
  </si>
  <si>
    <t>El (Los) profesional(es) delegado(s) de las Gerencias de Inmuebles, Gerencias de Sociedades Activas y/o Gerencia de Bienes Muebles, verifica(n) y analiza(n) las solicitudes realizadas por los destinatarios, y así proceder a emitir la respuesta para atender el requerimiento, cuando sea necesario</t>
  </si>
  <si>
    <t>enajenación temprana de un activo sin el cumplimiento de sus requisitos</t>
  </si>
  <si>
    <t>Desconocimiento o interpretación inadecuada de las causales de enajenación temprana</t>
  </si>
  <si>
    <t>1) Pérdida de la imagen institucional
2) Inicio de procesos judiciales en contra de SAE
3) Pérdidas económicas relacionadas con los procesos jurídicos y administrativos relacionados
4) Incumplimiento legal de la normativa vigente
5) Toma de decisiones de manera inadecuada por parte de la Alta Dirección
6) Ineficiencia de procesos administrativos y/o comerciales
7) Reprocesos administrativos</t>
  </si>
  <si>
    <t>Verificación de Bienes con Condición Potencial de Enajenación Temprana</t>
  </si>
  <si>
    <t>El (Los) Gerente(s) de Bienes Inmuebles, Bienes Muebles, y/o Sociedades revisan el inventario de activos y verifica(n) los bienes en proceso de extinción de dominio sobre los cuales se les pueda configurar alguna de las causales para enajenar de manera temprana teniendo en cuenta la información que se tiene de los diagnósticos y análisis de los bienes, las causales de enajenación temprana y los criterios para identificar las causales de enajenación temprana establecidas en el instructivo N-DP2-058</t>
  </si>
  <si>
    <t>P-DP2-134 Procedimiento Enajenación Temprana de Bienes
N-DP2-058 Instructivo Enajenación Temprana de Bienes</t>
  </si>
  <si>
    <t xml:space="preserve">* GBI. Urbanos 
* GBI. Rurales 
* GBI. Muebles 
* G. Sociedades Activas 
* G. Sociedades en Liquidación </t>
  </si>
  <si>
    <t>Elaborar pieza comunicativa para sensibilizar a toda la entidad frente al conocimiento de las causales de enajenación temprana</t>
  </si>
  <si>
    <t>VP. de Bienes Muebles e Inmuebles</t>
  </si>
  <si>
    <t>1) Informar a la alta dirección y autoridades competentes de la situación presentada
2) Analizar las acciones jurídicas viables ante una inadecuada enajenación temprana con apoyo de la Gerencia de Asuntos Legales
3) Iniciar los trámites necesarios para retrotraer la venta, en caso de ser posible</t>
  </si>
  <si>
    <t>Desconocimiento de gravámenes, limitaciones al dominio, estado jurídico o afectaciones que puedan retrasar o impedir el trámite comercial de enajenación de los activos</t>
  </si>
  <si>
    <t>Verificación de Viabilidad Jurídica de Bienes a Enajenar de Manera Temprana</t>
  </si>
  <si>
    <t>El profesional delegado de la Gerencia de Asuntos Legales verifica que los activos con condición potencial para enajenación temprana estén inmersos en un proceso de extinción de dominio no penal; que tengan la medida cautelar registrada en el certificado de tradición cuando aplique; que se identifiquen dentro de la resolución de inicio, y determinar de manera adicional si tienen gravámenes, limitaciones al dominio, o si existen otras afectaciones que puedan retrasar el trámite comercial, con el propósito de expedir su viabilidad jurídica para enajenación temprana en el Informe de Viabilidad Jurídica. En caso de que el activo resulte no ser viable jurídicamente se procede a realizar saneamiento jurídico y en caso de no poder realizarse, el activo no sería viable</t>
  </si>
  <si>
    <t>P-DP2-134 Procedimiento Enajenación Temprana de Bienes</t>
  </si>
  <si>
    <t>Inadecuada elaboración de fichas de enajenación temprana</t>
  </si>
  <si>
    <t>Verificación de Documentos de Enajenación Temprana e Improductividad de Activo</t>
  </si>
  <si>
    <t xml:space="preserve">El profesional delegado de la Gerencia de Bienes Inmuebles, Muebles y Sociedades revisa las fichas de enajenación temprana remitidas por parte de las Gerencias Regionales, verificando la causal de enajenación temprana seleccionada, su justificación y el correcto diligenciamiento de la ficha junto con sus soportes. En caso de reportarse un bien improductivo, se revisará la base de datos de productividad con el fin de confirmar su estado. Cuando se presenten inconsistencias en las fichas, éstas se devolverán para su respectiva corrección. </t>
  </si>
  <si>
    <t>Capacitar a las áreas misionales en la identificación de causales de enajenación temprana y elaboración y/o revisión de fichas de enajenación temprana</t>
  </si>
  <si>
    <t>Falencias en la supervisión de la alta dirección para la aprobación de procesos de enajenación temprana</t>
  </si>
  <si>
    <t>Verificación de Fichas de Enajenación Temprana en Comité Técnico</t>
  </si>
  <si>
    <r>
      <t>El Comité Técnico de Bienes Muebles e Inmuebles, con secretaría técnica de la Vicepresidencia de Bienes Muebles e Inmuebles</t>
    </r>
    <r>
      <rPr>
        <sz val="10"/>
        <color rgb="FFFF0000"/>
        <rFont val="Arial Narrow"/>
        <family val="2"/>
      </rPr>
      <t>,</t>
    </r>
    <r>
      <rPr>
        <sz val="10"/>
        <rFont val="Arial Narrow"/>
        <family val="2"/>
      </rPr>
      <t xml:space="preserve"> valida y aprueba las fichas de enajenación presentadas por las áreas misionales, de acuerdo con las causales establecidas, su justificación y soportes. En caso de presentarse inconsistencias se solicitan subsanaciones o de lo contrario se finaliza el procedimiento y se determina el mecanismo de administración.</t>
    </r>
  </si>
  <si>
    <t>VP. Muebles e Inmuebles</t>
  </si>
  <si>
    <t>Capacitar y/o sensibilizar al Comité Directivo frente a su responsabilidad frente a los procesos de enajenación temprana, la identificación de causales de enajenación temprana y revisión de fichas de enajenación temprana</t>
  </si>
  <si>
    <t>No contar con un proceso de alistamiento interno adecuado por parte de SAE</t>
  </si>
  <si>
    <t>Verificación de Fichas de Enajenación Temprana en Comité Externo</t>
  </si>
  <si>
    <t>El Comité Externo, con secretaría técnica de la Vicepresidencia Jurídica de SAE, y conformado por un representante de la Presidencia de la República, un representante del Ministerio de Hacienda y Crédito Público y un representante del Ministerio de Justicia y del Derecho,verifica, aprueba o rechaza, de acuerdo con criterios establecidos, los procesos de enajenación temprana presentados por el Vicepresidente de Bienes Muebles e Inmuebles, o el Vicepresidente de Sociedades, según sea el caso. En caso de presentarse inconsistencias se busca subsanar las observaciones presentadas por el comité, de lo contrario se finiquita el procedimiento.</t>
  </si>
  <si>
    <t>VP. Jurídica</t>
  </si>
  <si>
    <t>Falta de un control a través del sistema de información, que limite la transmisión de inmuebles para la venta, sin que cumpla con los requisitos de alistamiento</t>
  </si>
  <si>
    <t xml:space="preserve">Verificación de bienes aprobados para enajenación temprana </t>
  </si>
  <si>
    <t xml:space="preserve">El profesional delegado de la Gerencia Comercial verifica la base de datos de los bienes aprobados para enajenación temprana por parte del Comité de Enajenación Temprana enviado por parte de la Vicepresidencia Jurídica antes de transmitir al Operador Comercial los bienes a comercializar. </t>
  </si>
  <si>
    <t>P-DF1-108 Procedimiento Comercialización de Bienes Inmuebles Operador</t>
  </si>
  <si>
    <t>Solicitar a la Oficina de Gestión de la información estudiar la viabilidad de implementar dentro del sistema de información un control que limite la transmisión de inmuebles para la venta, sin que cumpla con los requisitos de alistamiento</t>
  </si>
  <si>
    <t>Descarga de Activos con disposición final del Sistema de Información</t>
  </si>
  <si>
    <t xml:space="preserve">que no se realice la descarga de los activos que tengan definido un mecanismo de disposición final </t>
  </si>
  <si>
    <t>Actividades de saneamiento de activos  inoportunas  o faltantes para el descargue de activos en el sistema</t>
  </si>
  <si>
    <t>actividades de saneamiento pendientes, y/o documentación incompleta del activo y su mecanismo de disposición final</t>
  </si>
  <si>
    <t xml:space="preserve">1) Administración de un activo con las medidas cautelares levantadas
2) Pérdidas económicas
3) Pérdida de oportunidad de negocios
4) Pérdida de credibilidad de SAE
5) Sanciones y/o demandas en contra de SAE
</t>
  </si>
  <si>
    <t>Validación de saneamientos administrativos pendientes</t>
  </si>
  <si>
    <t xml:space="preserve">El profesional delegado del GIT de Aseguramiento y Control de la Información valida la información del activo a descargar del sistema de información con base en lo informado por parte del área misional o las Gerencias Regionales, y en caso de evidenciar la necesidad de realizar alguna gestión de saneamiento para la descarga del activo (Levantamiento de Anotación - Registro de Transferencias de Dominio) solicita a las Gerencias Misionales se realice la respectiva gestión y se cargue al sistema de información. </t>
  </si>
  <si>
    <t>C-DF-010 Caracterización macroproceso disposición final de activos</t>
  </si>
  <si>
    <t xml:space="preserve">1) Solicitar los saneamientos y documentación pendientes de manera prioritariamente para el descargue del activo del inventario
2) Informar a los superiores de la urgencia de esta gestión para subsanar los pendientes </t>
  </si>
  <si>
    <t xml:space="preserve">No contar con la documentación completa del activo y de los actos administrativos con el beneficiario de la disposición final  </t>
  </si>
  <si>
    <t xml:space="preserve">Validación de documentación pendiente del activo para descargue en sistema de información  </t>
  </si>
  <si>
    <t xml:space="preserve">El profesional delegado del GIT de Aseguramiento y Control de la Información valida la documentación existente del activo y la requerida para el descargue en el sistema de información, a fin de solicitar a las Gerencias Regionales y Misionales que se carguen o se remitan los soportes requeridos para proceder con la descarga del activo. </t>
  </si>
  <si>
    <t xml:space="preserve">Emitir las solicitudes de cargue o entrega de soportes  a las Gerencias Misionales y regionales  </t>
  </si>
  <si>
    <t xml:space="preserve">Destrucción de Activos </t>
  </si>
  <si>
    <t xml:space="preserve">gestionar de manera tardía la destrucción de activos </t>
  </si>
  <si>
    <t xml:space="preserve">Dificultades para continuar el flujo de destrucción debido a los requisitos  de norma </t>
  </si>
  <si>
    <t xml:space="preserve">la complejidad normativa que limita a los prestadores de servicio y los altos costos administrativos y operacionales </t>
  </si>
  <si>
    <t>1) Incurrir en sobrecostos de administración y almacenamiento
2) Generar reprocesos administrativos 
3) Sanciones y/o demandas en contra de SAE</t>
  </si>
  <si>
    <t>Verificación del cumplimiento de requisitos legales para la destrucción de activos</t>
  </si>
  <si>
    <t xml:space="preserve">Los funcionarios delegados por las Gerencias dependiendo de la tipología de Activos realizan una verificación del cumplimiento de requisitos legales para la manipulación de los activos a destruir a fin de proceder con el proceso de destrucción.  </t>
  </si>
  <si>
    <t>P-DF1-217 Procedimiento destrucción bienes muebles proyectos especiales
P-DF2-182 Procedimiento destrucción de bienes muebles
P-DF2-036 Procedimiento disposición final de sustancias químicas
P-DF-167 Procedimiento disposición final de activos perecederos</t>
  </si>
  <si>
    <t xml:space="preserve">* GB. Muebles 
* G. Regionales 
* G. Sociedades Activas 
* G. Sociedades en Liquidación </t>
  </si>
  <si>
    <t xml:space="preserve">Los funcionarios delegados por las Gerencias dependiendo de la tipología de Activos anticipan la remisión del inventario identificado para la destrucción al tercero con el fin de que se encuentre el operador idóneo que cumpla con los requisitos legales </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</si>
  <si>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t>
  </si>
  <si>
    <t>No contar con un operador de destrucción idóneo que realicen la labor y que cuente con los permisos exigidos en la ley</t>
  </si>
  <si>
    <t>Validación y definición de requisitos exigibles para operadores de destrucción de activos</t>
  </si>
  <si>
    <t xml:space="preserve">Los funcionarios delegados por las Gerencias dependiendo de la tipología de activos, validan y documentan los requisitos legales y técnicos que deben ser exigibles para realizar la evaluación y selección de los operadores de destrucción de activos con el fin de optimizar la disponibilidad en la prestación del servicio con personal idóneo y reducir costos de almacenamiento  </t>
  </si>
  <si>
    <t xml:space="preserve">* GB. Muebles 
* G. Sociedades Activas </t>
  </si>
  <si>
    <t xml:space="preserve">Los funcionarios delegados por las Gerencias dependiendo de la tipología de Activos realizan la verificación y autorización de acuerdo a la calidad, oportunidad y cumplimiento de las cotizaciones enviadas por la entidad que terceriza el servicio </t>
  </si>
  <si>
    <t>Gastos de funcionamiento y proveeduría estratégica</t>
  </si>
  <si>
    <t xml:space="preserve">incumplimiento en las obligaciones de los proveedores o suspensión temporal de sus servicios </t>
  </si>
  <si>
    <t>Las facturas o cuentas de cobro no lleguen a tiempo  o con fecha de pago vencida</t>
  </si>
  <si>
    <t xml:space="preserve">pago inoportuno de las facturas del servicio. </t>
  </si>
  <si>
    <t>1) Traumatismos en la operación de la SAE
2) Falta de elementos y servicios necesarios para que los funcionarios ejecuten sus labores.
3) Incumplimiento de las obligaciones por parte de la SAE, establecidas en el contrato
4) Posibles sanciones para la entidad</t>
  </si>
  <si>
    <t>Seguimiento de pagos a través de una bitácora de registro</t>
  </si>
  <si>
    <t>El profesional o técnico del GIT de servicios administrativos registrará las novedades de facturación que tramita el área en una bitácora, documento en el que se registra el seguimiento a las facturas generadas por los proveedores y/o contratistas, para realizar seguimiento a las facturas entregadas con sus fechas límites de pago y verificación del pago realizado por tesorería.</t>
  </si>
  <si>
    <t xml:space="preserve">1) Para los pagos de servicios públicos con fecha de pago vencida, solicitar a la Gerencia Financiera la autorización del pago a través de la emisión de un cheque de Gerencia o solicitar aprobación de la Vicepresidencia Administrativa y Financiera la solicitud de recursos de caja menor, con el fin de evitar la suspensión del servicio.
2) Para los proveedores o contratistas lograr un acuerdo entre las partes que permita la ampliación de las fechas de pago de la factura. </t>
  </si>
  <si>
    <t>Por error humano, el funcionario encargado puede olvidar el trámite del pago de la factura</t>
  </si>
  <si>
    <t>Validación de la factura y verificación fechas de pago</t>
  </si>
  <si>
    <t>El técnico o profesional delegado del GIT de servicios administrativos valida el documento factura o cuenta de cobro, verificando valores y fechas límites de pago, continua con la elaboración del certificado de proveedores para firma del Coordinador del área, una vez firmado el documento se elabora el formato certificado de cumplimiento para firma del supervisor del contrato, para finalmente registrar y cargar los documentos en el flujo de pagos del aplicativo SEVEN ERP.</t>
  </si>
  <si>
    <t>La factura llegue al destinatario equivocado, perdiendo la trazabilidad del documento y el destinatario final</t>
  </si>
  <si>
    <t>Seguimiento al pago en el Aplicativo de pagos</t>
  </si>
  <si>
    <t>El técnico o profesional delegado del GIT. de Servicios Administrativos, deberá realizar  seguimiento al trámite de pago de las facturas generadas por los proveedores y/o contratistas relacionados con el proceso de gestión administrativa de la entidad, a través del aplicativo SEVEN-ERP con el número de caso asignado por este, verificando el estado del trámite y solicitando a la Gerencia Financiera la prontitud del pago, teniendo en cuenta las fechas límites de pago.</t>
  </si>
  <si>
    <t>Administración de elementos de consumo</t>
  </si>
  <si>
    <t xml:space="preserve">no atender oportunamente los requerimientos de elementos de consumo para el desarrollo de las actividades operativas diarias de los funcionarios </t>
  </si>
  <si>
    <t>No contar con los insumos básicos necesarios para atender los requerimientos</t>
  </si>
  <si>
    <t>indisponibilidad de existencias necesarias para dar cumplimiento a las solicitudes realizadas</t>
  </si>
  <si>
    <t>1) Que los funcionarios no puedan ejecutar sus labores operativas de manera adecuada.
2) Retrasos en la operatividad de la Entidad.
3) No ejercer una adecuada administración de los elementos de consumo</t>
  </si>
  <si>
    <t>Validación de Solicitudes de Pedido de elementos de consumo</t>
  </si>
  <si>
    <t xml:space="preserve">El técnico o profesional del GIT de servicios administrativos valida la solicitud de pedido de elementos de consumo efectuada por las áreas usuarias a través del módulo de consumos y devolutivos ERP, contrastándola con las existencias registradas en el inventario de bienes de consumo, permitiendo contar con una trazabilidad de los solicitudes. </t>
  </si>
  <si>
    <t>P-AB1-064 Procedimiento para la administración de bienes de consumo</t>
  </si>
  <si>
    <t>Cuando no hayan existencias físicas suficientes para suplir las necedades de las áreas, se solicitara al Proveedor un pedido de urgencia, el cual deberá ser entregado en un máximo de 24 horas, de acuerdo con lo establecido en el contrato de suministro.</t>
  </si>
  <si>
    <t>Las solicitudes de las áreas usuarias se registren de manera tardía o fuera de los plazos establecidos</t>
  </si>
  <si>
    <t>Kardex de consumo</t>
  </si>
  <si>
    <t>El técnico o profesional del GIT de servicios administrativos realiza un Kardex mensual, por el cual se valida las existencias en stock y las necesidades a solicitar, con el fin de contar con los insumos necesarios para atender los requerimientos de las áreas. En caso de no contar con las unidades de elementos de consumo suficientes, se realizará solicitud de las unidades faltantes al proveedor vía correo electrónico.</t>
  </si>
  <si>
    <t>Las solicitudes de las áreas usuarias no sea entregada a los funcionarios encargados</t>
  </si>
  <si>
    <t>Aprobación de pedidos</t>
  </si>
  <si>
    <t>El técnico o profesional del  GIT de servicios administrativos valida las solicitudes existentes en el ERP y aprueba los pedidos de acuerdo con las necesidades de las áreas.</t>
  </si>
  <si>
    <t>Que el sistema donde se registren las solicitudes presente fallas</t>
  </si>
  <si>
    <t>Retrasos en el alistamiento de los pedidos aprobados</t>
  </si>
  <si>
    <t>Validación de salida de elementos de consumo</t>
  </si>
  <si>
    <t>El técnico o profesional del GIT de servicios administrativo realiza todas las validaciones y aprobaciones de salida, las cuales se ejecutan en el módulo de consumos en el registro de salidas del almacén, con el propósito de legalizar la entrega de los insumos realizadas.</t>
  </si>
  <si>
    <t>Falta de planeación en la contratación que ocasione el no contar con un contrato de proveeduría vigente.</t>
  </si>
  <si>
    <t>Supervisión y planeación de contrato de proveeduría</t>
  </si>
  <si>
    <t>El Coordinador del GIT de servicios administrativos, como supervisor del contrato de proveeduría estratégica de servicios, bienes y demás elementos para la operatividad interna de la Entidad, verifica periódicamente el plazo de ejecución del mismo, a fin de alertar de manera temprana su terminación o necesidad de una nueva contratación de tal manera que se supla de manera continua las necesidades de las diferentes áreas en el momento que lo requieran.</t>
  </si>
  <si>
    <t>Administración de Programa de Seguros y Siniestros</t>
  </si>
  <si>
    <t>Amparar de todo riesgo ante cualquier siniestro ocurrido en los bienes propios o del FRISCO y/o a los funcionarios de la Sociedad de Activos Especiales S.A.S, a través de las diferentes pólizas de seguro contratadas. Además de gestionar y tramitar los documentos e información necesaria para la reclamación e indemnización de los siniestros que cuenten con cobertura bajo las Pólizas contratadas.</t>
  </si>
  <si>
    <t>Reclamación de siniestros</t>
  </si>
  <si>
    <t>inadecuado trámite y manejo en las reclamaciones de siniestros</t>
  </si>
  <si>
    <t>Desconocimiento de los funcionarios acerca del procedimiento interno para la reclamación de siniestros</t>
  </si>
  <si>
    <t>que las áreas desconozcan el procedimiento o no entreguen la información necesaria para la formalización del reporte del siniestro</t>
  </si>
  <si>
    <t>1) Prescripción del siniestro.
2) Que la aseguradora no acepte la solicitud de indemnización.
3) Deterioro patrimonial del bien a causa del siniestro no cubierto por la Aseguradora.
4) Sanciones por la inadecuada administración de los bienes.</t>
  </si>
  <si>
    <t>El Coordinador del GIT de servicios de administrativos verifica e identifica las necesidades de capacitación con relación al proceso de reclamaciones de siniestros y la operatividad de las pólizas que tiene contratadas la Entidad, a fin de realizar capacitaciones en conjunto con el corredor de seguros a todos los actores involucrados de la SAE para garantizar un adecuado proceso de reclamaciones.</t>
  </si>
  <si>
    <t>1) Solicitudes de corrección a las reclamaciones presentadas
2) Realizar las aclaraciones y solicitudes a las que haya lugar con la aseguradora
3) Gestionar soluciones con la Vicepresidencia Administrativa y Financiera, en caso de ser necesario.</t>
  </si>
  <si>
    <t>Las áreas que dan aviso del siniestro no entreguen la información solicitada por la compañía de seguros o que esta sea entregada de manera inoportuna</t>
  </si>
  <si>
    <t>Seguimiento a los siniestros reportados</t>
  </si>
  <si>
    <t>El profesional del GIT de servicios de administrativos constantemente a través de correo electrónico realiza un seguimiento a las reclamaciones en curso, con el fin de validar con las áreas la información faltante o consultar al corredor de seguros el estado de las reclamaciones</t>
  </si>
  <si>
    <t>P-AB1-077 Procedimiento de reclamaciones de siniestros</t>
  </si>
  <si>
    <t>Que las áreas reporten la ocurrencia del siniestro fuera del tiempo de aviso establecido</t>
  </si>
  <si>
    <t>Bitácora de las reclamaciones en curso</t>
  </si>
  <si>
    <t>El profesional del GIT de servicios administrativos realiza el registro de las reclamaciones que se encuentran en curso, registrando las actualizaciones y novedades en el documento interno  que se tiene para ello. Este documento permite tener un control de los siniestros reportados para sus seguimiento y control.</t>
  </si>
  <si>
    <t>Caja Menor</t>
  </si>
  <si>
    <t xml:space="preserve">indisponibilidad presupuestal anual para gastos imprevistos y urgentes </t>
  </si>
  <si>
    <t>Inadecuada programación anual de recursos presupuestales de caja menor</t>
  </si>
  <si>
    <t>planeación anual inoportuna o inadecuada en la gestión de caja menor</t>
  </si>
  <si>
    <t>1) Retrasos en operaciones de funcionamiento institucional</t>
  </si>
  <si>
    <t>Verificación programación anual de caja menor</t>
  </si>
  <si>
    <t>El profesional especializado grado I de presupuesto y el Gerente Financiero verifican que la programación anual de la caja menor sea establecida con base en históricos de gastos imprevistos y urgentes registrando los montos disponibles por cada caja menor en circular interna expedida a inicio de año y enviada por la Oficina de Comunicaciones</t>
  </si>
  <si>
    <t>1) Evaluar las correcciones a realizar sobre la apertura de cajas menores
2) Emitir resoluciones complementarias de apertura de cajas menores para clarificar o ajustar el presupuesto disponible para estos gastos</t>
  </si>
  <si>
    <t>Fallas en el proceso en la apertura de nuevas cajas menores solicitadas y aprobadas previamente</t>
  </si>
  <si>
    <t>Verificación solicitudes de apertura de cajas menores</t>
  </si>
  <si>
    <t>El Gerente Financiero verifica y evalúa las solicitudes de apertura de nuevas cajas menores contemplando factores como la disponibilidad de montos y rubros presupuestales a utilizar, constitución, legalización destinación de rubros, siguiendo lo comunicado por la Circular interna de constitución de cajas menores.</t>
  </si>
  <si>
    <t>P-GF3-021 Procedimiento Administración Caja Menor</t>
  </si>
  <si>
    <t>Falencias en la apertura de nuevas cuentas corrientes asignadas a cada caja menor</t>
  </si>
  <si>
    <t>Verificación de los conceptos de gasto</t>
  </si>
  <si>
    <t>El Profesional o Técnico del área usuaria de la caja menor valida y verifica que el gasto a realizar sea imprevisto, urgente, imprescindible e inaplazable de acuerdo con el procedimiento P-GF3-021 Procedimiento Administración Caja Menor. Una vez radicada en la Gerencia Financiera, el Profesional o Técnico del área de Presupuesto de Contabilidad, revisa el concepto generador del gasto el cual debe ser imprevisto, urgente, imprescindible e inaplazable</t>
  </si>
  <si>
    <t>suministro inoportuno de recursos económicos para gastos imprevistos y urgentes</t>
  </si>
  <si>
    <t>Inexistencia de recursos económicos para asignación presupuestal mensual de las cajas menores</t>
  </si>
  <si>
    <t>retrasos en la operatividad de cajas menores</t>
  </si>
  <si>
    <t>El profesional especializado grado I de presupuesto de la Gerencia de Financiera verifica que la programación anual de la caja menor sea establecida con base en históricos de gastos imprevistos y urgentes registrando los montos disponibles por cada caja menor en circular expedida a inicio de año.</t>
  </si>
  <si>
    <t>1) Informar a los lideres de proceso, área o presidente acerca de los retrasos de legalización de cajas menores
2) Solicitar a las áreas subsanar las solicitudes o información faltante para legalizar las cajas menores y reembolsar el dinero correspondiente a cada una
3) Suministrar los recursos solicitados y viables a cada una de las cajas menores siguiendo el procedimiento para tal fin
4) Estudiar los casos especiales de disponibilidad de recursos de caja menor con el Comité Directivo para aplicar el tratamiento más pertinente</t>
  </si>
  <si>
    <t>Inadecuada programación mensual de recursos presupuestales de caja menor</t>
  </si>
  <si>
    <t>Verificación de programación presupuestal mensual de cajas menores</t>
  </si>
  <si>
    <t>El profesional delegado de Presupuesto de la Gerencia Financiera expide los compromisos presupuestales de las cajas menores a través del ERP Seven, validando que haya disponibles saldos en la línea presupuestal, verificando los rubros que se van afectar y los valores en el programa "compromiso presupuestal". Una vez expedido el compromiso presupuestal lo comunica por correo electrónico a las áreas solicitantes con copia al área de contabilidad.</t>
  </si>
  <si>
    <t xml:space="preserve">Legalización extemporánea o inadecuada de caja menor de periodos anteriores por parte de usuarios y/o responsables de caja menor </t>
  </si>
  <si>
    <t>Verificación Legalización de Caja Menor</t>
  </si>
  <si>
    <t>El profesional encargado de la caja menor de cada área, legalizará las cajas menores en el aplicativo Seven ERP (Módulo Tesorería) verificando que cada gasto cuente con su soporte y que estos cumplan las condiciones descritas en las políticas del procedimiento P-GF3-021 Procedimiento Administración de Caja Menor, dejando constancia de su cumplimiento en el programa "Legalización solicitud dinero caja menor"</t>
  </si>
  <si>
    <t>* Presidencia 
* VP de Bienes Muebles e Inmuebles
* VP Sociedades
* VP Administrativa y Financiera
* G. Regionales
* G. Proyectos Especiales
* G. Talento Humano</t>
  </si>
  <si>
    <t>Solicitudes inoportunas o inadecuadas de las áreas para reembolsos de dinero de la caja menor</t>
  </si>
  <si>
    <t>Verificación solicitudes de reembolso de cajas menores</t>
  </si>
  <si>
    <t>El profesional delegado de Contabilidad de la Gerencia Financiera valida los soportes de la solicitud de reembolso de cajas menores considerando que el giro de recursos solo se realizará cuando haya agotado como mínimo el 70% con respecto al monto de asignación inicial, mediante la revisión documental remitida por las áreas en el Formato F-GF3-048 Reembolso de Caja Menor</t>
  </si>
  <si>
    <t>Ausencia temporal o definitiva de los encargados de caja menor</t>
  </si>
  <si>
    <t>Desconocimiento de lineamientos, uso de herramientas (Seven ERP) y/o manejo de caja menor por responsable de caja menor</t>
  </si>
  <si>
    <t>Recursos de caja menor embargados a destinatarios</t>
  </si>
  <si>
    <t>sanciones de organismos de control</t>
  </si>
  <si>
    <t>Falencias en la aplicación de deducciones en compras de bienes o servicios acorde con el régimen tributario del vendedor y los lineamientos establecidos</t>
  </si>
  <si>
    <t>incumplimiento de deberes legales en la administración de cajas menores</t>
  </si>
  <si>
    <t>1) Sanciones de tipo legal, administrativo, tributario y de los entes de control
2) Retrasos y limitaciones en la ejecución de la gestión de la entidad
3) Pérdida de credibilidad de SAE</t>
  </si>
  <si>
    <t>Verificación de aplicación de deducciones de Ley de acuerdo con lineamientos</t>
  </si>
  <si>
    <t>El profesional encargado de la caja menor de cada área, verificará que cada deducción (Retención en la fuente, retención de ICA, retención de IVA, entre otros) a que hubiere lugar, por cada compra o servicio, se realice de acuerdo con las normas tributarias vigentes, los conceptos de retención en circular interna de constitución anual de cajas menores, y los lineamientos establecidos en el procedimiento P-GF3-021 Procedimiento Administración de Caja Menor, registrando las deducciones respectivas en el formato de legalización de dinero de caja menor.</t>
  </si>
  <si>
    <t>1) Informar a los lideres de proceso, área o presidente de la situación presentada
2) Estudiar la situación con las instancias internas involucradas con la asesoría de la Gerencia de Asuntos Legales y la Oficina de Control Interno, cuando sea necesario
3) Dar respuesta oficial a los requerimientos de los órganos de control
4) Dar cumplimiento a las acciones establecidas por o en conjunto con el ente de control</t>
  </si>
  <si>
    <t>Ausencia de soportes o soportes insuficientes para legalizar el gasto de las cajas menores</t>
  </si>
  <si>
    <t>Ejecución de actividades prohibidas en la administración de cajas menores por desconocimiento (adquisición de bienes o servicios no autorizados por caja menor; adquisición fraccionada de un mismo elemento o servicio; usar dinero de caja menor para cambiar cheques, gastos personales; entre otros establecidos por la organización y el MHCP)</t>
  </si>
  <si>
    <t>El profesional delegado de Contabilidad la Gerencia Financiera valida los soportes de la solicitud de reembolso de cajas menores (Soportes físicos, cuentas contables e impuestos) considerando que el giro de recursos solo se realizará cuando haya agotado como mínimo el 70% con respecto al monto de asignación inicial, mediante la revisión documental remitida por las áreas en el Formato F-GF3-048 Reembolso de Caja Menor</t>
  </si>
  <si>
    <t>Extemporaneidad de legalización definitiva de cajas menores constituidas para la vigencia fiscal</t>
  </si>
  <si>
    <t>Verificación legalización definitiva y cierre de cajas menores</t>
  </si>
  <si>
    <t>El profesional delegado de Contabilidad la Gerencia Financiera valida los movimientos reportados mes a mes a final del año con el cierre fiscal, realizando la legalización y cierre de las cajas menores de la entidad, conforme los lineamientos institucionales, dejando registro de dicha actividad en el aplicativo ERP Seven.</t>
  </si>
  <si>
    <t>Recaudos</t>
  </si>
  <si>
    <t>recaudos realizados o registrados erróneamente</t>
  </si>
  <si>
    <t>Desconocimiento de terceros que realizan transacciones de pago a la entidad</t>
  </si>
  <si>
    <t>fallas en la identificación y operatividad</t>
  </si>
  <si>
    <t>1) Pérdida de credibilidad de SAE
2) Información institucional errada
3) Toma de decisiones erradas
4) Pérdida de oportunidad para inversiones o transferencias de recursos a la nación</t>
  </si>
  <si>
    <t>Verificación de identificación de terceros que efectúan pagos</t>
  </si>
  <si>
    <t>El profesional delegado de Tesorería de la Gerencia Financiera verifica que todos los recaudos recibidos por la entidad tengan identificación de terceros, determinando aquellos en los que no es posible su identificación ya sea por que no se emite cupón al cliente o hay consignación directa sin referencia. Estos casos se remiten al banco para conocer los datos del tercero, e identificar el recaudo por número de convenio o referencia.</t>
  </si>
  <si>
    <t>P-GF3-022 Procedimiento para el Recaudo de Ingresos del FRISCO</t>
  </si>
  <si>
    <t>El área de Tesorería solicita los cupones de pago cuando se reciben recaudos y maneja confidencialmente las cuentas bancarias</t>
  </si>
  <si>
    <t>1) Informar los inconvenientes presentados con los recaudos recibidos al líder de proceso o áreas involucradas y al Presidente de SAE cuando sea necesario
2) Informar los inconvenientes presentados a quien ejecuta el pago a SAE, cuando sea necesario 
3) Realizar los reintegros de dinero  viables, cuando aplique
4) Corregir los registros de los ingresos o reintegros realizados, de manera adecuada</t>
  </si>
  <si>
    <t>Falta o desconocimiento de categorías o conceptos para identificar los recaudos</t>
  </si>
  <si>
    <t>Conciliación de recaudos registrados en otros sistemas de información</t>
  </si>
  <si>
    <t>El profesional delegado de Tesorería de la Gerencia Financiera realiza conciliaciones de los cupones de recaudo generados por el aplicativo Zeus (Recaudos depositarios) y de la facturación y/o cupones de recaudo del aplicativo Matrix-Inmuebles (Recaudos arriendos directos), cruzando estas bases de datos con las cuentas de la Entidad, a fin de identificar que efectivamente dichos recaudos se realizaron y complementar los datos de recaudos en el archivo de control MovBancos</t>
  </si>
  <si>
    <t>Información errónea de las características del recaudo</t>
  </si>
  <si>
    <t>Verificación de información de recaudos</t>
  </si>
  <si>
    <t>El profesional delegado de Tesorería de la Gerencia Financiera verifica que todos los recaudos independientemente de su concepto, medio de pago y fuente de ingreso, cuenten con información completa en el archivo de control de Excel denominado MovBancos asegurando que se tengan datos como fecha mov, sucursal, detalle mov, referencia de recaudo, no convenio, valor recaudo, estado legal extinto y/o incautado, nombre y cedula de quien consigna, no. cuenta y banco que origina la transacción, entre otros, dependiendo del tipo de recurso recaudado</t>
  </si>
  <si>
    <t>Falencias en los controles para identificar ingresos recibidos erróneamente</t>
  </si>
  <si>
    <t>Verificación de viabilidad de reintegros de dineros consignados por error</t>
  </si>
  <si>
    <t>El profesional delegado de Tesorería de la Gerencia Financiera verifica si los formatos de solicitud de devolución del dinero (F-GF3-190), de certificación de reintegro de dinero (F-GF3-222) y soportes recibidos por las áreas cumplen con los lineamientos exigibles; y si el recaudo se hizo efectivo validando los extractos o movimientos bancarios de recaudos, fechas, montos y quien realizó la consignación, a fin de determinar la viabilidad del reintegro e informárselo al área competente</t>
  </si>
  <si>
    <t>P-GF3-131 Procedimiento Reintegro Dinero a Terceros</t>
  </si>
  <si>
    <t>Recobro de incapacidades y/o licencias</t>
  </si>
  <si>
    <t xml:space="preserve">falta de reconocimiento o pago de los días de incapacidad por parte de la entidad de seguridad social </t>
  </si>
  <si>
    <t>El trabajador entrega de manera incompleta los documentos requeridos para el recobro</t>
  </si>
  <si>
    <t>inconsistencias del trámite de recobro</t>
  </si>
  <si>
    <t xml:space="preserve">1) Afectación presupuestal de la entidad
</t>
  </si>
  <si>
    <t>Revisión de los documentos requeridos para el trámite de recobro</t>
  </si>
  <si>
    <t>El profesional delegado de la Gerencia de Talento Humano deberá revisar que los documentos requeridos para el trámite de recobro entregados por el trabajador se encuentren completos según lo establecido el  Instructivo de reporte y trámite de incapacidades y  licencias remuneradas. En caso de requerirse algún ajuste o complementar información, el profesional delegado solicitará la documentación corregida.</t>
  </si>
  <si>
    <t xml:space="preserve">Realizar seguimiento a las devoluciones de documentos para el trámite, entregados por el trabajador. </t>
  </si>
  <si>
    <t>Cada vez que se presenten devoluciones de documentos.</t>
  </si>
  <si>
    <t>Una vez se niegue el reconocimiento o pago del auxilio de incapacidad o licencia, establecer las acciones legales y económicas a quien corresponda.</t>
  </si>
  <si>
    <t>El trámite se realiza de manera extemporánea</t>
  </si>
  <si>
    <t xml:space="preserve">Verificación de términos de ley para trámite de recobro </t>
  </si>
  <si>
    <t>El profesional delegado de la Gerencia de Talento Humano deberá realizar el trámite de recobro verificando el cumplimiento de los términos definidos por ley y con lo establecido en el anexo "Recobro de incapacidades del Instructivo de reporte y trámite de incapacidades y  licencias remuneradas.</t>
  </si>
  <si>
    <t>Revisión periódica de los trámites de recobro pendientes.</t>
  </si>
  <si>
    <t>Incumplimiento de los requisitos de reconocimiento ante la entidad de seguridad social por parte del trabajador</t>
  </si>
  <si>
    <t>Validación de aportes de ingresos recientes con novedades de incapacidades o licencias de incapacidad</t>
  </si>
  <si>
    <t>El profesional delegado de la Gerencia de Talento Humano validará en los casos especiales, los aportes de ingresos recientes con novedades de incapacidades o licencias de incapacidad por los medios disponibles a fin de obtener el reconocimiento respectivo por parte de la entidad de seguridad social.</t>
  </si>
  <si>
    <t>Realizar seguimiento a la respuesta del trabajador para realizar la validación correspondiente.</t>
  </si>
  <si>
    <t>Cada vez que se realice la solicitud de aportes al trabajador.</t>
  </si>
  <si>
    <t>Traslado de talento humano</t>
  </si>
  <si>
    <t xml:space="preserve">inconsistencias en el proceso de traslado de los trabajadores, aprendices, judicantes y practicantes de la entidad. </t>
  </si>
  <si>
    <t>Falta de comunicación o reporte de la novedad de traslado a las dependencias a las que este impacte</t>
  </si>
  <si>
    <t>falencias en la ejecución, seguimiento y control en el proceso.</t>
  </si>
  <si>
    <t xml:space="preserve">1) Reclamaciones internas.
2) Pérdidas de información. 
3) Afectación a la imagen de la entidad.
4) Incumplimiento de otros procedimientos 
5) Reprocesos.
</t>
  </si>
  <si>
    <t>Verificación de Comunicaciones de Traslado</t>
  </si>
  <si>
    <t>El profesional delegado de la Gerencia de Talento Humano verifica las comunicaciones allegadas al área relacionados con  traslados de personal, a fin de proceder con los trámites y gestiones respectivas. En caso de no recibirse la comunicación de traslado de manera formal, se solicitará al área donde se efectuará el traslado que se efectúe la comunicación por los canales oficiales de comunicación establecidos para tal fin</t>
  </si>
  <si>
    <t>1) Una vez evidenciadas las falencias en el trámite de traslado,  dar prioridad para subsanarlas.  
2) Hacer seguimiento constante al trámite de traslado, hasta que la persona se instale en el cargo en la dependencia a la cual fue trasladado</t>
  </si>
  <si>
    <t xml:space="preserve">Desconocimiento del procedimiento de traslado establecido en la entidad </t>
  </si>
  <si>
    <t>Socialización preventiva del procedimiento de traslado</t>
  </si>
  <si>
    <t>El profesional delegado de la Gerencia de Talento Humano valida los traslados programados, y en comunicación dirigida al personal a trasladar, realiza una socialización preventiva del procedimiento a fin de que este proceso se realice de manera adecuada.</t>
  </si>
  <si>
    <t>Revisión documentos de entrega del puesto de trabajo</t>
  </si>
  <si>
    <t>El profesional delegado de la Gerencia de Talento Humano da visto bueno al flujo de desvinculación o traslado  en el aplicativo dispuesto para tal fin, en el cual se determina el estado de la gestión realizada y los temas que se encuentran pendientes de ejecutar en el informe de entrega.</t>
  </si>
  <si>
    <t>P-GT1-014 Procedimiento de traslado o desvinculación del talento humano</t>
  </si>
  <si>
    <t xml:space="preserve">Falta de aplicación de los controles para el cambio del usuario en los flujos correspondientes, restricción de accesos y legalización de recursos. </t>
  </si>
  <si>
    <t>Validación de usuarios que requieren cambios de acceso</t>
  </si>
  <si>
    <t>El profesional delegado de la Gerencia de Talento Humano valida los usuarios que requieren cambios de acceso a los sistemas de información y bases de datos de la entidad dependiendo de la nueva área en la que laborará a fin de solicitar cambios de parametrización o permisos a la Oficina Asesora de Planeación u Oficina de Gestión de la Información. En caso de existir alguna inconsistencia se informará a dichas oficinas por correo electrónico.</t>
  </si>
  <si>
    <t>P-GT1-014 Procedimiento traslado o desvinculación de talento humano
Manual Política de Seguridad y Privacidad de la Información</t>
  </si>
  <si>
    <t xml:space="preserve">Investigaciones disciplinarias </t>
  </si>
  <si>
    <t>inconsistencias en la atención, trámite y gestión  de las investigaciones disciplinarias</t>
  </si>
  <si>
    <t xml:space="preserve">La investigación disciplinaria se inicia pasados 6 meses de la fecha en que la entidad tuvo conocimiento de los hechos originaron la investigación </t>
  </si>
  <si>
    <t>falta de ejecución, seguimiento y control del procedimiento</t>
  </si>
  <si>
    <t>1) Violación de derechos constitucionales
2) Sanciones, multas, procesos jurídicos, reclamaciones.
3)Pérdidas económicas.
4) Afectación a la imagen de la entidad.
5) Incumplimiento de otros procedimientos 
6) Reprocesos.</t>
  </si>
  <si>
    <t>Seguimiento de estado de casos de investigación disciplinaria</t>
  </si>
  <si>
    <t>El profesional delegado de la Gerencia de Talento Humano verifica periódicamente el sistema de información Kactus para realizar seguimiento al estado de los casos de investigación disciplinaria por un periodo de fecha definido, por causal, por casos no cerrado o por afectación monetaria. En caso de encontrar un proceso disciplinario con retraso, se deberá priorizar su implementación acorde con los tiempos establecidos en el P-GT1-115 Procedimiento disciplinario laboral</t>
  </si>
  <si>
    <t>P-GT1-115 Procedimiento disciplinario laboral</t>
  </si>
  <si>
    <t>1) Una vez se evidencien falencias en el trámite de investigación disciplinaria, dar prioridad para subsanarlas.  
2) Auditoría a las historias laborales del trabajador sujeto de investigación disciplinaria</t>
  </si>
  <si>
    <t xml:space="preserve">La investigación disciplinaria se realiza vulnerando los derechos laborales y/o constituciones del trabajador </t>
  </si>
  <si>
    <t>Verificación del debido proceso en  investigación disciplinaria</t>
  </si>
  <si>
    <t>El Gerente de Talento Humano verifica que en los procesos disciplinarios efectuados se apliquen los principios de la buena fe, legalidad, contradicción y controversia de la prueba, congruencia, proporcionalidad y en general todos los que garanticen el derecho al debido proceso así como la presunción de inocencia, que sólo será desvirtuada con la decisión de imposición de sanción y una vez ésta quede en firme. En caso de evidenciarse alguna inconsistencia durante el proceso, será informado a la Vicepresidencia Financiera y Administrativa, a fin de definir y aplicar los correctivos a los que haya lugar.</t>
  </si>
  <si>
    <t>Los hechos susceptibles de ser investigados no cuentan con el soporte probatorio requerido</t>
  </si>
  <si>
    <t>Revisión de Soportes Probatorios</t>
  </si>
  <si>
    <t>El profesional delegado de la Gerencia de Talento Humano revisa desde el momento en que se tiene conocimiento de los hechos si estos cuentan con soporte probatorio, validándolos en la diligencia de descargos y evaluándolos posteriormente para la toma de decisión del proceso disciplinario. En caso de evidenciar que falta algún soporte probatorio, se le solicitará al colaborador de manera escrita o en la diligencia de descargos su entrega para poder completar el análisis y evaluación de pruebas.</t>
  </si>
  <si>
    <t xml:space="preserve">Imposición de una sanción o terminación de un contrato por faltas que no se encuentren contemplada en el Reglamento, en el Contrato de Trabajo  o en la Ley. </t>
  </si>
  <si>
    <t>Verificación de decisión del proceso disciplinario</t>
  </si>
  <si>
    <t xml:space="preserve">El Gerente de Talento Humano antes de imponer la sanción disciplinario o de terminar un contrato con justa causa verifica que la falta se encuentre en el Reglamento, en el Contrato o en la Ley, y que la decisión a tomar sea motivada y congruente con base en el análisis de descargos y la evaluación de pruebas. En caso de existir incongruencia, se solicitará realizar una nueva revisión al análisis de descargos y pruebas presentadas a fin de validar el resultado del proceso de investigación. </t>
  </si>
  <si>
    <t>Falta de la comunicación de funciones del trabajador sujeto de investigación disciplinaria, o que se encuentre desactualizada</t>
  </si>
  <si>
    <t>Revisión Comunicación de Funciones en Historias Laborales</t>
  </si>
  <si>
    <t>El profesional delegado de la Gerencia de Talento Humano verifica la comunicación de funciones en la historia laboral del trabajador para iniciar el proceso de investigación. En caso de encontrarse documentos desactualizados, se solicita su actualización e incorporación en la historia laboral para dar inicio al proceso de investigación.</t>
  </si>
  <si>
    <t>Bienestar del talento humano</t>
  </si>
  <si>
    <t>diseñar o implementar el Programa de Bienestar Social sin atender las necesidades de la empresa</t>
  </si>
  <si>
    <t>Identificación inadecuada de la población objetivo o de la necesidad.</t>
  </si>
  <si>
    <t>falta de seguimiento y control en el proceso.</t>
  </si>
  <si>
    <t>1) Pérdidas económicas 
2) Incumplimiento de objetivos del proceso
3) Afectación a la imagen corporativa
4) No impactar positivamente en la gestión del bienestar y calidad de vida del talento humano de SAE</t>
  </si>
  <si>
    <t>Verificación de necesidades de bienestar</t>
  </si>
  <si>
    <t xml:space="preserve">El profesional delegado de la Gerencia de Talento Humano verifica los intereses, expectativas y necesidades de los colaboradores producto de las actividades realizadas o encuestas de Bienestar Social aplicadas a fin de elaborar el Programa de Bienestar Social Laboral. </t>
  </si>
  <si>
    <t>P-GT3-097 Procedimiento Gestión de bienestar social laboral</t>
  </si>
  <si>
    <t>1) Replantear nuevas actividades de bienestar social laboral que cubran las necesidades de la entidad no cubiertas.
2) Gestionar recursos económicos o apoyo de entidades externas para su desarrollo
3) En caso de no poderse llevar a cabo nuevas actividades, priorizarlas para la siguiente vigencia en el Programa de Bienestar Social Laboral</t>
  </si>
  <si>
    <t>Recursos insuficientes</t>
  </si>
  <si>
    <t>Verificación de recursos para el Programa de Bienestar Social Laboral</t>
  </si>
  <si>
    <t xml:space="preserve">El profesional delegado de la Gerencia de Talento Humano, de acuerdo con las necesidades de bienestar social laboral, verifica la disponibilidad presupuestal para la implementación del Programa de Bienestar Social Laboral y el apoyo humano y logístico requerido de Entidades Externas como la Caja de Compensación Familiar, Empresas Promotoras de Salud, Administradora de Riesgos Laborales, Fondo de Pensiones y Cesantías, Fondo Nacional de Ahorro, entre otras. </t>
  </si>
  <si>
    <t>Elaboración de presupuesto con base en actividades desarrolladas y las encuestas realizadas a los colaboradores de las diferentes dependencias sobre las necesidades de bienestar social laboral</t>
  </si>
  <si>
    <t xml:space="preserve">Cada vez que se realice la identificación de necesidades </t>
  </si>
  <si>
    <t>No contemplar en la planeación todas las actividades requeridas para atender las necesidades de bienestar priorizadas</t>
  </si>
  <si>
    <t>Aprobación del Programa de Bienestar Social Laboral por la Gerencia de Talento Humano</t>
  </si>
  <si>
    <t>El Gerente de Talento Humano revisa y aprueba el Programa de Bienestar Social Laboral, verificando que las actividades estén formuladas de acuerdo con las necesidades identificadas y que el cronograma de actividades de bienestar (F-GT3-170) se encuentre formulado correctamente. En caso de requerirse algún ajuste, el Gerente de Talento Humano solicitará las correcciones o modificaciones necesarias en el Programa.</t>
  </si>
  <si>
    <t>Fortalecer el conocimiento y divulgación del Programa de Bienestar Social EmpresariaL</t>
  </si>
  <si>
    <t xml:space="preserve">No se efectúe seguimiento periódico a la  ejecución de las estrategias programadas </t>
  </si>
  <si>
    <t>Seguimiento del Plan de Bienestar Social Laboral</t>
  </si>
  <si>
    <t>El profesional delegado de la Gerencia de Talento Humano realiza verificación del cumplimiento del Programa de Bienestar Social Laboral validando las actividades ejecutadas vs las actividades programadas. En caso de no haberse ejecutado alguna actividad en el tiempo establecido, se realiza reprogramación en el cronograma de actividades o se identifica una nueva actividad de bienestar a realizar de acuerdo con la necesidad.</t>
  </si>
  <si>
    <t>Evaluar mediante encuestas de satisfacción la eficacia de las actividades de bienestar social laboral programadas</t>
  </si>
  <si>
    <t>Cada vez que se ejecuten actividades de bienestar social laboral</t>
  </si>
  <si>
    <t>Divulgación insuficiente o inoportuna de las estrategias</t>
  </si>
  <si>
    <t>Control de divulgación actividades de bienestar social laboral</t>
  </si>
  <si>
    <t>El profesional delegado de la Gerencia de Talento Humano valida las actividades de bienestar previstas en el cronograma y realiza divulgación de las mismas por correo electrónico u otro medio de comunicación, controlando que se remita el comunicado a todos los colaboradores y en los tiempos preestablecidos. En caso de evidenciar que una actividad programada no se ha divulgado se procede inmediatamente a su socialización mediante correo electrónico masivo.</t>
  </si>
  <si>
    <t>Falta de participación del talento humano en la ejecución de las estrategias</t>
  </si>
  <si>
    <t xml:space="preserve">
Control de participación a actividades programadas
</t>
  </si>
  <si>
    <t xml:space="preserve">El profesional delegado de la Gerencia de Talento Humano verifica la participación de los colaboradores inscritos o convocados a las actividades de bienestar social laboral mediante formularios, listados de asistencia u otro mecanismo, cuando a ello haya a lugar. </t>
  </si>
  <si>
    <t>Conservación, ahorro y uso eficiente de recursos naturales</t>
  </si>
  <si>
    <t>desmejoramiento del desempeño ambiental</t>
  </si>
  <si>
    <t>Fallas en la planeación y ejecución  de las estrategias</t>
  </si>
  <si>
    <t>uso ineficiente de los recursos naturales en el desarrollo de las actividades y procesos de la entidad</t>
  </si>
  <si>
    <t>1)Afectación a la sostenibilidad ambiental
2) Agotamiento de los recursos naturales
3) Afectación de la integridad  de los ecosistemas
4) Pérdidas económicas
5) Incumplimiento de objetivos
6) Sanciones, multas, reclamos, procesos jurídicos
7) Afectación a la imagen de la entidad</t>
  </si>
  <si>
    <t>Verificación del contexto y necesidades actuales de la entidad para la planeación y ejecución de las estrategias</t>
  </si>
  <si>
    <t>El profesional delegado de la Gerencia de Talento Humano realizará la verificación del contexto y necesidades actuales de la entidad con el fin de identificar de manera acertada las estrategias que conlleven a mejorar el desempeño ambiental de la entidad</t>
  </si>
  <si>
    <t>Aplicar herramientas de planeación ambiental que permitan cuantificar o tomar decisiones más aterrizadas</t>
  </si>
  <si>
    <t>Cada vez que se planee una estrategia</t>
  </si>
  <si>
    <t>1) Identificación de la situación o evento ambiental presentado
2) Identificación del tratamiento correctivo o preventivo a realizar en próxima ocasiones
3) Informar a las partes involucradas para implementar el plan de tratamiento que se diseñe para tal fin</t>
  </si>
  <si>
    <t>Los recursos requeridos son insuficientes</t>
  </si>
  <si>
    <t>Verificación de recursos requeridos para la gestión ambiental institucional</t>
  </si>
  <si>
    <t>El profesional delegado de la Gerencia de Talento Humano realiza la identificación de necesidades de la vigencia verificando y planeando los recursos humanos, tecnológicos, económicos, de infraestructura, logística, etc. requeridos en oportunidad y suficiencia para la gestión ambiental.</t>
  </si>
  <si>
    <t>Realizar la planeación de las estrategias con anticipación con el fin de establecer alternativas en caso de presentarse insuficiencia de recursos</t>
  </si>
  <si>
    <t>Diseño técnico y programación de la campaña o recurso de comunicación</t>
  </si>
  <si>
    <t>El profesional delegado de la Gerencia de Talento Humano realiza y valida de manera anticipada, el diseño técnico y programación del recurso de comunicación de la estrategia que se vaya a implementar, con el fin de generar impacto positivo en la población objetivo y de tal forma que se obtenga un aporte por parte de los trabajadores en la conservación, ahorro y uso eficiente de los recursos naturales</t>
  </si>
  <si>
    <t>Seguimiento a los recursos de comunicación establecidos</t>
  </si>
  <si>
    <t>Cada vez que se realice la comunicación de una estrategia</t>
  </si>
  <si>
    <t>Falta de toma de conciencia y participación del talento humano</t>
  </si>
  <si>
    <t>Fortalecimiento de cultura ambiental organizacional</t>
  </si>
  <si>
    <t>El profesional delegado de la Gerencia de Talento Humano verifica las necesidades existentes en cuanto a cultura ambiental organizacional, con el fin de generar estrategias o actividades de formación, comunicación y/o toma de conciencia que permita fortalecer la cultura ambiental organizacional</t>
  </si>
  <si>
    <t>Establecer y socializar las responsabilidades y obligaciones de los trabajadores en el sistema de gestión ambiental</t>
  </si>
  <si>
    <t xml:space="preserve">Anualmente </t>
  </si>
  <si>
    <t>Valoración de aspectos e impactos ambientales</t>
  </si>
  <si>
    <t xml:space="preserve">generación de impactos ambientales adversos significativos </t>
  </si>
  <si>
    <t>La identificación, evaluación y mecanismo de control establecido para el aspecto e impacto ambiental es inoportuno, inadecuado y/o insuficiente</t>
  </si>
  <si>
    <t>falta de integración del factor ambiental en el desarrollo de las actividades y los procesos de la entidad</t>
  </si>
  <si>
    <t xml:space="preserve">1) Presiones al ambiente
2) Alteración de los componentes ambientales
3) Afectación de la integridad y sostenibilidad de los ecosistemas
4) Afectación a la salud de las personas
5) Pérdidas económicas
6) Sanciones, multas, reclamos, procesos jurídicos
7) Afectación a la imagen de la entidad
</t>
  </si>
  <si>
    <t>Verificación la valoración de aspectos e impactos ambientales</t>
  </si>
  <si>
    <t>El profesional delegado de la Gerencia de Talento Humano verifica que la identificación, evaluación y análisis, y Mecanismos de control de los aspectos e impactos ambientales se encuentre bien documentado de acuerdo con lo establecido en el P-GT3-168 Procedimiento de valoración de aspectos e impactos ambientales en todos los procesos de la entidad</t>
  </si>
  <si>
    <t xml:space="preserve">P-GT3-168 Procedimiento de valoración de aspectos e impactos ambientales </t>
  </si>
  <si>
    <t>Vincular a los intervinientes en el proceso en la valoración de aspectos e impactos ambientales para conocer de primera mano el contexto actual</t>
  </si>
  <si>
    <t>Cada vez que se realice la valoración de aspectos e impactos ambientales</t>
  </si>
  <si>
    <t>1) Realizar acercamiento a la situación
2) Cuantificar el impacto generado en diferentes factores (económico, social, natural, etc) 
3) Diseñar e implementar las acciones correctivas mediante herramientas existentes ya sea para remediar, restaurar, recuperar, compensar, mitigar las afectaciones causadas.</t>
  </si>
  <si>
    <t>Desconocimiento de la normatividad legal aplicable en materia ambiental</t>
  </si>
  <si>
    <t>Validación periódica de requisitos ambientales legales de la entidad</t>
  </si>
  <si>
    <t>El profesional delegado de la Gerencia de Talento Humano realizará de manera periódica la revisión y actualización de los requisitos legales asociados al factor ambiental o cada vez que surja alguna modificación que lo requiera</t>
  </si>
  <si>
    <t>Comunicar a las partes intervinientes los requisitos legales ambientales asociados a su proceso mediante los canales establecidos</t>
  </si>
  <si>
    <t>Cada vez que se realice actualización de requisitos legales ambientales</t>
  </si>
  <si>
    <t>Desconocimiento de los trabajadores respecto a la importancia del medio ambiente</t>
  </si>
  <si>
    <t>Verificación necesidades de cultura ambiental organizacional</t>
  </si>
  <si>
    <t>Aplicar herramientas que permitan identificar el conocimiento, apropiación y/o sensibilización que tienen los trabajadores en materia ambiental.</t>
  </si>
  <si>
    <t>No se aplican los controles establecidos</t>
  </si>
  <si>
    <t>Seguimiento a los mecanismos de control asignados a los procesos</t>
  </si>
  <si>
    <t>El profesional delegado de la Gerencia de Talento Humano realiza el seguimiento a los mecanismos de control en cumplimiento de lo establecido en el P-GT3-168 Procedimiento de valoración de aspectos e impactos ambientales con el fin de verificar que aquellos asignados a cada proceso se estén ejecutando y de manera adecuada, suficiente y oportuna</t>
  </si>
  <si>
    <t>Revisar periódicamente el estado de los mecanismos de control asignados a los procesos para cada aspecto e impacto ambiental</t>
  </si>
  <si>
    <t>3 veces al año</t>
  </si>
  <si>
    <t>Falta de participación de las partes involucradas</t>
  </si>
  <si>
    <t>Validación de diseño y ejecución de campaña de divulgación</t>
  </si>
  <si>
    <t xml:space="preserve">El profesional delegado de la Gerencia de Talento humano realiza y valida el diseño y ejecución de una campaña para divulgar a todos los niveles de la entidad los aspectos e impactos significativos resultantes de la aplicación del procedimiento P-GT3-168 Procedimiento de valoración de aspectos e impactos ambientales </t>
  </si>
  <si>
    <t>Normatividad SST</t>
  </si>
  <si>
    <t>incumplimiento normativo de SST</t>
  </si>
  <si>
    <t xml:space="preserve">Falencias en la identificación de requisitos legales de SST aplicables así como desconocimiento de los mismos en las diferentes áreas.  </t>
  </si>
  <si>
    <t xml:space="preserve">identificación inadecuada e inoportuna de los requisitos legales de SST aplicables en la Entidad. </t>
  </si>
  <si>
    <t>1) Sanciones económicas 
2) Afectación a la imagen de la entidad</t>
  </si>
  <si>
    <t>Verificación Normatividad SST Aplicable a SAE</t>
  </si>
  <si>
    <t>El profesional delegado de la Gerencia de Talento Humano verifica, cada vez que sea necesario, la creación, modificación o eliminación de normas de Seguridad y Salud en el Trabajo que atañen al cumplimiento normativo de SAE, dejando su registro en la F-DE3-119 Matriz de identificación y evaluación de requisitos legales. En caso de presentarse alguna actualización, se solicita la actualización del normograma y su publicación en la página web institucional para consulta de las partes interesadas.</t>
  </si>
  <si>
    <t>Realizar seguimiento a través del plan de trabajo anual del SG-SST</t>
  </si>
  <si>
    <t xml:space="preserve">Durante todo el año </t>
  </si>
  <si>
    <t>1) Informar a la alta dirección sobre la materialización del riesgo 
2) Identificar las causas de la materialización del riesgo. 
3) Realizar las acciones pertinentes para validar si es posible evitar el pago de sanciones económicas.
4) Generar las acciones correctivas pertinentes.</t>
  </si>
  <si>
    <t xml:space="preserve">Falta de seguimiento al cumplimiento de requisitos legales </t>
  </si>
  <si>
    <t>Evaluación de Cumplimiento de Requisitos Legales SST</t>
  </si>
  <si>
    <t>El profesional designado por la Gerencia de Talento Humano a través de la asesoría con ARL realiza la evaluación de requisitos legales en el formato F-DE3-119 Matriz de identificación y evaluación de requisitos legales, validando el estado de cumplimiento de los mismos.</t>
  </si>
  <si>
    <t xml:space="preserve">Apoyo de profesional de ARL para la revisión de la matriz de requisitos legales. </t>
  </si>
  <si>
    <t>No contar con fuentes identificadas para la consulta y actualización de la normatividad de SST</t>
  </si>
  <si>
    <t>Validación fuentes de información para requisitos legales SST</t>
  </si>
  <si>
    <t>El profesional designado por la Gerencia de Talento Humano verifica y consulta las fuentes de información sobre actualización de requisitos legales de SST conforme los mandatos de las ramas del poder ejecutivo, legislativo y nacional siguiendo el nivel jerárquico establecido (Constitución, Código sustantivo del trabajo, Leyes, Decretos, Resoluciones, Circulares, Acuerdos, Declaración Universal de los Derechos Humanos, Planes y licencias ambientales (información suministrada por proveedores, Contratos suscritos con el cliente, Comunicaciones emitidas por la autoridad competente y Proyectos de norma)</t>
  </si>
  <si>
    <t xml:space="preserve">
P-DE3-120 Procedimiento para la identificación y evaluación de requisitos legales</t>
  </si>
  <si>
    <t>Falta de recursos para dar cumplimiento a los requisitos normativos</t>
  </si>
  <si>
    <t>Verificación de recursos para la ejecución del SG- SST</t>
  </si>
  <si>
    <t xml:space="preserve">El profesional designado por la Gerencia de Talento Humano  basado en la revisión anual del SG-SST verifica y define los recursos que se requieren para su funcionamiento basado en el cumplimiento de los requisitos legales. </t>
  </si>
  <si>
    <t>P-GF1-016 Procedimiento Ejecución Presupuestal</t>
  </si>
  <si>
    <t>Accidentes de Trabajo</t>
  </si>
  <si>
    <t>evento no deseado como daño o lesión en las colaboradores durante la ejecución de sus actividades laborales</t>
  </si>
  <si>
    <t>inadecuada o inoportuna identificación de los peligros, valoración del riesgo y ejecución de controles</t>
  </si>
  <si>
    <t xml:space="preserve">1) Muertes o lesiones físicas y/o psicológicas graves
2) Demandas laborales por parte de colaboradores o terceros
3) Indemnizaciones o pagos de multas
4) Incumplimiento legal frente a requisitos normativos en seguridad y salud en el trabajo
</t>
  </si>
  <si>
    <t>Validación del proceso de identificación de peligros</t>
  </si>
  <si>
    <t>El profesional delegado de SST de la Gerencia de Talento Humano verifica la identificación de peligros, evaluación del riesgo y determinación de controles documentados en la Matriz de Peligros, validando que se encuentren identificados correctamente de acuerdo con la metodología definida para tal fin.</t>
  </si>
  <si>
    <t xml:space="preserve">Metodología para la identificación de peligros, valoración del riesgo y determinación de controles.
 </t>
  </si>
  <si>
    <t>1) Reportar el evento (Accidente de trabajo) a la ARL 
2) Investigar el evento presentado
3) Generar las acciones correspondientes para la prevención de eventos por la misma causa 
4) Si fue un accidente grave o mortal, actualizar la matriz de identificación de peligros.</t>
  </si>
  <si>
    <t>Infraestructura física y/o tecnológica inadecuada para la prestación de los servicios</t>
  </si>
  <si>
    <t>El profesional de SST delegado por la Gerencia de Talento Huamano   y grupos de apoyo verifican las condiciones generales en cada una de las sedes para identificar aspectos a mejorar que vincula infraestructura,elementos de emergencia, elementos de protección, vehículos entre otros.</t>
  </si>
  <si>
    <t>Programa de inspecciones de Seguridad</t>
  </si>
  <si>
    <t>Falta de autocuidado por parte de los colaboradores (seguir instrucciones)</t>
  </si>
  <si>
    <t>Validación difusión de las responsabilidades de los trabajadores frente al SG-SST</t>
  </si>
  <si>
    <t>Los profesionales designados por la Gerencia de Talento Humano validan y garantizan la transmisión de la información sobre las responsabilidades  frente al SG-SSST, a través del Contrato de trabajo, inducción de SST, descriptivo de cargo, y manual de SST.</t>
  </si>
  <si>
    <t>P-GT-1-193 Procedimiento de vinculación de Talento Humano</t>
  </si>
  <si>
    <t>Ambientes laborales inapropiados para la prestación del servicio</t>
  </si>
  <si>
    <t>Seguimiento de los programas de gestión del SG-SST</t>
  </si>
  <si>
    <t>El profesional delegado de SST de la Gerencia de Talento Humano realiza seguimiento y valida el cumplimiento de los programas de gestión definidos para la gestión de los peligros para la prevención de accidentes de trabajo. En caso de evidenciar algún incumplimiento, establecer acciones inmediatas para subsanar los retrasos presentados.</t>
  </si>
  <si>
    <t>Programas de gestión: Programa de inspecciones, Programa de Riesgo Público, Sistema de Vigilancia Epidemiológica (Osteomuscular, riesgo psicosocial), Plan estratégico de Seguridad vial.</t>
  </si>
  <si>
    <t>Enfermedades laborales</t>
  </si>
  <si>
    <t xml:space="preserve"> presencia de enfermedad laboral en los trabajadores por exposición a peligros</t>
  </si>
  <si>
    <t xml:space="preserve">1) Enfermedades ocasionadas por la exposición a los peligros de Seguridad y salud en el trabajo </t>
  </si>
  <si>
    <t>Metodología para la identificación de peligros, valoración del riesgo y determinación de controles.</t>
  </si>
  <si>
    <t>Aplicar la gestión del cambio que permite identificar nuevos peligros de acuerdo con los cambios que se presenten en el funcionamiento de los procesos.</t>
  </si>
  <si>
    <t>Anualmente o cada vez que se presenten cambios significativos en los procesos y ejecución de actividades</t>
  </si>
  <si>
    <t xml:space="preserve">1) Reportar el evento (enfermedad laboral) a la ARL 
2) Investigar el evento presentado
3) Generar las acciones correspondientes para la prevención de eventos por la misma causa </t>
  </si>
  <si>
    <t>El profesional de SST delegado por la Gerencia de Talento Humano   y grupos de apoyo verifican las condiciones generales en cada una de las sedes para identificar aspectos a mejorar que vincula infraestructura, elementos de emergencia, elementos de protección, vehículos entre otros.</t>
  </si>
  <si>
    <t>Cuatrimestralmente</t>
  </si>
  <si>
    <t>Garantizar la formalización de los controles establecidos validándolo a través de los lista de chequeo documentos de ingreso de personal.</t>
  </si>
  <si>
    <t>Cada vez que ingrese un colaborador a la Entidad</t>
  </si>
  <si>
    <t>El profesional delegado de SST de la Gerencia de Talento Humano realiza seguimiento y valida el cumplimiento de los programas de gestión definidos para la gestión de los peligros para prevención de enfermedades laborales . En caso de evidenciar algún incumplimiento, establecer acciones inmediatas para subsanar los retrasos presentados.</t>
  </si>
  <si>
    <t>Compensación</t>
  </si>
  <si>
    <t>Beneficios e incentivos</t>
  </si>
  <si>
    <t>otorgamiento inadecuado de los beneficios e incentivos del talento humano</t>
  </si>
  <si>
    <t>Identificación inadecuada de la población objetivo a la cual se le otorgará el beneficio</t>
  </si>
  <si>
    <t>falencias en el seguimiento y control en el proceso.</t>
  </si>
  <si>
    <t>1) Pérdidas económicas
2) Incumplimiento de objetivos del proceso
3) Afectación a la imagen corporativa
4) Falta de credibilidad del compromiso de la entidad con el bienestar.</t>
  </si>
  <si>
    <t>Revisión de los soportes y requisitos del postulado al beneficio o incentivo</t>
  </si>
  <si>
    <t>El profesional delegado de la Gerencia de Talento Humano revisa que el trabajador postulado o que accede al beneficio cumple con los criterios establecidos para el otorgamiento tanto a nivel de requisitos como documentos exigibles en las políticas del procedimiento de incentivos y reconocimientos. En caso de no cumplir con los requisitos exigibles, se finaliza el procedimiento y se informa acerca de la negación del  otorgamiento del incentivo o reconocimiento solicitado.</t>
  </si>
  <si>
    <t>P-GT4-188 Procedimiento de Incentivos y Reconocimientos</t>
  </si>
  <si>
    <t xml:space="preserve">Dar a conocer los instrumentos que conforman el procedimiento de beneficios e incentivos. </t>
  </si>
  <si>
    <t>1) Revisar el proceso de otorgamiento del incentivo
2) Validar si se puede retrotraer el beneficio brindando dependiendo de la instancia del proceso en el que se encuentre el trámite
3) Identificar gestiones correctivas con la Gerencia de Talento Humano en caso que el incentivo haya sido otorgado y usado en su completitud
4) Informar al beneficiario la cancelación del beneficio o las acciones a realizar frente a cada caso presentado.</t>
  </si>
  <si>
    <t xml:space="preserve">Desconocimiento del procedimiento establecido en la entidad </t>
  </si>
  <si>
    <t xml:space="preserve">Adoptar estrategias para el fortalecimiento del conocimiento y divulgación del procedimiento,  instructivos que conformen el procedimiento de Beneficios e incentivos. </t>
  </si>
  <si>
    <t xml:space="preserve">Inaccesibilidad del talento humano a los beneficios e incentivos </t>
  </si>
  <si>
    <t>Validación de otorgamiento de beneficios e incentivos</t>
  </si>
  <si>
    <t>El profesional delegado por la Gerencia de Talento Humano realiza seguimiento al uso de los beneficios o incentivos otorgados a los empleados. En caso de evidenciar que no se ha otorgado el beneficio al empleado, se solicita al área o actor correspondiente su gestión para su posterior uso y disfrute.</t>
  </si>
  <si>
    <t xml:space="preserve">Establecer las herramientas y canales que permitan el acceso y conocimiento a los beneficios otorgados por la entidad </t>
  </si>
  <si>
    <t>Cada vez que se realice una convocatoria de incentivos y reconocimientos</t>
  </si>
  <si>
    <t>Actos Administrativos</t>
  </si>
  <si>
    <t>expedición errada de actos administrativos de devolución, destinación, venta u otro</t>
  </si>
  <si>
    <t>Capacidad operativa y jurídica insuficiente para expedición y/o revisión de actos administrativos</t>
  </si>
  <si>
    <t>errores humanos en la operación, desconocimiento y/o interpretación errada de lineamientos y regulación normativa por parte de los colaboradores</t>
  </si>
  <si>
    <t>1) Demandas
2) Costos de representación judicial de la entidad
3) Pérdida de imagen institucional y confianza institucional por parte de clientes, proveedores y/o entes de control
4) Investigaciones disciplinarias, fiscales y/o penales
5) Reprocesos administrativos
6) Inadecuada toma de decisiones
7) Detrimento patrimonial</t>
  </si>
  <si>
    <t>Validación de Reparto de Expedición y/o Revisión de Actos Administrativos</t>
  </si>
  <si>
    <t>El profesional delegado por la Gerencia de Asuntos Legales de acuerdo con los proyectos de actos administrativos entregados por el aplicativo de gestión documental y físicamente, procede a asignar la revisión de actos administrativos verificando la capacidad operativa y competencia de cada uno de los abogados internos para dar trámite respectivo a la asignación. En caso de no existir suficiente capacidad operativa valida la alternativa de solicitar planes de choque para atender este tipo de trámites.</t>
  </si>
  <si>
    <t>P-GJ2-080 Procedimiento Revisión y Expedición de Actos Administrativos</t>
  </si>
  <si>
    <t>Establecer lineamientos o directrices para que ningún tercero expida o revise actos administrativos a cargo de SAE</t>
  </si>
  <si>
    <t>1) Informar a la Gerencia de Asuntos Legales y Vicepresidencia Jurídica de la expedición errada de actos administrativos.
2) Estudio de cada caso por parte de la Gerencia de Asuntos Legales para validar si hay mérito para la instauración de alguna acción legal.
3) Elaboración de acto administrativo procedente que subsane la información del acto administrativo errado.
4) Información a las autoridades competentes u actores involucrados de los cambios realizados.</t>
  </si>
  <si>
    <t>Errores humanos en la operación, desconocimiento y/o interpretación errada de lineamientos y regulación normativa por parte de los colaboradores que expiden los actos administrativos</t>
  </si>
  <si>
    <t>Revisión Estructural de Actos Administrativos</t>
  </si>
  <si>
    <t>El profesional delegado de la Gerencia de Asuntos Legales verifica que los actos administrativos allegados cumplan con los lineamientos establecidos en el Manual de Revisión y Expedición de los Actos Administrativos en lo que se refiere a los requisitos de "Desarrollo y principales aspectos" de cada tipología de acto administrativo, su estructura normativa, los parámetros documentales, las reglas mínimas de redacción, los requisitos establecidos en las políticas del procedimiento "Revisión y Expedición de Actos Administrativos", el cumplimiento de la normatividad vigente, y la existencia de los anexos completos, a fin de realizar los ajustes necesarios para proceder a su expedición. En caso de requerir  aclaraciones en la revisión, se solicitarán al área que proyecta el acto administrativo a fin de subsanar las inquietudes y proceder con los ajustes necesarios para su expedición.</t>
  </si>
  <si>
    <t>Manual de Revisión y Expedición de los Actos Administrativos de la Sociedad de Activos Especiales SAE- SAS
P-GJ2-080 Procedimiento Revisión y Expedición de Actos Administrativos</t>
  </si>
  <si>
    <t xml:space="preserve">Brindar al menos una capacitación al personal involucrado para sensibilizar y reiterar los lineamientos a tener en cuenta en la expedición y revisión de actos administrativos </t>
  </si>
  <si>
    <t>Apoyo de la operación con empleados o contratistas de otros proyectos, áreas o externos sin la experiencia y conocimiento requerido (Planes de choque y contrataciones)</t>
  </si>
  <si>
    <t>Validación de Aspectos Revisados en Actos Administrativos</t>
  </si>
  <si>
    <t>El profesional delegado de la Gerencia de Asuntos Legales y/o Vicepresidencia Jurídica recibe y valida check list firmado por cada funcionario de los ítems que se revisaron en cada acto administrativo junto con los documentos que se tuvieron en cuenta para su elaboración o revisión, para asegurar que el procedimiento de revisión se haya efectuado en su completitud por parte del personal que apoya esta labor. En caso de existir alguna inconsistencia en el procedimiento, se devolverá el acto administrativo para los ajustes respectivos.</t>
  </si>
  <si>
    <t>Formalizar check list diseñado para validación de aspectos revisados en los actos administrados, competencia e idoneidad de quien expide el acto administrativo, entre otros</t>
  </si>
  <si>
    <t>Falencias en los controles de revisión de actos administrativos</t>
  </si>
  <si>
    <t>Revisión de Actos Administrativos a nivel directivo</t>
  </si>
  <si>
    <t>El Vicepresidente Jurídico verifica que el proyecto de acto administrativo revisado por parte del personal designado tenga las observaciones subsanadas, cumpla la normatividad vigente, su contenido técnico sea claro y tenga el visto bueno del abogado que revisa el acto administrativo a fin de proceder a su aprobación. De lo contrario devuelve el proyecto de acto administrativo para sus ajustes con los hallazgos de inconformidad al área encargada de su elaboración.</t>
  </si>
  <si>
    <t>Registro de Ingreso de Activos</t>
  </si>
  <si>
    <t>registro de ingreso de activos inadecuado o inoportuno en el sistema de información</t>
  </si>
  <si>
    <t>Falta de documentación requerida para el ingreso del activo en el sistema de información</t>
  </si>
  <si>
    <t>falencias en los procesos  humanos, tecnológicos o de información relacionados</t>
  </si>
  <si>
    <t>1) Pérdida de oportunidad de negocios
2) Pérdida de credibilidad de SAE
3) Toma de decisiones inadecuadas
4) Inadecuada caracterización de activos
5) Alteración del inventario administrado por SAE</t>
  </si>
  <si>
    <t>Verificación pertinencia de documentos soportes de ingreso de activos</t>
  </si>
  <si>
    <t>El funcionario delegado del GIT de Aseguramiento y Control de la Información revisa y verifica los documentos que soportan la materialización o no de los activos con base en las evidencias y anexos requeridos validando que éstos estén completos y cumplan las características establecidas en el numeral 8 del procedimiento de registro de activos,. En caso de evidenciarse alguna inconsistencia con la información se solicita al responsable subsanar las inconsistencias.</t>
  </si>
  <si>
    <t>Reducir (Compartir)</t>
  </si>
  <si>
    <t>Realizar capacitación a las Gerencias Regionales frente al adecuado diligenciamiento y cargue documental de los activos recibidos en diligencia de recepción en el sistema de información</t>
  </si>
  <si>
    <t>15/10/2022
15/01/2023</t>
  </si>
  <si>
    <t>1) Identificar los datos o información errónea a corregir
2) Realizar las correcciones de registro del activo en el sistema de información</t>
  </si>
  <si>
    <t>Errores humanos de digitación o registro  en el sistema de información</t>
  </si>
  <si>
    <t>Verificación de Información de Registro Vs. Información Física</t>
  </si>
  <si>
    <t>El funcionario delegado del GIT de Aseguramiento y Control de la Información verifica si la información registrada coincide con la información física de acuerdo con los soportes establecidos como obligatorios. En caso de existir alguna inconsistencia, se realiza la corrección directamente en el Sistema de Información o se solicita al funcionario de la gerencia misional que realizó el registro para que realice la corrección requerida, dependiendo  de la situación.</t>
  </si>
  <si>
    <t>Realizar análisis del inventario a nivel global con relación a la consolidación de reportes de activos, para garantizar la confiabilidad de la información del inventario de activos</t>
  </si>
  <si>
    <t>Fallas en el Sistema de Información durante el registro de ingreso del activo</t>
  </si>
  <si>
    <t>Validación de Fallas en el Sistema de Información</t>
  </si>
  <si>
    <t>El funcionario delegado del GIT de Aseguramiento y Control de la Información valida, cuando sea necesario, las fallas tecnológicas presentadas durante o con ocasión al registro de activos en el sistema de información a fin de informar las incidencias presentadas a la mesa de ayuda.</t>
  </si>
  <si>
    <t>P-TE1-204 Procedimiento de soporte de la infraestructura tecnológica</t>
  </si>
  <si>
    <t>Responsabilidad Social</t>
  </si>
  <si>
    <t xml:space="preserve"> implementación inadecuada del Plan de Responsabilidad Social Empresarial -RSE </t>
  </si>
  <si>
    <t>1) Pérdidas económicas 
2) Incumplimiento de objetivos del proceso
3) Afectación a la imagen corporativa
4) Falta de credibilidad del compromiso de la entidad con el bienestar.</t>
  </si>
  <si>
    <t>Validación Necesidades de Gestión de Responsabilidad Social Empresarial</t>
  </si>
  <si>
    <t>El profesional delegado de la Gerencia de Talento Humano realiza anualmente el diagnóstico de la responsabilidad social empresarial - RSE de la entidad a fin de validar las necesidades requeridas y su población objetivo. En caso de identificar variaciones en las necesidades de RSE se valida su viabilidad e incorporación dentro de las estrategias a realizar en el marco de la Responsabilidad Social Empresarial.</t>
  </si>
  <si>
    <t>1) Identificar las acciones o estrategias del Programa de RSE que se estan desarrollando inadecuadamente
2) Ajustar el Programa RSE de acuerdo con recursos y tiempo disponible</t>
  </si>
  <si>
    <t>Verificar la disponibilidad presupuestal y recursos para la implementación del Programa de Gestión de Responsabilidad Empresarial</t>
  </si>
  <si>
    <t>El profesional delegado de la Gerencia de Talento Humano debe verificar el presupuesto y recursos disponibles para ejecutar el Programa de Gestión de Responsabilidad Empresarial. En caso de no existir suficientes recursos para la implementación del programa, se priorizarán las acciones o necesidades a cubrir o realizar durante la vigencia con los recursos existentes.</t>
  </si>
  <si>
    <t xml:space="preserve">NA </t>
  </si>
  <si>
    <t>Solicitar apoyo a Entidades Externas para gestionar los recursos faltantes para la ejecución del Plan de Responsabilidad Social Empresarial</t>
  </si>
  <si>
    <t xml:space="preserve">Falencias en la planeación de las estrategias o acciones de RSE </t>
  </si>
  <si>
    <t>Validación y aprobación del Programa de Acción de Responsabilidad Social Empresarial</t>
  </si>
  <si>
    <t>El Gerente de Talento Humano valida la formulación del programación de acción de Responsabilidad Social Empresarial de acuerdo con las necesidades identificadas, los recursos disponibles,  la contribución a los objetivos estratégicos institucionales y el alcance de las actividades propuestas, a fin de aprobar su formulación para posterior implementación. En caso de existir ajustes al programa de RSE se devuelve al profesional delegado para su ajuste.</t>
  </si>
  <si>
    <t>Documentar procedimiento y formatos asociados a la implementación del programa de Responsabilidad Social Empresarial</t>
  </si>
  <si>
    <t xml:space="preserve"> Validación de divulgación de estrategias de RSE
</t>
  </si>
  <si>
    <t>El profesional delegado de la Gerencia de Talento Humano valida y prioriza las actividades o estrategias del programa de Responsabilidad Social y Empresarial que deben ser divulgadas en la entidad, estableciendo su periodicidad, población objetivo y contenido. En caso de identificarse que no se han divulgado las acciones o estrategias identificadas, se procede a realizarlo de acuerdo con nueva programación.</t>
  </si>
  <si>
    <t>Fortalecer el conocimiento y divulgación del Programa de Responsabilidad Social</t>
  </si>
  <si>
    <t>Falencias en la ejecución o participación de las estrategias o acciones de Responsabilidad Social Empresarial</t>
  </si>
  <si>
    <t>Seguimiento de implementación de programa RSE</t>
  </si>
  <si>
    <t>El profesional delegado de la Gerencia de Talento Humano verifica el cumplimiento del programa de Responsabilidad Social Empresarial validando el estado de avance de las actividades ejecutadas y el nivel de satisfacción del Programa de Responsabilidad Social Empresarial. Cuando se presenten retrasos en la implementación se priorizará su ejecución y se liberará los recursos económicos que no serán empleados en su ejecución cuando a ello haya lugar.</t>
  </si>
  <si>
    <t>Evaluación de Rendimiento</t>
  </si>
  <si>
    <t>incumplimiento del proceso de  evaluación de rendimiento laboral</t>
  </si>
  <si>
    <t>No notificar formalmente la comunicación de funciones al trabajador.</t>
  </si>
  <si>
    <t xml:space="preserve">falta de apropiación y ejecución oportuna del proceso de evaluación.
 </t>
  </si>
  <si>
    <t>1) Toma de decisiones inadecuadas para procesos de promoción, incentivos o desvinculación.
2) Información desactualizada para los procesos de la Gerencia de Talento Humano
3) Incumplimientos normativos
4) Pérdida de imagen interna con otras áreas
5) Inconformismo o mal clima laboral por parte de los colaboradores</t>
  </si>
  <si>
    <t>Seguimiento de Comunicación de Funciones</t>
  </si>
  <si>
    <t>El profesional delegado de la Gerencia de Talento Humano valida y realiza seguimiento de la formalización de la comunicación de funciones a los lideres de área, garantizando que todos los colaboradores conozcan sus funciones al interior del área y la entidad. En caso de evidenciarse la no comunicación de funciones, se reiterará al lider de área la entrega de comunicación de funciones de manera inmediata al colaborador.</t>
  </si>
  <si>
    <t>P-GT2-171 Procedimiento de Evaluación de Rendimiento de Empleados sin Dirección de Equipos</t>
  </si>
  <si>
    <t>Notificar al Vicepresidente administrativo y financiero los líderes pendientes de formalizar las evluaciones de rendimiento laboral con el fin de que realice el requerimiento formal.</t>
  </si>
  <si>
    <t>Falta de concertación de compromisos laborales a evaluar entre el jefe y el trabajador</t>
  </si>
  <si>
    <t>Validación aleatoria de implementación y apropiación de concertación de compromisos laborales</t>
  </si>
  <si>
    <t>El profesional delegado de la Gerencia de Talento Humano valida aleatoriamente,cuando sea necesario, que se estén empleando los formatos de concertación de compromisos laborales para posterior evaluación del rendimiento. En caso de evidenciar que no existe una apropiación del mismo, realiza socialización y retroalimentación de la herramienta y procedimiento a los lideres de proceso.</t>
  </si>
  <si>
    <t>Desconocimiento o falta de apropiación del proceso de evaluación de rendimiento por parte de los lideres de proceso.</t>
  </si>
  <si>
    <t>Validación de evaluación de rendimiento</t>
  </si>
  <si>
    <t>El profesional delegado de la Gerencia de Talento Humano verifica que las evaluaciones de rendimiento efectuadas por parte de los lideres de proceso cuenten con la información completa y se hayan desarrollado adecuadamente. En caso de requerir alguna corrección lo devolvera a los lideres de área para sus respectivos ajustes.</t>
  </si>
  <si>
    <t>Demora en la entrega de las evaluaciones de rendimiento por parte de los lideres a la Gerencia de Talento Humano.</t>
  </si>
  <si>
    <t>Control de entrega de evaluaciones de desempeño</t>
  </si>
  <si>
    <t>El profesional delegado de la Gerencia de Talento Humano realiza validación de entregas de las evaluaciones de rendimiento por lideres de acuerdo a los plazos establecidos. En caso de no recibir las evaluaciones en el término definido, se retiterará su entrega hasta contar con todas las evaluaciones de desempeño.</t>
  </si>
  <si>
    <t>Promoción interna</t>
  </si>
  <si>
    <t>promoción de servidores sin el cumplimiento de requisitos mínimos o con el debido proceso</t>
  </si>
  <si>
    <t>Identificación inadecuada del perfil requerido dentro del área</t>
  </si>
  <si>
    <t xml:space="preserve"> falencias en la implementación de controles del proceso</t>
  </si>
  <si>
    <t>1) Incumplimiento en la ejecución de procesos
2) Reprocesos administrativos
3) Pérdidas económicas en procesos de promoción
4) Toma de decisiones erroneas
5) Provisión de vacantes con personal no idoneo para el cargo. 
6) Inconformismo por parte de los colaboradores</t>
  </si>
  <si>
    <t xml:space="preserve">Verificación del descriptivo de cargos y manual de funciones para identificación del perfil </t>
  </si>
  <si>
    <t>Realizar seguimiento al cumplimiento de la política de promoción interna del P-GT1-010 Procedimiento de selección y Promoción de Talento Humano</t>
  </si>
  <si>
    <t>Cada vez que se realice un proceso de promoción</t>
  </si>
  <si>
    <t>1) Aplazar el procedimiento de promoción en los casos que no se haya suscrito el otrosí.
2) Validar situación y realizar plan de mejora con la persona promovida en los casos que exista otrosí suscrito y sea viable.
3) Analizar si existen incidencias disciplinarias en el proceso de promoción.</t>
  </si>
  <si>
    <t>La información de la invitación interna es incorrecta con relación a los perfiles o los requisitos generales</t>
  </si>
  <si>
    <t>Validación contenido Invitación Interna de Promoción</t>
  </si>
  <si>
    <t>El Gerente de Talento Humano verifica y corrobora que el documento de comunicación de la invitación interna cuente con todos los campos diligenciados y que la información sea correcta. En caso de requerir complementar o ajustar la invitación interna, se solicitar realizar dichas acciones al profesional delegado.</t>
  </si>
  <si>
    <t>La publicación de la invitación interna se realiza de manera inadecuada</t>
  </si>
  <si>
    <t>Revisión final de la Invitación Interna de Promoción antes de confirmarla</t>
  </si>
  <si>
    <t>El profesional delegado de la Gerencia de Talento Humano una vez diligencie todos los campos en la Invitación Interna de Promoción deberá realizar una revisión final conforme al perfil de cargos y manual de funciones antes de confirmarla. En caso de existir inconsistencias o faltar información se deberá completar o ajustar la publicación.</t>
  </si>
  <si>
    <t>Aplicar una heramienta de diagnóstico  para conocer la eficacia e impacto de la de los servicios de talento humano incluyendo las invitaciones internas.</t>
  </si>
  <si>
    <t>Falencias en la revisión de requisitos exigibles del candidato</t>
  </si>
  <si>
    <t>Validación de perfil de candidatos frente a requisitos de la convocatoria</t>
  </si>
  <si>
    <t>El profesional delegado de la Gerencia de Talento Humano verifica las hojas de vida allegadas o actualizadas en las historias laborales revisando el cumplimiento de los estudios, experiencia y documentos de la hoja de vida frente a lo establecido en el perfil. En caso que las hojas de vida no cumplan con los requerimientos del perfil y la publicación se descartarán y se continuará con la búsqueda del perfil requerido.</t>
  </si>
  <si>
    <t>Realizar periódicamente campañas de actualización de hojas de vida de los trabajadores.</t>
  </si>
  <si>
    <t>Falencias en la ejecución de pruebas de selección en los procesos de promoción</t>
  </si>
  <si>
    <t>Verificación del perfil requerido para la vacante con pruebas de selección</t>
  </si>
  <si>
    <t>El profesional delegado de la Gerencia de Talento Humano ejecutará el procedimiento de promoción validando se cumpla el perfil a través de la aplicación de la entrevista, las pruebas técnicas y psicotécnicas, y el estudio de seguridad. En caso de que el candidato no superé las pruebas realizadas se finiquita el proceso de promoción con dicho aspirante.</t>
  </si>
  <si>
    <t>Validar la ejecución de la aplicación de las pruebas piscotécnicas y técnicas y estudio de seguridad</t>
  </si>
  <si>
    <t>No contar con toda la información del candidato a promover en su historia laboral</t>
  </si>
  <si>
    <t>Revisión documental de procedimiento de promoción en las Historias Laborales</t>
  </si>
  <si>
    <t>El profesional delegado de la Gerencia de Talento Humano verifica la actualización documental de la historia laboral validando novedades existentes, nuevos documentos, documentos pendientes, duplicados u obsoletos registrándolo en el Formato F-GT1-008 Hoja de Control documentos Historia Laboral. En caso de que falte algún documento requerido, se solicitará de manera inmediata al trabajador.</t>
  </si>
  <si>
    <t xml:space="preserve"> 
P-GT1-012 Procedimiento Conformacion de Historias Laborales</t>
  </si>
  <si>
    <t>Realizar revisiones periódicas de las historias laborales para confirmar que cuenten con todos los documentos</t>
  </si>
  <si>
    <t>Notificación inoportuna de la novedad de promoción a los que intervienen.</t>
  </si>
  <si>
    <t>Validación notificación procedimiento de promoción</t>
  </si>
  <si>
    <t>El profesional delegado de la Gerencia de Talento Humano validará que se haya notificado la promoción del candidato seleccionado de acuerdo con las políticas del P-GT1-010 Procedimiento de selección y Promoción de Talento Humano. En caso de evidenciar que no se ha notificado la promoción, se realizará la comunicación de notificación de manera inmediata.</t>
  </si>
  <si>
    <t>Pago de sentencias, conciliaciones y laudos arbitrales</t>
  </si>
  <si>
    <t>el incremento del valor que se debe pagar por concepto de sentencias ejecutoriadas, conciliaciones o laudos arbitrales</t>
  </si>
  <si>
    <t>Desconocimiento de las sentencias y conciliaciones que debe pagar SAE</t>
  </si>
  <si>
    <t>demoras en su liquidación y pago</t>
  </si>
  <si>
    <t>1) Pérdida de recursos económicos no presupuestados para pagos de sentencias, conciliaciones y laudos arbitrales
2) Reprocesos administrativos en los procesos de liquidación de pagos de sentencias, conciliaciones o laudos arbitrales</t>
  </si>
  <si>
    <t>Revisión de comunicación y documentos anexos de solicitud de pago</t>
  </si>
  <si>
    <t>El profesional delegado de la Gerencia de Asuntos Legales revisa las comunicaciones de solicitud de pago producto de conciliaciones, sentencias condenatorias o laudos arbitrales en contra de SAE, allegadas por parte de abogados externos de SAE o directamente por parte del beneficiario del pago, validando que la información y documentos anexos estén completos y de acuerdo con lo exigido. En caso de evidenciar que la comunicación no tiene la información y soportes exigidos, solicita por correo electrónico la información faltante.</t>
  </si>
  <si>
    <t>P-GJ1-161 Procedimiento Pago Cumplimiento Orden Judicial</t>
  </si>
  <si>
    <t>1) Liquidar el pago de la condena incluidos los intereses causados por mora en pago de sentencias ejecutoriadas, conciliaciones o laudos arbitrales
2) Emitir actos administrativos de pago de la condena incluidos los intereses por mora en pago de sentencias ejecutoriadas, conciliaciones o laudos arbitrales
3) Realizar pago de la condena y los intereses por mora de pagos</t>
  </si>
  <si>
    <t>Deficiencias en el cálculo del pasivo contingente y la provisión correspondiente al año en curso por falta de metodología o desconocimiento por parte de las personas que lo elaboran</t>
  </si>
  <si>
    <t>Validación de registro de pretensión y la probabilidad de perder el caso</t>
  </si>
  <si>
    <t>El profesional delegado de la Gerencia de Asuntos Legales, cada tres (3) meses, valida en el aplicativo E-Kogui y en la base de datos Excel de los procesos activos; la pretensión, el valor inicial del proceso,  
la calificación de fortaleza de la defensa, la calificación de fortaleza probatoria, la calificación del riesgo procesal y la calificación del nivel jurisprudencia, con el propósito de establecer el tipo de registro de la pretensión (Provisión Contable, Cuenta de Orden, No registra) y la probabilidad de perder el caso (Alta, Media, Baja, Remota). En caso de resultar alta la probabilidad de perder el caso, se procederá a realizar la provisión correspondiente en el curso del año.</t>
  </si>
  <si>
    <t>N-GJ1-210 Instructivo identificacion del Contingente judicial</t>
  </si>
  <si>
    <t>Capacitar al Grupo de Defensa Jurídica y abogados enlaces acerca de la provisión contable relacionada con los procesos activos de la Gerencia de Asuntos Legales</t>
  </si>
  <si>
    <t>15-10-2022
15-01-2023</t>
  </si>
  <si>
    <t xml:space="preserve">Demoras por parte de la DIAN en la entrega de certificaciones de deudas de los beneficiarios de pago que se encuentran inscritos en el RUT y que la condena supera  las 1680 UVT.  </t>
  </si>
  <si>
    <t>Validación de comunicaciones con certificados de deudas por parte de la DIAN</t>
  </si>
  <si>
    <t>El profesional delegado de la Gerencia de Asuntos Legales valida las comunicaciones allegadas de la DIAN por medio de correo electrónico u oficio certificado, de acuerdo con solicitud efectuada de certificaciones de deudas de beneficiarios por sentencias o conciliaciones judiciales, a fin de validar obligaciones en favor del Tesoro Público Nacional y proceder a compensar las obligaciones debidas con las contenidas en los fallos. En caso de no recibir la información requerida por parte de la DIAN en los términos de Ley, se procederá a reiterar la solicitud a esta Entidad para proceder a la liquidación del pago respectivo.</t>
  </si>
  <si>
    <t>Demoras de la Gerencia Financiera en la liquidación de la deuda por pagar por parte de SAE</t>
  </si>
  <si>
    <t>Validación de comunicaciones con liquidaciones de deudas por pagar por parte de SAE</t>
  </si>
  <si>
    <t>El profesional delegado de la Gerencia de Asuntos Legales valida, de acuerdo con solicitud efectuada, los memorandos allegados de la Gerencia Financiera con la liquidación de las deudas por pagar por parte de SAE ya sea por auto aprobatorio de la conciliación, sentencia condenatoria o laudo arbitral. En caso de no recibir la información requerida por parte de la Gerencia Financiera en los términos requeridos, se procederá a reiterar la solicitud a esta área a fin de recibir la liquidación de la deuda en el menor tiempo posible.</t>
  </si>
  <si>
    <t>Demoras en la respuesta de otras entidades  con relación a la cancelación de la deuda cuando se trata de obligaciones solidarias</t>
  </si>
  <si>
    <t>Verificación de pago de obligaciones solidarias</t>
  </si>
  <si>
    <t>El profesional delegado de la Gerencia de Asuntos Legales antes de cancelar la deuda y cuando se trate de obligaciones solidarias verifica si las demás entidades condenadas cancelaron la sentencia a favor del beneficiario. En caso de no ser así y en el evento que el/los beneficiarios hayan radicado la cuenta de cobro respectiva, la SAE cancelará la totalidad de la deuda y procederá si es del caso, a iniciar las acciones correspondientes en contra de las demás entidades condenadas, tendientes a recuperar el dinero que les correspondía pagar. En el evento que no medie cuenta de cobro y las demás entidades condenadas no hayan cancelado el 100% de la sentencia, la SAE procederá a pagar de manera oficiosa el 50% de la deuda si la condena fue solidaria.</t>
  </si>
  <si>
    <t>Demoras en la expedición de la resolución de pago por parte de la Gerencia de Asuntos Legales</t>
  </si>
  <si>
    <t>Control de expedición y revisión de actos administrativos</t>
  </si>
  <si>
    <t>El profesional delegado de la Gerencia de Asuntos Legales que revisa los actos administrativos, valida que la resolución cumpla con la normativa vigente, que el contenido técnico sea claro, que se cuente con la aprobación del Vicepresidente Jurídico, y con la firma del Presidente, a fin de radicar, numerar y comunicar la resolución en los tiempos requeridos. En caso de presentarse demoras, el profesional o Gerente de Asuntos Legales realizará las reiteraciones correspondientes.</t>
  </si>
  <si>
    <t>Ejecución inoportuna de los procesos de pago de las obligaciones y cumplimiento de sentencias</t>
  </si>
  <si>
    <t>Confirmación de pagos</t>
  </si>
  <si>
    <t>El profesional delegado de la Gerencia Financiera, una vez el banco aplica los pagos, confirma cuáles obligaciones fueron canceladas y cuales no debido a problemas de la cuenta bancaria del beneficiario del pago, a fin de realizar las anulaciones o confirmaciones de comprobantes de egresos. En caso que los pagos no hayan sido efectivos, el profesional delegado de la Gerencia Financiera notificará la novedad al área solicitante del pago a través de correo electrónico.</t>
  </si>
  <si>
    <t>Cumplimiento del control (Indicadores)</t>
  </si>
  <si>
    <t>% Cumplimiento</t>
  </si>
  <si>
    <t>Observación</t>
  </si>
  <si>
    <t>En curso</t>
  </si>
  <si>
    <t>Finalizado</t>
  </si>
  <si>
    <t>Sin reporte</t>
  </si>
  <si>
    <t>Sin Reporte</t>
  </si>
  <si>
    <t>Cronograma programación Toma física</t>
  </si>
  <si>
    <t>Formato "F-AB2-103 Inventario de Activos Fijos por Funcionario" resguardado en la carpeta fisica que administra el área.</t>
  </si>
  <si>
    <t>Cada que las áreas usuarias reportan la entrada de elementos (PPYE), se realiza el registro en la base de datos, con el fin de contar con información actualizada, de igual manera con la informacion recolectada en la realizacion de las tomas fisicas se generan los respectivos traslados de inventarios y se actualizan los registros en el aplicativo ERP, con el fin de contar con informacion confiable y conciliada.</t>
  </si>
  <si>
    <t>Base de Datos Conciliación de Activos fijos</t>
  </si>
  <si>
    <t>Una vez se ingresa la información a la Base de datos, los funcionarios encargados realizan la correspondiente entrada o traslado en el aplicativo, el cual genera un soporte que es resguardado en las carpetas físicas que custodia el área.</t>
  </si>
  <si>
    <t>Comprobante generado por el ERP "Movimientos de inventarios.</t>
  </si>
  <si>
    <t>Cada que finaliza el mes, se realiza una conciliación con el área contable, para lo cual se genera el documento respectivo firmado por ambas partes.</t>
  </si>
  <si>
    <t>Conciliación de Activos fijos</t>
  </si>
  <si>
    <t xml:space="preserve">Para la sede principal el Arrendador durante el primer trimestre del año entrego el cronograma de las actividades de mantenimiento a ejecutar. </t>
  </si>
  <si>
    <t>Cronograma de Actividades de mantenimiento Sede principal</t>
  </si>
  <si>
    <t>Por cada inspección física semanal realizada a las instalaciones de la sede principal, el operario de mantenimiento encargado registra las novedades detectadas y el estado de los elementos inspeccionados, con el fin de identificar posibles fallos o averías en las instalaciones, si estas son detectadas y son mantenimientos menores, los operarios de mantenimiento ejecutan las actividades de reparacion correspondiente.</t>
  </si>
  <si>
    <t>F-AB1-299 Formato de inspección planta física</t>
  </si>
  <si>
    <t>El área mensualmente lleva registro de las actividades de mantenimiento preventivo y/o correctivo ejecutadas por los operarios de mantenimiento, de acuerdo con las necesidades detectadas o las solicitudes realizadas. Esto documento es para control y seguimiento de los trabajos realizados.</t>
  </si>
  <si>
    <t>"F-AB1-207 Historial de Mantenimiento Preventivo y/o Correctivo"</t>
  </si>
  <si>
    <t>La empresa de vigilancia mensualmente entrega un Reporte de ingreso y salida de usuarios externos, documento que es resguardado en la carpeta de supervisión del contrato.</t>
  </si>
  <si>
    <t>Correo electronico remitido por la empresa de Vigilancia,  Registro ingreso de Visitantes.
Carpeta física de supervisión del contrato</t>
  </si>
  <si>
    <t>Trimestralmente el coordinador del GIT solicita a las áreas que administran la información de los bienes a asegurar en la Póliza TRDM. Las áreas reportan las bases de datos, información que es validada y consolidada por el área, para su posterior reporte al asesor de seguros. Una vez se reporta la información, la Aseguradora genera un anexo modificatorio.</t>
  </si>
  <si>
    <t>F-AB3-249 Base de datos póliza TRDM, correos electrónicos, Anexo modificatorio</t>
  </si>
  <si>
    <t>La supervisión al contrato se efectúa de manera estricta, verificando el  cumplimiento de las obligaciones pactadas y calidad del servicio prestado. Igualmente, se hace seguimiento al contrato mediante la elaboración de los informes de ejecución mensuales.</t>
  </si>
  <si>
    <t>Informes de ejecución realizados, Carpetas físicas de supervisión del contrato</t>
  </si>
  <si>
    <t>Este control y actividades no corresponden al GIT de Servicios Administrativos todo lo que abarca el Plan de Emergencias y condiciones inseguras es manejado por Seguridad y Salud en el Trabajo de la Gerencia de Talento Humano</t>
  </si>
  <si>
    <t>Sin Materialización</t>
  </si>
  <si>
    <t>N/A</t>
  </si>
  <si>
    <t xml:space="preserve"> El GIT de servicios administrativos ha establecido un cronograma en el cual programa la toma física de inventarios de manera semestral, a la fecha esta actividad ya fue ejecutada.</t>
  </si>
  <si>
    <t xml:space="preserve"> El GIT de servicios administrativos adelanto la toma física de los bienes PPyE en las distintas sedes de la Entidad, dejando el respectivo registro a tarves del dligenciamiento del Formato F-AB2-103, informacion que posteriormente es actualizada y conciliada en el sistema.</t>
  </si>
  <si>
    <t>Los operarios de mantenimiento con el fin de ejercer un seguimiento al adecuado  funcionamiento de la planta eléctrica, realiza pruebas mensuales, las cuales quedan debidamente registradas en el formato previamente establecido por el área.</t>
  </si>
  <si>
    <t>Se realizan dos capacitaciones de retroalimentacion de correspondencia a los funcionarios que desempeñan funciones de radicadion de correspondencia.</t>
  </si>
  <si>
    <t>se deja la evidencia en la siguiente ruta: \\fileserver\publica\26-Gestion Documental\SAE3\Recuperado 27-04-2020\SAE3\Informes\Gestión de riesgos\Seguimiento riesgos 2022\CAPACITACIONES</t>
  </si>
  <si>
    <t>Se realiza una mesa de trabajo con el coordinador del Git de Archivo y Correspondencia y un tecnico del area para verificar los descriptores de correspondencia y se toma la decisión de no realizar modificaciones.</t>
  </si>
  <si>
    <t>Se deja evidencia de la mesa de trabajo en la siguiente rura: \\fileserver\publica\26-Gestion Documental\SAE3\Recuperado 27-04-2020\SAE3\Informes\Gestión de riesgos\Seguimiento riesgos 2022\REUNION DESCRIPTORES</t>
  </si>
  <si>
    <t>Se realiza la verificacion aleatoria de los expedientes electronicos creados en el sistema de gestion documental ORFEO</t>
  </si>
  <si>
    <t>Se deja evidencia del control el la siguiente ruta: \\fileserver\publica\26-Gestion Documental\SAE3\Recuperado 27-04-2020\SAE3\Informes\Gestión de riesgos\Seguimiento riesgos 2022\CONTROL EXPEDIENTES ELECTRONICOS</t>
  </si>
  <si>
    <t>Se realiza el control de los documentos insertados en los expedientes y la verificacion de las hojas de control realizadas</t>
  </si>
  <si>
    <t>Se deja evidencia en la siguiente rura: \\fileserver\publica\26-Gestion Documental\SAE3\Recuperado 27-04-2020\SAE3\Informes\Gestión de riesgos\Seguimiento riesgos 2022\CONTROL HOJAS DE CONTROL</t>
  </si>
  <si>
    <t>Se realiza el punteo de las transferencias documentales que realizan todas las areas de la entidad</t>
  </si>
  <si>
    <t>Se deja evidencia en la siguiente rura: \\fileserver\publica\26-Gestion Documental\SAE3\Recuperado 27-04-2020\SAE3\Informes\Gestión de riesgos\Seguimiento riesgos 2022\TRANSFERENCIAS DOCUMENTALES</t>
  </si>
  <si>
    <r>
      <rPr>
        <sz val="11"/>
        <color indexed="8"/>
        <rFont val="Calibri"/>
        <family val="2"/>
      </rPr>
      <t>Cantidad atendidas/cantidad recibidas 975/975</t>
    </r>
    <r>
      <rPr>
        <sz val="11"/>
        <color theme="1"/>
        <rFont val="Calibri"/>
        <family val="2"/>
        <scheme val="minor"/>
      </rPr>
      <t xml:space="preserve"> </t>
    </r>
  </si>
  <si>
    <t>Carpeta 43 - GIT Aseguramiento - Mapa de Riesgos</t>
  </si>
  <si>
    <t>T3: Se registraron 257 activos de los 370 en condiciones de registro</t>
  </si>
  <si>
    <t>T3: Se devolvieron 103 activos para ser subsanados por parte de las diferentes regionales.</t>
  </si>
  <si>
    <t>T3: Se realizaron 60 correcciones de datos basicos por el modulo dispuesto para tal fin.</t>
  </si>
  <si>
    <r>
      <rPr>
        <sz val="11"/>
        <color indexed="8"/>
        <rFont val="Calibri"/>
        <family val="2"/>
      </rPr>
      <t>GIT. Aseguramiento y Control de la Información</t>
    </r>
    <r>
      <rPr>
        <sz val="11"/>
        <color theme="1"/>
        <rFont val="Calibri"/>
        <family val="2"/>
        <scheme val="minor"/>
      </rPr>
      <t>:</t>
    </r>
  </si>
  <si>
    <r>
      <rPr>
        <b/>
        <sz val="11"/>
        <color indexed="8"/>
        <rFont val="Arial Narrow"/>
        <family val="2"/>
      </rPr>
      <t>GIT. Depositarios</t>
    </r>
    <r>
      <rPr>
        <sz val="11"/>
        <color indexed="8"/>
        <rFont val="Arial Narrow"/>
        <family val="2"/>
      </rPr>
      <t xml:space="preserve">: </t>
    </r>
    <r>
      <rPr>
        <sz val="11"/>
        <color indexed="8"/>
        <rFont val="Arial Narrow"/>
        <family val="2"/>
      </rPr>
      <t>contraste con el reporte de unidades máximas asignadas generado en la aplicación power BI</t>
    </r>
  </si>
  <si>
    <r>
      <rPr>
        <b/>
        <sz val="11"/>
        <color indexed="8"/>
        <rFont val="Arial Narrow"/>
        <family val="2"/>
      </rPr>
      <t>GIT. Depositarios</t>
    </r>
    <r>
      <rPr>
        <sz val="11"/>
        <color indexed="8"/>
        <rFont val="Arial Narrow"/>
        <family val="2"/>
      </rPr>
      <t>: 
https://app.powerbi.com/groups/me/reports/09fce27c-2a1e-437f-8cdc-f2f854e40348/ReportSection</t>
    </r>
  </si>
  <si>
    <r>
      <rPr>
        <b/>
        <sz val="11"/>
        <color indexed="8"/>
        <rFont val="Arial Narrow"/>
        <family val="2"/>
      </rPr>
      <t>GIT. Depositarios</t>
    </r>
    <r>
      <rPr>
        <sz val="11"/>
        <color indexed="8"/>
        <rFont val="Arial Narrow"/>
        <family val="2"/>
      </rPr>
      <t xml:space="preserve">: </t>
    </r>
    <r>
      <rPr>
        <sz val="11"/>
        <color indexed="8"/>
        <rFont val="Arial Narrow"/>
        <family val="2"/>
      </rPr>
      <t xml:space="preserve">
 verificación de variables de cobertura y clasificación en el registro de depositarios adminsitrasdo por el Git.</t>
    </r>
  </si>
  <si>
    <r>
      <rPr>
        <b/>
        <sz val="11"/>
        <color indexed="8"/>
        <rFont val="Arial Narrow"/>
        <family val="2"/>
      </rPr>
      <t>GIT. Depositarios</t>
    </r>
    <r>
      <rPr>
        <sz val="11"/>
        <color indexed="8"/>
        <rFont val="Arial Narrow"/>
        <family val="2"/>
      </rPr>
      <t xml:space="preserve">: </t>
    </r>
    <r>
      <rPr>
        <sz val="11"/>
        <color indexed="8"/>
        <rFont val="Arial Narrow"/>
        <family val="2"/>
      </rPr>
      <t xml:space="preserve">
Resolución 782 de 27/05/2022, mediante la cual se incorporan al registro 11 depostiarios provisionales
http://intranetsae/SAEIN/Portals/_default/Documentos/Resoluciones/2022/Resolucion_No_782_de_27_de_Mayo_de_2022.pdf
Para la segunda convocatoria, los términos y condiciones se encuentran en revisión por parte de la Vicepresidencia Jurídica </t>
    </r>
  </si>
  <si>
    <t>GIT. Depositarios:
al cierre del tercer trimestre de 2022, el Git de Depositarios asignó 4085 activos a depositarios provisionales, el estado del proceso de formalización es:
84 Activos sin número matrix entregados en diligencia de secuestro 
1128 Activos con proyecto de resolución en revisión jurídica
1490 Activos con resolución 
920 Activos comunicados al depositario 
569 Activos pendientes por comunicar por valor asegurable pendiente
606 Activos con póliza de disposiciones legales aprobada 
200 Activos con acta de posesión en firma
345 Activos con comunicación a c+amara de coemrcio y orip</t>
  </si>
  <si>
    <r>
      <rPr>
        <b/>
        <sz val="11"/>
        <color indexed="8"/>
        <rFont val="Arial Narrow"/>
        <family val="2"/>
      </rPr>
      <t xml:space="preserve">G. Financiera: </t>
    </r>
    <r>
      <rPr>
        <sz val="11"/>
        <color indexed="8"/>
        <rFont val="Arial Narrow"/>
        <family val="2"/>
      </rPr>
      <t>Mensualmente se actualiza y verifica el flujo de efectivo según su estado para llevar el control de los recursos disponibles</t>
    </r>
  </si>
  <si>
    <r>
      <rPr>
        <b/>
        <sz val="11"/>
        <color indexed="8"/>
        <rFont val="Arial Narrow"/>
        <family val="2"/>
      </rPr>
      <t xml:space="preserve">G. Financiera: </t>
    </r>
    <r>
      <rPr>
        <sz val="11"/>
        <color indexed="8"/>
        <rFont val="Arial Narrow"/>
        <family val="2"/>
      </rPr>
      <t>El flujo de caja se encuentra en la carpeta compartida \\fileserver.saesas.gov.co\publica\22- Financiera\TESORERIA\FLUJO DE EFECTIVO</t>
    </r>
  </si>
  <si>
    <r>
      <t xml:space="preserve">G. Financiera: </t>
    </r>
    <r>
      <rPr>
        <sz val="11"/>
        <color indexed="8"/>
        <rFont val="Arial Narrow"/>
        <family val="2"/>
      </rPr>
      <t>Se realiza conciliaciones de los Fondos de Inversión Colectiva y cuentas bancarias. Se verifica el control de límites reportado por el custodio del portafolio</t>
    </r>
  </si>
  <si>
    <r>
      <rPr>
        <b/>
        <sz val="11"/>
        <color indexed="8"/>
        <rFont val="Arial Narrow"/>
        <family val="2"/>
      </rPr>
      <t>G. Financiera</t>
    </r>
    <r>
      <rPr>
        <sz val="11"/>
        <color indexed="8"/>
        <rFont val="Arial Narrow"/>
        <family val="2"/>
      </rPr>
      <t>:  Las conciliaciones se encuentran en la carpeta compartida \\fileserver\publica\15-Tesoreria\03 CONCILIACIONES. El control de límites se encuentra en \\fileserver\publica\15-Tesoreria\23.CUSTODIO SANTANDER CACEIS\Informes Control Límites</t>
    </r>
  </si>
  <si>
    <r>
      <t xml:space="preserve">G. Financiera: </t>
    </r>
    <r>
      <rPr>
        <sz val="11"/>
        <color indexed="8"/>
        <rFont val="Arial Narrow"/>
        <family val="2"/>
      </rPr>
      <t xml:space="preserve">La Gerencia de Bienes Muebles es la encargada de gestionar ante en el Banco de la República las custodias de divisas objeto de venta. La Gerencia Financiera se encarga de recibir los recursos objeto de monetización y distribuirlos de acuerdo al estado legal de los mismos </t>
    </r>
  </si>
  <si>
    <r>
      <t xml:space="preserve">G. Financiera: </t>
    </r>
    <r>
      <rPr>
        <sz val="11"/>
        <color indexed="8"/>
        <rFont val="Arial Narrow"/>
        <family val="2"/>
      </rPr>
      <t xml:space="preserve">Ruta  </t>
    </r>
    <r>
      <rPr>
        <u/>
        <sz val="11"/>
        <color indexed="8"/>
        <rFont val="Arial Narrow"/>
        <family val="2"/>
      </rPr>
      <t>\\fileserver\publica\22- Financiera\TESORERIA\FLUJO DE EFECTIVO.</t>
    </r>
    <r>
      <rPr>
        <b/>
        <sz val="11"/>
        <color indexed="8"/>
        <rFont val="Arial Narrow"/>
        <family val="2"/>
      </rPr>
      <t xml:space="preserve"> </t>
    </r>
    <r>
      <rPr>
        <sz val="11"/>
        <color indexed="8"/>
        <rFont val="Arial Narrow"/>
        <family val="2"/>
      </rPr>
      <t>Para el ingreso del registro de las monetizaciones se encuentra en la ejecución de ingresos</t>
    </r>
  </si>
  <si>
    <r>
      <t xml:space="preserve">G. Financiera: </t>
    </r>
    <r>
      <rPr>
        <sz val="11"/>
        <color indexed="8"/>
        <rFont val="Arial Narrow"/>
        <family val="2"/>
      </rPr>
      <t>De acuerdo con el Decreto 1525 de 2008 que establece los lineamientos de inversión en los que puede invertir la entidad, en primera instancia se ofrecen via correo electronico los excedentes de liquidez al Ministerio de Hacienda para la compra de TES. En caso que el Ministerio no acepte el ofrecimiento de liquidez, la entidad podrá invertir en CDTs con entidades financieras con mínimo 3 cotizaciones de tasa.</t>
    </r>
  </si>
  <si>
    <r>
      <t xml:space="preserve">G. Financiera:  </t>
    </r>
    <r>
      <rPr>
        <sz val="11"/>
        <color indexed="8"/>
        <rFont val="Arial Narrow"/>
        <family val="2"/>
      </rPr>
      <t>El ofrecimiento y control de las inversiones se encuentran en la carpeta compartida \\fileserver\publica\15-Tesoreria\14 INVERSONES EXCEDENTES DE LIQUIDEZ</t>
    </r>
  </si>
  <si>
    <r>
      <t>G. Financiera:</t>
    </r>
    <r>
      <rPr>
        <sz val="11"/>
        <color indexed="8"/>
        <rFont val="Arial Narrow"/>
        <family val="2"/>
      </rPr>
      <t xml:space="preserve"> Se analizan los diferentes instrumentos de inversión que puede utilizar la entidad, con el fin de garantizar la seguridad, liquidez y rentabilidad en las inversiones realizadas</t>
    </r>
  </si>
  <si>
    <r>
      <t xml:space="preserve">G. Financiera: </t>
    </r>
    <r>
      <rPr>
        <sz val="11"/>
        <color indexed="8"/>
        <rFont val="Arial Narrow"/>
        <family val="2"/>
      </rPr>
      <t>Diariamente se reciben informes por correo electrónico por parte de entidades financieras con información del mercado diario</t>
    </r>
  </si>
  <si>
    <r>
      <t>G. Financiera:</t>
    </r>
    <r>
      <rPr>
        <sz val="11"/>
        <color indexed="8"/>
        <rFont val="Arial Narrow"/>
        <family val="2"/>
      </rPr>
      <t xml:space="preserve"> Se comunica por correo electrónico la  Circular Interna 02- 2022 con los parámetros de la programación presupuestal </t>
    </r>
  </si>
  <si>
    <r>
      <t xml:space="preserve">G. Financiera: </t>
    </r>
    <r>
      <rPr>
        <sz val="11"/>
        <color indexed="8"/>
        <rFont val="Arial Narrow"/>
        <family val="2"/>
      </rPr>
      <t xml:space="preserve">Se celebraron mesas de trabajo por Microsoft Teams con cada área y se trabaja la elaboración de presupuesto mediante archivos de Excel ubicados en la ruta \\fileserver\publica\22- Financiera\PRESUPUESTO\PRESUPUESTO 2022\ANTEPROYECTO PRESUPUESTO 2022 </t>
    </r>
  </si>
  <si>
    <r>
      <t xml:space="preserve">G. Financiera: </t>
    </r>
    <r>
      <rPr>
        <sz val="11"/>
        <color indexed="8"/>
        <rFont val="Arial Narrow"/>
        <family val="2"/>
      </rPr>
      <t>Se lleva el control de saldos y registro presupuestal mediante el aplicativo SEVEN ERP, verificando el rubro correcto del concepto a registrar y se lleva control mensual de ejecución presupuestal</t>
    </r>
  </si>
  <si>
    <r>
      <t xml:space="preserve">G. Financiera:  </t>
    </r>
    <r>
      <rPr>
        <sz val="11"/>
        <color indexed="8"/>
        <rFont val="Arial Narrow"/>
        <family val="2"/>
      </rPr>
      <t>Módulos de SEVEN ERP "PG-CP - Compromiso Presupuestal", "PG - Relación de documentos por rubro", "PG - Auxiliar por área y proyecto", "PG - Reporte Presupuestal de Gastos"</t>
    </r>
  </si>
  <si>
    <r>
      <t xml:space="preserve">G. Financiera: </t>
    </r>
    <r>
      <rPr>
        <sz val="11"/>
        <color indexed="8"/>
        <rFont val="Arial Narrow"/>
        <family val="2"/>
      </rPr>
      <t>Se efectua la identificacion de los recaudos mediante las bases suministradas por los aplicativos de SAE, asi como informacion suministrada por las areas misionales, la cual se encuentra registrada en el aplicativo Seven-ERP. Se realizan validaciones frente a los aplicativos sobre el recaudo con el fin de tener la informacion necesaria para registrar los ingresos correctamente en el sistema.</t>
    </r>
  </si>
  <si>
    <r>
      <t>G. Financiera:</t>
    </r>
    <r>
      <rPr>
        <sz val="11"/>
        <color indexed="8"/>
        <rFont val="Arial Narrow"/>
        <family val="2"/>
      </rPr>
      <t xml:space="preserve"> Los registros se realizan en el aplicativo Seven ERP en el módulo de Consignaciones en línea directa</t>
    </r>
  </si>
  <si>
    <r>
      <t xml:space="preserve">G. Financiera:  </t>
    </r>
    <r>
      <rPr>
        <sz val="11"/>
        <color indexed="8"/>
        <rFont val="Arial Narrow"/>
        <family val="2"/>
      </rPr>
      <t xml:space="preserve">Diaramente se revisa la necesidad de recursos para los pagos de SAE y FRISCO a realizar, solicitando por correo electrónico el traslado de recursos desde los Fondos de Inversion Colectiva  </t>
    </r>
  </si>
  <si>
    <r>
      <t xml:space="preserve">G. Financiera: </t>
    </r>
    <r>
      <rPr>
        <sz val="11"/>
        <color indexed="8"/>
        <rFont val="Arial Narrow"/>
        <family val="2"/>
      </rPr>
      <t>La solicitud de traslados se realiza mediante correo electrónico.</t>
    </r>
  </si>
  <si>
    <r>
      <t xml:space="preserve">G. Financiera: </t>
    </r>
    <r>
      <rPr>
        <sz val="11"/>
        <color indexed="8"/>
        <rFont val="Arial Narrow"/>
        <family val="2"/>
      </rPr>
      <t>Al crear un caso para tramitar un pago previamente, el tercero debe estar creado en el aplicativo SEVEN. La solicitud de creación de terceros lo realiza las áreas misionales a traves de este aplicativo a la Gerencia Financiera</t>
    </r>
  </si>
  <si>
    <t>G. Financiera: 
\\fileserver.saesas.gov.co\publica\22- Financiera\paola aguilar\soporte proveedores</t>
  </si>
  <si>
    <r>
      <t>G. Financiera:</t>
    </r>
    <r>
      <rPr>
        <sz val="11"/>
        <color indexed="8"/>
        <rFont val="Arial Narrow"/>
        <family val="2"/>
      </rPr>
      <t xml:space="preserve"> Se valida que la información del  flujo de pagos coincida con al información registrada en el sistema.</t>
    </r>
  </si>
  <si>
    <r>
      <t xml:space="preserve">G. Financiera: </t>
    </r>
    <r>
      <rPr>
        <sz val="11"/>
        <color indexed="8"/>
        <rFont val="Arial Narrow"/>
        <family val="2"/>
      </rPr>
      <t>La validación se realiza dentro del flujo de pagos de SEVEN ERP</t>
    </r>
  </si>
  <si>
    <r>
      <t xml:space="preserve">G. Financiera: </t>
    </r>
    <r>
      <rPr>
        <sz val="11"/>
        <color indexed="8"/>
        <rFont val="Arial Narrow"/>
        <family val="2"/>
      </rPr>
      <t>Cada funcionario del grupo contable</t>
    </r>
    <r>
      <rPr>
        <sz val="11"/>
        <color indexed="8"/>
        <rFont val="Arial Narrow"/>
        <family val="2"/>
      </rPr>
      <t xml:space="preserve"> valida que la información del módulo de Factura Proveedor y Bitácora coincida con la información adjunta al caso del SEVEN-ERP. Adicionalmente, el Profesional I valida retenciones y otros temas tributarios</t>
    </r>
  </si>
  <si>
    <r>
      <t xml:space="preserve">G. Financiera: </t>
    </r>
    <r>
      <rPr>
        <sz val="11"/>
        <color indexed="8"/>
        <rFont val="Arial Narrow"/>
        <family val="2"/>
      </rPr>
      <t xml:space="preserve">Diaramente se revisa la necesidad de recursos para los pagos a realizar, solicitando por correo electrónico el traslado de recursos desde los Fondos de Inversion Colectiva  </t>
    </r>
  </si>
  <si>
    <r>
      <t>G. Financiera:</t>
    </r>
    <r>
      <rPr>
        <sz val="11"/>
        <color indexed="8"/>
        <rFont val="Arial Narrow"/>
        <family val="2"/>
      </rPr>
      <t xml:space="preserve"> Se valida que la información diligenciada coincida con la documentación adjunta del flujo de pagos</t>
    </r>
  </si>
  <si>
    <r>
      <t xml:space="preserve">G. Financiera: </t>
    </r>
    <r>
      <rPr>
        <sz val="11"/>
        <color indexed="8"/>
        <rFont val="Arial Narrow"/>
        <family val="2"/>
      </rPr>
      <t>Se valida que la información del archivo plano enviado por al área de Tesorería coincida con el flujo de pagos a realizar. Pendiente para 2022 4T mesa de trabajo para agilización operativa de proceso de pagos</t>
    </r>
  </si>
  <si>
    <r>
      <t xml:space="preserve">G. Financiera: </t>
    </r>
    <r>
      <rPr>
        <sz val="11"/>
        <color indexed="8"/>
        <rFont val="Arial Narrow"/>
        <family val="2"/>
      </rPr>
      <t>Flujos de pagos de ERP SEVEN y archivo plano para realizar los pagos. La ruta compartida de los archivos planos \\fileserver\publica\15-Tesoreria\ARCHIVOS KEVIN\ARCHIVOS PLANOS</t>
    </r>
  </si>
  <si>
    <r>
      <rPr>
        <b/>
        <sz val="11"/>
        <color indexed="8"/>
        <rFont val="Arial Narrow"/>
        <family val="2"/>
      </rPr>
      <t xml:space="preserve">G. Financiera: </t>
    </r>
    <r>
      <rPr>
        <sz val="11"/>
        <color indexed="8"/>
        <rFont val="Arial Narrow"/>
        <family val="2"/>
      </rPr>
      <t xml:space="preserve">Se comunica por correo electrónico la  Circular Interna 02- 2022 con los parámetros de la programación presupuestal </t>
    </r>
  </si>
  <si>
    <r>
      <rPr>
        <b/>
        <sz val="11"/>
        <color indexed="8"/>
        <rFont val="Arial Narrow"/>
        <family val="2"/>
      </rPr>
      <t xml:space="preserve">G. Financiera: </t>
    </r>
    <r>
      <rPr>
        <sz val="11"/>
        <color indexed="8"/>
        <rFont val="Arial Narrow"/>
        <family val="2"/>
      </rPr>
      <t xml:space="preserve">Correo electróncio enviado a todas las áreas involucradas en la identificación de ingresos y gastos a presupuestar </t>
    </r>
  </si>
  <si>
    <r>
      <t xml:space="preserve">G. Financiera: </t>
    </r>
    <r>
      <rPr>
        <sz val="11"/>
        <color indexed="8"/>
        <rFont val="Arial Narrow"/>
        <family val="2"/>
      </rPr>
      <t>Se adelantaron mesas de trabajo con cada área sustentando los recursos proyectados y comparando con las programaciones y ejecuciones de vigencias anteriores</t>
    </r>
  </si>
  <si>
    <r>
      <t xml:space="preserve">G. Financiera: </t>
    </r>
    <r>
      <rPr>
        <sz val="11"/>
        <color indexed="8"/>
        <rFont val="Arial Narrow"/>
        <family val="2"/>
      </rPr>
      <t xml:space="preserve">En la ruta \\fileserver\publica\22- Financiera\PRESUPUESTO\PRESUPUESTO 2022\ANTEPROYECTO 2022. La elaboración de presupuesto mediante archivos de Excel ubicado </t>
    </r>
  </si>
  <si>
    <r>
      <t xml:space="preserve">G. Financiera: </t>
    </r>
    <r>
      <rPr>
        <sz val="11"/>
        <color indexed="8"/>
        <rFont val="Arial Narrow"/>
        <family val="2"/>
      </rPr>
      <t xml:space="preserve">Cada funcionario del grupo contable </t>
    </r>
    <r>
      <rPr>
        <sz val="11"/>
        <color indexed="8"/>
        <rFont val="Arial Narrow"/>
        <family val="2"/>
      </rPr>
      <t>realiza verificación de causaciones contables y movimientos contables al haber un nuevo hecho economico con el fin de presentar idoneamente los Estados Financieros.</t>
    </r>
  </si>
  <si>
    <r>
      <t xml:space="preserve">G. Financiera: </t>
    </r>
    <r>
      <rPr>
        <sz val="11"/>
        <color indexed="8"/>
        <rFont val="Arial Narrow"/>
        <family val="2"/>
      </rPr>
      <t>En la página web de SAE en la ruta</t>
    </r>
    <r>
      <rPr>
        <b/>
        <sz val="11"/>
        <color indexed="8"/>
        <rFont val="Arial Narrow"/>
        <family val="2"/>
      </rPr>
      <t xml:space="preserve"> https://www.saesas.gov.co/transparencia_acceso_informaciOn_pUblica/5_informacion_presupuestal_contable/5_3_estados_financieros.</t>
    </r>
  </si>
  <si>
    <r>
      <t xml:space="preserve">G. Financiera: </t>
    </r>
    <r>
      <rPr>
        <sz val="11"/>
        <color indexed="8"/>
        <rFont val="Arial Narrow"/>
        <family val="2"/>
      </rPr>
      <t>Se lleva el control de saldos y registro presupuestal mediante el aplicativo SEVEN ERP, verificando el rubro correcto del concepto a registrar y se lleva control mensual de ejecución</t>
    </r>
    <r>
      <rPr>
        <b/>
        <sz val="11"/>
        <color indexed="8"/>
        <rFont val="Arial Narrow"/>
        <family val="2"/>
      </rPr>
      <t xml:space="preserve"> </t>
    </r>
    <r>
      <rPr>
        <sz val="11"/>
        <color indexed="8"/>
        <rFont val="Arial Narrow"/>
        <family val="2"/>
      </rPr>
      <t>presupuestal</t>
    </r>
  </si>
  <si>
    <r>
      <t xml:space="preserve">G. Financiera: </t>
    </r>
    <r>
      <rPr>
        <sz val="11"/>
        <color indexed="8"/>
        <rFont val="Arial Narrow"/>
        <family val="2"/>
      </rPr>
      <t>Módulos de SEVEN ERP "PG-CP - Compromiso Presupuestal", "PG - Relación de documentos por rubro", "PG - Auxiliar por área y proyecto", "PG - Reporte Presupuestal de Gastos</t>
    </r>
    <r>
      <rPr>
        <b/>
        <sz val="11"/>
        <color indexed="8"/>
        <rFont val="Arial Narrow"/>
        <family val="2"/>
      </rPr>
      <t>"</t>
    </r>
  </si>
  <si>
    <r>
      <t xml:space="preserve">G. Financiera: </t>
    </r>
    <r>
      <rPr>
        <sz val="11"/>
        <color indexed="8"/>
        <rFont val="Arial Narrow"/>
        <family val="2"/>
      </rPr>
      <t>Se envía por correo electrónico los saldos de CP y DP a las áreas para que validen posible liberación de recursos</t>
    </r>
  </si>
  <si>
    <r>
      <t xml:space="preserve">G. Financiera: </t>
    </r>
    <r>
      <rPr>
        <sz val="11"/>
        <color indexed="8"/>
        <rFont val="Arial Narrow"/>
        <family val="2"/>
      </rPr>
      <t>Se hace seguimiento de saldos mediante correo electrónico según datos registrados en SEVEN ERP "PG- Auxiliar por área y proyecto". Las liberaciones presupuestales se registran en SEVEN ERP en el módulo "PG - Liberación de documentos"</t>
    </r>
  </si>
  <si>
    <r>
      <t xml:space="preserve">G. Financiera: </t>
    </r>
    <r>
      <rPr>
        <sz val="11"/>
        <color indexed="8"/>
        <rFont val="Arial Narrow"/>
        <family val="2"/>
      </rPr>
      <t>Se compara la información reportada por las áreas frente a lo registrado en SEVEN ERP, en caso de haber inconsistencias se habla con el área pertinente para hacer el ajuste</t>
    </r>
  </si>
  <si>
    <r>
      <t xml:space="preserve">G. Financiera: </t>
    </r>
    <r>
      <rPr>
        <sz val="11"/>
        <color indexed="8"/>
        <rFont val="Arial Narrow"/>
        <family val="2"/>
      </rPr>
      <t>carptea compartida \\fileserver\publica\22- Financiera\PRESUPUESTO\PRESUPUESTO 2021\CIERRE 2021. Se guarda el Control de las reservas presupuestales</t>
    </r>
  </si>
  <si>
    <r>
      <t xml:space="preserve">G. Financiera: </t>
    </r>
    <r>
      <rPr>
        <sz val="11"/>
        <color indexed="8"/>
        <rFont val="Arial Narrow"/>
        <family val="2"/>
      </rPr>
      <t>Verificación del formato de estados de cuenta F-DF2-128-Version 2 - 17 de agosto de 2017 y validación de los diferentes aplicativos (CONCISA 2016, CONCISA NIIF, SEVEN ERP)</t>
    </r>
  </si>
  <si>
    <r>
      <t>G. Financiera:</t>
    </r>
    <r>
      <rPr>
        <sz val="11"/>
        <color indexed="8"/>
        <rFont val="Arial Narrow"/>
        <family val="2"/>
      </rPr>
      <t xml:space="preserve"> Se entrega memorando de respuesta por aplicativo de gestión documental con la revisión al área solicitante</t>
    </r>
  </si>
  <si>
    <r>
      <rPr>
        <b/>
        <sz val="11"/>
        <color indexed="8"/>
        <rFont val="Arial Narrow"/>
        <family val="2"/>
      </rPr>
      <t xml:space="preserve">G. Financiera: </t>
    </r>
    <r>
      <rPr>
        <sz val="11"/>
        <color indexed="8"/>
        <rFont val="Arial Narrow"/>
        <family val="2"/>
      </rPr>
      <t>Verificación del formato de estados de cuenta F-DF2-128-Version 2 - 17 de agosto de 2017 y validación de los diferentes aplicativos (CONCISA 2016, CONCISA NIIF, SEVEN ERP)</t>
    </r>
    <r>
      <rPr>
        <sz val="11"/>
        <color indexed="8"/>
        <rFont val="Arial Narrow"/>
        <family val="2"/>
      </rPr>
      <t>. Se aclara que la devolucion se realiza por el aplicativo ORFEO. En vez de ZEUS</t>
    </r>
  </si>
  <si>
    <r>
      <rPr>
        <b/>
        <sz val="11"/>
        <color indexed="8"/>
        <rFont val="Arial Narrow"/>
        <family val="2"/>
      </rPr>
      <t xml:space="preserve">G. Financiera: </t>
    </r>
    <r>
      <rPr>
        <sz val="11"/>
        <color indexed="8"/>
        <rFont val="Arial Narrow"/>
        <family val="2"/>
      </rPr>
      <t xml:space="preserve">Se realiza la devolución del estado de cuenta por medio del aplicativos de gestión documental </t>
    </r>
    <r>
      <rPr>
        <sz val="11"/>
        <color indexed="8"/>
        <rFont val="Arial Narrow"/>
        <family val="2"/>
      </rPr>
      <t>ORFEO</t>
    </r>
  </si>
  <si>
    <r>
      <t xml:space="preserve">G. Financiera: </t>
    </r>
    <r>
      <rPr>
        <sz val="11"/>
        <color indexed="8"/>
        <rFont val="Arial Narrow"/>
        <family val="2"/>
      </rPr>
      <t>Se realizan ajustes contables cruzando la información de los diferentes aplicativos y fuentes de información para tener una trazabilidad de las reclasificaciones a realizar</t>
    </r>
  </si>
  <si>
    <r>
      <t xml:space="preserve">G. Financiera: </t>
    </r>
    <r>
      <rPr>
        <sz val="11"/>
        <color indexed="8"/>
        <rFont val="Arial Narrow"/>
        <family val="2"/>
      </rPr>
      <t>Se realizan ajustes mencioandos en ERP SEVEN en el módulo "Movimiento contable"</t>
    </r>
  </si>
  <si>
    <r>
      <rPr>
        <b/>
        <sz val="11"/>
        <color indexed="8"/>
        <rFont val="Arial Narrow"/>
        <family val="2"/>
      </rPr>
      <t xml:space="preserve">G. Financiera: </t>
    </r>
    <r>
      <rPr>
        <sz val="11"/>
        <color indexed="8"/>
        <rFont val="Arial Narrow"/>
        <family val="2"/>
      </rPr>
      <t>Se realiza la depuración periódica de las diferentes cuentas contables realizando ajustes necesarios para que la información sea fiable</t>
    </r>
  </si>
  <si>
    <r>
      <rPr>
        <b/>
        <sz val="11"/>
        <color indexed="8"/>
        <rFont val="Arial Narrow"/>
        <family val="2"/>
      </rPr>
      <t xml:space="preserve">G. Financiera: </t>
    </r>
    <r>
      <rPr>
        <sz val="11"/>
        <color indexed="8"/>
        <rFont val="Arial Narrow"/>
        <family val="2"/>
      </rPr>
      <t>El ajuste de la depuración se registra en SEVEN ERP en el módulo "PO- Notas débito/crédito" y en el módulo "CN-Movimiento Contable" donde también se adjunta la trazabilidad de la reclasificación</t>
    </r>
  </si>
  <si>
    <r>
      <rPr>
        <b/>
        <sz val="11"/>
        <color indexed="8"/>
        <rFont val="Arial Narrow"/>
        <family val="2"/>
      </rPr>
      <t xml:space="preserve">G. Financiera: </t>
    </r>
    <r>
      <rPr>
        <sz val="11"/>
        <color indexed="8"/>
        <rFont val="Arial Narrow"/>
        <family val="2"/>
      </rPr>
      <t>Se realizan las conciliaciones de cuentas bancarias, conciliaciones de cuentas por cobrar, conciliacion de inventarios, conciliacion de activos fijos y proyecto paz, con el fin de detectar posibles partidas conciliatorias que puedan depurarse</t>
    </r>
  </si>
  <si>
    <r>
      <rPr>
        <b/>
        <sz val="11"/>
        <color indexed="8"/>
        <rFont val="Arial Narrow"/>
        <family val="2"/>
      </rPr>
      <t xml:space="preserve">G. Financiera: </t>
    </r>
    <r>
      <rPr>
        <sz val="11"/>
        <color indexed="8"/>
        <rFont val="Arial Narrow"/>
        <family val="2"/>
      </rPr>
      <t>Las conciliaciones se encuentran en la ruta compartida \\fileserver\publica\22- Financiera\CONCILIACIONES GRAL 2020_2021\Conciliaciones 2022</t>
    </r>
  </si>
  <si>
    <r>
      <t xml:space="preserve">G. Financiera: </t>
    </r>
    <r>
      <rPr>
        <sz val="11"/>
        <color indexed="8"/>
        <rFont val="Arial Narrow"/>
        <family val="2"/>
      </rPr>
      <t>La verificación de las cuentas de cobro o factura se realizan cada vez que se recibe y paga una factura mediante el diligenciamiento y firma por parte del supervisor del contrato del Informe de Cumplimiento F-GF3-044, el cual debe tener anexo las facturas y certificación del pago de aportes parafiscales. Estos documentos se adjuntan al flujo de pagos creado en Seven ERP en el cual de acuerdo con el Procedimiento de Pagos P-GF3-020, las áreas de presupuesto, contabilidad y tesoreria revisan la documentación requerida. En caso de no contar con algun soporte se devuelve el flujo para ser corregido.</t>
    </r>
  </si>
  <si>
    <r>
      <t xml:space="preserve">G. Financiera: </t>
    </r>
    <r>
      <rPr>
        <sz val="11"/>
        <color indexed="8"/>
        <rFont val="Arial Narrow"/>
        <family val="2"/>
      </rPr>
      <t>Los soportes mencionados para realizar los pagos de las cuentas de cobro o facturas se anexan a cada flujo de pagos del Seven ERP</t>
    </r>
  </si>
  <si>
    <r>
      <rPr>
        <b/>
        <sz val="11"/>
        <color indexed="8"/>
        <rFont val="Arial Narrow"/>
        <family val="2"/>
      </rPr>
      <t xml:space="preserve">G. Financiera: </t>
    </r>
    <r>
      <rPr>
        <sz val="11"/>
        <color indexed="8"/>
        <rFont val="Arial Narrow"/>
        <family val="2"/>
      </rPr>
      <t>El profesional de la Gerencia Financiera hace la revisión de la legalización de la caja menor donde verifica que el monto solicitado es superior al 70% del valor autorizado, de lo contrario, no se solicita reintegro de caja menor</t>
    </r>
  </si>
  <si>
    <r>
      <t xml:space="preserve">G. Financiera: </t>
    </r>
    <r>
      <rPr>
        <sz val="11"/>
        <color indexed="8"/>
        <rFont val="Arial Narrow"/>
        <family val="2"/>
      </rPr>
      <t>Las solicitudes de legalización de gasto que cumplan con el procedimiento de caja menor se realizan mediante aplicativo financiero SEVEN ERP</t>
    </r>
  </si>
  <si>
    <t>El profesional de la Gerencia Financiera verifica por medio de la conciliación bancaria que el extracto y valor en libros sea el mismo, de lo contrario, solicita por correo electrónico  que se reintegren el dinero a la cuenta de la caja menor. Adicionalmente, se verifica que no queden saldos por legalizar</t>
  </si>
  <si>
    <t>El seguimiento se realiza mediante correos electrónicos y Circular Cierre Actividades Presupuestales, Financieras y Contables</t>
  </si>
  <si>
    <r>
      <t xml:space="preserve">G. Financiera: </t>
    </r>
    <r>
      <rPr>
        <sz val="11"/>
        <color indexed="8"/>
        <rFont val="Arial Narrow"/>
        <family val="2"/>
      </rPr>
      <t>El profesional de Tesorería determina los recaudos no identificados y solicita información al banco y a las área misionales de la entidad información que permita establecer el concepto de recaudo recibido con el fin de clasificarlo de acuerdo a la tipologia de recaudo</t>
    </r>
  </si>
  <si>
    <r>
      <t xml:space="preserve">G. Financiera: </t>
    </r>
    <r>
      <rPr>
        <sz val="11"/>
        <color indexed="8"/>
        <rFont val="Arial Narrow"/>
        <family val="2"/>
      </rPr>
      <t>Cupón de pago cargado en Zeus con número de referencia y la identificación del recuado del área usuaria mediante correo electrónico o memorando por Zeus</t>
    </r>
  </si>
  <si>
    <r>
      <t xml:space="preserve">G. Financiera: </t>
    </r>
    <r>
      <rPr>
        <sz val="11"/>
        <color indexed="8"/>
        <rFont val="Arial Narrow"/>
        <family val="2"/>
      </rPr>
      <t>El área de Tesorería realiza conciliaciones bancarias mensuales, identificando partidas conciliatorias y realiza el seguimiento para poder identificarlas con las diferentes áreas</t>
    </r>
  </si>
  <si>
    <r>
      <t xml:space="preserve">G. Financiera: </t>
    </r>
    <r>
      <rPr>
        <sz val="11"/>
        <color indexed="8"/>
        <rFont val="Arial Narrow"/>
        <family val="2"/>
      </rPr>
      <t>Extracto bancario, conciliación bancaria, conciliación contable ubicadas en  \\fileserver\publica\15-Tesoreria\03 CONCILIACIONES</t>
    </r>
  </si>
  <si>
    <r>
      <t xml:space="preserve">G. Financiera: </t>
    </r>
    <r>
      <rPr>
        <sz val="11"/>
        <color indexed="8"/>
        <rFont val="Arial Narrow"/>
        <family val="2"/>
      </rPr>
      <t>El profesional de Tesorería determina los recaudos no identificados y solicita información al banco y mediante números de cupón y referencia</t>
    </r>
    <r>
      <rPr>
        <b/>
        <sz val="11"/>
        <color indexed="8"/>
        <rFont val="Arial Narrow"/>
        <family val="2"/>
      </rPr>
      <t>. Se solicita info a los bancos y áreas misionales</t>
    </r>
  </si>
  <si>
    <r>
      <t xml:space="preserve">G. Financiera: </t>
    </r>
    <r>
      <rPr>
        <sz val="11"/>
        <color indexed="8"/>
        <rFont val="Arial Narrow"/>
        <family val="2"/>
      </rPr>
      <t>El control de los movimientos de bancos se trabajan en el archivo de excel "Mov. Bancos" ubicado en \\fileserver\publica\22- Financiera - Mov.Bancos2022</t>
    </r>
  </si>
  <si>
    <r>
      <t xml:space="preserve">G. Financiera: </t>
    </r>
    <r>
      <rPr>
        <sz val="11"/>
        <color indexed="8"/>
        <rFont val="Arial Narrow"/>
        <family val="2"/>
      </rPr>
      <t>El profesional de la Gerencia Financiera solicita los ajustes al área correspondiente cuando no cumple con los lineamientos  para realizar la devolución. El área solicitante debe validar previamente con la Tesorería el ingreso de los recursos  en las cuentas de la SAE para poder tramitar la devolución.</t>
    </r>
  </si>
  <si>
    <r>
      <t>G. Financiera:</t>
    </r>
    <r>
      <rPr>
        <sz val="11"/>
        <color indexed="8"/>
        <rFont val="Arial Narrow"/>
        <family val="2"/>
      </rPr>
      <t xml:space="preserve"> La devolcuión se realiza mediante flujo de pagos del aplicativo ERP-SEVEN. La confirmación por parte de Tesorería del ingreso del dinero a devolver se realiza mediante correo electrónico o memorando.</t>
    </r>
  </si>
  <si>
    <r>
      <t xml:space="preserve">G. Financiera: </t>
    </r>
    <r>
      <rPr>
        <sz val="11"/>
        <color indexed="8"/>
        <rFont val="Arial Narrow"/>
        <family val="2"/>
      </rPr>
      <t>Mediante correo electronico informara a las áreas misionales el concepto de rechazo del pago efectuado con el fin de que las áreas misionales subsanen con el proveedor el inconveniente presentado con el respectivo pago</t>
    </r>
  </si>
  <si>
    <r>
      <t xml:space="preserve">G. Financiera: </t>
    </r>
    <r>
      <rPr>
        <sz val="11"/>
        <color indexed="8"/>
        <rFont val="Arial Narrow"/>
        <family val="2"/>
      </rPr>
      <t>Las subsanaciones se gestionan mediante correo electrónico y si aplican se efectuan modificaciones en el flujo de pagos de SEVEN</t>
    </r>
  </si>
  <si>
    <r>
      <t>G. Financiera:</t>
    </r>
    <r>
      <rPr>
        <sz val="11"/>
        <color indexed="8"/>
        <rFont val="Arial Narrow"/>
        <family val="2"/>
      </rPr>
      <t xml:space="preserve"> Se revisa en mesas de trabajo el cumplimiento de los parámetros establecidos en la Circular Interna 02 - 2022. Se hacen correcciones cuando sea necesario previo a la elaboración del presupuesto definitivo</t>
    </r>
  </si>
  <si>
    <r>
      <t>G. Financiera:</t>
    </r>
    <r>
      <rPr>
        <sz val="11"/>
        <color indexed="8"/>
        <rFont val="Arial Narrow"/>
        <family val="2"/>
      </rPr>
      <t xml:space="preserve"> Se elabora informe de ejecución para el seguimiento y control del presupuesto</t>
    </r>
  </si>
  <si>
    <r>
      <t xml:space="preserve">G. Financiera: </t>
    </r>
    <r>
      <rPr>
        <sz val="11"/>
        <color indexed="8"/>
        <rFont val="Arial Narrow"/>
        <family val="2"/>
      </rPr>
      <t>Los informes de ejecucióin se pueden encontrar en la carpeta compartida \\fileserver\publica\22- Financiera\PRESUPUESTO\PRESUPUESTO 2022\EJECUCIONES</t>
    </r>
  </si>
  <si>
    <r>
      <rPr>
        <b/>
        <sz val="11"/>
        <color indexed="8"/>
        <rFont val="Arial Narrow"/>
        <family val="2"/>
      </rPr>
      <t>G. Financiera</t>
    </r>
    <r>
      <rPr>
        <sz val="11"/>
        <color indexed="8"/>
        <rFont val="Arial Narrow"/>
        <family val="2"/>
      </rPr>
      <t>:</t>
    </r>
    <r>
      <rPr>
        <sz val="11"/>
        <color indexed="8"/>
        <rFont val="Arial Narrow"/>
        <family val="2"/>
      </rPr>
      <t xml:space="preserve"> No se presentó materialización de riesgo</t>
    </r>
  </si>
  <si>
    <t>G. Financiera: No se presentó materialización de riesgo</t>
  </si>
  <si>
    <r>
      <rPr>
        <b/>
        <sz val="11"/>
        <color indexed="8"/>
        <rFont val="Arial Narrow"/>
        <family val="2"/>
      </rPr>
      <t>G. Financiera</t>
    </r>
    <r>
      <rPr>
        <sz val="11"/>
        <color indexed="8"/>
        <rFont val="Arial Narrow"/>
        <family val="2"/>
      </rPr>
      <t>:</t>
    </r>
    <r>
      <rPr>
        <sz val="11"/>
        <color indexed="8"/>
        <rFont val="Arial Narrow"/>
        <family val="2"/>
      </rPr>
      <t xml:space="preserve"> No se presentó materialización del riesgo</t>
    </r>
  </si>
  <si>
    <r>
      <rPr>
        <b/>
        <sz val="11"/>
        <color indexed="8"/>
        <rFont val="Arial Narrow"/>
        <family val="2"/>
      </rPr>
      <t>G. Financiera</t>
    </r>
    <r>
      <rPr>
        <sz val="11"/>
        <color indexed="8"/>
        <rFont val="Arial Narrow"/>
        <family val="2"/>
      </rPr>
      <t>: No se presentó materialización de riesgo</t>
    </r>
  </si>
  <si>
    <t>Sin Iniciar</t>
  </si>
  <si>
    <r>
      <rPr>
        <b/>
        <sz val="11"/>
        <color indexed="8"/>
        <rFont val="Arial Narrow"/>
        <family val="2"/>
      </rPr>
      <t>G. Sociedades en Liquidación</t>
    </r>
    <r>
      <rPr>
        <sz val="11"/>
        <color indexed="8"/>
        <rFont val="Arial Narrow"/>
        <family val="2"/>
      </rPr>
      <t>:</t>
    </r>
    <r>
      <rPr>
        <sz val="11"/>
        <color indexed="8"/>
        <rFont val="Arial Narrow"/>
        <family val="2"/>
      </rPr>
      <t xml:space="preserve"> No aplica</t>
    </r>
  </si>
  <si>
    <r>
      <rPr>
        <b/>
        <sz val="11"/>
        <color indexed="8"/>
        <rFont val="Arial Narrow"/>
        <family val="2"/>
      </rPr>
      <t>G. Sociedades en Liquidación</t>
    </r>
    <r>
      <rPr>
        <sz val="11"/>
        <color indexed="8"/>
        <rFont val="Arial Narrow"/>
        <family val="2"/>
      </rPr>
      <t>:</t>
    </r>
    <r>
      <rPr>
        <sz val="11"/>
        <color indexed="8"/>
        <rFont val="Arial Narrow"/>
        <family val="2"/>
      </rPr>
      <t xml:space="preserve"> Acta de participación de socialización del Código de Ética y Buen Gobierno</t>
    </r>
  </si>
  <si>
    <t>G. Sociedades en Liquidación: No aplica</t>
  </si>
  <si>
    <r>
      <rPr>
        <b/>
        <sz val="11"/>
        <color indexed="8"/>
        <rFont val="Arial Narrow"/>
        <family val="2"/>
      </rPr>
      <t>G. Sociedades en Liquidación</t>
    </r>
    <r>
      <rPr>
        <sz val="11"/>
        <color indexed="8"/>
        <rFont val="Arial Narrow"/>
        <family val="2"/>
      </rPr>
      <t>:</t>
    </r>
  </si>
  <si>
    <r>
      <rPr>
        <b/>
        <sz val="11"/>
        <color indexed="8"/>
        <rFont val="Arial Narrow"/>
        <family val="2"/>
      </rPr>
      <t>G. Sociedades en Liquidación</t>
    </r>
    <r>
      <rPr>
        <sz val="11"/>
        <color indexed="8"/>
        <rFont val="Arial Narrow"/>
        <family val="2"/>
      </rPr>
      <t>:</t>
    </r>
    <r>
      <rPr>
        <sz val="11"/>
        <color indexed="8"/>
        <rFont val="Arial Narrow"/>
        <family val="2"/>
      </rPr>
      <t xml:space="preserve"> Informe Diagnóstico inicial de intervención de sociedades</t>
    </r>
  </si>
  <si>
    <r>
      <rPr>
        <b/>
        <sz val="11"/>
        <color indexed="8"/>
        <rFont val="Arial Narrow"/>
        <family val="2"/>
      </rPr>
      <t>O. Control Interno</t>
    </r>
    <r>
      <rPr>
        <sz val="11"/>
        <color indexed="8"/>
        <rFont val="Arial Narrow"/>
        <family val="2"/>
      </rPr>
      <t xml:space="preserve">: </t>
    </r>
    <r>
      <rPr>
        <sz val="11"/>
        <color indexed="8"/>
        <rFont val="Arial Narrow"/>
        <family val="2"/>
      </rPr>
      <t xml:space="preserve"> Actividad reportada y cumplida en el primer trimesrtre de 2022.</t>
    </r>
  </si>
  <si>
    <r>
      <rPr>
        <b/>
        <sz val="11"/>
        <color indexed="8"/>
        <rFont val="Arial Narrow"/>
        <family val="2"/>
      </rPr>
      <t>O. Control Interno</t>
    </r>
    <r>
      <rPr>
        <sz val="11"/>
        <color indexed="8"/>
        <rFont val="Arial Narrow"/>
        <family val="2"/>
      </rPr>
      <t>: En el</t>
    </r>
    <r>
      <rPr>
        <sz val="11"/>
        <color indexed="8"/>
        <rFont val="Arial Narrow"/>
        <family val="2"/>
      </rPr>
      <t xml:space="preserve"> tercer trimestre se iniciaron tres auditorias internas de gestión, las solicitudes de información se realizaron conforme los tiempos establecidos dentro del procedimiento y en cada plan de auditoria.
Para el último trimestre se tienen programadas cuatro actividadades de evaluación que contemplan la solicitud de información previa.
</t>
    </r>
  </si>
  <si>
    <r>
      <rPr>
        <b/>
        <sz val="11"/>
        <color indexed="8"/>
        <rFont val="Arial Narrow"/>
        <family val="2"/>
      </rPr>
      <t>O. Control Interno</t>
    </r>
    <r>
      <rPr>
        <sz val="11"/>
        <color indexed="8"/>
        <rFont val="Arial Narrow"/>
        <family val="2"/>
      </rPr>
      <t xml:space="preserve">: </t>
    </r>
    <r>
      <rPr>
        <sz val="11"/>
        <color indexed="8"/>
        <rFont val="Arial Narrow"/>
        <family val="2"/>
      </rPr>
      <t>La información que respalda este control se encuentra en cada carpeta digital ubicada en la siguiente ruta:
Enlaces:
\\fileserver\publica\8 - Oficina de Control Interno\2022\Evaluacion y Seguimiento</t>
    </r>
  </si>
  <si>
    <r>
      <rPr>
        <b/>
        <sz val="11"/>
        <color indexed="8"/>
        <rFont val="Arial Narrow"/>
        <family val="2"/>
      </rPr>
      <t>O. Control Interno</t>
    </r>
    <r>
      <rPr>
        <sz val="11"/>
        <color indexed="8"/>
        <rFont val="Arial Narrow"/>
        <family val="2"/>
      </rPr>
      <t xml:space="preserve">: </t>
    </r>
    <r>
      <rPr>
        <sz val="11"/>
        <color indexed="8"/>
        <rFont val="Arial Narrow"/>
        <family val="2"/>
      </rPr>
      <t>Para la elaboración del PAAI 2022 las mesas de trabajo con las áreas se realizó en el mes de diciembre de 2021.
Para la proyección del PAAI 2023 se llevará a cabo esta actividad en los meses de noviembre y diciembre de 2022.</t>
    </r>
  </si>
  <si>
    <r>
      <rPr>
        <b/>
        <sz val="11"/>
        <color indexed="8"/>
        <rFont val="Arial Narrow"/>
        <family val="2"/>
      </rPr>
      <t>O. Control Interno</t>
    </r>
    <r>
      <rPr>
        <sz val="11"/>
        <color indexed="8"/>
        <rFont val="Arial Narrow"/>
        <family val="2"/>
      </rPr>
      <t>: 
  -Cronograma de mesas de trabajo
 -Grabaciones de las reuniones
 -Correos electrónicos con los resultados de las mesas de trabajo dirigidos a los líderes de procesos.
Las evidencias se encuentran en el siguiente enlace:
\\fileserver\publica\8 - Oficina de Control Interno\2022\PAAI\Presentación areas</t>
    </r>
  </si>
  <si>
    <r>
      <rPr>
        <b/>
        <sz val="11"/>
        <color indexed="8"/>
        <rFont val="Arial Narrow"/>
        <family val="2"/>
      </rPr>
      <t>O. Control Interno</t>
    </r>
    <r>
      <rPr>
        <sz val="11"/>
        <color indexed="8"/>
        <rFont val="Arial Narrow"/>
        <family val="2"/>
      </rPr>
      <t xml:space="preserve">: </t>
    </r>
    <r>
      <rPr>
        <sz val="11"/>
        <color indexed="8"/>
        <rFont val="Arial Narrow"/>
        <family val="2"/>
      </rPr>
      <t>Mensualmente la Oficina de Control Interno realiza seguimiento al cumplimiento del Plan Anual de Auditoria a través de:
- Reunión virtual por teams 
-Solicitud de información al equipo de OCI sobre cumplimiento de actividades, reporte en el excel del seguimiento y envío a través de correo electrónico a todo el equipo con porcentaje de avance del PAAI.
Semanalmente o cuando lo agende la jefe de la Oficina, se realiza reunión entre todo el equipo en donde se presenta el avance del PAAI, se revisan las actividades ejecutadas y las tareas a realizar en el mes siguiente.</t>
    </r>
  </si>
  <si>
    <r>
      <rPr>
        <b/>
        <sz val="11"/>
        <color indexed="8"/>
        <rFont val="Arial Narrow"/>
        <family val="2"/>
      </rPr>
      <t>O. Control Interno</t>
    </r>
    <r>
      <rPr>
        <sz val="11"/>
        <color indexed="8"/>
        <rFont val="Arial Narrow"/>
        <family val="2"/>
      </rPr>
      <t xml:space="preserve">: </t>
    </r>
    <r>
      <rPr>
        <sz val="11"/>
        <color indexed="8"/>
        <rFont val="Arial Narrow"/>
        <family val="2"/>
      </rPr>
      <t>Las evidencias se encuentran en los siguientes enlaces:
\\fileserver\publica\8 - Oficina de Control Interno\2022\PAAI\Avances
\\fileserver\publica\8 - Oficina de Control Interno\2022\Enfoque hacia la prevención, asesoría y acompañamiento\Actas de Control Interno</t>
    </r>
  </si>
  <si>
    <r>
      <rPr>
        <b/>
        <sz val="11"/>
        <color indexed="8"/>
        <rFont val="Arial Narrow"/>
        <family val="2"/>
      </rPr>
      <t>O. Control Interno</t>
    </r>
    <r>
      <rPr>
        <sz val="11"/>
        <color indexed="8"/>
        <rFont val="Arial Narrow"/>
        <family val="2"/>
      </rPr>
      <t xml:space="preserve">: </t>
    </r>
    <r>
      <rPr>
        <sz val="11"/>
        <color indexed="8"/>
        <rFont val="Arial Narrow"/>
        <family val="2"/>
      </rPr>
      <t>Anualmente se revisa la página web de la Contraloría General de la República en donde se valida si dentro de su Plan Nacional de Vigilancia y Control Fiscal incluyen auditorias para SAE, FRISCO y Proyectos Especiales.
Se socializa el Plan Nacional de Vigilancia y Control Fiscal de la CGR a la Entidad a través de correo electrónico.</t>
    </r>
  </si>
  <si>
    <r>
      <rPr>
        <b/>
        <sz val="11"/>
        <color indexed="8"/>
        <rFont val="Arial Narrow"/>
        <family val="2"/>
      </rPr>
      <t>O. Control Interno</t>
    </r>
    <r>
      <rPr>
        <sz val="11"/>
        <color indexed="8"/>
        <rFont val="Arial Narrow"/>
        <family val="2"/>
      </rPr>
      <t xml:space="preserve">: </t>
    </r>
    <r>
      <rPr>
        <sz val="11"/>
        <color indexed="8"/>
        <rFont val="Arial Narrow"/>
        <family val="2"/>
      </rPr>
      <t>Correo electrónico del 13 de enero de 2022 dirigido a la Alta Dirección de SAE.
La evidencia tambien se encuentra en el enlace:
\\fileserver\publica\8 - Oficina de Control Interno\2022\PAAI\Insumo programación PAAI</t>
    </r>
  </si>
  <si>
    <r>
      <rPr>
        <b/>
        <sz val="11"/>
        <color indexed="8"/>
        <rFont val="Arial Narrow"/>
        <family val="2"/>
      </rPr>
      <t>O. Control Interno</t>
    </r>
    <r>
      <rPr>
        <sz val="11"/>
        <color indexed="8"/>
        <rFont val="Arial Narrow"/>
        <family val="2"/>
      </rPr>
      <t>: Las observaciones a los planes de mejoramiento se realizan a través de correo electrónico y se archivan en cada carpeta de la auditoria o seguimiento ubicados en la carpeta pública de la Oficina:
\\fileserver\publica\8 - Oficina de Control Interno\2022</t>
    </r>
  </si>
  <si>
    <r>
      <rPr>
        <b/>
        <sz val="11"/>
        <color indexed="8"/>
        <rFont val="Arial Narrow"/>
        <family val="2"/>
      </rPr>
      <t>O. Control Interno</t>
    </r>
    <r>
      <rPr>
        <sz val="11"/>
        <color indexed="8"/>
        <rFont val="Arial Narrow"/>
        <family val="2"/>
      </rPr>
      <t xml:space="preserve">: </t>
    </r>
    <r>
      <rPr>
        <sz val="11"/>
        <color indexed="8"/>
        <rFont val="Arial Narrow"/>
        <family val="2"/>
      </rPr>
      <t xml:space="preserve">Para los planes de mejoramiento formulados con la CGR, el seguimiento de la Oficina de Control Interno es semestral. En el mes de enero de 2022 se llevó a cabo la evaluación de los Planes a corte 31 de diciembre de 2021 y en los meses de junio y julio se realizo la evaluación del primer semestre de 2022. Los resultados son aprobados por el Comité Institucional de Coordinación de Control Interno.
Para los planes de mejoramiento interno producto de las evaluaciones realizadas por la Oficina de Control Interno conforme al PAAI se realizó en el mes de agosto de 2022. Los resultados se remitieron a cada líder del proceso y al Presidente de la Entidad.
En los dos casos, los infiormes de la Oficina de Control Interno se publican en la página Web de SAE.
</t>
    </r>
  </si>
  <si>
    <r>
      <rPr>
        <b/>
        <sz val="11"/>
        <color indexed="8"/>
        <rFont val="Arial Narrow"/>
        <family val="2"/>
      </rPr>
      <t>O. Control Interno</t>
    </r>
    <r>
      <rPr>
        <sz val="11"/>
        <color indexed="8"/>
        <rFont val="Arial Narrow"/>
        <family val="2"/>
      </rPr>
      <t>: 
Las evidencias de los seguimientos  del Plan de Mejoramiento con la CGR se encuentran en el siguiente enlace:
\\fileserver\publica\8 - Oficina de Control Interno\2022\Cumplimiento Regulatorio\Seguimiento Plan de Mejoramiento
Se encuentran tambien publicados en la página Web de SAE: https://www.saesas.gov.co/?idcategoria=110621
Sobre el seguimiento a planes de mejoramiento interno, los resultados se encuentran en la siguiente ruta:
\\fileserver\publica\8 - Oficina de Control Interno\2022\Evaluacion y Seguimiento\Seguimiento Plan de Mejoramiento Interno
Se encuentran tambien publicados en la página Web de SAE:
https://www.saesas.gov.co/?idcategoria=111229</t>
    </r>
  </si>
  <si>
    <r>
      <rPr>
        <b/>
        <sz val="11"/>
        <color indexed="8"/>
        <rFont val="Arial Narrow"/>
        <family val="2"/>
      </rPr>
      <t>O. Control Interno</t>
    </r>
    <r>
      <rPr>
        <sz val="11"/>
        <color indexed="8"/>
        <rFont val="Arial Narrow"/>
        <family val="2"/>
      </rPr>
      <t>: La jefe de la Oficina de Control Interno evalúa conforme al procedimiento de  P-EC2-157 de Asesoría y Acompañamiento la viabilidad de realizar la actividad. En el segundo trimestre se han realizado 6 acompañamientos y se informó en 1caso a la Gerencia de Bienes Muebles mediante correo electronico las razones por las cuales no se pudo acompañar la subasta en acacias meta.</t>
    </r>
  </si>
  <si>
    <r>
      <rPr>
        <b/>
        <sz val="11"/>
        <color indexed="8"/>
        <rFont val="Arial Narrow"/>
        <family val="2"/>
      </rPr>
      <t>O. Control Interno</t>
    </r>
    <r>
      <rPr>
        <sz val="11"/>
        <color indexed="8"/>
        <rFont val="Arial Narrow"/>
        <family val="2"/>
      </rPr>
      <t xml:space="preserve">: </t>
    </r>
    <r>
      <rPr>
        <sz val="11"/>
        <color indexed="8"/>
        <rFont val="Arial Narrow"/>
        <family val="2"/>
      </rPr>
      <t>Los soportes de los acompañamientos se encuentran en el siguiente enlace:
\\fileserver\publica\8 - Oficina de Control Interno\2022\Enfoque hacia la prevención, asesoría y acompañamiento\Acompañamientos
Las evidencias para los casos que no se realiza el acompañamiento, se encuentran en la siguiente ruta:
\\fileserver\publica\8 - Oficina de Control Interno\2022\Cumplimiento Regulatorio\Seguimiento Riesgos OCI\Tercer trimestre 2022\Evidencias\F242</t>
    </r>
  </si>
  <si>
    <r>
      <rPr>
        <b/>
        <sz val="11"/>
        <color indexed="8"/>
        <rFont val="Arial Narrow"/>
        <family val="2"/>
      </rPr>
      <t>O. Control Interno</t>
    </r>
    <r>
      <rPr>
        <sz val="11"/>
        <color indexed="8"/>
        <rFont val="Arial Narrow"/>
        <family val="2"/>
      </rPr>
      <t>: Una vez se asigna un colaborador para realizar el acompañamiento se remite con anticipación un</t>
    </r>
    <r>
      <rPr>
        <sz val="11"/>
        <color indexed="8"/>
        <rFont val="Arial Narrow"/>
        <family val="2"/>
      </rPr>
      <t xml:space="preserve"> correo electrónico con la solicitud de información.</t>
    </r>
  </si>
  <si>
    <r>
      <rPr>
        <b/>
        <sz val="11"/>
        <color indexed="8"/>
        <rFont val="Arial Narrow"/>
        <family val="2"/>
      </rPr>
      <t>O. Control Interno</t>
    </r>
    <r>
      <rPr>
        <sz val="11"/>
        <color indexed="8"/>
        <rFont val="Arial Narrow"/>
        <family val="2"/>
      </rPr>
      <t xml:space="preserve">: </t>
    </r>
    <r>
      <rPr>
        <sz val="11"/>
        <color indexed="8"/>
        <rFont val="Arial Narrow"/>
        <family val="2"/>
      </rPr>
      <t>Los soportes se encuentran en cada carpeta del acompañamiento.
Enlace:
\\fileserver\publica\8 - Oficina de Control Interno\2022\Enfoque hacia la prevención, asesoría y acompañamiento\Acompañamientos</t>
    </r>
  </si>
  <si>
    <r>
      <rPr>
        <b/>
        <sz val="11"/>
        <color indexed="8"/>
        <rFont val="Arial Narrow"/>
        <family val="2"/>
      </rPr>
      <t>O. Control Interno</t>
    </r>
    <r>
      <rPr>
        <sz val="11"/>
        <color indexed="8"/>
        <rFont val="Arial Narrow"/>
        <family val="2"/>
      </rPr>
      <t xml:space="preserve">: </t>
    </r>
    <r>
      <rPr>
        <sz val="11"/>
        <color indexed="8"/>
        <rFont val="Arial Narrow"/>
        <family val="2"/>
      </rPr>
      <t>En las reuniones periodicas la jefe de la Oficina de Control Interno informa cuales son los acomapañamientos solicitados por las áreas, se revisa frente al PAAI las actividades a desarrollar. En el trimestre reportado se informó para un acompañamiento la imposibilidad de realizar el apoyo por parte de la OCI.</t>
    </r>
  </si>
  <si>
    <r>
      <rPr>
        <b/>
        <sz val="11"/>
        <color indexed="8"/>
        <rFont val="Arial Narrow"/>
        <family val="2"/>
      </rPr>
      <t>O. Control Interno</t>
    </r>
    <r>
      <rPr>
        <sz val="11"/>
        <color indexed="8"/>
        <rFont val="Arial Narrow"/>
        <family val="2"/>
      </rPr>
      <t xml:space="preserve">: </t>
    </r>
    <r>
      <rPr>
        <sz val="11"/>
        <color indexed="8"/>
        <rFont val="Arial Narrow"/>
        <family val="2"/>
      </rPr>
      <t xml:space="preserve">
 -Actas de reunión del equipo OCI 
Enlace:
\\fileserver\publica\8 - Oficina de Control Interno\2022\Enfoque hacia la prevención, asesoría y acompañamiento\Actas de Control Interno
Las evidencias para los casos que no se realiza el acompañamiento, se encuentran en la siguiente ruta:
\\fileserver\publica\8 - Oficina de Control Interno\2022\Cumplimiento Regulatorio\Seguimiento Riesgos OCI\Tercer trimestre 2022\Evidencias\F244</t>
    </r>
  </si>
  <si>
    <r>
      <rPr>
        <b/>
        <sz val="11"/>
        <color indexed="8"/>
        <rFont val="Arial Narrow"/>
        <family val="2"/>
      </rPr>
      <t>O. Control Interno</t>
    </r>
    <r>
      <rPr>
        <sz val="11"/>
        <color indexed="8"/>
        <rFont val="Arial Narrow"/>
        <family val="2"/>
      </rPr>
      <t xml:space="preserve">: </t>
    </r>
    <r>
      <rPr>
        <sz val="11"/>
        <color indexed="8"/>
        <rFont val="Arial Narrow"/>
        <family val="2"/>
      </rPr>
      <t>Toda la información de solicitud de información para la elaboración de informes de ley se encuentran en las carpetas de cada actividad incluyendo las reiteraciones cuando se realizan.</t>
    </r>
  </si>
  <si>
    <r>
      <rPr>
        <b/>
        <sz val="11"/>
        <color indexed="8"/>
        <rFont val="Arial Narrow"/>
        <family val="2"/>
      </rPr>
      <t>O. Control Interno</t>
    </r>
    <r>
      <rPr>
        <sz val="11"/>
        <color indexed="8"/>
        <rFont val="Arial Narrow"/>
        <family val="2"/>
      </rPr>
      <t xml:space="preserve">: </t>
    </r>
    <r>
      <rPr>
        <sz val="11"/>
        <color indexed="8"/>
        <rFont val="Arial Narrow"/>
        <family val="2"/>
      </rPr>
      <t>Toda la información de solicitud de información para la elaboración de informes de ley se encuentran en las carpetas de cada actividad incluyendo las reiteraciones cuando se realizan.
Enlace:
\\fileserver\publica\8 - Oficina de Control Interno\2022\Cumplimiento Regulatorio</t>
    </r>
  </si>
  <si>
    <r>
      <rPr>
        <b/>
        <sz val="11"/>
        <color indexed="8"/>
        <rFont val="Arial Narrow"/>
        <family val="2"/>
      </rPr>
      <t>O. Control Interno</t>
    </r>
    <r>
      <rPr>
        <sz val="11"/>
        <color indexed="8"/>
        <rFont val="Arial Narrow"/>
        <family val="2"/>
      </rPr>
      <t xml:space="preserve">: </t>
    </r>
    <r>
      <rPr>
        <sz val="11"/>
        <color indexed="8"/>
        <rFont val="Arial Narrow"/>
        <family val="2"/>
      </rPr>
      <t>En el tercer trimestre la Oficina de Control Interno según lo establecido dentro del PAAI tiene programado 3 auditorias internas de gestión.
-Auditoría Interna de Gestión al procedimiento Disciplinario laboral de SAE: Culminada
-Auditoria interna de gestión- Prueba de Recorrido Sociedades activas y en Liquidación: En ejecución
-Auditoría Proceso de Infraestructura Tecnológica Componente Seguridad de la Información y Ciberseguridad: En ejecución
Los resultados de la auditoria culminada se presentaron a los líderes de procesos y al Presidente de SAE mediante memorando interno.</t>
    </r>
  </si>
  <si>
    <r>
      <rPr>
        <b/>
        <sz val="11"/>
        <color indexed="8"/>
        <rFont val="Arial Narrow"/>
        <family val="2"/>
      </rPr>
      <t>O. Control Interno</t>
    </r>
    <r>
      <rPr>
        <sz val="11"/>
        <color indexed="8"/>
        <rFont val="Arial Narrow"/>
        <family val="2"/>
      </rPr>
      <t>: Lo avances o resultados de las auditorias se encuentran en la siguiente ruta:
\\fileserver\publica\8 - Oficina de Control Interno\2022\Evaluacion y Seguimiento</t>
    </r>
  </si>
  <si>
    <r>
      <rPr>
        <b/>
        <sz val="11"/>
        <color indexed="8"/>
        <rFont val="Arial Narrow"/>
        <family val="2"/>
      </rPr>
      <t>O. Control Interno</t>
    </r>
    <r>
      <rPr>
        <sz val="11"/>
        <color indexed="8"/>
        <rFont val="Arial Narrow"/>
        <family val="2"/>
      </rPr>
      <t>: En el tercer trimestre la Oficina de Control Interno según lo establecido dentro del PAAI tiene programado 3 auditorias internas de gestión.
-Auditoría Interna de Gestión al procedimiento Disciplinario laboral de SAE: Culminada
-Auditoria interna de gestión- Prueba de Recorrido Sociedades activas y en Liquidación: En ejecución
-Auditoría Proceso de Infraestructura Tecnológica Componente Seguridad de la Información y Ciberseguridad: En ejecución
Los resultados de la auditoria culminada se presentaron a los líderes de procesos y al Presidente de SAE mediante memorando interno.</t>
    </r>
  </si>
  <si>
    <r>
      <rPr>
        <b/>
        <sz val="11"/>
        <color indexed="8"/>
        <rFont val="Arial Narrow"/>
        <family val="2"/>
      </rPr>
      <t>O. Control Interno</t>
    </r>
    <r>
      <rPr>
        <sz val="11"/>
        <color indexed="8"/>
        <rFont val="Arial Narrow"/>
        <family val="2"/>
      </rPr>
      <t xml:space="preserve">: </t>
    </r>
    <r>
      <rPr>
        <sz val="11"/>
        <color indexed="8"/>
        <rFont val="Arial Narrow"/>
        <family val="2"/>
      </rPr>
      <t xml:space="preserve">En el tercer trimestre la Oficina de Control Interno según lo establecido dentro del PAAI tiene programado 3 auditorias internas de gestión: Auditoría Interna de Gestión al procedimiento Disciplinario laboral de SAE. Auditoria interna de gestión- Prueba de Recorrido Sociedades activas y en Liquidación. Auditoría Proceso de Infraestructura Tecnológica Componente Seguridad de la Información y Ciberseguridad.
Para cada auditoria, el equipo asignado por la jefe de la OCI suscribre el formato </t>
    </r>
    <r>
      <rPr>
        <i/>
        <sz val="11"/>
        <color indexed="8"/>
        <rFont val="Arial Narrow"/>
        <family val="2"/>
      </rPr>
      <t>"MANIFESTACION EXPRESA DE ACEPTACION INDIVIDUAL DE LOS AUDITORES – CODIGO DE ETICA DE LOS AUDITORES INTERNOS SAE SAS".</t>
    </r>
    <r>
      <rPr>
        <sz val="11"/>
        <color indexed="8"/>
        <rFont val="Arial Narrow"/>
        <family val="2"/>
      </rPr>
      <t xml:space="preserve">
Teniendo en cuenta que para el último trimestre no se tiene contempladas mas actividades de auditoria conforme el procedimiento, se da por ejecutado y finalizado el control.</t>
    </r>
  </si>
  <si>
    <r>
      <rPr>
        <b/>
        <sz val="11"/>
        <color indexed="8"/>
        <rFont val="Arial Narrow"/>
        <family val="2"/>
      </rPr>
      <t>O. Control Interno</t>
    </r>
    <r>
      <rPr>
        <sz val="11"/>
        <color indexed="8"/>
        <rFont val="Arial Narrow"/>
        <family val="2"/>
      </rPr>
      <t xml:space="preserve">: </t>
    </r>
    <r>
      <rPr>
        <sz val="11"/>
        <color indexed="8"/>
        <rFont val="Arial Narrow"/>
        <family val="2"/>
      </rPr>
      <t>Los formatos suscritos se encuentran en cada carpeta de auditoria.
\\fileserver\publica\8 - Oficina de Control Interno\2022\Evaluacion y Seguimiento</t>
    </r>
  </si>
  <si>
    <r>
      <rPr>
        <b/>
        <sz val="11"/>
        <color indexed="8"/>
        <rFont val="Arial Narrow"/>
        <family val="2"/>
      </rPr>
      <t>O. Control Interno</t>
    </r>
    <r>
      <rPr>
        <sz val="11"/>
        <color indexed="8"/>
        <rFont val="Arial Narrow"/>
        <family val="2"/>
      </rPr>
      <t xml:space="preserve">: </t>
    </r>
    <r>
      <rPr>
        <sz val="11"/>
        <color indexed="8"/>
        <rFont val="Arial Narrow"/>
        <family val="2"/>
      </rPr>
      <t>En el tercer trimestre la Oficina de Control Interno según lo establecido dentro del PAAI tiene programado 3 auditorias internas de gestión.
-Auditoría Interna de Gestión al procedimiento Disciplinario laboral de SAE: Culminada
-Auditoria interna de gestión- Prueba de Recorrido Sociedades activas y en Liquidación: En ejecución
-Auditoría Proceso de Infraestructura Tecnológica Componente Seguridad de la Información y Ciberseguridad: En ejecución
Para el caso de la auditoria culminada, se presentaron observaciones por parte de los auditados, las cuales fueron revisadas por los auditores y socializadas en reunión del 07 de octubre (acta No 19) con todo el equipo de la OCI  . Una vez analizadas y ajustado el informe, se remitió correo electrónico a la Jefe de la Oficina para su revisión y aprobación.</t>
    </r>
  </si>
  <si>
    <r>
      <rPr>
        <b/>
        <sz val="11"/>
        <color indexed="8"/>
        <rFont val="Arial Narrow"/>
        <family val="2"/>
      </rPr>
      <t>O. Control Interno</t>
    </r>
    <r>
      <rPr>
        <sz val="11"/>
        <color indexed="8"/>
        <rFont val="Arial Narrow"/>
        <family val="2"/>
      </rPr>
      <t xml:space="preserve">: </t>
    </r>
    <r>
      <rPr>
        <sz val="11"/>
        <color indexed="8"/>
        <rFont val="Arial Narrow"/>
        <family val="2"/>
      </rPr>
      <t xml:space="preserve">
Las evidencias de la auditoria culminada se encuentran en la siguiente ruta:
\\fileserver\publica\8 - Oficina de Control Interno\2022\Evaluacion y Seguimiento\Procesos disciplinarios
El acta donde se socializó con todo el equipo se encuentra en la siguiente ruta:
\\fileserver\publica\8 - Oficina de Control Interno\2022\Enfoque hacia la prevención, asesoría y acompañamiento\Actas de Control Interno</t>
    </r>
  </si>
  <si>
    <r>
      <rPr>
        <b/>
        <sz val="11"/>
        <color indexed="8"/>
        <rFont val="Arial Narrow"/>
        <family val="2"/>
      </rPr>
      <t>O. Control Interno</t>
    </r>
    <r>
      <rPr>
        <sz val="11"/>
        <color indexed="8"/>
        <rFont val="Arial Narrow"/>
        <family val="2"/>
      </rPr>
      <t xml:space="preserve">: </t>
    </r>
    <r>
      <rPr>
        <sz val="11"/>
        <color indexed="8"/>
        <rFont val="Arial Narrow"/>
        <family val="2"/>
      </rPr>
      <t>En el tercer trimestre la Oficina de Control Interno según lo establecido dentro del PAAI tiene programado 3 auditorias internas de gestión.
-Auditoría Interna de Gestión al procedimiento Disciplinario laboral de SAE: Culminada
-Auditoria interna de gestión- Prueba de Recorrido Sociedades activas y en Liquidación: En ejecución
-Auditoría Proceso de Infraestructura Tecnológica Componente Seguridad de la Información y Ciberseguridad: En ejecución
Para el caso de la auditoria culminada, se remitió correo electrónico al lider del proceso auditado para la respectiva evaluación de auditores.</t>
    </r>
  </si>
  <si>
    <r>
      <rPr>
        <b/>
        <sz val="11"/>
        <color indexed="8"/>
        <rFont val="Arial Narrow"/>
        <family val="2"/>
      </rPr>
      <t>O. Control Interno</t>
    </r>
    <r>
      <rPr>
        <sz val="11"/>
        <color indexed="8"/>
        <rFont val="Arial Narrow"/>
        <family val="2"/>
      </rPr>
      <t xml:space="preserve">: </t>
    </r>
    <r>
      <rPr>
        <sz val="11"/>
        <color indexed="8"/>
        <rFont val="Arial Narrow"/>
        <family val="2"/>
      </rPr>
      <t xml:space="preserve">
Las evidencias de la auditoria culminada se encuentran en la siguiente ruta:
\\fileserver\publica\8 - Oficina de Control Interno\2022\Evaluacion y Seguimiento\Procesos disciplinarios</t>
    </r>
  </si>
  <si>
    <r>
      <rPr>
        <b/>
        <sz val="11"/>
        <color indexed="8"/>
        <rFont val="Arial Narrow"/>
        <family val="2"/>
      </rPr>
      <t>O. Control Interno</t>
    </r>
    <r>
      <rPr>
        <sz val="11"/>
        <color indexed="8"/>
        <rFont val="Arial Narrow"/>
        <family val="2"/>
      </rPr>
      <t>: En el tercer trimestre la Oficina de Control Interno según lo establecido dentro del PAAI tiene programado 3 auditorias internas de gestión: Auditoría Interna de Gestión al procedimiento Disciplinario laboral de SAE; Auditoria interna de gestión y Prueba de Recorrido Sociedades activas y en Liquidación; Auditoría Proceso de Infraestructura Tecnológica Componente Seguridad de la Información y Ciberseguridad.
Para los tres casos, el plan de auditoria fue revisado y aprobado por la jefe de la Oficina de Control Interno.</t>
    </r>
  </si>
  <si>
    <r>
      <rPr>
        <b/>
        <sz val="11"/>
        <color indexed="8"/>
        <rFont val="Arial Narrow"/>
        <family val="2"/>
      </rPr>
      <t>O. Control Interno</t>
    </r>
    <r>
      <rPr>
        <sz val="11"/>
        <color indexed="8"/>
        <rFont val="Arial Narrow"/>
        <family val="2"/>
      </rPr>
      <t xml:space="preserve">: </t>
    </r>
    <r>
      <rPr>
        <sz val="11"/>
        <color indexed="8"/>
        <rFont val="Arial Narrow"/>
        <family val="2"/>
      </rPr>
      <t>Los planes de auditoria aprobados y suscritos se encuentran en cada carpeta de auditoria.
\\fileserver\publica\8 - Oficina de Control Interno\2022\Evaluacion y Seguimiento</t>
    </r>
  </si>
  <si>
    <r>
      <rPr>
        <b/>
        <sz val="11"/>
        <color indexed="8"/>
        <rFont val="Arial Narrow"/>
        <family val="2"/>
      </rPr>
      <t>O. Control Interno</t>
    </r>
    <r>
      <rPr>
        <sz val="11"/>
        <color indexed="8"/>
        <rFont val="Arial Narrow"/>
        <family val="2"/>
      </rPr>
      <t xml:space="preserve">: </t>
    </r>
    <r>
      <rPr>
        <sz val="11"/>
        <color indexed="8"/>
        <rFont val="Arial Narrow"/>
        <family val="2"/>
      </rPr>
      <t>En septiembre se llevó a cabo el seguimiento al segundo cuatrimestre del Plan Anticorrupción y Atencíón al Ciudadano, Mapa de Riesgos de Corrupción V2022.
Los resultados se publican en la página Web de SAE</t>
    </r>
  </si>
  <si>
    <r>
      <rPr>
        <b/>
        <sz val="11"/>
        <color indexed="8"/>
        <rFont val="Arial Narrow"/>
        <family val="2"/>
      </rPr>
      <t>O. Control Interno</t>
    </r>
    <r>
      <rPr>
        <sz val="11"/>
        <color indexed="8"/>
        <rFont val="Arial Narrow"/>
        <family val="2"/>
      </rPr>
      <t>: Las evidencias y resutlados del seguimiento, se encuentran en el siguiente enlace:
- \\fileserver\publica\8 - Oficina de Control Interno\2022\Cumplimiento Regulatorio\Plan Anticorrupción y de Atención al Ciudadano\Segundo cuatrimestre 2022
- \\fileserver\publica\8 - Oficina de Control Interno\2022\Cumplimiento Regulatorio\Mapa de Riesgos de Corrupción\Segundo cuatrimestre 2022
Adicionalmente, los informes finales se publican en la página Web de SAE: https://www.saesas.gov.co/?idcategoria=32993</t>
    </r>
  </si>
  <si>
    <t>Las solicitudes que llegan a Presidencia para validación, son verificadas, de requerirse un ajuste se solicita al área y cuando cumpla los requerimientos se aprueban.</t>
  </si>
  <si>
    <r>
      <rPr>
        <b/>
        <sz val="11"/>
        <color theme="1"/>
        <rFont val="Arial Narrow"/>
        <family val="2"/>
      </rPr>
      <t>GB. Muebles</t>
    </r>
    <r>
      <rPr>
        <sz val="11"/>
        <color theme="1"/>
        <rFont val="Arial Narrow"/>
        <family val="2"/>
      </rPr>
      <t>: Se verifican las visitas de inspeccion realizadas por los operadores logistico semestrales y la Gerencia realiza visitas deinspeccion anuales, haciendo seguimiento y las reclamaciones del caso</t>
    </r>
  </si>
  <si>
    <r>
      <rPr>
        <b/>
        <sz val="11"/>
        <color theme="1"/>
        <rFont val="Arial Narrow"/>
        <family val="2"/>
      </rPr>
      <t>GB. Muebles</t>
    </r>
    <r>
      <rPr>
        <sz val="11"/>
        <color theme="1"/>
        <rFont val="Arial Narrow"/>
        <family val="2"/>
      </rPr>
      <t>: los informes de inspección debidamente radicados en el aplicativo de correspondencia</t>
    </r>
  </si>
  <si>
    <r>
      <rPr>
        <b/>
        <sz val="11"/>
        <color theme="1"/>
        <rFont val="Arial Narrow"/>
        <family val="2"/>
      </rPr>
      <t>GB. Muebles</t>
    </r>
    <r>
      <rPr>
        <sz val="11"/>
        <color theme="1"/>
        <rFont val="Arial Narrow"/>
        <family val="2"/>
      </rPr>
      <t>: Todo el proceso de desintegracion es supervisado por la Gerencia de bienes Muebles y cuenta con los soportes relacionados con la desintegración al igual que el proceso decomercialización de activos</t>
    </r>
  </si>
  <si>
    <r>
      <rPr>
        <b/>
        <sz val="11"/>
        <color indexed="8"/>
        <rFont val="Arial Narrow"/>
        <family val="2"/>
      </rPr>
      <t>G. Técnica</t>
    </r>
    <r>
      <rPr>
        <sz val="11"/>
        <color indexed="8"/>
        <rFont val="Arial Narrow"/>
        <family val="2"/>
      </rPr>
      <t>:</t>
    </r>
    <r>
      <rPr>
        <sz val="11"/>
        <color indexed="8"/>
        <rFont val="Arial Narrow"/>
        <family val="2"/>
      </rPr>
      <t xml:space="preserve">
Se realizo una actualización durante el primer trimestre del año 2022 de la lista de proveedores de las Bancas de Inversión de acuerdo a la convocatoria pública 02 y 04 2021 con vencimiento 22 de abril 2022. La Gerencia Técnica solicitó a la lista de firmas especializadas, toda la documentación actualizada y descrita tanto en los pliegos de condiciones de las convocatorias a partir del numeral 3.1 y hasta el numeral 3.3 del Capítulo III “Requisitos Mínimos para el ingreso en el Registro de Firmas”, como en la Adenda No. 1.
Se realiza la implementación de la metodología para el reconocimiento del estado de bienes muebles para su disposición final proceso de preparación de activos macroproceso diagnóstico y preparación de activos.</t>
    </r>
  </si>
  <si>
    <r>
      <rPr>
        <b/>
        <sz val="11"/>
        <color indexed="8"/>
        <rFont val="Arial Narrow"/>
        <family val="2"/>
      </rPr>
      <t>G. Técnica</t>
    </r>
    <r>
      <rPr>
        <sz val="11"/>
        <color indexed="8"/>
        <rFont val="Arial Narrow"/>
        <family val="2"/>
      </rPr>
      <t>:</t>
    </r>
    <r>
      <rPr>
        <sz val="11"/>
        <color indexed="8"/>
        <rFont val="Arial Narrow"/>
        <family val="2"/>
      </rPr>
      <t xml:space="preserve">
\\fileserver.saesas.gov.co\publica\7 - Coordinación Técnica\AREA TECNICA\FUNCIONARIOS\NJIMENEZ\1. VALORACIÓN DE SOCIEDADES\2. ACTUALIZACIÓN BANCAS DE INVERSIÓN\0.1 EVALUACIÓN TECNICA
http://intranetsae/saein/DocumentosIntranet/NuestraSAE/Arquitectura/GestionProcesos/Misionales/DP/Alistamiento_de_activos/G-DP2-020_Metodologia_reconocimiento_estado_muebles_para_dispocision_final.pdf</t>
    </r>
  </si>
  <si>
    <r>
      <rPr>
        <b/>
        <sz val="11"/>
        <color indexed="8"/>
        <rFont val="Arial Narrow"/>
        <family val="2"/>
      </rPr>
      <t>G. Técnica</t>
    </r>
    <r>
      <rPr>
        <sz val="11"/>
        <color indexed="8"/>
        <rFont val="Arial Narrow"/>
        <family val="2"/>
      </rPr>
      <t>:</t>
    </r>
    <r>
      <rPr>
        <sz val="11"/>
        <color indexed="8"/>
        <rFont val="Arial Narrow"/>
        <family val="2"/>
      </rPr>
      <t xml:space="preserve">
Se realizo la revisión de los documentos remitidos por las Bancas De Inversión validando que cumplan con los requisitos publicados en los términos de referencia de la convocatoria pública. Se realiza la </t>
    </r>
    <r>
      <rPr>
        <b/>
        <sz val="11"/>
        <color indexed="8"/>
        <rFont val="Arial Narrow"/>
        <family val="2"/>
      </rPr>
      <t>evaluación Técnica.</t>
    </r>
    <r>
      <rPr>
        <sz val="11"/>
        <color indexed="8"/>
        <rFont val="Arial Narrow"/>
        <family val="2"/>
      </rPr>
      <t xml:space="preserve">
Se realizo una actualización durante el primer trimestre del año 2022 de la lista de proveedores de las Bancas de Inversión de acuerdo a la convocatoria pública 02 y 04 2021 con vencimiento 22 de abril 2022. La Gerencia Técnica solicitó a la lista de firmas especializadas, toda la documentación actualizada y descrita tanto en los pliegos de condiciones de las convocatorias a partir del numeral 3.1 y hasta el numeral 3.3 del Capítulo III “Requisitos Mínimos para el ingreso en el Registro de Firmas”, como en la Adenda No. 1.</t>
    </r>
  </si>
  <si>
    <r>
      <rPr>
        <b/>
        <sz val="11"/>
        <color indexed="8"/>
        <rFont val="Arial Narrow"/>
        <family val="2"/>
      </rPr>
      <t>G. Técnica</t>
    </r>
    <r>
      <rPr>
        <sz val="11"/>
        <color indexed="8"/>
        <rFont val="Arial Narrow"/>
        <family val="2"/>
      </rPr>
      <t>:</t>
    </r>
    <r>
      <rPr>
        <sz val="11"/>
        <color indexed="8"/>
        <rFont val="Arial Narrow"/>
        <family val="2"/>
      </rPr>
      <t xml:space="preserve">
\\fileserver.saesas.gov.co\publica\7 - Coordinación Técnica\AREA TECNICA\FUNCIONARIOS\NJIMENEZ\1. VALORACIÓN DE SOCIEDADES\2. ACTUALIZACIÓN BANCAS DE INVERSIÓN\0.1 EVALUACIÓN TECNICA
MEMORANDO CI2022-005045
Correos electrónicos remitidos con la información solicitada por las firmas interesadas en la participación de la convocatoria a njimenez@saesas.gov.co.</t>
    </r>
  </si>
  <si>
    <r>
      <rPr>
        <b/>
        <sz val="11"/>
        <color indexed="8"/>
        <rFont val="Arial Narrow"/>
        <family val="2"/>
      </rPr>
      <t>G. Técnica</t>
    </r>
    <r>
      <rPr>
        <sz val="11"/>
        <color indexed="8"/>
        <rFont val="Arial Narrow"/>
        <family val="2"/>
      </rPr>
      <t>:</t>
    </r>
    <r>
      <rPr>
        <sz val="11"/>
        <color indexed="8"/>
        <rFont val="Arial Narrow"/>
        <family val="2"/>
      </rPr>
      <t xml:space="preserve">
Se realizo la revisión de los documentos remitidos por las Bancas De Inversión validando que cumplan con los requisitos publicados en los términos de referencia de la convocatoria pública. Se realiza la evaluación Técnica.
Se realizo una actualización durante el primer trimestre del año 2022 de la lista de proveedores de las Bancas de Inversión de acuerdo a la convocatoria pública 02 y 04 2021 con vencimiento 22 de abril 2022. La Gerencia Técnica solicitó a la lista de firmas especializadas, toda la documentación actualizada y descrita tanto en los pliegos de condiciones de las convocatorias a partir del numeral 3.1 y hasta el numeral 3.3 del Capítulo III “Requisitos Mínimos para el ingreso en el Registro de Firmas”, como en la Adenda No. 1.</t>
    </r>
  </si>
  <si>
    <r>
      <rPr>
        <b/>
        <sz val="11"/>
        <color indexed="8"/>
        <rFont val="Arial Narrow"/>
        <family val="2"/>
      </rPr>
      <t>G. Sociedades en Liquidación</t>
    </r>
    <r>
      <rPr>
        <sz val="11"/>
        <color indexed="8"/>
        <rFont val="Arial Narrow"/>
        <family val="2"/>
      </rPr>
      <t>: No aplica</t>
    </r>
    <r>
      <rPr>
        <sz val="11"/>
        <color theme="1"/>
        <rFont val="Arial Narrow"/>
        <family val="2"/>
      </rPr>
      <t xml:space="preserve">
</t>
    </r>
    <r>
      <rPr>
        <b/>
        <sz val="11"/>
        <color theme="1"/>
        <rFont val="Arial Narrow"/>
        <family val="2"/>
      </rPr>
      <t>G. Técnica:</t>
    </r>
    <r>
      <rPr>
        <sz val="11"/>
        <color theme="1"/>
        <rFont val="Arial Narrow"/>
        <family val="2"/>
      </rPr>
      <t xml:space="preserve">
\\fileserver.saesas.gov.co\publica\7 - Coordinación Técnica\AREA TECNICA\FUNCIONARIOS\NJIMENEZ\1. VALORACIÓN DE SOCIEDADES\2. ACTUALIZACIÓN BANCAS DE INVERSIÓN\0.1 EVALUACIÓN TECNICA
\\fileserver.saesas.gov.co\publica\7 - Coordinación Técnica\AREA TECNICA\FUNCIONARIOS\NJIMENEZ\1. VALORACIÓN DE SOCIEDADES\4. VALORACIÓN BANCAS DE INVERSIÓN\Inversiones Rodriguez Fuentes
\\fileserver.saesas.gov.co\publica\7 - Coordinación Técnica\AREA TECNICA\FUNCIONARIOS\ATELLEZA\VALORACION DE SOCIEDADES\REVISION DE PROCESOS BANCAS DE INVERSION\COTIZACIONES PSTC
MEMORANDO CI2022-005045</t>
    </r>
  </si>
  <si>
    <r>
      <t xml:space="preserve">G. Sociedades en Liquidación: </t>
    </r>
    <r>
      <rPr>
        <sz val="11"/>
        <color rgb="FF000000"/>
        <rFont val="Arial Narrow"/>
        <family val="2"/>
      </rPr>
      <t>No aplica</t>
    </r>
    <r>
      <rPr>
        <b/>
        <sz val="11"/>
        <color indexed="8"/>
        <rFont val="Arial Narrow"/>
        <family val="2"/>
      </rPr>
      <t xml:space="preserve">
G. Técnica:
</t>
    </r>
    <r>
      <rPr>
        <sz val="11"/>
        <color rgb="FF000000"/>
        <rFont val="Arial Narrow"/>
        <family val="2"/>
      </rPr>
      <t>Correos electrónicos
Aplicativo SIGMA 2.0
\\fileserver.saesas.gov.co\publica\7 - Coordinación Técnica\AREA TECNICA\FUNCIONARIOS\IGUZMAN\FACTURAS
\\fileserver.saesas.gov.co\publica\7 - Coordinación Técnica\AREA TECNICA\FUNCIONARIOS\LIRODRIGUEZ\FACTURACION</t>
    </r>
  </si>
  <si>
    <r>
      <rPr>
        <b/>
        <sz val="11"/>
        <color indexed="8"/>
        <rFont val="Arial Narrow"/>
        <family val="2"/>
      </rPr>
      <t>G. Sociedades en Liquidación</t>
    </r>
    <r>
      <rPr>
        <sz val="11"/>
        <color indexed="8"/>
        <rFont val="Arial Narrow"/>
        <family val="2"/>
      </rPr>
      <t>: No aplica</t>
    </r>
    <r>
      <rPr>
        <sz val="11"/>
        <color theme="1"/>
        <rFont val="Arial Narrow"/>
        <family val="2"/>
      </rPr>
      <t xml:space="preserve">
</t>
    </r>
    <r>
      <rPr>
        <b/>
        <sz val="11"/>
        <color theme="1"/>
        <rFont val="Arial Narrow"/>
        <family val="2"/>
      </rPr>
      <t>G. Técnica:</t>
    </r>
    <r>
      <rPr>
        <sz val="11"/>
        <color theme="1"/>
        <rFont val="Arial Narrow"/>
        <family val="2"/>
      </rPr>
      <t xml:space="preserve">
Correos electrónicos
Aplicativo SIGMA 2.0</t>
    </r>
  </si>
  <si>
    <r>
      <rPr>
        <b/>
        <sz val="11"/>
        <color indexed="8"/>
        <rFont val="Arial Narrow"/>
        <family val="2"/>
      </rPr>
      <t>G. Técnica</t>
    </r>
    <r>
      <rPr>
        <sz val="11"/>
        <color indexed="8"/>
        <rFont val="Arial Narrow"/>
        <family val="2"/>
      </rPr>
      <t>:</t>
    </r>
    <r>
      <rPr>
        <sz val="11"/>
        <color indexed="8"/>
        <rFont val="Arial Narrow"/>
        <family val="2"/>
      </rPr>
      <t xml:space="preserve">
Cuando se recibe una solicitud para donación de un bien inmueble por parte de una entidad pública, el funcionario delegado de la Gerencia Técnica se encarga de emitir la viabilidad técnica con base en la justificación de la donación, el estado legal del inmueble, determinación de que no tenga un alto potencial de venta, especificaciones técnicas con respecto al análisis del alistamiento físico catastral y la normatividad urbanística, y que cuente con un avalúo comercial vigente.  De acuerdo con estos criterios, mediante concepto técnico se concluye si el bien inmueble objeto de la solicitud es o no es viable técnicamente para el proyecto de donación.
Durante el año 2022 se han realizado la viabilidad técnica con base a la justificación de la donación los siguientes predios:
1 Predio Hacienda Nápoles – 3 Predios Posada Alemana
Estado de seguimiento en curso ya que se realiza durante todo el año.</t>
    </r>
  </si>
  <si>
    <r>
      <rPr>
        <b/>
        <sz val="11"/>
        <color indexed="8"/>
        <rFont val="Arial Narrow"/>
        <family val="2"/>
      </rPr>
      <t>G. Técnica</t>
    </r>
    <r>
      <rPr>
        <sz val="11"/>
        <color indexed="8"/>
        <rFont val="Arial Narrow"/>
        <family val="2"/>
      </rPr>
      <t>:</t>
    </r>
    <r>
      <rPr>
        <sz val="11"/>
        <color indexed="8"/>
        <rFont val="Arial Narrow"/>
        <family val="2"/>
      </rPr>
      <t xml:space="preserve">
\\fileserver\publica\7 - Coordinación Técnica\AREA TECNICA\DESTINACIONES DEFINITIVAS Y DONACIONES</t>
    </r>
  </si>
  <si>
    <r>
      <rPr>
        <b/>
        <sz val="11"/>
        <color indexed="8"/>
        <rFont val="Arial Narrow"/>
        <family val="2"/>
      </rPr>
      <t>G. Talento Humano</t>
    </r>
    <r>
      <rPr>
        <sz val="11"/>
        <color indexed="8"/>
        <rFont val="Arial Narrow"/>
        <family val="2"/>
      </rPr>
      <t>: 
La actividad se realizo en el mes de enero de 2022.</t>
    </r>
  </si>
  <si>
    <r>
      <rPr>
        <b/>
        <sz val="11"/>
        <color indexed="8"/>
        <rFont val="Arial Narrow"/>
        <family val="2"/>
      </rPr>
      <t>G. Talento Humano</t>
    </r>
    <r>
      <rPr>
        <sz val="11"/>
        <color indexed="8"/>
        <rFont val="Arial Narrow"/>
        <family val="2"/>
      </rPr>
      <t>: https://www.saesas.gov.co/nuestra_entidad/procesos_procedimientos/planes_estrategicos/plan_estrategico_2019_2022</t>
    </r>
  </si>
  <si>
    <r>
      <rPr>
        <b/>
        <sz val="11"/>
        <color indexed="8"/>
        <rFont val="Arial Narrow"/>
        <family val="2"/>
      </rPr>
      <t>G. Talento Humano:</t>
    </r>
    <r>
      <rPr>
        <sz val="11"/>
        <color indexed="8"/>
        <rFont val="Arial Narrow"/>
        <family val="2"/>
      </rPr>
      <t xml:space="preserve"> Se ha continuado la validación de los perfiles de profesionales especializados, profesionales, técnicos y asistenciales acorde al procedimiento de Selección y Promoción y los descriptivos del cargo que se encuentran vigentes a la fecha.</t>
    </r>
  </si>
  <si>
    <r>
      <rPr>
        <b/>
        <sz val="11"/>
        <color indexed="8"/>
        <rFont val="Arial Narrow"/>
        <family val="2"/>
      </rPr>
      <t xml:space="preserve">G. Talento Humano: </t>
    </r>
    <r>
      <rPr>
        <sz val="11"/>
        <color indexed="8"/>
        <rFont val="Arial Narrow"/>
        <family val="2"/>
      </rPr>
      <t>P-GT1-010 Procedimiento de selección y Promoción de Talento Humano. Requisitos minímos</t>
    </r>
  </si>
  <si>
    <r>
      <rPr>
        <b/>
        <sz val="11"/>
        <color indexed="8"/>
        <rFont val="Arial Narrow"/>
        <family val="2"/>
      </rPr>
      <t xml:space="preserve">G. Talento Humano: </t>
    </r>
    <r>
      <rPr>
        <sz val="11"/>
        <color indexed="8"/>
        <rFont val="Arial Narrow"/>
        <family val="2"/>
      </rPr>
      <t>Se viene realizando el registro de las vacantes en el plan de vacantes</t>
    </r>
  </si>
  <si>
    <r>
      <rPr>
        <b/>
        <sz val="11"/>
        <color indexed="8"/>
        <rFont val="Arial Narrow"/>
        <family val="2"/>
      </rPr>
      <t xml:space="preserve">G. Talento Humano: </t>
    </r>
    <r>
      <rPr>
        <sz val="11"/>
        <color indexed="8"/>
        <rFont val="Arial Narrow"/>
        <family val="2"/>
      </rPr>
      <t>Informe plan de vacantes</t>
    </r>
  </si>
  <si>
    <r>
      <rPr>
        <b/>
        <sz val="11"/>
        <color indexed="8"/>
        <rFont val="Arial Narrow"/>
        <family val="2"/>
      </rPr>
      <t xml:space="preserve">G. Talento Humano: </t>
    </r>
    <r>
      <rPr>
        <sz val="11"/>
        <color indexed="8"/>
        <rFont val="Arial Narrow"/>
        <family val="2"/>
      </rPr>
      <t xml:space="preserve">Hasta el mes de sepriembre se venian publicando las vacantes  en el portal de el empleo.com, cumpliendo con las caracteristicas de publicación en el servicio de empleo </t>
    </r>
  </si>
  <si>
    <r>
      <rPr>
        <b/>
        <sz val="11"/>
        <color indexed="8"/>
        <rFont val="Arial Narrow"/>
        <family val="2"/>
      </rPr>
      <t>G. Talento Humano:</t>
    </r>
    <r>
      <rPr>
        <sz val="11"/>
        <color indexed="8"/>
        <rFont val="Arial Narrow"/>
        <family val="2"/>
      </rPr>
      <t xml:space="preserve"> Portal el empleo.com y serviciodeempleo.gov</t>
    </r>
  </si>
  <si>
    <r>
      <rPr>
        <b/>
        <sz val="11"/>
        <color indexed="8"/>
        <rFont val="Arial Narrow"/>
        <family val="2"/>
      </rPr>
      <t>G. Talento Humano:</t>
    </r>
    <r>
      <rPr>
        <sz val="11"/>
        <color indexed="8"/>
        <rFont val="Arial Narrow"/>
        <family val="2"/>
      </rPr>
      <t xml:space="preserve"> Se realiza la revisión de las hojas de vida de los postulantes, se preseleccionan para hacer la entrevista y aplicar pruebas para continuar con el procedimiento de Estudios de Seguridad</t>
    </r>
  </si>
  <si>
    <r>
      <rPr>
        <b/>
        <sz val="11"/>
        <color indexed="8"/>
        <rFont val="Arial Narrow"/>
        <family val="2"/>
      </rPr>
      <t>G. Talento Humano:</t>
    </r>
    <r>
      <rPr>
        <sz val="11"/>
        <color indexed="8"/>
        <rFont val="Arial Narrow"/>
        <family val="2"/>
      </rPr>
      <t xml:space="preserve"> Portal Psigma, portal E y M</t>
    </r>
  </si>
  <si>
    <r>
      <rPr>
        <b/>
        <sz val="11"/>
        <color indexed="8"/>
        <rFont val="Arial Narrow"/>
        <family val="2"/>
      </rPr>
      <t>G. Talento Humano:</t>
    </r>
    <r>
      <rPr>
        <sz val="11"/>
        <color indexed="8"/>
        <rFont val="Arial Narrow"/>
        <family val="2"/>
      </rPr>
      <t xml:space="preserve"> Hasta el mes de septiembre se contaba con la pubicación de vacantes en el empleo.gov cumpliendo con la publicación en el serviciodeempleo.com, esta última  se continuará utilizando apra dar cumplimiento a la normatividad de publicacion de vacantes</t>
    </r>
  </si>
  <si>
    <r>
      <rPr>
        <b/>
        <sz val="11"/>
        <color indexed="8"/>
        <rFont val="Arial Narrow"/>
        <family val="2"/>
      </rPr>
      <t>G. Talento Humano:</t>
    </r>
    <r>
      <rPr>
        <sz val="11"/>
        <color indexed="8"/>
        <rFont val="Arial Narrow"/>
        <family val="2"/>
      </rPr>
      <t xml:space="preserve"> elempleo.com
servicodeempleo.com</t>
    </r>
  </si>
  <si>
    <r>
      <rPr>
        <b/>
        <sz val="11"/>
        <color indexed="8"/>
        <rFont val="Arial Narrow"/>
        <family val="2"/>
      </rPr>
      <t>G. Talento Humano</t>
    </r>
    <r>
      <rPr>
        <sz val="11"/>
        <color indexed="8"/>
        <rFont val="Arial Narrow"/>
        <family val="2"/>
      </rPr>
      <t>: 
Para la realización de las actividades de formación en SAE se cuenta con el convenio de la UNAL. Para algunos programas de formación especificos se debe validar la experiencia y calidad de la entidad educativa.</t>
    </r>
  </si>
  <si>
    <r>
      <rPr>
        <b/>
        <sz val="11"/>
        <color indexed="8"/>
        <rFont val="Arial Narrow"/>
        <family val="2"/>
      </rPr>
      <t>G. Talento Humano</t>
    </r>
    <r>
      <rPr>
        <sz val="11"/>
        <color indexed="8"/>
        <rFont val="Arial Narrow"/>
        <family val="2"/>
      </rPr>
      <t>: 
Carpetas de supervisión de los contratos se servicios de formación</t>
    </r>
  </si>
  <si>
    <r>
      <rPr>
        <b/>
        <sz val="11"/>
        <color indexed="8"/>
        <rFont val="Arial Narrow"/>
        <family val="2"/>
      </rPr>
      <t>G. Talento Humano</t>
    </r>
    <r>
      <rPr>
        <sz val="11"/>
        <color indexed="8"/>
        <rFont val="Arial Narrow"/>
        <family val="2"/>
      </rPr>
      <t>: 
Notificación del inicio del curso a los participantes y firma de Acta de Compromiso. Duarnte la ejhecucuión seguimiento a la asistencia de la actividad</t>
    </r>
  </si>
  <si>
    <r>
      <rPr>
        <b/>
        <sz val="11"/>
        <color indexed="8"/>
        <rFont val="Arial Narrow"/>
        <family val="2"/>
      </rPr>
      <t>G. Talento Humano</t>
    </r>
    <r>
      <rPr>
        <sz val="11"/>
        <color indexed="8"/>
        <rFont val="Arial Narrow"/>
        <family val="2"/>
      </rPr>
      <t xml:space="preserve">: 
Actas de Compromiso de las actividades de formación </t>
    </r>
  </si>
  <si>
    <r>
      <rPr>
        <b/>
        <sz val="11"/>
        <color indexed="8"/>
        <rFont val="Arial Narrow"/>
        <family val="2"/>
      </rPr>
      <t>G. Talento Humano</t>
    </r>
    <r>
      <rPr>
        <sz val="11"/>
        <color indexed="8"/>
        <rFont val="Arial Narrow"/>
        <family val="2"/>
      </rPr>
      <t>: 
Se hace seguimiento periodico del cumplimiento del PEC</t>
    </r>
  </si>
  <si>
    <r>
      <rPr>
        <b/>
        <sz val="11"/>
        <color indexed="8"/>
        <rFont val="Arial Narrow"/>
        <family val="2"/>
      </rPr>
      <t>G. Talento Humano</t>
    </r>
    <r>
      <rPr>
        <sz val="11"/>
        <color indexed="8"/>
        <rFont val="Arial Narrow"/>
        <family val="2"/>
      </rPr>
      <t xml:space="preserve">: 
Control de ejecución del PEC </t>
    </r>
  </si>
  <si>
    <r>
      <rPr>
        <b/>
        <sz val="11"/>
        <color indexed="8"/>
        <rFont val="Arial Narrow"/>
        <family val="2"/>
      </rPr>
      <t>G. Talento Humano</t>
    </r>
    <r>
      <rPr>
        <sz val="11"/>
        <color indexed="8"/>
        <rFont val="Arial Narrow"/>
        <family val="2"/>
      </rPr>
      <t>: 
Para las actividades de formación pagas se les relaiza en un tiempo posterior a su finalizacion con el lider del proceso donde se pueda validar el impacto de la actividad de formación realizada.</t>
    </r>
  </si>
  <si>
    <r>
      <rPr>
        <b/>
        <sz val="11"/>
        <color indexed="8"/>
        <rFont val="Arial Narrow"/>
        <family val="2"/>
      </rPr>
      <t>G. Talento Humano</t>
    </r>
    <r>
      <rPr>
        <sz val="11"/>
        <color indexed="8"/>
        <rFont val="Arial Narrow"/>
        <family val="2"/>
      </rPr>
      <t>: 
Formatos de evaluación de Impacto</t>
    </r>
  </si>
  <si>
    <r>
      <rPr>
        <b/>
        <sz val="11"/>
        <color indexed="8"/>
        <rFont val="Arial Narrow"/>
        <family val="2"/>
      </rPr>
      <t>G. Talento Humano</t>
    </r>
    <r>
      <rPr>
        <sz val="11"/>
        <color indexed="8"/>
        <rFont val="Arial Narrow"/>
        <family val="2"/>
      </rPr>
      <t>:
 En la organización de las actividades de fiormación se valida su duración cubriendo la necesidad requerida.</t>
    </r>
  </si>
  <si>
    <r>
      <rPr>
        <b/>
        <sz val="11"/>
        <color indexed="8"/>
        <rFont val="Arial Narrow"/>
        <family val="2"/>
      </rPr>
      <t>G. Talento Humano</t>
    </r>
    <r>
      <rPr>
        <sz val="11"/>
        <color indexed="8"/>
        <rFont val="Arial Narrow"/>
        <family val="2"/>
      </rPr>
      <t>: 
Propuesta del servicio</t>
    </r>
  </si>
  <si>
    <r>
      <rPr>
        <b/>
        <sz val="11"/>
        <color indexed="8"/>
        <rFont val="Arial Narrow"/>
        <family val="2"/>
      </rPr>
      <t>G. Talento Humano</t>
    </r>
    <r>
      <rPr>
        <sz val="11"/>
        <color indexed="8"/>
        <rFont val="Arial Narrow"/>
        <family val="2"/>
      </rPr>
      <t>: 
En la organización de las actividades de fiormación se valida el contenido o el temario a desarrrollar.</t>
    </r>
  </si>
  <si>
    <r>
      <rPr>
        <b/>
        <sz val="11"/>
        <color indexed="8"/>
        <rFont val="Arial Narrow"/>
        <family val="2"/>
      </rPr>
      <t>G. Talento Humano</t>
    </r>
    <r>
      <rPr>
        <sz val="11"/>
        <color indexed="8"/>
        <rFont val="Arial Narrow"/>
        <family val="2"/>
      </rPr>
      <t>:</t>
    </r>
    <r>
      <rPr>
        <sz val="11"/>
        <color indexed="8"/>
        <rFont val="Arial Narrow"/>
        <family val="2"/>
      </rPr>
      <t xml:space="preserve"> Se  sigue realizando  entrevista a los candidatos preselccionados validando el perfil y se revisa que las pruebas psicotécnicas cumplan lo establecido en el procedimiento de promocion y selección</t>
    </r>
  </si>
  <si>
    <r>
      <rPr>
        <b/>
        <sz val="11"/>
        <color indexed="8"/>
        <rFont val="Arial Narrow"/>
        <family val="2"/>
      </rPr>
      <t>G. Talento Humano</t>
    </r>
    <r>
      <rPr>
        <sz val="11"/>
        <color indexed="8"/>
        <rFont val="Arial Narrow"/>
        <family val="2"/>
      </rPr>
      <t>: Base de preselección y pruebas y Cumplimiento de requisitos minimos, Portal Psigma</t>
    </r>
  </si>
  <si>
    <r>
      <rPr>
        <b/>
        <sz val="11"/>
        <color indexed="8"/>
        <rFont val="Arial Narrow"/>
        <family val="2"/>
      </rPr>
      <t>G. Talento Humano</t>
    </r>
    <r>
      <rPr>
        <sz val="11"/>
        <color indexed="8"/>
        <rFont val="Arial Narrow"/>
        <family val="2"/>
      </rPr>
      <t xml:space="preserve">:Las evidencias son la creacion de las carpetas en la ruta \\fileserver\publica\16 - Gerencia de Talento Humano\procedimientos\Historias Laborales\Archivo\Ingresos 2022 </t>
    </r>
  </si>
  <si>
    <r>
      <rPr>
        <b/>
        <sz val="11"/>
        <color indexed="8"/>
        <rFont val="Arial Narrow"/>
        <family val="2"/>
      </rPr>
      <t>G. Talento Humano:</t>
    </r>
    <r>
      <rPr>
        <sz val="11"/>
        <color indexed="8"/>
        <rFont val="Arial Narrow"/>
        <family val="2"/>
      </rPr>
      <t xml:space="preserve"> \\fileservernas\Publica\1001 - Usuarios\210 - Gerencia Talento Humano\aidiaz\Documentos\NOMINA\2022</t>
    </r>
  </si>
  <si>
    <r>
      <rPr>
        <b/>
        <sz val="11"/>
        <color indexed="8"/>
        <rFont val="Arial Narrow"/>
        <family val="2"/>
      </rPr>
      <t>G. Talento Humano:</t>
    </r>
    <r>
      <rPr>
        <sz val="11"/>
        <color indexed="8"/>
        <rFont val="Arial Narrow"/>
        <family val="2"/>
      </rPr>
      <t xml:space="preserve"> \\fileservernas\Publica\1001 - Usuarios\210 - Gerencia Talento Humano\aidiaz\Documentos\ERP\2022</t>
    </r>
  </si>
  <si>
    <r>
      <rPr>
        <b/>
        <sz val="11"/>
        <color indexed="8"/>
        <rFont val="Arial Narrow"/>
        <family val="2"/>
      </rPr>
      <t>G. Talento Humano:</t>
    </r>
    <r>
      <rPr>
        <sz val="11"/>
        <color indexed="8"/>
        <rFont val="Arial Narrow"/>
        <family val="2"/>
      </rPr>
      <t xml:space="preserve"> Se valida que las incapacidades presentadas por cada funcionarios cuenten con todos los criterios requeridos por la EPS, En caso de NO se le informará al funcionario que proceso debe realizar.</t>
    </r>
  </si>
  <si>
    <r>
      <rPr>
        <b/>
        <sz val="11"/>
        <color indexed="8"/>
        <rFont val="Arial Narrow"/>
        <family val="2"/>
      </rPr>
      <t>G. Talento Humano</t>
    </r>
    <r>
      <rPr>
        <sz val="11"/>
        <color indexed="8"/>
        <rFont val="Arial Narrow"/>
        <family val="2"/>
      </rPr>
      <t>: Las evidencias se encuentran en la carpeta publica \\fileserver\publica\16 - Gerencia de Talento Humano\Recobro de Incapacidades</t>
    </r>
  </si>
  <si>
    <r>
      <rPr>
        <b/>
        <sz val="11"/>
        <color indexed="8"/>
        <rFont val="Arial Narrow"/>
        <family val="2"/>
      </rPr>
      <t>G. Talento Humano:</t>
    </r>
    <r>
      <rPr>
        <sz val="11"/>
        <color indexed="8"/>
        <rFont val="Arial Narrow"/>
        <family val="2"/>
      </rPr>
      <t xml:space="preserve"> Si la incapacidad tiene toda la información se procede al  trámite de recobro verificando el cumplimiento de los términos definidos por ley y con lo establecido en el anexo "Recobro de incapacidades del Instructivo de reporte y trámite de incapacidades y  licencias remuneradas.</t>
    </r>
  </si>
  <si>
    <r>
      <rPr>
        <b/>
        <sz val="11"/>
        <color indexed="8"/>
        <rFont val="Arial Narrow"/>
        <family val="2"/>
      </rPr>
      <t>G. Talento Humano:</t>
    </r>
    <r>
      <rPr>
        <sz val="11"/>
        <color indexed="8"/>
        <rFont val="Arial Narrow"/>
        <family val="2"/>
      </rPr>
      <t xml:space="preserve"> Se hace contacto con los asesores que se tienen dispuestos para este fin, para asi vallidar en casos especiales, o con novedades de las incapacidades para obtener el reconocimiento respectivo por parte de la entidad de seguridad social.</t>
    </r>
  </si>
  <si>
    <r>
      <rPr>
        <b/>
        <sz val="11"/>
        <color indexed="8"/>
        <rFont val="Arial Narrow"/>
        <family val="2"/>
      </rPr>
      <t>G. Talento Humano</t>
    </r>
    <r>
      <rPr>
        <sz val="11"/>
        <color indexed="8"/>
        <rFont val="Arial Narrow"/>
        <family val="2"/>
      </rPr>
      <t>: Se realiza la revisión del caso de traslado cada vez que se presente, garantizando que exista una comunicación de traslado debidamente suscrita por el Presidente de SAE; donde sea posible verificar la dependencia a la que se traslada al trabajador/a.</t>
    </r>
  </si>
  <si>
    <r>
      <rPr>
        <b/>
        <sz val="11"/>
        <color indexed="8"/>
        <rFont val="Arial Narrow"/>
        <family val="2"/>
      </rPr>
      <t>G. Talento Humano</t>
    </r>
    <r>
      <rPr>
        <sz val="11"/>
        <color indexed="8"/>
        <rFont val="Arial Narrow"/>
        <family val="2"/>
      </rPr>
      <t>:</t>
    </r>
    <r>
      <rPr>
        <sz val="11"/>
        <color indexed="8"/>
        <rFont val="Arial Narrow"/>
        <family val="2"/>
      </rPr>
      <t xml:space="preserve">
https://saesas-my.sharepoint.com/personal/rvillamarin_saesas_gov_co/_layouts/15/onedrive.aspx?id=%2Fpersonal%2Frvillamarin%5Fsaesas%5Fgov%5Fco%2FDocuments%2FTRASLADOS</t>
    </r>
  </si>
  <si>
    <r>
      <rPr>
        <b/>
        <sz val="11"/>
        <color indexed="8"/>
        <rFont val="Arial Narrow"/>
        <family val="2"/>
      </rPr>
      <t>G. Talento Humano</t>
    </r>
    <r>
      <rPr>
        <sz val="11"/>
        <color indexed="8"/>
        <rFont val="Arial Narrow"/>
        <family val="2"/>
      </rPr>
      <t xml:space="preserve">: Se realiza la comunicación de traslado por medio de correo electronico  de manera individual al trabajador/a que se traslada; indicándole el procedimiento que debe seguir para hacer la entrega del cargo. </t>
    </r>
  </si>
  <si>
    <r>
      <rPr>
        <b/>
        <sz val="11"/>
        <color indexed="8"/>
        <rFont val="Arial Narrow"/>
        <family val="2"/>
      </rPr>
      <t>G. Talento Humano</t>
    </r>
    <r>
      <rPr>
        <sz val="11"/>
        <color indexed="8"/>
        <rFont val="Arial Narrow"/>
        <family val="2"/>
      </rPr>
      <t xml:space="preserve">: Para cada caso particular se remite un correo informando el traslado y proceso de entrega del cargo </t>
    </r>
  </si>
  <si>
    <r>
      <rPr>
        <b/>
        <sz val="11"/>
        <color indexed="8"/>
        <rFont val="Arial Narrow"/>
        <family val="2"/>
      </rPr>
      <t>G. Talento Humano</t>
    </r>
    <r>
      <rPr>
        <sz val="11"/>
        <color indexed="8"/>
        <rFont val="Arial Narrow"/>
        <family val="2"/>
      </rPr>
      <t xml:space="preserve">: Se realiza la revisión y seguimiento del caso de traslado cada vez que se presente, garantizando que la persona que se traslada  realice la entrega del cargo de manera debida.  Hasta tanto no se verifique la entrega de elementos  y legalizacion de recursos, no se hace entrega del paz y salvo. </t>
    </r>
  </si>
  <si>
    <r>
      <rPr>
        <b/>
        <sz val="11"/>
        <color indexed="8"/>
        <rFont val="Arial Narrow"/>
        <family val="2"/>
      </rPr>
      <t>G. Talento Humano</t>
    </r>
    <r>
      <rPr>
        <sz val="11"/>
        <color indexed="8"/>
        <rFont val="Arial Narrow"/>
        <family val="2"/>
      </rPr>
      <t xml:space="preserve">: Se realiza el reporte de traslado de dependencia para cada caso de manera individual. </t>
    </r>
  </si>
  <si>
    <r>
      <rPr>
        <b/>
        <sz val="11"/>
        <color indexed="8"/>
        <rFont val="Arial Narrow"/>
        <family val="2"/>
      </rPr>
      <t>G. Talento Humano</t>
    </r>
    <r>
      <rPr>
        <sz val="11"/>
        <color indexed="8"/>
        <rFont val="Arial Narrow"/>
        <family val="2"/>
      </rPr>
      <t>:</t>
    </r>
    <r>
      <rPr>
        <sz val="11"/>
        <color indexed="8"/>
        <rFont val="Arial Narrow"/>
        <family val="2"/>
      </rPr>
      <t xml:space="preserve">
Para cada caso particular se remite un correo alertando del traslado</t>
    </r>
  </si>
  <si>
    <r>
      <rPr>
        <b/>
        <sz val="11"/>
        <color indexed="8"/>
        <rFont val="Arial Narrow"/>
        <family val="2"/>
      </rPr>
      <t>G. Talento Humano</t>
    </r>
    <r>
      <rPr>
        <sz val="11"/>
        <color indexed="8"/>
        <rFont val="Arial Narrow"/>
        <family val="2"/>
      </rPr>
      <t xml:space="preserve">: No se realiza la revision de los casos en Kactus; por cuanto no hay un modulo para realizar esta gestion.
Se realiza la revision de casos en base de excel de manera manual </t>
    </r>
  </si>
  <si>
    <r>
      <rPr>
        <b/>
        <sz val="11"/>
        <color indexed="8"/>
        <rFont val="Arial Narrow"/>
        <family val="2"/>
      </rPr>
      <t>G. Talento Humano</t>
    </r>
    <r>
      <rPr>
        <sz val="11"/>
        <color indexed="8"/>
        <rFont val="Arial Narrow"/>
        <family val="2"/>
      </rPr>
      <t xml:space="preserve">: 
\\fileserver\publica\1001 - Usuarios\210 - Gerencia Talento Humano\rvillamarin\Documentos\DISCIPLINARIOS\2021-2022
</t>
    </r>
  </si>
  <si>
    <r>
      <rPr>
        <b/>
        <sz val="11"/>
        <color indexed="8"/>
        <rFont val="Arial Narrow"/>
        <family val="2"/>
      </rPr>
      <t>G. Talento Humano</t>
    </r>
    <r>
      <rPr>
        <sz val="11"/>
        <color indexed="8"/>
        <rFont val="Arial Narrow"/>
        <family val="2"/>
      </rPr>
      <t>: Se realiza la revisión de cada caso de manera individual  garantizando que se aplique el debido proceso.</t>
    </r>
  </si>
  <si>
    <r>
      <rPr>
        <b/>
        <sz val="11"/>
        <color indexed="8"/>
        <rFont val="Arial Narrow"/>
        <family val="2"/>
      </rPr>
      <t>G. Talento Humano</t>
    </r>
    <r>
      <rPr>
        <sz val="11"/>
        <color indexed="8"/>
        <rFont val="Arial Narrow"/>
        <family val="2"/>
      </rPr>
      <t xml:space="preserve">: Se realiza la revisión de cada caso de manera individual  garantizando que exista el material probatorio que de cuenta de los hechos y conductas por las cuales se abrio la investigación disciplinaria. </t>
    </r>
  </si>
  <si>
    <r>
      <rPr>
        <b/>
        <sz val="11"/>
        <color indexed="8"/>
        <rFont val="Arial Narrow"/>
        <family val="2"/>
      </rPr>
      <t>G. Talento Humano</t>
    </r>
    <r>
      <rPr>
        <sz val="11"/>
        <color indexed="8"/>
        <rFont val="Arial Narrow"/>
        <family val="2"/>
      </rPr>
      <t>: Se realiza la revisión de cada caso de manera individual  garantizando que la sanción o causal de terminacion del contrato de trabjo se encuentre contemplada en la Ley, en el CST.</t>
    </r>
  </si>
  <si>
    <r>
      <rPr>
        <b/>
        <sz val="11"/>
        <color indexed="8"/>
        <rFont val="Arial Narrow"/>
        <family val="2"/>
      </rPr>
      <t>G. Talento Humano</t>
    </r>
    <r>
      <rPr>
        <sz val="11"/>
        <color indexed="8"/>
        <rFont val="Arial Narrow"/>
        <family val="2"/>
      </rPr>
      <t>: Se realiza la revisión de cada caso de manera individual  garantizando que antes de iniciar la investigación disciplinaria se tengan los manuales o comunicaciones de funciones de los trabajadores/ras que seran investigados.</t>
    </r>
  </si>
  <si>
    <r>
      <rPr>
        <b/>
        <sz val="11"/>
        <color indexed="8"/>
        <rFont val="Arial Narrow"/>
        <family val="2"/>
      </rPr>
      <t>G. Talento Humano:</t>
    </r>
    <r>
      <rPr>
        <sz val="11"/>
        <color indexed="8"/>
        <rFont val="Arial Narrow"/>
        <family val="2"/>
      </rPr>
      <t xml:space="preserve">
Esta actividad se realiza iniciando el años con el diagnostico y suministros del año anterior </t>
    </r>
  </si>
  <si>
    <r>
      <rPr>
        <b/>
        <sz val="11"/>
        <color indexed="8"/>
        <rFont val="Arial Narrow"/>
        <family val="2"/>
      </rPr>
      <t>G. Talento Humano:</t>
    </r>
    <r>
      <rPr>
        <sz val="11"/>
        <color indexed="8"/>
        <rFont val="Arial Narrow"/>
        <family val="2"/>
      </rPr>
      <t xml:space="preserve">
Serealiza de acuerdo con el P-GT3-097 Procedimiento Gestión de bienestar social laboral, y resultado de las encuates y suministros aportados para la contrucción del mismo</t>
    </r>
  </si>
  <si>
    <r>
      <rPr>
        <b/>
        <sz val="11"/>
        <color indexed="8"/>
        <rFont val="Arial Narrow"/>
        <family val="2"/>
      </rPr>
      <t>G. Talento Humano:</t>
    </r>
    <r>
      <rPr>
        <sz val="11"/>
        <color indexed="8"/>
        <rFont val="Arial Narrow"/>
        <family val="2"/>
      </rPr>
      <t xml:space="preserve">
El presupuesto se realiza basado en las estrategias propuestas para el año en cuerso y se hace seguimiento de acuerdo con las fechas sugeridas en caso tal de replantear alguna estrategia o actividad</t>
    </r>
  </si>
  <si>
    <r>
      <rPr>
        <b/>
        <sz val="11"/>
        <color indexed="8"/>
        <rFont val="Arial Narrow"/>
        <family val="2"/>
      </rPr>
      <t>G. Talento Humano:</t>
    </r>
    <r>
      <rPr>
        <sz val="11"/>
        <color indexed="8"/>
        <rFont val="Arial Narrow"/>
        <family val="2"/>
      </rPr>
      <t xml:space="preserve">
Serealiza de acuerdo con el P-GT3-097 Procedimiento Gestión de bienestar social laboral y Cronograma de Actividades propuesto para el año en curso </t>
    </r>
  </si>
  <si>
    <r>
      <rPr>
        <b/>
        <sz val="11"/>
        <color indexed="8"/>
        <rFont val="Arial Narrow"/>
        <family val="2"/>
      </rPr>
      <t>G. Talento Humano:</t>
    </r>
    <r>
      <rPr>
        <sz val="11"/>
        <color indexed="8"/>
        <rFont val="Arial Narrow"/>
        <family val="2"/>
      </rPr>
      <t xml:space="preserve">
Estrategias de comunicación y canales de transmisión de información </t>
    </r>
  </si>
  <si>
    <r>
      <rPr>
        <b/>
        <sz val="11"/>
        <color indexed="8"/>
        <rFont val="Arial Narrow"/>
        <family val="2"/>
      </rPr>
      <t>G. Talento Humano:</t>
    </r>
    <r>
      <rPr>
        <u/>
        <sz val="11"/>
        <color indexed="8"/>
        <rFont val="Arial Narrow"/>
        <family val="2"/>
      </rPr>
      <t xml:space="preserve">
S</t>
    </r>
    <r>
      <rPr>
        <sz val="11"/>
        <color indexed="8"/>
        <rFont val="Arial Narrow"/>
        <family val="2"/>
      </rPr>
      <t>eguimiento a las estrategias y actividaedes reportadas y ajustarlas en caso de replantear alguna estrategia o actividad</t>
    </r>
  </si>
  <si>
    <r>
      <rPr>
        <b/>
        <sz val="11"/>
        <color indexed="8"/>
        <rFont val="Arial Narrow"/>
        <family val="2"/>
      </rPr>
      <t>G. Talento Humano:</t>
    </r>
    <r>
      <rPr>
        <sz val="11"/>
        <color indexed="8"/>
        <rFont val="Arial Narrow"/>
        <family val="2"/>
      </rPr>
      <t xml:space="preserve">
Se realiza de acuerdo con el P-GT3-097 Procedimiento Gestión de bienestar social laboral y Cronograma de Actividades propuesto para el año en curso </t>
    </r>
  </si>
  <si>
    <r>
      <rPr>
        <b/>
        <sz val="11"/>
        <color indexed="8"/>
        <rFont val="Arial Narrow"/>
        <family val="2"/>
      </rPr>
      <t>G. Talento Humano</t>
    </r>
    <r>
      <rPr>
        <sz val="11"/>
        <color indexed="8"/>
        <rFont val="Arial Narrow"/>
        <family val="2"/>
      </rPr>
      <t xml:space="preserve">:
Se aplican herramientas de planeación como el Diagnóstico de necesidades ambientales basado en los resultados de la vigenca anterior y estado actual de la estructura de los procesos de la entidad. </t>
    </r>
  </si>
  <si>
    <r>
      <rPr>
        <b/>
        <sz val="11"/>
        <color indexed="8"/>
        <rFont val="Arial Narrow"/>
        <family val="2"/>
      </rPr>
      <t>G. Talento Humano</t>
    </r>
    <r>
      <rPr>
        <sz val="11"/>
        <color indexed="8"/>
        <rFont val="Arial Narrow"/>
        <family val="2"/>
      </rPr>
      <t>:
Plan anual de gestión ambiental</t>
    </r>
  </si>
  <si>
    <r>
      <rPr>
        <b/>
        <sz val="11"/>
        <color indexed="8"/>
        <rFont val="Arial Narrow"/>
        <family val="2"/>
      </rPr>
      <t>G. Talento Humano</t>
    </r>
    <r>
      <rPr>
        <sz val="11"/>
        <color indexed="8"/>
        <rFont val="Arial Narrow"/>
        <family val="2"/>
      </rPr>
      <t>:
Se realizó el análisis y proyección presupuestal reequerido para la vigencia futura teniendo en cuenta las necesidades ambientales de la entidad, según los tiempos establecidos por la Gerencia financiera. Para la vigencia actual se desarrolló el ejercicio en el año 2021</t>
    </r>
  </si>
  <si>
    <r>
      <rPr>
        <b/>
        <sz val="11"/>
        <color indexed="8"/>
        <rFont val="Arial Narrow"/>
        <family val="2"/>
      </rPr>
      <t>G. Talento Humano</t>
    </r>
    <r>
      <rPr>
        <sz val="11"/>
        <color indexed="8"/>
        <rFont val="Arial Narrow"/>
        <family val="2"/>
      </rPr>
      <t>:
Presupuesto Gestión Ambiental</t>
    </r>
  </si>
  <si>
    <r>
      <rPr>
        <b/>
        <sz val="11"/>
        <color indexed="8"/>
        <rFont val="Arial Narrow"/>
        <family val="2"/>
      </rPr>
      <t>G. Talento Humano</t>
    </r>
    <r>
      <rPr>
        <sz val="11"/>
        <color indexed="8"/>
        <rFont val="Arial Narrow"/>
        <family val="2"/>
      </rPr>
      <t xml:space="preserve">:
Según necesidad, se envía al equipo de diseño la estrategia de comunicación que se requiera  para el mes, para la respectiva elabaoración y publicación. Se envía programación para los meses de julio, agosto y septiembre  los días 25/07/2022, 02/08/2022, 12/09/2022. </t>
    </r>
  </si>
  <si>
    <r>
      <rPr>
        <b/>
        <sz val="11"/>
        <color indexed="8"/>
        <rFont val="Arial Narrow"/>
        <family val="2"/>
      </rPr>
      <t>G. Talento Humano</t>
    </r>
    <r>
      <rPr>
        <sz val="11"/>
        <color indexed="8"/>
        <rFont val="Arial Narrow"/>
        <family val="2"/>
      </rPr>
      <t>:
Formato de programación de publicaciones enviado vía correo</t>
    </r>
  </si>
  <si>
    <r>
      <rPr>
        <b/>
        <sz val="11"/>
        <color indexed="8"/>
        <rFont val="Arial Narrow"/>
        <family val="2"/>
      </rPr>
      <t>G. Talento Humano</t>
    </r>
    <r>
      <rPr>
        <sz val="11"/>
        <color indexed="8"/>
        <rFont val="Arial Narrow"/>
        <family val="2"/>
      </rPr>
      <t>:
De acuerdo con el diagnóstico de necesidades, se plantean estrategias de cultura organizacional dentro del lineamiento orientador de gestión del conocimiento y cultura ambiental, las cuales son vinculadas al programa de comunicación y cultura. Así mismo se evidencian los resultados de las estrategias, actividades, reportes que se realizan y se planean nuevas, para el periodo se gestionó una nueva estrategia vnculante a varios de los programas de gestión ambiental denominada los 10 acuerdos para el bienestar comun SAE.</t>
    </r>
  </si>
  <si>
    <r>
      <rPr>
        <b/>
        <sz val="11"/>
        <color indexed="8"/>
        <rFont val="Arial Narrow"/>
        <family val="2"/>
      </rPr>
      <t>G. Talento Humano</t>
    </r>
    <r>
      <rPr>
        <sz val="11"/>
        <color indexed="8"/>
        <rFont val="Arial Narrow"/>
        <family val="2"/>
      </rPr>
      <t>:
Plan anual de gestión ambiental y Cronograma de gestión ambiental</t>
    </r>
  </si>
  <si>
    <r>
      <rPr>
        <b/>
        <sz val="11"/>
        <color indexed="8"/>
        <rFont val="Arial Narrow"/>
        <family val="2"/>
      </rPr>
      <t>G. Talento Humano</t>
    </r>
    <r>
      <rPr>
        <sz val="11"/>
        <color indexed="8"/>
        <rFont val="Arial Narrow"/>
        <family val="2"/>
      </rPr>
      <t>:
Se realiza la actualización del formato de la matriz desde la perspectiva técnica ambiental, la cual se encuentra sujeta a aprobación</t>
    </r>
  </si>
  <si>
    <r>
      <rPr>
        <b/>
        <sz val="11"/>
        <color indexed="8"/>
        <rFont val="Arial Narrow"/>
        <family val="2"/>
      </rPr>
      <t>G. Talento Humano</t>
    </r>
    <r>
      <rPr>
        <sz val="11"/>
        <color indexed="8"/>
        <rFont val="Arial Narrow"/>
        <family val="2"/>
      </rPr>
      <t>:
Matriz de valoración de aspectos e impactos ambientales</t>
    </r>
  </si>
  <si>
    <r>
      <rPr>
        <b/>
        <sz val="11"/>
        <color indexed="8"/>
        <rFont val="Arial Narrow"/>
        <family val="2"/>
      </rPr>
      <t>G. Talento Humano</t>
    </r>
    <r>
      <rPr>
        <sz val="11"/>
        <color indexed="8"/>
        <rFont val="Arial Narrow"/>
        <family val="2"/>
      </rPr>
      <t>:
Se incluyó a la matriz un recurso legal en el periodo reportado</t>
    </r>
  </si>
  <si>
    <r>
      <rPr>
        <b/>
        <sz val="11"/>
        <color indexed="8"/>
        <rFont val="Arial Narrow"/>
        <family val="2"/>
      </rPr>
      <t>G. Talento Humano</t>
    </r>
    <r>
      <rPr>
        <sz val="11"/>
        <color indexed="8"/>
        <rFont val="Arial Narrow"/>
        <family val="2"/>
      </rPr>
      <t>:
*Matriz de requisitos legales (Apartado gestión ambiental</t>
    </r>
  </si>
  <si>
    <r>
      <rPr>
        <b/>
        <sz val="11"/>
        <color indexed="8"/>
        <rFont val="Arial Narrow"/>
        <family val="2"/>
      </rPr>
      <t>G. Talento Humano</t>
    </r>
    <r>
      <rPr>
        <sz val="11"/>
        <color indexed="8"/>
        <rFont val="Arial Narrow"/>
        <family val="2"/>
      </rPr>
      <t>:
Se realizan actividades de comunicación, formación y toma de conciencia sobre la  estructura del sistema de gestión ambiental programas de gestión ambiental, etc.</t>
    </r>
  </si>
  <si>
    <r>
      <rPr>
        <b/>
        <sz val="11"/>
        <color indexed="8"/>
        <rFont val="Arial Narrow"/>
        <family val="2"/>
      </rPr>
      <t>G. Talento Humano</t>
    </r>
    <r>
      <rPr>
        <sz val="11"/>
        <color indexed="8"/>
        <rFont val="Arial Narrow"/>
        <family val="2"/>
      </rPr>
      <t>:
*Citación de capacitaciones y actividades
*Regsitro gráfico
*Listado de asistencia
*Insumos utilizados
Formato de programación de publicaciones</t>
    </r>
  </si>
  <si>
    <r>
      <rPr>
        <b/>
        <sz val="11"/>
        <color indexed="8"/>
        <rFont val="Arial Narrow"/>
        <family val="2"/>
      </rPr>
      <t>G. Talento Humano</t>
    </r>
    <r>
      <rPr>
        <sz val="11"/>
        <color indexed="8"/>
        <rFont val="Arial Narrow"/>
        <family val="2"/>
      </rPr>
      <t>:
Se realiza seguimiento a controles establecidos provenientes de inspecciones, análisis, estrategia implementadas. Se realiza visita técnica ambiental a predio bajo solicitud de apoyo a la Regional Occidente con presunta generación de impacto ambiental.</t>
    </r>
  </si>
  <si>
    <r>
      <rPr>
        <b/>
        <sz val="11"/>
        <color indexed="8"/>
        <rFont val="Arial Narrow"/>
        <family val="2"/>
      </rPr>
      <t>G. Talento Humano</t>
    </r>
    <r>
      <rPr>
        <sz val="11"/>
        <color indexed="8"/>
        <rFont val="Arial Narrow"/>
        <family val="2"/>
      </rPr>
      <t>:
*Correos electrónicos
*Reuniones</t>
    </r>
  </si>
  <si>
    <r>
      <rPr>
        <b/>
        <sz val="11"/>
        <color indexed="8"/>
        <rFont val="Arial Narrow"/>
        <family val="2"/>
      </rPr>
      <t>G. Talento Humano</t>
    </r>
    <r>
      <rPr>
        <sz val="11"/>
        <color indexed="8"/>
        <rFont val="Arial Narrow"/>
        <family val="2"/>
      </rPr>
      <t xml:space="preserve">:
Se inicia según la aprobación de la matriz </t>
    </r>
  </si>
  <si>
    <r>
      <rPr>
        <b/>
        <sz val="11"/>
        <color indexed="8"/>
        <rFont val="Arial Narrow"/>
        <family val="2"/>
      </rPr>
      <t>G. Talento Humano</t>
    </r>
    <r>
      <rPr>
        <sz val="11"/>
        <color indexed="8"/>
        <rFont val="Arial Narrow"/>
        <family val="2"/>
      </rPr>
      <t>:</t>
    </r>
    <r>
      <rPr>
        <sz val="11"/>
        <color indexed="8"/>
        <rFont val="Arial Narrow"/>
        <family val="2"/>
      </rPr>
      <t xml:space="preserve">
Se realiza la actualizacion de la matriz de requisitos legales
No se ha envia solicitud de actualizacion de normograma.</t>
    </r>
  </si>
  <si>
    <r>
      <rPr>
        <b/>
        <sz val="11"/>
        <color indexed="8"/>
        <rFont val="Arial Narrow"/>
        <family val="2"/>
      </rPr>
      <t>G. Talento Humano</t>
    </r>
    <r>
      <rPr>
        <sz val="11"/>
        <color indexed="8"/>
        <rFont val="Arial Narrow"/>
        <family val="2"/>
      </rPr>
      <t>:</t>
    </r>
    <r>
      <rPr>
        <sz val="11"/>
        <color indexed="8"/>
        <rFont val="Arial Narrow"/>
        <family val="2"/>
      </rPr>
      <t xml:space="preserve">
Formato matriz de requisitos legales</t>
    </r>
  </si>
  <si>
    <r>
      <rPr>
        <b/>
        <sz val="11"/>
        <color indexed="8"/>
        <rFont val="Arial Narrow"/>
        <family val="2"/>
      </rPr>
      <t>G. Talento Humano</t>
    </r>
    <r>
      <rPr>
        <sz val="11"/>
        <color indexed="8"/>
        <rFont val="Arial Narrow"/>
        <family val="2"/>
      </rPr>
      <t>:</t>
    </r>
    <r>
      <rPr>
        <sz val="11"/>
        <color indexed="8"/>
        <rFont val="Arial Narrow"/>
        <family val="2"/>
      </rPr>
      <t xml:space="preserve">
En el mes de septiembre se realiza la actualizacion de la matriz, pero se tiene pendiente la revision de la implementación.</t>
    </r>
  </si>
  <si>
    <r>
      <rPr>
        <b/>
        <sz val="11"/>
        <color indexed="8"/>
        <rFont val="Arial Narrow"/>
        <family val="2"/>
      </rPr>
      <t>G. Talento Humano</t>
    </r>
    <r>
      <rPr>
        <sz val="11"/>
        <color indexed="8"/>
        <rFont val="Arial Narrow"/>
        <family val="2"/>
      </rPr>
      <t>:</t>
    </r>
    <r>
      <rPr>
        <sz val="11"/>
        <color indexed="8"/>
        <rFont val="Arial Narrow"/>
        <family val="2"/>
      </rPr>
      <t xml:space="preserve">
Correo electronico con la actualziacion.
Matriz de requisitos legales.</t>
    </r>
  </si>
  <si>
    <r>
      <rPr>
        <b/>
        <sz val="11"/>
        <color indexed="8"/>
        <rFont val="Arial Narrow"/>
        <family val="2"/>
      </rPr>
      <t>G. Talento Humano</t>
    </r>
    <r>
      <rPr>
        <sz val="11"/>
        <color indexed="8"/>
        <rFont val="Arial Narrow"/>
        <family val="2"/>
      </rPr>
      <t>:</t>
    </r>
    <r>
      <rPr>
        <sz val="11"/>
        <color indexed="8"/>
        <rFont val="Arial Narrow"/>
        <family val="2"/>
      </rPr>
      <t xml:space="preserve">
De manera frecuente se recibe informacion parte del are ajuridica de la gerencia con informacion relacionada con actualizacion legal, y se conoce la actualizacion legal deacuerdo a la revisiones que realiza el profesional de ARL</t>
    </r>
  </si>
  <si>
    <r>
      <rPr>
        <b/>
        <sz val="11"/>
        <color indexed="8"/>
        <rFont val="Arial Narrow"/>
        <family val="2"/>
      </rPr>
      <t>G. Talento Humano</t>
    </r>
    <r>
      <rPr>
        <sz val="11"/>
        <color indexed="8"/>
        <rFont val="Arial Narrow"/>
        <family val="2"/>
      </rPr>
      <t>:</t>
    </r>
    <r>
      <rPr>
        <sz val="11"/>
        <color indexed="8"/>
        <rFont val="Arial Narrow"/>
        <family val="2"/>
      </rPr>
      <t xml:space="preserve">
Correo con la actualizacion de la matriz legal.
Formato de matriz legal.</t>
    </r>
  </si>
  <si>
    <r>
      <rPr>
        <b/>
        <sz val="11"/>
        <color indexed="8"/>
        <rFont val="Arial Narrow"/>
        <family val="2"/>
      </rPr>
      <t>G. Talento Humano</t>
    </r>
    <r>
      <rPr>
        <sz val="11"/>
        <color indexed="8"/>
        <rFont val="Arial Narrow"/>
        <family val="2"/>
      </rPr>
      <t>:
Frecuentemente se realiza seguimiento a la ejecucion de contratos, con base al presupuestos anual.</t>
    </r>
  </si>
  <si>
    <r>
      <rPr>
        <b/>
        <sz val="11"/>
        <color indexed="8"/>
        <rFont val="Arial Narrow"/>
        <family val="2"/>
      </rPr>
      <t>G. Talento Humano</t>
    </r>
    <r>
      <rPr>
        <sz val="11"/>
        <color indexed="8"/>
        <rFont val="Arial Narrow"/>
        <family val="2"/>
      </rPr>
      <t>:</t>
    </r>
    <r>
      <rPr>
        <sz val="11"/>
        <color indexed="8"/>
        <rFont val="Arial Narrow"/>
        <family val="2"/>
      </rPr>
      <t xml:space="preserve">
Seguimiento a contratos.</t>
    </r>
  </si>
  <si>
    <r>
      <rPr>
        <b/>
        <sz val="11"/>
        <color indexed="8"/>
        <rFont val="Arial Narrow"/>
        <family val="2"/>
      </rPr>
      <t>G. Talento Humano</t>
    </r>
    <r>
      <rPr>
        <sz val="11"/>
        <color indexed="8"/>
        <rFont val="Arial Narrow"/>
        <family val="2"/>
      </rPr>
      <t>:</t>
    </r>
    <r>
      <rPr>
        <sz val="11"/>
        <color indexed="8"/>
        <rFont val="Arial Narrow"/>
        <family val="2"/>
      </rPr>
      <t xml:space="preserve">
Se cuenta con las matrices de identificacion de peligros .
Se identificao que no se contaba con una metodologia definida y se inicia con la elaboracion de procedimiento.</t>
    </r>
  </si>
  <si>
    <r>
      <rPr>
        <b/>
        <sz val="11"/>
        <color indexed="8"/>
        <rFont val="Arial Narrow"/>
        <family val="2"/>
      </rPr>
      <t>G. Talento Humano</t>
    </r>
    <r>
      <rPr>
        <sz val="11"/>
        <color indexed="8"/>
        <rFont val="Arial Narrow"/>
        <family val="2"/>
      </rPr>
      <t>:</t>
    </r>
    <r>
      <rPr>
        <sz val="11"/>
        <color indexed="8"/>
        <rFont val="Arial Narrow"/>
        <family val="2"/>
      </rPr>
      <t xml:space="preserve">
Matrices de identificacion de peligros,</t>
    </r>
  </si>
  <si>
    <r>
      <rPr>
        <b/>
        <sz val="11"/>
        <color indexed="8"/>
        <rFont val="Arial Narrow"/>
        <family val="2"/>
      </rPr>
      <t>G. Talento Humano</t>
    </r>
    <r>
      <rPr>
        <sz val="11"/>
        <color indexed="8"/>
        <rFont val="Arial Narrow"/>
        <family val="2"/>
      </rPr>
      <t>:
Las inspecciones se plantean en el plan de trabajo anual y se realiza con el apoyo de COPASST las cuales se ejecutaron entre Julio y Agosto</t>
    </r>
  </si>
  <si>
    <r>
      <rPr>
        <b/>
        <sz val="11"/>
        <color indexed="8"/>
        <rFont val="Arial Narrow"/>
        <family val="2"/>
      </rPr>
      <t>G. Talento Humano</t>
    </r>
    <r>
      <rPr>
        <sz val="11"/>
        <color indexed="8"/>
        <rFont val="Arial Narrow"/>
        <family val="2"/>
      </rPr>
      <t>:</t>
    </r>
    <r>
      <rPr>
        <sz val="11"/>
        <color indexed="8"/>
        <rFont val="Arial Narrow"/>
        <family val="2"/>
      </rPr>
      <t xml:space="preserve">
Correos con inspecciones realizadas.
Seguimiento a condiciones inseguras</t>
    </r>
  </si>
  <si>
    <r>
      <rPr>
        <b/>
        <sz val="11"/>
        <color indexed="8"/>
        <rFont val="Arial Narrow"/>
        <family val="2"/>
      </rPr>
      <t>G. Talento Humano</t>
    </r>
    <r>
      <rPr>
        <sz val="11"/>
        <color indexed="8"/>
        <rFont val="Arial Narrow"/>
        <family val="2"/>
      </rPr>
      <t>:</t>
    </r>
    <r>
      <rPr>
        <sz val="11"/>
        <color indexed="8"/>
        <rFont val="Arial Narrow"/>
        <family val="2"/>
      </rPr>
      <t xml:space="preserve">
El area de talento humano esta construyendo el manual de funciones y responsabilidades, esta pendiente por completarse.
Durante la induccion se realizar la divulgacion de la responsabilidad de los trabajadores en SST.</t>
    </r>
  </si>
  <si>
    <r>
      <rPr>
        <b/>
        <sz val="11"/>
        <color indexed="8"/>
        <rFont val="Arial Narrow"/>
        <family val="2"/>
      </rPr>
      <t>G. Talento Humano</t>
    </r>
    <r>
      <rPr>
        <sz val="11"/>
        <color indexed="8"/>
        <rFont val="Arial Narrow"/>
        <family val="2"/>
      </rPr>
      <t>:
Documento en construccion.</t>
    </r>
  </si>
  <si>
    <r>
      <rPr>
        <b/>
        <sz val="11"/>
        <color indexed="8"/>
        <rFont val="Arial Narrow"/>
        <family val="2"/>
      </rPr>
      <t>G. Talento Humano</t>
    </r>
    <r>
      <rPr>
        <sz val="11"/>
        <color indexed="8"/>
        <rFont val="Arial Narrow"/>
        <family val="2"/>
      </rPr>
      <t>:</t>
    </r>
    <r>
      <rPr>
        <sz val="11"/>
        <color indexed="8"/>
        <rFont val="Arial Narrow"/>
        <family val="2"/>
      </rPr>
      <t xml:space="preserve">
Los programas de gestion que estaban definidos estan ejecutandose. Sin embargo se estan estructurando nuevos programas de gestion y complentando o modificando los existentes con el fin de mejorar su medicion</t>
    </r>
  </si>
  <si>
    <r>
      <rPr>
        <b/>
        <sz val="11"/>
        <color indexed="8"/>
        <rFont val="Arial Narrow"/>
        <family val="2"/>
      </rPr>
      <t>G. Talento Humano</t>
    </r>
    <r>
      <rPr>
        <sz val="11"/>
        <color indexed="8"/>
        <rFont val="Arial Narrow"/>
        <family val="2"/>
      </rPr>
      <t>:</t>
    </r>
    <r>
      <rPr>
        <sz val="11"/>
        <color indexed="8"/>
        <rFont val="Arial Narrow"/>
        <family val="2"/>
      </rPr>
      <t xml:space="preserve">
Documentacion del SG-SST</t>
    </r>
  </si>
  <si>
    <r>
      <rPr>
        <b/>
        <sz val="11"/>
        <color indexed="8"/>
        <rFont val="Arial Narrow"/>
        <family val="2"/>
      </rPr>
      <t>G. Talento Humano:</t>
    </r>
    <r>
      <rPr>
        <sz val="11"/>
        <color indexed="8"/>
        <rFont val="Arial Narrow"/>
        <family val="2"/>
      </rPr>
      <t xml:space="preserve">
Una vez realizadas las solicitudes los trabajadores se realizan las revisiones al cumplimiento de los criterios de otorgamiento de acuerdo con lo establecido en el procedimeinto P-GT4-188 Procedimiento de Incentivos y Reconocimientos . Este control se realiza por cada solicitud realizada y es rechado si no cumple con alguno de estos criterios  </t>
    </r>
  </si>
  <si>
    <r>
      <rPr>
        <b/>
        <sz val="11"/>
        <color indexed="8"/>
        <rFont val="Arial Narrow"/>
        <family val="2"/>
      </rPr>
      <t>G. Talento Humano:</t>
    </r>
    <r>
      <rPr>
        <sz val="11"/>
        <color indexed="8"/>
        <rFont val="Arial Narrow"/>
        <family val="2"/>
      </rPr>
      <t xml:space="preserve">
P-GT4-188 Procedimiento de Incentivos y Reconocimientos .
Aplicativo Seven 
Aplicativo Zeus
Correo de Bienestar y calidad de vida 
cbienestar@saesas.gov.co
Voz a Voz </t>
    </r>
  </si>
  <si>
    <r>
      <rPr>
        <b/>
        <sz val="11"/>
        <color indexed="8"/>
        <rFont val="Arial Narrow"/>
        <family val="2"/>
      </rPr>
      <t>G. Talento Humano:</t>
    </r>
    <r>
      <rPr>
        <sz val="11"/>
        <color indexed="8"/>
        <rFont val="Arial Narrow"/>
        <family val="2"/>
      </rPr>
      <t xml:space="preserve">
Estrategias de comunicación campañas y canales de transmisión de información </t>
    </r>
  </si>
  <si>
    <r>
      <rPr>
        <b/>
        <sz val="11"/>
        <color indexed="8"/>
        <rFont val="Arial Narrow"/>
        <family val="2"/>
      </rPr>
      <t>G. Talento Humano:</t>
    </r>
    <r>
      <rPr>
        <sz val="11"/>
        <color indexed="8"/>
        <rFont val="Arial Narrow"/>
        <family val="2"/>
      </rPr>
      <t xml:space="preserve">
Esta actividad se realiza iniciando el año con el diagnostico y suministros del año anterior </t>
    </r>
  </si>
  <si>
    <r>
      <rPr>
        <b/>
        <sz val="11"/>
        <color indexed="8"/>
        <rFont val="Arial Narrow"/>
        <family val="2"/>
      </rPr>
      <t>G. Talento Humano:</t>
    </r>
    <r>
      <rPr>
        <sz val="11"/>
        <color indexed="8"/>
        <rFont val="Arial Narrow"/>
        <family val="2"/>
      </rPr>
      <t xml:space="preserve">
Encuestas y necesidades identificadas y que se requieran en el transcurso del desarrollo de las gestiones 
Encuesta Clima Organizacional 
Encuesta Psicosocial 
Cargas
Correos y Gestines de todas las áreas  </t>
    </r>
  </si>
  <si>
    <r>
      <rPr>
        <b/>
        <sz val="11"/>
        <color indexed="8"/>
        <rFont val="Arial Narrow"/>
        <family val="2"/>
      </rPr>
      <t>G. Talento Humano:</t>
    </r>
    <r>
      <rPr>
        <sz val="11"/>
        <color indexed="8"/>
        <rFont val="Arial Narrow"/>
        <family val="2"/>
      </rPr>
      <t xml:space="preserve"> Seguimiento al cronograma de actividades </t>
    </r>
  </si>
  <si>
    <r>
      <rPr>
        <b/>
        <sz val="11"/>
        <color indexed="8"/>
        <rFont val="Arial Narrow"/>
        <family val="2"/>
      </rPr>
      <t>G. Talento Humano:</t>
    </r>
    <r>
      <rPr>
        <sz val="11"/>
        <color indexed="8"/>
        <rFont val="Arial Narrow"/>
        <family val="2"/>
      </rPr>
      <t xml:space="preserve">
Se realiza seguimiento de acuerdo al cronograma Carpeta Compartida
\\fileserverNAS\PublicaNAS\1001 - Usuarios\210 - Gerencia Talento Humano\sahiquel\Talento Humano 2022\RS</t>
    </r>
  </si>
  <si>
    <r>
      <rPr>
        <b/>
        <sz val="11"/>
        <color indexed="8"/>
        <rFont val="Arial Narrow"/>
        <family val="2"/>
      </rPr>
      <t>G. Talento Humano:</t>
    </r>
    <r>
      <rPr>
        <sz val="11"/>
        <color indexed="8"/>
        <rFont val="Arial Narrow"/>
        <family val="2"/>
      </rPr>
      <t xml:space="preserve">
Construcción de la documentación soporte al programa </t>
    </r>
  </si>
  <si>
    <r>
      <rPr>
        <b/>
        <sz val="11"/>
        <color indexed="8"/>
        <rFont val="Arial Narrow"/>
        <family val="2"/>
      </rPr>
      <t>G. Talento Humano:</t>
    </r>
    <r>
      <rPr>
        <sz val="11"/>
        <color indexed="8"/>
        <rFont val="Arial Narrow"/>
        <family val="2"/>
      </rPr>
      <t xml:space="preserve">
estos documentos se encuentran en desarrollo  
Carpeta Compartida
\\fileserverNAS\PublicaNAS\1001 - Usuarios\210 - Gerencia Talento Humano\sahiquel\Talento Humano 2022\RSE</t>
    </r>
  </si>
  <si>
    <r>
      <rPr>
        <b/>
        <sz val="11"/>
        <color indexed="8"/>
        <rFont val="Arial Narrow"/>
        <family val="2"/>
      </rPr>
      <t>G. Talento Humano:</t>
    </r>
    <r>
      <rPr>
        <sz val="11"/>
        <color indexed="8"/>
        <rFont val="Arial Narrow"/>
        <family val="2"/>
      </rPr>
      <t xml:space="preserve">
Serealiza de acuerdo con el Cronograma de Actividades propuesto para el año en curso.
https://www.saesas.gov.co/nuestra_entidad/estructura_organizacional_talento_29904/plan_estrategico_talento_humano_109875/2_programa_bienestar_social_109879 
Correo Binestar y calidad de vida 
cbienestar@saesas.vov.co</t>
    </r>
  </si>
  <si>
    <r>
      <rPr>
        <b/>
        <sz val="11"/>
        <color indexed="8"/>
        <rFont val="Arial Narrow"/>
        <family val="2"/>
      </rPr>
      <t>G. Talento Humano</t>
    </r>
    <r>
      <rPr>
        <sz val="11"/>
        <color indexed="8"/>
        <rFont val="Arial Narrow"/>
        <family val="2"/>
      </rPr>
      <t>: 
Seguimiento a la comunicación de fucniones por parte de los lideres de área</t>
    </r>
  </si>
  <si>
    <r>
      <rPr>
        <b/>
        <sz val="11"/>
        <color indexed="8"/>
        <rFont val="Arial Narrow"/>
        <family val="2"/>
      </rPr>
      <t>G. Talento Humano</t>
    </r>
    <r>
      <rPr>
        <sz val="11"/>
        <color indexed="8"/>
        <rFont val="Arial Narrow"/>
        <family val="2"/>
      </rPr>
      <t>: 
Comunicación de funciones</t>
    </r>
  </si>
  <si>
    <r>
      <rPr>
        <b/>
        <sz val="11"/>
        <color indexed="8"/>
        <rFont val="Arial Narrow"/>
        <family val="2"/>
      </rPr>
      <t>G. Talento Humano</t>
    </r>
    <r>
      <rPr>
        <sz val="11"/>
        <color indexed="8"/>
        <rFont val="Arial Narrow"/>
        <family val="2"/>
      </rPr>
      <t>: 
Socialización del Procedimiento de Evaluacion de Rendimiento a los lideres de área.</t>
    </r>
  </si>
  <si>
    <r>
      <rPr>
        <b/>
        <sz val="11"/>
        <color indexed="8"/>
        <rFont val="Arial Narrow"/>
        <family val="2"/>
      </rPr>
      <t>G. Talento Humano</t>
    </r>
    <r>
      <rPr>
        <sz val="11"/>
        <color indexed="8"/>
        <rFont val="Arial Narrow"/>
        <family val="2"/>
      </rPr>
      <t>: 
P-GT2-171 Procedimiento de Evaluación de Rendimiento de Empleados sin Dirección de Equipos</t>
    </r>
  </si>
  <si>
    <r>
      <rPr>
        <b/>
        <sz val="11"/>
        <color indexed="8"/>
        <rFont val="Arial Narrow"/>
        <family val="2"/>
      </rPr>
      <t>G. Talento Humano</t>
    </r>
    <r>
      <rPr>
        <sz val="11"/>
        <color indexed="8"/>
        <rFont val="Arial Narrow"/>
        <family val="2"/>
      </rPr>
      <t>: 
Cada que se debe realizar el proceso de Evaluación se envia los formatos a los lideres de area para que las realicen.</t>
    </r>
  </si>
  <si>
    <r>
      <rPr>
        <b/>
        <sz val="11"/>
        <color indexed="8"/>
        <rFont val="Arial Narrow"/>
        <family val="2"/>
      </rPr>
      <t>G. Talento Humano</t>
    </r>
    <r>
      <rPr>
        <sz val="11"/>
        <color indexed="8"/>
        <rFont val="Arial Narrow"/>
        <family val="2"/>
      </rPr>
      <t>: 
Formato de Evaluacion de Rendimiento</t>
    </r>
  </si>
  <si>
    <r>
      <rPr>
        <b/>
        <sz val="11"/>
        <color indexed="8"/>
        <rFont val="Arial Narrow"/>
        <family val="2"/>
      </rPr>
      <t>G. Talento Humano</t>
    </r>
    <r>
      <rPr>
        <sz val="11"/>
        <color indexed="8"/>
        <rFont val="Arial Narrow"/>
        <family val="2"/>
      </rPr>
      <t xml:space="preserve">: 
Se hace seguimiento a las evaluaciones legalizadas en la Gerencia de Talento Humano enviando recordatorios a los lideres de proceso de las evaluaciones pendientes. </t>
    </r>
  </si>
  <si>
    <r>
      <rPr>
        <b/>
        <sz val="11"/>
        <color indexed="8"/>
        <rFont val="Arial Narrow"/>
        <family val="2"/>
      </rPr>
      <t>G. Talento Humano</t>
    </r>
    <r>
      <rPr>
        <sz val="11"/>
        <color indexed="8"/>
        <rFont val="Arial Narrow"/>
        <family val="2"/>
      </rPr>
      <t>: 
Control de Evaluaciones de Rendimiento y Correos electronicos.</t>
    </r>
  </si>
  <si>
    <r>
      <rPr>
        <b/>
        <sz val="11"/>
        <color indexed="8"/>
        <rFont val="Arial Narrow"/>
        <family val="2"/>
      </rPr>
      <t xml:space="preserve">G. Talento Humano: </t>
    </r>
    <r>
      <rPr>
        <sz val="11"/>
        <color indexed="8"/>
        <rFont val="Arial Narrow"/>
        <family val="2"/>
      </rPr>
      <t xml:space="preserve"> Se han identificado las vacantes para promocion  directa y para las invitaciones internas</t>
    </r>
  </si>
  <si>
    <r>
      <rPr>
        <b/>
        <sz val="11"/>
        <color indexed="8"/>
        <rFont val="Arial Narrow"/>
        <family val="2"/>
      </rPr>
      <t>G. Talento Humano:</t>
    </r>
    <r>
      <rPr>
        <sz val="11"/>
        <color indexed="8"/>
        <rFont val="Arial Narrow"/>
        <family val="2"/>
      </rPr>
      <t xml:space="preserve"> Publicaciones de las invitaciones internas, las pruebas de competencias en el portal psigma, y esduios Portal e y M </t>
    </r>
  </si>
  <si>
    <r>
      <rPr>
        <b/>
        <sz val="11"/>
        <color indexed="8"/>
        <rFont val="Arial Narrow"/>
        <family val="2"/>
      </rPr>
      <t xml:space="preserve">G. Talento Humano: </t>
    </r>
    <r>
      <rPr>
        <sz val="11"/>
        <color indexed="8"/>
        <rFont val="Arial Narrow"/>
        <family val="2"/>
      </rPr>
      <t xml:space="preserve"> Se Enviaron las dos invitaciones internas para revisión</t>
    </r>
  </si>
  <si>
    <r>
      <rPr>
        <b/>
        <sz val="11"/>
        <color indexed="8"/>
        <rFont val="Arial Narrow"/>
        <family val="2"/>
      </rPr>
      <t>G. Talento Humano:</t>
    </r>
    <r>
      <rPr>
        <sz val="11"/>
        <color indexed="8"/>
        <rFont val="Arial Narrow"/>
        <family val="2"/>
      </rPr>
      <t xml:space="preserve"> correos de seguimiento y revisión</t>
    </r>
  </si>
  <si>
    <r>
      <rPr>
        <b/>
        <sz val="11"/>
        <color indexed="8"/>
        <rFont val="Arial Narrow"/>
        <family val="2"/>
      </rPr>
      <t>G. Talento Humano:</t>
    </r>
    <r>
      <rPr>
        <sz val="11"/>
        <color indexed="8"/>
        <rFont val="Arial Narrow"/>
        <family val="2"/>
      </rPr>
      <t xml:space="preserve"> Se realiza la revisión final para publicación de las dos invitaciones del trimestre</t>
    </r>
  </si>
  <si>
    <r>
      <rPr>
        <b/>
        <sz val="11"/>
        <color indexed="8"/>
        <rFont val="Arial Narrow"/>
        <family val="2"/>
      </rPr>
      <t>G. Talento Humano:</t>
    </r>
    <r>
      <rPr>
        <sz val="11"/>
        <color indexed="8"/>
        <rFont val="Arial Narrow"/>
        <family val="2"/>
      </rPr>
      <t xml:space="preserve"> Documento final </t>
    </r>
  </si>
  <si>
    <r>
      <rPr>
        <b/>
        <sz val="11"/>
        <color indexed="8"/>
        <rFont val="Arial Narrow"/>
        <family val="2"/>
      </rPr>
      <t>G. Talento Humano:</t>
    </r>
    <r>
      <rPr>
        <sz val="11"/>
        <color indexed="8"/>
        <rFont val="Arial Narrow"/>
        <family val="2"/>
      </rPr>
      <t xml:space="preserve"> se verifican los requisitos minimos de los postulados</t>
    </r>
  </si>
  <si>
    <r>
      <rPr>
        <b/>
        <sz val="11"/>
        <color indexed="8"/>
        <rFont val="Arial Narrow"/>
        <family val="2"/>
      </rPr>
      <t>G. Talento Humano:</t>
    </r>
    <r>
      <rPr>
        <sz val="11"/>
        <color indexed="8"/>
        <rFont val="Arial Narrow"/>
        <family val="2"/>
      </rPr>
      <t xml:space="preserve"> formato de verificacion requisitos</t>
    </r>
  </si>
  <si>
    <r>
      <rPr>
        <b/>
        <sz val="11"/>
        <color indexed="8"/>
        <rFont val="Arial Narrow"/>
        <family val="2"/>
      </rPr>
      <t>G. Talento Humano:</t>
    </r>
    <r>
      <rPr>
        <sz val="11"/>
        <color indexed="8"/>
        <rFont val="Arial Narrow"/>
        <family val="2"/>
      </rPr>
      <t xml:space="preserve"> se realiza el envío de los candidatos para pruebas de competencias y estudios de seguiridad requeridos de acuerdo a cumplimeinto de perfil</t>
    </r>
  </si>
  <si>
    <r>
      <rPr>
        <b/>
        <sz val="11"/>
        <color indexed="8"/>
        <rFont val="Arial Narrow"/>
        <family val="2"/>
      </rPr>
      <t>G. Talento Humano:</t>
    </r>
    <r>
      <rPr>
        <sz val="11"/>
        <color indexed="8"/>
        <rFont val="Arial Narrow"/>
        <family val="2"/>
      </rPr>
      <t xml:space="preserve"> Portal psigma y  portal E y M</t>
    </r>
  </si>
  <si>
    <r>
      <rPr>
        <b/>
        <sz val="11"/>
        <color indexed="8"/>
        <rFont val="Arial Narrow"/>
        <family val="2"/>
      </rPr>
      <t xml:space="preserve">G. Talento Humano: </t>
    </r>
    <r>
      <rPr>
        <sz val="11"/>
        <color indexed="8"/>
        <rFont val="Arial Narrow"/>
        <family val="2"/>
      </rPr>
      <t>Se han validado los requisitos minimos para cada cargo</t>
    </r>
  </si>
  <si>
    <r>
      <rPr>
        <b/>
        <sz val="11"/>
        <color indexed="8"/>
        <rFont val="Arial Narrow"/>
        <family val="2"/>
      </rPr>
      <t>G. Talento Humano:</t>
    </r>
    <r>
      <rPr>
        <sz val="11"/>
        <color indexed="8"/>
        <rFont val="Arial Narrow"/>
        <family val="2"/>
      </rPr>
      <t xml:space="preserve"> Historias laboarales y registro</t>
    </r>
  </si>
  <si>
    <r>
      <rPr>
        <b/>
        <sz val="11"/>
        <color indexed="8"/>
        <rFont val="Arial Narrow"/>
        <family val="2"/>
      </rPr>
      <t>G. Talento Humano:</t>
    </r>
    <r>
      <rPr>
        <sz val="11"/>
        <color indexed="8"/>
        <rFont val="Arial Narrow"/>
        <family val="2"/>
      </rPr>
      <t xml:space="preserve"> Promocion de 45 candidatos por promocion directa o invitación interna</t>
    </r>
  </si>
  <si>
    <r>
      <rPr>
        <b/>
        <sz val="11"/>
        <color indexed="8"/>
        <rFont val="Arial Narrow"/>
        <family val="2"/>
      </rPr>
      <t>G. Talento Humano:</t>
    </r>
    <r>
      <rPr>
        <sz val="11"/>
        <color indexed="8"/>
        <rFont val="Arial Narrow"/>
        <family val="2"/>
      </rPr>
      <t xml:space="preserve"> otro sí </t>
    </r>
  </si>
  <si>
    <r>
      <rPr>
        <b/>
        <sz val="11"/>
        <color indexed="8"/>
        <rFont val="Arial Narrow"/>
        <family val="2"/>
      </rPr>
      <t>G. Talento Humano:</t>
    </r>
    <r>
      <rPr>
        <sz val="11"/>
        <color indexed="8"/>
        <rFont val="Arial Narrow"/>
        <family val="2"/>
      </rPr>
      <t xml:space="preserve"> Se continua con la actualizacion de los perfiles de cargo </t>
    </r>
  </si>
  <si>
    <r>
      <rPr>
        <b/>
        <sz val="11"/>
        <color indexed="8"/>
        <rFont val="Arial Narrow"/>
        <family val="2"/>
      </rPr>
      <t>G. Talento Humano:</t>
    </r>
    <r>
      <rPr>
        <sz val="11"/>
        <color indexed="8"/>
        <rFont val="Arial Narrow"/>
        <family val="2"/>
      </rPr>
      <t xml:space="preserve"> documento en actualización</t>
    </r>
  </si>
  <si>
    <r>
      <rPr>
        <b/>
        <sz val="11"/>
        <color indexed="8"/>
        <rFont val="Arial Narrow"/>
        <family val="2"/>
      </rPr>
      <t>G. Talento Humano:</t>
    </r>
    <r>
      <rPr>
        <sz val="11"/>
        <color indexed="8"/>
        <rFont val="Arial Narrow"/>
        <family val="2"/>
      </rPr>
      <t xml:space="preserve"> Se  han realizado las publicaciones, a necesidad</t>
    </r>
  </si>
  <si>
    <r>
      <rPr>
        <b/>
        <sz val="11"/>
        <color indexed="8"/>
        <rFont val="Arial Narrow"/>
        <family val="2"/>
      </rPr>
      <t>G. Talento Humano:</t>
    </r>
    <r>
      <rPr>
        <sz val="11"/>
        <color indexed="8"/>
        <rFont val="Arial Narrow"/>
        <family val="2"/>
      </rPr>
      <t xml:space="preserve"> Portales elempleo.com y serviciodeempleo.gov</t>
    </r>
  </si>
  <si>
    <r>
      <rPr>
        <b/>
        <sz val="11"/>
        <color indexed="8"/>
        <rFont val="Arial Narrow"/>
        <family val="2"/>
      </rPr>
      <t>G. Talento Humano</t>
    </r>
    <r>
      <rPr>
        <sz val="11"/>
        <color indexed="8"/>
        <rFont val="Arial Narrow"/>
        <family val="2"/>
      </rPr>
      <t>: 
Se realizó la consolidación de la información, priorizando los temas a desarrollar en el PEC 2022.</t>
    </r>
  </si>
  <si>
    <r>
      <rPr>
        <b/>
        <sz val="11"/>
        <color indexed="8"/>
        <rFont val="Arial Narrow"/>
        <family val="2"/>
      </rPr>
      <t>G. Talento Humano</t>
    </r>
    <r>
      <rPr>
        <sz val="11"/>
        <color indexed="8"/>
        <rFont val="Arial Narrow"/>
        <family val="2"/>
      </rPr>
      <t>: 
Se hace se seguimiento de la actividad y retroalimentación mediante evaluacion de la actividad con los participantes.</t>
    </r>
  </si>
  <si>
    <r>
      <rPr>
        <b/>
        <sz val="11"/>
        <color indexed="8"/>
        <rFont val="Arial Narrow"/>
        <family val="2"/>
      </rPr>
      <t>G. Talento Humano</t>
    </r>
    <r>
      <rPr>
        <sz val="11"/>
        <color indexed="8"/>
        <rFont val="Arial Narrow"/>
        <family val="2"/>
      </rPr>
      <t>: 
Informes de actividades de formación</t>
    </r>
  </si>
  <si>
    <r>
      <rPr>
        <b/>
        <sz val="11"/>
        <color indexed="8"/>
        <rFont val="Arial Narrow"/>
        <family val="2"/>
      </rPr>
      <t>G. Talento Humano</t>
    </r>
    <r>
      <rPr>
        <sz val="11"/>
        <color indexed="8"/>
        <rFont val="Arial Narrow"/>
        <family val="2"/>
      </rPr>
      <t>: 
Si la persona incumple y pierde el curso se reporta para el respecitvo proceso disciplanrio.</t>
    </r>
  </si>
  <si>
    <r>
      <rPr>
        <b/>
        <sz val="11"/>
        <color indexed="8"/>
        <rFont val="Arial Narrow"/>
        <family val="2"/>
      </rPr>
      <t>G. Talento Humano</t>
    </r>
    <r>
      <rPr>
        <sz val="11"/>
        <color indexed="8"/>
        <rFont val="Arial Narrow"/>
        <family val="2"/>
      </rPr>
      <t>: 
Listados de asistencia e informes de la entidad educativa.</t>
    </r>
  </si>
  <si>
    <r>
      <rPr>
        <b/>
        <sz val="11"/>
        <color indexed="8"/>
        <rFont val="Arial Narrow"/>
        <family val="2"/>
      </rPr>
      <t>G. Talento Humano</t>
    </r>
    <r>
      <rPr>
        <sz val="11"/>
        <color indexed="8"/>
        <rFont val="Arial Narrow"/>
        <family val="2"/>
      </rPr>
      <t>: 
Se complementa la evalacion de impacto con otros lideres de proceso que puedan dar su concepto frente al resultado de la actividad</t>
    </r>
  </si>
  <si>
    <r>
      <rPr>
        <b/>
        <sz val="11"/>
        <color indexed="8"/>
        <rFont val="Arial Narrow"/>
        <family val="2"/>
      </rPr>
      <t>G. Talento Humano</t>
    </r>
    <r>
      <rPr>
        <sz val="11"/>
        <color indexed="8"/>
        <rFont val="Arial Narrow"/>
        <family val="2"/>
      </rPr>
      <t>: 
Formatos de evaluación de impacto.</t>
    </r>
  </si>
  <si>
    <r>
      <rPr>
        <b/>
        <sz val="11"/>
        <color indexed="8"/>
        <rFont val="Arial Narrow"/>
        <family val="2"/>
      </rPr>
      <t>G. Talento Humano</t>
    </r>
    <r>
      <rPr>
        <sz val="11"/>
        <color indexed="8"/>
        <rFont val="Arial Narrow"/>
        <family val="2"/>
      </rPr>
      <t>:
Algunas actividades de formación se eligen por el contenido de la actividad</t>
    </r>
  </si>
  <si>
    <r>
      <rPr>
        <b/>
        <sz val="11"/>
        <color indexed="8"/>
        <rFont val="Arial Narrow"/>
        <family val="2"/>
      </rPr>
      <t>G. Talento Humano</t>
    </r>
    <r>
      <rPr>
        <sz val="11"/>
        <color indexed="8"/>
        <rFont val="Arial Narrow"/>
        <family val="2"/>
      </rPr>
      <t>:
Propuesta del servicio</t>
    </r>
  </si>
  <si>
    <r>
      <rPr>
        <b/>
        <sz val="11"/>
        <color indexed="8"/>
        <rFont val="Arial Narrow"/>
        <family val="2"/>
      </rPr>
      <t>G. Talento Humano</t>
    </r>
    <r>
      <rPr>
        <sz val="11"/>
        <color indexed="8"/>
        <rFont val="Arial Narrow"/>
        <family val="2"/>
      </rPr>
      <t>: Se ha validado Requsitos minimos y perfil de cargo</t>
    </r>
  </si>
  <si>
    <r>
      <rPr>
        <b/>
        <sz val="11"/>
        <color indexed="8"/>
        <rFont val="Arial Narrow"/>
        <family val="2"/>
      </rPr>
      <t>G. Talento Humano</t>
    </r>
    <r>
      <rPr>
        <sz val="11"/>
        <color indexed="8"/>
        <rFont val="Arial Narrow"/>
        <family val="2"/>
      </rPr>
      <t>:</t>
    </r>
    <r>
      <rPr>
        <sz val="11"/>
        <color indexed="8"/>
        <rFont val="Arial Narrow"/>
        <family val="2"/>
      </rPr>
      <t xml:space="preserve"> requsiitos minimos, perfiles entrevista</t>
    </r>
  </si>
  <si>
    <r>
      <rPr>
        <b/>
        <sz val="11"/>
        <color indexed="8"/>
        <rFont val="Arial Narrow"/>
        <family val="2"/>
      </rPr>
      <t>G. Talento Humano</t>
    </r>
    <r>
      <rPr>
        <sz val="11"/>
        <color indexed="8"/>
        <rFont val="Arial Narrow"/>
        <family val="2"/>
      </rPr>
      <t>: El Gerente de TH revisa el cumplimiento del cierre del Estudio de Seguirdad</t>
    </r>
  </si>
  <si>
    <r>
      <rPr>
        <b/>
        <sz val="11"/>
        <color indexed="8"/>
        <rFont val="Arial Narrow"/>
        <family val="2"/>
      </rPr>
      <t>G. Talento Humano</t>
    </r>
    <r>
      <rPr>
        <sz val="11"/>
        <color indexed="8"/>
        <rFont val="Arial Narrow"/>
        <family val="2"/>
      </rPr>
      <t>:</t>
    </r>
    <r>
      <rPr>
        <sz val="11"/>
        <color indexed="8"/>
        <rFont val="Arial Narrow"/>
        <family val="2"/>
      </rPr>
      <t xml:space="preserve"> informe de cierre de estudio de seguridad por  proveedor E y M</t>
    </r>
  </si>
  <si>
    <r>
      <rPr>
        <b/>
        <sz val="11"/>
        <color indexed="8"/>
        <rFont val="Arial Narrow"/>
        <family val="2"/>
      </rPr>
      <t>G. Talento Humano</t>
    </r>
    <r>
      <rPr>
        <sz val="11"/>
        <color indexed="8"/>
        <rFont val="Arial Narrow"/>
        <family val="2"/>
      </rPr>
      <t>: El area de STT valida que cumpla el profesionagrama</t>
    </r>
  </si>
  <si>
    <r>
      <rPr>
        <b/>
        <sz val="11"/>
        <color indexed="8"/>
        <rFont val="Arial Narrow"/>
        <family val="2"/>
      </rPr>
      <t>G. Talento Humano</t>
    </r>
    <r>
      <rPr>
        <sz val="11"/>
        <color indexed="8"/>
        <rFont val="Arial Narrow"/>
        <family val="2"/>
      </rPr>
      <t>:</t>
    </r>
    <r>
      <rPr>
        <sz val="11"/>
        <color indexed="8"/>
        <rFont val="Arial Narrow"/>
        <family val="2"/>
      </rPr>
      <t xml:space="preserve"> Correo, orden de examenes </t>
    </r>
  </si>
  <si>
    <r>
      <rPr>
        <b/>
        <sz val="11"/>
        <color indexed="8"/>
        <rFont val="Arial Narrow"/>
        <family val="2"/>
      </rPr>
      <t>G. Talento Humano</t>
    </r>
    <r>
      <rPr>
        <sz val="11"/>
        <color indexed="8"/>
        <rFont val="Arial Narrow"/>
        <family val="2"/>
      </rPr>
      <t>: se continua pormoviendo los beneficios en entrevista</t>
    </r>
  </si>
  <si>
    <r>
      <rPr>
        <b/>
        <sz val="11"/>
        <color indexed="8"/>
        <rFont val="Arial Narrow"/>
        <family val="2"/>
      </rPr>
      <t>G. Talento Humano</t>
    </r>
    <r>
      <rPr>
        <sz val="11"/>
        <color indexed="8"/>
        <rFont val="Arial Narrow"/>
        <family val="2"/>
      </rPr>
      <t>:</t>
    </r>
    <r>
      <rPr>
        <sz val="11"/>
        <color indexed="8"/>
        <rFont val="Arial Narrow"/>
        <family val="2"/>
      </rPr>
      <t xml:space="preserve"> entrevista</t>
    </r>
  </si>
  <si>
    <r>
      <rPr>
        <b/>
        <sz val="11"/>
        <color indexed="8"/>
        <rFont val="Arial Narrow"/>
        <family val="2"/>
      </rPr>
      <t>G. Talento Humano</t>
    </r>
    <r>
      <rPr>
        <sz val="11"/>
        <color indexed="8"/>
        <rFont val="Arial Narrow"/>
        <family val="2"/>
      </rPr>
      <t xml:space="preserve">:Se valida con los asesores de cada EPS si pertenecen a dicha entidad del Sistema General de Seguridad Social (SGSS) </t>
    </r>
  </si>
  <si>
    <r>
      <rPr>
        <b/>
        <sz val="11"/>
        <color indexed="8"/>
        <rFont val="Arial Narrow"/>
        <family val="2"/>
      </rPr>
      <t>G. Talento Humano</t>
    </r>
    <r>
      <rPr>
        <sz val="11"/>
        <color indexed="8"/>
        <rFont val="Arial Narrow"/>
        <family val="2"/>
      </rPr>
      <t>: Se tiene contacto vía correo con cada uno de los asesores asignados a las EPS quienes reportan el certificado de cada uno de los afiliados, los cuales se valida frente al listado de personas que ingresan</t>
    </r>
  </si>
  <si>
    <r>
      <rPr>
        <b/>
        <sz val="11"/>
        <color indexed="8"/>
        <rFont val="Arial Narrow"/>
        <family val="2"/>
      </rPr>
      <t>G. Talento Humano</t>
    </r>
    <r>
      <rPr>
        <sz val="11"/>
        <color indexed="8"/>
        <rFont val="Arial Narrow"/>
        <family val="2"/>
      </rPr>
      <t>:Se hace seguimiento que los beneficarios queden activos tanto en la EPS como el la CCF con cada uno de los asesores</t>
    </r>
  </si>
  <si>
    <r>
      <rPr>
        <b/>
        <sz val="11"/>
        <color indexed="8"/>
        <rFont val="Arial Narrow"/>
        <family val="2"/>
      </rPr>
      <t>G. Talento Humano</t>
    </r>
    <r>
      <rPr>
        <sz val="11"/>
        <color indexed="8"/>
        <rFont val="Arial Narrow"/>
        <family val="2"/>
      </rPr>
      <t>:Una vez envida la informacion a tiempo se valida de nuevo la informacion de los canditados afiliar a la ARL</t>
    </r>
  </si>
  <si>
    <r>
      <rPr>
        <b/>
        <sz val="11"/>
        <color indexed="8"/>
        <rFont val="Arial Narrow"/>
        <family val="2"/>
      </rPr>
      <t>G. Talento Humano:</t>
    </r>
    <r>
      <rPr>
        <sz val="11"/>
        <color indexed="8"/>
        <rFont val="Arial Narrow"/>
        <family val="2"/>
      </rPr>
      <t xml:space="preserve"> Se realiza validacion de manuales funcionales cada vez que se presenta un cambio en el sistema erp ya seha por cambios normativos o mejoras especificas de un programa, se realiza validacion previa en ambiente de preproddiccion antes de ejecutar cualquier cambio en el ambiente productivo y en la base de datos actualizada, previo a la autorizacion del comite de cambios de la SAE</t>
    </r>
  </si>
  <si>
    <r>
      <rPr>
        <b/>
        <sz val="11"/>
        <color indexed="8"/>
        <rFont val="Arial Narrow"/>
        <family val="2"/>
      </rPr>
      <t>G. Talento Humano:</t>
    </r>
    <r>
      <rPr>
        <sz val="11"/>
        <color indexed="8"/>
        <rFont val="Arial Narrow"/>
        <family val="2"/>
      </rPr>
      <t xml:space="preserve"> Se hace validacion permanente a todos los procesos que impactan la nomina , tanto parametrizacion del sistema, funcionamiento del mismo, validacion de novedades y revision detallada de cada proceso de liquidacion tanto de nomina, retencion en la fuente, seguridad social , procesos de ciefrre de mes y de interfaz contable</t>
    </r>
  </si>
  <si>
    <r>
      <rPr>
        <b/>
        <sz val="11"/>
        <color indexed="8"/>
        <rFont val="Arial Narrow"/>
        <family val="2"/>
      </rPr>
      <t>G. Talento Humano:</t>
    </r>
    <r>
      <rPr>
        <sz val="11"/>
        <color indexed="8"/>
        <rFont val="Arial Narrow"/>
        <family val="2"/>
      </rPr>
      <t xml:space="preserve"> Se participa en actividades de formacion e induccion de acuerdo al cronograma de capacitacion establecido en sae y a actividades especificas de la gerencia</t>
    </r>
  </si>
  <si>
    <r>
      <rPr>
        <b/>
        <sz val="11"/>
        <color indexed="8"/>
        <rFont val="Arial Narrow"/>
        <family val="2"/>
      </rPr>
      <t>G. Talento Humano:</t>
    </r>
    <r>
      <rPr>
        <sz val="11"/>
        <color indexed="8"/>
        <rFont val="Arial Narrow"/>
        <family val="2"/>
      </rPr>
      <t xml:space="preserve"> Calendario teams</t>
    </r>
  </si>
  <si>
    <r>
      <rPr>
        <b/>
        <sz val="11"/>
        <color indexed="8"/>
        <rFont val="Arial Narrow"/>
        <family val="2"/>
      </rPr>
      <t>G. Talento Humano</t>
    </r>
    <r>
      <rPr>
        <sz val="11"/>
        <color indexed="8"/>
        <rFont val="Arial Narrow"/>
        <family val="2"/>
      </rPr>
      <t>:</t>
    </r>
    <r>
      <rPr>
        <sz val="11"/>
        <color indexed="8"/>
        <rFont val="Arial Narrow"/>
        <family val="2"/>
      </rPr>
      <t xml:space="preserve">
Se estan ejecutando capacitaciones virtuales y presenciales a los brigadistas a nivel nacional. 
Estas capacitaciones se estan ejecutando desde el 05 de Septiembre de 2022.</t>
    </r>
  </si>
  <si>
    <r>
      <rPr>
        <b/>
        <sz val="11"/>
        <color indexed="8"/>
        <rFont val="Arial Narrow"/>
        <family val="2"/>
      </rPr>
      <t>G. Talento Humano</t>
    </r>
    <r>
      <rPr>
        <sz val="11"/>
        <color indexed="8"/>
        <rFont val="Arial Narrow"/>
        <family val="2"/>
      </rPr>
      <t>:</t>
    </r>
    <r>
      <rPr>
        <sz val="11"/>
        <color indexed="8"/>
        <rFont val="Arial Narrow"/>
        <family val="2"/>
      </rPr>
      <t xml:space="preserve">
Asistencia a capacitaciones presenciales.
Reporte de forms , para las capacitaciones virtuales.</t>
    </r>
  </si>
  <si>
    <r>
      <rPr>
        <b/>
        <sz val="11"/>
        <color indexed="8"/>
        <rFont val="Arial Narrow"/>
        <family val="2"/>
      </rPr>
      <t>G. Talento Humano</t>
    </r>
    <r>
      <rPr>
        <sz val="11"/>
        <color indexed="8"/>
        <rFont val="Arial Narrow"/>
        <family val="2"/>
      </rPr>
      <t>:</t>
    </r>
    <r>
      <rPr>
        <sz val="11"/>
        <color indexed="8"/>
        <rFont val="Arial Narrow"/>
        <family val="2"/>
      </rPr>
      <t xml:space="preserve">
No se ha generado una capacitacion especifica, sin embargo en procesos de induccion se da la indicaciones de como realziar el reporte.</t>
    </r>
  </si>
  <si>
    <r>
      <rPr>
        <b/>
        <sz val="11"/>
        <color indexed="8"/>
        <rFont val="Arial Narrow"/>
        <family val="2"/>
      </rPr>
      <t>G. Talento Humano</t>
    </r>
    <r>
      <rPr>
        <sz val="11"/>
        <color indexed="8"/>
        <rFont val="Arial Narrow"/>
        <family val="2"/>
      </rPr>
      <t>:</t>
    </r>
  </si>
  <si>
    <r>
      <rPr>
        <b/>
        <sz val="11"/>
        <color indexed="8"/>
        <rFont val="Arial Narrow"/>
        <family val="2"/>
      </rPr>
      <t>G. Talento Humano</t>
    </r>
    <r>
      <rPr>
        <sz val="11"/>
        <color indexed="8"/>
        <rFont val="Arial Narrow"/>
        <family val="2"/>
      </rPr>
      <t>:
Se realiza simulacro a nivel nacional.</t>
    </r>
  </si>
  <si>
    <r>
      <rPr>
        <b/>
        <sz val="11"/>
        <color indexed="8"/>
        <rFont val="Arial Narrow"/>
        <family val="2"/>
      </rPr>
      <t>G. Talento Humano</t>
    </r>
    <r>
      <rPr>
        <sz val="11"/>
        <color indexed="8"/>
        <rFont val="Arial Narrow"/>
        <family val="2"/>
      </rPr>
      <t>:
Registros fotograficos, certificados de participacion de simulacro en bogota.
Informes de simulacros</t>
    </r>
  </si>
  <si>
    <r>
      <rPr>
        <b/>
        <sz val="11"/>
        <color indexed="8"/>
        <rFont val="Arial Narrow"/>
        <family val="2"/>
      </rPr>
      <t>G. Talento Humano</t>
    </r>
    <r>
      <rPr>
        <sz val="11"/>
        <color indexed="8"/>
        <rFont val="Arial Narrow"/>
        <family val="2"/>
      </rPr>
      <t>:</t>
    </r>
    <r>
      <rPr>
        <sz val="11"/>
        <color indexed="8"/>
        <rFont val="Arial Narrow"/>
        <family val="2"/>
      </rPr>
      <t xml:space="preserve">
No se ha generado una consolidadcion de la información</t>
    </r>
  </si>
  <si>
    <r>
      <rPr>
        <b/>
        <sz val="11"/>
        <color indexed="8"/>
        <rFont val="Arial Narrow"/>
        <family val="2"/>
      </rPr>
      <t>G. Talento Humano</t>
    </r>
    <r>
      <rPr>
        <sz val="11"/>
        <color indexed="8"/>
        <rFont val="Arial Narrow"/>
        <family val="2"/>
      </rPr>
      <t>:</t>
    </r>
    <r>
      <rPr>
        <sz val="11"/>
        <color indexed="8"/>
        <rFont val="Arial Narrow"/>
        <family val="2"/>
      </rPr>
      <t xml:space="preserve">
Los reportes de condiciones inseguras se encuentran dentro de las peligros ya identificados en la matriz</t>
    </r>
  </si>
  <si>
    <r>
      <rPr>
        <b/>
        <sz val="11"/>
        <color indexed="8"/>
        <rFont val="Arial Narrow"/>
        <family val="2"/>
      </rPr>
      <t>G. Talento Humano</t>
    </r>
    <r>
      <rPr>
        <sz val="11"/>
        <color indexed="8"/>
        <rFont val="Arial Narrow"/>
        <family val="2"/>
      </rPr>
      <t>:
Matriz de identifcacion de peligros
Matriz de seguimiento a condiciones inseguras.</t>
    </r>
  </si>
  <si>
    <r>
      <rPr>
        <b/>
        <sz val="11"/>
        <color indexed="8"/>
        <rFont val="Arial Narrow"/>
        <family val="2"/>
      </rPr>
      <t>G. Talento Humano</t>
    </r>
    <r>
      <rPr>
        <sz val="11"/>
        <color indexed="8"/>
        <rFont val="Arial Narrow"/>
        <family val="2"/>
      </rPr>
      <t>:
Se cuenta en la intranet con el documento: INSTRUCTIVO MEDIDAS DE SEGURIDAD PARA LOS SERVIDORES PUBLICOS DE SAE EN SITUACIÓN DE RIESGO
Sin embargo no se ha documentado un protocolo, Se esta trabajando un guias de prevencion, pero no se ha defindo la elaboracion de un PROTOCOLO.</t>
    </r>
  </si>
  <si>
    <r>
      <rPr>
        <b/>
        <sz val="11"/>
        <color indexed="8"/>
        <rFont val="Arial Narrow"/>
        <family val="2"/>
      </rPr>
      <t>G. Talento Humano</t>
    </r>
    <r>
      <rPr>
        <sz val="11"/>
        <color indexed="8"/>
        <rFont val="Arial Narrow"/>
        <family val="2"/>
      </rPr>
      <t>:
 INSTRUCTIVO MEDIDAS DE SEGURIDAD PARA LOS
SERVIDORES PUBLICOS DE SAE EN SITUACIÓN DE RIESGO.
6 Guias de prevencion del riesgo publico.</t>
    </r>
  </si>
  <si>
    <r>
      <rPr>
        <b/>
        <sz val="11"/>
        <color indexed="8"/>
        <rFont val="Arial Narrow"/>
        <family val="2"/>
      </rPr>
      <t>G. Talento Humano</t>
    </r>
    <r>
      <rPr>
        <sz val="11"/>
        <color indexed="8"/>
        <rFont val="Arial Narrow"/>
        <family val="2"/>
      </rPr>
      <t xml:space="preserve">:Se hace contacto con los asesores dispuestos para este fin </t>
    </r>
  </si>
  <si>
    <r>
      <rPr>
        <b/>
        <sz val="11"/>
        <color indexed="8"/>
        <rFont val="Arial Narrow"/>
        <family val="2"/>
      </rPr>
      <t>G. Talento Humano:</t>
    </r>
    <r>
      <rPr>
        <sz val="11"/>
        <color indexed="8"/>
        <rFont val="Arial Narrow"/>
        <family val="2"/>
      </rPr>
      <t xml:space="preserve">
se hace seguimiento de acuerdo con las fechas sugeridas en caso tal de replantear alguna estrategia o actividad</t>
    </r>
  </si>
  <si>
    <r>
      <rPr>
        <b/>
        <sz val="11"/>
        <color indexed="8"/>
        <rFont val="Arial Narrow"/>
        <family val="2"/>
      </rPr>
      <t>G. Talento Humano:</t>
    </r>
    <r>
      <rPr>
        <sz val="11"/>
        <color indexed="8"/>
        <rFont val="Arial Narrow"/>
        <family val="2"/>
      </rPr>
      <t xml:space="preserve">
Cronograma de https://www.saesas.gov.co/nuestra_entidad/estructura_organizacional_talento_29904/plan_estrategico_talento_humano_109875/2_programa_bienestar_social_109879bienestar 2022</t>
    </r>
  </si>
  <si>
    <r>
      <rPr>
        <b/>
        <sz val="11"/>
        <color indexed="8"/>
        <rFont val="Arial Narrow"/>
        <family val="2"/>
      </rPr>
      <t>G. Talento Humano:</t>
    </r>
    <r>
      <rPr>
        <sz val="11"/>
        <color indexed="8"/>
        <rFont val="Arial Narrow"/>
        <family val="2"/>
      </rPr>
      <t xml:space="preserve">
se realiza seguimiento y socialización de acuerdo con la necesidad de las activiades u estrategia que se tiene programado en el año para la realización de 30 actividades dentro del programa de Bienestar.</t>
    </r>
  </si>
  <si>
    <r>
      <rPr>
        <b/>
        <sz val="11"/>
        <color indexed="8"/>
        <rFont val="Arial Narrow"/>
        <family val="2"/>
      </rPr>
      <t>G. Talento Humano:</t>
    </r>
    <r>
      <rPr>
        <sz val="11"/>
        <color indexed="8"/>
        <rFont val="Arial Narrow"/>
        <family val="2"/>
      </rPr>
      <t xml:space="preserve">
se tiene programado en el año realizar 30 actividades dentro del programa de Bienestar de las cuales a la fecha no se han reprogramado por falta de planeación.</t>
    </r>
  </si>
  <si>
    <r>
      <rPr>
        <b/>
        <sz val="11"/>
        <color indexed="8"/>
        <rFont val="Arial Narrow"/>
        <family val="2"/>
      </rPr>
      <t>G. Talento Humano</t>
    </r>
    <r>
      <rPr>
        <sz val="11"/>
        <color indexed="8"/>
        <rFont val="Arial Narrow"/>
        <family val="2"/>
      </rPr>
      <t>:
Para cuantificar el estado ambiental de la entidad de realiza la identificación y cálculo de la huella de carbon.</t>
    </r>
  </si>
  <si>
    <r>
      <rPr>
        <b/>
        <sz val="11"/>
        <color indexed="8"/>
        <rFont val="Arial Narrow"/>
        <family val="2"/>
      </rPr>
      <t>G. Talento Humano</t>
    </r>
    <r>
      <rPr>
        <sz val="11"/>
        <color indexed="8"/>
        <rFont val="Arial Narrow"/>
        <family val="2"/>
      </rPr>
      <t>:
Informe de resultados del cálculo de la huella de carbono y plan de acción de mejora</t>
    </r>
  </si>
  <si>
    <r>
      <rPr>
        <b/>
        <sz val="11"/>
        <color indexed="8"/>
        <rFont val="Arial Narrow"/>
        <family val="2"/>
      </rPr>
      <t>G. Talento Humano</t>
    </r>
    <r>
      <rPr>
        <sz val="11"/>
        <color indexed="8"/>
        <rFont val="Arial Narrow"/>
        <family val="2"/>
      </rPr>
      <t>:
La proyección presupuestal se realiza en lostiempos establecidos por la Gerencia financiera, esto es un año antes</t>
    </r>
  </si>
  <si>
    <r>
      <rPr>
        <b/>
        <sz val="11"/>
        <color indexed="8"/>
        <rFont val="Arial Narrow"/>
        <family val="2"/>
      </rPr>
      <t>G. Talento Humano</t>
    </r>
    <r>
      <rPr>
        <sz val="11"/>
        <color indexed="8"/>
        <rFont val="Arial Narrow"/>
        <family val="2"/>
      </rPr>
      <t>:
Presupuesto gestión ambiental</t>
    </r>
  </si>
  <si>
    <r>
      <rPr>
        <b/>
        <sz val="11"/>
        <color indexed="8"/>
        <rFont val="Arial Narrow"/>
        <family val="2"/>
      </rPr>
      <t>G. Talento Humano</t>
    </r>
    <r>
      <rPr>
        <sz val="11"/>
        <color indexed="8"/>
        <rFont val="Arial Narrow"/>
        <family val="2"/>
      </rPr>
      <t>:
Se realiza seguimiento según las fechas programadas mediante comunicación directa con el equipo de diseño y se deja carpeta en correo denominada Publicaciones donde se alojan las comunicaciones publicadas</t>
    </r>
  </si>
  <si>
    <r>
      <rPr>
        <b/>
        <sz val="11"/>
        <color indexed="8"/>
        <rFont val="Arial Narrow"/>
        <family val="2"/>
      </rPr>
      <t>G. Talento Humano</t>
    </r>
    <r>
      <rPr>
        <sz val="11"/>
        <color indexed="8"/>
        <rFont val="Arial Narrow"/>
        <family val="2"/>
      </rPr>
      <t>:
Canales internos de comunicación</t>
    </r>
  </si>
  <si>
    <r>
      <rPr>
        <b/>
        <sz val="11"/>
        <color indexed="8"/>
        <rFont val="Arial Narrow"/>
        <family val="2"/>
      </rPr>
      <t>G. Talento Humano</t>
    </r>
    <r>
      <rPr>
        <sz val="11"/>
        <color indexed="8"/>
        <rFont val="Arial Narrow"/>
        <family val="2"/>
      </rPr>
      <t>:
Se realiza la socialización de obligaciones y responsabilidades de la gestión ambiental establecidas en el reglamento interno de trabajo, a los colaboradores de la entidad en inducciones de ingreso.</t>
    </r>
  </si>
  <si>
    <r>
      <rPr>
        <b/>
        <sz val="11"/>
        <color indexed="8"/>
        <rFont val="Arial Narrow"/>
        <family val="2"/>
      </rPr>
      <t>G. Talento Humano</t>
    </r>
    <r>
      <rPr>
        <sz val="11"/>
        <color indexed="8"/>
        <rFont val="Arial Narrow"/>
        <family val="2"/>
      </rPr>
      <t>:
Formato de Presentación del SGA y citaciones.</t>
    </r>
  </si>
  <si>
    <r>
      <rPr>
        <b/>
        <sz val="11"/>
        <color indexed="8"/>
        <rFont val="Arial Narrow"/>
        <family val="2"/>
      </rPr>
      <t>G. Talento Humano</t>
    </r>
    <r>
      <rPr>
        <sz val="11"/>
        <color indexed="8"/>
        <rFont val="Arial Narrow"/>
        <family val="2"/>
      </rPr>
      <t>:
Pendiente por iniciar esa fase del procedimiento</t>
    </r>
  </si>
  <si>
    <r>
      <rPr>
        <b/>
        <sz val="11"/>
        <color indexed="8"/>
        <rFont val="Arial Narrow"/>
        <family val="2"/>
      </rPr>
      <t>G. Talento Humano</t>
    </r>
    <r>
      <rPr>
        <sz val="11"/>
        <color indexed="8"/>
        <rFont val="Arial Narrow"/>
        <family val="2"/>
      </rPr>
      <t>:
Pendiente por iniciar</t>
    </r>
  </si>
  <si>
    <r>
      <rPr>
        <b/>
        <sz val="11"/>
        <color indexed="8"/>
        <rFont val="Arial Narrow"/>
        <family val="2"/>
      </rPr>
      <t>G. Talento Humano</t>
    </r>
    <r>
      <rPr>
        <sz val="11"/>
        <color indexed="8"/>
        <rFont val="Arial Narrow"/>
        <family val="2"/>
      </rPr>
      <t>:
El recurso identificado es para control y aplicación propia de la gerencia de talento humano, sin embargo, se maneja la estategia de implementación en conjunto con el GIT de servicios adm.</t>
    </r>
  </si>
  <si>
    <r>
      <rPr>
        <b/>
        <sz val="11"/>
        <color indexed="8"/>
        <rFont val="Arial Narrow"/>
        <family val="2"/>
      </rPr>
      <t>G. Talento Humano</t>
    </r>
    <r>
      <rPr>
        <sz val="11"/>
        <color indexed="8"/>
        <rFont val="Arial Narrow"/>
        <family val="2"/>
      </rPr>
      <t>:
Se encuentra en curso la aplicación de la plataforma de conocimiento y apropiación de temáticas ambientales denominado Juntos Es Posible</t>
    </r>
  </si>
  <si>
    <r>
      <rPr>
        <b/>
        <sz val="11"/>
        <color indexed="8"/>
        <rFont val="Arial Narrow"/>
        <family val="2"/>
      </rPr>
      <t>G. Talento Humano</t>
    </r>
    <r>
      <rPr>
        <sz val="11"/>
        <color indexed="8"/>
        <rFont val="Arial Narrow"/>
        <family val="2"/>
      </rPr>
      <t>:
*Convenio WWF
*Acuerdo de confidencialidad
*Plataforma juntos es posible
*Proyecto</t>
    </r>
  </si>
  <si>
    <r>
      <rPr>
        <b/>
        <sz val="11"/>
        <color indexed="8"/>
        <rFont val="Arial Narrow"/>
        <family val="2"/>
      </rPr>
      <t>G. Talento Humano</t>
    </r>
    <r>
      <rPr>
        <sz val="11"/>
        <color indexed="8"/>
        <rFont val="Arial Narrow"/>
        <family val="2"/>
      </rPr>
      <t>:
Una vez cumplidos los tiempos pactados se realiza seguimiento sobre los correos enviados a los casos no cerrados.</t>
    </r>
  </si>
  <si>
    <r>
      <rPr>
        <b/>
        <sz val="11"/>
        <color indexed="8"/>
        <rFont val="Arial Narrow"/>
        <family val="2"/>
      </rPr>
      <t>G. Talento Humano</t>
    </r>
    <r>
      <rPr>
        <sz val="11"/>
        <color indexed="8"/>
        <rFont val="Arial Narrow"/>
        <family val="2"/>
      </rPr>
      <t>:
*Correos electrónicos</t>
    </r>
  </si>
  <si>
    <r>
      <rPr>
        <b/>
        <sz val="11"/>
        <color indexed="8"/>
        <rFont val="Arial Narrow"/>
        <family val="2"/>
      </rPr>
      <t>G. Talento Humano</t>
    </r>
    <r>
      <rPr>
        <sz val="11"/>
        <color indexed="8"/>
        <rFont val="Arial Narrow"/>
        <family val="2"/>
      </rPr>
      <t>:
Se realiza la socialización de obligaciones y responsabilidades de la gestión ambiental establecidas en el reglamento interno de trabajo, a los colaboradores de la entidadque ingresan mediante la inducción.</t>
    </r>
  </si>
  <si>
    <r>
      <rPr>
        <b/>
        <sz val="11"/>
        <color indexed="8"/>
        <rFont val="Arial Narrow"/>
        <family val="2"/>
      </rPr>
      <t>G. Talento Humano</t>
    </r>
    <r>
      <rPr>
        <sz val="11"/>
        <color indexed="8"/>
        <rFont val="Arial Narrow"/>
        <family val="2"/>
      </rPr>
      <t>:</t>
    </r>
    <r>
      <rPr>
        <sz val="11"/>
        <color indexed="8"/>
        <rFont val="Arial Narrow"/>
        <family val="2"/>
      </rPr>
      <t xml:space="preserve">
Se realiza seguimiento a los periodos de revision de la matriz deacuerdo al plan de trabajo</t>
    </r>
  </si>
  <si>
    <r>
      <rPr>
        <b/>
        <sz val="11"/>
        <color indexed="8"/>
        <rFont val="Arial Narrow"/>
        <family val="2"/>
      </rPr>
      <t>G. Talento Humano</t>
    </r>
    <r>
      <rPr>
        <sz val="11"/>
        <color indexed="8"/>
        <rFont val="Arial Narrow"/>
        <family val="2"/>
      </rPr>
      <t>:
Seguimiento al plan de trabajo anual.</t>
    </r>
  </si>
  <si>
    <r>
      <rPr>
        <b/>
        <sz val="11"/>
        <color indexed="8"/>
        <rFont val="Arial Narrow"/>
        <family val="2"/>
      </rPr>
      <t>G. Talento Humano</t>
    </r>
    <r>
      <rPr>
        <sz val="11"/>
        <color indexed="8"/>
        <rFont val="Arial Narrow"/>
        <family val="2"/>
      </rPr>
      <t>:</t>
    </r>
    <r>
      <rPr>
        <sz val="11"/>
        <color indexed="8"/>
        <rFont val="Arial Narrow"/>
        <family val="2"/>
      </rPr>
      <t xml:space="preserve">
Con el apoyo de ARL se realiza la actualizacion de matriz legal</t>
    </r>
  </si>
  <si>
    <r>
      <rPr>
        <b/>
        <sz val="11"/>
        <color indexed="8"/>
        <rFont val="Arial Narrow"/>
        <family val="2"/>
      </rPr>
      <t>G. Talento Humano</t>
    </r>
    <r>
      <rPr>
        <sz val="11"/>
        <color indexed="8"/>
        <rFont val="Arial Narrow"/>
        <family val="2"/>
      </rPr>
      <t>:</t>
    </r>
    <r>
      <rPr>
        <sz val="11"/>
        <color indexed="8"/>
        <rFont val="Arial Narrow"/>
        <family val="2"/>
      </rPr>
      <t xml:space="preserve">
Correo enviado con la actualizacion de la matriz legalñ.</t>
    </r>
  </si>
  <si>
    <r>
      <rPr>
        <b/>
        <sz val="11"/>
        <color indexed="8"/>
        <rFont val="Arial Narrow"/>
        <family val="2"/>
      </rPr>
      <t>G. Talento Humano</t>
    </r>
    <r>
      <rPr>
        <sz val="11"/>
        <color indexed="8"/>
        <rFont val="Arial Narrow"/>
        <family val="2"/>
      </rPr>
      <t>:</t>
    </r>
    <r>
      <rPr>
        <sz val="11"/>
        <color indexed="8"/>
        <rFont val="Arial Narrow"/>
        <family val="2"/>
      </rPr>
      <t xml:space="preserve">
Se realiza seguimiento al cumplimiento de los contratos actuales</t>
    </r>
  </si>
  <si>
    <r>
      <rPr>
        <b/>
        <sz val="11"/>
        <color indexed="8"/>
        <rFont val="Arial Narrow"/>
        <family val="2"/>
      </rPr>
      <t>G. Talento Humano</t>
    </r>
    <r>
      <rPr>
        <sz val="11"/>
        <color indexed="8"/>
        <rFont val="Arial Narrow"/>
        <family val="2"/>
      </rPr>
      <t>:</t>
    </r>
    <r>
      <rPr>
        <sz val="11"/>
        <color indexed="8"/>
        <rFont val="Arial Narrow"/>
        <family val="2"/>
      </rPr>
      <t xml:space="preserve">
Actualmente no se han presentando cambios que requieran la aplicación del procedimiento de gestion del cambio.</t>
    </r>
  </si>
  <si>
    <r>
      <rPr>
        <b/>
        <sz val="11"/>
        <color indexed="8"/>
        <rFont val="Arial Narrow"/>
        <family val="2"/>
      </rPr>
      <t>G. Talento Humano</t>
    </r>
    <r>
      <rPr>
        <sz val="11"/>
        <color indexed="8"/>
        <rFont val="Arial Narrow"/>
        <family val="2"/>
      </rPr>
      <t>:</t>
    </r>
    <r>
      <rPr>
        <sz val="11"/>
        <color indexed="8"/>
        <rFont val="Arial Narrow"/>
        <family val="2"/>
      </rPr>
      <t xml:space="preserve">
Se realiza seguimiento al plan de trabajo de forma mensual, establecimiento las actividadesde inspeccion programadas</t>
    </r>
  </si>
  <si>
    <r>
      <rPr>
        <b/>
        <sz val="11"/>
        <color indexed="8"/>
        <rFont val="Arial Narrow"/>
        <family val="2"/>
      </rPr>
      <t>G. Talento Humano</t>
    </r>
    <r>
      <rPr>
        <sz val="11"/>
        <color indexed="8"/>
        <rFont val="Arial Narrow"/>
        <family val="2"/>
      </rPr>
      <t>:</t>
    </r>
    <r>
      <rPr>
        <sz val="11"/>
        <color indexed="8"/>
        <rFont val="Arial Narrow"/>
        <family val="2"/>
      </rPr>
      <t xml:space="preserve">
Seguimiento al plan de trabajo</t>
    </r>
  </si>
  <si>
    <r>
      <rPr>
        <b/>
        <sz val="11"/>
        <color indexed="8"/>
        <rFont val="Arial Narrow"/>
        <family val="2"/>
      </rPr>
      <t>G. Talento Humano</t>
    </r>
    <r>
      <rPr>
        <sz val="11"/>
        <color indexed="8"/>
        <rFont val="Arial Narrow"/>
        <family val="2"/>
      </rPr>
      <t>:</t>
    </r>
    <r>
      <rPr>
        <sz val="11"/>
        <color indexed="8"/>
        <rFont val="Arial Narrow"/>
        <family val="2"/>
      </rPr>
      <t xml:space="preserve">
Desde el área de selección y contratacion se realiza la validacion de documentacion requerida</t>
    </r>
  </si>
  <si>
    <r>
      <rPr>
        <b/>
        <sz val="11"/>
        <color indexed="8"/>
        <rFont val="Arial Narrow"/>
        <family val="2"/>
      </rPr>
      <t>G. Talento Humano</t>
    </r>
    <r>
      <rPr>
        <sz val="11"/>
        <color indexed="8"/>
        <rFont val="Arial Narrow"/>
        <family val="2"/>
      </rPr>
      <t>:
Hoja de vida del colaborador</t>
    </r>
  </si>
  <si>
    <r>
      <rPr>
        <b/>
        <sz val="11"/>
        <color indexed="8"/>
        <rFont val="Arial Narrow"/>
        <family val="2"/>
      </rPr>
      <t>G. Talento Humano</t>
    </r>
    <r>
      <rPr>
        <sz val="11"/>
        <color indexed="8"/>
        <rFont val="Arial Narrow"/>
        <family val="2"/>
      </rPr>
      <t>:
De acuerdo a las actividades planteadas en el plan de trabajo se ejecutan con el fin de prevenir enfermedades laborales</t>
    </r>
  </si>
  <si>
    <r>
      <rPr>
        <b/>
        <sz val="11"/>
        <color indexed="8"/>
        <rFont val="Arial Narrow"/>
        <family val="2"/>
      </rPr>
      <t>G. Talento Humano</t>
    </r>
    <r>
      <rPr>
        <sz val="11"/>
        <color indexed="8"/>
        <rFont val="Arial Narrow"/>
        <family val="2"/>
      </rPr>
      <t>:</t>
    </r>
    <r>
      <rPr>
        <sz val="11"/>
        <color indexed="8"/>
        <rFont val="Arial Narrow"/>
        <family val="2"/>
      </rPr>
      <t xml:space="preserve">
Seguimiento al plan de trabajo anual</t>
    </r>
  </si>
  <si>
    <r>
      <rPr>
        <b/>
        <sz val="11"/>
        <color indexed="8"/>
        <rFont val="Arial Narrow"/>
        <family val="2"/>
      </rPr>
      <t>G. Talento Humano:</t>
    </r>
    <r>
      <rPr>
        <sz val="11"/>
        <color indexed="8"/>
        <rFont val="Arial Narrow"/>
        <family val="2"/>
      </rPr>
      <t xml:space="preserve">
se gestiona validación de 73 auxilios educativos de los cuales se gestionen 71 cumpliendo con las condiciones pactadas en el procedimiento P-GT4-188 Procedimiento de Incentivos y Reconocimientos </t>
    </r>
    <r>
      <rPr>
        <b/>
        <sz val="11"/>
        <color indexed="8"/>
        <rFont val="Arial Narrow"/>
        <family val="2"/>
      </rPr>
      <t>.</t>
    </r>
  </si>
  <si>
    <r>
      <rPr>
        <b/>
        <sz val="11"/>
        <color indexed="8"/>
        <rFont val="Arial Narrow"/>
        <family val="2"/>
      </rPr>
      <t>G. Talento Humano:</t>
    </r>
    <r>
      <rPr>
        <sz val="11"/>
        <color indexed="8"/>
        <rFont val="Arial Narrow"/>
        <family val="2"/>
      </rPr>
      <t xml:space="preserve">
se realiza seguimiento y socialización en campañas y dibulgación individual.</t>
    </r>
  </si>
  <si>
    <r>
      <rPr>
        <b/>
        <sz val="11"/>
        <color indexed="8"/>
        <rFont val="Arial Narrow"/>
        <family val="2"/>
      </rPr>
      <t xml:space="preserve">G. Talento Humano: </t>
    </r>
    <r>
      <rPr>
        <sz val="11"/>
        <color indexed="8"/>
        <rFont val="Arial Narrow"/>
        <family val="2"/>
      </rPr>
      <t xml:space="preserve">P-GT4-188 Procedimiento de Incentivos y Reconocimientos .
G. Talento Humano:
Aplicativo Seven 
Aplicativo Zeus
Correo de Bienestar y calidad de vida 
cbienestar@saesas.gov.co
Voz a Voz </t>
    </r>
  </si>
  <si>
    <r>
      <rPr>
        <b/>
        <sz val="11"/>
        <color indexed="8"/>
        <rFont val="Arial Narrow"/>
        <family val="2"/>
      </rPr>
      <t>G. Talento Humano:</t>
    </r>
    <r>
      <rPr>
        <sz val="11"/>
        <color indexed="8"/>
        <rFont val="Arial Narrow"/>
        <family val="2"/>
      </rPr>
      <t xml:space="preserve"> Encuestas y necesidades identificadas y que se requieran G. Talento Humano:
en el transcurso del desarrollo de las gestiones 
Encuesta Clima Organizacional 
Encuesta Psicosocial 
Cargas
Correos y Gestines de todas las áreas  </t>
    </r>
  </si>
  <si>
    <r>
      <rPr>
        <b/>
        <sz val="11"/>
        <color indexed="8"/>
        <rFont val="Arial Narrow"/>
        <family val="2"/>
      </rPr>
      <t xml:space="preserve">G. Talento Humano: </t>
    </r>
    <r>
      <rPr>
        <sz val="11"/>
        <color indexed="8"/>
        <rFont val="Arial Narrow"/>
        <family val="2"/>
      </rPr>
      <t xml:space="preserve"> La Gerencia de Talento Humano, realiza la revisión del procedimiento aplciado en las invitaciones internas y promociones directas, de acuerdo a los perfieles </t>
    </r>
  </si>
  <si>
    <r>
      <rPr>
        <b/>
        <sz val="11"/>
        <color indexed="8"/>
        <rFont val="Arial Narrow"/>
        <family val="2"/>
      </rPr>
      <t>G. Talento Humano:</t>
    </r>
    <r>
      <rPr>
        <sz val="11"/>
        <color indexed="8"/>
        <rFont val="Arial Narrow"/>
        <family val="2"/>
      </rPr>
      <t xml:space="preserve"> http://intranetsae/saein/DocumentosIntranet/NuestraSAE/Arquitectura/GestionProcesos/Trasversales/GT/Administracion_del_Talento_Humano/P-GT1-010_Procedimiento_Selecci%C3%B3n_y_Promoci%C3%B3n_de_Talento_Humano.pdf</t>
    </r>
  </si>
  <si>
    <r>
      <rPr>
        <b/>
        <sz val="11"/>
        <color indexed="8"/>
        <rFont val="Arial Narrow"/>
        <family val="2"/>
      </rPr>
      <t>G. Talento Humano:</t>
    </r>
    <r>
      <rPr>
        <sz val="11"/>
        <color indexed="8"/>
        <rFont val="Arial Narrow"/>
        <family val="2"/>
      </rPr>
      <t xml:space="preserve"> Se validan las vacantes internas para la publicacion, psoterior a las promociones directas, de acuerdo a la aprobacion de la Gerencia y el procedimiento</t>
    </r>
  </si>
  <si>
    <r>
      <rPr>
        <b/>
        <sz val="11"/>
        <color indexed="8"/>
        <rFont val="Arial Narrow"/>
        <family val="2"/>
      </rPr>
      <t>G. Talento Humano:</t>
    </r>
    <r>
      <rPr>
        <sz val="11"/>
        <color indexed="8"/>
        <rFont val="Arial Narrow"/>
        <family val="2"/>
      </rPr>
      <t xml:space="preserve"> Publicación de invitación interna</t>
    </r>
  </si>
  <si>
    <r>
      <rPr>
        <b/>
        <sz val="11"/>
        <color indexed="8"/>
        <rFont val="Arial Narrow"/>
        <family val="2"/>
      </rPr>
      <t>G. Talento Humano:</t>
    </r>
    <r>
      <rPr>
        <sz val="11"/>
        <color indexed="8"/>
        <rFont val="Arial Narrow"/>
        <family val="2"/>
      </rPr>
      <t xml:space="preserve"> Revisión del documento por parte de la Gerente de Talento Humano</t>
    </r>
  </si>
  <si>
    <r>
      <rPr>
        <b/>
        <sz val="11"/>
        <color indexed="8"/>
        <rFont val="Arial Narrow"/>
        <family val="2"/>
      </rPr>
      <t xml:space="preserve">G. Talento Humano: </t>
    </r>
    <r>
      <rPr>
        <sz val="11"/>
        <color indexed="8"/>
        <rFont val="Arial Narrow"/>
        <family val="2"/>
      </rPr>
      <t>Publicacion de invitación interna</t>
    </r>
  </si>
  <si>
    <r>
      <rPr>
        <b/>
        <sz val="11"/>
        <color indexed="8"/>
        <rFont val="Arial Narrow"/>
        <family val="2"/>
      </rPr>
      <t xml:space="preserve">G. Talento Humano: </t>
    </r>
    <r>
      <rPr>
        <sz val="11"/>
        <color indexed="8"/>
        <rFont val="Arial Narrow"/>
        <family val="2"/>
      </rPr>
      <t>Revisión requisitod de cumplimiento de la puntuación mínima de competencias y cumplimiento de estudio de seguridad</t>
    </r>
  </si>
  <si>
    <r>
      <rPr>
        <b/>
        <sz val="11"/>
        <color indexed="8"/>
        <rFont val="Arial Narrow"/>
        <family val="2"/>
      </rPr>
      <t xml:space="preserve">G. Talento Humano: </t>
    </r>
    <r>
      <rPr>
        <sz val="11"/>
        <color indexed="8"/>
        <rFont val="Arial Narrow"/>
        <family val="2"/>
      </rPr>
      <t>Portal psigma portal E y M</t>
    </r>
  </si>
  <si>
    <r>
      <rPr>
        <b/>
        <sz val="11"/>
        <color indexed="8"/>
        <rFont val="Arial Narrow"/>
        <family val="2"/>
      </rPr>
      <t xml:space="preserve">G. Talento Humano: </t>
    </r>
    <r>
      <rPr>
        <sz val="11"/>
        <color indexed="8"/>
        <rFont val="Arial Narrow"/>
        <family val="2"/>
      </rPr>
      <t>Validar historias laborales</t>
    </r>
  </si>
  <si>
    <r>
      <rPr>
        <b/>
        <sz val="11"/>
        <color indexed="8"/>
        <rFont val="Arial Narrow"/>
        <family val="2"/>
      </rPr>
      <t>G. Talento Humano:</t>
    </r>
    <r>
      <rPr>
        <sz val="11"/>
        <color indexed="8"/>
        <rFont val="Arial Narrow"/>
        <family val="2"/>
      </rPr>
      <t xml:space="preserve"> Registro postulaciones</t>
    </r>
  </si>
  <si>
    <r>
      <rPr>
        <b/>
        <sz val="11"/>
        <color theme="1"/>
        <rFont val="Arial Narrow"/>
        <family val="2"/>
      </rPr>
      <t>G. Talento Humano</t>
    </r>
    <r>
      <rPr>
        <sz val="11"/>
        <color theme="1"/>
        <rFont val="Arial Narrow"/>
        <family val="2"/>
      </rPr>
      <t xml:space="preserve">: Se ha venido realizando el seguimiento para  cumplir con los perfiles  requeridos de acuerdo a las publicaciones </t>
    </r>
  </si>
  <si>
    <r>
      <rPr>
        <b/>
        <sz val="11"/>
        <color theme="1"/>
        <rFont val="Arial Narrow"/>
        <family val="2"/>
      </rPr>
      <t>G. Talento Humano</t>
    </r>
    <r>
      <rPr>
        <sz val="11"/>
        <color theme="1"/>
        <rFont val="Arial Narrow"/>
        <family val="2"/>
      </rPr>
      <t>: Portales, historias laborales</t>
    </r>
  </si>
  <si>
    <r>
      <rPr>
        <b/>
        <sz val="11"/>
        <color theme="1"/>
        <rFont val="Arial Narrow"/>
        <family val="2"/>
      </rPr>
      <t>G. Talento Humano:</t>
    </r>
    <r>
      <rPr>
        <sz val="11"/>
        <color theme="1"/>
        <rFont val="Arial Narrow"/>
        <family val="2"/>
      </rPr>
      <t xml:space="preserve">
No se ha materializado el riesgo dado que el seguimiento del PEC es continuo</t>
    </r>
  </si>
  <si>
    <r>
      <rPr>
        <b/>
        <sz val="11"/>
        <color theme="1"/>
        <rFont val="Arial Narrow"/>
        <family val="2"/>
      </rPr>
      <t>G. Talento Humano:</t>
    </r>
    <r>
      <rPr>
        <sz val="11"/>
        <color theme="1"/>
        <rFont val="Arial Narrow"/>
        <family val="2"/>
      </rPr>
      <t xml:space="preserve">
Cronograma del PEC y control de ejecución</t>
    </r>
  </si>
  <si>
    <r>
      <rPr>
        <b/>
        <sz val="11"/>
        <color indexed="8"/>
        <rFont val="Arial Narrow"/>
        <family val="2"/>
      </rPr>
      <t>G. Talento Humano</t>
    </r>
    <r>
      <rPr>
        <sz val="11"/>
        <color indexed="8"/>
        <rFont val="Arial Narrow"/>
        <family val="2"/>
      </rPr>
      <t>:</t>
    </r>
    <r>
      <rPr>
        <sz val="11"/>
        <color indexed="8"/>
        <rFont val="Arial Narrow"/>
        <family val="2"/>
      </rPr>
      <t xml:space="preserve"> En el periodo reportado no se materializó el riesgo</t>
    </r>
  </si>
  <si>
    <r>
      <rPr>
        <b/>
        <sz val="11"/>
        <color indexed="8"/>
        <rFont val="Arial Narrow"/>
        <family val="2"/>
      </rPr>
      <t>G. Talento Humano</t>
    </r>
    <r>
      <rPr>
        <sz val="11"/>
        <color indexed="8"/>
        <rFont val="Arial Narrow"/>
        <family val="2"/>
      </rPr>
      <t>:</t>
    </r>
    <r>
      <rPr>
        <sz val="11"/>
        <color indexed="8"/>
        <rFont val="Arial Narrow"/>
        <family val="2"/>
      </rPr>
      <t xml:space="preserve"> No se presentan evidencias ya que no hubo materialización del riesgo</t>
    </r>
  </si>
  <si>
    <r>
      <rPr>
        <b/>
        <sz val="11"/>
        <color indexed="8"/>
        <rFont val="Arial Narrow"/>
        <family val="2"/>
      </rPr>
      <t>G. Talento Humano</t>
    </r>
    <r>
      <rPr>
        <sz val="11"/>
        <color indexed="8"/>
        <rFont val="Arial Narrow"/>
        <family val="2"/>
      </rPr>
      <t>:</t>
    </r>
    <r>
      <rPr>
        <sz val="11"/>
        <color indexed="8"/>
        <rFont val="Arial Narrow"/>
        <family val="2"/>
      </rPr>
      <t xml:space="preserve"> acorde a los ingresos mensuales se han realizado los seguimientos del procedimiento</t>
    </r>
  </si>
  <si>
    <r>
      <rPr>
        <b/>
        <sz val="11"/>
        <color indexed="8"/>
        <rFont val="Arial Narrow"/>
        <family val="2"/>
      </rPr>
      <t>G. Talento Humano</t>
    </r>
    <r>
      <rPr>
        <sz val="11"/>
        <color indexed="8"/>
        <rFont val="Arial Narrow"/>
        <family val="2"/>
      </rPr>
      <t xml:space="preserve">:requisitos, </t>
    </r>
    <r>
      <rPr>
        <sz val="11"/>
        <color indexed="8"/>
        <rFont val="Arial Narrow"/>
        <family val="2"/>
      </rPr>
      <t xml:space="preserve"> Ingresos, Kactus y bases de planta de personal</t>
    </r>
  </si>
  <si>
    <r>
      <rPr>
        <b/>
        <sz val="11"/>
        <color indexed="8"/>
        <rFont val="Arial Narrow"/>
        <family val="2"/>
      </rPr>
      <t>G. Talento Humano</t>
    </r>
    <r>
      <rPr>
        <sz val="11"/>
        <color indexed="8"/>
        <rFont val="Arial Narrow"/>
        <family val="2"/>
      </rPr>
      <t>:</t>
    </r>
    <r>
      <rPr>
        <sz val="11"/>
        <color indexed="8"/>
        <rFont val="Arial Narrow"/>
        <family val="2"/>
      </rPr>
      <t xml:space="preserve">  No se presentan evidencias ya que no hubo materialización del riesgo</t>
    </r>
  </si>
  <si>
    <r>
      <rPr>
        <b/>
        <sz val="11"/>
        <color indexed="8"/>
        <rFont val="Arial Narrow"/>
        <family val="2"/>
      </rPr>
      <t>G. Talento Humano</t>
    </r>
    <r>
      <rPr>
        <sz val="11"/>
        <color indexed="8"/>
        <rFont val="Arial Narrow"/>
        <family val="2"/>
      </rPr>
      <t>:  En el periodo reportado no se materializó el riesgo</t>
    </r>
  </si>
  <si>
    <r>
      <rPr>
        <b/>
        <sz val="11"/>
        <color indexed="8"/>
        <rFont val="Arial Narrow"/>
        <family val="2"/>
      </rPr>
      <t>G. Talento Humano</t>
    </r>
    <r>
      <rPr>
        <sz val="11"/>
        <color indexed="8"/>
        <rFont val="Arial Narrow"/>
        <family val="2"/>
      </rPr>
      <t>: Durante el periodo reportado no se ha presentado o materizalizado ningún riesgo asociado al proceso de nómina</t>
    </r>
  </si>
  <si>
    <r>
      <rPr>
        <b/>
        <sz val="11"/>
        <color indexed="8"/>
        <rFont val="Arial Narrow"/>
        <family val="2"/>
      </rPr>
      <t>G. Talento Humano</t>
    </r>
    <r>
      <rPr>
        <sz val="11"/>
        <color indexed="8"/>
        <rFont val="Arial Narrow"/>
        <family val="2"/>
      </rPr>
      <t>:</t>
    </r>
    <r>
      <rPr>
        <sz val="11"/>
        <color indexed="8"/>
        <rFont val="Arial Narrow"/>
        <family val="2"/>
      </rPr>
      <t xml:space="preserve"> No aplica teniendo en cuenta que no hay materizacion de riesgos</t>
    </r>
  </si>
  <si>
    <r>
      <rPr>
        <b/>
        <sz val="11"/>
        <color rgb="FF000000"/>
        <rFont val="Arial Narrow"/>
        <family val="2"/>
      </rPr>
      <t xml:space="preserve">G. Talento Humano: </t>
    </r>
    <r>
      <rPr>
        <sz val="11"/>
        <color indexed="8"/>
        <rFont val="Arial Narrow"/>
        <family val="2"/>
      </rPr>
      <t>Se ha hecho el seguimiento dando cumplimiento  con la cuota de aprendices de acuerdo a la resolucion</t>
    </r>
  </si>
  <si>
    <r>
      <rPr>
        <b/>
        <sz val="11"/>
        <color theme="1"/>
        <rFont val="Arial Narrow"/>
        <family val="2"/>
      </rPr>
      <t>G. Talento Humano</t>
    </r>
    <r>
      <rPr>
        <sz val="11"/>
        <color theme="1"/>
        <rFont val="Arial Narrow"/>
        <family val="2"/>
      </rPr>
      <t>: Plataforma de caprendizaje</t>
    </r>
  </si>
  <si>
    <r>
      <rPr>
        <b/>
        <sz val="11"/>
        <color theme="1"/>
        <rFont val="Arial Narrow"/>
        <family val="2"/>
      </rPr>
      <t>G. Talento Humano</t>
    </r>
    <r>
      <rPr>
        <sz val="11"/>
        <color theme="1"/>
        <rFont val="Arial Narrow"/>
        <family val="2"/>
      </rPr>
      <t>: No se presenta materialización del riesgo</t>
    </r>
  </si>
  <si>
    <r>
      <rPr>
        <b/>
        <sz val="11"/>
        <color indexed="8"/>
        <rFont val="Arial Narrow"/>
        <family val="2"/>
      </rPr>
      <t>G. Talento Humano</t>
    </r>
    <r>
      <rPr>
        <sz val="11"/>
        <color indexed="8"/>
        <rFont val="Arial Narrow"/>
        <family val="2"/>
      </rPr>
      <t>:</t>
    </r>
    <r>
      <rPr>
        <sz val="11"/>
        <color indexed="8"/>
        <rFont val="Arial Narrow"/>
        <family val="2"/>
      </rPr>
      <t xml:space="preserve">  No se presenta materialización del riesgo</t>
    </r>
  </si>
  <si>
    <r>
      <rPr>
        <b/>
        <sz val="11"/>
        <color indexed="8"/>
        <rFont val="Arial Narrow"/>
        <family val="2"/>
      </rPr>
      <t>G. Talento Humano</t>
    </r>
    <r>
      <rPr>
        <sz val="11"/>
        <color indexed="8"/>
        <rFont val="Arial Narrow"/>
        <family val="2"/>
      </rPr>
      <t>:</t>
    </r>
    <r>
      <rPr>
        <sz val="11"/>
        <color indexed="8"/>
        <rFont val="Arial Narrow"/>
        <family val="2"/>
      </rPr>
      <t xml:space="preserve"> No se presenta materialización del riesgo</t>
    </r>
  </si>
  <si>
    <r>
      <rPr>
        <b/>
        <sz val="11"/>
        <color indexed="8"/>
        <rFont val="Arial Narrow"/>
        <family val="2"/>
      </rPr>
      <t>G. Talento Humano</t>
    </r>
    <r>
      <rPr>
        <sz val="11"/>
        <color indexed="8"/>
        <rFont val="Arial Narrow"/>
        <family val="2"/>
      </rPr>
      <t>: No se presenta materialización del riesgo</t>
    </r>
  </si>
  <si>
    <r>
      <rPr>
        <b/>
        <sz val="11"/>
        <color indexed="8"/>
        <rFont val="Arial Narrow"/>
        <family val="2"/>
      </rPr>
      <t>G. Talento Humano</t>
    </r>
    <r>
      <rPr>
        <sz val="11"/>
        <color indexed="8"/>
        <rFont val="Arial Narrow"/>
        <family val="2"/>
      </rPr>
      <t>:</t>
    </r>
    <r>
      <rPr>
        <sz val="11"/>
        <color indexed="8"/>
        <rFont val="Arial Narrow"/>
        <family val="2"/>
      </rPr>
      <t xml:space="preserve"> No se ha presentado materialización de riesgo </t>
    </r>
  </si>
  <si>
    <r>
      <rPr>
        <b/>
        <sz val="11"/>
        <color indexed="8"/>
        <rFont val="Arial Narrow"/>
        <family val="2"/>
      </rPr>
      <t>G. Talento Humano</t>
    </r>
    <r>
      <rPr>
        <sz val="11"/>
        <color indexed="8"/>
        <rFont val="Arial Narrow"/>
        <family val="2"/>
      </rPr>
      <t>: No se presentó materialización del riesgo durante el periodo</t>
    </r>
  </si>
  <si>
    <r>
      <rPr>
        <b/>
        <sz val="11"/>
        <color indexed="8"/>
        <rFont val="Arial Narrow"/>
        <family val="2"/>
      </rPr>
      <t>G. Talento Humano</t>
    </r>
    <r>
      <rPr>
        <sz val="11"/>
        <color indexed="8"/>
        <rFont val="Arial Narrow"/>
        <family val="2"/>
      </rPr>
      <t>:</t>
    </r>
    <r>
      <rPr>
        <sz val="11"/>
        <color indexed="8"/>
        <rFont val="Arial Narrow"/>
        <family val="2"/>
      </rPr>
      <t xml:space="preserve"> No hay evidencia puesto que no se presentó materialización del riesgo durante el periodo</t>
    </r>
  </si>
  <si>
    <r>
      <rPr>
        <b/>
        <sz val="11"/>
        <color indexed="8"/>
        <rFont val="Arial Narrow"/>
        <family val="2"/>
      </rPr>
      <t>G. Talento Humano</t>
    </r>
    <r>
      <rPr>
        <sz val="11"/>
        <color indexed="8"/>
        <rFont val="Arial Narrow"/>
        <family val="2"/>
      </rPr>
      <t>:</t>
    </r>
    <r>
      <rPr>
        <sz val="11"/>
        <color indexed="8"/>
        <rFont val="Arial Narrow"/>
        <family val="2"/>
      </rPr>
      <t xml:space="preserve"> No se presenta materialización del riesgo en el periodo reportado</t>
    </r>
  </si>
  <si>
    <r>
      <rPr>
        <b/>
        <sz val="11"/>
        <color indexed="8"/>
        <rFont val="Arial Narrow"/>
        <family val="2"/>
      </rPr>
      <t>G. Talento Humano</t>
    </r>
    <r>
      <rPr>
        <sz val="11"/>
        <color indexed="8"/>
        <rFont val="Arial Narrow"/>
        <family val="2"/>
      </rPr>
      <t>:</t>
    </r>
    <r>
      <rPr>
        <sz val="11"/>
        <color indexed="8"/>
        <rFont val="Arial Narrow"/>
        <family val="2"/>
      </rPr>
      <t xml:space="preserve"> No se presenta materialización en el periodo reportado</t>
    </r>
  </si>
  <si>
    <t>Materializado</t>
  </si>
  <si>
    <r>
      <rPr>
        <b/>
        <sz val="11"/>
        <color indexed="8"/>
        <rFont val="Arial Narrow"/>
        <family val="2"/>
      </rPr>
      <t>G. Talento Humano</t>
    </r>
    <r>
      <rPr>
        <sz val="11"/>
        <color indexed="8"/>
        <rFont val="Arial Narrow"/>
        <family val="2"/>
      </rPr>
      <t>:</t>
    </r>
    <r>
      <rPr>
        <sz val="11"/>
        <color indexed="8"/>
        <rFont val="Arial Narrow"/>
        <family val="2"/>
      </rPr>
      <t xml:space="preserve">
Durante la actividad de OLIMPIADAS, desarrolada por la Entidad  se prsentaron 10 eventos relacionados por con la practica de deportes.
El 14-09-2022
Se presenta accidente de trabajo por caida a mismo nivel  de la funcionaria Luz Miryam Caceres</t>
    </r>
  </si>
  <si>
    <r>
      <rPr>
        <b/>
        <sz val="11"/>
        <color indexed="8"/>
        <rFont val="Arial Narrow"/>
        <family val="2"/>
      </rPr>
      <t>G. Talento Humano</t>
    </r>
    <r>
      <rPr>
        <sz val="11"/>
        <color indexed="8"/>
        <rFont val="Arial Narrow"/>
        <family val="2"/>
      </rPr>
      <t>:</t>
    </r>
    <r>
      <rPr>
        <sz val="11"/>
        <color indexed="8"/>
        <rFont val="Arial Narrow"/>
        <family val="2"/>
      </rPr>
      <t xml:space="preserve">
Se cuenta con los FURAT de los accidentes presentados.</t>
    </r>
  </si>
  <si>
    <r>
      <rPr>
        <b/>
        <sz val="11"/>
        <color indexed="8"/>
        <rFont val="Arial Narrow"/>
        <family val="2"/>
      </rPr>
      <t>G. Talento Humano</t>
    </r>
    <r>
      <rPr>
        <sz val="11"/>
        <color indexed="8"/>
        <rFont val="Arial Narrow"/>
        <family val="2"/>
      </rPr>
      <t>:</t>
    </r>
    <r>
      <rPr>
        <sz val="11"/>
        <color indexed="8"/>
        <rFont val="Arial Narrow"/>
        <family val="2"/>
      </rPr>
      <t xml:space="preserve">
No se han presentado caso calificados de EL</t>
    </r>
  </si>
  <si>
    <r>
      <rPr>
        <b/>
        <sz val="11"/>
        <color indexed="8"/>
        <rFont val="Arial Narrow"/>
        <family val="2"/>
      </rPr>
      <t>G. Talento Humano</t>
    </r>
    <r>
      <rPr>
        <sz val="11"/>
        <color indexed="8"/>
        <rFont val="Arial Narrow"/>
        <family val="2"/>
      </rPr>
      <t>:</t>
    </r>
    <r>
      <rPr>
        <sz val="11"/>
        <color indexed="8"/>
        <rFont val="Arial Narrow"/>
        <family val="2"/>
      </rPr>
      <t xml:space="preserve">
Indicadores de prevalencia o incidencia</t>
    </r>
  </si>
  <si>
    <t xml:space="preserve">G. Talento Humano:
No se ha presentado materialización de riesgo </t>
  </si>
  <si>
    <r>
      <rPr>
        <b/>
        <sz val="11"/>
        <color indexed="8"/>
        <rFont val="Arial Narrow"/>
        <family val="2"/>
      </rPr>
      <t>G. Talento Humano:</t>
    </r>
    <r>
      <rPr>
        <sz val="11"/>
        <color indexed="8"/>
        <rFont val="Arial Narrow"/>
        <family val="2"/>
      </rPr>
      <t xml:space="preserve">
No se ha presentado materialización de riesgo </t>
    </r>
  </si>
  <si>
    <r>
      <t xml:space="preserve">G. Talento Humano:
</t>
    </r>
    <r>
      <rPr>
        <sz val="11"/>
        <color indexed="8"/>
        <rFont val="Arial Narrow"/>
        <family val="2"/>
      </rPr>
      <t xml:space="preserve">No se ha presentado materialización de riesgo </t>
    </r>
  </si>
  <si>
    <r>
      <rPr>
        <b/>
        <sz val="11"/>
        <color indexed="8"/>
        <rFont val="Arial Narrow"/>
        <family val="2"/>
      </rPr>
      <t>G. Talento Humano</t>
    </r>
    <r>
      <rPr>
        <sz val="11"/>
        <color indexed="8"/>
        <rFont val="Arial Narrow"/>
        <family val="2"/>
      </rPr>
      <t>: Se hace el seguimiento a la realización de las evaluaciones de Rendimiento.</t>
    </r>
  </si>
  <si>
    <r>
      <rPr>
        <b/>
        <sz val="11"/>
        <color indexed="8"/>
        <rFont val="Arial Narrow"/>
        <family val="2"/>
      </rPr>
      <t>G. Talento Humano</t>
    </r>
    <r>
      <rPr>
        <sz val="11"/>
        <color indexed="8"/>
        <rFont val="Arial Narrow"/>
        <family val="2"/>
      </rPr>
      <t>:</t>
    </r>
    <r>
      <rPr>
        <sz val="11"/>
        <color indexed="8"/>
        <rFont val="Arial Narrow"/>
        <family val="2"/>
      </rPr>
      <t>Control del Evaluaciones de Rendimietno</t>
    </r>
  </si>
  <si>
    <t>A la fecha se continua con el seguimiento del procedimiento</t>
  </si>
  <si>
    <t>Publicaciones de Invitaciones Internas y registro de postulantes, otro só</t>
  </si>
  <si>
    <r>
      <rPr>
        <b/>
        <sz val="11"/>
        <color indexed="8"/>
        <rFont val="Arial Narrow"/>
        <family val="2"/>
      </rPr>
      <t>G. Talento Humano</t>
    </r>
    <r>
      <rPr>
        <sz val="11"/>
        <color indexed="8"/>
        <rFont val="Arial Narrow"/>
        <family val="2"/>
      </rPr>
      <t>: Se viene desarrollado el diseño del manual de funciones SAE</t>
    </r>
  </si>
  <si>
    <r>
      <t xml:space="preserve">G. Talento Humano: </t>
    </r>
    <r>
      <rPr>
        <sz val="11"/>
        <color indexed="8"/>
        <rFont val="Arial Narrow"/>
        <family val="2"/>
      </rPr>
      <t>Manual de Fucniones SAE</t>
    </r>
  </si>
  <si>
    <r>
      <rPr>
        <b/>
        <sz val="11"/>
        <color indexed="8"/>
        <rFont val="Arial Narrow"/>
        <family val="2"/>
      </rPr>
      <t>G. Talento Humano</t>
    </r>
    <r>
      <rPr>
        <sz val="11"/>
        <color indexed="8"/>
        <rFont val="Arial Narrow"/>
        <family val="2"/>
      </rPr>
      <t>:  Al ingreso de los servidores de la entidad se reciben la inducción de los servidores.</t>
    </r>
  </si>
  <si>
    <r>
      <rPr>
        <b/>
        <sz val="11"/>
        <color indexed="8"/>
        <rFont val="Arial Narrow"/>
        <family val="2"/>
      </rPr>
      <t>G. Talento Humano</t>
    </r>
    <r>
      <rPr>
        <sz val="11"/>
        <color indexed="8"/>
        <rFont val="Arial Narrow"/>
        <family val="2"/>
      </rPr>
      <t>:</t>
    </r>
    <r>
      <rPr>
        <sz val="11"/>
        <color indexed="8"/>
        <rFont val="Arial Narrow"/>
        <family val="2"/>
      </rPr>
      <t xml:space="preserve"> Certificado de Inducción en Historia Laboral</t>
    </r>
  </si>
  <si>
    <r>
      <rPr>
        <b/>
        <sz val="11"/>
        <color indexed="8"/>
        <rFont val="Arial Narrow"/>
        <family val="2"/>
      </rPr>
      <t>G. Talento Humano</t>
    </r>
    <r>
      <rPr>
        <sz val="11"/>
        <color indexed="8"/>
        <rFont val="Arial Narrow"/>
        <family val="2"/>
      </rPr>
      <t>: A la firma del contrato laboral al servidor se socializa el Codigo de Etica y Buen Gobierno, firmando la carta de CARTA DE CONOCIMIENTO Y ACEPTACIÓN DEL CODIGO DE ETICA</t>
    </r>
  </si>
  <si>
    <r>
      <rPr>
        <b/>
        <sz val="11"/>
        <color indexed="8"/>
        <rFont val="Arial Narrow"/>
        <family val="2"/>
      </rPr>
      <t>G. Talento Humano</t>
    </r>
    <r>
      <rPr>
        <sz val="11"/>
        <color indexed="8"/>
        <rFont val="Arial Narrow"/>
        <family val="2"/>
      </rPr>
      <t>:</t>
    </r>
    <r>
      <rPr>
        <sz val="11"/>
        <color indexed="8"/>
        <rFont val="Arial Narrow"/>
        <family val="2"/>
      </rPr>
      <t xml:space="preserve"> Carta De Conocimiento y Aceptación del Código de Ética</t>
    </r>
  </si>
  <si>
    <r>
      <rPr>
        <b/>
        <sz val="11"/>
        <color indexed="8"/>
        <rFont val="Arial Narrow"/>
        <family val="2"/>
      </rPr>
      <t>G. Talento Humano</t>
    </r>
    <r>
      <rPr>
        <sz val="11"/>
        <color indexed="8"/>
        <rFont val="Arial Narrow"/>
        <family val="2"/>
      </rPr>
      <t>: Se estan realizando la revision y actualización de las funciones actuales de los cargos de SAE</t>
    </r>
  </si>
  <si>
    <r>
      <rPr>
        <b/>
        <sz val="11"/>
        <color indexed="8"/>
        <rFont val="Arial Narrow"/>
        <family val="2"/>
      </rPr>
      <t>G. Talento Humano</t>
    </r>
    <r>
      <rPr>
        <sz val="11"/>
        <color indexed="8"/>
        <rFont val="Arial Narrow"/>
        <family val="2"/>
      </rPr>
      <t>: Comunicación de funciones</t>
    </r>
  </si>
  <si>
    <r>
      <rPr>
        <b/>
        <sz val="11"/>
        <color indexed="8"/>
        <rFont val="Arial Narrow"/>
        <family val="2"/>
      </rPr>
      <t>G. Talento Humano</t>
    </r>
    <r>
      <rPr>
        <sz val="11"/>
        <color indexed="8"/>
        <rFont val="Arial Narrow"/>
        <family val="2"/>
      </rPr>
      <t>: Se complementa con cursos virtuales y entrenamiento en el puesto de trabajo por parte del lider de proceso.</t>
    </r>
  </si>
  <si>
    <r>
      <rPr>
        <b/>
        <sz val="11"/>
        <color indexed="8"/>
        <rFont val="Arial Narrow"/>
        <family val="2"/>
      </rPr>
      <t>G. Talento Humano</t>
    </r>
    <r>
      <rPr>
        <sz val="11"/>
        <color indexed="8"/>
        <rFont val="Arial Narrow"/>
        <family val="2"/>
      </rPr>
      <t>: Certificados Cursos en Historia Labroal</t>
    </r>
  </si>
  <si>
    <r>
      <rPr>
        <b/>
        <sz val="11"/>
        <color indexed="8"/>
        <rFont val="Arial Narrow"/>
        <family val="2"/>
      </rPr>
      <t>G. Talento Humano</t>
    </r>
    <r>
      <rPr>
        <sz val="11"/>
        <color indexed="8"/>
        <rFont val="Arial Narrow"/>
        <family val="2"/>
      </rPr>
      <t>:</t>
    </r>
    <r>
      <rPr>
        <sz val="11"/>
        <color indexed="8"/>
        <rFont val="Arial Narrow"/>
        <family val="2"/>
      </rPr>
      <t xml:space="preserve"> A la firma del contrato laboral al servidor se socializa el Codigo de Etica y Buen Gobierno, firmando la carta de CARTA DE CONOCIMIENTO Y ACEPTACIÓN DEL CODIGO DE ETICA</t>
    </r>
  </si>
  <si>
    <r>
      <rPr>
        <b/>
        <sz val="11"/>
        <color theme="1"/>
        <rFont val="Arial Narrow"/>
        <family val="2"/>
      </rPr>
      <t>G. Talento Humano:</t>
    </r>
    <r>
      <rPr>
        <sz val="11"/>
        <color theme="1"/>
        <rFont val="Arial Narrow"/>
        <family val="2"/>
      </rPr>
      <t xml:space="preserve"> Las actuales comunicación de funciones estan en revision y actualización teniendo en cuenta los parametros establecidos en el Manual de Funciones que se esta construyendo</t>
    </r>
  </si>
  <si>
    <r>
      <rPr>
        <b/>
        <sz val="11"/>
        <color theme="1"/>
        <rFont val="Arial Narrow"/>
        <family val="2"/>
      </rPr>
      <t>G. Talento Humano:</t>
    </r>
    <r>
      <rPr>
        <sz val="11"/>
        <color theme="1"/>
        <rFont val="Arial Narrow"/>
        <family val="2"/>
      </rPr>
      <t xml:space="preserve"> Manual de Funciones y Comunicación de Funciones</t>
    </r>
  </si>
  <si>
    <t>No aplica a GTH</t>
  </si>
  <si>
    <r>
      <rPr>
        <b/>
        <sz val="11"/>
        <color indexed="8"/>
        <rFont val="Calibri"/>
        <family val="2"/>
      </rPr>
      <t>G. Talento Humano</t>
    </r>
    <r>
      <rPr>
        <sz val="11"/>
        <color indexed="8"/>
        <rFont val="Calibri"/>
        <family val="2"/>
      </rPr>
      <t>:</t>
    </r>
  </si>
  <si>
    <r>
      <rPr>
        <b/>
        <sz val="11"/>
        <color indexed="8"/>
        <rFont val="Calibri"/>
        <family val="2"/>
      </rPr>
      <t>G. Talento Humano</t>
    </r>
    <r>
      <rPr>
        <sz val="11"/>
        <color indexed="8"/>
        <rFont val="Calibri"/>
        <family val="2"/>
      </rPr>
      <t>:</t>
    </r>
    <r>
      <rPr>
        <sz val="11"/>
        <color indexed="8"/>
        <rFont val="Calibri"/>
        <family val="2"/>
      </rPr>
      <t xml:space="preserve"> En el proceso de contratación se hace firmar el acuerdo de confidencialidad a todos los servidores.</t>
    </r>
  </si>
  <si>
    <t>En Curso</t>
  </si>
  <si>
    <r>
      <rPr>
        <b/>
        <sz val="11"/>
        <color indexed="8"/>
        <rFont val="Calibri"/>
        <family val="2"/>
      </rPr>
      <t>G. Talento Humano</t>
    </r>
    <r>
      <rPr>
        <sz val="11"/>
        <color indexed="8"/>
        <rFont val="Calibri"/>
        <family val="2"/>
      </rPr>
      <t>:</t>
    </r>
    <r>
      <rPr>
        <sz val="11"/>
        <color indexed="8"/>
        <rFont val="Calibri"/>
        <family val="2"/>
      </rPr>
      <t xml:space="preserve"> Esta en proceso de elaboración del Manual de Funciones con la actualización de Competencias y funciones.</t>
    </r>
  </si>
  <si>
    <r>
      <rPr>
        <b/>
        <sz val="11"/>
        <color theme="1"/>
        <rFont val="Arial Narrow"/>
        <family val="2"/>
      </rPr>
      <t>GIT. Viáticos</t>
    </r>
    <r>
      <rPr>
        <sz val="11"/>
        <color theme="1"/>
        <rFont val="Arial Narrow"/>
        <family val="2"/>
      </rPr>
      <t>: Desde la vicepresidencia administrativa y financiera se remitieron comunicaciones masivas, capacitaciones y asesorias a los funcionarios, recordando el envio oportuno de las solicitudes de comisión y legalizaciones de comisión.</t>
    </r>
  </si>
  <si>
    <r>
      <rPr>
        <b/>
        <sz val="11"/>
        <color theme="1"/>
        <rFont val="Arial Narrow"/>
        <family val="2"/>
      </rPr>
      <t>GIT. Viáticos</t>
    </r>
    <r>
      <rPr>
        <sz val="11"/>
        <color theme="1"/>
        <rFont val="Arial Narrow"/>
        <family val="2"/>
      </rPr>
      <t xml:space="preserve"> Correos electrónicos</t>
    </r>
  </si>
  <si>
    <r>
      <rPr>
        <b/>
        <sz val="11"/>
        <color theme="1"/>
        <rFont val="Arial Narrow"/>
        <family val="2"/>
      </rPr>
      <t>GIT. Viáticos:</t>
    </r>
    <r>
      <rPr>
        <sz val="11"/>
        <color theme="1"/>
        <rFont val="Arial Narrow"/>
        <family val="2"/>
      </rPr>
      <t xml:space="preserve"> Desde la vicepresidencia administrativa y financiera se remitieron comunicaciones masivas, capacitaciones y asesorias a los funcionarios, recordando el envio oportuno de las solicitudes de comisión y legalizaciones de comisión.</t>
    </r>
  </si>
  <si>
    <r>
      <rPr>
        <b/>
        <sz val="11"/>
        <color theme="1"/>
        <rFont val="Arial Narrow"/>
        <family val="2"/>
      </rPr>
      <t>GIT. Viáticos:</t>
    </r>
    <r>
      <rPr>
        <sz val="11"/>
        <color theme="1"/>
        <rFont val="Arial Narrow"/>
        <family val="2"/>
      </rPr>
      <t xml:space="preserve"> Correos electrónicos</t>
    </r>
  </si>
  <si>
    <r>
      <rPr>
        <b/>
        <sz val="11"/>
        <color theme="1"/>
        <rFont val="Arial Narrow"/>
        <family val="2"/>
      </rPr>
      <t>GIT. Viáticos:</t>
    </r>
    <r>
      <rPr>
        <sz val="11"/>
        <color theme="1"/>
        <rFont val="Arial Narrow"/>
        <family val="2"/>
      </rPr>
      <t xml:space="preserve">
Durante el tercer trimestre se viabilizaron todas las comisiones por lo tanto no se ha materializado el riesgo</t>
    </r>
  </si>
  <si>
    <r>
      <rPr>
        <b/>
        <sz val="11"/>
        <color theme="1"/>
        <rFont val="Arial Narrow"/>
        <family val="2"/>
      </rPr>
      <t>O. Gestión de la Información</t>
    </r>
    <r>
      <rPr>
        <sz val="11"/>
        <color theme="1"/>
        <rFont val="Arial Narrow"/>
        <family val="2"/>
      </rPr>
      <t>:
A corte de Septiembre 2022 se continuan atendiendo las solictudes radicadas en la mesa de ayuda por incidentes en el portal depositarios con la verificación asignación y solución requerida.</t>
    </r>
  </si>
  <si>
    <r>
      <rPr>
        <b/>
        <sz val="11"/>
        <color theme="1"/>
        <rFont val="Arial Narrow"/>
        <family val="2"/>
      </rPr>
      <t>O. Gestión de la Información</t>
    </r>
    <r>
      <rPr>
        <sz val="11"/>
        <color theme="1"/>
        <rFont val="Arial Narrow"/>
        <family val="2"/>
      </rPr>
      <t>:
Reporte mesa de ayuda portal depositarios corte septiembre 2022
\\fileserver\Publica1\39 - Oficina OGI\Seguridad\Seguridad 2022\2022\Seguimiento Matriz de riesgos T3\Evidencias T3/Tickets portal depositarios 3T 2022.sylk</t>
    </r>
  </si>
  <si>
    <r>
      <rPr>
        <b/>
        <sz val="11"/>
        <color theme="1"/>
        <rFont val="Arial Narrow"/>
        <family val="2"/>
      </rPr>
      <t>O. Gestión de la Información</t>
    </r>
    <r>
      <rPr>
        <sz val="11"/>
        <color theme="1"/>
        <rFont val="Arial Narrow"/>
        <family val="2"/>
      </rPr>
      <t xml:space="preserve">:
A corte de septiembre 2022, se actualizan de acuerdo con lo reportado por talento Humano en mesa de ayuda, se lleva control de las actualizaciones y usuarios con numero de ticket
</t>
    </r>
  </si>
  <si>
    <r>
      <rPr>
        <b/>
        <sz val="11"/>
        <color theme="1"/>
        <rFont val="Arial Narrow"/>
        <family val="2"/>
      </rPr>
      <t>O. Gestión de la Información</t>
    </r>
    <r>
      <rPr>
        <sz val="11"/>
        <color theme="1"/>
        <rFont val="Arial Narrow"/>
        <family val="2"/>
      </rPr>
      <t>:
Mesa de ayuda
https://helpdesk.saesas.gov.co/front/ticket.php</t>
    </r>
  </si>
  <si>
    <r>
      <rPr>
        <b/>
        <sz val="11"/>
        <color theme="1"/>
        <rFont val="Arial Narrow"/>
        <family val="2"/>
      </rPr>
      <t>O. Gestión de la Información</t>
    </r>
    <r>
      <rPr>
        <sz val="11"/>
        <color theme="1"/>
        <rFont val="Arial Narrow"/>
        <family val="2"/>
      </rPr>
      <t>:
A corte de septiembre 2022 se continuan atendiendo las solicitudes radicadas en la mesa de ayuda, relacionadas con lo distribución de correspondencia o tramites en el sistema.</t>
    </r>
  </si>
  <si>
    <r>
      <rPr>
        <b/>
        <sz val="11"/>
        <color indexed="8"/>
        <rFont val="Arial Narrow"/>
        <family val="2"/>
      </rPr>
      <t>O. Gestión de la Información</t>
    </r>
    <r>
      <rPr>
        <sz val="11"/>
        <color indexed="8"/>
        <rFont val="Arial Narrow"/>
        <family val="2"/>
      </rPr>
      <t>:
A corte de septiembre 2022 las solicitudes recibidas en la mesa de ayuda son revisadas por el personal, de acuerdo con el P-TE4-092 Procedimiento Soporte Mesa de Ayuda</t>
    </r>
  </si>
  <si>
    <r>
      <rPr>
        <b/>
        <sz val="11"/>
        <color indexed="8"/>
        <rFont val="Arial Narrow"/>
        <family val="2"/>
      </rPr>
      <t>O. Gestión de la Información</t>
    </r>
    <r>
      <rPr>
        <sz val="11"/>
        <color indexed="8"/>
        <rFont val="Arial Narrow"/>
        <family val="2"/>
      </rPr>
      <t>:</t>
    </r>
    <r>
      <rPr>
        <sz val="11"/>
        <color theme="1"/>
        <rFont val="Arial Narrow"/>
        <family val="2"/>
      </rPr>
      <t xml:space="preserve">
Mesa de ayuda
https://helpdesk.saesas.gov.co/index.php</t>
    </r>
  </si>
  <si>
    <r>
      <rPr>
        <b/>
        <sz val="11"/>
        <color theme="1"/>
        <rFont val="Arial Narrow"/>
        <family val="2"/>
      </rPr>
      <t>O. Gestión de la Información</t>
    </r>
    <r>
      <rPr>
        <sz val="11"/>
        <color theme="1"/>
        <rFont val="Arial Narrow"/>
        <family val="2"/>
      </rPr>
      <t>:
A corte de septiembre 2022 se han diligenciado y registrado las historias de usuario con los requierimientos necesarios para el dasarrollo en el formato F-TE3-402	 Versión 1 – 16//11/2021, se registran en el seguimineto del proyecto</t>
    </r>
  </si>
  <si>
    <r>
      <rPr>
        <b/>
        <sz val="11"/>
        <color theme="1"/>
        <rFont val="Arial Narrow"/>
        <family val="2"/>
      </rPr>
      <t>O. Gestión de la Información</t>
    </r>
    <r>
      <rPr>
        <sz val="11"/>
        <color theme="1"/>
        <rFont val="Arial Narrow"/>
        <family val="2"/>
      </rPr>
      <t>:
https://saesas.sharepoint.com/sites/PilotoProject/Matrix20/SitePages/Inicio.aspx?RootFolder=%2Fsites%2FPilotoProject%2FMatrix20%2FDocumentos%20compartidos%2F3%2E%20Ejecuci%C3%B3n%2FRequerimientos&amp;FolderCTID=0x0120002F1EEFF7824B124BBF023BB718C9A6CC&amp;View=%7B2CCADDE2%2DB21A%2D4E7B%2DA5A0%2D3E1188A1313B%7D</t>
    </r>
  </si>
  <si>
    <r>
      <rPr>
        <b/>
        <sz val="11"/>
        <color indexed="8"/>
        <rFont val="Arial Narrow"/>
        <family val="2"/>
      </rPr>
      <t>O. Gestión de la Información</t>
    </r>
    <r>
      <rPr>
        <sz val="11"/>
        <color indexed="8"/>
        <rFont val="Arial Narrow"/>
        <family val="2"/>
      </rPr>
      <t>:</t>
    </r>
    <r>
      <rPr>
        <sz val="11"/>
        <color theme="1"/>
        <rFont val="Arial Narrow"/>
        <family val="2"/>
      </rPr>
      <t xml:space="preserve">
A corte de septiembre 2022 se deben adjuntar el formato firmado por el usuario final  (F-TE3-029 Formato Pruebas, Capacitación y Aceptación de producto) como soporte las pruebas como soporte para presentar en el comité de control de cambios para publicar funcionalidades en el ambiente de producción.</t>
    </r>
  </si>
  <si>
    <r>
      <rPr>
        <b/>
        <sz val="11"/>
        <color indexed="8"/>
        <rFont val="Arial Narrow"/>
        <family val="2"/>
      </rPr>
      <t>O. Gestión de la Información</t>
    </r>
    <r>
      <rPr>
        <sz val="11"/>
        <color indexed="8"/>
        <rFont val="Arial Narrow"/>
        <family val="2"/>
      </rPr>
      <t>:</t>
    </r>
    <r>
      <rPr>
        <sz val="11"/>
        <color theme="1"/>
        <rFont val="Arial Narrow"/>
        <family val="2"/>
      </rPr>
      <t xml:space="preserve">
- Mesa de ayuda
https://helpdesk.saesas.gov.co/index.php
- Actas de comité</t>
    </r>
  </si>
  <si>
    <r>
      <rPr>
        <b/>
        <sz val="11"/>
        <color theme="1"/>
        <rFont val="Arial Narrow"/>
        <family val="2"/>
      </rPr>
      <t>O. Gestión de la Información</t>
    </r>
    <r>
      <rPr>
        <sz val="11"/>
        <color theme="1"/>
        <rFont val="Arial Narrow"/>
        <family val="2"/>
      </rPr>
      <t>:
A corte de septiembre 2022 se continuan atendiendo las solictudes radicadas en la mesa de ayuda relacionadas con asignación de depositarios</t>
    </r>
  </si>
  <si>
    <r>
      <rPr>
        <b/>
        <sz val="11"/>
        <color theme="1"/>
        <rFont val="Arial Narrow"/>
        <family val="2"/>
      </rPr>
      <t>O. Gestión de la Información</t>
    </r>
    <r>
      <rPr>
        <sz val="11"/>
        <color theme="1"/>
        <rFont val="Arial Narrow"/>
        <family val="2"/>
      </rPr>
      <t>:
A corte de septiembre 2022 se continuan atendiendo las solictudes radicadas en la mesa de ayuda relacionadas con fallas temporales en portal depositarios o Sigma 2.0 en gestiones realizadas por depositarios de los activos asigandos.</t>
    </r>
  </si>
  <si>
    <r>
      <rPr>
        <b/>
        <sz val="11"/>
        <color theme="1"/>
        <rFont val="Arial Narrow"/>
        <family val="2"/>
      </rPr>
      <t>O. Gestión de la Información</t>
    </r>
    <r>
      <rPr>
        <sz val="11"/>
        <color theme="1"/>
        <rFont val="Arial Narrow"/>
        <family val="2"/>
      </rPr>
      <t>:
A corte de septiembre 2022 no se ha reportado incidentes que afecten la disponibilidad de los servicios, con el proveedor del centro de datos, los requerimientos son registrados en su mesa de ayuda</t>
    </r>
  </si>
  <si>
    <r>
      <rPr>
        <b/>
        <sz val="11"/>
        <color theme="1"/>
        <rFont val="Arial Narrow"/>
        <family val="2"/>
      </rPr>
      <t>O. Gestión de la Información</t>
    </r>
    <r>
      <rPr>
        <sz val="11"/>
        <color theme="1"/>
        <rFont val="Arial Narrow"/>
        <family val="2"/>
      </rPr>
      <t>:
mesa de ayuda centro de datos
https://servicio.triara.co/ess.do</t>
    </r>
  </si>
  <si>
    <r>
      <rPr>
        <b/>
        <sz val="11"/>
        <color indexed="8"/>
        <rFont val="Arial Narrow"/>
        <family val="2"/>
      </rPr>
      <t>O. Gestión de la Información</t>
    </r>
    <r>
      <rPr>
        <sz val="11"/>
        <color indexed="8"/>
        <rFont val="Arial Narrow"/>
        <family val="2"/>
      </rPr>
      <t>:</t>
    </r>
    <r>
      <rPr>
        <sz val="11"/>
        <color theme="1"/>
        <rFont val="Arial Narrow"/>
        <family val="2"/>
      </rPr>
      <t xml:space="preserve">
A corte de septiembre 2022 se han actualizado los documentos del proceso de infraestructura:
 N-TE1-065 Instructivo Recuperación del Controlador de Dominio 1
 N-TE1-064 Instructivo Recuperación del Controlador de Dominio 2
 N-TE1-077 Instructivo Recuperación Configuración Switch
N-TE1-069 Instructivo Recuperación de la librería de backups
</t>
    </r>
  </si>
  <si>
    <r>
      <rPr>
        <b/>
        <sz val="11"/>
        <color theme="1"/>
        <rFont val="Arial Narrow"/>
        <family val="2"/>
      </rPr>
      <t>O. Gestión de la Información</t>
    </r>
    <r>
      <rPr>
        <sz val="11"/>
        <color theme="1"/>
        <rFont val="Arial Narrow"/>
        <family val="2"/>
      </rPr>
      <t>:
http://intranetsae/saein/Nuestra-SAE/Arquitectura-SAE/GestionProcesos/Gestion-Procesos-Estrategicos/Tecnologia</t>
    </r>
  </si>
  <si>
    <r>
      <rPr>
        <b/>
        <sz val="11"/>
        <color theme="1"/>
        <rFont val="Arial Narrow"/>
        <family val="2"/>
      </rPr>
      <t>O. Gestión de la Información</t>
    </r>
    <r>
      <rPr>
        <sz val="11"/>
        <color theme="1"/>
        <rFont val="Arial Narrow"/>
        <family val="2"/>
      </rPr>
      <t>:
A corte de septiembre 2022, se está verificando la documentación requerida para la recuperación de sistemas de información y que haga parte del DRP, y continua el proceso de adquisiónde herramienta para copias de espaldo</t>
    </r>
  </si>
  <si>
    <r>
      <rPr>
        <b/>
        <sz val="11"/>
        <color theme="1"/>
        <rFont val="Arial Narrow"/>
        <family val="2"/>
      </rPr>
      <t>O. Gestión de la Información</t>
    </r>
    <r>
      <rPr>
        <sz val="11"/>
        <color theme="1"/>
        <rFont val="Arial Narrow"/>
        <family val="2"/>
      </rPr>
      <t>:
A corte de septiembre 2022, la plataforma realiza el monitoreo y alerta en horario no laboral (7:00 pm) en caso de fallo las tareas diarias de respaldo</t>
    </r>
  </si>
  <si>
    <r>
      <rPr>
        <b/>
        <sz val="11"/>
        <color theme="1"/>
        <rFont val="Arial Narrow"/>
        <family val="2"/>
      </rPr>
      <t>O. Gestión de la Información</t>
    </r>
    <r>
      <rPr>
        <sz val="11"/>
        <color theme="1"/>
        <rFont val="Arial Narrow"/>
        <family val="2"/>
      </rPr>
      <t>:
Servidor de Backups</t>
    </r>
  </si>
  <si>
    <r>
      <rPr>
        <b/>
        <sz val="11"/>
        <color theme="1"/>
        <rFont val="Arial Narrow"/>
        <family val="2"/>
      </rPr>
      <t>O. Gestión de la Información</t>
    </r>
    <r>
      <rPr>
        <sz val="11"/>
        <color theme="1"/>
        <rFont val="Arial Narrow"/>
        <family val="2"/>
      </rPr>
      <t>:
A corte de septiembre 2022, se ha realizado la documentación de ANS con los proveedores contratodos durante el periodo.</t>
    </r>
  </si>
  <si>
    <r>
      <rPr>
        <b/>
        <sz val="11"/>
        <color theme="1"/>
        <rFont val="Arial Narrow"/>
        <family val="2"/>
      </rPr>
      <t>O. Gestión de la Información</t>
    </r>
    <r>
      <rPr>
        <sz val="11"/>
        <color theme="1"/>
        <rFont val="Arial Narrow"/>
        <family val="2"/>
      </rPr>
      <t xml:space="preserve">:
https://www.saesas.gov.co/?idcategoria=105747
Carpeta del Contrato
</t>
    </r>
  </si>
  <si>
    <r>
      <rPr>
        <b/>
        <sz val="11"/>
        <color theme="1"/>
        <rFont val="Arial Narrow"/>
        <family val="2"/>
      </rPr>
      <t>O. Gestión de la Información</t>
    </r>
    <r>
      <rPr>
        <sz val="11"/>
        <color theme="1"/>
        <rFont val="Arial Narrow"/>
        <family val="2"/>
      </rPr>
      <t>:
A corte de septiembre 2022, se está actualizando la documentación para la gestión de capacidad para el 2023. y se actualiza la matriz de activos con las caracterisiticas de la infraestructura y se procede con la actualización de servidores y plataformas.</t>
    </r>
  </si>
  <si>
    <r>
      <rPr>
        <b/>
        <sz val="11"/>
        <color theme="1"/>
        <rFont val="Arial Narrow"/>
        <family val="2"/>
      </rPr>
      <t>O. Gestión de la Información</t>
    </r>
    <r>
      <rPr>
        <sz val="11"/>
        <color theme="1"/>
        <rFont val="Arial Narrow"/>
        <family val="2"/>
      </rPr>
      <t>:
Matriz de activos de información - infraestructura</t>
    </r>
  </si>
  <si>
    <r>
      <rPr>
        <b/>
        <sz val="11"/>
        <color theme="1"/>
        <rFont val="Arial Narrow"/>
        <family val="2"/>
      </rPr>
      <t>O. Gestión de la Información</t>
    </r>
    <r>
      <rPr>
        <sz val="11"/>
        <color theme="1"/>
        <rFont val="Arial Narrow"/>
        <family val="2"/>
      </rPr>
      <t>:
A corte de septiembre 2022, los desarrollos y caracterisitacas son registrados y validados de acuerdo con la arquitectura por el delegado de la OGI.</t>
    </r>
  </si>
  <si>
    <r>
      <rPr>
        <b/>
        <sz val="11"/>
        <color theme="1"/>
        <rFont val="Arial Narrow"/>
        <family val="2"/>
      </rPr>
      <t>O. Gestión de la Información</t>
    </r>
    <r>
      <rPr>
        <sz val="11"/>
        <color theme="1"/>
        <rFont val="Arial Narrow"/>
        <family val="2"/>
      </rPr>
      <t>:
https://saesas.sharepoint.com/sites/PilotoProject/Matrix20/Documentos%20compartidos/Forms/AllItems.aspx?viewpath=%2Fsites%2FPilotoProject%2FMatrix20%2FDocumentos%20compartidos%2FForms%2FAllItems%2Easpx</t>
    </r>
  </si>
  <si>
    <r>
      <rPr>
        <b/>
        <sz val="11"/>
        <color theme="1"/>
        <rFont val="Arial Narrow"/>
        <family val="2"/>
      </rPr>
      <t>O. Gestión de la Información</t>
    </r>
    <r>
      <rPr>
        <sz val="11"/>
        <color theme="1"/>
        <rFont val="Arial Narrow"/>
        <family val="2"/>
      </rPr>
      <t>:
A corte de septiembre 2022 se han diligenciado y registrado las historias de usuario con los requerimientos no funcionales necesarios para el desarrollo, en el formato, F-TE3-402 Versión 1 – 16//11/2021, se registran en el seguimientos del proyecto</t>
    </r>
  </si>
  <si>
    <r>
      <rPr>
        <b/>
        <sz val="11"/>
        <color theme="1"/>
        <rFont val="Arial Narrow"/>
        <family val="2"/>
      </rPr>
      <t>O. Gestión de la Información</t>
    </r>
    <r>
      <rPr>
        <sz val="11"/>
        <color theme="1"/>
        <rFont val="Arial Narrow"/>
        <family val="2"/>
      </rPr>
      <t>:
A corte de septiembre 2022, el registro y validación por parte del usuario final se realiza en el Formato Pruebas, Capacitación y Aceptación de producto F-TE3-029	Versión 5 - 01/12/2021, el cual se adjunta en el ticket presentado en el comité de control de cambios</t>
    </r>
  </si>
  <si>
    <r>
      <rPr>
        <b/>
        <sz val="11"/>
        <color theme="1"/>
        <rFont val="Arial Narrow"/>
        <family val="2"/>
      </rPr>
      <t>O. Gestión de la Información</t>
    </r>
    <r>
      <rPr>
        <sz val="11"/>
        <color theme="1"/>
        <rFont val="Arial Narrow"/>
        <family val="2"/>
      </rPr>
      <t>:
A corte de septiembre 2022 se han diligenciado y registrado las historias de usuario con la definicion de los roles y perfiles necesarios para el desarrollo, en el formato, F-TE3-402 Versión 1 – 16//11/2021, se registran en el seguimientos del proyecto</t>
    </r>
  </si>
  <si>
    <r>
      <rPr>
        <b/>
        <sz val="11"/>
        <color theme="1"/>
        <rFont val="Arial Narrow"/>
        <family val="2"/>
      </rPr>
      <t>O. Gestión de la Información</t>
    </r>
    <r>
      <rPr>
        <sz val="11"/>
        <color theme="1"/>
        <rFont val="Arial Narrow"/>
        <family val="2"/>
      </rPr>
      <t>:
A corte de septiembre 2022, se esta gestionando la documentación necesaria para el tratamiento de datos personales en la fase de desarrollo</t>
    </r>
  </si>
  <si>
    <r>
      <rPr>
        <b/>
        <sz val="11"/>
        <color theme="1"/>
        <rFont val="Arial Narrow"/>
        <family val="2"/>
      </rPr>
      <t>O. Gestión de la Información</t>
    </r>
    <r>
      <rPr>
        <sz val="11"/>
        <color theme="1"/>
        <rFont val="Arial Narrow"/>
        <family val="2"/>
      </rPr>
      <t>:
No Aplica</t>
    </r>
  </si>
  <si>
    <r>
      <rPr>
        <b/>
        <sz val="11"/>
        <color theme="1"/>
        <rFont val="Arial Narrow"/>
        <family val="2"/>
      </rPr>
      <t>O. Gestión de la Información</t>
    </r>
    <r>
      <rPr>
        <sz val="11"/>
        <color theme="1"/>
        <rFont val="Arial Narrow"/>
        <family val="2"/>
      </rPr>
      <t>:
A corte de septioembre 2022, el registro por parte del usuario final se realiza en el formato Formato Pruebas, Capacitación y Aceptación de producto F-TE3-029	Versión 5 - 01/12/2021, el cual se adjunta en el ticket presentado en el comité de control de cambios con la firma del usuariofinal que recibe el el desarrollo</t>
    </r>
  </si>
  <si>
    <r>
      <rPr>
        <b/>
        <sz val="11"/>
        <color theme="1"/>
        <rFont val="Arial Narrow"/>
        <family val="2"/>
      </rPr>
      <t>O. Gestión de la Información</t>
    </r>
    <r>
      <rPr>
        <sz val="11"/>
        <color theme="1"/>
        <rFont val="Arial Narrow"/>
        <family val="2"/>
      </rPr>
      <t>:
No aplica</t>
    </r>
  </si>
  <si>
    <r>
      <rPr>
        <b/>
        <sz val="11"/>
        <color theme="1"/>
        <rFont val="Arial Narrow"/>
        <family val="2"/>
      </rPr>
      <t>O. Gestión de la Información</t>
    </r>
    <r>
      <rPr>
        <sz val="11"/>
        <color theme="1"/>
        <rFont val="Arial Narrow"/>
        <family val="2"/>
      </rPr>
      <t>:
A corte de septiembre 2022 se continuan atendiendo las solictudes radicadas en la mesa de ayuda relacionadas con la distribución de correspondencia o trmites en los sistemas de información, y se asignan según corresponda</t>
    </r>
  </si>
  <si>
    <r>
      <rPr>
        <b/>
        <sz val="11"/>
        <color theme="1"/>
        <rFont val="Arial Narrow"/>
        <family val="2"/>
      </rPr>
      <t>O. Gestión de la Información</t>
    </r>
    <r>
      <rPr>
        <sz val="11"/>
        <color theme="1"/>
        <rFont val="Arial Narrow"/>
        <family val="2"/>
      </rPr>
      <t>:
A corte de septiembre 2022 se continuan atendiendo las solictudes radicadas en la mesa de ayuda relacionadas con la asignación de depositarios en el sistema misional.</t>
    </r>
  </si>
  <si>
    <r>
      <rPr>
        <b/>
        <sz val="11"/>
        <color theme="1"/>
        <rFont val="Arial Narrow"/>
        <family val="2"/>
      </rPr>
      <t>O. Gestión de la Información</t>
    </r>
    <r>
      <rPr>
        <sz val="11"/>
        <color theme="1"/>
        <rFont val="Arial Narrow"/>
        <family val="2"/>
      </rPr>
      <t>:
A corte de septiembre 2022, se firmó contrato con INDRA  el 28 de junio 2022, fabrica de software.</t>
    </r>
  </si>
  <si>
    <r>
      <rPr>
        <b/>
        <sz val="11"/>
        <color theme="1"/>
        <rFont val="Arial Narrow"/>
        <family val="2"/>
      </rPr>
      <t>O. Gestión de la Información</t>
    </r>
    <r>
      <rPr>
        <sz val="11"/>
        <color theme="1"/>
        <rFont val="Arial Narrow"/>
        <family val="2"/>
      </rPr>
      <t>:
https://www.saesas.gov.co/?idcategoria=105747
Carpeta del Contrato
ERP</t>
    </r>
  </si>
  <si>
    <r>
      <rPr>
        <b/>
        <sz val="11"/>
        <color theme="1"/>
        <rFont val="Arial Narrow"/>
        <family val="2"/>
      </rPr>
      <t>O. Gestión de la Información</t>
    </r>
    <r>
      <rPr>
        <sz val="11"/>
        <color theme="1"/>
        <rFont val="Arial Narrow"/>
        <family val="2"/>
      </rPr>
      <t>:
A corte de septiembre 2022, se está gestionado y desarrollando las interfaces requeridas de acuerdo con los requerimientos definidos en las historias de usuario.</t>
    </r>
  </si>
  <si>
    <r>
      <rPr>
        <b/>
        <sz val="11"/>
        <color theme="1"/>
        <rFont val="Arial Narrow"/>
        <family val="2"/>
      </rPr>
      <t>O. Gestión de la Información</t>
    </r>
    <r>
      <rPr>
        <sz val="11"/>
        <color theme="1"/>
        <rFont val="Arial Narrow"/>
        <family val="2"/>
      </rPr>
      <t>:
A corte de septiembre 2022, se firmó contrato con INDRA  el 28 de junio 2022, fabrica de software para desarrollar la ineroperabilidad entre el sistema misional y el ERP</t>
    </r>
  </si>
  <si>
    <r>
      <rPr>
        <b/>
        <sz val="11"/>
        <color theme="1"/>
        <rFont val="Arial Narrow"/>
        <family val="2"/>
      </rPr>
      <t>O. Gestión de la Información</t>
    </r>
    <r>
      <rPr>
        <sz val="11"/>
        <color theme="1"/>
        <rFont val="Arial Narrow"/>
        <family val="2"/>
      </rPr>
      <t>:
A corte de septiembre 2022, se están evaluando y verificando los servicios para publicar en el catalogo.</t>
    </r>
  </si>
  <si>
    <r>
      <rPr>
        <b/>
        <sz val="11"/>
        <color theme="1"/>
        <rFont val="Arial Narrow"/>
        <family val="2"/>
      </rPr>
      <t>O. Gestión de la Información</t>
    </r>
    <r>
      <rPr>
        <sz val="11"/>
        <color theme="1"/>
        <rFont val="Arial Narrow"/>
        <family val="2"/>
      </rPr>
      <t>:
Catalogo de servicios</t>
    </r>
  </si>
  <si>
    <r>
      <rPr>
        <b/>
        <sz val="11"/>
        <color theme="1"/>
        <rFont val="Arial Narrow"/>
        <family val="2"/>
      </rPr>
      <t>O. Gestión de la Información</t>
    </r>
    <r>
      <rPr>
        <sz val="11"/>
        <color theme="1"/>
        <rFont val="Arial Narrow"/>
        <family val="2"/>
      </rPr>
      <t>:
A corte de septiembre 2022 se realizó inducción del sistema y politicas de segridad de la información, se planificaron piezas y manuales de seguridad para ser enviadas por comunicaciones al menos cada 15 días.</t>
    </r>
  </si>
  <si>
    <t>O. Gestión de la Información:
No aplica</t>
  </si>
  <si>
    <r>
      <rPr>
        <b/>
        <sz val="11"/>
        <color theme="1"/>
        <rFont val="Arial Narrow"/>
        <family val="2"/>
      </rPr>
      <t>O. Gestión de la Información</t>
    </r>
    <r>
      <rPr>
        <sz val="11"/>
        <color theme="1"/>
        <rFont val="Arial Narrow"/>
        <family val="2"/>
      </rPr>
      <t>:
A corte de septiembre 2022, se ha realizado actualizaciones de software en los servidores de la infreastructura técnologica, informando en el comité de control de cambios, de acuerdo con el plan de actualización y remediación del 2022</t>
    </r>
  </si>
  <si>
    <r>
      <rPr>
        <b/>
        <sz val="11"/>
        <color theme="1"/>
        <rFont val="Arial Narrow"/>
        <family val="2"/>
      </rPr>
      <t>O. Gestión de la Información</t>
    </r>
    <r>
      <rPr>
        <sz val="11"/>
        <color theme="1"/>
        <rFont val="Arial Narrow"/>
        <family val="2"/>
      </rPr>
      <t>: 
Mesa de ayuda ticket 77845</t>
    </r>
  </si>
  <si>
    <r>
      <rPr>
        <b/>
        <sz val="11"/>
        <color theme="1"/>
        <rFont val="Arial Narrow"/>
        <family val="2"/>
      </rPr>
      <t>O. Gestión de la Información</t>
    </r>
    <r>
      <rPr>
        <sz val="11"/>
        <color theme="1"/>
        <rFont val="Arial Narrow"/>
        <family val="2"/>
      </rPr>
      <t>:
A corte de septiembre 2022 se sigue haciendo seguimiento semanal de atención y observaciones registradas en la mesa de ayuda, validando la satisfacción del cliente</t>
    </r>
  </si>
  <si>
    <t>O. Gestión de la Información:
Mesa de ayuda
https://helpdesk.saesas.gov.co/front/ticket.php</t>
  </si>
  <si>
    <r>
      <rPr>
        <b/>
        <sz val="11"/>
        <color theme="1"/>
        <rFont val="Arial Narrow"/>
        <family val="2"/>
      </rPr>
      <t>O. Gestión de la Información</t>
    </r>
    <r>
      <rPr>
        <sz val="11"/>
        <color theme="1"/>
        <rFont val="Arial Narrow"/>
        <family val="2"/>
      </rPr>
      <t>:
A corte de septiembre 2022, se está elaborando la nueva versión del procedimiento</t>
    </r>
  </si>
  <si>
    <r>
      <rPr>
        <b/>
        <sz val="11"/>
        <color theme="1"/>
        <rFont val="Arial Narrow"/>
        <family val="2"/>
      </rPr>
      <t>O. Gestión de la Información</t>
    </r>
    <r>
      <rPr>
        <sz val="11"/>
        <color theme="1"/>
        <rFont val="Arial Narrow"/>
        <family val="2"/>
      </rPr>
      <t>:
A corte de septiembre 2022, se establecen en el formato de historias de usuario F-TE3-402	 Versión 1 – 16//11/2021, con la categorización de requerimientos no funcionales</t>
    </r>
  </si>
  <si>
    <r>
      <rPr>
        <b/>
        <sz val="11"/>
        <color theme="1"/>
        <rFont val="Arial Narrow"/>
        <family val="2"/>
      </rPr>
      <t>O. Gestión de la Información</t>
    </r>
    <r>
      <rPr>
        <sz val="11"/>
        <color theme="1"/>
        <rFont val="Arial Narrow"/>
        <family val="2"/>
      </rPr>
      <t>:
A corte de septiembre 2022, se establecen en el formato de historias de usuario F-TE3-402	 Versión 1 – 16//11/2021, con la categorización de requisitos no funcionales</t>
    </r>
  </si>
  <si>
    <r>
      <rPr>
        <b/>
        <sz val="11"/>
        <color theme="1"/>
        <rFont val="Arial Narrow"/>
        <family val="2"/>
      </rPr>
      <t>O. Gestión de la Información</t>
    </r>
    <r>
      <rPr>
        <sz val="11"/>
        <color theme="1"/>
        <rFont val="Arial Narrow"/>
        <family val="2"/>
      </rPr>
      <t>:
A corte de septiembre 2022, se está validando los criterios de calidad y su definición para actualizar el Formato Pruebas, Capacitación y Aceptación de producto F-TE3-029	Versión 5 - 01/12/2021</t>
    </r>
  </si>
  <si>
    <r>
      <rPr>
        <b/>
        <sz val="11"/>
        <color theme="1"/>
        <rFont val="Arial Narrow"/>
        <family val="2"/>
      </rPr>
      <t>O. Gestión de la Información</t>
    </r>
    <r>
      <rPr>
        <sz val="11"/>
        <color theme="1"/>
        <rFont val="Arial Narrow"/>
        <family val="2"/>
      </rPr>
      <t>:
A corte de septiembre 2022, se firmó el contrato de  fabrica de software, para la construcción de los modulos requeridos.</t>
    </r>
  </si>
  <si>
    <r>
      <rPr>
        <b/>
        <sz val="11"/>
        <color theme="1"/>
        <rFont val="Arial Narrow"/>
        <family val="2"/>
      </rPr>
      <t>O. Gestión de la Información</t>
    </r>
    <r>
      <rPr>
        <sz val="11"/>
        <color theme="1"/>
        <rFont val="Arial Narrow"/>
        <family val="2"/>
      </rPr>
      <t>:
A corte de septiembre 2022, se está gestionando la documentación necesaria para el tratamiento de datos personales en la fase de desarrollo y con la implementación por parte de la fabrica de software.</t>
    </r>
  </si>
  <si>
    <r>
      <rPr>
        <b/>
        <sz val="11"/>
        <color theme="1"/>
        <rFont val="Arial Narrow"/>
        <family val="2"/>
      </rPr>
      <t>O. Gestión de la Información:</t>
    </r>
    <r>
      <rPr>
        <sz val="11"/>
        <color theme="1"/>
        <rFont val="Arial Narrow"/>
        <family val="2"/>
      </rPr>
      <t xml:space="preserve">
A corte de septiembre 2022, el registro por parte del usuario final se realiza en el formato Formato Pruebas, Capacitación y Aceptación de producto F-TE3-029	Versión 5 - 01/12/2021, el cual se adjunta en el ticket presentado en el comité de control de cambios.
Por parte del desarrollo se realizan las verificaciones de acuerdo con cada Spring y el N-TE3-098 Instructivo Seguimiento a desarrollos metodología SCRUM, el cual se encontraba en actualización</t>
    </r>
  </si>
  <si>
    <r>
      <rPr>
        <b/>
        <sz val="11"/>
        <color theme="1"/>
        <rFont val="Arial Narrow"/>
        <family val="2"/>
      </rPr>
      <t>O. Gestión de la Información:</t>
    </r>
    <r>
      <rPr>
        <sz val="11"/>
        <color theme="1"/>
        <rFont val="Arial Narrow"/>
        <family val="2"/>
      </rPr>
      <t xml:space="preserve">
Mesa de ayuda
https://helpdesk.saesas.gov.co/front/ticket.php</t>
    </r>
  </si>
  <si>
    <r>
      <rPr>
        <b/>
        <sz val="11"/>
        <color theme="1"/>
        <rFont val="Arial Narrow"/>
        <family val="2"/>
      </rPr>
      <t>O. Gestión de la Información</t>
    </r>
    <r>
      <rPr>
        <sz val="11"/>
        <color theme="1"/>
        <rFont val="Arial Narrow"/>
        <family val="2"/>
      </rPr>
      <t>:
A corte de septiembre 2022, se está actualizando la documentación para la gestión de capacidad para el 2023 y que haga parte del DRP y BCP de la entidad.</t>
    </r>
  </si>
  <si>
    <r>
      <rPr>
        <b/>
        <sz val="11"/>
        <color theme="1"/>
        <rFont val="Arial Narrow"/>
        <family val="2"/>
      </rPr>
      <t>O. Gestión de la Información</t>
    </r>
    <r>
      <rPr>
        <sz val="11"/>
        <color theme="1"/>
        <rFont val="Arial Narrow"/>
        <family val="2"/>
      </rPr>
      <t>:
A corte de septiembre 2022, se validan diariamente la replicación de las bases de datos en las instancias de reportes y soporte, y cuando se rquieren del historico almacenado con el proveedor</t>
    </r>
  </si>
  <si>
    <r>
      <rPr>
        <b/>
        <sz val="11"/>
        <color theme="1"/>
        <rFont val="Arial Narrow"/>
        <family val="2"/>
      </rPr>
      <t>O. Gestión de la Información</t>
    </r>
    <r>
      <rPr>
        <sz val="11"/>
        <color theme="1"/>
        <rFont val="Arial Narrow"/>
        <family val="2"/>
      </rPr>
      <t>:
A corte de septiembre 2022, se responden y envian revisiones con el proveedor a las notificciones diarias de la herramienta. Y se valida informe mensual, se monitorea con la herramienta de alertas y estado de las alertas para afinar politicas y controles</t>
    </r>
  </si>
  <si>
    <r>
      <rPr>
        <b/>
        <sz val="11"/>
        <color theme="1"/>
        <rFont val="Arial Narrow"/>
        <family val="2"/>
      </rPr>
      <t>O. Gestión de la Información</t>
    </r>
    <r>
      <rPr>
        <sz val="11"/>
        <color theme="1"/>
        <rFont val="Arial Narrow"/>
        <family val="2"/>
      </rPr>
      <t>:
correo oficial de seguridad</t>
    </r>
  </si>
  <si>
    <r>
      <rPr>
        <b/>
        <sz val="11"/>
        <color theme="1"/>
        <rFont val="Arial Narrow"/>
        <family val="2"/>
      </rPr>
      <t>O. Gestión de la Información</t>
    </r>
    <r>
      <rPr>
        <sz val="11"/>
        <color theme="1"/>
        <rFont val="Arial Narrow"/>
        <family val="2"/>
      </rPr>
      <t xml:space="preserve">:
A corte de septiembre 2022, el formato N-TE1-014 Gestión de la capacidad fue actualizado en su Versión 3 – 01/03/2022 </t>
    </r>
  </si>
  <si>
    <r>
      <rPr>
        <b/>
        <sz val="11"/>
        <color theme="1"/>
        <rFont val="Arial Narrow"/>
        <family val="2"/>
      </rPr>
      <t>O. Gestión de la Información</t>
    </r>
    <r>
      <rPr>
        <sz val="11"/>
        <color theme="1"/>
        <rFont val="Arial Narrow"/>
        <family val="2"/>
      </rPr>
      <t>:
Macroproceso de técnologia 
http://intranetsae/saein/Nuestra-SAE/Arquitectura-SAE/GestionProcesos/Gestion-Procesos-Estrategicos/Tecnologia</t>
    </r>
  </si>
  <si>
    <r>
      <rPr>
        <b/>
        <sz val="11"/>
        <color theme="1"/>
        <rFont val="Arial Narrow"/>
        <family val="2"/>
      </rPr>
      <t>O. Gestión de la Información</t>
    </r>
    <r>
      <rPr>
        <sz val="11"/>
        <color theme="1"/>
        <rFont val="Arial Narrow"/>
        <family val="2"/>
      </rPr>
      <t>:
a corte de septiembre 2022 se han realizado actualizaciones de software de la infraestructura técnologica, informados al comité de control de cambios con el avance correspondiente, se está validando la elaboración del plan para el siguiente año de acuerdo con la infraestructura proyectada.</t>
    </r>
  </si>
  <si>
    <r>
      <rPr>
        <b/>
        <sz val="11"/>
        <color theme="1"/>
        <rFont val="Arial Narrow"/>
        <family val="2"/>
      </rPr>
      <t>O. Gestión de la Información</t>
    </r>
    <r>
      <rPr>
        <sz val="11"/>
        <color theme="1"/>
        <rFont val="Arial Narrow"/>
        <family val="2"/>
      </rPr>
      <t>:
A corte de septiembre 2022, se realiza la verificación de las vigencias y alertas de vencimiento de las licencias de los productos y servicios con la herramienta fortiCloud, muestran los días restantes para expiración de licencias.</t>
    </r>
  </si>
  <si>
    <r>
      <rPr>
        <b/>
        <sz val="11"/>
        <color theme="1"/>
        <rFont val="Arial Narrow"/>
        <family val="2"/>
      </rPr>
      <t>O. Gestión de la Información</t>
    </r>
    <r>
      <rPr>
        <sz val="11"/>
        <color theme="1"/>
        <rFont val="Arial Narrow"/>
        <family val="2"/>
      </rPr>
      <t>:
support.fortinet.com/asset/#/views/products</t>
    </r>
  </si>
  <si>
    <r>
      <rPr>
        <b/>
        <sz val="11"/>
        <color theme="1"/>
        <rFont val="Arial Narrow"/>
        <family val="2"/>
      </rPr>
      <t>O. Gestión de la Información:</t>
    </r>
    <r>
      <rPr>
        <sz val="11"/>
        <color theme="1"/>
        <rFont val="Arial Narrow"/>
        <family val="2"/>
      </rPr>
      <t xml:space="preserve">
A corte de septiembre 2022, No se ha reportado afectación o evidencia de la materialización del riesgo por las causas descritas, los usuarios pueden hacer seguimiento en la mesa de ayuda y documentar la afectación o adjuntar el formato de materialización.</t>
    </r>
  </si>
  <si>
    <r>
      <rPr>
        <b/>
        <sz val="11"/>
        <color theme="1"/>
        <rFont val="Arial Narrow"/>
        <family val="2"/>
      </rPr>
      <t>O. Gestión de la Información:</t>
    </r>
    <r>
      <rPr>
        <sz val="11"/>
        <color theme="1"/>
        <rFont val="Arial Narrow"/>
        <family val="2"/>
      </rPr>
      <t xml:space="preserve">
A corte de septiembre 2022, No se ha reportado afectación o evidencia de la materialización del riesgo por las causas descritas, la infraestructura técnologica y plataforma han estado estables y disponibles durante el periodo, o la recuoperación en caso de fallo no generó afectación</t>
    </r>
  </si>
  <si>
    <r>
      <rPr>
        <b/>
        <sz val="11"/>
        <color theme="1"/>
        <rFont val="Arial Narrow"/>
        <family val="2"/>
      </rPr>
      <t>O. Gestión de la Información:</t>
    </r>
    <r>
      <rPr>
        <sz val="11"/>
        <color theme="1"/>
        <rFont val="Arial Narrow"/>
        <family val="2"/>
      </rPr>
      <t xml:space="preserve">
A corte de septiembre 2022 no se han reportado incidentes en los aplicativos desarrollados por las causas descritas, que causen la materialización de este riesgo.</t>
    </r>
  </si>
  <si>
    <r>
      <rPr>
        <b/>
        <sz val="11"/>
        <color theme="1"/>
        <rFont val="Arial Narrow"/>
        <family val="2"/>
      </rPr>
      <t>O. Gestión de la Información:</t>
    </r>
    <r>
      <rPr>
        <sz val="11"/>
        <color theme="1"/>
        <rFont val="Arial Narrow"/>
        <family val="2"/>
      </rPr>
      <t xml:space="preserve">
A corte de septiembre se materializo riesgo de una carpeta eliminada y detectada por la herramienta de monitoreo al realizar las copias de respaldo, la carpeta fue restaurada sin generar perdidad de información. Regitrado ene l ticket 79717</t>
    </r>
  </si>
  <si>
    <r>
      <rPr>
        <b/>
        <sz val="11"/>
        <color theme="1"/>
        <rFont val="Arial Narrow"/>
        <family val="2"/>
      </rPr>
      <t>O. Gestión de la Información:</t>
    </r>
    <r>
      <rPr>
        <sz val="11"/>
        <color theme="1"/>
        <rFont val="Arial Narrow"/>
        <family val="2"/>
      </rPr>
      <t xml:space="preserve">
https://helpdesk.saesas.gov.co/front/ticket.form.php?id=79717
Carpeta de evidencias: 
F-DE2-100_Reporte_de_materializacion_de_riesgos Ticket 79717</t>
    </r>
  </si>
  <si>
    <r>
      <rPr>
        <b/>
        <sz val="11"/>
        <color theme="1"/>
        <rFont val="Arial Narrow"/>
        <family val="2"/>
      </rPr>
      <t>O. Gestión de la Información</t>
    </r>
    <r>
      <rPr>
        <sz val="11"/>
        <color theme="1"/>
        <rFont val="Arial Narrow"/>
        <family val="2"/>
      </rPr>
      <t>:
A corte de septiembre 2022, se gestiona con la validación del jefe de la oficina asesora de planeación las solicitudes radicadas para la asignación de perfiles de usuario en los diferentes aplicativos.</t>
    </r>
  </si>
  <si>
    <r>
      <rPr>
        <b/>
        <sz val="11"/>
        <color theme="1"/>
        <rFont val="Arial Narrow"/>
        <family val="2"/>
      </rPr>
      <t>O. Gestión de la Información</t>
    </r>
    <r>
      <rPr>
        <sz val="11"/>
        <color theme="1"/>
        <rFont val="Arial Narrow"/>
        <family val="2"/>
      </rPr>
      <t>:
A corte de septiembre 2022, se continua con la validación de politicas, controles, procedimientos, manuales, desarrollos acorde con lo establecido en la norma, y la implementación de daruma en preproducción para la gestión de requisitos y su evaluación.</t>
    </r>
  </si>
  <si>
    <r>
      <rPr>
        <b/>
        <sz val="11"/>
        <color theme="1"/>
        <rFont val="Arial Narrow"/>
        <family val="2"/>
      </rPr>
      <t>O. Gestión de la Información</t>
    </r>
    <r>
      <rPr>
        <sz val="11"/>
        <color theme="1"/>
        <rFont val="Arial Narrow"/>
        <family val="2"/>
      </rPr>
      <t>:
http://preprodmipgapp.saesas.gov.co/app.php/staff/</t>
    </r>
  </si>
  <si>
    <r>
      <rPr>
        <b/>
        <sz val="11"/>
        <color theme="1"/>
        <rFont val="Arial Narrow"/>
        <family val="2"/>
      </rPr>
      <t>O. Gestión de la Información</t>
    </r>
    <r>
      <rPr>
        <sz val="11"/>
        <color theme="1"/>
        <rFont val="Arial Narrow"/>
        <family val="2"/>
      </rPr>
      <t xml:space="preserve">:
A corte de septiembre 2022, se gestiona con la validación del jefe de la oficina asera de planeación las solicitudes radicadas para la asignación de perfiles de usuario en los diferentes aplicativos </t>
    </r>
  </si>
  <si>
    <r>
      <rPr>
        <b/>
        <sz val="11"/>
        <color theme="1"/>
        <rFont val="Arial Narrow"/>
        <family val="2"/>
      </rPr>
      <t>O. Gestión de la Información</t>
    </r>
    <r>
      <rPr>
        <sz val="11"/>
        <color theme="1"/>
        <rFont val="Arial Narrow"/>
        <family val="2"/>
      </rPr>
      <t>:
A corte de septiembre 2022, se realizó monitoreo a las herramientas de seguridad SIEM, Firewall, Antivirus, Pcsecure, WAF, los reportes y evidencias se pueden verificar en tiempo real y en linea, además de los reportes automáticos generados por dichas herramientas. De igual manera los eventos e informes reportados por el SOC-NOC fueron analizados y gestionados</t>
    </r>
  </si>
  <si>
    <r>
      <rPr>
        <b/>
        <sz val="11"/>
        <color theme="1"/>
        <rFont val="Arial Narrow"/>
        <family val="2"/>
      </rPr>
      <t>O. Gestión de la Información</t>
    </r>
    <r>
      <rPr>
        <sz val="11"/>
        <color theme="1"/>
        <rFont val="Arial Narrow"/>
        <family val="2"/>
      </rPr>
      <t>:
Herramientas de Monitoreo en tiempo real
Informes de Proveedores
Informes del SOC - NOC</t>
    </r>
  </si>
  <si>
    <r>
      <rPr>
        <b/>
        <sz val="11"/>
        <color theme="1"/>
        <rFont val="Arial Narrow"/>
        <family val="2"/>
      </rPr>
      <t>O. Gestión de la Información</t>
    </r>
    <r>
      <rPr>
        <sz val="11"/>
        <color theme="1"/>
        <rFont val="Arial Narrow"/>
        <family val="2"/>
      </rPr>
      <t xml:space="preserve">:
Herramientas de Seguridad
</t>
    </r>
  </si>
  <si>
    <r>
      <rPr>
        <b/>
        <sz val="11"/>
        <color theme="1"/>
        <rFont val="Arial Narrow"/>
        <family val="2"/>
      </rPr>
      <t>O. Gestión de la Información</t>
    </r>
    <r>
      <rPr>
        <sz val="11"/>
        <color theme="1"/>
        <rFont val="Arial Narrow"/>
        <family val="2"/>
      </rPr>
      <t>:
A corte de septiembre 2022, se gestionan en mesa de ayuda las solicitudes radicadas de acuerdo con la asignación de los especialistas que validan y evaluán la mejor solución, y de ser necesario se presentan en el comité de control de cambios semanalmente</t>
    </r>
  </si>
  <si>
    <r>
      <rPr>
        <b/>
        <sz val="11"/>
        <color theme="1"/>
        <rFont val="Arial Narrow"/>
        <family val="2"/>
      </rPr>
      <t>O. Gestión de la Información</t>
    </r>
    <r>
      <rPr>
        <sz val="11"/>
        <color theme="1"/>
        <rFont val="Arial Narrow"/>
        <family val="2"/>
      </rPr>
      <t>:
A corte de septiembre 2022, se realizarón capacitaciones internas en la OGI de los temas relacionados el uso de las TIC y seguridad de la información</t>
    </r>
  </si>
  <si>
    <r>
      <rPr>
        <b/>
        <sz val="11"/>
        <color theme="1"/>
        <rFont val="Arial Narrow"/>
        <family val="2"/>
      </rPr>
      <t>O. Gestión de la Información:</t>
    </r>
    <r>
      <rPr>
        <sz val="11"/>
        <color theme="1"/>
        <rFont val="Arial Narrow"/>
        <family val="2"/>
      </rPr>
      <t xml:space="preserve">
A corte de septiembre 2022, no se han reportado o denunciado materialización de riesgo que afecte o describa el uso de información privilegiada</t>
    </r>
  </si>
  <si>
    <r>
      <rPr>
        <b/>
        <sz val="11"/>
        <color theme="1"/>
        <rFont val="Calibri"/>
        <family val="2"/>
        <scheme val="minor"/>
      </rPr>
      <t>O. Gestión de la Información</t>
    </r>
    <r>
      <rPr>
        <sz val="11"/>
        <color theme="1"/>
        <rFont val="Calibri"/>
        <family val="2"/>
        <scheme val="minor"/>
      </rPr>
      <t xml:space="preserve">:
A corte de junio 2022, se realizó una capacitación presencial planeada por talento humano para funcionarios nuevos, como parte del programa de inducción </t>
    </r>
  </si>
  <si>
    <r>
      <rPr>
        <b/>
        <sz val="11"/>
        <color theme="1"/>
        <rFont val="Calibri"/>
        <family val="2"/>
        <scheme val="minor"/>
      </rPr>
      <t>O. Gestión de la Información</t>
    </r>
    <r>
      <rPr>
        <sz val="11"/>
        <color theme="1"/>
        <rFont val="Calibri"/>
        <family val="2"/>
        <scheme val="minor"/>
      </rPr>
      <t>:
A corte de septiembre 2022,  se remitió a la OAP el plan de acción del tercer trimestre, con los respectivos seguimientos y avances incluyendo los temas de seguridad</t>
    </r>
  </si>
  <si>
    <r>
      <rPr>
        <b/>
        <sz val="11"/>
        <color theme="1"/>
        <rFont val="Calibri"/>
        <family val="2"/>
        <scheme val="minor"/>
      </rPr>
      <t>O. Gestión de la Información</t>
    </r>
    <r>
      <rPr>
        <sz val="11"/>
        <color theme="1"/>
        <rFont val="Calibri"/>
        <family val="2"/>
        <scheme val="minor"/>
      </rPr>
      <t>:
En el segundo semestres se están enviando a comunicaciones los manuales y piezas para ser divulgadas</t>
    </r>
  </si>
  <si>
    <r>
      <rPr>
        <b/>
        <sz val="11"/>
        <color theme="1"/>
        <rFont val="Calibri"/>
        <family val="2"/>
        <scheme val="minor"/>
      </rPr>
      <t>O. Gestión de la Información</t>
    </r>
    <r>
      <rPr>
        <sz val="11"/>
        <color theme="1"/>
        <rFont val="Calibri"/>
        <family val="2"/>
        <scheme val="minor"/>
      </rPr>
      <t>:
A corte de septiembre 2022,  no se actualizarón politicas, se encuentra vigente y no requieren actualización</t>
    </r>
  </si>
  <si>
    <r>
      <rPr>
        <b/>
        <sz val="11"/>
        <color theme="1"/>
        <rFont val="Calibri"/>
        <family val="2"/>
        <scheme val="minor"/>
      </rPr>
      <t>O. Gestión de la Información</t>
    </r>
    <r>
      <rPr>
        <sz val="11"/>
        <color theme="1"/>
        <rFont val="Calibri"/>
        <family val="2"/>
        <scheme val="minor"/>
      </rPr>
      <t>:
A corte de septiembre 2022, en el trimestre no se presentaron incidentes querequieran radicarse en el CSIRT de Gobierno. Los casos de incidentes reportados en la Mesa de Ayuda fueron atentidos oportunamente
Adicionalmemte internamente en la OGI  fueron capacitacdos los técnicos de la mesa de ayuda en todos los temas y servciios prestados por la torre de seguridad</t>
    </r>
  </si>
  <si>
    <r>
      <rPr>
        <b/>
        <sz val="11"/>
        <color theme="1"/>
        <rFont val="Calibri"/>
        <family val="2"/>
        <scheme val="minor"/>
      </rPr>
      <t>O. Gestión de la Información</t>
    </r>
    <r>
      <rPr>
        <sz val="11"/>
        <color theme="1"/>
        <rFont val="Calibri"/>
        <family val="2"/>
        <scheme val="minor"/>
      </rPr>
      <t>:
 A corte de septiembre 2022, se realizó monitoreo a las herramientas de seguridad SIEM, Firewall, Antivirus, Pcsecure, WAF, los reportes y evidencias se pueden verificar en tiempo real y en linea, además de los reportes automáticos generados por dichas herramientas. De igual manera los eventos e informes reportados por el SOC-NOC fueron analizados y gestionados</t>
    </r>
  </si>
  <si>
    <r>
      <rPr>
        <b/>
        <sz val="11"/>
        <color theme="1"/>
        <rFont val="Calibri"/>
        <family val="2"/>
        <scheme val="minor"/>
      </rPr>
      <t>O. Gestión de la Información</t>
    </r>
    <r>
      <rPr>
        <sz val="11"/>
        <color theme="1"/>
        <rFont val="Calibri"/>
        <family val="2"/>
        <scheme val="minor"/>
      </rPr>
      <t>:
A corte de septiembre 2022, se actualizaron y publicaron formatos, procedimientos e instructivos y fueron públicados en la intranet, ademas fueron socializados por Teams y por correo electrónico a los funcionarios de la OGI, Contratistas y personal técnico de la mesa de ayuda, las evidencias se encuentran en \\fileserver\Publica1\39 - Oficina OGI\Seguridad\Dneme\2022\OGI\Socializacion Interna</t>
    </r>
  </si>
  <si>
    <r>
      <rPr>
        <b/>
        <sz val="11"/>
        <color theme="1"/>
        <rFont val="Calibri"/>
        <family val="2"/>
        <scheme val="minor"/>
      </rPr>
      <t>O. Gestión de la Información</t>
    </r>
    <r>
      <rPr>
        <sz val="11"/>
        <color theme="1"/>
        <rFont val="Calibri"/>
        <family val="2"/>
        <scheme val="minor"/>
      </rPr>
      <t>:
A corte de septiembre 2022, se realizó monitoreo a las herramientas de seguridad SIEM, Firewall, Antivirus, Pcsecure, WAF, los reportes y evidencias se pueden verificar en tiempo real y en linea, además de los reportes automáticos generados por dichas herramientas. De igual manera los eventos e informes reportados por el SOC-NOC fueron analizados y gestionados</t>
    </r>
  </si>
  <si>
    <r>
      <rPr>
        <b/>
        <sz val="11"/>
        <color theme="1"/>
        <rFont val="Calibri"/>
        <family val="2"/>
        <scheme val="minor"/>
      </rPr>
      <t>O. Gestión de la Información</t>
    </r>
    <r>
      <rPr>
        <sz val="11"/>
        <color theme="1"/>
        <rFont val="Calibri"/>
        <family val="2"/>
        <scheme val="minor"/>
      </rPr>
      <t>:
A corte de septiembre 2022, se publicó el manual para el  Cambio y desbloqueo de credenciales desde Office 365  en TecnoSAE. Y se envió a comunicaciones para la divulgación.</t>
    </r>
  </si>
  <si>
    <r>
      <rPr>
        <b/>
        <sz val="11"/>
        <color theme="1"/>
        <rFont val="Calibri"/>
        <family val="2"/>
        <scheme val="minor"/>
      </rPr>
      <t>O. Gestión de la Información</t>
    </r>
    <r>
      <rPr>
        <sz val="11"/>
        <color theme="1"/>
        <rFont val="Calibri"/>
        <family val="2"/>
        <scheme val="minor"/>
      </rPr>
      <t>:
a corte de septiembre 2022, se atendieron 9539 solicitudes e incidentes radicados en la mesa de ayuda de 9812. Evidencia mesa de ayuda.
Carpeta de evidencias: Tickets mesa de ayuda enero septiembre 2022</t>
    </r>
  </si>
  <si>
    <r>
      <rPr>
        <b/>
        <sz val="11"/>
        <color theme="1"/>
        <rFont val="Calibri"/>
        <family val="2"/>
        <scheme val="minor"/>
      </rPr>
      <t>O. Gestión de la Información</t>
    </r>
    <r>
      <rPr>
        <sz val="11"/>
        <color theme="1"/>
        <rFont val="Calibri"/>
        <family val="2"/>
        <scheme val="minor"/>
      </rPr>
      <t>:
A corte de septiembre 2022, no se actualizó el inventario de activos de información, esta actividad se realiza  semestralmente.</t>
    </r>
  </si>
  <si>
    <r>
      <rPr>
        <b/>
        <sz val="11"/>
        <color indexed="8"/>
        <rFont val="Calibri"/>
        <family val="2"/>
      </rPr>
      <t>O. Gestión de la Información</t>
    </r>
    <r>
      <rPr>
        <sz val="11"/>
        <color theme="1"/>
        <rFont val="Calibri"/>
        <family val="2"/>
        <scheme val="minor"/>
      </rPr>
      <t>:</t>
    </r>
    <r>
      <rPr>
        <sz val="11"/>
        <color rgb="FF000000"/>
        <rFont val="Calibri"/>
        <family val="2"/>
        <charset val="1"/>
      </rPr>
      <t xml:space="preserve">
A corte de septiembre de 2022 se han registrado los etudios previos de los contratos solictados y registrados en el modulo del ERP </t>
    </r>
  </si>
  <si>
    <r>
      <rPr>
        <b/>
        <sz val="11"/>
        <color theme="1"/>
        <rFont val="Calibri"/>
        <family val="2"/>
        <scheme val="minor"/>
      </rPr>
      <t>O. Gestión de la Información</t>
    </r>
    <r>
      <rPr>
        <sz val="11"/>
        <color theme="1"/>
        <rFont val="Calibri"/>
        <family val="2"/>
        <scheme val="minor"/>
      </rPr>
      <t>:
A corte de septiembre 2022, se ejecutaron exitosamente las tareas programadas de backups y se atendieron las restauraciones a demanda, registradas y autorizadas a través de la mesa de ayuda. Las cintas fueron entregadas al proveedor de custodia de medios según procedimiento.</t>
    </r>
  </si>
  <si>
    <r>
      <rPr>
        <b/>
        <sz val="11"/>
        <color theme="1"/>
        <rFont val="Calibri"/>
        <family val="2"/>
        <scheme val="minor"/>
      </rPr>
      <t>O. Gestión de la Información</t>
    </r>
    <r>
      <rPr>
        <sz val="11"/>
        <color theme="1"/>
        <rFont val="Calibri"/>
        <family val="2"/>
        <scheme val="minor"/>
      </rPr>
      <t>:
A corte de septiembre 2022, os incidentes reportados en la mesa de ayuda que afectaran los servicios de TI, se atendieron según los ANS y los tiempos de indisposnibilidad fueron muy pequeños, para no afectar la disponibilidad de los servicios.</t>
    </r>
  </si>
  <si>
    <r>
      <rPr>
        <b/>
        <sz val="11"/>
        <color theme="1"/>
        <rFont val="Calibri"/>
        <family val="2"/>
        <scheme val="minor"/>
      </rPr>
      <t>O. Gestión de la Información</t>
    </r>
    <r>
      <rPr>
        <sz val="11"/>
        <color theme="1"/>
        <rFont val="Calibri"/>
        <family val="2"/>
        <scheme val="minor"/>
      </rPr>
      <t>:
 A corte de septiembre 2022, se han aprobado todos los requerimientos con viabilidad técnica y del negocio</t>
    </r>
  </si>
  <si>
    <r>
      <rPr>
        <b/>
        <sz val="11"/>
        <color theme="1"/>
        <rFont val="Calibri"/>
        <family val="2"/>
        <scheme val="minor"/>
      </rPr>
      <t>O. Gestión de la Información</t>
    </r>
    <r>
      <rPr>
        <sz val="11"/>
        <color theme="1"/>
        <rFont val="Calibri"/>
        <family val="2"/>
        <scheme val="minor"/>
      </rPr>
      <t>:
A corte de septiembre 2022, se han gestionado todos los cambios solicitados en la mesa de ayuda y presentados ante el comité de control de cambios con aprobación.</t>
    </r>
  </si>
  <si>
    <r>
      <rPr>
        <b/>
        <sz val="11"/>
        <color theme="1"/>
        <rFont val="Calibri"/>
        <family val="2"/>
        <scheme val="minor"/>
      </rPr>
      <t>O. Gestión de la Información</t>
    </r>
    <r>
      <rPr>
        <sz val="11"/>
        <color theme="1"/>
        <rFont val="Calibri"/>
        <family val="2"/>
        <scheme val="minor"/>
      </rPr>
      <t>:
A corte de septiembre 2022, se gestionaron todos los incidentes por operación inadecuada en los sistemas de información registrados en la mesa de ayuda</t>
    </r>
  </si>
  <si>
    <r>
      <rPr>
        <b/>
        <sz val="11"/>
        <color theme="1"/>
        <rFont val="Calibri"/>
        <family val="2"/>
        <scheme val="minor"/>
      </rPr>
      <t>O. Gestión de la Información</t>
    </r>
    <r>
      <rPr>
        <sz val="11"/>
        <color theme="1"/>
        <rFont val="Calibri"/>
        <family val="2"/>
        <scheme val="minor"/>
      </rPr>
      <t>:
A corte de septiembre se realizaron capacitaciones programadas por talento hummano como parte de las inducciónes y solictadas para uso de herramientas</t>
    </r>
  </si>
  <si>
    <r>
      <rPr>
        <b/>
        <sz val="11"/>
        <color theme="1"/>
        <rFont val="Calibri"/>
        <family val="2"/>
        <scheme val="minor"/>
      </rPr>
      <t>O. Gestión de la Información</t>
    </r>
    <r>
      <rPr>
        <sz val="11"/>
        <color theme="1"/>
        <rFont val="Calibri"/>
        <family val="2"/>
        <scheme val="minor"/>
      </rPr>
      <t>:
A corte de septiembre 2022, las herramientas de monitoreo funcionaron correctamente.</t>
    </r>
  </si>
  <si>
    <t>Los soportes de cada caso y la configuración de la causal se encuentran en \\fileserver\publica\67 - Enajenacion Temprana\COMITE ENAJENACION</t>
  </si>
  <si>
    <t>Dentro de la entidad se revisa previamente por cada Gerencia responsable la viabildiad de la causal y en consecuencia cada miembro revisa los casos para poder aprobar la configuración de la causal</t>
  </si>
  <si>
    <r>
      <rPr>
        <b/>
        <sz val="11"/>
        <color theme="1"/>
        <rFont val="Arial Narrow"/>
        <family val="2"/>
      </rPr>
      <t>GB. Muebles</t>
    </r>
    <r>
      <rPr>
        <sz val="11"/>
        <color theme="1"/>
        <rFont val="Arial Narrow"/>
        <family val="2"/>
      </rPr>
      <t>: Registro filmico y fotografico y documental de los bienes desintegrados y actas de adjudicación contratos de mandato y Licencias de transito a nombre del adjudicatarioy  las carpetas de supervisión contractual</t>
    </r>
  </si>
  <si>
    <r>
      <rPr>
        <b/>
        <sz val="11"/>
        <color theme="1"/>
        <rFont val="Arial Narrow"/>
        <family val="2"/>
      </rPr>
      <t>GB. Muebles</t>
    </r>
    <r>
      <rPr>
        <sz val="11"/>
        <color theme="1"/>
        <rFont val="Arial Narrow"/>
        <family val="2"/>
      </rPr>
      <t>: Se realiza la remision de la solicitud de contabilizacion de divisas que fueron objeto de monetizacion reportando novedades y provisiones de acuerdo a la composicion de los registros verificados por el Banco Central, igualmente se realiza una conciliacion mensual con la Gerencia Financiera para asegurar los saldos tanto de moneda nacional como de divisas.</t>
    </r>
  </si>
  <si>
    <r>
      <rPr>
        <b/>
        <sz val="11"/>
        <color theme="1"/>
        <rFont val="Arial Narrow"/>
        <family val="2"/>
      </rPr>
      <t>GB. Muebles</t>
    </r>
    <r>
      <rPr>
        <sz val="11"/>
        <color theme="1"/>
        <rFont val="Arial Narrow"/>
        <family val="2"/>
      </rPr>
      <t>: actas de cancelacion de custodias, memorandos de contabilizacion de divisas, conciliaciones de bienes muebles.</t>
    </r>
  </si>
  <si>
    <r>
      <rPr>
        <b/>
        <sz val="11"/>
        <color theme="1"/>
        <rFont val="Arial Narrow"/>
        <family val="2"/>
      </rPr>
      <t>GB. Muebles</t>
    </r>
    <r>
      <rPr>
        <sz val="11"/>
        <color theme="1"/>
        <rFont val="Arial Narrow"/>
        <family val="2"/>
      </rPr>
      <t>: En la supervision contractual se establecen cisitas semestrales por parte de las regionales y visita anual por parte de la Gerencia de bienes Muebles</t>
    </r>
  </si>
  <si>
    <r>
      <rPr>
        <b/>
        <sz val="11"/>
        <color theme="1"/>
        <rFont val="Arial Narrow"/>
        <family val="2"/>
      </rPr>
      <t>GB. Muebles</t>
    </r>
    <r>
      <rPr>
        <sz val="11"/>
        <color theme="1"/>
        <rFont val="Arial Narrow"/>
        <family val="2"/>
      </rPr>
      <t>: Los informes radicados en aplicastivo correspondiente</t>
    </r>
  </si>
  <si>
    <r>
      <rPr>
        <b/>
        <sz val="11"/>
        <color indexed="8"/>
        <rFont val="Arial Narrow"/>
        <family val="2"/>
      </rPr>
      <t>GBI. Urbanos</t>
    </r>
    <r>
      <rPr>
        <sz val="11"/>
        <color indexed="8"/>
        <rFont val="Arial Narrow"/>
        <family val="2"/>
      </rPr>
      <t>:</t>
    </r>
    <r>
      <rPr>
        <sz val="11"/>
        <color indexed="8"/>
        <rFont val="Arial Narrow"/>
        <family val="2"/>
      </rPr>
      <t xml:space="preserve"> CUPONES DE PAGO. \\fileserver\publica\20 -Gerencia de Bienes Inmuebles\REGIONALES\SEGUIMIENTO Y CONTROL DEPOSITARIOS</t>
    </r>
  </si>
  <si>
    <r>
      <rPr>
        <b/>
        <sz val="11"/>
        <color indexed="8"/>
        <rFont val="Arial Narrow"/>
        <family val="2"/>
      </rPr>
      <t>GBI. Urbanos</t>
    </r>
    <r>
      <rPr>
        <sz val="11"/>
        <color indexed="8"/>
        <rFont val="Arial Narrow"/>
        <family val="2"/>
      </rPr>
      <t>: A TRAVES DE SEGUIMIENTO CUADRO CONTROL</t>
    </r>
  </si>
  <si>
    <r>
      <rPr>
        <b/>
        <sz val="11"/>
        <color indexed="8"/>
        <rFont val="Arial Narrow"/>
        <family val="2"/>
      </rPr>
      <t>GBI. Urbanos</t>
    </r>
    <r>
      <rPr>
        <sz val="11"/>
        <color indexed="8"/>
        <rFont val="Arial Narrow"/>
        <family val="2"/>
      </rPr>
      <t>: CUADRO CONTROL. \\fileserver\publica\20 -Gerencia de Bienes Inmuebles\DEVOLUCIONES\HISTORIAS Y GRABACIONES</t>
    </r>
  </si>
  <si>
    <r>
      <rPr>
        <b/>
        <sz val="11"/>
        <color indexed="8"/>
        <rFont val="Arial Narrow"/>
        <family val="2"/>
      </rPr>
      <t>GBI. Rurales</t>
    </r>
    <r>
      <rPr>
        <sz val="11"/>
        <color indexed="8"/>
        <rFont val="Arial Narrow"/>
        <family val="2"/>
      </rPr>
      <t xml:space="preserve">:
* La Gerencia de Bienes inmuebles rurales realiza el inventario de los bienes extintos con el fin de analizar su condicion y de esa forma identficar cuales son aptos para donacion. 
* Se realiza estudio de viabilidades ( administrativa, tecnica y juridica) y asi se determina su viabilidad para donacion.
* Se debe tener en cuenta que el imueble se encuentre saneado totalmente en las diferentes areas.  
* Si el inmueble es apto para donacion se debe tener el desistimiento por parte de  ANT,de no tener desistimiento debe ser solicitado por parte de la entidad
</t>
    </r>
    <r>
      <rPr>
        <b/>
        <sz val="11"/>
        <color rgb="FF000000"/>
        <rFont val="Arial Narrow"/>
        <family val="2"/>
      </rPr>
      <t xml:space="preserve">
GBI. Urbanos:</t>
    </r>
    <r>
      <rPr>
        <sz val="11"/>
        <color indexed="8"/>
        <rFont val="Arial Narrow"/>
        <family val="2"/>
      </rPr>
      <t xml:space="preserve"> SE REALIZA LA ACTIVIDAD DE ACUERDO AL PROCEDIMIENTO </t>
    </r>
  </si>
  <si>
    <r>
      <rPr>
        <b/>
        <sz val="11"/>
        <color theme="1"/>
        <rFont val="Arial Narrow"/>
        <family val="2"/>
      </rPr>
      <t>GBI. Rurales:</t>
    </r>
    <r>
      <rPr>
        <sz val="11"/>
        <color theme="1"/>
        <rFont val="Arial Narrow"/>
        <family val="2"/>
      </rPr>
      <t xml:space="preserve">
Memorandos con solicitud de viabilidad a la Gerencia Tecnica y  la Gerencia Juridica a traves del aplicativo zeus .
Memorandos a ANT solicitando a desistir el inmueble 
Memorando de destinacion definitiva
En la carpeta publica se relacionan los inmuebles que han sido objeto de analisis para donacion 
\\fileserver\publica\84 - Gerencia Rural\DONACIONES Y DESTINACIONES DEFINITIVAS
</t>
    </r>
    <r>
      <rPr>
        <b/>
        <sz val="11"/>
        <color theme="1"/>
        <rFont val="Arial Narrow"/>
        <family val="2"/>
      </rPr>
      <t>GBI. Urbanos</t>
    </r>
    <r>
      <rPr>
        <sz val="11"/>
        <color theme="1"/>
        <rFont val="Arial Narrow"/>
        <family val="2"/>
      </rPr>
      <t>:BASE CONTROL \\fileserver\publica\67 - Enajenacion Temprana\MAPA DE RIESGOS - BASE E.T</t>
    </r>
  </si>
  <si>
    <r>
      <rPr>
        <b/>
        <sz val="11"/>
        <color theme="1"/>
        <rFont val="Arial Narrow"/>
        <family val="2"/>
      </rPr>
      <t>GBI. Urbanos:</t>
    </r>
    <r>
      <rPr>
        <sz val="11"/>
        <color theme="1"/>
        <rFont val="Arial Narrow"/>
        <family val="2"/>
      </rPr>
      <t xml:space="preserve"> NO SE HA MATERIALIZADO EL RIESGO POR CUANTO SE TIENE ESTABLECIDO EL PROCEDIMEINTO PARA TAL FIN, EL CUAL NO SOLO REQUIERE VIABILIDAD ADMINISTRATIVA POR PARTE DE LA REGIONAL SINO APROBACIÓN POR PARTE DEL COMITÉ DE DEPOSITARIO, LIQUIDADORES Y MANDATARIOS.</t>
    </r>
  </si>
  <si>
    <r>
      <rPr>
        <b/>
        <sz val="11"/>
        <color theme="1"/>
        <rFont val="Arial Narrow"/>
        <family val="2"/>
      </rPr>
      <t>GBI. Urbanos</t>
    </r>
    <r>
      <rPr>
        <sz val="11"/>
        <color theme="1"/>
        <rFont val="Arial Narrow"/>
        <family val="2"/>
      </rPr>
      <t>:  SE ATIENDEN DE ACUERDO A LA DEMANDA Y AL CUMPLIMIENTO DE LOS REQUISITOS ESTABLECIDOS EN LA LEY Y NORMATIVA DISPUESTA, ASI COMO EN EL PROCEDIMIENTO, NO OBSTANTE EN EL TRIMESTRE NO SE HAN MATERIALIZADO SOLICITUDES. EN CONCECUENCIA NO HAY MATERAILZIACIÓN DE RIESGO</t>
    </r>
  </si>
  <si>
    <r>
      <rPr>
        <b/>
        <sz val="11"/>
        <color indexed="8"/>
        <rFont val="Arial Narrow"/>
        <family val="2"/>
      </rPr>
      <t>G. Asuntos Legales</t>
    </r>
    <r>
      <rPr>
        <sz val="11"/>
        <color indexed="8"/>
        <rFont val="Arial Narrow"/>
        <family val="2"/>
      </rPr>
      <t xml:space="preserve">: </t>
    </r>
    <r>
      <rPr>
        <sz val="11"/>
        <color indexed="8"/>
        <rFont val="Arial Narrow"/>
        <family val="2"/>
      </rPr>
      <t>Una vez recibida la solicitud de saneamiento se registra en la base de excel el activo y la gestión sobre el bien, la cual se identifica con oficios, correos electrónicos y/o memorandos, así mismo ante la ausencia de respueta se insiste en las solicitudes. 
Al indentificar acciones constitucionales relacionadas con el saneamiento se evalúa la posibilidad de la descarga del bien siempre que cuente con el término señalado en el procedimiento.</t>
    </r>
  </si>
  <si>
    <r>
      <rPr>
        <b/>
        <sz val="11"/>
        <color indexed="8"/>
        <rFont val="Arial Narrow"/>
        <family val="2"/>
      </rPr>
      <t>G. Asuntos Legales</t>
    </r>
    <r>
      <rPr>
        <sz val="11"/>
        <color indexed="8"/>
        <rFont val="Arial Narrow"/>
        <family val="2"/>
      </rPr>
      <t>: Se indica evidencia en la siguiente carpeta: \\fileserver.saesas.gov.co\publica\3 - Gerencia Jurídica\PUBLICA\ANDRE V\EVIDENCIAS TRIMESTRE_3_SANEAMIENTO</t>
    </r>
  </si>
  <si>
    <r>
      <rPr>
        <b/>
        <sz val="11"/>
        <color rgb="FF000000"/>
        <rFont val="Arial Narrow"/>
        <family val="2"/>
      </rPr>
      <t>G. Asuntos Legales</t>
    </r>
    <r>
      <rPr>
        <sz val="11"/>
        <color indexed="8"/>
        <rFont val="Arial Narrow"/>
        <family val="2"/>
      </rPr>
      <t>: CONFORMACIÓN DE UN EQUIPO CAPACITADO PARA LA VALIDACIÓN JURÍDICA DE ACTOS ADMINISTRATIVOS</t>
    </r>
  </si>
  <si>
    <r>
      <rPr>
        <b/>
        <sz val="11"/>
        <color rgb="FF000000"/>
        <rFont val="Arial Narrow"/>
        <family val="2"/>
      </rPr>
      <t>G. Asuntos Legales</t>
    </r>
    <r>
      <rPr>
        <sz val="11"/>
        <color indexed="8"/>
        <rFont val="Arial Narrow"/>
        <family val="2"/>
      </rPr>
      <t>: COMUNICACIÓN DE FUNCIONES A LOS COLABORADORES \\fileserver\publica\3 - Gerencia Jurídica\cristian\ASREC\REVISIÓN DE ACTOS</t>
    </r>
  </si>
  <si>
    <r>
      <rPr>
        <b/>
        <sz val="11"/>
        <color rgb="FF000000"/>
        <rFont val="Arial Narrow"/>
        <family val="2"/>
      </rPr>
      <t xml:space="preserve">G. Asuntos Legales: </t>
    </r>
    <r>
      <rPr>
        <sz val="11"/>
        <color indexed="8"/>
        <rFont val="Arial Narrow"/>
        <family val="2"/>
      </rPr>
      <t>ELABORACIÓN MATERIAL DE APOYO Y ACTUALIZACIÓN DEL PROCEDIMIENTO DE REVISIÓN DE ACTOS ADMINISTRATIVOS</t>
    </r>
  </si>
  <si>
    <r>
      <rPr>
        <b/>
        <sz val="11"/>
        <color theme="1"/>
        <rFont val="Arial Narrow"/>
        <family val="2"/>
      </rPr>
      <t>G. Asuntos Legales</t>
    </r>
    <r>
      <rPr>
        <sz val="11"/>
        <color theme="1"/>
        <rFont val="Arial Narrow"/>
        <family val="2"/>
      </rPr>
      <t>: PROCEDIMIENTO DE REVISIÓND E ACTOS ADMINISTRATIVOS P-GJ2-080 \\fileserver\publica\3 - Gerencia Jurídica\cristian\ASREC\REVISIÓN DE ACTOS</t>
    </r>
  </si>
  <si>
    <r>
      <rPr>
        <b/>
        <sz val="11"/>
        <color rgb="FF000000"/>
        <rFont val="Arial Narrow"/>
        <family val="2"/>
      </rPr>
      <t>G. Asuntos Legales</t>
    </r>
    <r>
      <rPr>
        <sz val="11"/>
        <color indexed="8"/>
        <rFont val="Arial Narrow"/>
        <family val="2"/>
      </rPr>
      <t>: CHECK LIST DE REVISIÓN POR TIPOLOGIA DE ACTO ADMINISTRATIVO</t>
    </r>
  </si>
  <si>
    <r>
      <rPr>
        <b/>
        <sz val="11"/>
        <color rgb="FF000000"/>
        <rFont val="Arial Narrow"/>
        <family val="2"/>
      </rPr>
      <t xml:space="preserve">G. Asuntos Legales: </t>
    </r>
    <r>
      <rPr>
        <sz val="11"/>
        <color indexed="8"/>
        <rFont val="Arial Narrow"/>
        <family val="2"/>
      </rPr>
      <t>REMITIDO EN CORREO ELECTRONICO PARA REVISIÓN \\fileserver\publica\3 - Gerencia Jurídica\cristian\ASREC\REVISIÓN DE ACTOS</t>
    </r>
  </si>
  <si>
    <r>
      <rPr>
        <b/>
        <sz val="11"/>
        <color indexed="8"/>
        <rFont val="Arial Narrow"/>
        <family val="2"/>
      </rPr>
      <t>G. Asuntos Legales</t>
    </r>
    <r>
      <rPr>
        <sz val="11"/>
        <color indexed="8"/>
        <rFont val="Arial Narrow"/>
        <family val="2"/>
      </rPr>
      <t xml:space="preserve">: se van a realizar en el mes de Diciembre </t>
    </r>
  </si>
  <si>
    <r>
      <rPr>
        <b/>
        <sz val="11"/>
        <color theme="1"/>
        <rFont val="Arial Narrow"/>
        <family val="2"/>
      </rPr>
      <t>G. Comercia</t>
    </r>
    <r>
      <rPr>
        <sz val="11"/>
        <color theme="1"/>
        <rFont val="Arial Narrow"/>
        <family val="2"/>
      </rPr>
      <t>l: Se realizaron capacitaciones a las regionales en el segundo trimestre sobre el proceso de aseguramiento de contratos de arriendo con el corredor de seguros Capital.</t>
    </r>
  </si>
  <si>
    <r>
      <rPr>
        <b/>
        <sz val="11"/>
        <color theme="1"/>
        <rFont val="Arial Narrow"/>
        <family val="2"/>
      </rPr>
      <t>G. Comercial:</t>
    </r>
    <r>
      <rPr>
        <sz val="11"/>
        <color theme="1"/>
        <rFont val="Arial Narrow"/>
        <family val="2"/>
      </rPr>
      <t xml:space="preserve"> \\fileserver.saesas.gov.co\publica\5 - Gerencia Comercial\PLAN MEJORAMIENTO 2022\SEGUNDO TRIMESTRE\CAPACITACIONES\RCO CAPITAL  - SAE</t>
    </r>
  </si>
  <si>
    <r>
      <rPr>
        <b/>
        <sz val="11"/>
        <color theme="1"/>
        <rFont val="Arial Narrow"/>
        <family val="2"/>
      </rPr>
      <t>G. Comercial</t>
    </r>
    <r>
      <rPr>
        <sz val="11"/>
        <color theme="1"/>
        <rFont val="Arial Narrow"/>
        <family val="2"/>
      </rPr>
      <t>: La mesa de trabajo con la OGI continúa pendiente de realizarse. Semalmente se cruzan los reportes de aprobaciones de ET entregados por la Vicepresidecncia Juridica contra los bienes con alistamiento completo para ser transmitidos a CISA</t>
    </r>
  </si>
  <si>
    <r>
      <rPr>
        <b/>
        <sz val="11"/>
        <color theme="1"/>
        <rFont val="Arial Narrow"/>
        <family val="2"/>
      </rPr>
      <t>G. Comercial:</t>
    </r>
    <r>
      <rPr>
        <sz val="11"/>
        <color theme="1"/>
        <rFont val="Arial Narrow"/>
        <family val="2"/>
      </rPr>
      <t xml:space="preserve"> \\fileserver.saesas.gov.co\publica\5 - Gerencia Comercial\PLAN MEJORAMIENTO 2022\PRIMER TRIMESTRE</t>
    </r>
  </si>
  <si>
    <r>
      <rPr>
        <b/>
        <sz val="11"/>
        <color theme="1"/>
        <rFont val="Arial Narrow"/>
        <family val="2"/>
      </rPr>
      <t>G. Comercial:</t>
    </r>
    <r>
      <rPr>
        <sz val="11"/>
        <color theme="1"/>
        <rFont val="Arial Narrow"/>
        <family val="2"/>
      </rPr>
      <t xml:space="preserve"> Si bien toda la etapa de conocimiento del cliente para la aprobación de las respectivas ofertas de compraventa de bienes inmuebles es adelantada de principio a fin por CISA, la misma no es objeto de verificaciones por parte de la Gerencia Comercial, ni los datos son suministrados por el operador comercial porque de ordinario hacen referencia a datos sensibles de tráfico restringido.</t>
    </r>
  </si>
  <si>
    <r>
      <rPr>
        <b/>
        <sz val="11"/>
        <color theme="1"/>
        <rFont val="Arial Narrow"/>
        <family val="2"/>
      </rPr>
      <t>G. Comercial:</t>
    </r>
    <r>
      <rPr>
        <sz val="11"/>
        <color theme="1"/>
        <rFont val="Arial Narrow"/>
        <family val="2"/>
      </rPr>
      <t xml:space="preserve"> No evidenciable de manera tangible. El control se ejerce de manera implícita en la etapa precontractual de conocimeinto del cliente agotada por el operador comercial.</t>
    </r>
  </si>
  <si>
    <r>
      <rPr>
        <b/>
        <sz val="11"/>
        <color theme="1"/>
        <rFont val="Arial Narrow"/>
        <family val="2"/>
      </rPr>
      <t>G. Comercial:</t>
    </r>
    <r>
      <rPr>
        <sz val="11"/>
        <color theme="1"/>
        <rFont val="Arial Narrow"/>
        <family val="2"/>
      </rPr>
      <t xml:space="preserve"> Si bien toda la etapa de conocimiento del cliente para la aprobación de las respectivas ofertas de compraventa de bienes inmuebles es adelantada de principio a finpor CISA, la misma no es objeto de verificaciones por parte de la Gerencia Comercial, ni los datos son suministrados por el operador comercial porque de ordinario hacen referencia a datos sensibles de tráfico restringido.</t>
    </r>
  </si>
  <si>
    <r>
      <rPr>
        <b/>
        <sz val="11"/>
        <color theme="1"/>
        <rFont val="Arial Narrow"/>
        <family val="2"/>
      </rPr>
      <t>G. Sociedades Liquidación</t>
    </r>
    <r>
      <rPr>
        <sz val="11"/>
        <color theme="1"/>
        <rFont val="Arial Narrow"/>
        <family val="2"/>
      </rPr>
      <t xml:space="preserve">: \\fileserver\publica\31-Sociedades en Liquidacion\31. RESOLUCIONES
</t>
    </r>
    <r>
      <rPr>
        <b/>
        <sz val="11"/>
        <color theme="1"/>
        <rFont val="Arial Narrow"/>
        <family val="2"/>
      </rPr>
      <t>GBI. Rurales:</t>
    </r>
    <r>
      <rPr>
        <sz val="11"/>
        <color theme="1"/>
        <rFont val="Arial Narrow"/>
        <family val="2"/>
      </rPr>
      <t xml:space="preserve">
*En la carpeta compartida de la Gerencia de Rurales se encuentra la Carpeta con la informacion de la remocion de depositarios con la base denominada matriz cuadro seguimiento remociones 
\\fileserver\publica\84 - Gerencia Rural\MARIA P\Remoción de Depositarios
* Resolucion a traves del aplicativo orfeo  donde la gerencia remite proyecto de resolucion de remocion. 
* Correos electronicos. 
</t>
    </r>
    <r>
      <rPr>
        <b/>
        <sz val="11"/>
        <color theme="1"/>
        <rFont val="Arial Narrow"/>
        <family val="2"/>
      </rPr>
      <t>G. R Norte</t>
    </r>
    <r>
      <rPr>
        <sz val="11"/>
        <color theme="1"/>
        <rFont val="Arial Narrow"/>
        <family val="2"/>
      </rPr>
      <t xml:space="preserve">: \\fileserver\publica\45 - Regional Norte\COORDINACION JURIDICA\VENTAS\12. ELABORACION SEGUNDOS ACTOS
</t>
    </r>
    <r>
      <rPr>
        <b/>
        <sz val="11"/>
        <color theme="1"/>
        <rFont val="Arial Narrow"/>
        <family val="2"/>
      </rPr>
      <t>GR. Occidente:</t>
    </r>
    <r>
      <rPr>
        <sz val="11"/>
        <color theme="1"/>
        <rFont val="Arial Narrow"/>
        <family val="2"/>
      </rPr>
      <t xml:space="preserve">
Radicados internos de solicitud con la documentacion cargada en el apliactivo ZEUS.
</t>
    </r>
    <r>
      <rPr>
        <b/>
        <sz val="11"/>
        <color theme="1"/>
        <rFont val="Arial Narrow"/>
        <family val="2"/>
      </rPr>
      <t>GB. Muebles</t>
    </r>
    <r>
      <rPr>
        <sz val="11"/>
        <color theme="1"/>
        <rFont val="Arial Narrow"/>
        <family val="2"/>
      </rPr>
      <t xml:space="preserve">: El radicado del consecutivo interno que relacionan los actos administrativos remitidos para revision por el Area juridica
</t>
    </r>
    <r>
      <rPr>
        <b/>
        <sz val="11"/>
        <color theme="1"/>
        <rFont val="Arial Narrow"/>
        <family val="2"/>
      </rPr>
      <t>GBI. Urbanos</t>
    </r>
    <r>
      <rPr>
        <sz val="11"/>
        <color theme="1"/>
        <rFont val="Arial Narrow"/>
        <family val="2"/>
      </rPr>
      <t xml:space="preserve">: CUADRO CONTROL. \\fileserver\publica\20 -Gerencia de Bienes Inmuebles\JHOANNA
</t>
    </r>
    <r>
      <rPr>
        <b/>
        <sz val="11"/>
        <color theme="1"/>
        <rFont val="Arial Narrow"/>
        <family val="2"/>
      </rPr>
      <t>GR. Sur Occidente</t>
    </r>
    <r>
      <rPr>
        <sz val="11"/>
        <color theme="1"/>
        <rFont val="Arial Narrow"/>
        <family val="2"/>
      </rPr>
      <t>: Memorandos en el Aplicativo Zeus</t>
    </r>
  </si>
  <si>
    <r>
      <rPr>
        <b/>
        <sz val="11"/>
        <color theme="1"/>
        <rFont val="Arial Narrow"/>
        <family val="2"/>
      </rPr>
      <t>G. Sociedades Liquidación</t>
    </r>
    <r>
      <rPr>
        <sz val="11"/>
        <color theme="1"/>
        <rFont val="Arial Narrow"/>
        <family val="2"/>
      </rPr>
      <t xml:space="preserve">: Las actas de reunion las maneja directamente cada profesional de apoyo de las sociedades.
</t>
    </r>
    <r>
      <rPr>
        <b/>
        <sz val="11"/>
        <color theme="1"/>
        <rFont val="Arial Narrow"/>
        <family val="2"/>
      </rPr>
      <t>GBI. Rurales:</t>
    </r>
    <r>
      <rPr>
        <sz val="11"/>
        <color theme="1"/>
        <rFont val="Arial Narrow"/>
        <family val="2"/>
      </rPr>
      <t xml:space="preserve">
En la carpeta publica de la Gerencia de Bienes rurales se encuentra la base que relaciona los imuebles que han sido desistidos
\\fileserver\publica\84 - Gerencia Rural\DESISITIMIENTOS ANT
</t>
    </r>
    <r>
      <rPr>
        <b/>
        <sz val="11"/>
        <color theme="1"/>
        <rFont val="Arial Narrow"/>
        <family val="2"/>
      </rPr>
      <t>G.R Norte</t>
    </r>
    <r>
      <rPr>
        <sz val="11"/>
        <color theme="1"/>
        <rFont val="Arial Narrow"/>
        <family val="2"/>
      </rPr>
      <t xml:space="preserve">: Actas de reunión internas. Oficios cargados en aplicativo Orfeo.
GB. Muebles: actas de reunion, oficios y /o requerimientos debidamente radicados en el aplicativo de correspondencia que forman parte de la carpeta de supervisión contractual.
</t>
    </r>
    <r>
      <rPr>
        <b/>
        <sz val="11"/>
        <color theme="1"/>
        <rFont val="Arial Narrow"/>
        <family val="2"/>
      </rPr>
      <t xml:space="preserve">
GB. Muebles:</t>
    </r>
    <r>
      <rPr>
        <sz val="11"/>
        <color theme="1"/>
        <rFont val="Arial Narrow"/>
        <family val="2"/>
      </rPr>
      <t xml:space="preserve"> actas de reunion, oficios y /o requerimientos debidamente radicados en el aplicativo de correspondencia que forman parte de la carpeta de supervisión contractual.
</t>
    </r>
    <r>
      <rPr>
        <b/>
        <sz val="11"/>
        <color theme="1"/>
        <rFont val="Arial Narrow"/>
        <family val="2"/>
      </rPr>
      <t>GBI. Urbanos</t>
    </r>
    <r>
      <rPr>
        <sz val="11"/>
        <color theme="1"/>
        <rFont val="Arial Narrow"/>
        <family val="2"/>
      </rPr>
      <t xml:space="preserve">: CUADRO CONTROL. \\fileserver\publica\20 -Gerencia de Bienes Inmuebles\JHOANNA
</t>
    </r>
    <r>
      <rPr>
        <b/>
        <sz val="11"/>
        <color theme="1"/>
        <rFont val="Arial Narrow"/>
        <family val="2"/>
      </rPr>
      <t>GR. Sur Occidente</t>
    </r>
    <r>
      <rPr>
        <sz val="11"/>
        <color theme="1"/>
        <rFont val="Arial Narrow"/>
        <family val="2"/>
      </rPr>
      <t>: Visitas a entidades externas y reuniones internas, mediante actas reunion y memorandos vias Zeus para comunicaciones unternas y externas.</t>
    </r>
  </si>
  <si>
    <r>
      <rPr>
        <b/>
        <sz val="11"/>
        <color theme="1"/>
        <rFont val="Arial Narrow"/>
        <family val="2"/>
      </rPr>
      <t>G.R Norte:</t>
    </r>
    <r>
      <rPr>
        <sz val="11"/>
        <color theme="1"/>
        <rFont val="Arial Narrow"/>
        <family val="2"/>
      </rPr>
      <t xml:space="preserve"> Información de diligencias cargada en aplicativo SIGMA 2.0.
</t>
    </r>
    <r>
      <rPr>
        <b/>
        <sz val="11"/>
        <color theme="1"/>
        <rFont val="Arial Narrow"/>
        <family val="2"/>
      </rPr>
      <t>GR. Occidente:</t>
    </r>
    <r>
      <rPr>
        <sz val="11"/>
        <color theme="1"/>
        <rFont val="Arial Narrow"/>
        <family val="2"/>
      </rPr>
      <t xml:space="preserve">
Correos electrónicos
</t>
    </r>
    <r>
      <rPr>
        <b/>
        <sz val="11"/>
        <color theme="1"/>
        <rFont val="Arial Narrow"/>
        <family val="2"/>
      </rPr>
      <t>GB. Muebles:</t>
    </r>
    <r>
      <rPr>
        <sz val="11"/>
        <color theme="1"/>
        <rFont val="Arial Narrow"/>
        <family val="2"/>
      </rPr>
      <t xml:space="preserve"> Solicitudes a las Autoridades competentes, solicitudes de viabilidades juridicas y tecnicas.
</t>
    </r>
    <r>
      <rPr>
        <b/>
        <sz val="11"/>
        <color theme="1"/>
        <rFont val="Arial Narrow"/>
        <family val="2"/>
      </rPr>
      <t xml:space="preserve">
GR Sur Occidente:</t>
    </r>
    <r>
      <rPr>
        <sz val="11"/>
        <color theme="1"/>
        <rFont val="Arial Narrow"/>
        <family val="2"/>
      </rPr>
      <t xml:space="preserve"> Aplicativo Sigma 2.0</t>
    </r>
  </si>
  <si>
    <r>
      <rPr>
        <b/>
        <sz val="11"/>
        <color theme="1"/>
        <rFont val="Arial Narrow"/>
        <family val="2"/>
      </rPr>
      <t>G.R Norte:</t>
    </r>
    <r>
      <rPr>
        <sz val="11"/>
        <color theme="1"/>
        <rFont val="Arial Narrow"/>
        <family val="2"/>
      </rPr>
      <t xml:space="preserve"> Información de diligencias cargada en aplicativo SIGMA 2.0.
</t>
    </r>
    <r>
      <rPr>
        <b/>
        <sz val="11"/>
        <color theme="1"/>
        <rFont val="Arial Narrow"/>
        <family val="2"/>
      </rPr>
      <t>GR. Occidente:</t>
    </r>
    <r>
      <rPr>
        <sz val="11"/>
        <color theme="1"/>
        <rFont val="Arial Narrow"/>
        <family val="2"/>
      </rPr>
      <t xml:space="preserve">
Cargue de inforamción de la diligencia en sigma 2.0
</t>
    </r>
    <r>
      <rPr>
        <b/>
        <sz val="11"/>
        <color theme="1"/>
        <rFont val="Arial Narrow"/>
        <family val="2"/>
      </rPr>
      <t>GB. Muebles</t>
    </r>
    <r>
      <rPr>
        <sz val="11"/>
        <color theme="1"/>
        <rFont val="Arial Narrow"/>
        <family val="2"/>
      </rPr>
      <t xml:space="preserve">: Solicitudes a las Autoridades competentes, solicitudes de viabilidades juridicas y tecnicas.
</t>
    </r>
    <r>
      <rPr>
        <b/>
        <sz val="11"/>
        <color theme="1"/>
        <rFont val="Arial Narrow"/>
        <family val="2"/>
      </rPr>
      <t xml:space="preserve">
GR Sur Occidente:</t>
    </r>
    <r>
      <rPr>
        <sz val="11"/>
        <color theme="1"/>
        <rFont val="Arial Narrow"/>
        <family val="2"/>
      </rPr>
      <t xml:space="preserve"> Aplicativo sigma 2.0</t>
    </r>
  </si>
  <si>
    <r>
      <rPr>
        <b/>
        <sz val="11"/>
        <color theme="1"/>
        <rFont val="Arial Narrow"/>
        <family val="2"/>
      </rPr>
      <t>G.R Norte</t>
    </r>
    <r>
      <rPr>
        <sz val="11"/>
        <color theme="1"/>
        <rFont val="Arial Narrow"/>
        <family val="2"/>
      </rPr>
      <t xml:space="preserve">: Información de diligencias cargada en aplicativo SIGMA 2.0.
</t>
    </r>
    <r>
      <rPr>
        <b/>
        <sz val="11"/>
        <color theme="1"/>
        <rFont val="Arial Narrow"/>
        <family val="2"/>
      </rPr>
      <t>GR. Occidente:</t>
    </r>
    <r>
      <rPr>
        <sz val="11"/>
        <color theme="1"/>
        <rFont val="Arial Narrow"/>
        <family val="2"/>
      </rPr>
      <t xml:space="preserve">
Se realizan capacitaciones y durante las reuniones operativas semanales se les informa del proceder y las personas que desde la regional o las gerencias puedes apoyarnos.
</t>
    </r>
    <r>
      <rPr>
        <b/>
        <sz val="11"/>
        <color theme="1"/>
        <rFont val="Arial Narrow"/>
        <family val="2"/>
      </rPr>
      <t>GB. Muebles:</t>
    </r>
    <r>
      <rPr>
        <sz val="11"/>
        <color theme="1"/>
        <rFont val="Arial Narrow"/>
        <family val="2"/>
      </rPr>
      <t xml:space="preserve"> avaluos y/o conceptos tecnico
</t>
    </r>
    <r>
      <rPr>
        <b/>
        <sz val="11"/>
        <color theme="1"/>
        <rFont val="Arial Narrow"/>
        <family val="2"/>
      </rPr>
      <t>GR Sur Occidente</t>
    </r>
    <r>
      <rPr>
        <sz val="11"/>
        <color theme="1"/>
        <rFont val="Arial Narrow"/>
        <family val="2"/>
      </rPr>
      <t>: Aplicativo Sigma 2.0</t>
    </r>
  </si>
  <si>
    <r>
      <rPr>
        <b/>
        <sz val="11"/>
        <color theme="1"/>
        <rFont val="Arial Narrow"/>
        <family val="2"/>
      </rPr>
      <t>GIT Administrativa:</t>
    </r>
    <r>
      <rPr>
        <sz val="11"/>
        <color theme="1"/>
        <rFont val="Arial Narrow"/>
        <family val="2"/>
      </rPr>
      <t xml:space="preserve"> Carpetas físicas de supervisión de los contratos del área
</t>
    </r>
    <r>
      <rPr>
        <b/>
        <sz val="11"/>
        <color theme="1"/>
        <rFont val="Arial Narrow"/>
        <family val="2"/>
      </rPr>
      <t>G. Financiera:</t>
    </r>
    <r>
      <rPr>
        <sz val="11"/>
        <color theme="1"/>
        <rFont val="Arial Narrow"/>
        <family val="2"/>
      </rPr>
      <t xml:space="preserve"> Ruta : \\fileserver.saesas.gov.co\publica\22- Financiera\Requisitos Financieros Contratos\2022\Concurso Publico. Se lleva soportes de los estudios
</t>
    </r>
    <r>
      <rPr>
        <b/>
        <sz val="11"/>
        <color theme="1"/>
        <rFont val="Arial Narrow"/>
        <family val="2"/>
      </rPr>
      <t>G. Proyectos Especiales</t>
    </r>
    <r>
      <rPr>
        <sz val="11"/>
        <color theme="1"/>
        <rFont val="Arial Narrow"/>
        <family val="2"/>
      </rPr>
      <t xml:space="preserve">: Envío de estudios previos a través del ERP y el aplicativo Zeus
</t>
    </r>
    <r>
      <rPr>
        <b/>
        <sz val="11"/>
        <color theme="1"/>
        <rFont val="Arial Narrow"/>
        <family val="2"/>
      </rPr>
      <t>G. Técnica:</t>
    </r>
    <r>
      <rPr>
        <sz val="11"/>
        <color theme="1"/>
        <rFont val="Arial Narrow"/>
        <family val="2"/>
      </rPr>
      <t xml:space="preserve">
Ejemplo:\\fileserver.saesas.gov.co\publica\7 - Coordinación Técnica\AREA TECNICA\FUNCIONARIOS\LIRODRIGUEZ\FACTURAS NICOLAS
\\fileserver\publica\7 - Coordinación Técnica\AREA TECNICA\FUNCIONARIOS\CCASTIBLANCO\7. Contratos\4. Finca Babilonia Contrato 2021
</t>
    </r>
    <r>
      <rPr>
        <b/>
        <sz val="11"/>
        <color theme="1"/>
        <rFont val="Arial Narrow"/>
        <family val="2"/>
      </rPr>
      <t>G. Talento Humano</t>
    </r>
    <r>
      <rPr>
        <sz val="11"/>
        <color theme="1"/>
        <rFont val="Arial Narrow"/>
        <family val="2"/>
      </rPr>
      <t xml:space="preserve">:*Carpeta de supervisión del contrato
*Seven Módulo Proveedores- Estudios previos
*Según el tipo de contrato se sube a la página web
</t>
    </r>
    <r>
      <rPr>
        <b/>
        <sz val="11"/>
        <color theme="1"/>
        <rFont val="Arial Narrow"/>
        <family val="2"/>
      </rPr>
      <t>GR. Occidente:</t>
    </r>
    <r>
      <rPr>
        <sz val="11"/>
        <color theme="1"/>
        <rFont val="Arial Narrow"/>
        <family val="2"/>
      </rPr>
      <t xml:space="preserve"> revision por grupo juridico.
</t>
    </r>
    <r>
      <rPr>
        <b/>
        <sz val="11"/>
        <color theme="1"/>
        <rFont val="Arial Narrow"/>
        <family val="2"/>
      </rPr>
      <t>GIT. Viáticos:</t>
    </r>
    <r>
      <rPr>
        <sz val="11"/>
        <color theme="1"/>
        <rFont val="Arial Narrow"/>
        <family val="2"/>
      </rPr>
      <t xml:space="preserve">
Estudios previos de las  radican por medio de la plataforma seven y en la pagina web y en secop
</t>
    </r>
    <r>
      <rPr>
        <b/>
        <sz val="11"/>
        <color theme="1"/>
        <rFont val="Arial Narrow"/>
        <family val="2"/>
      </rPr>
      <t xml:space="preserve">O. Gestión de la Información:
</t>
    </r>
    <r>
      <rPr>
        <sz val="11"/>
        <color theme="1"/>
        <rFont val="Arial Narrow"/>
        <family val="2"/>
      </rPr>
      <t xml:space="preserve">https://www.saesas.gov.co/?idcategoria=105747
Carpeta del Contrato
ERP
</t>
    </r>
    <r>
      <rPr>
        <b/>
        <sz val="11"/>
        <color theme="1"/>
        <rFont val="Arial Narrow"/>
        <family val="2"/>
      </rPr>
      <t>GB. Muebles:</t>
    </r>
    <r>
      <rPr>
        <sz val="11"/>
        <color theme="1"/>
        <rFont val="Arial Narrow"/>
        <family val="2"/>
      </rPr>
      <t xml:space="preserve"> La publicacion de los estudios previos en la pagina web de la Sociedad.
</t>
    </r>
    <r>
      <rPr>
        <b/>
        <sz val="11"/>
        <color theme="1"/>
        <rFont val="Arial Narrow"/>
        <family val="2"/>
      </rPr>
      <t>G. Asuntos Legales:</t>
    </r>
    <r>
      <rPr>
        <sz val="11"/>
        <color theme="1"/>
        <rFont val="Arial Narrow"/>
        <family val="2"/>
      </rPr>
      <t xml:space="preserve"> Correo electronico
</t>
    </r>
    <r>
      <rPr>
        <b/>
        <sz val="11"/>
        <color theme="1"/>
        <rFont val="Arial Narrow"/>
        <family val="2"/>
      </rPr>
      <t>GR Sur Occidente</t>
    </r>
    <r>
      <rPr>
        <sz val="11"/>
        <color theme="1"/>
        <rFont val="Arial Narrow"/>
        <family val="2"/>
      </rPr>
      <t>: Contrato suscrito con el contratista</t>
    </r>
  </si>
  <si>
    <r>
      <rPr>
        <b/>
        <sz val="11"/>
        <color theme="1"/>
        <rFont val="Arial Narrow"/>
        <family val="2"/>
      </rPr>
      <t>GIT Administrativa</t>
    </r>
    <r>
      <rPr>
        <sz val="11"/>
        <color theme="1"/>
        <rFont val="Arial Narrow"/>
        <family val="2"/>
      </rPr>
      <t xml:space="preserve">: Correos electronicos enviados a la Gerencia de contratos para validacion y aprobacion de garantias.
</t>
    </r>
    <r>
      <rPr>
        <b/>
        <sz val="11"/>
        <color theme="1"/>
        <rFont val="Arial Narrow"/>
        <family val="2"/>
      </rPr>
      <t>G. Financiera:</t>
    </r>
    <r>
      <rPr>
        <sz val="11"/>
        <color theme="1"/>
        <rFont val="Arial Narrow"/>
        <family val="2"/>
      </rPr>
      <t xml:space="preserve"> Las modificaciones contractuales se realiza mediante Seven ERP y las solicitudes de los ajustes de la cobertura se realizan al contratista mediante correo electrónico.
</t>
    </r>
    <r>
      <rPr>
        <b/>
        <sz val="11"/>
        <color theme="1"/>
        <rFont val="Arial Narrow"/>
        <family val="2"/>
      </rPr>
      <t>G. Proyectos Especiales</t>
    </r>
    <r>
      <rPr>
        <sz val="11"/>
        <color theme="1"/>
        <rFont val="Arial Narrow"/>
        <family val="2"/>
      </rPr>
      <t xml:space="preserve">: Estudios previos y contratos  y modificaciones suscritos
</t>
    </r>
    <r>
      <rPr>
        <b/>
        <sz val="11"/>
        <color theme="1"/>
        <rFont val="Arial Narrow"/>
        <family val="2"/>
      </rPr>
      <t>G.R Norte:</t>
    </r>
    <r>
      <rPr>
        <sz val="11"/>
        <color theme="1"/>
        <rFont val="Arial Narrow"/>
        <family val="2"/>
      </rPr>
      <t xml:space="preserve"> \\fileserver\publica\45 - Regional Norte\COORDINACION OPERATIVA\17.CONTRATO LOGISTICA\AFIDG     \\fileserver\publica\45 - Regional Norte\COORDINACION COMERCIAL\ROM\CONTRATO 037-2022\5. INFORMES DE SUPERVISION\2029
</t>
    </r>
    <r>
      <rPr>
        <b/>
        <sz val="11"/>
        <color theme="1"/>
        <rFont val="Arial Narrow"/>
        <family val="2"/>
      </rPr>
      <t>G. Técnica:</t>
    </r>
    <r>
      <rPr>
        <sz val="11"/>
        <color theme="1"/>
        <rFont val="Arial Narrow"/>
        <family val="2"/>
      </rPr>
      <t xml:space="preserve">
\\fileserver\publica\7 - Coordinación Técnica\AREA TECNICA\FUNCIONARIOS\JBRAVO\CONTRATACIONES
\\fileserver.saesas.gov.co\publica\7 - Coordinación Técnica\AREA TECNICA\FUNCIONARIOS\LIRODRIGUEZ\FACTURAS NICOLAS
</t>
    </r>
    <r>
      <rPr>
        <b/>
        <sz val="11"/>
        <color theme="1"/>
        <rFont val="Arial Narrow"/>
        <family val="2"/>
      </rPr>
      <t>G. Talento Humano</t>
    </r>
    <r>
      <rPr>
        <sz val="11"/>
        <color theme="1"/>
        <rFont val="Arial Narrow"/>
        <family val="2"/>
      </rPr>
      <t xml:space="preserve">: *Carpeta de supervisión del contrato
*Seven Módulo *Proveedores- Estudios previos
*Según el tipo de contrato se sube a la página web                                           * Conocimiento manual contratacion SAE el cual esta publicado en la web
</t>
    </r>
    <r>
      <rPr>
        <b/>
        <sz val="11"/>
        <color theme="1"/>
        <rFont val="Arial Narrow"/>
        <family val="2"/>
      </rPr>
      <t>GIT. Viáticos:</t>
    </r>
    <r>
      <rPr>
        <sz val="11"/>
        <color theme="1"/>
        <rFont val="Arial Narrow"/>
        <family val="2"/>
      </rPr>
      <t xml:space="preserve">
Estas modificaciones se encuentran en la carpeta electrónica del contrato y en el aplicarivo seven
</t>
    </r>
    <r>
      <rPr>
        <b/>
        <sz val="11"/>
        <color theme="1"/>
        <rFont val="Arial Narrow"/>
        <family val="2"/>
      </rPr>
      <t>O. Gestión de la Información:</t>
    </r>
    <r>
      <rPr>
        <sz val="11"/>
        <color theme="1"/>
        <rFont val="Arial Narrow"/>
        <family val="2"/>
      </rPr>
      <t xml:space="preserve">
https://www.saesas.gov.co/?idcategoria=105747
Carpeta del Contrato
ERP
</t>
    </r>
    <r>
      <rPr>
        <b/>
        <sz val="11"/>
        <color theme="1"/>
        <rFont val="Arial Narrow"/>
        <family val="2"/>
      </rPr>
      <t xml:space="preserve">GB. Muebles: </t>
    </r>
    <r>
      <rPr>
        <sz val="11"/>
        <color theme="1"/>
        <rFont val="Arial Narrow"/>
        <family val="2"/>
      </rPr>
      <t xml:space="preserve">Polizas, memorandos de remision radicados en el aplicativo de correspondencia
</t>
    </r>
    <r>
      <rPr>
        <b/>
        <sz val="11"/>
        <color theme="1"/>
        <rFont val="Arial Narrow"/>
        <family val="2"/>
      </rPr>
      <t>GR Sur Occidente:</t>
    </r>
    <r>
      <rPr>
        <sz val="11"/>
        <color theme="1"/>
        <rFont val="Arial Narrow"/>
        <family val="2"/>
      </rPr>
      <t xml:space="preserve"> Memorando aplicativo Zues, contrato.</t>
    </r>
  </si>
  <si>
    <r>
      <rPr>
        <b/>
        <sz val="11"/>
        <color theme="1"/>
        <rFont val="Arial Narrow"/>
        <family val="2"/>
      </rPr>
      <t>G. Sociedades Liquidación</t>
    </r>
    <r>
      <rPr>
        <sz val="11"/>
        <color theme="1"/>
        <rFont val="Arial Narrow"/>
        <family val="2"/>
      </rPr>
      <t xml:space="preserve">: Archivo Excel Inventario GSL
</t>
    </r>
    <r>
      <rPr>
        <b/>
        <sz val="11"/>
        <color theme="1"/>
        <rFont val="Arial Narrow"/>
        <family val="2"/>
      </rPr>
      <t>GBI. Urbanos</t>
    </r>
    <r>
      <rPr>
        <sz val="11"/>
        <color theme="1"/>
        <rFont val="Arial Narrow"/>
        <family val="2"/>
      </rPr>
      <t xml:space="preserve">: CUADRO CONTROL. \\fileserver\publica\20 -Gerencia de Bienes Inmuebles\JHOANNA
</t>
    </r>
    <r>
      <rPr>
        <b/>
        <sz val="11"/>
        <color theme="1"/>
        <rFont val="Arial Narrow"/>
        <family val="2"/>
      </rPr>
      <t>GR Sur Occidente</t>
    </r>
    <r>
      <rPr>
        <sz val="11"/>
        <color theme="1"/>
        <rFont val="Arial Narrow"/>
        <family val="2"/>
      </rPr>
      <t>: Memorandos en el Aplicativo Zeus</t>
    </r>
  </si>
  <si>
    <r>
      <rPr>
        <b/>
        <sz val="11"/>
        <color theme="1"/>
        <rFont val="Arial Narrow"/>
        <family val="2"/>
      </rPr>
      <t>G. Financiera</t>
    </r>
    <r>
      <rPr>
        <sz val="11"/>
        <color theme="1"/>
        <rFont val="Arial Narrow"/>
        <family val="2"/>
      </rPr>
      <t xml:space="preserve">: Archivo Excel contro y seguimiento
</t>
    </r>
    <r>
      <rPr>
        <b/>
        <sz val="11"/>
        <color theme="1"/>
        <rFont val="Arial Narrow"/>
        <family val="2"/>
      </rPr>
      <t>GBI. Rurales:</t>
    </r>
    <r>
      <rPr>
        <sz val="11"/>
        <color theme="1"/>
        <rFont val="Arial Narrow"/>
        <family val="2"/>
      </rPr>
      <t xml:space="preserve">
La bases estan consignadas en la carpeta publica de acuerdo a las areas trabajadas 
\\fileserver\publica\84 - Gerencia Rural\DONACIONES Y DESTINACIONES DEFINITIVAS
\\fileserver\publica\84 - Gerencia Rural\MARIA P\Remoción de Depositarios
\\fileserver\publica\84 - Gerencia Rural\MARIA P\REITERACIONES
\\fileserver\publica\84 - Gerencia Rural\COORDINACION TECNICA
</t>
    </r>
    <r>
      <rPr>
        <b/>
        <sz val="11"/>
        <color theme="1"/>
        <rFont val="Arial Narrow"/>
        <family val="2"/>
      </rPr>
      <t>GBI. Urbanos</t>
    </r>
    <r>
      <rPr>
        <sz val="11"/>
        <color theme="1"/>
        <rFont val="Arial Narrow"/>
        <family val="2"/>
      </rPr>
      <t xml:space="preserve">: CUADRO CONTROL. \\fileserver\publica\20 -Gerencia de Bienes Inmuebles\DEVOLUCIONES\HISTORIAS Y GRABACIONES
</t>
    </r>
    <r>
      <rPr>
        <b/>
        <sz val="11"/>
        <color theme="1"/>
        <rFont val="Arial Narrow"/>
        <family val="2"/>
      </rPr>
      <t>GR Sur Occidente</t>
    </r>
    <r>
      <rPr>
        <sz val="11"/>
        <color theme="1"/>
        <rFont val="Arial Narrow"/>
        <family val="2"/>
      </rPr>
      <t>: Aplicativo sigma 1.5 y Base de cartera remitida por la gerencia comercial</t>
    </r>
  </si>
  <si>
    <r>
      <rPr>
        <b/>
        <sz val="11"/>
        <color theme="1"/>
        <rFont val="Arial Narrow"/>
        <family val="2"/>
      </rPr>
      <t xml:space="preserve">GR Sur Occidente: </t>
    </r>
    <r>
      <rPr>
        <sz val="11"/>
        <color theme="1"/>
        <rFont val="Arial Narrow"/>
        <family val="2"/>
      </rPr>
      <t>Verificación de la información enviada or la gerencia comercial, y la remisión de la misma base con las obsertvaciones de cada conmtrato.</t>
    </r>
  </si>
  <si>
    <r>
      <rPr>
        <b/>
        <sz val="11"/>
        <color theme="1"/>
        <rFont val="Arial Narrow"/>
        <family val="2"/>
      </rPr>
      <t>GR Sur Occidente</t>
    </r>
    <r>
      <rPr>
        <sz val="11"/>
        <color theme="1"/>
        <rFont val="Arial Narrow"/>
        <family val="2"/>
      </rPr>
      <t>: Base de datos y correo elctronico</t>
    </r>
  </si>
  <si>
    <r>
      <rPr>
        <b/>
        <sz val="11"/>
        <color theme="1"/>
        <rFont val="Arial Narrow"/>
        <family val="2"/>
      </rPr>
      <t>GR Sur Occidente</t>
    </r>
    <r>
      <rPr>
        <sz val="11"/>
        <color theme="1"/>
        <rFont val="Arial Narrow"/>
        <family val="2"/>
      </rPr>
      <t>: Se verifica cada contrato con mora y se remite a la gerencia comercial los contratos suceptibles a juducializar.</t>
    </r>
  </si>
  <si>
    <r>
      <rPr>
        <b/>
        <sz val="11"/>
        <color theme="1"/>
        <rFont val="Arial Narrow"/>
        <family val="2"/>
      </rPr>
      <t>GR Sur Occidente:</t>
    </r>
    <r>
      <rPr>
        <sz val="11"/>
        <color theme="1"/>
        <rFont val="Arial Narrow"/>
        <family val="2"/>
      </rPr>
      <t xml:space="preserve"> Correo Electronico</t>
    </r>
  </si>
  <si>
    <r>
      <rPr>
        <b/>
        <sz val="11"/>
        <color theme="1"/>
        <rFont val="Arial Narrow"/>
        <family val="2"/>
      </rPr>
      <t>GR Sur Occidente</t>
    </r>
    <r>
      <rPr>
        <sz val="11"/>
        <color theme="1"/>
        <rFont val="Arial Narrow"/>
        <family val="2"/>
      </rPr>
      <t xml:space="preserve">  Informe y lista de chqueo del operador logistico</t>
    </r>
  </si>
  <si>
    <r>
      <rPr>
        <b/>
        <sz val="11"/>
        <color theme="1"/>
        <rFont val="Arial Narrow"/>
        <family val="2"/>
      </rPr>
      <t>G.R Norte</t>
    </r>
    <r>
      <rPr>
        <sz val="11"/>
        <color theme="1"/>
        <rFont val="Arial Narrow"/>
        <family val="2"/>
      </rPr>
      <t xml:space="preserve">: Durante el trimestre no se encoentraron novedades asociadas a riesgo de corrupciòn en las visitas de inspecciòn realizadas ni en las reuniones perìodicas de seguimiento a la gestiòn de los depositarios provisionales. 
</t>
    </r>
    <r>
      <rPr>
        <b/>
        <sz val="11"/>
        <color theme="1"/>
        <rFont val="Arial Narrow"/>
        <family val="2"/>
      </rPr>
      <t>GR Sur Occidente:</t>
    </r>
    <r>
      <rPr>
        <sz val="11"/>
        <color theme="1"/>
        <rFont val="Arial Narrow"/>
        <family val="2"/>
      </rPr>
      <t xml:space="preserve"> Se programan el crnograma de visitas de acuerdo con la metodologia.</t>
    </r>
  </si>
  <si>
    <r>
      <rPr>
        <b/>
        <sz val="11"/>
        <color theme="1"/>
        <rFont val="Arial Narrow"/>
        <family val="2"/>
      </rPr>
      <t>G.R Norte</t>
    </r>
    <r>
      <rPr>
        <sz val="11"/>
        <color theme="1"/>
        <rFont val="Arial Narrow"/>
        <family val="2"/>
      </rPr>
      <t xml:space="preserve">: Actas de visita e informes diagnòsticos cargados en sistema de informaciòn SIGMA 2.0.         \\fileserver\publica\45 - Regional Norte\COORDINACION COMERCIAL\DEPOSITARIOS
</t>
    </r>
    <r>
      <rPr>
        <b/>
        <sz val="11"/>
        <color theme="1"/>
        <rFont val="Arial Narrow"/>
        <family val="2"/>
      </rPr>
      <t xml:space="preserve">GR Sur Occidente: </t>
    </r>
    <r>
      <rPr>
        <sz val="11"/>
        <color theme="1"/>
        <rFont val="Arial Narrow"/>
        <family val="2"/>
      </rPr>
      <t>Aplicativo Sigma 2.0</t>
    </r>
  </si>
  <si>
    <r>
      <rPr>
        <b/>
        <sz val="11"/>
        <color theme="1"/>
        <rFont val="Arial Narrow"/>
        <family val="2"/>
      </rPr>
      <t>G.R Norte</t>
    </r>
    <r>
      <rPr>
        <sz val="11"/>
        <color theme="1"/>
        <rFont val="Arial Narrow"/>
        <family val="2"/>
      </rPr>
      <t xml:space="preserve">: Durante el trimestre, los funcionarios designados para la recepciòn de activos verifican la informaciòn constante en la documentaciòn (certificado de libertad y tradiciòn, certificado de existencva y representaciòn legal, acta de secuestro) a fin de evitar inconsistencias en la consginaciòn de datos en el acta de recepciòn y eviar errores en el cargue de informaciòn en aplicativo SIGMA 2.0.
</t>
    </r>
    <r>
      <rPr>
        <b/>
        <sz val="11"/>
        <color theme="1"/>
        <rFont val="Arial Narrow"/>
        <family val="2"/>
      </rPr>
      <t>GR Sur Occidente:</t>
    </r>
    <r>
      <rPr>
        <sz val="11"/>
        <color theme="1"/>
        <rFont val="Arial Narrow"/>
        <family val="2"/>
      </rPr>
      <t xml:space="preserve"> Se programa al funcionario segun lo requiera la autoridad competente, este carga al aplicativo la diligecia de materialización de acuerdo a la protocolo de recepción de activos en sitio</t>
    </r>
  </si>
  <si>
    <r>
      <rPr>
        <b/>
        <sz val="11"/>
        <color theme="1"/>
        <rFont val="Arial Narrow"/>
        <family val="2"/>
      </rPr>
      <t>G.R Norte:</t>
    </r>
    <r>
      <rPr>
        <sz val="11"/>
        <color theme="1"/>
        <rFont val="Arial Narrow"/>
        <family val="2"/>
      </rPr>
      <t xml:space="preserve"> Informe de diligencias cargado en SIGMA 2.0. 
</t>
    </r>
    <r>
      <rPr>
        <b/>
        <sz val="11"/>
        <color theme="1"/>
        <rFont val="Arial Narrow"/>
        <family val="2"/>
      </rPr>
      <t>GR Sur Occidente</t>
    </r>
    <r>
      <rPr>
        <sz val="11"/>
        <color theme="1"/>
        <rFont val="Arial Narrow"/>
        <family val="2"/>
      </rPr>
      <t>: Aplicativo Sigma 2.0</t>
    </r>
  </si>
  <si>
    <r>
      <rPr>
        <b/>
        <sz val="11"/>
        <color theme="1"/>
        <rFont val="Arial Narrow"/>
        <family val="2"/>
      </rPr>
      <t>G.R Norte</t>
    </r>
    <r>
      <rPr>
        <sz val="11"/>
        <color theme="1"/>
        <rFont val="Arial Narrow"/>
        <family val="2"/>
      </rPr>
      <t xml:space="preserve">: Por lo general, la Gerencia cuenta con personal idoneo y suficiente para atender las diligencias de secuestro programadas por Fiscalía, sin embargo, durante el mes de septiembre, se atendió la materialización de medidas sobre establecimientos de comercio, sociedades, semovientes, muebles e inmuebles pertenecientes a la persona jurídica TIERRA SANTA, por lo que se solciitó apoyo de funcionarios de las dependencias del nivel central, quienes las atendieron bajo la supervisión de los profesionales de la Gerencia. 
</t>
    </r>
    <r>
      <rPr>
        <b/>
        <sz val="11"/>
        <color theme="1"/>
        <rFont val="Arial Narrow"/>
        <family val="2"/>
      </rPr>
      <t>GR Sur Occidente</t>
    </r>
    <r>
      <rPr>
        <sz val="11"/>
        <color theme="1"/>
        <rFont val="Arial Narrow"/>
        <family val="2"/>
      </rPr>
      <t>: Se programa al funcionario segun lo requiera la autoridad competente, este carga al aplicativo la diligecia de materialización de acuerdo a la protocolo de recepción de activos en sitio</t>
    </r>
  </si>
  <si>
    <r>
      <rPr>
        <b/>
        <sz val="11"/>
        <color theme="1"/>
        <rFont val="Arial Narrow"/>
        <family val="2"/>
      </rPr>
      <t>G.R Norte</t>
    </r>
    <r>
      <rPr>
        <sz val="11"/>
        <color theme="1"/>
        <rFont val="Arial Narrow"/>
        <family val="2"/>
      </rPr>
      <t xml:space="preserve">: Información de diligencias cargada en aplicativo SIGMA 2.0.
</t>
    </r>
    <r>
      <rPr>
        <b/>
        <sz val="11"/>
        <color theme="1"/>
        <rFont val="Arial Narrow"/>
        <family val="2"/>
      </rPr>
      <t>GR Sur Occidente</t>
    </r>
    <r>
      <rPr>
        <sz val="11"/>
        <color theme="1"/>
        <rFont val="Arial Narrow"/>
        <family val="2"/>
      </rPr>
      <t>: Aplicativo Sigma 2.0</t>
    </r>
  </si>
  <si>
    <r>
      <rPr>
        <b/>
        <sz val="11"/>
        <color theme="1"/>
        <rFont val="Arial Narrow"/>
        <family val="2"/>
      </rPr>
      <t>G.R Norte</t>
    </r>
    <r>
      <rPr>
        <sz val="11"/>
        <color theme="1"/>
        <rFont val="Arial Narrow"/>
        <family val="2"/>
      </rPr>
      <t xml:space="preserve">: El profesional de la Gerencia, durante el trimestre, verificò que la informaciòn consignada en el informe diagnòstico, acta de entrega y en las actas de visita coincida con la identificaciòn del activo. 
</t>
    </r>
    <r>
      <rPr>
        <b/>
        <sz val="11"/>
        <color theme="1"/>
        <rFont val="Arial Narrow"/>
        <family val="2"/>
      </rPr>
      <t>GR Sur Occidente:</t>
    </r>
    <r>
      <rPr>
        <sz val="11"/>
        <color theme="1"/>
        <rFont val="Arial Narrow"/>
        <family val="2"/>
      </rPr>
      <t xml:space="preserve"> El funcionario revisa en el aplicativo que el cargue y el diligenciamento del diagnostico y visita inicial este de manera correcta</t>
    </r>
  </si>
  <si>
    <r>
      <rPr>
        <b/>
        <sz val="11"/>
        <color theme="1"/>
        <rFont val="Arial Narrow"/>
        <family val="2"/>
      </rPr>
      <t>G.R Norte</t>
    </r>
    <r>
      <rPr>
        <sz val="11"/>
        <color theme="1"/>
        <rFont val="Arial Narrow"/>
        <family val="2"/>
      </rPr>
      <t xml:space="preserve">: Actas de entrega, informes diagnòsticos y actas de visita cargadas en aplicativo SIGMA 2.0. 
</t>
    </r>
    <r>
      <rPr>
        <b/>
        <sz val="11"/>
        <color theme="1"/>
        <rFont val="Arial Narrow"/>
        <family val="2"/>
      </rPr>
      <t>GR Sur Occidente:</t>
    </r>
    <r>
      <rPr>
        <sz val="11"/>
        <color theme="1"/>
        <rFont val="Arial Narrow"/>
        <family val="2"/>
      </rPr>
      <t xml:space="preserve"> Aplicativo Sigma 2.0</t>
    </r>
  </si>
  <si>
    <r>
      <rPr>
        <b/>
        <sz val="11"/>
        <color theme="1"/>
        <rFont val="Arial Narrow"/>
        <family val="2"/>
      </rPr>
      <t>G.R Norte:</t>
    </r>
    <r>
      <rPr>
        <sz val="11"/>
        <color theme="1"/>
        <rFont val="Arial Narrow"/>
        <family val="2"/>
      </rPr>
      <t xml:space="preserve"> Durante el trimestre, la Gerencia contò con un profesional II y 2 profesionales I de apoyo para la elaboraciòn de estimado de renta de inmuebles en jurisdicciòn regional. Los profesionales se encuentran inscritos debidamente en el Registro Abierto de Avaluadores. 
</t>
    </r>
    <r>
      <rPr>
        <b/>
        <sz val="11"/>
        <color theme="1"/>
        <rFont val="Arial Narrow"/>
        <family val="2"/>
      </rPr>
      <t xml:space="preserve">
G. Técnica</t>
    </r>
    <r>
      <rPr>
        <sz val="11"/>
        <color theme="1"/>
        <rFont val="Arial Narrow"/>
        <family val="2"/>
      </rPr>
      <t xml:space="preserve">:
En la carpeta publica de Gerencia Técnica se encuentran las actualizaciones de los Registro Abierto de Avaluadores (RAA) de los funcionarios relacionados a este proceso.
</t>
    </r>
    <r>
      <rPr>
        <b/>
        <sz val="11"/>
        <color theme="1"/>
        <rFont val="Arial Narrow"/>
        <family val="2"/>
      </rPr>
      <t>GR Sur Occidente</t>
    </r>
    <r>
      <rPr>
        <sz val="11"/>
        <color theme="1"/>
        <rFont val="Arial Narrow"/>
        <family val="2"/>
      </rPr>
      <t>: La regional cuenta con los profesionales idoneos avalados con RAA par la elaboración de estiamdos de renta.</t>
    </r>
  </si>
  <si>
    <r>
      <rPr>
        <b/>
        <sz val="11"/>
        <color theme="1"/>
        <rFont val="Arial Narrow"/>
        <family val="2"/>
      </rPr>
      <t>G.R Norte</t>
    </r>
    <r>
      <rPr>
        <sz val="11"/>
        <color theme="1"/>
        <rFont val="Arial Narrow"/>
        <family val="2"/>
      </rPr>
      <t xml:space="preserve">: Memorandos de solicitud de aprobaciòn de estimados de renta cargados en aplicativo Orfeo. 
</t>
    </r>
    <r>
      <rPr>
        <b/>
        <sz val="11"/>
        <color theme="1"/>
        <rFont val="Arial Narrow"/>
        <family val="2"/>
      </rPr>
      <t>G. Técnica:</t>
    </r>
    <r>
      <rPr>
        <sz val="11"/>
        <color theme="1"/>
        <rFont val="Arial Narrow"/>
        <family val="2"/>
      </rPr>
      <t xml:space="preserve">
\\fileserver\publica\7 - Coordinación Técnica\AREA TECNICA\FUNCIONARIOS\RAA 
</t>
    </r>
    <r>
      <rPr>
        <b/>
        <sz val="11"/>
        <color theme="1"/>
        <rFont val="Arial Narrow"/>
        <family val="2"/>
      </rPr>
      <t>GR Sur Occidente</t>
    </r>
    <r>
      <rPr>
        <sz val="11"/>
        <color theme="1"/>
        <rFont val="Arial Narrow"/>
        <family val="2"/>
      </rPr>
      <t>: Estimado de renta firmado y aprobado.</t>
    </r>
  </si>
  <si>
    <r>
      <rPr>
        <b/>
        <sz val="11"/>
        <color theme="1"/>
        <rFont val="Arial Narrow"/>
        <family val="2"/>
      </rPr>
      <t>G.R Norte</t>
    </r>
    <r>
      <rPr>
        <sz val="11"/>
        <color theme="1"/>
        <rFont val="Arial Narrow"/>
        <family val="2"/>
      </rPr>
      <t xml:space="preserve">: La Gerencia solo participa de la elaboraciòn de los estimados de renta, mas no interviene en su aprobaciòn. 
</t>
    </r>
    <r>
      <rPr>
        <b/>
        <sz val="11"/>
        <color theme="1"/>
        <rFont val="Arial Narrow"/>
        <family val="2"/>
      </rPr>
      <t xml:space="preserve">
G. Técnica:
</t>
    </r>
    <r>
      <rPr>
        <sz val="11"/>
        <color theme="1"/>
        <rFont val="Arial Narrow"/>
        <family val="2"/>
      </rPr>
      <t xml:space="preserve">Teniendo en cuenta que los estimados de renta pueden ser realizados por las gerencias regionales o depositarios el procedimiento de estimados de renta indica que los estimados urbanos cuyo valor determinado sea superior a $2'000.000 debe ser aprobado por la Gerencia técnica y los inferiores por las Gerencias Regionales.
Así las cosas, las aprobaciones realizadas por esta gerencia se remiten mediante memorando por el sistema de información documental de la entidad y los datos del bien valorado respecto a sus condiciones físicas y económicas se albergan en bases de datos año a año, los documentos soporte del estimado se deja en carpetas en un repositorio en la carpeta compartida donde pueden ser consultados. Estado de seguimiento en curso ya que se realiza durante todo el año.
</t>
    </r>
    <r>
      <rPr>
        <b/>
        <sz val="11"/>
        <color theme="1"/>
        <rFont val="Arial Narrow"/>
        <family val="2"/>
      </rPr>
      <t>GR Sur Occidente</t>
    </r>
    <r>
      <rPr>
        <sz val="11"/>
        <color theme="1"/>
        <rFont val="Arial Narrow"/>
        <family val="2"/>
      </rPr>
      <t>: La regional cuenta con los profesionales idoneos avalados con RAA par la elaboración de estiamdos de renta, posterior revision de la gerencia que correspónda según las atribuciones y montos del estimado.</t>
    </r>
  </si>
  <si>
    <r>
      <rPr>
        <b/>
        <sz val="11"/>
        <color theme="1"/>
        <rFont val="Arial Narrow"/>
        <family val="2"/>
      </rPr>
      <t>G. Técnica:</t>
    </r>
    <r>
      <rPr>
        <sz val="11"/>
        <color theme="1"/>
        <rFont val="Arial Narrow"/>
        <family val="2"/>
      </rPr>
      <t xml:space="preserve">
\\fileserver.saesas.gov.co\publica\7 - Coordinación Técnica\AREA TECNICA\FUNCIONARIOS\DCORREA\1.RESPUESTAS ESTIMADOS DE RENTA\2022
\\fileserver.saesas.gov.co\publica\7 - Coordinación Técnica\AREA TECNICA\FUNCIONARIOS\DCORREA\2.BITACORA
\\fileserver.saesas.gov.co\publica\7 - Coordinación Técnica\AREA TECNICA\ESTIMADOS DE RENTA TECNICA - COMERCIAL - REGIONALES
</t>
    </r>
    <r>
      <rPr>
        <b/>
        <sz val="11"/>
        <color theme="1"/>
        <rFont val="Arial Narrow"/>
        <family val="2"/>
      </rPr>
      <t>GR Sur Occidente</t>
    </r>
    <r>
      <rPr>
        <sz val="11"/>
        <color theme="1"/>
        <rFont val="Arial Narrow"/>
        <family val="2"/>
      </rPr>
      <t>: Estimado de renta firmado y aprobado.</t>
    </r>
  </si>
  <si>
    <r>
      <rPr>
        <b/>
        <sz val="11"/>
        <color theme="1"/>
        <rFont val="Arial Narrow"/>
        <family val="2"/>
      </rPr>
      <t>GR Sur Occidente</t>
    </r>
    <r>
      <rPr>
        <sz val="11"/>
        <color theme="1"/>
        <rFont val="Arial Narrow"/>
        <family val="2"/>
      </rPr>
      <t>: Sigma 2.0</t>
    </r>
  </si>
  <si>
    <r>
      <rPr>
        <b/>
        <sz val="11"/>
        <color theme="1"/>
        <rFont val="Arial Narrow"/>
        <family val="2"/>
      </rPr>
      <t>G.R Norte:</t>
    </r>
    <r>
      <rPr>
        <sz val="11"/>
        <color theme="1"/>
        <rFont val="Arial Narrow"/>
        <family val="2"/>
      </rPr>
      <t xml:space="preserve"> Las profesionales de la Coordinaciòn Comercial, al momento de hacer el estudio de viabilidad del interesado en arrendamiento consultan la informaciòn de antecedentes en las bases de las autoridades competentes. Los resultados de las consultas son guardados en las caretas de negocio de los casos a presentar ante el comitè de negocios. 
</t>
    </r>
    <r>
      <rPr>
        <b/>
        <sz val="11"/>
        <color theme="1"/>
        <rFont val="Arial Narrow"/>
        <family val="2"/>
      </rPr>
      <t>GR Sur Occidente</t>
    </r>
    <r>
      <rPr>
        <sz val="11"/>
        <color theme="1"/>
        <rFont val="Arial Narrow"/>
        <family val="2"/>
      </rPr>
      <t>: El funcionario realizas las consultas legales y adjunta a las presentaciones de comité para su aprobación</t>
    </r>
  </si>
  <si>
    <r>
      <rPr>
        <b/>
        <sz val="11"/>
        <color theme="1"/>
        <rFont val="Arial Narrow"/>
        <family val="2"/>
      </rPr>
      <t>G.R Norte:</t>
    </r>
    <r>
      <rPr>
        <sz val="11"/>
        <color theme="1"/>
        <rFont val="Arial Narrow"/>
        <family val="2"/>
      </rPr>
      <t xml:space="preserve"> \\fileserver\publica\45 - Regional Norte\COORDINACION COMERCIAL\COMITES REGIONAL NORTE\2022
</t>
    </r>
    <r>
      <rPr>
        <b/>
        <sz val="11"/>
        <color theme="1"/>
        <rFont val="Arial Narrow"/>
        <family val="2"/>
      </rPr>
      <t>GR Sur Occidente:</t>
    </r>
    <r>
      <rPr>
        <sz val="11"/>
        <color theme="1"/>
        <rFont val="Arial Narrow"/>
        <family val="2"/>
      </rPr>
      <t xml:space="preserve"> Actas de comité</t>
    </r>
  </si>
  <si>
    <r>
      <rPr>
        <b/>
        <sz val="11"/>
        <color theme="1"/>
        <rFont val="Arial Narrow"/>
        <family val="2"/>
      </rPr>
      <t>G.R Norte</t>
    </r>
    <r>
      <rPr>
        <sz val="11"/>
        <color theme="1"/>
        <rFont val="Arial Narrow"/>
        <family val="2"/>
      </rPr>
      <t xml:space="preserve">: Las profesionales de la Coordinaciòn Comercial cargan todos los soportes de los casos a presentar al comitè de negocios en las carpetas de cada negocio. 
</t>
    </r>
    <r>
      <rPr>
        <b/>
        <sz val="11"/>
        <color theme="1"/>
        <rFont val="Arial Narrow"/>
        <family val="2"/>
      </rPr>
      <t>GR Sur Occidente</t>
    </r>
    <r>
      <rPr>
        <sz val="11"/>
        <color theme="1"/>
        <rFont val="Arial Narrow"/>
        <family val="2"/>
      </rPr>
      <t>: El funcionario presenta los negocios a comité de acuerdo con las plantillas exigidas por la gerencia comercial.</t>
    </r>
  </si>
  <si>
    <r>
      <rPr>
        <b/>
        <sz val="11"/>
        <color theme="1"/>
        <rFont val="Arial Narrow"/>
        <family val="2"/>
      </rPr>
      <t xml:space="preserve">G.R Norte: </t>
    </r>
    <r>
      <rPr>
        <sz val="11"/>
        <color theme="1"/>
        <rFont val="Arial Narrow"/>
        <family val="2"/>
      </rPr>
      <t xml:space="preserve">\\fileserver\publica\45 - Regional Norte\COORDINACION COMERCIAL\COMITES REGIONAL NORTE\2022
</t>
    </r>
    <r>
      <rPr>
        <b/>
        <sz val="11"/>
        <color theme="1"/>
        <rFont val="Arial Narrow"/>
        <family val="2"/>
      </rPr>
      <t>GR Sur Occidente</t>
    </r>
    <r>
      <rPr>
        <sz val="11"/>
        <color theme="1"/>
        <rFont val="Arial Narrow"/>
        <family val="2"/>
      </rPr>
      <t>: Acta de comité</t>
    </r>
  </si>
  <si>
    <r>
      <rPr>
        <b/>
        <sz val="11"/>
        <color theme="1"/>
        <rFont val="Arial Narrow"/>
        <family val="2"/>
      </rPr>
      <t>GR Norte</t>
    </r>
    <r>
      <rPr>
        <sz val="11"/>
        <color theme="1"/>
        <rFont val="Arial Narrow"/>
        <family val="2"/>
      </rPr>
      <t xml:space="preserve">: \\fileserver\publica\45 - Regional Norte\COORDINACION COMERCIAL\DEPOSITARIOS\seguimiento depositarios
</t>
    </r>
    <r>
      <rPr>
        <b/>
        <sz val="11"/>
        <color theme="1"/>
        <rFont val="Arial Narrow"/>
        <family val="2"/>
      </rPr>
      <t xml:space="preserve">
GR Occidente</t>
    </r>
    <r>
      <rPr>
        <sz val="11"/>
        <color theme="1"/>
        <rFont val="Arial Narrow"/>
        <family val="2"/>
      </rPr>
      <t>: Base excel</t>
    </r>
    <r>
      <rPr>
        <b/>
        <sz val="11"/>
        <color theme="1"/>
        <rFont val="Arial Narrow"/>
        <family val="2"/>
      </rPr>
      <t xml:space="preserve">
GR Sur Occidente</t>
    </r>
    <r>
      <rPr>
        <sz val="11"/>
        <color theme="1"/>
        <rFont val="Arial Narrow"/>
        <family val="2"/>
      </rPr>
      <t xml:space="preserve"> Base datos en excel en custodia de la coordinación comercial.</t>
    </r>
  </si>
  <si>
    <r>
      <rPr>
        <b/>
        <sz val="11"/>
        <color theme="1"/>
        <rFont val="Arial Narrow"/>
        <family val="2"/>
      </rPr>
      <t>GR Norte</t>
    </r>
    <r>
      <rPr>
        <sz val="11"/>
        <color theme="1"/>
        <rFont val="Arial Narrow"/>
        <family val="2"/>
      </rPr>
      <t xml:space="preserve">: Los profesionales asignados para acompañar la recepción del activo cargan directamente toda la documentación recibida de la autoridad y el acta de recpeción (y de enttrega si aplica) en el sistema de información SIGMA 2.0, 
</t>
    </r>
    <r>
      <rPr>
        <b/>
        <sz val="11"/>
        <color theme="1"/>
        <rFont val="Arial Narrow"/>
        <family val="2"/>
      </rPr>
      <t>GR Occidente:</t>
    </r>
    <r>
      <rPr>
        <sz val="11"/>
        <color theme="1"/>
        <rFont val="Arial Narrow"/>
        <family val="2"/>
      </rPr>
      <t xml:space="preserve"> Cada viernes se revisa el reporte de visitas de la carpeta publica 19 reportes, para conocer las visitas de la regional tienen al estado revision para su respectivo cierre, enviando correo a cada uno para que realicen el proceso.</t>
    </r>
    <r>
      <rPr>
        <b/>
        <sz val="11"/>
        <color theme="1"/>
        <rFont val="Arial Narrow"/>
        <family val="2"/>
      </rPr>
      <t xml:space="preserve">
GR Sur Occidente</t>
    </r>
    <r>
      <rPr>
        <sz val="11"/>
        <color theme="1"/>
        <rFont val="Arial Narrow"/>
        <family val="2"/>
      </rPr>
      <t xml:space="preserve"> Se realiza seguimiento constante a los depositarios provisionales y los activos entregados a su adminstración </t>
    </r>
  </si>
  <si>
    <r>
      <rPr>
        <b/>
        <sz val="11"/>
        <color theme="1"/>
        <rFont val="Arial Narrow"/>
        <family val="2"/>
      </rPr>
      <t>GR Norte</t>
    </r>
    <r>
      <rPr>
        <sz val="11"/>
        <color theme="1"/>
        <rFont val="Arial Narrow"/>
        <family val="2"/>
      </rPr>
      <t xml:space="preserve">: Informe de diligencias cargados en SIGMA 2.0.
</t>
    </r>
    <r>
      <rPr>
        <b/>
        <sz val="11"/>
        <color theme="1"/>
        <rFont val="Arial Narrow"/>
        <family val="2"/>
      </rPr>
      <t>GR Occidente</t>
    </r>
    <r>
      <rPr>
        <sz val="11"/>
        <color theme="1"/>
        <rFont val="Arial Narrow"/>
        <family val="2"/>
      </rPr>
      <t>:correo electronico</t>
    </r>
    <r>
      <rPr>
        <b/>
        <sz val="11"/>
        <color theme="1"/>
        <rFont val="Arial Narrow"/>
        <family val="2"/>
      </rPr>
      <t xml:space="preserve">
GR Sur Occidente</t>
    </r>
    <r>
      <rPr>
        <sz val="11"/>
        <color theme="1"/>
        <rFont val="Arial Narrow"/>
        <family val="2"/>
      </rPr>
      <t xml:space="preserve"> Base datos en excel en custodia de la coordinación comercial.</t>
    </r>
  </si>
  <si>
    <r>
      <rPr>
        <b/>
        <sz val="11"/>
        <color theme="1"/>
        <rFont val="Arial Narrow"/>
        <family val="2"/>
      </rPr>
      <t>G.R Norte</t>
    </r>
    <r>
      <rPr>
        <sz val="11"/>
        <color theme="1"/>
        <rFont val="Arial Narrow"/>
        <family val="2"/>
      </rPr>
      <t xml:space="preserve">: Durante el tercer trimestrre, el Coordinador Comercial y el grupo de trabajo de aseguramiento de contratos de arrendamiento han consolidad toda la información del estado de contitución y activción de pólizas de contratos de arrendamiento, haciendo seguimiento a las gestiones de resorte del area. 
</t>
    </r>
    <r>
      <rPr>
        <b/>
        <sz val="11"/>
        <color theme="1"/>
        <rFont val="Arial Narrow"/>
        <family val="2"/>
      </rPr>
      <t>GR. Occidente</t>
    </r>
    <r>
      <rPr>
        <sz val="11"/>
        <color theme="1"/>
        <rFont val="Arial Narrow"/>
        <family val="2"/>
      </rPr>
      <t xml:space="preserve">: Depende de la Gerencia Comercial
</t>
    </r>
    <r>
      <rPr>
        <b/>
        <sz val="11"/>
        <color theme="1"/>
        <rFont val="Arial Narrow"/>
        <family val="2"/>
      </rPr>
      <t>GR. Sur Occidente</t>
    </r>
    <r>
      <rPr>
        <sz val="11"/>
        <color theme="1"/>
        <rFont val="Arial Narrow"/>
        <family val="2"/>
      </rPr>
      <t xml:space="preserve">: Al moemnto de presentarse los negocio a comité regional se solicita adjuntar en la presentacón el preaprobado de poliza del contrato, al momento de suscribirse, la coordinación comecial aprueba el contrato en el aplicativo y lleva una base de control para veruificar que la poliza sea expedida y cargada en el aplicativo sigma 1.5.
</t>
    </r>
    <r>
      <rPr>
        <b/>
        <sz val="11"/>
        <color theme="1"/>
        <rFont val="Arial Narrow"/>
        <family val="2"/>
      </rPr>
      <t>GRCO</t>
    </r>
    <r>
      <rPr>
        <sz val="11"/>
        <color theme="1"/>
        <rFont val="Arial Narrow"/>
        <family val="2"/>
      </rPr>
      <t>: Se realizaron a 30 de septiembre 151 contratos con poliza de arrendamiento de 154, ya que 3 se encuentran en tramite según los tiempos de la aseguradora, se llega al cumplimiento de 98 % del indicador al tercer trimestre.</t>
    </r>
  </si>
  <si>
    <r>
      <rPr>
        <b/>
        <sz val="11"/>
        <color theme="1"/>
        <rFont val="Arial Narrow"/>
        <family val="2"/>
      </rPr>
      <t>G.R Nort</t>
    </r>
    <r>
      <rPr>
        <sz val="11"/>
        <color theme="1"/>
        <rFont val="Arial Narrow"/>
        <family val="2"/>
      </rPr>
      <t xml:space="preserve">e: \\fileserver\publica\45 - Regional Norte\COORDINACION COMERCIAL\CONTRATOS DE ARRENDAMIENTO\POLIZAS
</t>
    </r>
    <r>
      <rPr>
        <b/>
        <sz val="11"/>
        <color theme="1"/>
        <rFont val="Arial Narrow"/>
        <family val="2"/>
      </rPr>
      <t>GR. Sur Occidente</t>
    </r>
    <r>
      <rPr>
        <sz val="11"/>
        <color theme="1"/>
        <rFont val="Arial Narrow"/>
        <family val="2"/>
      </rPr>
      <t xml:space="preserve">: Cargue de la poliza expedida en el aplicativo Sigma 1.5.
</t>
    </r>
    <r>
      <rPr>
        <b/>
        <sz val="11"/>
        <color theme="1"/>
        <rFont val="Arial Narrow"/>
        <family val="2"/>
      </rPr>
      <t xml:space="preserve">GRCO: </t>
    </r>
    <r>
      <rPr>
        <sz val="11"/>
        <color theme="1"/>
        <rFont val="Arial Narrow"/>
        <family val="2"/>
      </rPr>
      <t>CARPETA PUBLICA 21-REGIONAL CENTRO ORIENTE-INDICADORES 2022-RIESGOS 2022-TERCER TRIMESTRE</t>
    </r>
  </si>
  <si>
    <r>
      <rPr>
        <b/>
        <sz val="11"/>
        <color theme="1"/>
        <rFont val="Arial Narrow"/>
        <family val="2"/>
      </rPr>
      <t xml:space="preserve">G.R Norte: </t>
    </r>
    <r>
      <rPr>
        <sz val="11"/>
        <color theme="1"/>
        <rFont val="Arial Narrow"/>
        <family val="2"/>
      </rPr>
      <t xml:space="preserve">Durante el tercer trimestre, se han realizado visitas de inspección a fin de validar el estado de conservación y de ocupación de los predios en jurisdicción de la Gerencia; particularmente, desde el mes de agosto, con el nuevo lineamiento de la entidad, se ha priorizado la visita a los predios rurales. 
</t>
    </r>
    <r>
      <rPr>
        <b/>
        <sz val="11"/>
        <color theme="1"/>
        <rFont val="Arial Narrow"/>
        <family val="2"/>
      </rPr>
      <t>GR. Occidente:</t>
    </r>
    <r>
      <rPr>
        <sz val="11"/>
        <color theme="1"/>
        <rFont val="Arial Narrow"/>
        <family val="2"/>
      </rPr>
      <t xml:space="preserve">
Mediante las diferentes visitas realizadas por cada procedimiento (Entregas, retomas, visitas depositarios, avalúos, visitas ROM, desalojos) se deja plasmado en 2.0 el estado de los inmuebles y las sugerencias de acciones a seguir con el inmueble.
</t>
    </r>
    <r>
      <rPr>
        <b/>
        <sz val="11"/>
        <color theme="1"/>
        <rFont val="Arial Narrow"/>
        <family val="2"/>
      </rPr>
      <t>GR. Sur Occidente</t>
    </r>
    <r>
      <rPr>
        <sz val="11"/>
        <color theme="1"/>
        <rFont val="Arial Narrow"/>
        <family val="2"/>
      </rPr>
      <t xml:space="preserve">: La coordinación operativa dispone de los funiconarios correspondientes para realizar las visitas periodicas a los inmuebles administrados por SAE, se realizan visitas de acuerdo a la necesidad y premura que requiera cada inmueble, y se hacen las validaciones correspondientes, y plasmarlo en el formato de visita F-DP2-108 y se carga en el aplicativo Sigma 2.0 para las gestiones a que haya lugar
</t>
    </r>
    <r>
      <rPr>
        <b/>
        <sz val="11"/>
        <color theme="1"/>
        <rFont val="Arial Narrow"/>
        <family val="2"/>
      </rPr>
      <t>GRCO</t>
    </r>
    <r>
      <rPr>
        <sz val="11"/>
        <color theme="1"/>
        <rFont val="Arial Narrow"/>
        <family val="2"/>
      </rPr>
      <t>: Se ejecutó el 95% de visitas programadas durante el segundo trimestre, por cuestiones de orden publico no fue posible el acceso a varios inmuebles, se ejecuto las visitas programadas las cuales fueron 792 programadas y 773 realizadas.</t>
    </r>
  </si>
  <si>
    <r>
      <rPr>
        <b/>
        <sz val="11"/>
        <color theme="1"/>
        <rFont val="Arial Narrow"/>
        <family val="2"/>
      </rPr>
      <t xml:space="preserve">G.R Norte: </t>
    </r>
    <r>
      <rPr>
        <sz val="11"/>
        <color theme="1"/>
        <rFont val="Arial Narrow"/>
        <family val="2"/>
      </rPr>
      <t xml:space="preserve">Visitas cargadas en SIGMA 2.0.
</t>
    </r>
    <r>
      <rPr>
        <b/>
        <sz val="11"/>
        <color theme="1"/>
        <rFont val="Arial Narrow"/>
        <family val="2"/>
      </rPr>
      <t>GR. Occidente:</t>
    </r>
    <r>
      <rPr>
        <sz val="11"/>
        <color theme="1"/>
        <rFont val="Arial Narrow"/>
        <family val="2"/>
      </rPr>
      <t xml:space="preserve"> Consulta módulo de visitas Sigma 2.0
</t>
    </r>
    <r>
      <rPr>
        <b/>
        <sz val="11"/>
        <color theme="1"/>
        <rFont val="Arial Narrow"/>
        <family val="2"/>
      </rPr>
      <t>GR. Sur Occidente</t>
    </r>
    <r>
      <rPr>
        <sz val="11"/>
        <color theme="1"/>
        <rFont val="Arial Narrow"/>
        <family val="2"/>
      </rPr>
      <t xml:space="preserve">: Cargue de la visita en el aplicativo Sigma 2.0
</t>
    </r>
    <r>
      <rPr>
        <b/>
        <sz val="11"/>
        <color theme="1"/>
        <rFont val="Arial Narrow"/>
        <family val="2"/>
      </rPr>
      <t xml:space="preserve">GRCO: </t>
    </r>
    <r>
      <rPr>
        <sz val="11"/>
        <color theme="1"/>
        <rFont val="Arial Narrow"/>
        <family val="2"/>
      </rPr>
      <t>CARPETA PUBLICA 21-REGIONAL CENTRO ORIENTE-INDICADORES 2022-RIESGOS 2022-TERCER TRIMESTRE</t>
    </r>
  </si>
  <si>
    <r>
      <rPr>
        <b/>
        <sz val="11"/>
        <color theme="1"/>
        <rFont val="Arial Narrow"/>
        <family val="2"/>
      </rPr>
      <t xml:space="preserve">G.R Norte: </t>
    </r>
    <r>
      <rPr>
        <sz val="11"/>
        <color theme="1"/>
        <rFont val="Arial Narrow"/>
        <family val="2"/>
      </rPr>
      <t xml:space="preserve">Durante el trimestre se hizo supervisión a la ejecuión de las obras aprobadas durante el período. Los informes de seguimiento se encuentran cargados en la ruta indicada en la casilla A2 EVIDENCIA. 
</t>
    </r>
    <r>
      <rPr>
        <b/>
        <sz val="11"/>
        <color theme="1"/>
        <rFont val="Arial Narrow"/>
        <family val="2"/>
      </rPr>
      <t xml:space="preserve">
GR. Occidente:
</t>
    </r>
    <r>
      <rPr>
        <sz val="11"/>
        <color theme="1"/>
        <rFont val="Arial Narrow"/>
        <family val="2"/>
      </rPr>
      <t xml:space="preserve">De acuerdo a las solicitudes presentadas en los negocios para descuentos contra canon, se realiza seguimiento y se dispone de la informacion en la carpeta destinada para esto.
</t>
    </r>
    <r>
      <rPr>
        <b/>
        <sz val="11"/>
        <color theme="1"/>
        <rFont val="Arial Narrow"/>
        <family val="2"/>
      </rPr>
      <t xml:space="preserve">
GR: Sur Occidente</t>
    </r>
    <r>
      <rPr>
        <sz val="11"/>
        <color theme="1"/>
        <rFont val="Arial Narrow"/>
        <family val="2"/>
      </rPr>
      <t xml:space="preserve">: Se realiza la visita comercial, se realiza la identificacion de la necesidad de aplicar ROM al inmueble, de ser necesario se define si debe realizarse mediante cruce contra canon o con el presupuesto asignado, al moemknto de aprobar la obra se realiza un segumiento concluyendo con una visita final de inspección, y el cargue del gasto en el aplicativo Sigma 1.5
</t>
    </r>
    <r>
      <rPr>
        <b/>
        <sz val="11"/>
        <color theme="1"/>
        <rFont val="Arial Narrow"/>
        <family val="2"/>
      </rPr>
      <t>GRCO</t>
    </r>
    <r>
      <rPr>
        <sz val="11"/>
        <color theme="1"/>
        <rFont val="Arial Narrow"/>
        <family val="2"/>
      </rPr>
      <t>: La Gerencia Regional realizo el seguimiento de las reparaciones, obras y mantenimiento mediante el seguimiento reportado por el grupo encargado del proceso cumpliendo con el 55% hasta el segundo semestre del 2022, de las cuales se realizaron 115 inspeccciones y se realizaron 70  intervenciones por la modalidad de descuento contra canon, se realizaron dos contratos para la intervencion de los inmuebles los cuales se empezaron a ejecutar en octubre y la gestion sera reportada en el cuarto trimestre.</t>
    </r>
  </si>
  <si>
    <r>
      <rPr>
        <b/>
        <sz val="11"/>
        <color theme="1"/>
        <rFont val="Arial Narrow"/>
        <family val="2"/>
      </rPr>
      <t>G.R Norte:</t>
    </r>
    <r>
      <rPr>
        <sz val="11"/>
        <color theme="1"/>
        <rFont val="Arial Narrow"/>
        <family val="2"/>
      </rPr>
      <t xml:space="preserve"> \\fileserver\publica\45 - Regional Norte\COORDINACION COMERCIAL\ROM\CONTRATO 037-2022\5. INFORMES DE SUPERVISION\2022
</t>
    </r>
    <r>
      <rPr>
        <b/>
        <sz val="11"/>
        <color theme="1"/>
        <rFont val="Arial Narrow"/>
        <family val="2"/>
      </rPr>
      <t xml:space="preserve">
GR. Occidente</t>
    </r>
    <r>
      <rPr>
        <sz val="11"/>
        <color theme="1"/>
        <rFont val="Arial Narrow"/>
        <family val="2"/>
      </rPr>
      <t xml:space="preserve"> Ruta: 
\\fileserver\Publica\33-Regional Occidente\DIEGO CORDOBA
</t>
    </r>
    <r>
      <rPr>
        <b/>
        <sz val="11"/>
        <color theme="1"/>
        <rFont val="Arial Narrow"/>
        <family val="2"/>
      </rPr>
      <t>GR. Sur Occidente</t>
    </r>
    <r>
      <rPr>
        <sz val="11"/>
        <color theme="1"/>
        <rFont val="Arial Narrow"/>
        <family val="2"/>
      </rPr>
      <t xml:space="preserve">: Cargue del gasto en el aplicativo Sigma 1.5
</t>
    </r>
    <r>
      <rPr>
        <b/>
        <sz val="11"/>
        <color theme="1"/>
        <rFont val="Arial Narrow"/>
        <family val="2"/>
      </rPr>
      <t>GRCO:</t>
    </r>
    <r>
      <rPr>
        <sz val="11"/>
        <color theme="1"/>
        <rFont val="Arial Narrow"/>
        <family val="2"/>
      </rPr>
      <t xml:space="preserve"> CARPETA PUBLICA 21-REGIONAL CENTRO ORIENTE-INDICADORES 2022-RIESGOS 2022-TERCER TRIMESTRE</t>
    </r>
  </si>
  <si>
    <r>
      <rPr>
        <b/>
        <sz val="11"/>
        <color theme="1"/>
        <rFont val="Arial Narrow"/>
        <family val="2"/>
      </rPr>
      <t xml:space="preserve">G.R Norte: </t>
    </r>
    <r>
      <rPr>
        <sz val="11"/>
        <color theme="1"/>
        <rFont val="Arial Narrow"/>
        <family val="2"/>
      </rPr>
      <t xml:space="preserve">Durante el período, la Gerencia contó con un equipo de trabajo conformado por una Profesional I lider y 2 técnicos (I y II) para hacer seguimiento al estado de cartera y de activación de garantía de contratos suscritos. Desde el área operativa, se realizaron visitas de inspección para validar el estado de conservación y ocupación de inmuebles arrendados. 
</t>
    </r>
    <r>
      <rPr>
        <b/>
        <sz val="11"/>
        <color theme="1"/>
        <rFont val="Arial Narrow"/>
        <family val="2"/>
      </rPr>
      <t>GR. Sur Occidente</t>
    </r>
    <r>
      <rPr>
        <sz val="11"/>
        <color theme="1"/>
        <rFont val="Arial Narrow"/>
        <family val="2"/>
      </rPr>
      <t xml:space="preserve">: El funcionario asignado para el plan choque de acuerdo con los procedimientos, formula las acciones a tomar en cada contrato, teniendo en cuenta el sistema de información y las herramientas contables, para realizar los requerimientos técnicos que correspondan.
</t>
    </r>
    <r>
      <rPr>
        <b/>
        <sz val="11"/>
        <color theme="1"/>
        <rFont val="Arial Narrow"/>
        <family val="2"/>
      </rPr>
      <t xml:space="preserve">GRCO: </t>
    </r>
    <r>
      <rPr>
        <sz val="11"/>
        <color theme="1"/>
        <rFont val="Arial Narrow"/>
        <family val="2"/>
      </rPr>
      <t>Se ha logrado persuadir a los clientes para que generen el  pronto pago y en el tercer trimestre cumpliento con la meta según el indivador de cartera el cual esta en $ 32.860.284.908</t>
    </r>
  </si>
  <si>
    <r>
      <rPr>
        <b/>
        <sz val="11"/>
        <color theme="1"/>
        <rFont val="Arial Narrow"/>
        <family val="2"/>
      </rPr>
      <t>G.R Norte:</t>
    </r>
    <r>
      <rPr>
        <sz val="11"/>
        <color theme="1"/>
        <rFont val="Arial Narrow"/>
        <family val="2"/>
      </rPr>
      <t xml:space="preserve"> Visitas cargadas en SIGMA 2.0.                      \\fileserver\publica\45 - Regional Norte\COORDINACION COMERCIAL\CONTRATOS DE ARRENDAMIENTO\POLIZAS
</t>
    </r>
    <r>
      <rPr>
        <b/>
        <sz val="11"/>
        <color theme="1"/>
        <rFont val="Arial Narrow"/>
        <family val="2"/>
      </rPr>
      <t>GR. Sur Occidente</t>
    </r>
    <r>
      <rPr>
        <sz val="11"/>
        <color theme="1"/>
        <rFont val="Arial Narrow"/>
        <family val="2"/>
      </rPr>
      <t xml:space="preserve">: Notas credito y debito cargadas en el aplicativo Sigma 1.5
</t>
    </r>
    <r>
      <rPr>
        <b/>
        <sz val="11"/>
        <color theme="1"/>
        <rFont val="Arial Narrow"/>
        <family val="2"/>
      </rPr>
      <t xml:space="preserve">GRCO: </t>
    </r>
    <r>
      <rPr>
        <sz val="11"/>
        <color theme="1"/>
        <rFont val="Arial Narrow"/>
        <family val="2"/>
      </rPr>
      <t>CARPETA PUBLICA 21-REGIONAL CENTRO ORIENTE-INDICADORES 2022-RIESGOS 2022-TERCER TRIMESTRE</t>
    </r>
  </si>
  <si>
    <r>
      <rPr>
        <b/>
        <sz val="11"/>
        <color theme="1"/>
        <rFont val="Arial Narrow"/>
        <family val="2"/>
      </rPr>
      <t>G.R Norte</t>
    </r>
    <r>
      <rPr>
        <sz val="11"/>
        <color theme="1"/>
        <rFont val="Arial Narrow"/>
        <family val="2"/>
      </rPr>
      <t xml:space="preserve">: Durante el período, la Gerencia contó con un equipo de trabajo conformado por una Profesional I lider y 2 técnicos (I y II) para hacer seguimiento al estado de cartera y de activación de garantía de contratos suscritos. Desde el área operativa, se realizaron visitas de inspección para validar el estado de conservación y ocupación de inmuebles arrendados. 
</t>
    </r>
    <r>
      <rPr>
        <b/>
        <sz val="11"/>
        <color theme="1"/>
        <rFont val="Arial Narrow"/>
        <family val="2"/>
      </rPr>
      <t>GR. Occidente:</t>
    </r>
    <r>
      <rPr>
        <sz val="11"/>
        <color theme="1"/>
        <rFont val="Arial Narrow"/>
        <family val="2"/>
      </rPr>
      <t xml:space="preserve">
Teniendo en cuenta lo establecido en la Metodología de Administracion de inmuebles estable que para los inmuebles productivos se debe realizar 2 visitas al año, seguimiento realizado por la gerencia Comercial para el pago de comisiones a los depositarios. 
</t>
    </r>
    <r>
      <rPr>
        <b/>
        <sz val="11"/>
        <color theme="1"/>
        <rFont val="Arial Narrow"/>
        <family val="2"/>
      </rPr>
      <t>GR Sur Occidente:</t>
    </r>
    <r>
      <rPr>
        <sz val="11"/>
        <color theme="1"/>
        <rFont val="Arial Narrow"/>
        <family val="2"/>
      </rPr>
      <t xml:space="preserve"> El funcionario asignado del seguimiento de los depositarios provisonales, contantemente le está informando y capacitando sobre cómo realizar de manera eficiente las visitas y el cargue al aplicativo Sigma 1.5
</t>
    </r>
    <r>
      <rPr>
        <b/>
        <sz val="11"/>
        <color theme="1"/>
        <rFont val="Arial Narrow"/>
        <family val="2"/>
      </rPr>
      <t xml:space="preserve">GRCO: </t>
    </r>
    <r>
      <rPr>
        <sz val="11"/>
        <color theme="1"/>
        <rFont val="Arial Narrow"/>
        <family val="2"/>
      </rPr>
      <t>Se ejecutó el 95% de visitas programadas durante el segundo trimestre, por cuestiones de orden publico no fue posible el acceso a varios inmuebles, se ejecuto las visitas programadas las cuales fueron 792 programadas y 773 realizadas.</t>
    </r>
  </si>
  <si>
    <r>
      <rPr>
        <b/>
        <sz val="11"/>
        <color theme="1"/>
        <rFont val="Arial Narrow"/>
        <family val="2"/>
      </rPr>
      <t>G.R Norte:</t>
    </r>
    <r>
      <rPr>
        <sz val="11"/>
        <color theme="1"/>
        <rFont val="Arial Narrow"/>
        <family val="2"/>
      </rPr>
      <t xml:space="preserve"> Visitas cargadas en SIGMA 2.0.                      \\fileserver\publica\45 - Regional Norte\COORDINACION COMERCIAL\CONTRATOS DE ARRENDAMIENTO\POLIZAS
</t>
    </r>
    <r>
      <rPr>
        <b/>
        <sz val="11"/>
        <color theme="1"/>
        <rFont val="Arial Narrow"/>
        <family val="2"/>
      </rPr>
      <t>GR. Occidente:</t>
    </r>
    <r>
      <rPr>
        <sz val="11"/>
        <color theme="1"/>
        <rFont val="Arial Narrow"/>
        <family val="2"/>
      </rPr>
      <t xml:space="preserve">
Visitas cargadas en el aplicativo sigma 2.0 modulo de visitas.
</t>
    </r>
    <r>
      <rPr>
        <b/>
        <sz val="11"/>
        <color theme="1"/>
        <rFont val="Arial Narrow"/>
        <family val="2"/>
      </rPr>
      <t>GR Sur Occidente</t>
    </r>
    <r>
      <rPr>
        <sz val="11"/>
        <color theme="1"/>
        <rFont val="Arial Narrow"/>
        <family val="2"/>
      </rPr>
      <t xml:space="preserve">: Cargue de visitas en el aplicativo Sigma 1.5
</t>
    </r>
    <r>
      <rPr>
        <b/>
        <sz val="11"/>
        <color theme="1"/>
        <rFont val="Arial Narrow"/>
        <family val="2"/>
      </rPr>
      <t>GRCO:</t>
    </r>
    <r>
      <rPr>
        <sz val="11"/>
        <color theme="1"/>
        <rFont val="Arial Narrow"/>
        <family val="2"/>
      </rPr>
      <t xml:space="preserve"> CARPETA PUBLICA 21-REGIONAL CENTRO ORIENTE-INDICADORES 2022-RIESGOS 2022-TERCER TRIMESTRE</t>
    </r>
  </si>
  <si>
    <r>
      <rPr>
        <b/>
        <sz val="11"/>
        <color theme="1"/>
        <rFont val="Arial Narrow"/>
        <family val="2"/>
      </rPr>
      <t xml:space="preserve">G.R Norte: </t>
    </r>
    <r>
      <rPr>
        <sz val="11"/>
        <color theme="1"/>
        <rFont val="Arial Narrow"/>
        <family val="2"/>
      </rPr>
      <t xml:space="preserve">Durante el trimestre, la Coordinación Comercial dispuso de bases de consulta alimentadas de la información caragda en los sitemas de información interno (SIGMA 1.5 y 2.0) y de las novedades reportadas directamente por los funcionarios del área. 
</t>
    </r>
    <r>
      <rPr>
        <b/>
        <sz val="11"/>
        <color theme="1"/>
        <rFont val="Arial Narrow"/>
        <family val="2"/>
      </rPr>
      <t>GR. Occidente:</t>
    </r>
    <r>
      <rPr>
        <sz val="11"/>
        <color theme="1"/>
        <rFont val="Arial Narrow"/>
        <family val="2"/>
      </rPr>
      <t xml:space="preserve">
Remision a traves de correo electronico de las Cesiones del cotnrato de arrendamiento solicitando la no facturacion por parte de Sae al arrendatario toda vez que es el propietario o comprador quien debe generar el cobro al arrendatario.
</t>
    </r>
    <r>
      <rPr>
        <b/>
        <sz val="11"/>
        <color theme="1"/>
        <rFont val="Arial Narrow"/>
        <family val="2"/>
      </rPr>
      <t>GR. Sur Occidente:</t>
    </r>
    <r>
      <rPr>
        <sz val="11"/>
        <color theme="1"/>
        <rFont val="Arial Narrow"/>
        <family val="2"/>
      </rPr>
      <t xml:space="preserve"> Mediante el reporte y solicitud del area de formalización de ventas se realiza la gestón correspondiente al contrato y su respectiva terminacón en el aplicativo, de acuerdo con las fechas que corresponda.
</t>
    </r>
    <r>
      <rPr>
        <b/>
        <sz val="11"/>
        <color theme="1"/>
        <rFont val="Arial Narrow"/>
        <family val="2"/>
      </rPr>
      <t xml:space="preserve">GRCO: </t>
    </r>
    <r>
      <rPr>
        <sz val="11"/>
        <color theme="1"/>
        <rFont val="Arial Narrow"/>
        <family val="2"/>
      </rPr>
      <t>Desde  el area se solicita la terminacion mediante Comité de Negocios respectivo, se hace manifiesta que  a corte de 30 de septiembre se realizaron 50 terminaciones efectivas sobre 78 contratos aprobados en comité para terminar, de igual manera los contratos rurales que presenten causales de terminacion por orden de la Presidencia para ser destinados a la poblacion mas vulnerable.</t>
    </r>
  </si>
  <si>
    <r>
      <rPr>
        <b/>
        <sz val="11"/>
        <color theme="1"/>
        <rFont val="Arial Narrow"/>
        <family val="2"/>
      </rPr>
      <t>G.R Norte</t>
    </r>
    <r>
      <rPr>
        <sz val="11"/>
        <color theme="1"/>
        <rFont val="Arial Narrow"/>
        <family val="2"/>
      </rPr>
      <t xml:space="preserve">: \\fileserver\publica\45 - Regional Norte\BASES CONSULTAS
</t>
    </r>
    <r>
      <rPr>
        <b/>
        <sz val="11"/>
        <color theme="1"/>
        <rFont val="Arial Narrow"/>
        <family val="2"/>
      </rPr>
      <t>GR. Occidente:</t>
    </r>
    <r>
      <rPr>
        <sz val="11"/>
        <color theme="1"/>
        <rFont val="Arial Narrow"/>
        <family val="2"/>
      </rPr>
      <t xml:space="preserve">
Copia del correo remitido
</t>
    </r>
    <r>
      <rPr>
        <b/>
        <sz val="11"/>
        <color theme="1"/>
        <rFont val="Arial Narrow"/>
        <family val="2"/>
      </rPr>
      <t>GR. Sur Occidente:</t>
    </r>
    <r>
      <rPr>
        <sz val="11"/>
        <color theme="1"/>
        <rFont val="Arial Narrow"/>
        <family val="2"/>
      </rPr>
      <t xml:space="preserve"> Aplicativo Sigma 1.5
</t>
    </r>
    <r>
      <rPr>
        <b/>
        <sz val="11"/>
        <color theme="1"/>
        <rFont val="Arial Narrow"/>
        <family val="2"/>
      </rPr>
      <t>GRCO:</t>
    </r>
    <r>
      <rPr>
        <sz val="11"/>
        <color theme="1"/>
        <rFont val="Arial Narrow"/>
        <family val="2"/>
      </rPr>
      <t xml:space="preserve"> CARPETA PUBLICA 21-REGIONAL CENTRO ORIENTE-INDICADORES 2022-RIESGOS 2022-TERCER TRIMESTRE
</t>
    </r>
  </si>
  <si>
    <r>
      <rPr>
        <b/>
        <sz val="11"/>
        <color theme="1"/>
        <rFont val="Arial Narrow"/>
        <family val="2"/>
      </rPr>
      <t xml:space="preserve">G.R Norte: </t>
    </r>
    <r>
      <rPr>
        <sz val="11"/>
        <color theme="1"/>
        <rFont val="Arial Narrow"/>
        <family val="2"/>
      </rPr>
      <t xml:space="preserve">Por lo general, la Gerencia cuenta con personal idoneo y suficiente para atender las diligencias de secuestro programadas por Fiscalía, sin embargo, durante el mes de septiembre, se atendió la materialización de medidas sobre establecimientos de comercio, sociedades, semovientes, muebles e inmuebles pertenecientes a la persona jurídica TIERRA SANTA, por lo que se solciitó apoyo de funcionarios de las dependencias del nivel central, quienes las atendieron bajo la supervisión de los profesionales de la Gerencia. 
</t>
    </r>
    <r>
      <rPr>
        <b/>
        <sz val="11"/>
        <color theme="1"/>
        <rFont val="Arial Narrow"/>
        <family val="2"/>
      </rPr>
      <t>GR. Occidente:</t>
    </r>
    <r>
      <rPr>
        <sz val="11"/>
        <color theme="1"/>
        <rFont val="Arial Narrow"/>
        <family val="2"/>
      </rPr>
      <t xml:space="preserve">
Se apoya con el acompañamiento al personal que de parte de la gerencia técnica se disponga para realizar las valoraciones y diagnóstico correspondiente
</t>
    </r>
    <r>
      <rPr>
        <b/>
        <sz val="11"/>
        <color theme="1"/>
        <rFont val="Arial Narrow"/>
        <family val="2"/>
      </rPr>
      <t>GR Sur Occidente</t>
    </r>
    <r>
      <rPr>
        <sz val="11"/>
        <color theme="1"/>
        <rFont val="Arial Narrow"/>
        <family val="2"/>
      </rPr>
      <t xml:space="preserve">: Se ha asistido a todas las diligencias program,adas y delegado a los funcionarios de la regional, infomandose vía correo electronico quienes han de participar en la convocada diligencia.
</t>
    </r>
    <r>
      <rPr>
        <b/>
        <sz val="11"/>
        <color theme="1"/>
        <rFont val="Arial Narrow"/>
        <family val="2"/>
      </rPr>
      <t xml:space="preserve">GRCO: </t>
    </r>
    <r>
      <rPr>
        <sz val="11"/>
        <color theme="1"/>
        <rFont val="Arial Narrow"/>
        <family val="2"/>
      </rPr>
      <t>La Gerencia regional asistió a 220 diligencias de secuestros de 223 programadas por la Fiscalía General de La Nación durante el tercer trimestre del año 2022, mediante la programación de funcionarios de la coordinación operativa, los enlaces regionales,  con el apoyo eventual del área Sociedades Activas para la recepción de sociedades y establecimientos de comercio del 01 de julio al 30 de septiembre de 2022.</t>
    </r>
  </si>
  <si>
    <r>
      <rPr>
        <b/>
        <sz val="11"/>
        <color theme="1"/>
        <rFont val="Arial Narrow"/>
        <family val="2"/>
      </rPr>
      <t>G.R Norte:</t>
    </r>
    <r>
      <rPr>
        <sz val="11"/>
        <color theme="1"/>
        <rFont val="Arial Narrow"/>
        <family val="2"/>
      </rPr>
      <t xml:space="preserve"> Información de diligencias cargada en aplicativo SIGMA 2.0.
</t>
    </r>
    <r>
      <rPr>
        <b/>
        <sz val="11"/>
        <color theme="1"/>
        <rFont val="Arial Narrow"/>
        <family val="2"/>
      </rPr>
      <t>GR. Occidente</t>
    </r>
    <r>
      <rPr>
        <sz val="11"/>
        <color theme="1"/>
        <rFont val="Arial Narrow"/>
        <family val="2"/>
      </rPr>
      <t xml:space="preserve">:
Correos electrónicos con la delegación de los funcionarios que acompañen el proceso
</t>
    </r>
    <r>
      <rPr>
        <b/>
        <sz val="11"/>
        <color theme="1"/>
        <rFont val="Arial Narrow"/>
        <family val="2"/>
      </rPr>
      <t>GR Sur Occidente:</t>
    </r>
    <r>
      <rPr>
        <sz val="11"/>
        <color theme="1"/>
        <rFont val="Arial Narrow"/>
        <family val="2"/>
      </rPr>
      <t xml:space="preserve"> Correo electronico.
</t>
    </r>
    <r>
      <rPr>
        <b/>
        <sz val="11"/>
        <color theme="1"/>
        <rFont val="Arial Narrow"/>
        <family val="2"/>
      </rPr>
      <t xml:space="preserve">GRCO: </t>
    </r>
    <r>
      <rPr>
        <sz val="11"/>
        <color theme="1"/>
        <rFont val="Arial Narrow"/>
        <family val="2"/>
      </rPr>
      <t>CARPETA PUBLICA 21-REGIONAL CENTRO ORIENTE-INDICADORES 2022-RIESGOS 2022-TERCER TRIMESTRE</t>
    </r>
  </si>
  <si>
    <r>
      <rPr>
        <b/>
        <sz val="11"/>
        <color theme="1"/>
        <rFont val="Arial Narrow"/>
        <family val="2"/>
      </rPr>
      <t xml:space="preserve">G.R Norte: </t>
    </r>
    <r>
      <rPr>
        <sz val="11"/>
        <color theme="1"/>
        <rFont val="Arial Narrow"/>
        <family val="2"/>
      </rPr>
      <t xml:space="preserve">Durante el trimestre, los funcionarios asignados para acompañar las diligencias hicieron el cargue de la información correspondiente en el sistema de información SIGMA 2.0. 
</t>
    </r>
    <r>
      <rPr>
        <b/>
        <sz val="11"/>
        <color theme="1"/>
        <rFont val="Arial Narrow"/>
        <family val="2"/>
      </rPr>
      <t>GR. Occidente</t>
    </r>
    <r>
      <rPr>
        <sz val="11"/>
        <color theme="1"/>
        <rFont val="Arial Narrow"/>
        <family val="2"/>
      </rPr>
      <t xml:space="preserve">:
Una vez realizadas las diligencias y mientras se realizan el cargue de la aplicación se verifica la información y dopcumentos aportados, se organizan y en caso de faltantes se realiza solicitud vía correo electrónico a fiscales o asistentes.
</t>
    </r>
    <r>
      <rPr>
        <b/>
        <sz val="11"/>
        <color theme="1"/>
        <rFont val="Arial Narrow"/>
        <family val="2"/>
      </rPr>
      <t>GB. Muebles</t>
    </r>
    <r>
      <rPr>
        <sz val="11"/>
        <color theme="1"/>
        <rFont val="Arial Narrow"/>
        <family val="2"/>
      </rPr>
      <t xml:space="preserve">: La aplicación del procedimiento de diagnostico y alistamiento para poder surtir el proceso de disposicion final de bienes si no cumplen de acuerdo a lo que indica el procedimiento la Gerencia procede a realizar el saneamiento para dar cumplimiento a los lineamientos establecidos.
</t>
    </r>
    <r>
      <rPr>
        <b/>
        <sz val="11"/>
        <color theme="1"/>
        <rFont val="Arial Narrow"/>
        <family val="2"/>
      </rPr>
      <t>GR Sur Occidente:</t>
    </r>
    <r>
      <rPr>
        <sz val="11"/>
        <color theme="1"/>
        <rFont val="Arial Narrow"/>
        <family val="2"/>
      </rPr>
      <t xml:space="preserve"> Se solicita de manera obligatoria a la autoridad judicial los docuemntos requeridos en el P-RR1-002 Procedimiento de recepción de activos en sitio
</t>
    </r>
    <r>
      <rPr>
        <b/>
        <sz val="11"/>
        <color theme="1"/>
        <rFont val="Arial Narrow"/>
        <family val="2"/>
      </rPr>
      <t xml:space="preserve">GRCO: </t>
    </r>
    <r>
      <rPr>
        <sz val="11"/>
        <color theme="1"/>
        <rFont val="Arial Narrow"/>
        <family val="2"/>
      </rPr>
      <t>Finalizado</t>
    </r>
  </si>
  <si>
    <r>
      <rPr>
        <b/>
        <sz val="11"/>
        <color theme="1"/>
        <rFont val="Arial Narrow"/>
        <family val="2"/>
      </rPr>
      <t xml:space="preserve">G.R Norte: </t>
    </r>
    <r>
      <rPr>
        <sz val="11"/>
        <color theme="1"/>
        <rFont val="Arial Narrow"/>
        <family val="2"/>
      </rPr>
      <t xml:space="preserve">Durante el trimestre, los funcionarios asignados verificaron la información de los activos secuestrados en campo, a fin de que coincidiera con la consignada en las actas de recepción y secuestro. 
</t>
    </r>
    <r>
      <rPr>
        <b/>
        <sz val="11"/>
        <color theme="1"/>
        <rFont val="Arial Narrow"/>
        <family val="2"/>
      </rPr>
      <t>GR. Occidente:</t>
    </r>
    <r>
      <rPr>
        <sz val="11"/>
        <color theme="1"/>
        <rFont val="Arial Narrow"/>
        <family val="2"/>
      </rPr>
      <t xml:space="preserve">
Por parte de la fiscalía no se entrega a tiempo la resolcuión de incio, por este motivo no es fácil contrastar la información del acta contra la de la resolcuión.
</t>
    </r>
    <r>
      <rPr>
        <b/>
        <sz val="11"/>
        <color theme="1"/>
        <rFont val="Arial Narrow"/>
        <family val="2"/>
      </rPr>
      <t>GB. Muebles</t>
    </r>
    <r>
      <rPr>
        <sz val="11"/>
        <color theme="1"/>
        <rFont val="Arial Narrow"/>
        <family val="2"/>
      </rPr>
      <t xml:space="preserve">: La aplicación del procedimiento de diagnostico y alistamiento para poder surtir el proceso de disposicion final de bienes si no cumplen de acuerdo a lo que indica el procedimiento la Gerencia procede a realizar el saneamiento para dar cumplimiento a los lineamientos establecidos.
</t>
    </r>
    <r>
      <rPr>
        <b/>
        <sz val="11"/>
        <color theme="1"/>
        <rFont val="Arial Narrow"/>
        <family val="2"/>
      </rPr>
      <t>GR Sur Occidente:</t>
    </r>
    <r>
      <rPr>
        <sz val="11"/>
        <color theme="1"/>
        <rFont val="Arial Narrow"/>
        <family val="2"/>
      </rPr>
      <t xml:space="preserve"> Se verifica la docuemntación entregada y se contrasta con lo que está registrado en la pagina de la superintendencia de notariado y registro y el RUES, según corresponda
</t>
    </r>
    <r>
      <rPr>
        <b/>
        <sz val="11"/>
        <color theme="1"/>
        <rFont val="Arial Narrow"/>
        <family val="2"/>
      </rPr>
      <t>GRCO:</t>
    </r>
    <r>
      <rPr>
        <sz val="11"/>
        <color theme="1"/>
        <rFont val="Arial Narrow"/>
        <family val="2"/>
      </rPr>
      <t xml:space="preserve"> Finalizado</t>
    </r>
  </si>
  <si>
    <r>
      <rPr>
        <b/>
        <sz val="11"/>
        <color theme="1"/>
        <rFont val="Arial Narrow"/>
        <family val="2"/>
      </rPr>
      <t xml:space="preserve">G.R Norte: </t>
    </r>
    <r>
      <rPr>
        <sz val="11"/>
        <color theme="1"/>
        <rFont val="Arial Narrow"/>
        <family val="2"/>
      </rPr>
      <t xml:space="preserve">Previa ejecución de la diligencia, los funcinarios asignados hicieron alistamiento de los activos a secuestras, en caso de duda, se acudió a los colaboradores en sede, 
</t>
    </r>
    <r>
      <rPr>
        <b/>
        <sz val="11"/>
        <color theme="1"/>
        <rFont val="Arial Narrow"/>
        <family val="2"/>
      </rPr>
      <t>GR. Occidente:</t>
    </r>
    <r>
      <rPr>
        <sz val="11"/>
        <color theme="1"/>
        <rFont val="Arial Narrow"/>
        <family val="2"/>
      </rPr>
      <t xml:space="preserve">
Der ser necesario se ha dado la instrucción al grupo operativo de recepción y registro, en caso de no tener claridad frente a una información se apoyen en el personal idóneo que permita despejar las dudas que surjan durante el procedimiento
</t>
    </r>
    <r>
      <rPr>
        <b/>
        <sz val="11"/>
        <color theme="1"/>
        <rFont val="Arial Narrow"/>
        <family val="2"/>
      </rPr>
      <t>GB. Muebles</t>
    </r>
    <r>
      <rPr>
        <sz val="11"/>
        <color theme="1"/>
        <rFont val="Arial Narrow"/>
        <family val="2"/>
      </rPr>
      <t xml:space="preserve">: Los bienes muebles cuando ingresan a operador logistico, ingresan a proceso de avaluo para podr realizar el procedimiento de disposicion final aplicable al activo.
Para las sustancias quimicas su identificacion y el concepto tecnico emitido por el funcionario que apoya esta tipologia en la Gerencia.
</t>
    </r>
    <r>
      <rPr>
        <b/>
        <sz val="11"/>
        <color theme="1"/>
        <rFont val="Arial Narrow"/>
        <family val="2"/>
      </rPr>
      <t>GR Sur Occidente</t>
    </r>
    <r>
      <rPr>
        <sz val="11"/>
        <color theme="1"/>
        <rFont val="Arial Narrow"/>
        <family val="2"/>
      </rPr>
      <t xml:space="preserve">: Se solicita de manera obligatoria a la autoridad judicial los docuemntos requeridos en el P-RR1-002 Procedimiento de recepción de activos en sitio
</t>
    </r>
    <r>
      <rPr>
        <b/>
        <sz val="11"/>
        <color theme="1"/>
        <rFont val="Arial Narrow"/>
        <family val="2"/>
      </rPr>
      <t>GRCO:</t>
    </r>
    <r>
      <rPr>
        <sz val="11"/>
        <color theme="1"/>
        <rFont val="Arial Narrow"/>
        <family val="2"/>
      </rPr>
      <t xml:space="preserve"> Finalizado</t>
    </r>
  </si>
  <si>
    <r>
      <rPr>
        <b/>
        <sz val="11"/>
        <color theme="1"/>
        <rFont val="Arial Narrow"/>
        <family val="2"/>
      </rPr>
      <t xml:space="preserve">GR Norte: </t>
    </r>
    <r>
      <rPr>
        <sz val="11"/>
        <color theme="1"/>
        <rFont val="Arial Narrow"/>
        <family val="2"/>
      </rPr>
      <t xml:space="preserve">Por lo general, la Gerencia cuenta con personal idoneo y suficiente para atender las diligencias de secuestro programadas por Fiscalía, sin embargo, durante el mes de septiembre, se atendió la materialización de medidas sobre establecimientos de comercio, sociedades, semovientes, muebles e inmuebles pertenecientes a la persona jurídica TIERRA SANTA, por lo que se solciitó apoyo de funcionarios de las dependencias del nivel central, quienes las atendieron bajo la supervisión de los profesionales de la Gerencia. 
</t>
    </r>
    <r>
      <rPr>
        <b/>
        <sz val="11"/>
        <color theme="1"/>
        <rFont val="Arial Narrow"/>
        <family val="2"/>
      </rPr>
      <t xml:space="preserve">GR Occidente : </t>
    </r>
    <r>
      <rPr>
        <sz val="11"/>
        <color theme="1"/>
        <rFont val="Arial Narrow"/>
        <family val="2"/>
      </rPr>
      <t>De acuerdo con las actas de posesión se programa las entregas a los dpeositarios provisionales, pero existe una falta de capacidad operativa que retrasa las entregas programadas</t>
    </r>
    <r>
      <rPr>
        <b/>
        <sz val="11"/>
        <color theme="1"/>
        <rFont val="Arial Narrow"/>
        <family val="2"/>
      </rPr>
      <t xml:space="preserve">
GR Sur Occidente:</t>
    </r>
    <r>
      <rPr>
        <sz val="11"/>
        <color theme="1"/>
        <rFont val="Arial Narrow"/>
        <family val="2"/>
      </rPr>
      <t xml:space="preserve"> De acuerdo con las actas de posesión se programa las entregas a los dpeositarios provisionales, pero existe una falta de capacidad operativa que retrasa las entregas programadas
</t>
    </r>
    <r>
      <rPr>
        <b/>
        <sz val="11"/>
        <color theme="1"/>
        <rFont val="Arial Narrow"/>
        <family val="2"/>
      </rPr>
      <t xml:space="preserve">GRCO: </t>
    </r>
    <r>
      <rPr>
        <sz val="11"/>
        <color theme="1"/>
        <rFont val="Arial Narrow"/>
        <family val="2"/>
      </rPr>
      <t>La Gerencia regional y la coordinacion operativa realizan la programacion para entrega de inmuebles a los depositarios durante el tercer trimestre del año 2022 y los enlaces regionales verificando la capacidad de los funcionarios para la entrega fisica de activos la cual fue del de cumplimiento del 93%.</t>
    </r>
  </si>
  <si>
    <r>
      <rPr>
        <b/>
        <sz val="11"/>
        <color theme="1"/>
        <rFont val="Arial Narrow"/>
        <family val="2"/>
      </rPr>
      <t>GR Norte</t>
    </r>
    <r>
      <rPr>
        <sz val="11"/>
        <color theme="1"/>
        <rFont val="Arial Narrow"/>
        <family val="2"/>
      </rPr>
      <t xml:space="preserve">: Informe de diligencias cargados en SIGMA 2.0.
</t>
    </r>
    <r>
      <rPr>
        <b/>
        <sz val="11"/>
        <color theme="1"/>
        <rFont val="Arial Narrow"/>
        <family val="2"/>
      </rPr>
      <t xml:space="preserve">
GR Occidente: </t>
    </r>
    <r>
      <rPr>
        <sz val="11"/>
        <color theme="1"/>
        <rFont val="Arial Narrow"/>
        <family val="2"/>
      </rPr>
      <t>Aplicativo Sigma 2.0 cargue de actasa de entrega</t>
    </r>
    <r>
      <rPr>
        <b/>
        <sz val="11"/>
        <color theme="1"/>
        <rFont val="Arial Narrow"/>
        <family val="2"/>
      </rPr>
      <t xml:space="preserve">
GR Sur Occidente</t>
    </r>
    <r>
      <rPr>
        <sz val="11"/>
        <color theme="1"/>
        <rFont val="Arial Narrow"/>
        <family val="2"/>
      </rPr>
      <t xml:space="preserve">: Aplicativo Sigma 2.0 cargue de actasa de entrega
</t>
    </r>
    <r>
      <rPr>
        <b/>
        <sz val="11"/>
        <color theme="1"/>
        <rFont val="Arial Narrow"/>
        <family val="2"/>
      </rPr>
      <t xml:space="preserve">GRCO: </t>
    </r>
    <r>
      <rPr>
        <sz val="11"/>
        <color theme="1"/>
        <rFont val="Arial Narrow"/>
        <family val="2"/>
      </rPr>
      <t>CARPETA PUBLICA 21-REGIONAL CENTRO ORIENTE-INDICADORES 2022-RIESGOS 2022-TERCER TRIMESTRE</t>
    </r>
  </si>
  <si>
    <r>
      <rPr>
        <b/>
        <sz val="11"/>
        <color theme="1"/>
        <rFont val="Arial Narrow"/>
        <family val="2"/>
      </rPr>
      <t>GR Norte:</t>
    </r>
    <r>
      <rPr>
        <sz val="11"/>
        <color theme="1"/>
        <rFont val="Arial Narrow"/>
        <family val="2"/>
      </rPr>
      <t xml:space="preserve"> Durrante el trimestre se surtió la entrega física de activos asignados a Depositarios Provisionales en diligencia</t>
    </r>
    <r>
      <rPr>
        <b/>
        <sz val="11"/>
        <color theme="1"/>
        <rFont val="Arial Narrow"/>
        <family val="2"/>
      </rPr>
      <t>. 
GR Occidente</t>
    </r>
    <r>
      <rPr>
        <sz val="11"/>
        <color theme="1"/>
        <rFont val="Arial Narrow"/>
        <family val="2"/>
      </rPr>
      <t>: De acuerdo con las actas de posesión se programa las entregas a los dpeositarios provisionales, pero existe una falta de capacidad operativa que retrasa las entregas programadas</t>
    </r>
    <r>
      <rPr>
        <b/>
        <sz val="11"/>
        <color theme="1"/>
        <rFont val="Arial Narrow"/>
        <family val="2"/>
      </rPr>
      <t xml:space="preserve">
GR Sur Occidente:</t>
    </r>
    <r>
      <rPr>
        <sz val="11"/>
        <color theme="1"/>
        <rFont val="Arial Narrow"/>
        <family val="2"/>
      </rPr>
      <t xml:space="preserve"> De acuerdo con las actas de posesión se programa las entregas a los dpeositarios provisionales, pero existe una falta de capacidad operativa que retrasa las entregas programadas
</t>
    </r>
    <r>
      <rPr>
        <b/>
        <sz val="11"/>
        <color theme="1"/>
        <rFont val="Arial Narrow"/>
        <family val="2"/>
      </rPr>
      <t xml:space="preserve">GRCO: </t>
    </r>
    <r>
      <rPr>
        <sz val="11"/>
        <color theme="1"/>
        <rFont val="Arial Narrow"/>
        <family val="2"/>
      </rPr>
      <t>Se obtiene el 90% de cumplimiento en entregas y retomas a Depositarios respecto a la cantidad programada; no fue posible realizar la entrega en virtud de que algunos Depositarios se negaron a recibir el inmueble y hubo otros que no fue posible efectuar la entrega toda vez que se evidenció que no contaban con medida cautelar inscrita, de igual manera que cumplio con el 100% de los requerimientos en las diligencias de secuestro y entrega inmediata al depositario si se asigna en el proceso.</t>
    </r>
  </si>
  <si>
    <r>
      <rPr>
        <b/>
        <sz val="11"/>
        <color theme="1"/>
        <rFont val="Arial Narrow"/>
        <family val="2"/>
      </rPr>
      <t xml:space="preserve">GR Norte: </t>
    </r>
    <r>
      <rPr>
        <sz val="11"/>
        <color theme="1"/>
        <rFont val="Arial Narrow"/>
        <family val="2"/>
      </rPr>
      <t xml:space="preserve">Informe de diligencias cargados en SIGMA 2.0.
</t>
    </r>
    <r>
      <rPr>
        <b/>
        <sz val="11"/>
        <color theme="1"/>
        <rFont val="Arial Narrow"/>
        <family val="2"/>
      </rPr>
      <t>GR Occidente:</t>
    </r>
    <r>
      <rPr>
        <sz val="11"/>
        <color theme="1"/>
        <rFont val="Arial Narrow"/>
        <family val="2"/>
      </rPr>
      <t xml:space="preserve"> Aplicativo Sigma 2.0 cargue de actasa de entrega</t>
    </r>
    <r>
      <rPr>
        <b/>
        <sz val="11"/>
        <color theme="1"/>
        <rFont val="Arial Narrow"/>
        <family val="2"/>
      </rPr>
      <t xml:space="preserve">
GR Sur Occidente</t>
    </r>
    <r>
      <rPr>
        <sz val="11"/>
        <color theme="1"/>
        <rFont val="Arial Narrow"/>
        <family val="2"/>
      </rPr>
      <t xml:space="preserve">: Aplicativo Sigma 2.0 cargue de actasa de entrega
</t>
    </r>
    <r>
      <rPr>
        <b/>
        <sz val="11"/>
        <color theme="1"/>
        <rFont val="Arial Narrow"/>
        <family val="2"/>
      </rPr>
      <t>GRCO</t>
    </r>
    <r>
      <rPr>
        <sz val="11"/>
        <color theme="1"/>
        <rFont val="Arial Narrow"/>
        <family val="2"/>
      </rPr>
      <t>: CARPETA PUBLICA 21-REGIONAL CENTRO ORIENTE-INDICADORES 2022-RIESGOS 2022-TERCER TRIMESTRE</t>
    </r>
  </si>
  <si>
    <r>
      <rPr>
        <b/>
        <sz val="11"/>
        <color theme="1"/>
        <rFont val="Arial Narrow"/>
        <family val="2"/>
      </rPr>
      <t>GR Norte</t>
    </r>
    <r>
      <rPr>
        <sz val="11"/>
        <color theme="1"/>
        <rFont val="Arial Narrow"/>
        <family val="2"/>
      </rPr>
      <t xml:space="preserve">: El Coordinador Comercial hace seguimiento a las gestiones de los Depositarios Provisionales y programa encuentros periódicos para socializar las actividades desarrolladas en cumplimiento del esquema de administración de los activos asignados. 
</t>
    </r>
    <r>
      <rPr>
        <b/>
        <sz val="11"/>
        <color theme="1"/>
        <rFont val="Arial Narrow"/>
        <family val="2"/>
      </rPr>
      <t xml:space="preserve">GR Occidente: </t>
    </r>
    <r>
      <rPr>
        <sz val="11"/>
        <color theme="1"/>
        <rFont val="Arial Narrow"/>
        <family val="2"/>
      </rPr>
      <t>se realizó solicitud a los depositarios atendiendo memorando de la gerencia Inmuebles Urbanos CI2022-002540, en para establecer y conciliar el inventario de cada uno de l os depositarios para establecer las cifras reales</t>
    </r>
    <r>
      <rPr>
        <b/>
        <sz val="11"/>
        <color theme="1"/>
        <rFont val="Arial Narrow"/>
        <family val="2"/>
      </rPr>
      <t xml:space="preserve">
GR Sur Occidente</t>
    </r>
    <r>
      <rPr>
        <sz val="11"/>
        <color theme="1"/>
        <rFont val="Arial Narrow"/>
        <family val="2"/>
      </rPr>
      <t xml:space="preserve"> Se realiza seguimiento constante a los depositarios provisionales y los activos entregados a su adminstración 
</t>
    </r>
    <r>
      <rPr>
        <b/>
        <sz val="11"/>
        <color theme="1"/>
        <rFont val="Arial Narrow"/>
        <family val="2"/>
      </rPr>
      <t>GRCO</t>
    </r>
    <r>
      <rPr>
        <sz val="11"/>
        <color theme="1"/>
        <rFont val="Arial Narrow"/>
        <family val="2"/>
      </rPr>
      <t>: Se realiza el seguimiento, capacitaciones, monitoreo a travez de los los funcionarios comerciales para garantizar la productividad de los inmuebles entregados a los depositarios provisionales, para el tercer trimestre se contara con un profesional especializado que sera en encargado de realizar el acompañamiento a la gestion de los depositarios activos en la RCO.</t>
    </r>
  </si>
  <si>
    <r>
      <rPr>
        <b/>
        <sz val="11"/>
        <color theme="1"/>
        <rFont val="Arial Narrow"/>
        <family val="2"/>
      </rPr>
      <t>G.R Norte</t>
    </r>
    <r>
      <rPr>
        <sz val="11"/>
        <color theme="1"/>
        <rFont val="Arial Narrow"/>
        <family val="2"/>
      </rPr>
      <t xml:space="preserve">: Sin iniciar 
</t>
    </r>
    <r>
      <rPr>
        <b/>
        <sz val="11"/>
        <color theme="1"/>
        <rFont val="Arial Narrow"/>
        <family val="2"/>
      </rPr>
      <t>GR Sur Occidente:</t>
    </r>
    <r>
      <rPr>
        <sz val="11"/>
        <color theme="1"/>
        <rFont val="Arial Narrow"/>
        <family val="2"/>
      </rPr>
      <t xml:space="preserve"> Periodicamente se realiza reunion virtual o presencial con los depositarios provisionales, para hacer seguimineto al portafolio asignado y entregado
</t>
    </r>
    <r>
      <rPr>
        <b/>
        <sz val="11"/>
        <color theme="1"/>
        <rFont val="Arial Narrow"/>
        <family val="2"/>
      </rPr>
      <t>GRCO:</t>
    </r>
    <r>
      <rPr>
        <sz val="11"/>
        <color theme="1"/>
        <rFont val="Arial Narrow"/>
        <family val="2"/>
      </rPr>
      <t xml:space="preserve"> Se realiza el seguimiento, monitoreo al cargue y aprobacion de visitas semanal para evitar la acomulacion de estas.</t>
    </r>
  </si>
  <si>
    <r>
      <rPr>
        <b/>
        <sz val="11"/>
        <color theme="1"/>
        <rFont val="Arial Narrow"/>
        <family val="2"/>
      </rPr>
      <t>G.R Norte:</t>
    </r>
    <r>
      <rPr>
        <sz val="11"/>
        <color theme="1"/>
        <rFont val="Arial Narrow"/>
        <family val="2"/>
      </rPr>
      <t xml:space="preserve"> Sin iniciar 
</t>
    </r>
    <r>
      <rPr>
        <b/>
        <sz val="11"/>
        <color theme="1"/>
        <rFont val="Arial Narrow"/>
        <family val="2"/>
      </rPr>
      <t xml:space="preserve">GR Sur Occidente: </t>
    </r>
    <r>
      <rPr>
        <sz val="11"/>
        <color theme="1"/>
        <rFont val="Arial Narrow"/>
        <family val="2"/>
      </rPr>
      <t xml:space="preserve">Base datos en excel en custodia de la coordinación comercial.
</t>
    </r>
    <r>
      <rPr>
        <b/>
        <sz val="11"/>
        <color theme="1"/>
        <rFont val="Arial Narrow"/>
        <family val="2"/>
      </rPr>
      <t>GRCO:</t>
    </r>
    <r>
      <rPr>
        <sz val="11"/>
        <color theme="1"/>
        <rFont val="Arial Narrow"/>
        <family val="2"/>
      </rPr>
      <t xml:space="preserve"> CARPETA PUBLICA 21-REGIONAL CENTRO ORIENTE-INDICADORES 2022-RIESGOS 2022-TERCER TRIMESTRE</t>
    </r>
  </si>
  <si>
    <r>
      <rPr>
        <b/>
        <sz val="11"/>
        <color rgb="FF000000"/>
        <rFont val="Calibri"/>
        <family val="2"/>
        <scheme val="minor"/>
      </rPr>
      <t>GR Sur Occidente</t>
    </r>
    <r>
      <rPr>
        <sz val="11"/>
        <color rgb="FF000000"/>
        <rFont val="Calibri"/>
        <family val="2"/>
        <scheme val="minor"/>
      </rPr>
      <t xml:space="preserve">: La gerencia regional, gestiona durante la diligencia de secuestro; el acta para la recepción del inmueble, y el registro de la documentación se realiza dentro de los 5 días posteriores a la diligencia de secuestro en el aplicativo SIGMA 2.0
</t>
    </r>
    <r>
      <rPr>
        <b/>
        <sz val="11"/>
        <color rgb="FF000000"/>
        <rFont val="Calibri"/>
        <family val="2"/>
        <scheme val="minor"/>
      </rPr>
      <t>GRCO</t>
    </r>
    <r>
      <rPr>
        <sz val="11"/>
        <color rgb="FF000000"/>
        <rFont val="Calibri"/>
        <family val="2"/>
        <scheme val="minor"/>
      </rPr>
      <t>: La Gerencia regional asistió a 220 diligencias de secuestros de 223 programadas por la Fiscalía General de La Nación durante el tercer trimestre del año 2022, mediante la programación de funcionarios de la coordinación operativa, los enlaces regionales,  con el apoyo eventual del área Sociedades Activas para la recepción de sociedades y establecimientos de comercio del 01 de julio al 30 de septiembre de 2022.</t>
    </r>
  </si>
  <si>
    <r>
      <rPr>
        <b/>
        <sz val="11"/>
        <color theme="1"/>
        <rFont val="Calibri"/>
        <family val="2"/>
        <scheme val="minor"/>
      </rPr>
      <t>GR Sur Occidente</t>
    </r>
    <r>
      <rPr>
        <sz val="11"/>
        <color theme="1"/>
        <rFont val="Calibri"/>
        <family val="2"/>
        <scheme val="minor"/>
      </rPr>
      <t xml:space="preserve"> Antes de programar la entrega se valida en el VUR la inscripción de la anotación donde se nombra el depositario provisional, de no estar se solicita al GIT de depositarios remitir el memorando mediante el cual se solicitó a la ORIP la anotación, y se reitera
</t>
    </r>
    <r>
      <rPr>
        <b/>
        <sz val="11"/>
        <color theme="1"/>
        <rFont val="Calibri"/>
        <family val="2"/>
        <scheme val="minor"/>
      </rPr>
      <t>GRCO:</t>
    </r>
    <r>
      <rPr>
        <sz val="11"/>
        <color theme="1"/>
        <rFont val="Calibri"/>
        <family val="2"/>
        <scheme val="minor"/>
      </rPr>
      <t xml:space="preserve"> Se informa previamente por parte de las regionales que esta actividad no es de su competencia</t>
    </r>
  </si>
  <si>
    <r>
      <rPr>
        <b/>
        <sz val="11"/>
        <color indexed="8"/>
        <rFont val="Arial Narrow"/>
        <family val="2"/>
      </rPr>
      <t>G. Contratos</t>
    </r>
    <r>
      <rPr>
        <sz val="11"/>
        <color indexed="8"/>
        <rFont val="Arial Narrow"/>
        <family val="2"/>
      </rPr>
      <t>:</t>
    </r>
    <r>
      <rPr>
        <sz val="11"/>
        <color indexed="8"/>
        <rFont val="Arial Narrow"/>
        <family val="2"/>
      </rPr>
      <t xml:space="preserve"> En el 3T se empezaron a iniciar flujos de convocatoria pública en el modulo de contratos Seven-ERP</t>
    </r>
  </si>
  <si>
    <r>
      <rPr>
        <b/>
        <sz val="11"/>
        <color indexed="8"/>
        <rFont val="Arial Narrow"/>
        <family val="2"/>
      </rPr>
      <t>G. Contratos</t>
    </r>
    <r>
      <rPr>
        <sz val="11"/>
        <color indexed="8"/>
        <rFont val="Arial Narrow"/>
        <family val="2"/>
      </rPr>
      <t>:</t>
    </r>
    <r>
      <rPr>
        <sz val="11"/>
        <color indexed="8"/>
        <rFont val="Arial Narrow"/>
        <family val="2"/>
      </rPr>
      <t xml:space="preserve"> Seven ERP en el perfil de gestor área solicitante, inicio de procesos se podrá visualizar que la modalidad de contratación está disponible</t>
    </r>
  </si>
  <si>
    <r>
      <rPr>
        <b/>
        <sz val="11"/>
        <color indexed="8"/>
        <rFont val="Arial Narrow"/>
        <family val="2"/>
      </rPr>
      <t>G. Contratos</t>
    </r>
    <r>
      <rPr>
        <sz val="11"/>
        <color indexed="8"/>
        <rFont val="Arial Narrow"/>
        <family val="2"/>
      </rPr>
      <t>:</t>
    </r>
    <r>
      <rPr>
        <sz val="11"/>
        <color indexed="8"/>
        <rFont val="Arial Narrow"/>
        <family val="2"/>
      </rPr>
      <t xml:space="preserve"> La Gerente de Contratos participó en la revisión de informes preliminares de evaluación</t>
    </r>
  </si>
  <si>
    <r>
      <rPr>
        <b/>
        <sz val="11"/>
        <color indexed="8"/>
        <rFont val="Arial Narrow"/>
        <family val="2"/>
      </rPr>
      <t>G. Contratos</t>
    </r>
    <r>
      <rPr>
        <sz val="11"/>
        <color indexed="8"/>
        <rFont val="Arial Narrow"/>
        <family val="2"/>
      </rPr>
      <t>: Link en donde se evidencian las evaluaciones publicadas en el transcurso del año, donde se pueden observar las del 3er trimestre:</t>
    </r>
    <r>
      <rPr>
        <sz val="11"/>
        <color indexed="8"/>
        <rFont val="Arial Narrow"/>
        <family val="2"/>
      </rPr>
      <t xml:space="preserve"> https://www.saesas.gov.co/?idcategoria=340</t>
    </r>
  </si>
  <si>
    <r>
      <rPr>
        <b/>
        <sz val="11"/>
        <color indexed="8"/>
        <rFont val="Arial Narrow"/>
        <family val="2"/>
      </rPr>
      <t>G. Contratos</t>
    </r>
    <r>
      <rPr>
        <sz val="11"/>
        <color indexed="8"/>
        <rFont val="Arial Narrow"/>
        <family val="2"/>
      </rPr>
      <t>:</t>
    </r>
    <r>
      <rPr>
        <sz val="11"/>
        <color indexed="8"/>
        <rFont val="Arial Narrow"/>
        <family val="2"/>
      </rPr>
      <t xml:space="preserve"> No hubo declaratorias de desierta en el 3er trimestre</t>
    </r>
  </si>
  <si>
    <r>
      <rPr>
        <b/>
        <sz val="11"/>
        <color indexed="8"/>
        <rFont val="Arial Narrow"/>
        <family val="2"/>
      </rPr>
      <t>G. Contratos</t>
    </r>
    <r>
      <rPr>
        <sz val="11"/>
        <color indexed="8"/>
        <rFont val="Arial Narrow"/>
        <family val="2"/>
      </rPr>
      <t>:</t>
    </r>
    <r>
      <rPr>
        <sz val="11"/>
        <color indexed="8"/>
        <rFont val="Arial Narrow"/>
        <family val="2"/>
      </rPr>
      <t xml:space="preserve"> Link en donde se evidencian los porcesos contractuales en el trancurso del año, donde se pueden observar los del 3er trimestre: https://www.saesas.gov.co/?idcategoria=340</t>
    </r>
  </si>
  <si>
    <r>
      <rPr>
        <b/>
        <sz val="11"/>
        <color indexed="8"/>
        <rFont val="Arial Narrow"/>
        <family val="2"/>
      </rPr>
      <t>G. Contratos</t>
    </r>
    <r>
      <rPr>
        <sz val="11"/>
        <color indexed="8"/>
        <rFont val="Arial Narrow"/>
        <family val="2"/>
      </rPr>
      <t>:</t>
    </r>
    <r>
      <rPr>
        <sz val="11"/>
        <color indexed="8"/>
        <rFont val="Arial Narrow"/>
        <family val="2"/>
      </rPr>
      <t xml:space="preserve"> El Plan Anual de Adquisiciones no se revisa en el 3er trimestre, se revisa en el 1er trimestre</t>
    </r>
  </si>
  <si>
    <r>
      <rPr>
        <b/>
        <sz val="11"/>
        <color indexed="8"/>
        <rFont val="Arial Narrow"/>
        <family val="2"/>
      </rPr>
      <t>G. Contratos</t>
    </r>
    <r>
      <rPr>
        <sz val="11"/>
        <color indexed="8"/>
        <rFont val="Arial Narrow"/>
        <family val="2"/>
      </rPr>
      <t>:</t>
    </r>
    <r>
      <rPr>
        <sz val="11"/>
        <color indexed="8"/>
        <rFont val="Arial Narrow"/>
        <family val="2"/>
      </rPr>
      <t xml:space="preserve"> El artículo 74 de la Ley 1474 dispone que «todas las entidades del Estado» deben publicar, a más tardar el 31 de enero de cada año, en su respectiva página web, el plan de acción, en el cual se incluye el plan general de compras.</t>
    </r>
  </si>
  <si>
    <r>
      <rPr>
        <b/>
        <sz val="11"/>
        <color indexed="8"/>
        <rFont val="Arial Narrow"/>
        <family val="2"/>
      </rPr>
      <t>G. Contratos</t>
    </r>
    <r>
      <rPr>
        <sz val="11"/>
        <color indexed="8"/>
        <rFont val="Arial Narrow"/>
        <family val="2"/>
      </rPr>
      <t>:</t>
    </r>
    <r>
      <rPr>
        <sz val="11"/>
        <color indexed="8"/>
        <rFont val="Arial Narrow"/>
        <family val="2"/>
      </rPr>
      <t xml:space="preserve"> Los profesionales de la Gerencia de Contratos revisaron estudios previos en el ERP, solicitando ajustes y haciendo las devolucione pertinentes</t>
    </r>
  </si>
  <si>
    <r>
      <rPr>
        <b/>
        <sz val="11"/>
        <color indexed="8"/>
        <rFont val="Arial Narrow"/>
        <family val="2"/>
      </rPr>
      <t>G. Contratos</t>
    </r>
    <r>
      <rPr>
        <sz val="11"/>
        <color indexed="8"/>
        <rFont val="Arial Narrow"/>
        <family val="2"/>
      </rPr>
      <t>: En el siguiente link se pueden observar los EP radicados en el 3er trimestre en el ERP, y si fueron aprobados o se solicitaron ajusutes:</t>
    </r>
    <r>
      <rPr>
        <sz val="11"/>
        <color indexed="8"/>
        <rFont val="Arial Narrow"/>
        <family val="2"/>
      </rPr>
      <t xml:space="preserve"> http://seven.saesas.gov.co/sevencgi/sgngener.dll/opcion3?SCMREQUI&amp;.&amp;/SEVEN/MODADMIN/CM_COMPR/CCMREQUI.OCX&amp;CT-Estudios%20previos&amp;A</t>
    </r>
  </si>
  <si>
    <r>
      <rPr>
        <b/>
        <sz val="11"/>
        <color indexed="8"/>
        <rFont val="Arial Narrow"/>
        <family val="2"/>
      </rPr>
      <t>G. Contratos</t>
    </r>
    <r>
      <rPr>
        <sz val="11"/>
        <color indexed="8"/>
        <rFont val="Arial Narrow"/>
        <family val="2"/>
      </rPr>
      <t>:</t>
    </r>
    <r>
      <rPr>
        <sz val="11"/>
        <color indexed="8"/>
        <rFont val="Arial Narrow"/>
        <family val="2"/>
      </rPr>
      <t xml:space="preserve"> En el 3er trimestre el Comité de Contratos aprobó dos informes de evaluación </t>
    </r>
  </si>
  <si>
    <r>
      <rPr>
        <b/>
        <sz val="11"/>
        <color indexed="8"/>
        <rFont val="Arial Narrow"/>
        <family val="2"/>
      </rPr>
      <t>G. Contratos</t>
    </r>
    <r>
      <rPr>
        <sz val="11"/>
        <color indexed="8"/>
        <rFont val="Arial Narrow"/>
        <family val="2"/>
      </rPr>
      <t xml:space="preserve">: Concursos públicos 7 y 8: </t>
    </r>
    <r>
      <rPr>
        <sz val="11"/>
        <color indexed="8"/>
        <rFont val="Arial Narrow"/>
        <family val="2"/>
      </rPr>
      <t xml:space="preserve"> https://www.saesas.gov.co/?idcategoria=340</t>
    </r>
  </si>
  <si>
    <r>
      <rPr>
        <b/>
        <sz val="11"/>
        <color theme="1"/>
        <rFont val="Arial Narrow"/>
        <family val="2"/>
      </rPr>
      <t>GIT Administrativa:</t>
    </r>
    <r>
      <rPr>
        <sz val="11"/>
        <color theme="1"/>
        <rFont val="Arial Narrow"/>
        <family val="2"/>
      </rPr>
      <t xml:space="preserve"> Carpetas físicas de supervisión de los contratos del área
</t>
    </r>
    <r>
      <rPr>
        <b/>
        <sz val="11"/>
        <color theme="1"/>
        <rFont val="Arial Narrow"/>
        <family val="2"/>
      </rPr>
      <t>G. Financiera</t>
    </r>
    <r>
      <rPr>
        <sz val="11"/>
        <color theme="1"/>
        <rFont val="Arial Narrow"/>
        <family val="2"/>
      </rPr>
      <t xml:space="preserve">: Durante el tercer trimestre la Gerencia Financiera gestionó la cesión del Contrato de Prestación de servicios No 002-2022 cedente: Jorge Alfonso Sandoval Rojas. Asesoria Tributaria. Cesionario: Tax Solutions
</t>
    </r>
    <r>
      <rPr>
        <b/>
        <sz val="11"/>
        <color theme="1"/>
        <rFont val="Arial Narrow"/>
        <family val="2"/>
      </rPr>
      <t>G. Proyectos Especiales:</t>
    </r>
    <r>
      <rPr>
        <sz val="11"/>
        <color theme="1"/>
        <rFont val="Arial Narrow"/>
        <family val="2"/>
      </rPr>
      <t xml:space="preserve"> Envío de estudios previos a través del ERP y el aplicativo Zeus
</t>
    </r>
    <r>
      <rPr>
        <b/>
        <sz val="11"/>
        <color theme="1"/>
        <rFont val="Arial Narrow"/>
        <family val="2"/>
      </rPr>
      <t>G. Técnica:</t>
    </r>
    <r>
      <rPr>
        <sz val="11"/>
        <color theme="1"/>
        <rFont val="Arial Narrow"/>
        <family val="2"/>
      </rPr>
      <t xml:space="preserve">
Ejemplo:\\fileserver.saesas.gov.co\publica\7 - Coordinación Técnica\AREA TECNICA\FUNCIONARIOS\LIRODRIGUEZ\FACTURAS NICOLAS
\\fileserver\publica\7 - Coordinación Técnica\AREA TECNICA\FUNCIONARIOS\CCASTIBLANCO\7. Contratos\4. Finca Babilonia Contrato 2021
</t>
    </r>
    <r>
      <rPr>
        <b/>
        <sz val="11"/>
        <color theme="1"/>
        <rFont val="Arial Narrow"/>
        <family val="2"/>
      </rPr>
      <t xml:space="preserve">
G. Talento Humano</t>
    </r>
    <r>
      <rPr>
        <sz val="11"/>
        <color theme="1"/>
        <rFont val="Arial Narrow"/>
        <family val="2"/>
      </rPr>
      <t xml:space="preserve">: *Carpeta de supervisión del contrato
*Seven Módulo Proveedores- Estudios previos
*Según el tipo de contrato se sube a la página web
</t>
    </r>
    <r>
      <rPr>
        <b/>
        <sz val="11"/>
        <color theme="1"/>
        <rFont val="Arial Narrow"/>
        <family val="2"/>
      </rPr>
      <t>GR. Occidente:</t>
    </r>
    <r>
      <rPr>
        <sz val="11"/>
        <color theme="1"/>
        <rFont val="Arial Narrow"/>
        <family val="2"/>
      </rPr>
      <t xml:space="preserve">
Formatos debidamente firmados, F-DP2-181-Liquidación Concepto de valor comercial de la renta inmueble Ur.
</t>
    </r>
    <r>
      <rPr>
        <b/>
        <sz val="11"/>
        <color theme="1"/>
        <rFont val="Arial Narrow"/>
        <family val="2"/>
      </rPr>
      <t>GIT. Viáticos:</t>
    </r>
    <r>
      <rPr>
        <sz val="11"/>
        <color theme="1"/>
        <rFont val="Arial Narrow"/>
        <family val="2"/>
      </rPr>
      <t xml:space="preserve">
Estudios previos de las  radican por medio de la plataforma seven y en la pagina web y en secop
</t>
    </r>
    <r>
      <rPr>
        <b/>
        <sz val="11"/>
        <color theme="1"/>
        <rFont val="Arial Narrow"/>
        <family val="2"/>
      </rPr>
      <t>O. Gestión de la Información:</t>
    </r>
    <r>
      <rPr>
        <sz val="11"/>
        <color theme="1"/>
        <rFont val="Arial Narrow"/>
        <family val="2"/>
      </rPr>
      <t xml:space="preserve">
https://saesas-my.sharepoint.com/personal/aolaya_saesas_gov_co/_layouts/15/onedrive.aspx?ga=1&amp;id=%2Fpersonal%2Faolaya%5Fsaesas%5Fgov%5Fco%2FDocuments%2FContratos%2F2022%2F%28CIBERSEGURIDAD%29%20EMTEL%2F1%2E%20Precontractual%2FEP
</t>
    </r>
    <r>
      <rPr>
        <b/>
        <sz val="11"/>
        <color theme="1"/>
        <rFont val="Arial Narrow"/>
        <family val="2"/>
      </rPr>
      <t>GB. Muebles:</t>
    </r>
    <r>
      <rPr>
        <sz val="11"/>
        <color theme="1"/>
        <rFont val="Arial Narrow"/>
        <family val="2"/>
      </rPr>
      <t xml:space="preserve"> La publicacion de los estudios previos en la pagina web de la Sociedad.
</t>
    </r>
    <r>
      <rPr>
        <b/>
        <sz val="11"/>
        <color theme="1"/>
        <rFont val="Arial Narrow"/>
        <family val="2"/>
      </rPr>
      <t>GR Sur Occidente:</t>
    </r>
    <r>
      <rPr>
        <sz val="11"/>
        <color theme="1"/>
        <rFont val="Arial Narrow"/>
        <family val="2"/>
      </rPr>
      <t xml:space="preserve"> Memorando Aplicativo Orfeo, Correo electronico
</t>
    </r>
    <r>
      <rPr>
        <b/>
        <sz val="11"/>
        <color theme="1"/>
        <rFont val="Arial Narrow"/>
        <family val="2"/>
      </rPr>
      <t>G. Contratos</t>
    </r>
    <r>
      <rPr>
        <sz val="11"/>
        <color theme="1"/>
        <rFont val="Arial Narrow"/>
        <family val="2"/>
      </rPr>
      <t>: En el siguiente link se pueden observar los EP radicados en el 3er trimestre en el ERP, y si fueron aprobados o se solicitaron ajustes por el jefe del área solicitante: http://seven.saesas.gov.co/sevencgi/sgngener.dll/opcion3?SCMREQUI&amp;.&amp;/SEVEN/MODADMIN/CM_COMPR/CCMREQUI.OCX&amp;CT-Estudios%20previos&amp;A</t>
    </r>
  </si>
  <si>
    <r>
      <rPr>
        <b/>
        <sz val="11"/>
        <color indexed="8"/>
        <rFont val="Arial Narrow"/>
        <family val="2"/>
      </rPr>
      <t>G. Contratos</t>
    </r>
    <r>
      <rPr>
        <sz val="11"/>
        <color indexed="8"/>
        <rFont val="Arial Narrow"/>
        <family val="2"/>
      </rPr>
      <t>:</t>
    </r>
    <r>
      <rPr>
        <sz val="11"/>
        <color indexed="8"/>
        <rFont val="Arial Narrow"/>
        <family val="2"/>
      </rPr>
      <t xml:space="preserve"> La Gerencia de Contratos verifica que todos los supervisores que se indican en los Estudios Previos sean del nivel directivo o mínimo profesional especializado II</t>
    </r>
  </si>
  <si>
    <r>
      <rPr>
        <b/>
        <sz val="11"/>
        <color indexed="8"/>
        <rFont val="Arial Narrow"/>
        <family val="2"/>
      </rPr>
      <t>G. Contratos</t>
    </r>
    <r>
      <rPr>
        <sz val="11"/>
        <color indexed="8"/>
        <rFont val="Arial Narrow"/>
        <family val="2"/>
      </rPr>
      <t>:</t>
    </r>
    <r>
      <rPr>
        <sz val="11"/>
        <color indexed="8"/>
        <rFont val="Arial Narrow"/>
        <family val="2"/>
      </rPr>
      <t xml:space="preserve"> En el siguiente link se pueden observar los EP radicados en el 3er trimestre en el ERP, y los supervisores desigandos: http://seven.saesas.gov.co/sevencgi/sgngener.dll/opcion3?SCMREQUI&amp;.&amp;/SEVEN/MODADMIN/CM_COMPR/CCMREQUI.OCX&amp;CT-Estudios%20previos&amp;A</t>
    </r>
  </si>
  <si>
    <r>
      <rPr>
        <b/>
        <sz val="11"/>
        <color indexed="8"/>
        <rFont val="Arial Narrow"/>
        <family val="2"/>
      </rPr>
      <t>G. Contratos</t>
    </r>
    <r>
      <rPr>
        <sz val="11"/>
        <color indexed="8"/>
        <rFont val="Arial Narrow"/>
        <family val="2"/>
      </rPr>
      <t>:</t>
    </r>
    <r>
      <rPr>
        <sz val="11"/>
        <color indexed="8"/>
        <rFont val="Arial Narrow"/>
        <family val="2"/>
      </rPr>
      <t xml:space="preserve"> No se ha contratado ninguna interventoria en ningún periodo </t>
    </r>
  </si>
  <si>
    <r>
      <rPr>
        <b/>
        <sz val="11"/>
        <color indexed="8"/>
        <rFont val="Arial Narrow"/>
        <family val="2"/>
      </rPr>
      <t>G. Contratos</t>
    </r>
    <r>
      <rPr>
        <sz val="11"/>
        <color indexed="8"/>
        <rFont val="Arial Narrow"/>
        <family val="2"/>
      </rPr>
      <t>:</t>
    </r>
    <r>
      <rPr>
        <sz val="11"/>
        <color indexed="8"/>
        <rFont val="Arial Narrow"/>
        <family val="2"/>
      </rPr>
      <t xml:space="preserve"> Se pueden consultar todos los contratos del ERP y su objeto en el siguiente link: http://seven.saesas.gov.co/sevencgi/sgngener.dll/opcion3?SCTCONTR&amp;.&amp;/SEVEN/MODADMIN/CT_CONTR/CCTCONTR.OCX&amp;CT-Elaboraci%C3%B3n%20de%20Contratos&amp;C</t>
    </r>
  </si>
  <si>
    <r>
      <rPr>
        <b/>
        <sz val="11"/>
        <color theme="1"/>
        <rFont val="Arial Narrow"/>
        <family val="2"/>
      </rPr>
      <t>GIT Administrativa:</t>
    </r>
    <r>
      <rPr>
        <sz val="11"/>
        <color theme="1"/>
        <rFont val="Arial Narrow"/>
        <family val="2"/>
      </rPr>
      <t xml:space="preserve"> Estudios previos elaborados por el área, resguardados en las carpetas físicas de supervisión de los contratos. Correos electronicos de solicitud a la Gerencia de contratos o asesor de seguros.
</t>
    </r>
    <r>
      <rPr>
        <b/>
        <sz val="11"/>
        <color theme="1"/>
        <rFont val="Arial Narrow"/>
        <family val="2"/>
      </rPr>
      <t>G. Financiera:</t>
    </r>
    <r>
      <rPr>
        <sz val="11"/>
        <color theme="1"/>
        <rFont val="Arial Narrow"/>
        <family val="2"/>
      </rPr>
      <t xml:space="preserve"> Los estudios previos y el estudio de mercado realizado para los procesos contractuales de la Gerencia Financiera se guardan en la carpeta pública \\fileserver\publica\22- Financiera
</t>
    </r>
    <r>
      <rPr>
        <b/>
        <sz val="11"/>
        <color theme="1"/>
        <rFont val="Arial Narrow"/>
        <family val="2"/>
      </rPr>
      <t>G. Proyectos Especiales</t>
    </r>
    <r>
      <rPr>
        <sz val="11"/>
        <color theme="1"/>
        <rFont val="Arial Narrow"/>
        <family val="2"/>
      </rPr>
      <t xml:space="preserve">: Contrato No. 59, (Urbanos y Rurales)ERP
</t>
    </r>
    <r>
      <rPr>
        <b/>
        <sz val="11"/>
        <color theme="1"/>
        <rFont val="Arial Narrow"/>
        <family val="2"/>
      </rPr>
      <t>G.R Norte:</t>
    </r>
    <r>
      <rPr>
        <sz val="11"/>
        <color theme="1"/>
        <rFont val="Arial Narrow"/>
        <family val="2"/>
      </rPr>
      <t xml:space="preserve"> \\fileserver\publica\45 - Regional Norte\COORDINACION OPERATIVA\17.CONTRATO LOGISTICA\AFIDG     \\fileserver\publica\45 - Regional Norte\COORDINACION COMERCIAL\ROM\CONTRATO 037-2022\5. INFORMES DE SUPERVISION\2027
</t>
    </r>
    <r>
      <rPr>
        <b/>
        <sz val="11"/>
        <color theme="1"/>
        <rFont val="Arial Narrow"/>
        <family val="2"/>
      </rPr>
      <t>G. Técnica:</t>
    </r>
    <r>
      <rPr>
        <sz val="11"/>
        <color theme="1"/>
        <rFont val="Arial Narrow"/>
        <family val="2"/>
      </rPr>
      <t xml:space="preserve">
\\fileserver\publica\7 - Coordinación Técnica\AREA TECNICA\FUNCIONARIOS\JBRAVO\CONTRATACIONES
\\fileserver.saesas.gov.co\publica\7 - Coordinación Técnica\AREA TECNICA\FUNCIONARIOS\LIRODRIGUEZ\FACTURAS NICOLAS
</t>
    </r>
    <r>
      <rPr>
        <b/>
        <sz val="11"/>
        <color theme="1"/>
        <rFont val="Arial Narrow"/>
        <family val="2"/>
      </rPr>
      <t>G. Talento Humano</t>
    </r>
    <r>
      <rPr>
        <sz val="11"/>
        <color theme="1"/>
        <rFont val="Arial Narrow"/>
        <family val="2"/>
      </rPr>
      <t xml:space="preserve">: *Carpeta de supervisión del contrato
*Seven Módulo Proveedores- Estudios previos
*Según el tipo de contrato se sube a la página web
</t>
    </r>
    <r>
      <rPr>
        <b/>
        <sz val="11"/>
        <color theme="1"/>
        <rFont val="Arial Narrow"/>
        <family val="2"/>
      </rPr>
      <t>GR. Occidente:</t>
    </r>
    <r>
      <rPr>
        <sz val="11"/>
        <color theme="1"/>
        <rFont val="Arial Narrow"/>
        <family val="2"/>
      </rPr>
      <t xml:space="preserve">
Actas de soporte mesas de trabajo seguimiento
</t>
    </r>
    <r>
      <rPr>
        <b/>
        <sz val="11"/>
        <color theme="1"/>
        <rFont val="Arial Narrow"/>
        <family val="2"/>
      </rPr>
      <t>GIT. Viáticos:</t>
    </r>
    <r>
      <rPr>
        <sz val="11"/>
        <color theme="1"/>
        <rFont val="Arial Narrow"/>
        <family val="2"/>
      </rPr>
      <t xml:space="preserve">
El informe de ejecución se publica en la pagina web y en la carpeta virtual del contrato
</t>
    </r>
    <r>
      <rPr>
        <b/>
        <sz val="11"/>
        <color theme="1"/>
        <rFont val="Arial Narrow"/>
        <family val="2"/>
      </rPr>
      <t>O. Gestión de la Información:</t>
    </r>
    <r>
      <rPr>
        <sz val="11"/>
        <color theme="1"/>
        <rFont val="Arial Narrow"/>
        <family val="2"/>
      </rPr>
      <t xml:space="preserve">
https://www.saesas.gov.co/?idcategoria=105747
Carpeta del Contrato
ERP
</t>
    </r>
    <r>
      <rPr>
        <b/>
        <sz val="11"/>
        <color theme="1"/>
        <rFont val="Arial Narrow"/>
        <family val="2"/>
      </rPr>
      <t>GB. Muebles:</t>
    </r>
    <r>
      <rPr>
        <sz val="11"/>
        <color theme="1"/>
        <rFont val="Arial Narrow"/>
        <family val="2"/>
      </rPr>
      <t xml:space="preserve"> Evaluación riesgo contemplado en los estudios previos.
</t>
    </r>
    <r>
      <rPr>
        <b/>
        <sz val="11"/>
        <color theme="1"/>
        <rFont val="Arial Narrow"/>
        <family val="2"/>
      </rPr>
      <t>GR Sur Occidente:</t>
    </r>
    <r>
      <rPr>
        <sz val="11"/>
        <color theme="1"/>
        <rFont val="Arial Narrow"/>
        <family val="2"/>
      </rPr>
      <t xml:space="preserve"> Memorando aplicativo Zues, contrato.
</t>
    </r>
    <r>
      <rPr>
        <b/>
        <sz val="11"/>
        <color theme="1"/>
        <rFont val="Arial Narrow"/>
        <family val="2"/>
      </rPr>
      <t xml:space="preserve">
G. Contratos</t>
    </r>
    <r>
      <rPr>
        <sz val="11"/>
        <color theme="1"/>
        <rFont val="Arial Narrow"/>
        <family val="2"/>
      </rPr>
      <t>: En el siguiente link se pueden observar los EP radicados en el 3er trimestre en el ERP, y los riesgos identificados para cada contrato: http://seven.saesas.gov.co/sevencgi/sgngener.dll/opcion3?SCMREQUI&amp;.&amp;/SEVEN/MODADMIN/CM_COMPR/CCMREQUI.OCX&amp;CT-Estudios%20previos&amp;A</t>
    </r>
  </si>
  <si>
    <r>
      <rPr>
        <b/>
        <sz val="11"/>
        <color theme="1"/>
        <rFont val="Arial Narrow"/>
        <family val="2"/>
      </rPr>
      <t>G. Contratos:</t>
    </r>
    <r>
      <rPr>
        <sz val="11"/>
        <color theme="1"/>
        <rFont val="Arial Narrow"/>
        <family val="2"/>
      </rPr>
      <t xml:space="preserve"> La Gerencia de Contratos verifica que todos los Estudios Previos vengan con el respectivo análisis de riesgos y sus mecanismos de mitigación o garantías</t>
    </r>
  </si>
  <si>
    <r>
      <rPr>
        <b/>
        <sz val="11"/>
        <color theme="1"/>
        <rFont val="Arial Narrow"/>
        <family val="2"/>
      </rPr>
      <t>G. Contratos:</t>
    </r>
    <r>
      <rPr>
        <sz val="11"/>
        <color theme="1"/>
        <rFont val="Arial Narrow"/>
        <family val="2"/>
      </rPr>
      <t xml:space="preserve"> En el siguiente link se pueden observar los EP radicados en el 3er trimestre en el ERP, y los mecanismos de mitigación de riesgos establecidos para cada contrato: http://seven.saesas.gov.co/sevencgi/sgngener.dll/opcion3?SCMREQUI&amp;.&amp;/SEVEN/MODADMIN/CM_COMPR/CCMREQUI.OCX&amp;CT-Estudios%20previos&amp;A</t>
    </r>
  </si>
  <si>
    <r>
      <rPr>
        <b/>
        <sz val="11"/>
        <color indexed="8"/>
        <rFont val="Arial Narrow"/>
        <family val="2"/>
      </rPr>
      <t>G. Contratos</t>
    </r>
    <r>
      <rPr>
        <sz val="11"/>
        <color indexed="8"/>
        <rFont val="Arial Narrow"/>
        <family val="2"/>
      </rPr>
      <t>:</t>
    </r>
    <r>
      <rPr>
        <sz val="11"/>
        <color indexed="8"/>
        <rFont val="Arial Narrow"/>
        <family val="2"/>
      </rPr>
      <t xml:space="preserve"> La Gerencia de Contratos hizo acompañamientos en procedimientos de mora, pero no hubo solicitudes de acompañamiento en el tramite de siniestro de la póliza</t>
    </r>
  </si>
  <si>
    <r>
      <rPr>
        <b/>
        <sz val="11"/>
        <color indexed="8"/>
        <rFont val="Arial Narrow"/>
        <family val="2"/>
      </rPr>
      <t>G. Contratos</t>
    </r>
    <r>
      <rPr>
        <sz val="11"/>
        <color indexed="8"/>
        <rFont val="Arial Narrow"/>
        <family val="2"/>
      </rPr>
      <t>:</t>
    </r>
    <r>
      <rPr>
        <sz val="11"/>
        <color indexed="8"/>
        <rFont val="Arial Narrow"/>
        <family val="2"/>
      </rPr>
      <t xml:space="preserve"> N/A</t>
    </r>
  </si>
  <si>
    <r>
      <rPr>
        <b/>
        <sz val="11"/>
        <color indexed="8"/>
        <rFont val="Arial Narrow"/>
        <family val="2"/>
      </rPr>
      <t>G. Contratos</t>
    </r>
    <r>
      <rPr>
        <sz val="11"/>
        <color indexed="8"/>
        <rFont val="Arial Narrow"/>
        <family val="2"/>
      </rPr>
      <t>:</t>
    </r>
    <r>
      <rPr>
        <sz val="11"/>
        <color indexed="8"/>
        <rFont val="Arial Narrow"/>
        <family val="2"/>
      </rPr>
      <t xml:space="preserve"> La Gerente de Contratos revisó todos los conceptos proyectados por los profesionales del área, previamente a remitirlo a la aprobación y firma del Vicepresidente Jurídico</t>
    </r>
  </si>
  <si>
    <r>
      <rPr>
        <b/>
        <sz val="11"/>
        <color indexed="8"/>
        <rFont val="Arial Narrow"/>
        <family val="2"/>
      </rPr>
      <t>G. Contratos</t>
    </r>
    <r>
      <rPr>
        <sz val="11"/>
        <color indexed="8"/>
        <rFont val="Arial Narrow"/>
        <family val="2"/>
      </rPr>
      <t>:</t>
    </r>
    <r>
      <rPr>
        <sz val="11"/>
        <color indexed="8"/>
        <rFont val="Arial Narrow"/>
        <family val="2"/>
      </rPr>
      <t xml:space="preserve"> MEMORANDO CI2022-009792, MEMORANDO *20225200024853*, MEMORANDO *20221500014113*, MEMORANDO 20224000007263, MEMORANDO *20224300010953*, MEMORANDO *20221500034403* y MEMORANDO *20223200027333*</t>
    </r>
  </si>
  <si>
    <r>
      <rPr>
        <b/>
        <sz val="11"/>
        <color indexed="8"/>
        <rFont val="Arial Narrow"/>
        <family val="2"/>
      </rPr>
      <t>G. Contratos</t>
    </r>
    <r>
      <rPr>
        <sz val="11"/>
        <color indexed="8"/>
        <rFont val="Arial Narrow"/>
        <family val="2"/>
      </rPr>
      <t>:</t>
    </r>
    <r>
      <rPr>
        <sz val="11"/>
        <color indexed="8"/>
        <rFont val="Arial Narrow"/>
        <family val="2"/>
      </rPr>
      <t xml:space="preserve"> La Gerencia de Contratos verifica que los informes de evaluación de las área cumplan con los requisitos mínimos establecidos en los pliegos, términos de referencia o estudios previos</t>
    </r>
  </si>
  <si>
    <r>
      <rPr>
        <b/>
        <sz val="11"/>
        <color theme="1"/>
        <rFont val="Arial Narrow"/>
        <family val="2"/>
      </rPr>
      <t>G. Sociedades Liquidación:</t>
    </r>
    <r>
      <rPr>
        <sz val="11"/>
        <color theme="1"/>
        <rFont val="Arial Narrow"/>
        <family val="2"/>
      </rPr>
      <t xml:space="preserve"> La GSL en el segundo trimestre realizo un total de 16 actos administrativos (Remocion 1; devolucion de dineros 4; correccion de apellidos 1; ratificacion 2; segundo acto enajenacion 7; reactivacion matricula 1)
</t>
    </r>
    <r>
      <rPr>
        <b/>
        <sz val="11"/>
        <color theme="1"/>
        <rFont val="Arial Narrow"/>
        <family val="2"/>
      </rPr>
      <t>GBI. Rurales:</t>
    </r>
    <r>
      <rPr>
        <sz val="11"/>
        <color theme="1"/>
        <rFont val="Arial Narrow"/>
        <family val="2"/>
      </rPr>
      <t xml:space="preserve">
*  Revisar la solicitud de acto administrativo externo enviada por persona natural o de alguna area de la entidad. 
* Validacion por aplicativo sigma y zeus y categorizarlo por solicitud remocion depositarios por venta directa, remocion de depositarios por destinacion final del inmueble, 
* Revision de bases de depositarios, de resoluciones, revision de VUR del inmueble a analizar
* Expedicion de actos administrativos 
* Envio  juridica para aprobacion de acto adminsitrativo. 
</t>
    </r>
    <r>
      <rPr>
        <b/>
        <sz val="11"/>
        <color theme="1"/>
        <rFont val="Arial Narrow"/>
        <family val="2"/>
      </rPr>
      <t>G.R Norte</t>
    </r>
    <r>
      <rPr>
        <sz val="11"/>
        <color theme="1"/>
        <rFont val="Arial Narrow"/>
        <family val="2"/>
      </rPr>
      <t xml:space="preserve">: En la Gerencia se proyectan unicamente los actos administrativos de transferencia de dominio en favor del FRISCO para inmuebles en trámite de comercialización por enajenación temprana. La Gerencia dispone de 2 funcionarios del GIT Juríidico que se encargan de proyectar las resoluciones conforme los lineamientos del procedimiento interno, remisión a la vicepresidencia jurídica, radicación en las oficinas de registro y seguimiento a la inscripción. 
</t>
    </r>
    <r>
      <rPr>
        <b/>
        <sz val="11"/>
        <color theme="1"/>
        <rFont val="Arial Narrow"/>
        <family val="2"/>
      </rPr>
      <t>GR. Occidente:</t>
    </r>
    <r>
      <rPr>
        <sz val="11"/>
        <color theme="1"/>
        <rFont val="Arial Narrow"/>
        <family val="2"/>
      </rPr>
      <t xml:space="preserve">
se realiza revision de los radicados enviados para la expedicion de resoluciones de desalojo a fines de que la documentacion este completa.
</t>
    </r>
    <r>
      <rPr>
        <b/>
        <sz val="11"/>
        <color theme="1"/>
        <rFont val="Arial Narrow"/>
        <family val="2"/>
      </rPr>
      <t>GB. Muebles:</t>
    </r>
    <r>
      <rPr>
        <sz val="11"/>
        <color theme="1"/>
        <rFont val="Arial Narrow"/>
        <family val="2"/>
      </rPr>
      <t xml:space="preserve"> Seguimiento del avance de los actos de los actos administrativos remitidos a la Vicepresidencia juridica para su revision, firma y numeración.
</t>
    </r>
    <r>
      <rPr>
        <b/>
        <sz val="11"/>
        <color theme="1"/>
        <rFont val="Arial Narrow"/>
        <family val="2"/>
      </rPr>
      <t>GBI. Urbanos</t>
    </r>
    <r>
      <rPr>
        <sz val="11"/>
        <color theme="1"/>
        <rFont val="Arial Narrow"/>
        <family val="2"/>
      </rPr>
      <t xml:space="preserve">: A TRAVES DE LA VALIDACIÓN DEL PROCESO DE ELABORACIÓN DE A.A, A CARGO DE ESTA GERENCIA NO SE EVIDENCIA LA MATERIALIZACIÓN DEL RIESGO, DADO QUE SE CUMPLE CON TODOS LOS CRITERIOS DISPUESTOS
</t>
    </r>
    <r>
      <rPr>
        <b/>
        <sz val="11"/>
        <color theme="1"/>
        <rFont val="Arial Narrow"/>
        <family val="2"/>
      </rPr>
      <t>GR. Sur Occidente</t>
    </r>
    <r>
      <rPr>
        <sz val="11"/>
        <color theme="1"/>
        <rFont val="Arial Narrow"/>
        <family val="2"/>
      </rPr>
      <t xml:space="preserve">: Se solicita los actos administerativos de remoción de depositario si corresponde, y el se solicita segundo acto para la formalizacón de las ventas a nivel regional.
</t>
    </r>
    <r>
      <rPr>
        <b/>
        <sz val="11"/>
        <color theme="1"/>
        <rFont val="Arial Narrow"/>
        <family val="2"/>
      </rPr>
      <t>GRCO:</t>
    </r>
    <r>
      <rPr>
        <sz val="11"/>
        <color theme="1"/>
        <rFont val="Arial Narrow"/>
        <family val="2"/>
      </rPr>
      <t xml:space="preserve"> Finalizado
</t>
    </r>
    <r>
      <rPr>
        <b/>
        <sz val="11"/>
        <color theme="1"/>
        <rFont val="Arial Narrow"/>
        <family val="2"/>
      </rPr>
      <t>G. Sociedades Activas</t>
    </r>
    <r>
      <rPr>
        <sz val="11"/>
        <color theme="1"/>
        <rFont val="Arial Narrow"/>
        <family val="2"/>
      </rPr>
      <t>:La Gerencia de Sociedades Activas no expide los Actos Administrativos de nombramiento o Actos Administrativos para procesos de chatarrización y comercialización de activos.</t>
    </r>
  </si>
  <si>
    <r>
      <rPr>
        <b/>
        <sz val="11"/>
        <color theme="1"/>
        <rFont val="Arial Narrow"/>
        <family val="2"/>
      </rPr>
      <t>G. Sociedades Liquidación</t>
    </r>
    <r>
      <rPr>
        <sz val="11"/>
        <color theme="1"/>
        <rFont val="Arial Narrow"/>
        <family val="2"/>
      </rPr>
      <t xml:space="preserve">: La GSL maneja un tablero de control para validar el avance de pago de pasivos, escrituración (promesa de compraventa, certificado pago pasivos) y cesiones de contrato si aplica
</t>
    </r>
    <r>
      <rPr>
        <b/>
        <sz val="11"/>
        <color theme="1"/>
        <rFont val="Arial Narrow"/>
        <family val="2"/>
      </rPr>
      <t xml:space="preserve">
GBI. Rurales:
</t>
    </r>
    <r>
      <rPr>
        <sz val="11"/>
        <color theme="1"/>
        <rFont val="Arial Narrow"/>
        <family val="2"/>
      </rPr>
      <t xml:space="preserve">Durante el primer trimestre del año 2022, la gerencia a realizado la revision de documentacion en cuanto a solicitudes para destinación definitiva y provisional de inmuebles rurales, las cuales provienen de derechos de peticion y radicados zeus
</t>
    </r>
    <r>
      <rPr>
        <b/>
        <sz val="11"/>
        <color theme="1"/>
        <rFont val="Arial Narrow"/>
        <family val="2"/>
      </rPr>
      <t>G.R Norte</t>
    </r>
    <r>
      <rPr>
        <sz val="11"/>
        <color theme="1"/>
        <rFont val="Arial Narrow"/>
        <family val="2"/>
      </rPr>
      <t xml:space="preserve">: Durante el trimestre, el proceso de comercialización de activos, en cabeza del GIT Juridico, puso a disposición de las dependencias correspondientes la información requerida para el trámite de formalización de ventas y descargue de activos vendidos del sistema de información, a saber, Vicepresidencia Jurídica: documentación para elaboración de resoluciones de transferencia de dominio; Gerencia Comercial: actas de entrega, cesiones o copia de escritura de compraventa, según corresponda. 
</t>
    </r>
    <r>
      <rPr>
        <b/>
        <sz val="11"/>
        <color theme="1"/>
        <rFont val="Arial Narrow"/>
        <family val="2"/>
      </rPr>
      <t>GR. Occidente:</t>
    </r>
    <r>
      <rPr>
        <sz val="11"/>
        <color theme="1"/>
        <rFont val="Arial Narrow"/>
        <family val="2"/>
      </rPr>
      <t xml:space="preserve">
De acuerdoa  als notificaciones de oferta aprobadas por CISA. Desde la regional, se genera la formalizacion final, sin embargo, la informacion es manejada inciialmente por al gerencia comercial.
</t>
    </r>
    <r>
      <rPr>
        <b/>
        <sz val="11"/>
        <color theme="1"/>
        <rFont val="Arial Narrow"/>
        <family val="2"/>
      </rPr>
      <t>GB. Muebles:</t>
    </r>
    <r>
      <rPr>
        <sz val="11"/>
        <color theme="1"/>
        <rFont val="Arial Narrow"/>
        <family val="2"/>
      </rPr>
      <t xml:space="preserve"> En la actualidad funcionan dos contratos tanto para la comercializacion de bienes muebles (martillo Banco Popular) como para la desintegración de vehiculos ( Reciclyn naranjo)
</t>
    </r>
    <r>
      <rPr>
        <b/>
        <sz val="11"/>
        <color theme="1"/>
        <rFont val="Arial Narrow"/>
        <family val="2"/>
      </rPr>
      <t>GBI. Urbanos:</t>
    </r>
    <r>
      <rPr>
        <sz val="11"/>
        <color theme="1"/>
        <rFont val="Arial Narrow"/>
        <family val="2"/>
      </rPr>
      <t xml:space="preserve"> DESDE ESTA GERENCIA NO REALIZA PROCESO DE APROBACIÓN
</t>
    </r>
    <r>
      <rPr>
        <b/>
        <sz val="11"/>
        <color theme="1"/>
        <rFont val="Arial Narrow"/>
        <family val="2"/>
      </rPr>
      <t>GR. Sur Occidente</t>
    </r>
    <r>
      <rPr>
        <sz val="11"/>
        <color theme="1"/>
        <rFont val="Arial Narrow"/>
        <family val="2"/>
      </rPr>
      <t xml:space="preserve">: Se solicita los actos administerativos de remoción de depositario si corresponde, y el se solicita segundo acto para la formalizacón de las ventas a nivel regional.
</t>
    </r>
    <r>
      <rPr>
        <b/>
        <sz val="11"/>
        <color theme="1"/>
        <rFont val="Arial Narrow"/>
        <family val="2"/>
      </rPr>
      <t>GRCO</t>
    </r>
    <r>
      <rPr>
        <sz val="11"/>
        <color theme="1"/>
        <rFont val="Arial Narrow"/>
        <family val="2"/>
      </rPr>
      <t xml:space="preserve">: Finalizado
</t>
    </r>
    <r>
      <rPr>
        <b/>
        <sz val="11"/>
        <color theme="1"/>
        <rFont val="Arial Narrow"/>
        <family val="2"/>
      </rPr>
      <t>G. Sociedades Activas:</t>
    </r>
    <r>
      <rPr>
        <sz val="11"/>
        <color theme="1"/>
        <rFont val="Arial Narrow"/>
        <family val="2"/>
      </rPr>
      <t xml:space="preserve"> En el 3T la Gerencia de Sociedades Activas realiza la validación necesaria para realizar la solicitud de disposición final de activos de acuerdo a su tipologia, posterior a esto es entregada a la Gerencia Técnica para su aprobación.</t>
    </r>
  </si>
  <si>
    <r>
      <rPr>
        <b/>
        <sz val="11"/>
        <color theme="1"/>
        <rFont val="Arial Narrow"/>
        <family val="2"/>
      </rPr>
      <t>G. Sociedades Liquidación</t>
    </r>
    <r>
      <rPr>
        <sz val="11"/>
        <color theme="1"/>
        <rFont val="Arial Narrow"/>
        <family val="2"/>
      </rPr>
      <t xml:space="preserve">: Archivo Excel
</t>
    </r>
    <r>
      <rPr>
        <b/>
        <sz val="11"/>
        <color theme="1"/>
        <rFont val="Arial Narrow"/>
        <family val="2"/>
      </rPr>
      <t>GBI. Rurales:</t>
    </r>
    <r>
      <rPr>
        <sz val="11"/>
        <color theme="1"/>
        <rFont val="Arial Narrow"/>
        <family val="2"/>
      </rPr>
      <t xml:space="preserve">
PQR aplicativo 
aplicativo zeus
</t>
    </r>
    <r>
      <rPr>
        <b/>
        <sz val="11"/>
        <color theme="1"/>
        <rFont val="Arial Narrow"/>
        <family val="2"/>
      </rPr>
      <t>G. R Norte</t>
    </r>
    <r>
      <rPr>
        <sz val="11"/>
        <color theme="1"/>
        <rFont val="Arial Narrow"/>
        <family val="2"/>
      </rPr>
      <t xml:space="preserve">: \\fileserver\publica\45 - Regional Norte\COORDINACION JURIDICA\VENTAS\4. ACTAS DE ENTREGA
</t>
    </r>
    <r>
      <rPr>
        <b/>
        <sz val="11"/>
        <color theme="1"/>
        <rFont val="Arial Narrow"/>
        <family val="2"/>
      </rPr>
      <t>GB. Muebles:</t>
    </r>
    <r>
      <rPr>
        <sz val="11"/>
        <color theme="1"/>
        <rFont val="Arial Narrow"/>
        <family val="2"/>
      </rPr>
      <t xml:space="preserve"> Estudios previos y los cntratos debidamente legalizados.
</t>
    </r>
    <r>
      <rPr>
        <b/>
        <sz val="11"/>
        <color theme="1"/>
        <rFont val="Arial Narrow"/>
        <family val="2"/>
      </rPr>
      <t>GR. Sur Occidente</t>
    </r>
    <r>
      <rPr>
        <sz val="11"/>
        <color theme="1"/>
        <rFont val="Arial Narrow"/>
        <family val="2"/>
      </rPr>
      <t xml:space="preserve">: Memorandos en el Aplicativo Zeus
</t>
    </r>
    <r>
      <rPr>
        <b/>
        <sz val="11"/>
        <color theme="1"/>
        <rFont val="Arial Narrow"/>
        <family val="2"/>
      </rPr>
      <t>G. Sociedades Activas:</t>
    </r>
    <r>
      <rPr>
        <sz val="11"/>
        <color theme="1"/>
        <rFont val="Arial Narrow"/>
        <family val="2"/>
      </rPr>
      <t xml:space="preserve"> Formatos enviados para aprobación a Gerencia Técnica en el 3T del año 2022</t>
    </r>
  </si>
  <si>
    <r>
      <rPr>
        <b/>
        <sz val="11"/>
        <color theme="1"/>
        <rFont val="Arial Narrow"/>
        <family val="2"/>
      </rPr>
      <t>G. Sociedades Liquidación</t>
    </r>
    <r>
      <rPr>
        <sz val="11"/>
        <color theme="1"/>
        <rFont val="Arial Narrow"/>
        <family val="2"/>
      </rPr>
      <t xml:space="preserve">: Constantemente se realizan mesas de trabajo con los liquidadores, con el fin de resolver dudas y/o inquietudes.
</t>
    </r>
    <r>
      <rPr>
        <b/>
        <sz val="11"/>
        <color theme="1"/>
        <rFont val="Arial Narrow"/>
        <family val="2"/>
      </rPr>
      <t>GBI. Rurales:</t>
    </r>
    <r>
      <rPr>
        <sz val="11"/>
        <color theme="1"/>
        <rFont val="Arial Narrow"/>
        <family val="2"/>
      </rPr>
      <t xml:space="preserve">
La Gerencia de bienes inmuebles rurales no genera procesos de comercializacion sin embargo cuando un inmueble no cumple con las condiciones agropecuarias para su destinacion se solicita a la ANT desistir de la solicitud del inmueble , se realiza una ficha de inviabilidad y se da parte a comerccial para que se pueda proceder con la comercialziacion de dicho inmueble. 
</t>
    </r>
    <r>
      <rPr>
        <b/>
        <sz val="11"/>
        <color theme="1"/>
        <rFont val="Arial Narrow"/>
        <family val="2"/>
      </rPr>
      <t>G.R. Norte</t>
    </r>
    <r>
      <rPr>
        <sz val="11"/>
        <color theme="1"/>
        <rFont val="Arial Narrow"/>
        <family val="2"/>
      </rPr>
      <t xml:space="preserve">: Durante el trimestre, y atendiendo a los lineamientos de la entidad, la Gerencia ha citado a las distintas autoridades intervinientes en los procesos de caracterización de ocupantes a fin de buscar alternativas conjuntas para la identificación de ocupantes; así mismo, se han remitido comunicaciones a las entidades territoriales para dar a conocer el proceso de compraventa por cruce de cuentas e impulsar su inteés comercial. 
</t>
    </r>
    <r>
      <rPr>
        <b/>
        <sz val="11"/>
        <color theme="1"/>
        <rFont val="Arial Narrow"/>
        <family val="2"/>
      </rPr>
      <t>GR. Occidente:</t>
    </r>
    <r>
      <rPr>
        <sz val="11"/>
        <color theme="1"/>
        <rFont val="Arial Narrow"/>
        <family val="2"/>
      </rPr>
      <t xml:space="preserve">
De acuerdoa  als notificaciones de oferta aprobadas por CISA. Desde la regional, se genera la formalizacion final, sin embargo, la informacion es manejada inciialmente por al gerencia comercial.
</t>
    </r>
    <r>
      <rPr>
        <b/>
        <sz val="11"/>
        <color theme="1"/>
        <rFont val="Arial Narrow"/>
        <family val="2"/>
      </rPr>
      <t>GB. Muebles</t>
    </r>
    <r>
      <rPr>
        <sz val="11"/>
        <color theme="1"/>
        <rFont val="Arial Narrow"/>
        <family val="2"/>
      </rPr>
      <t xml:space="preserve">: Dentro de la supervision contractual se realizan procesos de seguimiento y mesas de trabajo para evaluar y gestionar los pendientes en cada caso
</t>
    </r>
    <r>
      <rPr>
        <b/>
        <sz val="11"/>
        <color theme="1"/>
        <rFont val="Arial Narrow"/>
        <family val="2"/>
      </rPr>
      <t>GBI. Urbanos</t>
    </r>
    <r>
      <rPr>
        <sz val="11"/>
        <color theme="1"/>
        <rFont val="Arial Narrow"/>
        <family val="2"/>
      </rPr>
      <t xml:space="preserve">: SE HAN LLEVADO A CABO LAS MESAS DE TRABAJO INTERNAS DADOS LOS CAMBIOS DE SISTEMAS (ORFEO) Y LA NUEVA ADMINISTRACION (LOGOS-FIRMAS) NO SE HA MATERIALIZADO RIESGO
</t>
    </r>
    <r>
      <rPr>
        <b/>
        <sz val="11"/>
        <color theme="1"/>
        <rFont val="Arial Narrow"/>
        <family val="2"/>
      </rPr>
      <t>GR. Sur Occidente</t>
    </r>
    <r>
      <rPr>
        <sz val="11"/>
        <color theme="1"/>
        <rFont val="Arial Narrow"/>
        <family val="2"/>
      </rPr>
      <t xml:space="preserve">: Se realizan reuniones permanentes con los entes externos para dar celeridad a los procesos de comercialización, y de manera interna se sostienen de acuerdo con los procedimientos para que sea mas eficiente la gestión.
</t>
    </r>
    <r>
      <rPr>
        <b/>
        <sz val="11"/>
        <color theme="1"/>
        <rFont val="Arial Narrow"/>
        <family val="2"/>
      </rPr>
      <t xml:space="preserve">GRCO: </t>
    </r>
    <r>
      <rPr>
        <sz val="11"/>
        <color theme="1"/>
        <rFont val="Arial Narrow"/>
        <family val="2"/>
      </rPr>
      <t xml:space="preserve">Finalizado
</t>
    </r>
    <r>
      <rPr>
        <b/>
        <sz val="11"/>
        <color theme="1"/>
        <rFont val="Arial Narrow"/>
        <family val="2"/>
      </rPr>
      <t xml:space="preserve">
G. Sociedades Activas</t>
    </r>
    <r>
      <rPr>
        <sz val="11"/>
        <color theme="1"/>
        <rFont val="Arial Narrow"/>
        <family val="2"/>
      </rPr>
      <t>: En el 3T la Gerencia de Sociedades activas no ha realizado mesas de trabajo internas o externas para tratar el tema de comercializaciòn o disposiciòn final de activos.</t>
    </r>
  </si>
  <si>
    <r>
      <rPr>
        <b/>
        <sz val="11"/>
        <color theme="1"/>
        <rFont val="Arial Narrow"/>
        <family val="2"/>
      </rPr>
      <t>G. Sociedades Liquidación:</t>
    </r>
    <r>
      <rPr>
        <sz val="11"/>
        <color theme="1"/>
        <rFont val="Arial Narrow"/>
        <family val="2"/>
      </rPr>
      <t xml:space="preserve"> Dos (2) funcionarios de la GSL actualmente estan asignados para realizar diligencias de recibo y/o diagnostico de activos.
</t>
    </r>
    <r>
      <rPr>
        <b/>
        <sz val="11"/>
        <color theme="1"/>
        <rFont val="Arial Narrow"/>
        <family val="2"/>
      </rPr>
      <t>G.R Norte</t>
    </r>
    <r>
      <rPr>
        <sz val="11"/>
        <color theme="1"/>
        <rFont val="Arial Narrow"/>
        <family val="2"/>
      </rPr>
      <t xml:space="preserve">: Desde la Coordinación Comercial se hace seguimiento a las gestiones adelantadas por los Depositarios Provisionales para la productividad de los inmuebles asignados. 
</t>
    </r>
    <r>
      <rPr>
        <b/>
        <sz val="11"/>
        <color theme="1"/>
        <rFont val="Arial Narrow"/>
        <family val="2"/>
      </rPr>
      <t xml:space="preserve">
GR. Occidente:
</t>
    </r>
    <r>
      <rPr>
        <sz val="11"/>
        <color theme="1"/>
        <rFont val="Arial Narrow"/>
        <family val="2"/>
      </rPr>
      <t xml:space="preserve">Una vez realizadas las diligencias y mientras se realizan el cargue de la aplicación se verifica la información y dopcumentos aportados, se organizan y en caso de faltantes se realiza solicitud vía correo electrónico a fiscales o asistentes.
</t>
    </r>
    <r>
      <rPr>
        <b/>
        <sz val="11"/>
        <color theme="1"/>
        <rFont val="Arial Narrow"/>
        <family val="2"/>
      </rPr>
      <t xml:space="preserve">
GR Sur Occidente</t>
    </r>
    <r>
      <rPr>
        <sz val="11"/>
        <color theme="1"/>
        <rFont val="Arial Narrow"/>
        <family val="2"/>
      </rPr>
      <t xml:space="preserve">: Todas las diligencias se han llevado a cabo de acuerdo con los olicitado por las necesidades propiias de la regional, apoyo a otras areas, y solicitudes de entes externos.
</t>
    </r>
    <r>
      <rPr>
        <b/>
        <sz val="11"/>
        <color theme="1"/>
        <rFont val="Arial Narrow"/>
        <family val="2"/>
      </rPr>
      <t>GRCO:</t>
    </r>
    <r>
      <rPr>
        <sz val="11"/>
        <color theme="1"/>
        <rFont val="Arial Narrow"/>
        <family val="2"/>
      </rPr>
      <t xml:space="preserve"> Finalizado
</t>
    </r>
    <r>
      <rPr>
        <b/>
        <sz val="11"/>
        <color theme="1"/>
        <rFont val="Arial Narrow"/>
        <family val="2"/>
      </rPr>
      <t>G. Sociedades Activas</t>
    </r>
    <r>
      <rPr>
        <sz val="11"/>
        <color theme="1"/>
        <rFont val="Arial Narrow"/>
        <family val="2"/>
      </rPr>
      <t>: En el 3T de la vigencia 2022 se realizaron 46 asambleas en conjunto con los funcionarios responsables de las sociedades y Depositarios con el fin de validar gestión y productividad de los activos, sin embargo es de aclarar que en ocasiones los Depositarios no envían la información a tiempo para ser validada por los funcionarios de la SAE.</t>
    </r>
  </si>
  <si>
    <r>
      <rPr>
        <b/>
        <sz val="11"/>
        <color theme="1"/>
        <rFont val="Arial Narrow"/>
        <family val="2"/>
      </rPr>
      <t>G. Sociedades Liquidación:</t>
    </r>
    <r>
      <rPr>
        <sz val="11"/>
        <color theme="1"/>
        <rFont val="Arial Narrow"/>
        <family val="2"/>
      </rPr>
      <t xml:space="preserve"> Actas de visitas, entregas. 
</t>
    </r>
    <r>
      <rPr>
        <b/>
        <sz val="11"/>
        <color theme="1"/>
        <rFont val="Arial Narrow"/>
        <family val="2"/>
      </rPr>
      <t>G.R Norte</t>
    </r>
    <r>
      <rPr>
        <sz val="11"/>
        <color theme="1"/>
        <rFont val="Arial Narrow"/>
        <family val="2"/>
      </rPr>
      <t>: \\fileserver\publica\45 - Regional Norte\COORDINACION COMERCIAL\DEPOSITARIOS</t>
    </r>
    <r>
      <rPr>
        <b/>
        <sz val="11"/>
        <color theme="1"/>
        <rFont val="Arial Narrow"/>
        <family val="2"/>
      </rPr>
      <t xml:space="preserve">
GR Sur Occidente</t>
    </r>
    <r>
      <rPr>
        <sz val="11"/>
        <color theme="1"/>
        <rFont val="Arial Narrow"/>
        <family val="2"/>
      </rPr>
      <t xml:space="preserve">: Correo electronico.
</t>
    </r>
    <r>
      <rPr>
        <b/>
        <sz val="11"/>
        <color theme="1"/>
        <rFont val="Arial Narrow"/>
        <family val="2"/>
      </rPr>
      <t>G. Sociedades Activas:</t>
    </r>
    <r>
      <rPr>
        <sz val="11"/>
        <color theme="1"/>
        <rFont val="Arial Narrow"/>
        <family val="2"/>
      </rPr>
      <t xml:space="preserve"> Consolidado de programaciòn de asambleas de julio a septiembre de 2022 y consolidado de seguimiento de asambleas realizadas en el periodo de julio a septiembre de 2022.</t>
    </r>
  </si>
  <si>
    <r>
      <rPr>
        <b/>
        <sz val="11"/>
        <color theme="1"/>
        <rFont val="Arial Narrow"/>
        <family val="2"/>
      </rPr>
      <t>G. Sociedades Liquidación:</t>
    </r>
    <r>
      <rPr>
        <sz val="11"/>
        <color theme="1"/>
        <rFont val="Arial Narrow"/>
        <family val="2"/>
      </rPr>
      <t xml:space="preserve"> Dos (2) funcionarios de la GSL actualmente estan asignados para realizar diligencias de verificacion del estado de productividad de los inmuebles, con el fin de confirmar lo reportado por los liquidadores en los informes mensuales. 
</t>
    </r>
    <r>
      <rPr>
        <b/>
        <sz val="11"/>
        <color theme="1"/>
        <rFont val="Arial Narrow"/>
        <family val="2"/>
      </rPr>
      <t>G.R Norte</t>
    </r>
    <r>
      <rPr>
        <sz val="11"/>
        <color theme="1"/>
        <rFont val="Arial Narrow"/>
        <family val="2"/>
      </rPr>
      <t xml:space="preserve">: El Coordinador Comercial realiza seguimiento a los informes diagnósticos cargados en el aplicativo SIGMA 2.0., los socializa con los Depositarios Provisionales y requiere su atención en caso de evidenciar alguna falencia. 
</t>
    </r>
    <r>
      <rPr>
        <b/>
        <sz val="11"/>
        <color theme="1"/>
        <rFont val="Arial Narrow"/>
        <family val="2"/>
      </rPr>
      <t>GR. Occidente:</t>
    </r>
    <r>
      <rPr>
        <sz val="11"/>
        <color theme="1"/>
        <rFont val="Arial Narrow"/>
        <family val="2"/>
      </rPr>
      <t xml:space="preserve"> Este control esta a cargo de la Gerenica Inmueles Urbanos
</t>
    </r>
    <r>
      <rPr>
        <b/>
        <sz val="11"/>
        <color theme="1"/>
        <rFont val="Arial Narrow"/>
        <family val="2"/>
      </rPr>
      <t>GR. Sur Occidente:</t>
    </r>
    <r>
      <rPr>
        <sz val="11"/>
        <color theme="1"/>
        <rFont val="Arial Narrow"/>
        <family val="2"/>
      </rPr>
      <t xml:space="preserve"> Verificacion del cargue de la visita y diagnostico inicial del depositario provisional o del fucnionario encargado.
</t>
    </r>
    <r>
      <rPr>
        <b/>
        <sz val="11"/>
        <color theme="1"/>
        <rFont val="Arial Narrow"/>
        <family val="2"/>
      </rPr>
      <t xml:space="preserve">GRCO: </t>
    </r>
    <r>
      <rPr>
        <sz val="11"/>
        <color theme="1"/>
        <rFont val="Arial Narrow"/>
        <family val="2"/>
      </rPr>
      <t xml:space="preserve">Finalizado
</t>
    </r>
    <r>
      <rPr>
        <b/>
        <sz val="11"/>
        <color theme="1"/>
        <rFont val="Arial Narrow"/>
        <family val="2"/>
      </rPr>
      <t>G. Sociedades Activas</t>
    </r>
    <r>
      <rPr>
        <sz val="11"/>
        <color theme="1"/>
        <rFont val="Arial Narrow"/>
        <family val="2"/>
      </rPr>
      <t>: En el 3T de la vigencia 2022 se realizaron 46 asambleas en conjunto con los funcionarios responsables de las sociedades y Depositarios con el fin de validar gestión y productividad de los activos, sin embargo es de aclarar que en ocasiones los Depositarios no envían la información a tiempo para ser validada por los funcionarios de la SAE.</t>
    </r>
  </si>
  <si>
    <r>
      <rPr>
        <b/>
        <sz val="11"/>
        <color theme="1"/>
        <rFont val="Arial Narrow"/>
        <family val="2"/>
      </rPr>
      <t>G. Sociedades Liquidación:</t>
    </r>
    <r>
      <rPr>
        <sz val="11"/>
        <color theme="1"/>
        <rFont val="Arial Narrow"/>
        <family val="2"/>
      </rPr>
      <t xml:space="preserve"> Informes de visita - Informes de Gestión enviados por los depositarios. 
</t>
    </r>
    <r>
      <rPr>
        <b/>
        <sz val="11"/>
        <color theme="1"/>
        <rFont val="Arial Narrow"/>
        <family val="2"/>
      </rPr>
      <t>G.R Norte</t>
    </r>
    <r>
      <rPr>
        <sz val="11"/>
        <color theme="1"/>
        <rFont val="Arial Narrow"/>
        <family val="2"/>
      </rPr>
      <t xml:space="preserve">: Informes diagnósticos cargados en SIGMA 2.0.
</t>
    </r>
    <r>
      <rPr>
        <b/>
        <sz val="11"/>
        <color theme="1"/>
        <rFont val="Arial Narrow"/>
        <family val="2"/>
      </rPr>
      <t xml:space="preserve">
GR Sur Occidente:</t>
    </r>
    <r>
      <rPr>
        <sz val="11"/>
        <color theme="1"/>
        <rFont val="Arial Narrow"/>
        <family val="2"/>
      </rPr>
      <t xml:space="preserve"> Aplicativo Sigma 2.0
</t>
    </r>
    <r>
      <rPr>
        <b/>
        <sz val="11"/>
        <color theme="1"/>
        <rFont val="Arial Narrow"/>
        <family val="2"/>
      </rPr>
      <t>G. Sociedades Activas</t>
    </r>
    <r>
      <rPr>
        <sz val="11"/>
        <color theme="1"/>
        <rFont val="Arial Narrow"/>
        <family val="2"/>
      </rPr>
      <t>: Consolidado de programaciòn de asambleas de julio a septiembre de 2022 y consolidado de seguimiento de asambleas realizadas en el periodo de julio a septiembre de 2022.</t>
    </r>
  </si>
  <si>
    <r>
      <rPr>
        <b/>
        <sz val="11"/>
        <color rgb="FF000000"/>
        <rFont val="Arial Narrow"/>
        <family val="2"/>
      </rPr>
      <t>G. Sociedades Liquidación:</t>
    </r>
    <r>
      <rPr>
        <sz val="11"/>
        <color indexed="8"/>
        <rFont val="Arial Narrow"/>
        <family val="2"/>
      </rPr>
      <t xml:space="preserve"> Una vez la GSL recibe el Diagnostico inicial, si no se encuentra completo, se diligencia el formato de observaciones y se remite al depositario para realizar las subsanaciones correspondientes. 
</t>
    </r>
    <r>
      <rPr>
        <b/>
        <sz val="11"/>
        <color rgb="FF000000"/>
        <rFont val="Arial Narrow"/>
        <family val="2"/>
      </rPr>
      <t>G.R Norte</t>
    </r>
    <r>
      <rPr>
        <sz val="11"/>
        <color indexed="8"/>
        <rFont val="Arial Narrow"/>
        <family val="2"/>
      </rPr>
      <t xml:space="preserve">: El Coordinador Comercial realiza seguimiento a los informes diagnósticos cargados en el aplicativo SIGMA 2.0., los socializa con los Depositarios Provisionales y requiere su atención en caso de evidenciar alguna falencia. 
</t>
    </r>
    <r>
      <rPr>
        <b/>
        <sz val="11"/>
        <color rgb="FF000000"/>
        <rFont val="Arial Narrow"/>
        <family val="2"/>
      </rPr>
      <t>GR. Occidente:</t>
    </r>
    <r>
      <rPr>
        <sz val="11"/>
        <color indexed="8"/>
        <rFont val="Arial Narrow"/>
        <family val="2"/>
      </rPr>
      <t xml:space="preserve">: Este control esta a cargo de la Gerenica Inmueles Urbanos
</t>
    </r>
    <r>
      <rPr>
        <b/>
        <sz val="11"/>
        <color rgb="FF000000"/>
        <rFont val="Arial Narrow"/>
        <family val="2"/>
      </rPr>
      <t>GB. Muebles</t>
    </r>
    <r>
      <rPr>
        <sz val="11"/>
        <color indexed="8"/>
        <rFont val="Arial Narrow"/>
        <family val="2"/>
      </rPr>
      <t xml:space="preserve">: Verificacion preliminar por parte de la Gerencia de avaluos remitidos por los avaluadores para verificacion de cumplimiento de requisitos minimos, remision a Gerencia Tecnica para Validacion, devolucion para ajustes y/o preaprobacion y solicitud de viabilidad tecnica por parte de esta Gerencia a Gerencia Tecnica para aprobación final.
</t>
    </r>
    <r>
      <rPr>
        <b/>
        <sz val="11"/>
        <color rgb="FF000000"/>
        <rFont val="Arial Narrow"/>
        <family val="2"/>
      </rPr>
      <t xml:space="preserve">GR Sur Occidente: </t>
    </r>
    <r>
      <rPr>
        <sz val="11"/>
        <color indexed="8"/>
        <rFont val="Arial Narrow"/>
        <family val="2"/>
      </rPr>
      <t xml:space="preserve">Verificacion del cargue de la visita y diagnostico inicial del depositario provisional o del fucnionario encargado.
</t>
    </r>
    <r>
      <rPr>
        <b/>
        <sz val="11"/>
        <color rgb="FF000000"/>
        <rFont val="Arial Narrow"/>
        <family val="2"/>
      </rPr>
      <t xml:space="preserve">GRCO: </t>
    </r>
    <r>
      <rPr>
        <sz val="11"/>
        <color indexed="8"/>
        <rFont val="Arial Narrow"/>
        <family val="2"/>
      </rPr>
      <t xml:space="preserve">Finalizado
</t>
    </r>
    <r>
      <rPr>
        <b/>
        <sz val="11"/>
        <color rgb="FF000000"/>
        <rFont val="Arial Narrow"/>
        <family val="2"/>
      </rPr>
      <t>G. Sociedades Activas:</t>
    </r>
    <r>
      <rPr>
        <sz val="11"/>
        <color indexed="8"/>
        <rFont val="Arial Narrow"/>
        <family val="2"/>
      </rPr>
      <t xml:space="preserve"> En el 3T la Gerencia recibe 58 diagnòsticos iniciales por parte de los Depositarios Provisionales los cuales son revisados por el personal tècnico, sin embargo, en ocasiones no es posible contar con la documentación completa y cuando es necesario se requiere alcance a los radicados.</t>
    </r>
  </si>
  <si>
    <r>
      <rPr>
        <b/>
        <sz val="11"/>
        <color rgb="FF000000"/>
        <rFont val="Arial Narrow"/>
        <family val="2"/>
      </rPr>
      <t xml:space="preserve">G. Sociedades Liquidación: </t>
    </r>
    <r>
      <rPr>
        <sz val="11"/>
        <color indexed="8"/>
        <rFont val="Arial Narrow"/>
        <family val="2"/>
      </rPr>
      <t xml:space="preserve">Formato de observaciones diligenciado e informe de diagnóstico ajustado
</t>
    </r>
    <r>
      <rPr>
        <b/>
        <sz val="11"/>
        <color rgb="FF000000"/>
        <rFont val="Arial Narrow"/>
        <family val="2"/>
      </rPr>
      <t>G.R Norte</t>
    </r>
    <r>
      <rPr>
        <sz val="11"/>
        <color indexed="8"/>
        <rFont val="Arial Narrow"/>
        <family val="2"/>
      </rPr>
      <t xml:space="preserve">: Informes diagnósticos cargados en SIGMA 2.0.
</t>
    </r>
    <r>
      <rPr>
        <b/>
        <sz val="11"/>
        <color rgb="FF000000"/>
        <rFont val="Arial Narrow"/>
        <family val="2"/>
      </rPr>
      <t>GB. Muebles:</t>
    </r>
    <r>
      <rPr>
        <sz val="11"/>
        <color indexed="8"/>
        <rFont val="Arial Narrow"/>
        <family val="2"/>
      </rPr>
      <t xml:space="preserve"> Radicados de viabilidad juridica oficios y correos a avaluadores.
</t>
    </r>
    <r>
      <rPr>
        <b/>
        <sz val="11"/>
        <color rgb="FF000000"/>
        <rFont val="Arial Narrow"/>
        <family val="2"/>
      </rPr>
      <t xml:space="preserve">
GR Sur Occidente</t>
    </r>
    <r>
      <rPr>
        <sz val="11"/>
        <color indexed="8"/>
        <rFont val="Arial Narrow"/>
        <family val="2"/>
      </rPr>
      <t xml:space="preserve">: Aplicativo Sigma 2.0
</t>
    </r>
    <r>
      <rPr>
        <b/>
        <sz val="11"/>
        <color rgb="FF000000"/>
        <rFont val="Arial Narrow"/>
        <family val="2"/>
      </rPr>
      <t xml:space="preserve">G. Sociedades Activas: </t>
    </r>
    <r>
      <rPr>
        <sz val="11"/>
        <color indexed="8"/>
        <rFont val="Arial Narrow"/>
        <family val="2"/>
      </rPr>
      <t>Consolidado diagnosticos iniciales 3T.</t>
    </r>
  </si>
  <si>
    <r>
      <rPr>
        <b/>
        <sz val="11"/>
        <color theme="1"/>
        <rFont val="Arial Narrow"/>
        <family val="2"/>
      </rPr>
      <t xml:space="preserve">G. Sociedades Liquidación: </t>
    </r>
    <r>
      <rPr>
        <sz val="11"/>
        <color theme="1"/>
        <rFont val="Arial Narrow"/>
        <family val="2"/>
      </rPr>
      <t xml:space="preserve">Una vez la GSL recibe el Diagnóstico inicial de intervención de sociedades, revisa que todo se encuentre completo (Check List) y posteriormente realiza un analisis de la informaciòn.
</t>
    </r>
    <r>
      <rPr>
        <b/>
        <sz val="11"/>
        <color theme="1"/>
        <rFont val="Arial Narrow"/>
        <family val="2"/>
      </rPr>
      <t>G.R Norte</t>
    </r>
    <r>
      <rPr>
        <sz val="11"/>
        <color theme="1"/>
        <rFont val="Arial Narrow"/>
        <family val="2"/>
      </rPr>
      <t xml:space="preserve">: El Coordinador Comercial realiza seguimiento a los informes diagnósticos cargados en el aplicativo SIGMA 2.0., los socializa con los Depositarios Provisionales y requiere su atención en caso de evidenciar alguna falencia. 
</t>
    </r>
    <r>
      <rPr>
        <b/>
        <sz val="11"/>
        <color theme="1"/>
        <rFont val="Arial Narrow"/>
        <family val="2"/>
      </rPr>
      <t>GR. Occidente:</t>
    </r>
    <r>
      <rPr>
        <sz val="11"/>
        <color theme="1"/>
        <rFont val="Arial Narrow"/>
        <family val="2"/>
      </rPr>
      <t xml:space="preserve">
Se realiza la verificacion en el proceso de aprobacion de las visitas donde en el primer cargue deben anexar el formato del diagnostico inicial al igual que el acta de recepcion y entrega 
</t>
    </r>
    <r>
      <rPr>
        <b/>
        <sz val="11"/>
        <color theme="1"/>
        <rFont val="Arial Narrow"/>
        <family val="2"/>
      </rPr>
      <t>GR Sur Occidente</t>
    </r>
    <r>
      <rPr>
        <sz val="11"/>
        <color theme="1"/>
        <rFont val="Arial Narrow"/>
        <family val="2"/>
      </rPr>
      <t xml:space="preserve">: Verificacion del cargue de la visita y diagnostico inicial del depositario provisional o del fucnionario encargado.
</t>
    </r>
    <r>
      <rPr>
        <b/>
        <sz val="11"/>
        <color theme="1"/>
        <rFont val="Arial Narrow"/>
        <family val="2"/>
      </rPr>
      <t>GRCO:</t>
    </r>
    <r>
      <rPr>
        <sz val="11"/>
        <color theme="1"/>
        <rFont val="Arial Narrow"/>
        <family val="2"/>
      </rPr>
      <t xml:space="preserve"> Finalizado
</t>
    </r>
    <r>
      <rPr>
        <b/>
        <sz val="11"/>
        <color theme="1"/>
        <rFont val="Arial Narrow"/>
        <family val="2"/>
      </rPr>
      <t xml:space="preserve">G. Sociedades Activas: </t>
    </r>
    <r>
      <rPr>
        <sz val="11"/>
        <color theme="1"/>
        <rFont val="Arial Narrow"/>
        <family val="2"/>
      </rPr>
      <t>Mensualmente se hace seguimiento a la información que entregan los depositarios provisionales; sin embargo, en ocasiones no es posible contar con la documentación completa. Se asigna un responsable jurídico, contable, financiero y técnico para cada Sociedad o Establecimiento de Comercio quienes están a cargo de verificar el cargue de la información segun corresponbda. Es de aclarar que los diagnosticos iniciales no se cargan en el portal de Depositarios. Los envían por medio de correspondencia de entrada.</t>
    </r>
  </si>
  <si>
    <r>
      <rPr>
        <b/>
        <sz val="11"/>
        <color theme="1"/>
        <rFont val="Arial Narrow"/>
        <family val="2"/>
      </rPr>
      <t>G. Sociedades Liquidación:</t>
    </r>
    <r>
      <rPr>
        <sz val="11"/>
        <color theme="1"/>
        <rFont val="Arial Narrow"/>
        <family val="2"/>
      </rPr>
      <t xml:space="preserve"> Informe Diagnóstico inicial de intervención de sociedades. 
</t>
    </r>
    <r>
      <rPr>
        <b/>
        <sz val="11"/>
        <color theme="1"/>
        <rFont val="Arial Narrow"/>
        <family val="2"/>
      </rPr>
      <t>G.R Norte</t>
    </r>
    <r>
      <rPr>
        <sz val="11"/>
        <color theme="1"/>
        <rFont val="Arial Narrow"/>
        <family val="2"/>
      </rPr>
      <t xml:space="preserve">: Informes diagnósticos cargados en SIGMA 2.0.
</t>
    </r>
    <r>
      <rPr>
        <b/>
        <sz val="11"/>
        <color theme="1"/>
        <rFont val="Arial Narrow"/>
        <family val="2"/>
      </rPr>
      <t>GR. Occidente:</t>
    </r>
    <r>
      <rPr>
        <sz val="11"/>
        <color theme="1"/>
        <rFont val="Arial Narrow"/>
        <family val="2"/>
      </rPr>
      <t xml:space="preserve">
Sigma 2.0 y reporte Excel
</t>
    </r>
    <r>
      <rPr>
        <b/>
        <sz val="11"/>
        <color theme="1"/>
        <rFont val="Arial Narrow"/>
        <family val="2"/>
      </rPr>
      <t>GR Sur Occidente</t>
    </r>
    <r>
      <rPr>
        <sz val="11"/>
        <color theme="1"/>
        <rFont val="Arial Narrow"/>
        <family val="2"/>
      </rPr>
      <t xml:space="preserve">: Aplicativo Sigma 2.0
</t>
    </r>
    <r>
      <rPr>
        <b/>
        <sz val="11"/>
        <color theme="1"/>
        <rFont val="Arial Narrow"/>
        <family val="2"/>
      </rPr>
      <t>G. Sociedades Activas:</t>
    </r>
    <r>
      <rPr>
        <sz val="11"/>
        <color theme="1"/>
        <rFont val="Arial Narrow"/>
        <family val="2"/>
      </rPr>
      <t xml:space="preserve"> Consolidado diagnosticos iniciales 3T.</t>
    </r>
  </si>
  <si>
    <r>
      <rPr>
        <b/>
        <sz val="11"/>
        <color indexed="8"/>
        <rFont val="Arial Narrow"/>
        <family val="2"/>
      </rPr>
      <t>G. Sociedades Activas</t>
    </r>
    <r>
      <rPr>
        <sz val="11"/>
        <color indexed="8"/>
        <rFont val="Arial Narrow"/>
        <family val="2"/>
      </rPr>
      <t>: NA</t>
    </r>
  </si>
  <si>
    <r>
      <rPr>
        <b/>
        <sz val="11"/>
        <color theme="1"/>
        <rFont val="Arial Narrow"/>
        <family val="2"/>
      </rPr>
      <t>G. Sociedades Liquidación:</t>
    </r>
    <r>
      <rPr>
        <sz val="11"/>
        <color theme="1"/>
        <rFont val="Arial Narrow"/>
        <family val="2"/>
      </rPr>
      <t xml:space="preserve"> Mensualmente se realiza el inventario de la GSL en la cual analiza los cambios en la tipologia de sociedades y/o activos
</t>
    </r>
    <r>
      <rPr>
        <b/>
        <sz val="11"/>
        <color theme="1"/>
        <rFont val="Arial Narrow"/>
        <family val="2"/>
      </rPr>
      <t xml:space="preserve">GBI. Rurales: </t>
    </r>
    <r>
      <rPr>
        <sz val="11"/>
        <color theme="1"/>
        <rFont val="Arial Narrow"/>
        <family val="2"/>
      </rPr>
      <t xml:space="preserve">NA
</t>
    </r>
    <r>
      <rPr>
        <b/>
        <sz val="11"/>
        <color theme="1"/>
        <rFont val="Arial Narrow"/>
        <family val="2"/>
      </rPr>
      <t>G.R Norte</t>
    </r>
    <r>
      <rPr>
        <sz val="11"/>
        <color theme="1"/>
        <rFont val="Arial Narrow"/>
        <family val="2"/>
      </rPr>
      <t xml:space="preserve">: La Gerencia no paricipa de esta actividad.
</t>
    </r>
    <r>
      <rPr>
        <b/>
        <sz val="11"/>
        <color theme="1"/>
        <rFont val="Arial Narrow"/>
        <family val="2"/>
      </rPr>
      <t>GBI. Urbanos:</t>
    </r>
    <r>
      <rPr>
        <sz val="11"/>
        <color theme="1"/>
        <rFont val="Arial Narrow"/>
        <family val="2"/>
      </rPr>
      <t xml:space="preserve"> A TRAVES DE SEGUIMIENTO CUADRO CONTROL, EN CUANTO A REPORTEADOR PARA ACTUALIZACIÓN JURIDICA SE DESCONOCE SU PROCEDENCIA
</t>
    </r>
    <r>
      <rPr>
        <b/>
        <sz val="11"/>
        <color theme="1"/>
        <rFont val="Arial Narrow"/>
        <family val="2"/>
      </rPr>
      <t>GR Sur Occidente</t>
    </r>
    <r>
      <rPr>
        <sz val="11"/>
        <color theme="1"/>
        <rFont val="Arial Narrow"/>
        <family val="2"/>
      </rPr>
      <t xml:space="preserve">: Seguimineto de lso memorandos en el aplicativo zeus
</t>
    </r>
    <r>
      <rPr>
        <b/>
        <sz val="11"/>
        <color theme="1"/>
        <rFont val="Arial Narrow"/>
        <family val="2"/>
      </rPr>
      <t>G. Sociedades Activas</t>
    </r>
    <r>
      <rPr>
        <sz val="11"/>
        <color theme="1"/>
        <rFont val="Arial Narrow"/>
        <family val="2"/>
      </rPr>
      <t>: El área misional es el último en el proceso de revisión de las sentencias de los activos puesto que la sentencia llega inicialmente al área de Aseguramiento y la valida la Vicepresidencia jurídica.
Esta Gerencia se encarga de coordinar la labor de campo.</t>
    </r>
  </si>
  <si>
    <r>
      <rPr>
        <b/>
        <sz val="11"/>
        <color theme="1"/>
        <rFont val="Arial Narrow"/>
        <family val="2"/>
      </rPr>
      <t>G. Financiera:</t>
    </r>
    <r>
      <rPr>
        <sz val="11"/>
        <color theme="1"/>
        <rFont val="Arial Narrow"/>
        <family val="2"/>
      </rPr>
      <t xml:space="preserve"> Solicitudes de certificaciòn de ingresos tanto por ingresos por arrendamientos como por ventas
</t>
    </r>
    <r>
      <rPr>
        <b/>
        <sz val="11"/>
        <color theme="1"/>
        <rFont val="Arial Narrow"/>
        <family val="2"/>
      </rPr>
      <t>GBI. Rurales</t>
    </r>
    <r>
      <rPr>
        <sz val="11"/>
        <color theme="1"/>
        <rFont val="Arial Narrow"/>
        <family val="2"/>
      </rPr>
      <t xml:space="preserve">:
La Gerencia de Bienes inumuebles rurales tiene en sus compartidas la relacion de bienes inmuebles rurales organziados de acuerdo a sus diferentes procesos ( Validacion, estimacion de valor, destinacion final, temporal, extintos para entrega) 
</t>
    </r>
    <r>
      <rPr>
        <b/>
        <sz val="11"/>
        <color theme="1"/>
        <rFont val="Arial Narrow"/>
        <family val="2"/>
      </rPr>
      <t>G.R Norte:</t>
    </r>
    <r>
      <rPr>
        <sz val="11"/>
        <color theme="1"/>
        <rFont val="Arial Narrow"/>
        <family val="2"/>
      </rPr>
      <t xml:space="preserve"> La Gerencia no paricipa de esta actividad.
</t>
    </r>
    <r>
      <rPr>
        <b/>
        <sz val="11"/>
        <color theme="1"/>
        <rFont val="Arial Narrow"/>
        <family val="2"/>
      </rPr>
      <t>GBI. Urbanos:</t>
    </r>
    <r>
      <rPr>
        <sz val="11"/>
        <color theme="1"/>
        <rFont val="Arial Narrow"/>
        <family val="2"/>
      </rPr>
      <t xml:space="preserve"> A TRAVES DE SEGUIMIENTO CUADRO CONTROLGBI. Urbanos: A TRAVES DE SEGUIMIENTO CUADRO CONTROL
</t>
    </r>
    <r>
      <rPr>
        <b/>
        <sz val="11"/>
        <color theme="1"/>
        <rFont val="Arial Narrow"/>
        <family val="2"/>
      </rPr>
      <t>GR Sur Occidente:</t>
    </r>
    <r>
      <rPr>
        <sz val="11"/>
        <color theme="1"/>
        <rFont val="Arial Narrow"/>
        <family val="2"/>
      </rPr>
      <t xml:space="preserve"> Seguimieento a la cartera de los contratos
</t>
    </r>
    <r>
      <rPr>
        <b/>
        <sz val="11"/>
        <color theme="1"/>
        <rFont val="Arial Narrow"/>
        <family val="2"/>
      </rPr>
      <t>G. Sociedades Activas:</t>
    </r>
    <r>
      <rPr>
        <sz val="11"/>
        <color theme="1"/>
        <rFont val="Arial Narrow"/>
        <family val="2"/>
      </rPr>
      <t xml:space="preserve"> La Gerencia de Sociedades Activas no maneja este proceso.</t>
    </r>
  </si>
  <si>
    <r>
      <rPr>
        <b/>
        <sz val="11"/>
        <color indexed="8"/>
        <rFont val="Arial Narrow"/>
        <family val="2"/>
      </rPr>
      <t>GBI. Rurales</t>
    </r>
    <r>
      <rPr>
        <sz val="11"/>
        <color indexed="8"/>
        <rFont val="Arial Narrow"/>
        <family val="2"/>
      </rPr>
      <t xml:space="preserve">:
La Gerencia de Bienes inumuebles rurales no desarrolla la actividad en curso 
</t>
    </r>
    <r>
      <rPr>
        <b/>
        <sz val="11"/>
        <color rgb="FF000000"/>
        <rFont val="Arial Narrow"/>
        <family val="2"/>
      </rPr>
      <t>GBI. Urbanos:</t>
    </r>
    <r>
      <rPr>
        <sz val="11"/>
        <color indexed="8"/>
        <rFont val="Arial Narrow"/>
        <family val="2"/>
      </rPr>
      <t xml:space="preserve"> A TRAVES DE SEGUIMIENTO CUADRO CONTROL
</t>
    </r>
    <r>
      <rPr>
        <b/>
        <sz val="11"/>
        <color rgb="FF000000"/>
        <rFont val="Arial Narrow"/>
        <family val="2"/>
      </rPr>
      <t>G. Sociedades Activas</t>
    </r>
    <r>
      <rPr>
        <sz val="11"/>
        <color indexed="8"/>
        <rFont val="Arial Narrow"/>
        <family val="2"/>
      </rPr>
      <t>: En el 3T del año 2022 los reponsables financieros y contables se encargaron de emitir 1 estado de cuenta para la Disposición final de 1 Sociedad.</t>
    </r>
  </si>
  <si>
    <r>
      <rPr>
        <b/>
        <sz val="11"/>
        <color indexed="8"/>
        <rFont val="Arial Narrow"/>
        <family val="2"/>
      </rPr>
      <t>GBI. Rurales</t>
    </r>
    <r>
      <rPr>
        <sz val="11"/>
        <color indexed="8"/>
        <rFont val="Arial Narrow"/>
        <family val="2"/>
      </rPr>
      <t xml:space="preserve">: NA
</t>
    </r>
    <r>
      <rPr>
        <b/>
        <sz val="11"/>
        <color rgb="FF000000"/>
        <rFont val="Arial Narrow"/>
        <family val="2"/>
      </rPr>
      <t>GBI. Urbanos</t>
    </r>
    <r>
      <rPr>
        <sz val="11"/>
        <color indexed="8"/>
        <rFont val="Arial Narrow"/>
        <family val="2"/>
      </rPr>
      <t xml:space="preserve">: HISTORIAS Y GRABACIONES \\fileserver\publica\20 -Gerencia de Bienes Inmuebles\DEVOLUCIONES\HISTORIAS Y GRABACIONES
</t>
    </r>
    <r>
      <rPr>
        <b/>
        <sz val="11"/>
        <color rgb="FF000000"/>
        <rFont val="Arial Narrow"/>
        <family val="2"/>
      </rPr>
      <t xml:space="preserve">
G. Sociedades Activas</t>
    </r>
    <r>
      <rPr>
        <sz val="11"/>
        <color indexed="8"/>
        <rFont val="Arial Narrow"/>
        <family val="2"/>
      </rPr>
      <t>: Acta de devolución.</t>
    </r>
  </si>
  <si>
    <r>
      <rPr>
        <b/>
        <sz val="11"/>
        <color theme="1"/>
        <rFont val="Arial Narrow"/>
        <family val="2"/>
      </rPr>
      <t>GR Sur Occidente</t>
    </r>
    <r>
      <rPr>
        <sz val="11"/>
        <color theme="1"/>
        <rFont val="Arial Narrow"/>
        <family val="2"/>
      </rPr>
      <t xml:space="preserve">  Se realiza mediante el contratista ya establecido Union temporal, quien funge cómo operador logistiico.
</t>
    </r>
    <r>
      <rPr>
        <b/>
        <sz val="11"/>
        <color theme="1"/>
        <rFont val="Arial Narrow"/>
        <family val="2"/>
      </rPr>
      <t>G. Sociedades Activas:</t>
    </r>
    <r>
      <rPr>
        <sz val="11"/>
        <color theme="1"/>
        <rFont val="Arial Narrow"/>
        <family val="2"/>
      </rPr>
      <t xml:space="preserve"> En el 3T del año 2022 la Gerencia de Sociedades Activas no realizó procesos de destrucción de activos.</t>
    </r>
  </si>
  <si>
    <r>
      <rPr>
        <b/>
        <sz val="11"/>
        <color indexed="8"/>
        <rFont val="Arial Narrow"/>
        <family val="2"/>
      </rPr>
      <t>G. Sociedades Activas:</t>
    </r>
    <r>
      <rPr>
        <sz val="11"/>
        <color indexed="8"/>
        <rFont val="Arial Narrow"/>
        <family val="2"/>
      </rPr>
      <t xml:space="preserve"> En el 3T del año 2022 la Gerencia de Sociedades Activas no realizó procesos de destrucción de activos.</t>
    </r>
  </si>
  <si>
    <r>
      <rPr>
        <b/>
        <sz val="11"/>
        <color indexed="8"/>
        <rFont val="Arial Narrow"/>
        <family val="2"/>
      </rPr>
      <t>G. Sociedades en Liquidación</t>
    </r>
    <r>
      <rPr>
        <sz val="11"/>
        <color indexed="8"/>
        <rFont val="Arial Narrow"/>
        <family val="2"/>
      </rPr>
      <t>: Conocimiento del Código de Ética y Buen Gobierno</t>
    </r>
    <r>
      <rPr>
        <sz val="11"/>
        <color theme="1"/>
        <rFont val="Arial Narrow"/>
        <family val="2"/>
      </rPr>
      <t xml:space="preserve">
</t>
    </r>
    <r>
      <rPr>
        <b/>
        <sz val="11"/>
        <color theme="1"/>
        <rFont val="Arial Narrow"/>
        <family val="2"/>
      </rPr>
      <t>GBI. Rurales:</t>
    </r>
    <r>
      <rPr>
        <sz val="11"/>
        <color theme="1"/>
        <rFont val="Arial Narrow"/>
        <family val="2"/>
      </rPr>
      <t xml:space="preserve">
La Gerencia de Bienes inmuebles rurales no paritcipa en este proceso 
</t>
    </r>
    <r>
      <rPr>
        <b/>
        <sz val="11"/>
        <color theme="1"/>
        <rFont val="Arial Narrow"/>
        <family val="2"/>
      </rPr>
      <t>GBI. Urbanos</t>
    </r>
    <r>
      <rPr>
        <sz val="11"/>
        <color theme="1"/>
        <rFont val="Arial Narrow"/>
        <family val="2"/>
      </rPr>
      <t xml:space="preserve">: SE REALIZA LA EVALUCIÓN TECNICA CON LOS CRITERIOS DISPUESTOS
</t>
    </r>
    <r>
      <rPr>
        <b/>
        <sz val="11"/>
        <color theme="1"/>
        <rFont val="Arial Narrow"/>
        <family val="2"/>
      </rPr>
      <t>G. Contratos:</t>
    </r>
    <r>
      <rPr>
        <sz val="11"/>
        <color theme="1"/>
        <rFont val="Arial Narrow"/>
        <family val="2"/>
      </rPr>
      <t xml:space="preserve"> La Gerencia de Contratos no participó en procesos de evaluación de depositarios en el 3er trimestre
</t>
    </r>
    <r>
      <rPr>
        <b/>
        <sz val="11"/>
        <color theme="1"/>
        <rFont val="Arial Narrow"/>
        <family val="2"/>
      </rPr>
      <t>G. Sociedades Activas:</t>
    </r>
    <r>
      <rPr>
        <sz val="11"/>
        <color theme="1"/>
        <rFont val="Arial Narrow"/>
        <family val="2"/>
      </rPr>
      <t xml:space="preserve"> En el 3T de 2022 no se realizaron convocatorias de Depositarios Provisionales por parte del área encargada, sin embargo por medio de radicado 20225200046963 se solicita al GIT DE DEPOSITARIOS una nueva convocatoria por falta de Depositarios para la administración de los activos de la Gerencia.</t>
    </r>
  </si>
  <si>
    <r>
      <rPr>
        <b/>
        <sz val="11"/>
        <color indexed="8"/>
        <rFont val="Arial Narrow"/>
        <family val="2"/>
      </rPr>
      <t>G. Sociedades en Liquidación</t>
    </r>
    <r>
      <rPr>
        <sz val="11"/>
        <color indexed="8"/>
        <rFont val="Arial Narrow"/>
        <family val="2"/>
      </rPr>
      <t xml:space="preserve">: Acta de participación de socialización del Código de Ética y Buen Gobierno
</t>
    </r>
    <r>
      <rPr>
        <b/>
        <sz val="11"/>
        <color rgb="FF000000"/>
        <rFont val="Arial Narrow"/>
        <family val="2"/>
      </rPr>
      <t>GBI. Urbanos</t>
    </r>
    <r>
      <rPr>
        <sz val="11"/>
        <color indexed="8"/>
        <rFont val="Arial Narrow"/>
        <family val="2"/>
      </rPr>
      <t>: GIT DE DEPOSITARIOS</t>
    </r>
    <r>
      <rPr>
        <sz val="11"/>
        <color theme="1"/>
        <rFont val="Arial Narrow"/>
        <family val="2"/>
      </rPr>
      <t xml:space="preserve">
</t>
    </r>
    <r>
      <rPr>
        <b/>
        <sz val="11"/>
        <color theme="1"/>
        <rFont val="Arial Narrow"/>
        <family val="2"/>
      </rPr>
      <t xml:space="preserve">
G. Sociedades Activas:</t>
    </r>
    <r>
      <rPr>
        <sz val="11"/>
        <color theme="1"/>
        <rFont val="Arial Narrow"/>
        <family val="2"/>
      </rPr>
      <t xml:space="preserve"> Memorando solicitud nueva convocatoria.</t>
    </r>
  </si>
  <si>
    <r>
      <rPr>
        <b/>
        <sz val="11"/>
        <color indexed="8"/>
        <rFont val="Arial Narrow"/>
        <family val="2"/>
      </rPr>
      <t>G. Sociedades en Liquidación</t>
    </r>
    <r>
      <rPr>
        <sz val="11"/>
        <color indexed="8"/>
        <rFont val="Arial Narrow"/>
        <family val="2"/>
      </rPr>
      <t xml:space="preserve">: No aplica
</t>
    </r>
    <r>
      <rPr>
        <b/>
        <sz val="11"/>
        <color rgb="FF000000"/>
        <rFont val="Arial Narrow"/>
        <family val="2"/>
      </rPr>
      <t xml:space="preserve">G. Sociedades Activas: </t>
    </r>
    <r>
      <rPr>
        <sz val="11"/>
        <color indexed="8"/>
        <rFont val="Arial Narrow"/>
        <family val="2"/>
      </rPr>
      <t>En el 3T de 2022,  no se realizó convocatoria para revisores fiscales.</t>
    </r>
  </si>
  <si>
    <r>
      <rPr>
        <b/>
        <sz val="11"/>
        <color rgb="FF000000"/>
        <rFont val="Arial Narrow"/>
        <family val="2"/>
      </rPr>
      <t>G. Sociedades en Liquidación</t>
    </r>
    <r>
      <rPr>
        <sz val="11"/>
        <color rgb="FF000000"/>
        <rFont val="Arial Narrow"/>
        <family val="2"/>
      </rPr>
      <t xml:space="preserve">: No aplica
</t>
    </r>
    <r>
      <rPr>
        <b/>
        <sz val="11"/>
        <color rgb="FF000000"/>
        <rFont val="Arial Narrow"/>
        <family val="2"/>
      </rPr>
      <t xml:space="preserve">
G. Sociedades Activas: </t>
    </r>
    <r>
      <rPr>
        <sz val="11"/>
        <color rgb="FF000000"/>
        <rFont val="Arial Narrow"/>
        <family val="2"/>
      </rPr>
      <t>En el 3T de 2022,  no se realizó convocatoria para revisores fiscales.</t>
    </r>
  </si>
  <si>
    <r>
      <rPr>
        <b/>
        <sz val="11"/>
        <color indexed="8"/>
        <rFont val="Arial Narrow"/>
        <family val="2"/>
      </rPr>
      <t>G. Sociedades en Liquidación</t>
    </r>
    <r>
      <rPr>
        <sz val="11"/>
        <color indexed="8"/>
        <rFont val="Arial Narrow"/>
        <family val="2"/>
      </rPr>
      <t>: Conocimiento del Código de Ética y Buen Gobierno</t>
    </r>
    <r>
      <rPr>
        <sz val="11"/>
        <color theme="1"/>
        <rFont val="Arial Narrow"/>
        <family val="2"/>
      </rPr>
      <t xml:space="preserve">
</t>
    </r>
    <r>
      <rPr>
        <b/>
        <sz val="11"/>
        <color theme="1"/>
        <rFont val="Arial Narrow"/>
        <family val="2"/>
      </rPr>
      <t>G. Sociedades Activas:</t>
    </r>
    <r>
      <rPr>
        <sz val="11"/>
        <color theme="1"/>
        <rFont val="Arial Narrow"/>
        <family val="2"/>
      </rPr>
      <t xml:space="preserve"> En el 3T de 2022,  no se realizó convocatoria para revisores fiscales.</t>
    </r>
  </si>
  <si>
    <r>
      <rPr>
        <b/>
        <sz val="11"/>
        <color indexed="8"/>
        <rFont val="Arial Narrow"/>
        <family val="2"/>
      </rPr>
      <t>G. Sociedades en Liquidación</t>
    </r>
    <r>
      <rPr>
        <sz val="11"/>
        <color indexed="8"/>
        <rFont val="Arial Narrow"/>
        <family val="2"/>
      </rPr>
      <t xml:space="preserve">: La GSL no realiza este tipo de consulta de antecedes de los depositarios con funciones de liquidadores. 
</t>
    </r>
    <r>
      <rPr>
        <b/>
        <sz val="11"/>
        <color rgb="FF000000"/>
        <rFont val="Arial Narrow"/>
        <family val="2"/>
      </rPr>
      <t>G. Sociedades Activas:</t>
    </r>
    <r>
      <rPr>
        <sz val="11"/>
        <color indexed="8"/>
        <rFont val="Arial Narrow"/>
        <family val="2"/>
      </rPr>
      <t xml:space="preserve"> En el 3T de 2022,  no se realizó convocatoria para revisores fiscales.</t>
    </r>
  </si>
  <si>
    <r>
      <rPr>
        <b/>
        <sz val="11"/>
        <color indexed="8"/>
        <rFont val="Arial Narrow"/>
        <family val="2"/>
      </rPr>
      <t>G. Sociedades en Liquidación</t>
    </r>
    <r>
      <rPr>
        <sz val="11"/>
        <color indexed="8"/>
        <rFont val="Arial Narrow"/>
        <family val="2"/>
      </rPr>
      <t xml:space="preserve">: No aplica
</t>
    </r>
    <r>
      <rPr>
        <b/>
        <sz val="11"/>
        <color rgb="FF000000"/>
        <rFont val="Arial Narrow"/>
        <family val="2"/>
      </rPr>
      <t>G. Sociedades Activas:</t>
    </r>
    <r>
      <rPr>
        <sz val="11"/>
        <color indexed="8"/>
        <rFont val="Arial Narrow"/>
        <family val="2"/>
      </rPr>
      <t xml:space="preserve"> En el 3T de 2022,  no se realizó convocatoria para revisores fiscales.</t>
    </r>
  </si>
  <si>
    <r>
      <rPr>
        <b/>
        <sz val="11"/>
        <color indexed="8"/>
        <rFont val="Arial Narrow"/>
        <family val="2"/>
      </rPr>
      <t>G. Sociedades en Liquidación</t>
    </r>
    <r>
      <rPr>
        <sz val="11"/>
        <color indexed="8"/>
        <rFont val="Arial Narrow"/>
        <family val="2"/>
      </rPr>
      <t>: Conocimiento del Código de Ética y Buen Gobierno</t>
    </r>
    <r>
      <rPr>
        <sz val="11"/>
        <color theme="1"/>
        <rFont val="Arial Narrow"/>
        <family val="2"/>
      </rPr>
      <t xml:space="preserve">
</t>
    </r>
    <r>
      <rPr>
        <b/>
        <sz val="11"/>
        <color theme="1"/>
        <rFont val="Arial Narrow"/>
        <family val="2"/>
      </rPr>
      <t>G. Sociedades Activas</t>
    </r>
    <r>
      <rPr>
        <sz val="11"/>
        <color theme="1"/>
        <rFont val="Arial Narrow"/>
        <family val="2"/>
      </rPr>
      <t>: En el 3T la Gerencia recibe 58 diagnòsticos iniciales por parte de los Depositarios Provisionales los cuales son revisados por el personal tècnico, sin embargo, en ocasiones no es posible contar con la documentación completa y cuando es necesario se requiere alcance a los radicados.</t>
    </r>
  </si>
  <si>
    <r>
      <rPr>
        <b/>
        <sz val="11"/>
        <color indexed="8"/>
        <rFont val="Arial Narrow"/>
        <family val="2"/>
      </rPr>
      <t>G. Sociedades en Liquidación</t>
    </r>
    <r>
      <rPr>
        <sz val="11"/>
        <color indexed="8"/>
        <rFont val="Arial Narrow"/>
        <family val="2"/>
      </rPr>
      <t xml:space="preserve">: Acta de participación de socialización del Código de Ética y Buen Gobierno
</t>
    </r>
    <r>
      <rPr>
        <b/>
        <sz val="11"/>
        <color rgb="FF000000"/>
        <rFont val="Arial Narrow"/>
        <family val="2"/>
      </rPr>
      <t>G. Sociedades Activas:</t>
    </r>
    <r>
      <rPr>
        <sz val="11"/>
        <color indexed="8"/>
        <rFont val="Arial Narrow"/>
        <family val="2"/>
      </rPr>
      <t xml:space="preserve"> Consolidado diagnosticos iniciales 3T.</t>
    </r>
  </si>
  <si>
    <r>
      <rPr>
        <b/>
        <sz val="11"/>
        <color indexed="8"/>
        <rFont val="Arial Narrow"/>
        <family val="2"/>
      </rPr>
      <t>G. Sociedades en Liquidación</t>
    </r>
    <r>
      <rPr>
        <sz val="11"/>
        <color indexed="8"/>
        <rFont val="Arial Narrow"/>
        <family val="2"/>
      </rPr>
      <t xml:space="preserve">: Las firmas avaluadoras seleccionadas para realizar todo tipo de valoración de activos en la GSL son seleccionados por la Gerencias Técnica.
</t>
    </r>
    <r>
      <rPr>
        <b/>
        <sz val="11"/>
        <color rgb="FF000000"/>
        <rFont val="Arial Narrow"/>
        <family val="2"/>
      </rPr>
      <t>G. Técnica:</t>
    </r>
    <r>
      <rPr>
        <sz val="11"/>
        <color indexed="8"/>
        <rFont val="Arial Narrow"/>
        <family val="2"/>
      </rPr>
      <t xml:space="preserve">
Se realizo la revisión de los documentos remitidos por las Bancas De Inversión validando que cumplan con los requisitos publicados en los términos de referencia de la convocatoria pública. Se realiza la evaluación Técnica. 
A corte 30 de Septiembre del año 2022 se han remitido las siguientes sociedades a valoración cumpliendo con el procedimiento P-DP2-205 Selección bancas de inversión.
Sociedad Inversiones Rodriguez Fuentes LTDA – Valoración realizada por Ernst &amp; Young SAS, PSTC – Productos y Sellantes Técnicos de Colombia SA - Crowe GCA S.A.S.
Estado de seguimiento en curso ya que se realiza durante todo el año
</t>
    </r>
    <r>
      <rPr>
        <b/>
        <sz val="11"/>
        <color rgb="FF000000"/>
        <rFont val="Arial Narrow"/>
        <family val="2"/>
      </rPr>
      <t>G. Sociedades Activas</t>
    </r>
    <r>
      <rPr>
        <sz val="11"/>
        <color indexed="8"/>
        <rFont val="Arial Narrow"/>
        <family val="2"/>
      </rPr>
      <t>: Todos los avaluos remitidos a las Gerencia de Sociedades Activas son enviados a la Gerencia Técnica para su revisión y aprobación por ser el área competente para este proceso.</t>
    </r>
  </si>
  <si>
    <r>
      <rPr>
        <b/>
        <sz val="11"/>
        <color indexed="8"/>
        <rFont val="Arial Narrow"/>
        <family val="2"/>
      </rPr>
      <t>G. Sociedades en Liquidación</t>
    </r>
    <r>
      <rPr>
        <sz val="11"/>
        <color indexed="8"/>
        <rFont val="Arial Narrow"/>
        <family val="2"/>
      </rPr>
      <t xml:space="preserve">: Una vez la GSL recibe el Diagnóstico inicial de intervención de sociedades, revisa que todo se encuentre completo (Lista de Chequeo) y posteriormente realiza un analisis de la informaciòn.
</t>
    </r>
    <r>
      <rPr>
        <b/>
        <sz val="11"/>
        <color rgb="FF000000"/>
        <rFont val="Arial Narrow"/>
        <family val="2"/>
      </rPr>
      <t>G. Sociedades Activas</t>
    </r>
    <r>
      <rPr>
        <sz val="11"/>
        <color indexed="8"/>
        <rFont val="Arial Narrow"/>
        <family val="2"/>
      </rPr>
      <t>: Todos los avaluos remitidos a las Gerencia de Sociedades Activas son enviados a la Gerencia Técnica para su revisión y aprobación por ser el área competente para este proceso.</t>
    </r>
  </si>
  <si>
    <r>
      <rPr>
        <b/>
        <sz val="11"/>
        <color indexed="8"/>
        <rFont val="Arial Narrow"/>
        <family val="2"/>
      </rPr>
      <t>G. Sociedades en Liquidación</t>
    </r>
    <r>
      <rPr>
        <sz val="11"/>
        <color indexed="8"/>
        <rFont val="Arial Narrow"/>
        <family val="2"/>
      </rPr>
      <t xml:space="preserve">: Todos los avalíos remitidos a la GSL son enviados a la Gerencia Técnica para su revisión y aprobación.
</t>
    </r>
    <r>
      <rPr>
        <b/>
        <sz val="11"/>
        <color rgb="FF000000"/>
        <rFont val="Arial Narrow"/>
        <family val="2"/>
      </rPr>
      <t>G. Técnica:</t>
    </r>
    <r>
      <rPr>
        <sz val="11"/>
        <color indexed="8"/>
        <rFont val="Arial Narrow"/>
        <family val="2"/>
      </rPr>
      <t xml:space="preserve">
La revisión del grupo de Avalúos de la Gerencia Técnica realiza los informes valuatorios, en cuanto ajustes, observaciones y modificaciones, estas observaciones se realizan por correo electrónico directamente con el funcionario encargado. En cuanto a la aprobación y el registro de se realiza por correo electrónico, con la factura de pago, y en el reporte del aplicativo SIGMA 2.0.
Estado de seguimiento en curso ya que se realiza durante todo el año.
</t>
    </r>
    <r>
      <rPr>
        <b/>
        <sz val="11"/>
        <color rgb="FF000000"/>
        <rFont val="Arial Narrow"/>
        <family val="2"/>
      </rPr>
      <t>G. Sociedades Activas</t>
    </r>
    <r>
      <rPr>
        <sz val="11"/>
        <color indexed="8"/>
        <rFont val="Arial Narrow"/>
        <family val="2"/>
      </rPr>
      <t>: Todos los avaluos remitidos a las Gerencia de Sociedades Activas son enviados a la Gerencia Técnica para su revisión y aprobación por ser el área competente para este proceso.</t>
    </r>
  </si>
  <si>
    <r>
      <rPr>
        <b/>
        <sz val="11"/>
        <color indexed="8"/>
        <rFont val="Arial Narrow"/>
        <family val="2"/>
      </rPr>
      <t>G. Sociedades en Liquidación</t>
    </r>
    <r>
      <rPr>
        <sz val="11"/>
        <color indexed="8"/>
        <rFont val="Arial Narrow"/>
        <family val="2"/>
      </rPr>
      <t>: El registro de la valoracion es un proceso de la Gerencia Técnica</t>
    </r>
    <r>
      <rPr>
        <sz val="11"/>
        <color theme="1"/>
        <rFont val="Arial Narrow"/>
        <family val="2"/>
      </rPr>
      <t xml:space="preserve">
</t>
    </r>
    <r>
      <rPr>
        <b/>
        <sz val="11"/>
        <color theme="1"/>
        <rFont val="Arial Narrow"/>
        <family val="2"/>
      </rPr>
      <t>G. Técnica:</t>
    </r>
    <r>
      <rPr>
        <sz val="11"/>
        <color theme="1"/>
        <rFont val="Arial Narrow"/>
        <family val="2"/>
      </rPr>
      <t xml:space="preserve">
Actualmente quien realiza el cargue de los avalúos comerciales al aplicativo son las firmas avaluadoras externas, la aprobación del avaluó comercial y catastral es realizada por parte del equipo avaluador de la Gerencia Técnica, el cual revisa y valida que la información cargada sea lo correcta y con el objetivo de minimizar errores de digitación, adicionalmente se realiza un seguimiento con el reporte de avalúos de comerciales enviado por la Gerencia Comercial. Estado de seguimiento en curso ya que se realiza durante todo el año.
</t>
    </r>
    <r>
      <rPr>
        <b/>
        <sz val="11"/>
        <color theme="1"/>
        <rFont val="Arial Narrow"/>
        <family val="2"/>
      </rPr>
      <t>G. Sociedades Activas</t>
    </r>
    <r>
      <rPr>
        <sz val="11"/>
        <color theme="1"/>
        <rFont val="Arial Narrow"/>
        <family val="2"/>
      </rPr>
      <t>: Todos los avaluos remitidos a las Gerencia de Sociedades Activas son enviados a la Gerencia Técnica para su revisión y aprobación por ser el área competente para este proceso.</t>
    </r>
  </si>
  <si>
    <r>
      <rPr>
        <b/>
        <sz val="11"/>
        <color theme="1"/>
        <rFont val="Arial Narrow"/>
        <family val="2"/>
      </rPr>
      <t>G. Sociedades en Liquidación</t>
    </r>
    <r>
      <rPr>
        <sz val="11"/>
        <color theme="1"/>
        <rFont val="Arial Narrow"/>
        <family val="2"/>
      </rPr>
      <t xml:space="preserve">: No se han realizado convocatorias en el segundo trimestre 2022
</t>
    </r>
    <r>
      <rPr>
        <b/>
        <sz val="11"/>
        <color theme="1"/>
        <rFont val="Arial Narrow"/>
        <family val="2"/>
      </rPr>
      <t>G. Sociedades Activas</t>
    </r>
    <r>
      <rPr>
        <sz val="11"/>
        <color theme="1"/>
        <rFont val="Arial Narrow"/>
        <family val="2"/>
      </rPr>
      <t>: No se materializa el riesgo puesto que en el 3T de 2022 no se realizó convocatoria para revisores fiscales.</t>
    </r>
  </si>
  <si>
    <r>
      <rPr>
        <b/>
        <sz val="11"/>
        <color theme="1"/>
        <rFont val="Arial Narrow"/>
        <family val="2"/>
      </rPr>
      <t>GBI. Urbanos:</t>
    </r>
    <r>
      <rPr>
        <sz val="11"/>
        <color theme="1"/>
        <rFont val="Arial Narrow"/>
        <family val="2"/>
      </rPr>
      <t xml:space="preserve"> ESTA GERENCIA NO REALIZA PROCESO DE ENTREGA MATERIAL DE BIENES TODA VEZ QUE ES LA REGIONAL QUIEN LO EJECUTA
</t>
    </r>
    <r>
      <rPr>
        <b/>
        <sz val="11"/>
        <color theme="1"/>
        <rFont val="Arial Narrow"/>
        <family val="2"/>
      </rPr>
      <t xml:space="preserve">
G. Sociedades Activas</t>
    </r>
    <r>
      <rPr>
        <sz val="11"/>
        <color theme="1"/>
        <rFont val="Arial Narrow"/>
        <family val="2"/>
      </rPr>
      <t>: No se materializa el riesgo puesto que se da cumplimiento al procedimiento.</t>
    </r>
  </si>
  <si>
    <r>
      <rPr>
        <b/>
        <sz val="11"/>
        <color theme="1"/>
        <rFont val="Arial Narrow"/>
        <family val="2"/>
      </rPr>
      <t xml:space="preserve">OCAC: </t>
    </r>
    <r>
      <rPr>
        <sz val="11"/>
        <color theme="1"/>
        <rFont val="Arial Narrow"/>
        <family val="2"/>
      </rPr>
      <t>Los colaboradores que tienen a cargo dicho proceso validan las PQRS allegadas y estas son radicadas a través del modulo de PQRS, en caso de requerirse informaciòn adicional se comunica de dicha solicitud al peticionario a travès del correo electrònico atencionalciudadano@saesas.gov.co</t>
    </r>
  </si>
  <si>
    <r>
      <rPr>
        <b/>
        <sz val="11"/>
        <color theme="1"/>
        <rFont val="Arial Narrow"/>
        <family val="2"/>
      </rPr>
      <t xml:space="preserve">OCAC: </t>
    </r>
    <r>
      <rPr>
        <sz val="11"/>
        <color theme="1"/>
        <rFont val="Arial Narrow"/>
        <family val="2"/>
      </rPr>
      <t>Correos electrónicos remitidos al ciudadano solicitando la información.</t>
    </r>
  </si>
  <si>
    <r>
      <rPr>
        <b/>
        <sz val="11"/>
        <color theme="1"/>
        <rFont val="Arial Narrow"/>
        <family val="2"/>
      </rPr>
      <t>OCAC:</t>
    </r>
    <r>
      <rPr>
        <sz val="11"/>
        <color theme="1"/>
        <rFont val="Arial Narrow"/>
        <family val="2"/>
      </rPr>
      <t xml:space="preserve">  De acuerdo a lo implementado dentro del procedimiento de seguimiento y control a requerimientos, 2 veces a la semana se emite una alerta, los días miércoles se emite una alerta a los Gerentes de cada área y los días viernes se emite la alerta a cada funcionario del área respectiva, adicionalmente, el último viernes de cada mes se emite un comunicado a la Gerencia de Talendo Humano a fin de que se tomen los correctivos pertinentes con los servidores que no han atendido los PQRS.</t>
    </r>
  </si>
  <si>
    <r>
      <rPr>
        <b/>
        <sz val="11"/>
        <color theme="1"/>
        <rFont val="Arial Narrow"/>
        <family val="2"/>
      </rPr>
      <t xml:space="preserve">OCAC: </t>
    </r>
    <r>
      <rPr>
        <sz val="11"/>
        <color theme="1"/>
        <rFont val="Arial Narrow"/>
        <family val="2"/>
      </rPr>
      <t xml:space="preserve"> Correo enviado a cada uno de los servidores que aplique, jefes, gerentes y vicepresidentes desde el email del Jefe de la Oficina de Comunicaciones y Atención al Ciudadano.</t>
    </r>
  </si>
  <si>
    <r>
      <rPr>
        <b/>
        <sz val="11"/>
        <color theme="1"/>
        <rFont val="Arial Narrow"/>
        <family val="2"/>
      </rPr>
      <t>OCAC:</t>
    </r>
    <r>
      <rPr>
        <sz val="11"/>
        <color theme="1"/>
        <rFont val="Arial Narrow"/>
        <family val="2"/>
      </rPr>
      <t xml:space="preserve">  Diariamente los servidores que tienen a su cargo las radicación de los PQRS validan el correcto funcionamiento del módulo en la página web, en los casos que se ha presentado fallas son reportados a través de Tiket a la OGI.</t>
    </r>
  </si>
  <si>
    <r>
      <rPr>
        <b/>
        <sz val="11"/>
        <color theme="1"/>
        <rFont val="Arial Narrow"/>
        <family val="2"/>
      </rPr>
      <t>OCAC:</t>
    </r>
    <r>
      <rPr>
        <sz val="11"/>
        <color theme="1"/>
        <rFont val="Arial Narrow"/>
        <family val="2"/>
      </rPr>
      <t xml:space="preserve"> Tiketes radicados a través de la mesa de ayuda por los funcionarios de la Oficina de Atención al Ciudadano.</t>
    </r>
  </si>
  <si>
    <r>
      <rPr>
        <b/>
        <sz val="11"/>
        <color theme="1"/>
        <rFont val="Arial Narrow"/>
        <family val="2"/>
      </rPr>
      <t xml:space="preserve">OCAC: </t>
    </r>
    <r>
      <rPr>
        <sz val="11"/>
        <color theme="1"/>
        <rFont val="Arial Narrow"/>
        <family val="2"/>
      </rPr>
      <t>Se realiza el traslado de las PQRS conforme a los lineamientos establecidos en el procedimiento de la Oficina de Comunicaciones y Atenciòn al ciudadano.</t>
    </r>
  </si>
  <si>
    <r>
      <rPr>
        <b/>
        <sz val="11"/>
        <color theme="1"/>
        <rFont val="Arial Narrow"/>
        <family val="2"/>
      </rPr>
      <t>OCAC</t>
    </r>
    <r>
      <rPr>
        <sz val="11"/>
        <color theme="1"/>
        <rFont val="Arial Narrow"/>
        <family val="2"/>
      </rPr>
      <t>: Trazadabilidad en el módulo de PQRS.</t>
    </r>
  </si>
  <si>
    <t xml:space="preserve">Acorde al procedimiento de comunicación externa, el profesional asignado remite la información que es solicitada por los medios de comunicación a las áreas misionales, con el fin de entregar  la respuesta emitida por dichas áreas, validando que los tonos comunicacionales sean los apropiados para un medio de comunicación. </t>
  </si>
  <si>
    <t>Solicitudes radicadas a través del módulo de PQRS</t>
  </si>
  <si>
    <t>El profesional delegado de la Oficina de Comunicaciones y Atención al Ciudadano revisa la solicitud del medio de comunicación o periodista y verifica la información requerida para solicitar al proceso responsable los datos e información necesaria de manera oportuna, Esta información es revisada por la jefatura de la Oficina de Comunicaciones y Atención al ciudadano, validando el contenido de la información frente a redacción y pertinencia de la respuesta, sin desvirtuar el objetivo inicial aportado por el proceso responsable, asegurando la entrega de información en los términos de Ley.</t>
  </si>
  <si>
    <t>Respuestas emitidas a través del módulo de PQRS</t>
  </si>
  <si>
    <r>
      <rPr>
        <b/>
        <sz val="11"/>
        <color theme="1"/>
        <rFont val="Arial Narrow"/>
        <family val="2"/>
      </rPr>
      <t xml:space="preserve">OCAC: </t>
    </r>
    <r>
      <rPr>
        <sz val="11"/>
        <color theme="1"/>
        <rFont val="Arial Narrow"/>
        <family val="2"/>
      </rPr>
      <t>La Oficina de Comunicaciones y Atención al ciudadano a través de audiovisuales cargados en el canal de YouTube puso a disposición del ciudadano el paso a paso de cómo radicar a través del mòdulo de PQRS.</t>
    </r>
  </si>
  <si>
    <r>
      <rPr>
        <b/>
        <sz val="11"/>
        <color theme="1"/>
        <rFont val="Arial Narrow"/>
        <family val="2"/>
      </rPr>
      <t xml:space="preserve">OCAC: </t>
    </r>
    <r>
      <rPr>
        <sz val="11"/>
        <color theme="1"/>
        <rFont val="Arial Narrow"/>
        <family val="2"/>
      </rPr>
      <t>Canal de YouTube</t>
    </r>
  </si>
  <si>
    <r>
      <rPr>
        <b/>
        <sz val="11"/>
        <color theme="1"/>
        <rFont val="Arial Narrow"/>
        <family val="2"/>
      </rPr>
      <t>OCAC</t>
    </r>
    <r>
      <rPr>
        <sz val="11"/>
        <color theme="1"/>
        <rFont val="Arial Narrow"/>
        <family val="2"/>
      </rPr>
      <t>: Semanalmente se generan 2 alertas de vencimiento a los colaboradores con el fin que se de respuesta oportuna a la ciudadanía.</t>
    </r>
  </si>
  <si>
    <r>
      <rPr>
        <b/>
        <sz val="11"/>
        <color theme="1"/>
        <rFont val="Arial Narrow"/>
        <family val="2"/>
      </rPr>
      <t xml:space="preserve">OCAC: </t>
    </r>
    <r>
      <rPr>
        <sz val="11"/>
        <color theme="1"/>
        <rFont val="Arial Narrow"/>
        <family val="2"/>
      </rPr>
      <t>Correos remitidos a los servidores y jefes, gerentes y vicepresidentes, a través del usuario del Jefe de la Oficina de Comunicaciones y Atención al Ciudadano.</t>
    </r>
  </si>
  <si>
    <r>
      <rPr>
        <b/>
        <sz val="11"/>
        <color theme="1"/>
        <rFont val="Arial Narrow"/>
        <family val="2"/>
      </rPr>
      <t>OCAC:</t>
    </r>
    <r>
      <rPr>
        <sz val="11"/>
        <color theme="1"/>
        <rFont val="Arial Narrow"/>
        <family val="2"/>
      </rPr>
      <t xml:space="preserve"> Se verifica el contenido de la peticón y se asigna al área correspondiente.</t>
    </r>
  </si>
  <si>
    <r>
      <rPr>
        <b/>
        <sz val="11"/>
        <color theme="1"/>
        <rFont val="Arial Narrow"/>
        <family val="2"/>
      </rPr>
      <t>OCAC</t>
    </r>
    <r>
      <rPr>
        <sz val="11"/>
        <color theme="1"/>
        <rFont val="Arial Narrow"/>
        <family val="2"/>
      </rPr>
      <t>: Trazabilidad en el mòdulo de PQRS.</t>
    </r>
  </si>
  <si>
    <r>
      <rPr>
        <b/>
        <sz val="11"/>
        <color theme="1"/>
        <rFont val="Arial Narrow"/>
        <family val="2"/>
      </rPr>
      <t>OCAC:</t>
    </r>
    <r>
      <rPr>
        <sz val="11"/>
        <color theme="1"/>
        <rFont val="Arial Narrow"/>
        <family val="2"/>
      </rPr>
      <t xml:space="preserve"> Acorde a loslineamientos del procedimiento de comunicación externa la Oficina de Comunicaciones y Atención al Ciudadano brinda la información y asesoría respectiva a los medios de comunicación que requieren entrevistas, ruedas de prensa o comunicados.</t>
    </r>
  </si>
  <si>
    <r>
      <rPr>
        <b/>
        <sz val="11"/>
        <color theme="1"/>
        <rFont val="Arial Narrow"/>
        <family val="2"/>
      </rPr>
      <t>OCAC</t>
    </r>
    <r>
      <rPr>
        <sz val="11"/>
        <color theme="1"/>
        <rFont val="Arial Narrow"/>
        <family val="2"/>
      </rPr>
      <t>: Publicaciones en diversos medios de comunicación.</t>
    </r>
  </si>
  <si>
    <r>
      <rPr>
        <b/>
        <sz val="11"/>
        <color theme="1"/>
        <rFont val="Arial Narrow"/>
        <family val="2"/>
      </rPr>
      <t xml:space="preserve">OCAC: </t>
    </r>
    <r>
      <rPr>
        <sz val="11"/>
        <color theme="1"/>
        <rFont val="Arial Narrow"/>
        <family val="2"/>
      </rPr>
      <t>Acorde a loslineamientos del procedimiento de comunicación externa la Oficina de Comunicaciones y Atención al Ciudadano brinda la información y asesoría respectiva a los medios de comunicación que requieren entrevistas, ruedas de prensa o comunicados.</t>
    </r>
  </si>
  <si>
    <r>
      <rPr>
        <b/>
        <sz val="11"/>
        <color theme="1"/>
        <rFont val="Arial Narrow"/>
        <family val="2"/>
      </rPr>
      <t>OCAC</t>
    </r>
    <r>
      <rPr>
        <sz val="11"/>
        <color theme="1"/>
        <rFont val="Arial Narrow"/>
        <family val="2"/>
      </rPr>
      <t xml:space="preserve">: Acorde a los lineamientos del procedimiento de comunicación externa, las respuestas que se emiten a los medios de comunicación, vienen con el visto bueno de las Vicepresidencias  </t>
    </r>
  </si>
  <si>
    <r>
      <rPr>
        <b/>
        <sz val="11"/>
        <color theme="1"/>
        <rFont val="Arial Narrow"/>
        <family val="2"/>
      </rPr>
      <t xml:space="preserve">OCAC: </t>
    </r>
    <r>
      <rPr>
        <sz val="11"/>
        <color theme="1"/>
        <rFont val="Arial Narrow"/>
        <family val="2"/>
      </rPr>
      <t>Respuestas a solicitudes radicadas a través del módulo de PQRS.</t>
    </r>
  </si>
  <si>
    <r>
      <rPr>
        <b/>
        <sz val="11"/>
        <color theme="1"/>
        <rFont val="Arial Narrow"/>
        <family val="2"/>
      </rPr>
      <t>OCAC</t>
    </r>
    <r>
      <rPr>
        <sz val="11"/>
        <color theme="1"/>
        <rFont val="Arial Narrow"/>
        <family val="2"/>
      </rPr>
      <t>: Los colaboradores que tienen a cargo dicho proceso validan las PQRS allegadas y estas son radicadas a través del modulo de PQRS, en caso de requerirse informaciòn adicional se comunica de dicha solicitud al peticionario a travès del correo electrònico atencionalciudadano@saesas.gov.co</t>
    </r>
  </si>
  <si>
    <r>
      <rPr>
        <b/>
        <sz val="11"/>
        <color theme="1"/>
        <rFont val="Arial Narrow"/>
        <family val="2"/>
      </rPr>
      <t>OCAC:</t>
    </r>
    <r>
      <rPr>
        <sz val="11"/>
        <color theme="1"/>
        <rFont val="Arial Narrow"/>
        <family val="2"/>
      </rPr>
      <t xml:space="preserve"> Correos electrónicos remitidos al ciudadano solicitando la información.</t>
    </r>
  </si>
  <si>
    <r>
      <rPr>
        <b/>
        <sz val="11"/>
        <color indexed="8"/>
        <rFont val="Arial Narrow"/>
        <family val="2"/>
      </rPr>
      <t>O. Control Interno</t>
    </r>
    <r>
      <rPr>
        <sz val="11"/>
        <color indexed="8"/>
        <rFont val="Arial Narrow"/>
        <family val="2"/>
      </rPr>
      <t xml:space="preserve">: Desde el mes de julio y todo el mes de agosto se desarrolló una campaña de autocontrol </t>
    </r>
    <r>
      <rPr>
        <i/>
        <sz val="11"/>
        <color indexed="8"/>
        <rFont val="Arial Narrow"/>
        <family val="2"/>
      </rPr>
      <t>"Yo ejecuto, Yo controlo</t>
    </r>
    <r>
      <rPr>
        <sz val="11"/>
        <color indexed="8"/>
        <rFont val="Arial Narrow"/>
        <family val="2"/>
      </rPr>
      <t>" socializando a toda la Entidad sobre el Sistema de Control Interno y el rol de las Oficinas de Control Interno.</t>
    </r>
    <r>
      <rPr>
        <sz val="11"/>
        <color theme="1"/>
        <rFont val="Arial Narrow"/>
        <family val="2"/>
      </rPr>
      <t xml:space="preserve">
</t>
    </r>
    <r>
      <rPr>
        <b/>
        <sz val="11"/>
        <color theme="1"/>
        <rFont val="Arial Narrow"/>
        <family val="2"/>
      </rPr>
      <t xml:space="preserve">OCAC: </t>
    </r>
    <r>
      <rPr>
        <sz val="11"/>
        <color theme="1"/>
        <rFont val="Arial Narrow"/>
        <family val="2"/>
      </rPr>
      <t>Acorde a las campañas de comunicación interna, de manera conjunta con la Oficina de Control Interno se realizó la publicación de las piezas gràficas correspondientes al proyecto "Yo ejecuto, yo controlo".</t>
    </r>
  </si>
  <si>
    <r>
      <rPr>
        <b/>
        <sz val="11"/>
        <color indexed="8"/>
        <rFont val="Arial Narrow"/>
        <family val="2"/>
      </rPr>
      <t>O. Control Interno</t>
    </r>
    <r>
      <rPr>
        <sz val="11"/>
        <color indexed="8"/>
        <rFont val="Arial Narrow"/>
        <family val="2"/>
      </rPr>
      <t xml:space="preserve">: Las evidencias se encuentran en la siguiente ruta:
\\fileserver\publica\8 - Oficina de Control Interno\2022\Enfoque hacia la prevención, asesoría y acompañamiento\Campaña Autocontrol.
</t>
    </r>
    <r>
      <rPr>
        <b/>
        <sz val="11"/>
        <color rgb="FF000000"/>
        <rFont val="Arial Narrow"/>
        <family val="2"/>
      </rPr>
      <t>OCAC:</t>
    </r>
    <r>
      <rPr>
        <sz val="11"/>
        <color indexed="8"/>
        <rFont val="Arial Narrow"/>
        <family val="2"/>
      </rPr>
      <t xml:space="preserve"> Piezas gráficas remitidas a toda la entidad a través del correo de comunicaciones@saesas.gov.co</t>
    </r>
  </si>
  <si>
    <t xml:space="preserve">No se materializó el riesgo .
La Oficina de Comunicaciones y Atención al Ciudadano cumple con lo establecido en el procedimiento de comunicación externa P-CA1-032 y realiza la validación con el área misional que brinda la información. </t>
  </si>
  <si>
    <t>"No se materializó el riesgo .
La Oficina de Comunicaciones y Atención al Ciudadano cumple con lo establecido en el procedimiento P-CA2-033 Procedimiento Atención, Seguimiento y control a Requerimientos, igualmente lo establecido en el T-CA2-004 Protocolo de Atención a requerimientos de la ciudadania. "</t>
  </si>
  <si>
    <r>
      <rPr>
        <b/>
        <sz val="11"/>
        <color rgb="FF000000"/>
        <rFont val="Arial Narrow"/>
        <family val="2"/>
      </rPr>
      <t>G. Proyectos Especiales</t>
    </r>
    <r>
      <rPr>
        <sz val="11"/>
        <color indexed="8"/>
        <rFont val="Arial Narrow"/>
        <family val="2"/>
      </rPr>
      <t xml:space="preserve">: La Gerencia de Proyectos Especiales cuenta con un funcionario encargado del registro y legalización de la caja menor de la Gerencia, actividad que es supervisada y validada por parte del coordinador de Finanzas del área.
</t>
    </r>
    <r>
      <rPr>
        <b/>
        <sz val="11"/>
        <color rgb="FF000000"/>
        <rFont val="Arial Narrow"/>
        <family val="2"/>
      </rPr>
      <t>G.R Norte</t>
    </r>
    <r>
      <rPr>
        <sz val="11"/>
        <color indexed="8"/>
        <rFont val="Arial Narrow"/>
        <family val="2"/>
      </rPr>
      <t xml:space="preserve">: Durante el trimestre, la asistente administrativa de la Gerencia tramitó la legalización de caja menor correspondiente a los meses de julio, agosto y septiembre a travès del aplicativo ERP Administrativo y Financiero. 
</t>
    </r>
    <r>
      <rPr>
        <b/>
        <sz val="11"/>
        <color rgb="FF000000"/>
        <rFont val="Arial Narrow"/>
        <family val="2"/>
      </rPr>
      <t xml:space="preserve">
D. Presidencia:</t>
    </r>
    <r>
      <rPr>
        <sz val="11"/>
        <color indexed="8"/>
        <rFont val="Arial Narrow"/>
        <family val="2"/>
      </rPr>
      <t xml:space="preserve"> La caja menor se encuentra a cargo de la Gerencia de Talento Humano, quien manifiesta que verifica toda la documentación para legalizar a través del aplicativo ERP y posteriormente se realiza la legalización formal en la Gerencia Financiera
</t>
    </r>
    <r>
      <rPr>
        <b/>
        <sz val="11"/>
        <color rgb="FF000000"/>
        <rFont val="Arial Narrow"/>
        <family val="2"/>
      </rPr>
      <t xml:space="preserve">
VP. Inmuebles y Muebles: </t>
    </r>
    <r>
      <rPr>
        <sz val="11"/>
        <color indexed="8"/>
        <rFont val="Arial Narrow"/>
        <family val="2"/>
      </rPr>
      <t xml:space="preserve"> EL PROCESO COMO LO ESTÁ MANEJA EN EL MOMENTO UN FUNCIONARIO ASISTENCIAL, NO PROFESIONAL COMO SE INDICA, PARA EL MOMENTO NO MATERIALIZA  NINGÚN TIPO DE RIESGO, CUMPLIENDO CON LOS PROCEDIMIENTOS ESTABLECIDOS EN EL MANUAL 
</t>
    </r>
    <r>
      <rPr>
        <b/>
        <sz val="11"/>
        <color rgb="FF000000"/>
        <rFont val="Arial Narrow"/>
        <family val="2"/>
      </rPr>
      <t>G. Talento Humano:</t>
    </r>
    <r>
      <rPr>
        <sz val="11"/>
        <color indexed="8"/>
        <rFont val="Arial Narrow"/>
        <family val="2"/>
      </rPr>
      <t xml:space="preserve"> Este riesgo es reportado por el GIT de Viáticos y comisiones
</t>
    </r>
    <r>
      <rPr>
        <b/>
        <sz val="11"/>
        <color rgb="FF000000"/>
        <rFont val="Arial Narrow"/>
        <family val="2"/>
      </rPr>
      <t>GR. Occidente:</t>
    </r>
    <r>
      <rPr>
        <sz val="11"/>
        <color indexed="8"/>
        <rFont val="Arial Narrow"/>
        <family val="2"/>
      </rPr>
      <t xml:space="preserve">
se valida y se revisa cada legalizacion que se remite a  la gerencia financiera.
</t>
    </r>
    <r>
      <rPr>
        <b/>
        <sz val="11"/>
        <color rgb="FF000000"/>
        <rFont val="Arial Narrow"/>
        <family val="2"/>
      </rPr>
      <t>GR Sur Occidente</t>
    </r>
    <r>
      <rPr>
        <sz val="11"/>
        <color indexed="8"/>
        <rFont val="Arial Narrow"/>
        <family val="2"/>
      </rPr>
      <t xml:space="preserve">: Se sube los gastos al aplicativo Seven - ERPsegún el procedimiento
</t>
    </r>
    <r>
      <rPr>
        <b/>
        <sz val="11"/>
        <color rgb="FF000000"/>
        <rFont val="Arial Narrow"/>
        <family val="2"/>
      </rPr>
      <t>GRCO:</t>
    </r>
    <r>
      <rPr>
        <sz val="11"/>
        <color indexed="8"/>
        <rFont val="Arial Narrow"/>
        <family val="2"/>
      </rPr>
      <t xml:space="preserve"> Se realizan las observaciones a los funcionarios por medio de memorandos, circulares y demas herramientas ludicas para la oportuna legalizacion de la caja mejor.
</t>
    </r>
    <r>
      <rPr>
        <b/>
        <sz val="11"/>
        <color rgb="FF000000"/>
        <rFont val="Arial Narrow"/>
        <family val="2"/>
      </rPr>
      <t>VP. Sociedades:</t>
    </r>
    <r>
      <rPr>
        <sz val="11"/>
        <color indexed="8"/>
        <rFont val="Arial Narrow"/>
        <family val="2"/>
      </rPr>
      <t xml:space="preserve"> En el tercer trimestre del año 2022, el funcionario asignado para administrar la caja menor de la vicepresidencia de Sociedades, realiza legalización en los meses de julio y septiembre en el aplicativo Seven ERP verificando que cada gasto cumpla con su soporte de acuerdo a las políticas del procedimiento  de caja amenor.</t>
    </r>
  </si>
  <si>
    <r>
      <rPr>
        <b/>
        <sz val="11"/>
        <color rgb="FF000000"/>
        <rFont val="Arial Narrow"/>
        <family val="2"/>
      </rPr>
      <t>G. Proyectos Especiales:</t>
    </r>
    <r>
      <rPr>
        <sz val="11"/>
        <color indexed="8"/>
        <rFont val="Arial Narrow"/>
        <family val="2"/>
      </rPr>
      <t xml:space="preserve"> ERP
</t>
    </r>
    <r>
      <rPr>
        <b/>
        <sz val="11"/>
        <color rgb="FF000000"/>
        <rFont val="Arial Narrow"/>
        <family val="2"/>
      </rPr>
      <t>G.R Norte</t>
    </r>
    <r>
      <rPr>
        <sz val="11"/>
        <color indexed="8"/>
        <rFont val="Arial Narrow"/>
        <family val="2"/>
      </rPr>
      <t xml:space="preserve">: Casos creados en sistema ERP Administrativo y Financiero.                 \\fileserver\publica\45 - Regional Norte\GERENCIA\CAJA MENOR\2022\7.JULIO                       \\fileserver\publica\45 - Regional Norte\GERENCIA\CAJA MENOR\2022\8. AGOSTO                     \\fileserver\publica\45 - Regional Norte\GERENCIA\CAJA MENOR\2022\9 SEPTIEMBRE
</t>
    </r>
    <r>
      <rPr>
        <b/>
        <sz val="11"/>
        <color rgb="FF000000"/>
        <rFont val="Arial Narrow"/>
        <family val="2"/>
      </rPr>
      <t>D. Presidencia</t>
    </r>
    <r>
      <rPr>
        <sz val="11"/>
        <color indexed="8"/>
        <rFont val="Arial Narrow"/>
        <family val="2"/>
      </rPr>
      <t xml:space="preserve">: ERP / Gerencia Financiera
</t>
    </r>
    <r>
      <rPr>
        <b/>
        <sz val="11"/>
        <color rgb="FF000000"/>
        <rFont val="Arial Narrow"/>
        <family val="2"/>
      </rPr>
      <t xml:space="preserve">
VP. Inmuebles y Muebles:</t>
    </r>
    <r>
      <rPr>
        <sz val="11"/>
        <color indexed="8"/>
        <rFont val="Arial Narrow"/>
        <family val="2"/>
      </rPr>
      <t xml:space="preserve">  SE PUEDE EVIDENCIAR MEDIANTE EL APLICATIVO ERP Y ORFEO CONTAMOS CON UNA TABLA DE CONTROL PARA EL MEDIO DE ANTICIPOS Y LEGALIZACIÓN DE LA CAJA MENOR. EN LA RUTA DE LA SIGUIENTE CARPETA  \\fileserver\publica\61 - Vicepresidencia de Bienes\Helenita\ASISTENCIAL\ESCRITORIO\CAJA MENOR MES A MES
</t>
    </r>
    <r>
      <rPr>
        <b/>
        <sz val="11"/>
        <color rgb="FF000000"/>
        <rFont val="Arial Narrow"/>
        <family val="2"/>
      </rPr>
      <t xml:space="preserve">
GR. Occidente:
</t>
    </r>
    <r>
      <rPr>
        <sz val="11"/>
        <color indexed="8"/>
        <rFont val="Arial Narrow"/>
        <family val="2"/>
      </rPr>
      <t xml:space="preserve">remision de caja menor con soprotes
</t>
    </r>
    <r>
      <rPr>
        <b/>
        <sz val="11"/>
        <color rgb="FF000000"/>
        <rFont val="Arial Narrow"/>
        <family val="2"/>
      </rPr>
      <t>GR Sur Occidente:</t>
    </r>
    <r>
      <rPr>
        <sz val="11"/>
        <color indexed="8"/>
        <rFont val="Arial Narrow"/>
        <family val="2"/>
      </rPr>
      <t xml:space="preserve"> Consecutivo Aplicativo ERP
</t>
    </r>
    <r>
      <rPr>
        <b/>
        <sz val="11"/>
        <color rgb="FF000000"/>
        <rFont val="Arial Narrow"/>
        <family val="2"/>
      </rPr>
      <t>VP. Sociedades:</t>
    </r>
    <r>
      <rPr>
        <sz val="11"/>
        <color indexed="8"/>
        <rFont val="Arial Narrow"/>
        <family val="2"/>
      </rPr>
      <t xml:space="preserve"> Radicados 20225200031443 mes de julio Y 20225200047943 mes de septiembre.</t>
    </r>
  </si>
  <si>
    <r>
      <rPr>
        <b/>
        <sz val="11"/>
        <color rgb="FF000000"/>
        <rFont val="Arial Narrow"/>
        <family val="2"/>
      </rPr>
      <t xml:space="preserve">G. Proyectos Especiales: </t>
    </r>
    <r>
      <rPr>
        <sz val="11"/>
        <color indexed="8"/>
        <rFont val="Arial Narrow"/>
        <family val="2"/>
      </rPr>
      <t xml:space="preserve">La Gerencia de Proyectos Especiales cuenta con un funcionario encargado del registro y legalización de la caja menor de la Gerencia, actividad que es supervisada y validada por parte del coordinador de Finanzas del área.
</t>
    </r>
    <r>
      <rPr>
        <b/>
        <sz val="11"/>
        <color rgb="FF000000"/>
        <rFont val="Arial Narrow"/>
        <family val="2"/>
      </rPr>
      <t>G.R Norte:</t>
    </r>
    <r>
      <rPr>
        <sz val="11"/>
        <color indexed="8"/>
        <rFont val="Arial Narrow"/>
        <family val="2"/>
      </rPr>
      <t xml:space="preserve"> Durante el trimestre, la asistente administrativa de la Gerencia tramitó la legalización de caja menor correspondiente a los meses de julio, agosto y septiembre a travès del aplicativo ERP Administrativo y Financiero. 
</t>
    </r>
    <r>
      <rPr>
        <b/>
        <sz val="11"/>
        <color rgb="FF000000"/>
        <rFont val="Arial Narrow"/>
        <family val="2"/>
      </rPr>
      <t>D. Presidencia:</t>
    </r>
    <r>
      <rPr>
        <sz val="11"/>
        <color indexed="8"/>
        <rFont val="Arial Narrow"/>
        <family val="2"/>
      </rPr>
      <t xml:space="preserve"> La caja menor se encuentra a cargo de la Gerencia de Talento Humano, quien manifiesta que verifica toda la documentación para legalizar a través del aplicativo ERP, la verificación de las deducciones de ley y posteriormente se realiza la legalización formal en la Gerencia Financiera
</t>
    </r>
    <r>
      <rPr>
        <b/>
        <sz val="11"/>
        <color rgb="FF000000"/>
        <rFont val="Arial Narrow"/>
        <family val="2"/>
      </rPr>
      <t xml:space="preserve">
VP. Inmuebles y Muebles:</t>
    </r>
    <r>
      <rPr>
        <sz val="11"/>
        <color indexed="8"/>
        <rFont val="Arial Narrow"/>
        <family val="2"/>
      </rPr>
      <t xml:space="preserve"> EL PROCESO COMO LO ESTÁ MANEJA EN EL MOMENTO UN FUNCIONARIO ASISTENCIAL, NO PROFESIONAL COMO SE INDICA, PARA EL MOMENTO NO MATERIALIZA  NINGÚN TIPO DE RIESGO, CUMPLIENDO CON LOS PROCEDIMIENTOS ESTABLECIDOS EN EL MANUAL 
</t>
    </r>
    <r>
      <rPr>
        <b/>
        <sz val="11"/>
        <color rgb="FF000000"/>
        <rFont val="Arial Narrow"/>
        <family val="2"/>
      </rPr>
      <t xml:space="preserve">
VP. Inmuebles y Muebles:</t>
    </r>
    <r>
      <rPr>
        <sz val="11"/>
        <color indexed="8"/>
        <rFont val="Arial Narrow"/>
        <family val="2"/>
      </rPr>
      <t xml:space="preserve">  EL PROCESO COMO LO ESTÁ MANEJA EN EL MOMENTO UN FUNCIONARIO ASISTENCIAL, NO PROFESIONAL COMO SE INDICA, PARA EL MOMENTO NO MATERIALIZA  NINGÚN TIPO DE RIESGO, CUMPLIENDO CON LOS PROCEDIMIENTOS ESTABLECIDOS EN EL MANUAL 
</t>
    </r>
    <r>
      <rPr>
        <b/>
        <sz val="11"/>
        <color rgb="FF000000"/>
        <rFont val="Arial Narrow"/>
        <family val="2"/>
      </rPr>
      <t>G. Talento Humano</t>
    </r>
    <r>
      <rPr>
        <sz val="11"/>
        <color indexed="8"/>
        <rFont val="Arial Narrow"/>
        <family val="2"/>
      </rPr>
      <t xml:space="preserve">: Este riesgo es reportado por el GIT de Viáticos y comisiones
</t>
    </r>
    <r>
      <rPr>
        <b/>
        <sz val="11"/>
        <color rgb="FF000000"/>
        <rFont val="Arial Narrow"/>
        <family val="2"/>
      </rPr>
      <t xml:space="preserve">
GR. Occidente:
</t>
    </r>
    <r>
      <rPr>
        <sz val="11"/>
        <color indexed="8"/>
        <rFont val="Arial Narrow"/>
        <family val="2"/>
      </rPr>
      <t xml:space="preserve">se valida y se revisa cada legalizacion que se remite a  la gerencia financiera.
</t>
    </r>
    <r>
      <rPr>
        <b/>
        <sz val="11"/>
        <color rgb="FF000000"/>
        <rFont val="Arial Narrow"/>
        <family val="2"/>
      </rPr>
      <t>GR Sur Occidente</t>
    </r>
    <r>
      <rPr>
        <sz val="11"/>
        <color indexed="8"/>
        <rFont val="Arial Narrow"/>
        <family val="2"/>
      </rPr>
      <t xml:space="preserve">: El funiconario realiza la validacion y deducción según corresponda, de acuerdo con el monto asignado a la regional periodicamente. 
</t>
    </r>
    <r>
      <rPr>
        <b/>
        <sz val="11"/>
        <color rgb="FF000000"/>
        <rFont val="Arial Narrow"/>
        <family val="2"/>
      </rPr>
      <t>GRCO:</t>
    </r>
    <r>
      <rPr>
        <sz val="11"/>
        <color indexed="8"/>
        <rFont val="Arial Narrow"/>
        <family val="2"/>
      </rPr>
      <t xml:space="preserve"> Se realiza mediante menorando la legalizacion de los recursos utilizados de caja menor todos los 25 de cada mes a la gerencia financiera.
</t>
    </r>
    <r>
      <rPr>
        <b/>
        <sz val="11"/>
        <color rgb="FF000000"/>
        <rFont val="Arial Narrow"/>
        <family val="2"/>
      </rPr>
      <t xml:space="preserve">
VP. Sociedades:</t>
    </r>
    <r>
      <rPr>
        <sz val="11"/>
        <color indexed="8"/>
        <rFont val="Arial Narrow"/>
        <family val="2"/>
      </rPr>
      <t xml:space="preserve"> En el tercer trimestre del año 2022, el funcionario asignado para administrar la caja menor de la vicepresidencia de Sociedades, realiza legalización en los meses de julio y septiembre en el aplicativo Seven ERP verificando que cada gasto cumpla con su soporte de acuerdo a las políticas del procedimiento  de caja amenor.</t>
    </r>
  </si>
  <si>
    <r>
      <rPr>
        <b/>
        <sz val="11"/>
        <color rgb="FF000000"/>
        <rFont val="Arial Narrow"/>
        <family val="2"/>
      </rPr>
      <t>G. Proyectos Especiales</t>
    </r>
    <r>
      <rPr>
        <sz val="11"/>
        <color indexed="8"/>
        <rFont val="Arial Narrow"/>
        <family val="2"/>
      </rPr>
      <t xml:space="preserve">: ERP
</t>
    </r>
    <r>
      <rPr>
        <b/>
        <sz val="11"/>
        <color rgb="FF000000"/>
        <rFont val="Arial Narrow"/>
        <family val="2"/>
      </rPr>
      <t>G.R Norte</t>
    </r>
    <r>
      <rPr>
        <sz val="11"/>
        <color indexed="8"/>
        <rFont val="Arial Narrow"/>
        <family val="2"/>
      </rPr>
      <t xml:space="preserve">: Casos creados en sistema ERP Administrativo y Financiero.                 \\fileserver\publica\45 - Regional Norte\GERENCIA\CAJA MENOR\2022\7.JULIO                       \\fileserver\publica\45 - Regional Norte\GERENCIA\CAJA MENOR\2022\8. AGOSTO                     \\fileserver\publica\45 - Regional Norte\GERENCIA\CAJA MENOR\2022\9 SEPTIEMBRE
</t>
    </r>
    <r>
      <rPr>
        <b/>
        <sz val="11"/>
        <color rgb="FF000000"/>
        <rFont val="Arial Narrow"/>
        <family val="2"/>
      </rPr>
      <t>D. Presidencia</t>
    </r>
    <r>
      <rPr>
        <sz val="11"/>
        <color indexed="8"/>
        <rFont val="Arial Narrow"/>
        <family val="2"/>
      </rPr>
      <t xml:space="preserve">: ERP / Gerencia Financiera
</t>
    </r>
    <r>
      <rPr>
        <b/>
        <sz val="11"/>
        <color rgb="FF000000"/>
        <rFont val="Arial Narrow"/>
        <family val="2"/>
      </rPr>
      <t xml:space="preserve">
VP. Inmuebles y Muebles:</t>
    </r>
    <r>
      <rPr>
        <sz val="11"/>
        <color indexed="8"/>
        <rFont val="Arial Narrow"/>
        <family val="2"/>
      </rPr>
      <t xml:space="preserve">  SE PUEDE EVIDENCIAR MEDIANTE EL APLICATIVO ERP Y ORFEO CONTAMOS CON UNA TABLA DE CONTROL PARA EL MEDIO DE ANTICIPOS Y LEGALIZACIÓN DE LA CAJA MENOR. EN LA RUTA DE LA SIGUIENTE CARPETA \\fileserver\publica\61 - Vicepresidencia de Bienes\Helenita\ASISTENCIAL\ESCRITORIO\CAJA MENOR MES A MES
</t>
    </r>
    <r>
      <rPr>
        <b/>
        <sz val="11"/>
        <color rgb="FF000000"/>
        <rFont val="Arial Narrow"/>
        <family val="2"/>
      </rPr>
      <t xml:space="preserve">GR. Occidente:
</t>
    </r>
    <r>
      <rPr>
        <sz val="11"/>
        <color indexed="8"/>
        <rFont val="Arial Narrow"/>
        <family val="2"/>
      </rPr>
      <t xml:space="preserve">remision de caja menor con soprotes
</t>
    </r>
    <r>
      <rPr>
        <b/>
        <sz val="11"/>
        <color rgb="FF000000"/>
        <rFont val="Arial Narrow"/>
        <family val="2"/>
      </rPr>
      <t>GR Sur Occidente:</t>
    </r>
    <r>
      <rPr>
        <sz val="11"/>
        <color indexed="8"/>
        <rFont val="Arial Narrow"/>
        <family val="2"/>
      </rPr>
      <t xml:space="preserve"> ERP -Seven
</t>
    </r>
    <r>
      <rPr>
        <b/>
        <sz val="11"/>
        <color rgb="FF000000"/>
        <rFont val="Arial Narrow"/>
        <family val="2"/>
      </rPr>
      <t>GRCO:</t>
    </r>
    <r>
      <rPr>
        <sz val="11"/>
        <color indexed="8"/>
        <rFont val="Arial Narrow"/>
        <family val="2"/>
      </rPr>
      <t xml:space="preserve"> CARPETA PUBLICA 21-REGIONAL CENTRO ORIENTE-INDICADORES 2022-RIESGOS 2022-TERCER TRIMESTRE
</t>
    </r>
    <r>
      <rPr>
        <b/>
        <sz val="11"/>
        <color rgb="FF000000"/>
        <rFont val="Arial Narrow"/>
        <family val="2"/>
      </rPr>
      <t>VP. Sociedades:</t>
    </r>
    <r>
      <rPr>
        <sz val="11"/>
        <color indexed="8"/>
        <rFont val="Arial Narrow"/>
        <family val="2"/>
      </rPr>
      <t xml:space="preserve"> Radicados 20225200031443 mes de julio Y 20225200047943 mes de septiembre.</t>
    </r>
  </si>
  <si>
    <r>
      <rPr>
        <b/>
        <sz val="11"/>
        <color rgb="FF000000"/>
        <rFont val="Arial Narrow"/>
        <family val="2"/>
      </rPr>
      <t>G. Proyectos Especiales:</t>
    </r>
    <r>
      <rPr>
        <sz val="11"/>
        <color indexed="8"/>
        <rFont val="Arial Narrow"/>
        <family val="2"/>
      </rPr>
      <t xml:space="preserve"> La Gerencia de Proyectos Especiales cuenta con un funcionario encargado del registro y legalización de la caja menor de la Gerencia, actividad que es supervisada y validada por parte del coordinador de Finanzas del área.
</t>
    </r>
    <r>
      <rPr>
        <b/>
        <sz val="11"/>
        <color rgb="FF000000"/>
        <rFont val="Arial Narrow"/>
        <family val="2"/>
      </rPr>
      <t>G.R Norte</t>
    </r>
    <r>
      <rPr>
        <sz val="11"/>
        <color indexed="8"/>
        <rFont val="Arial Narrow"/>
        <family val="2"/>
      </rPr>
      <t xml:space="preserve">: Durante el trimestre, la asistente administrativa de la Gerencia tramitó la legalización de caja menor correspondiente a los meses de julio, agosto y septiembre a travès del aplicativo ERP Administrativo y Financiero. 
</t>
    </r>
    <r>
      <rPr>
        <b/>
        <sz val="11"/>
        <color rgb="FF000000"/>
        <rFont val="Arial Narrow"/>
        <family val="2"/>
      </rPr>
      <t>D. Presidencia</t>
    </r>
    <r>
      <rPr>
        <sz val="11"/>
        <color indexed="8"/>
        <rFont val="Arial Narrow"/>
        <family val="2"/>
      </rPr>
      <t xml:space="preserve">: La caja menor se encuentra a cargo de la Gerencia de Talento Humano, quien manifiesta que verifica toda la documentación para legalizar a través del aplicativo ERP y posteriormente se realiza la legalización formal en la Gerencia Financiera
</t>
    </r>
    <r>
      <rPr>
        <b/>
        <sz val="11"/>
        <color rgb="FF000000"/>
        <rFont val="Arial Narrow"/>
        <family val="2"/>
      </rPr>
      <t>G. Talento Humano</t>
    </r>
    <r>
      <rPr>
        <sz val="11"/>
        <color indexed="8"/>
        <rFont val="Arial Narrow"/>
        <family val="2"/>
      </rPr>
      <t xml:space="preserve">: Este riesgo es reportado por el GIT de Viáticos y comisiones
</t>
    </r>
    <r>
      <rPr>
        <b/>
        <sz val="11"/>
        <color rgb="FF000000"/>
        <rFont val="Arial Narrow"/>
        <family val="2"/>
      </rPr>
      <t>GR. Occidente:</t>
    </r>
    <r>
      <rPr>
        <sz val="11"/>
        <color indexed="8"/>
        <rFont val="Arial Narrow"/>
        <family val="2"/>
      </rPr>
      <t xml:space="preserve">
se valida y se revisa cada legalizacion que se remite a  la gerencia financiera.
</t>
    </r>
    <r>
      <rPr>
        <b/>
        <sz val="11"/>
        <color rgb="FF000000"/>
        <rFont val="Arial Narrow"/>
        <family val="2"/>
      </rPr>
      <t>GR Sur Occidente:</t>
    </r>
    <r>
      <rPr>
        <sz val="11"/>
        <color indexed="8"/>
        <rFont val="Arial Narrow"/>
        <family val="2"/>
      </rPr>
      <t xml:space="preserve"> El funiconario realiza la validacion y deducción según corresponda, de acuerdo con el monto asignado a la regional periodicamente. 
</t>
    </r>
    <r>
      <rPr>
        <b/>
        <sz val="11"/>
        <color rgb="FF000000"/>
        <rFont val="Arial Narrow"/>
        <family val="2"/>
      </rPr>
      <t xml:space="preserve">GRCO: </t>
    </r>
    <r>
      <rPr>
        <sz val="11"/>
        <color indexed="8"/>
        <rFont val="Arial Narrow"/>
        <family val="2"/>
      </rPr>
      <t xml:space="preserve">Se realiza mediante menorando la legalizacion de los recursos utilizados de caja menor todos los 25 de cada mes a la gerencia financiera.
</t>
    </r>
    <r>
      <rPr>
        <b/>
        <sz val="11"/>
        <color rgb="FF000000"/>
        <rFont val="Arial Narrow"/>
        <family val="2"/>
      </rPr>
      <t xml:space="preserve">VP. Sociedades: </t>
    </r>
    <r>
      <rPr>
        <sz val="11"/>
        <color indexed="8"/>
        <rFont val="Arial Narrow"/>
        <family val="2"/>
      </rPr>
      <t>En el tercer trimestre del año 2022, el funcionario asignado para administrar la caja menor de la vicepresidencia de Sociedades, realiza legalización en los meses de julio y septiembre en el aplicativo Seven ERP verificando que cada gasto cumpla con su soporte de acuerdo a las políticas del procedimiento  de caja amenor.</t>
    </r>
  </si>
  <si>
    <r>
      <rPr>
        <b/>
        <sz val="11"/>
        <color rgb="FF000000"/>
        <rFont val="Arial Narrow"/>
        <family val="2"/>
      </rPr>
      <t>G. Proyectos Especiales</t>
    </r>
    <r>
      <rPr>
        <sz val="11"/>
        <color indexed="8"/>
        <rFont val="Arial Narrow"/>
        <family val="2"/>
      </rPr>
      <t xml:space="preserve">: ERP
</t>
    </r>
    <r>
      <rPr>
        <b/>
        <sz val="11"/>
        <color rgb="FF000000"/>
        <rFont val="Arial Narrow"/>
        <family val="2"/>
      </rPr>
      <t xml:space="preserve">G.R Norte: </t>
    </r>
    <r>
      <rPr>
        <sz val="11"/>
        <color indexed="8"/>
        <rFont val="Arial Narrow"/>
        <family val="2"/>
      </rPr>
      <t xml:space="preserve">Casos creados en sistema ERP Administrativo y Financiero.                 \\fileserver\publica\45 - Regional Norte\GERENCIA\CAJA MENOR\2022\7.JULIO                       \\fileserver\publica\45 - Regional Norte\GERENCIA\CAJA MENOR\2022\8. AGOSTO                     \\fileserver\publica\45 - Regional Norte\GERENCIA\CAJA MENOR\2022\9 SEPTIEMBRE
</t>
    </r>
    <r>
      <rPr>
        <b/>
        <sz val="11"/>
        <color rgb="FF000000"/>
        <rFont val="Arial Narrow"/>
        <family val="2"/>
      </rPr>
      <t>D. Presidencia</t>
    </r>
    <r>
      <rPr>
        <sz val="11"/>
        <color indexed="8"/>
        <rFont val="Arial Narrow"/>
        <family val="2"/>
      </rPr>
      <t xml:space="preserve">: ERP / Gerencia Financiera
</t>
    </r>
    <r>
      <rPr>
        <b/>
        <sz val="11"/>
        <color rgb="FF000000"/>
        <rFont val="Arial Narrow"/>
        <family val="2"/>
      </rPr>
      <t xml:space="preserve">
VP. Inmuebles y Muebles:</t>
    </r>
    <r>
      <rPr>
        <sz val="11"/>
        <color indexed="8"/>
        <rFont val="Arial Narrow"/>
        <family val="2"/>
      </rPr>
      <t xml:space="preserve"> SE PUEDE EVIDENCIAR MEDIANTE EL APLICATIVO ERP Y ORFEO CONTAMOS CON UNA TABLA DE CONTROL PARA EL MEDIO DE ANTICIPOS Y LEGALIZACIÓN DE LA CAJA MENOR. EN LA RUTA DE LA SIGUIENTE CARPETA \\fileserver\publica\61 - Vicepresidencia de Bienes\Helenita\ASISTENCIAL\ESCRITORIO\CAJA MENOR MES A MES
</t>
    </r>
    <r>
      <rPr>
        <b/>
        <sz val="11"/>
        <color rgb="FF000000"/>
        <rFont val="Arial Narrow"/>
        <family val="2"/>
      </rPr>
      <t>GR. Occidente:</t>
    </r>
    <r>
      <rPr>
        <sz val="11"/>
        <color indexed="8"/>
        <rFont val="Arial Narrow"/>
        <family val="2"/>
      </rPr>
      <t xml:space="preserve">
remision de caja menor con soprotes
</t>
    </r>
    <r>
      <rPr>
        <b/>
        <sz val="11"/>
        <color rgb="FF000000"/>
        <rFont val="Arial Narrow"/>
        <family val="2"/>
      </rPr>
      <t>GR Sur Occidente:</t>
    </r>
    <r>
      <rPr>
        <sz val="11"/>
        <color indexed="8"/>
        <rFont val="Arial Narrow"/>
        <family val="2"/>
      </rPr>
      <t xml:space="preserve"> ERP -Seven
</t>
    </r>
    <r>
      <rPr>
        <b/>
        <sz val="11"/>
        <color rgb="FF000000"/>
        <rFont val="Arial Narrow"/>
        <family val="2"/>
      </rPr>
      <t>GRCO:</t>
    </r>
    <r>
      <rPr>
        <sz val="11"/>
        <color indexed="8"/>
        <rFont val="Arial Narrow"/>
        <family val="2"/>
      </rPr>
      <t xml:space="preserve"> CARPETA PUBLICA 21-REGIONAL CENTRO ORIENTE-INDICADORES 2022-RIESGOS 2022-TERCER TRIMESTRE
</t>
    </r>
    <r>
      <rPr>
        <b/>
        <sz val="11"/>
        <color rgb="FF000000"/>
        <rFont val="Arial Narrow"/>
        <family val="2"/>
      </rPr>
      <t xml:space="preserve">
VP. Sociedades</t>
    </r>
    <r>
      <rPr>
        <sz val="11"/>
        <color indexed="8"/>
        <rFont val="Arial Narrow"/>
        <family val="2"/>
      </rPr>
      <t>: Radicados 20225200031443 mes de julio Y 20225200047943 mes de septiembre.</t>
    </r>
  </si>
  <si>
    <r>
      <rPr>
        <b/>
        <sz val="11"/>
        <color theme="1"/>
        <rFont val="Arial Narrow"/>
        <family val="2"/>
      </rPr>
      <t xml:space="preserve">GIT Administrativa: </t>
    </r>
    <r>
      <rPr>
        <sz val="11"/>
        <color theme="1"/>
        <rFont val="Arial Narrow"/>
        <family val="2"/>
      </rPr>
      <t xml:space="preserve">Los procesos de contratación que han sido adelatandos por esta área se tramitan como corresponde a traves del aplicativo ERP, en el que se registra toda la trazabilidad de la solicitud de contratación, la elaboración de estudios previos y los documentos que soportan la contratación, antes del cargue estos documentos son previamente validados por el Coordinador del GIT de servicios Administrativos para su aprobación y o ajustes.
</t>
    </r>
    <r>
      <rPr>
        <b/>
        <sz val="11"/>
        <color theme="1"/>
        <rFont val="Arial Narrow"/>
        <family val="2"/>
      </rPr>
      <t xml:space="preserve">GIT Archivo: </t>
    </r>
    <r>
      <rPr>
        <sz val="11"/>
        <color theme="1"/>
        <rFont val="Arial Narrow"/>
        <family val="2"/>
      </rPr>
      <t xml:space="preserve">En el tercer trimestre del 2022 el Git de archivo y correspondencia no generero estudios previos 
</t>
    </r>
    <r>
      <rPr>
        <b/>
        <sz val="11"/>
        <color theme="1"/>
        <rFont val="Arial Narrow"/>
        <family val="2"/>
      </rPr>
      <t>GIT Aseguramiento:</t>
    </r>
    <r>
      <rPr>
        <sz val="11"/>
        <color theme="1"/>
        <rFont val="Arial Narrow"/>
        <family val="2"/>
      </rPr>
      <t xml:space="preserve">  Este GIT no adelanta estudios previos
</t>
    </r>
    <r>
      <rPr>
        <b/>
        <sz val="11"/>
        <color theme="1"/>
        <rFont val="Arial Narrow"/>
        <family val="2"/>
      </rPr>
      <t xml:space="preserve">GIT. Depositarios: </t>
    </r>
    <r>
      <rPr>
        <sz val="11"/>
        <color theme="1"/>
        <rFont val="Arial Narrow"/>
        <family val="2"/>
      </rPr>
      <t xml:space="preserve">
NO APLICA
</t>
    </r>
    <r>
      <rPr>
        <b/>
        <sz val="11"/>
        <color theme="1"/>
        <rFont val="Arial Narrow"/>
        <family val="2"/>
      </rPr>
      <t>G. Financiera</t>
    </r>
    <r>
      <rPr>
        <sz val="11"/>
        <color theme="1"/>
        <rFont val="Arial Narrow"/>
        <family val="2"/>
      </rPr>
      <t xml:space="preserve">: Los estudios previos realizados por la Gerencia Financiera para nuevas contrataciones o modificaciones contractuales se realizan de acuerdo con el Manual e Contratación adodptado por la Sociedad mediante el diligenciamiento del formato F-BS1-054 Estudios previos, los cuales se radican a la Gerencia de Contratos mediante flujo de Seven ERP para ser revisados y realizar los ajustes en caso de ser necesario
</t>
    </r>
    <r>
      <rPr>
        <b/>
        <sz val="11"/>
        <color theme="1"/>
        <rFont val="Arial Narrow"/>
        <family val="2"/>
      </rPr>
      <t>G. Proyectos Especiales</t>
    </r>
    <r>
      <rPr>
        <sz val="11"/>
        <color theme="1"/>
        <rFont val="Arial Narrow"/>
        <family val="2"/>
      </rPr>
      <t xml:space="preserve">: La GPE adelanta los estudios de mercado y análisis del sector previo a la estructuración de los estudios previos cumpliendo con lo contemplado en el manual de contratación de la Entidad. Posteriormente, se remiten en su totalidad  a la Gerencia de Contratos para su revisón y validación.
</t>
    </r>
    <r>
      <rPr>
        <b/>
        <sz val="11"/>
        <color theme="1"/>
        <rFont val="Arial Narrow"/>
        <family val="2"/>
      </rPr>
      <t>G.Sociedades Liquidación:</t>
    </r>
    <r>
      <rPr>
        <sz val="11"/>
        <color theme="1"/>
        <rFont val="Arial Narrow"/>
        <family val="2"/>
      </rPr>
      <t xml:space="preserve"> La GSL no suscribe contratos con terceros.
</t>
    </r>
    <r>
      <rPr>
        <b/>
        <sz val="11"/>
        <color theme="1"/>
        <rFont val="Arial Narrow"/>
        <family val="2"/>
      </rPr>
      <t>GBI. Rurales:</t>
    </r>
    <r>
      <rPr>
        <sz val="11"/>
        <color theme="1"/>
        <rFont val="Arial Narrow"/>
        <family val="2"/>
      </rPr>
      <t xml:space="preserve">
Esta actividad no aplica para la Gerencia de Bienes inmuebles rurales ya que no se han desarrollado nuevos contratos y convenios no se ha requerido la elaboracion de estudios previos.
</t>
    </r>
    <r>
      <rPr>
        <b/>
        <sz val="11"/>
        <color theme="1"/>
        <rFont val="Arial Narrow"/>
        <family val="2"/>
      </rPr>
      <t xml:space="preserve">
G.R Norte</t>
    </r>
    <r>
      <rPr>
        <sz val="11"/>
        <color theme="1"/>
        <rFont val="Arial Narrow"/>
        <family val="2"/>
      </rPr>
      <t xml:space="preserve">: La Gerencia Regional no participa de esta actividad. 
</t>
    </r>
    <r>
      <rPr>
        <b/>
        <sz val="11"/>
        <color theme="1"/>
        <rFont val="Arial Narrow"/>
        <family val="2"/>
      </rPr>
      <t>O. Control Interno</t>
    </r>
    <r>
      <rPr>
        <sz val="11"/>
        <color theme="1"/>
        <rFont val="Arial Narrow"/>
        <family val="2"/>
      </rPr>
      <t xml:space="preserve">: La Oficina de Control Interno en el tercer trimestre de 2022 no se encuentra como supervisor de contratos.
</t>
    </r>
    <r>
      <rPr>
        <b/>
        <sz val="11"/>
        <color theme="1"/>
        <rFont val="Arial Narrow"/>
        <family val="2"/>
      </rPr>
      <t xml:space="preserve">
D. Presidencia</t>
    </r>
    <r>
      <rPr>
        <sz val="11"/>
        <color theme="1"/>
        <rFont val="Arial Narrow"/>
        <family val="2"/>
      </rPr>
      <t xml:space="preserve">: El despacho de la Presidencia no realiza supervision de contratos, toda vez que se encuentran bajo responsabilidad de cada area competente y la revisión de requisitos por parte de la Gerencia de Contratos
</t>
    </r>
    <r>
      <rPr>
        <b/>
        <sz val="11"/>
        <color theme="1"/>
        <rFont val="Arial Narrow"/>
        <family val="2"/>
      </rPr>
      <t>G. Técnica:</t>
    </r>
    <r>
      <rPr>
        <sz val="11"/>
        <color theme="1"/>
        <rFont val="Arial Narrow"/>
        <family val="2"/>
      </rPr>
      <t xml:space="preserve">
El supervisor encargado verifica los estudios previos de los procesos contractuales y revisa que cumpla con los criterios técnicos formato P-BS1-054 Procedimiento Elaboración Estudios Previos exigidos, realizando registro de la aprobación en el aplicativo ERP. El supervisor encargado asigna unos apoyos de supervisión de contratos dentro de la Gerencia Técnica acordes al área de conocimiento, los cuales verifican el cumplimiento del contrato diligenciando los formatos F-BS3-178 / F-GF3-044, con aprobación del supervisor. En estos formatos se especifican los objetos, cumplimiento y estado de la ejecución del contrato, entre otros.
Cabe mencionar que el supervisor de los contratos es el Gerente Técnico, quien asigna los apoyos de supervisión de contratos. 
Estado de seguimiento en curso ya que se realiza durante todo el año.
</t>
    </r>
    <r>
      <rPr>
        <b/>
        <sz val="11"/>
        <color theme="1"/>
        <rFont val="Arial Narrow"/>
        <family val="2"/>
      </rPr>
      <t xml:space="preserve">
G. Talento Humano:</t>
    </r>
    <r>
      <rPr>
        <sz val="11"/>
        <color theme="1"/>
        <rFont val="Arial Narrow"/>
        <family val="2"/>
      </rPr>
      <t xml:space="preserve"> * Estudios previos diligenciados ( objeto, alcance, análisis económico del sector, condiciones técnicas, jurídicas y financieras  requeridas, entre otros)
* Solicitudes y registros en Módulo de Contratos ERP
</t>
    </r>
    <r>
      <rPr>
        <b/>
        <sz val="11"/>
        <color theme="1"/>
        <rFont val="Arial Narrow"/>
        <family val="2"/>
      </rPr>
      <t>GR. Occidente</t>
    </r>
    <r>
      <rPr>
        <sz val="11"/>
        <color theme="1"/>
        <rFont val="Arial Narrow"/>
        <family val="2"/>
      </rPr>
      <t xml:space="preserve">: Se realiza la revision de estudios previos antes de remitir a la gerencia de contratos cuando se trata de estudios previos para nuevos contratos o de modificaciones contractuales.
</t>
    </r>
    <r>
      <rPr>
        <b/>
        <sz val="11"/>
        <color theme="1"/>
        <rFont val="Arial Narrow"/>
        <family val="2"/>
      </rPr>
      <t>GIT. Viáticos:</t>
    </r>
    <r>
      <rPr>
        <sz val="11"/>
        <color theme="1"/>
        <rFont val="Arial Narrow"/>
        <family val="2"/>
      </rPr>
      <t xml:space="preserve">
Los estudios previos fueron realizados dando cumplimiento al manual de contratación, dicho documento cuenta con la respectiva aprobación del supervisor.
</t>
    </r>
    <r>
      <rPr>
        <b/>
        <sz val="11"/>
        <color theme="1"/>
        <rFont val="Arial Narrow"/>
        <family val="2"/>
      </rPr>
      <t xml:space="preserve">O. Gestión de la Información:
</t>
    </r>
    <r>
      <rPr>
        <sz val="11"/>
        <color theme="1"/>
        <rFont val="Arial Narrow"/>
        <family val="2"/>
      </rPr>
      <t xml:space="preserve">A corte de septiembre 2022 se han revisado y verificado estudios previos para los contratos tramitados durante este periodo.
</t>
    </r>
    <r>
      <rPr>
        <b/>
        <sz val="11"/>
        <color theme="1"/>
        <rFont val="Arial Narrow"/>
        <family val="2"/>
      </rPr>
      <t>GB. Muebles</t>
    </r>
    <r>
      <rPr>
        <sz val="11"/>
        <color theme="1"/>
        <rFont val="Arial Narrow"/>
        <family val="2"/>
      </rPr>
      <t xml:space="preserve">: La Gerencia de bienes muebles elabora los estudios previos  de acuerdo a las necesidades de contratacion que requiera la Gerencia, se remites a la Gerencia de contratos para su aprobación y asi proceder a su publicacion en  la pagina web de la Entidad.
</t>
    </r>
    <r>
      <rPr>
        <b/>
        <sz val="11"/>
        <color theme="1"/>
        <rFont val="Arial Narrow"/>
        <family val="2"/>
      </rPr>
      <t>GBI. Urbanos:</t>
    </r>
    <r>
      <rPr>
        <sz val="11"/>
        <color theme="1"/>
        <rFont val="Arial Narrow"/>
        <family val="2"/>
      </rPr>
      <t xml:space="preserve"> ACTUALMENTE NO TENEMOS PROCESOS DE CONTRATACIÓN EN CURSO.
</t>
    </r>
    <r>
      <rPr>
        <b/>
        <sz val="11"/>
        <color theme="1"/>
        <rFont val="Arial Narrow"/>
        <family val="2"/>
      </rPr>
      <t>G. Asuntos Legales</t>
    </r>
    <r>
      <rPr>
        <sz val="11"/>
        <color theme="1"/>
        <rFont val="Arial Narrow"/>
        <family val="2"/>
      </rPr>
      <t xml:space="preserve">: En este momento se encuentra en evalució estudio una nueva contratación en el area defensa jurídica, por lo que, se olciita estudio ya probación por la Gerente de Asuntos Legales
</t>
    </r>
    <r>
      <rPr>
        <b/>
        <sz val="11"/>
        <color theme="1"/>
        <rFont val="Arial Narrow"/>
        <family val="2"/>
      </rPr>
      <t>GR Sur Occidente:</t>
    </r>
    <r>
      <rPr>
        <sz val="11"/>
        <color theme="1"/>
        <rFont val="Arial Narrow"/>
        <family val="2"/>
      </rPr>
      <t xml:space="preserve"> Verificación de lo requerido al contratista de acuerdo con el P-BS1-024 Procedimiento Elaboración Estudios Previos
</t>
    </r>
    <r>
      <rPr>
        <b/>
        <sz val="11"/>
        <color theme="1"/>
        <rFont val="Arial Narrow"/>
        <family val="2"/>
      </rPr>
      <t>GRCO</t>
    </r>
    <r>
      <rPr>
        <sz val="11"/>
        <color theme="1"/>
        <rFont val="Arial Narrow"/>
        <family val="2"/>
      </rPr>
      <t xml:space="preserve">: Finalizado
</t>
    </r>
    <r>
      <rPr>
        <b/>
        <sz val="11"/>
        <color theme="1"/>
        <rFont val="Arial Narrow"/>
        <family val="2"/>
      </rPr>
      <t>G. Sociedades Activas</t>
    </r>
    <r>
      <rPr>
        <sz val="11"/>
        <color theme="1"/>
        <rFont val="Arial Narrow"/>
        <family val="2"/>
      </rPr>
      <t xml:space="preserve">: En el 3T de 2022 la Gerencia de Sociedadesd Activas no realiza Revisión de Viabilidad Técnica de Estudios Previos.
</t>
    </r>
    <r>
      <rPr>
        <b/>
        <sz val="11"/>
        <color theme="1"/>
        <rFont val="Arial Narrow"/>
        <family val="2"/>
      </rPr>
      <t>O. Asesora de Planeación:</t>
    </r>
    <r>
      <rPr>
        <sz val="11"/>
        <color theme="1"/>
        <rFont val="Arial Narrow"/>
        <family val="2"/>
      </rPr>
      <t xml:space="preserve"> Durante el tercer trimestre no se revisaron estudio previos </t>
    </r>
  </si>
  <si>
    <r>
      <rPr>
        <b/>
        <sz val="11"/>
        <color theme="1"/>
        <rFont val="Arial Narrow"/>
        <family val="2"/>
      </rPr>
      <t>GIT Administrativa:</t>
    </r>
    <r>
      <rPr>
        <sz val="11"/>
        <color theme="1"/>
        <rFont val="Arial Narrow"/>
        <family val="2"/>
      </rPr>
      <t xml:space="preserve"> Todos los procesos contractuales solicitados por el area cuentan con sus correspondientes análisis o estudio de mercado, cotizaciones, verificación de requisitos habilitantes y evaluación de ofertas. Así mismo, previamente a los proveedores se le consultan sus antecedentes ante las Entidades competentes. Por último, se realiza la elaboración del formato de estudios previos debidamente justificada la necesidad y demás requisitos, documento que es aprobado y firmado por el jefe de área, dando cumplimiento a lo establecido en el Manual de Contratacion que ha establecido la Entidad. Estos documentos posteriormente son cargados y gestionados en el aplicativo ERP.
</t>
    </r>
    <r>
      <rPr>
        <b/>
        <sz val="11"/>
        <color theme="1"/>
        <rFont val="Arial Narrow"/>
        <family val="2"/>
      </rPr>
      <t>GIT Archivo:</t>
    </r>
    <r>
      <rPr>
        <sz val="11"/>
        <color theme="1"/>
        <rFont val="Arial Narrow"/>
        <family val="2"/>
      </rPr>
      <t xml:space="preserve"> En el tercer trimestre del 2022 el Git de archivo y correspondencia no generero estudios previos 
</t>
    </r>
    <r>
      <rPr>
        <b/>
        <sz val="11"/>
        <color theme="1"/>
        <rFont val="Arial Narrow"/>
        <family val="2"/>
      </rPr>
      <t>GIT Aseguramiento</t>
    </r>
    <r>
      <rPr>
        <sz val="11"/>
        <color theme="1"/>
        <rFont val="Arial Narrow"/>
        <family val="2"/>
      </rPr>
      <t xml:space="preserve">: Este GIT no adelanta estudios previos
</t>
    </r>
    <r>
      <rPr>
        <b/>
        <sz val="11"/>
        <color theme="1"/>
        <rFont val="Arial Narrow"/>
        <family val="2"/>
      </rPr>
      <t xml:space="preserve">GIT. Depositarios: </t>
    </r>
    <r>
      <rPr>
        <sz val="11"/>
        <color theme="1"/>
        <rFont val="Arial Narrow"/>
        <family val="2"/>
      </rPr>
      <t xml:space="preserve">
NO APLICA
</t>
    </r>
    <r>
      <rPr>
        <b/>
        <sz val="11"/>
        <color theme="1"/>
        <rFont val="Arial Narrow"/>
        <family val="2"/>
      </rPr>
      <t>G. Financiera</t>
    </r>
    <r>
      <rPr>
        <sz val="11"/>
        <color theme="1"/>
        <rFont val="Arial Narrow"/>
        <family val="2"/>
      </rPr>
      <t xml:space="preserve">: Los estudios previos realizados por la Gerencia Financiera para nuevas contrataciones o modificaciones contractuales se realizan de acuerdo con el Manual e Contratación adodptado por la Sociedad mediante el diligenciamiento del formato F-BS1-054 Estudios previos, los cuales se radican a la Gerencia de Contratos mediante flujo de Seven ERP para ser revisados y realizar los ajustes en caso de ser necesario
</t>
    </r>
    <r>
      <rPr>
        <b/>
        <sz val="11"/>
        <color theme="1"/>
        <rFont val="Arial Narrow"/>
        <family val="2"/>
      </rPr>
      <t>G. Proyectos Especiales</t>
    </r>
    <r>
      <rPr>
        <sz val="11"/>
        <color theme="1"/>
        <rFont val="Arial Narrow"/>
        <family val="2"/>
      </rPr>
      <t xml:space="preserve">: La GPE adelanta los estudios de mercado y análisis del sector previo a la estructuración de los estudios previos cumpliendo con lo contemplado en el manual de contratación de la Entidad. Posteriormente, se remiten en su totalidad  a la Gerencia de Contratos para su revisón y validación.
</t>
    </r>
    <r>
      <rPr>
        <b/>
        <sz val="11"/>
        <color theme="1"/>
        <rFont val="Arial Narrow"/>
        <family val="2"/>
      </rPr>
      <t>G. Sociedades Liquidación</t>
    </r>
    <r>
      <rPr>
        <sz val="11"/>
        <color theme="1"/>
        <rFont val="Arial Narrow"/>
        <family val="2"/>
      </rPr>
      <t xml:space="preserve">: En la GSL no existe funcionario designado para verificar que los estudios previos realizados por los profesionales delegados cumplan con los criterios establecidos en el F-BS1 -054.
</t>
    </r>
    <r>
      <rPr>
        <b/>
        <sz val="11"/>
        <color theme="1"/>
        <rFont val="Arial Narrow"/>
        <family val="2"/>
      </rPr>
      <t>GBI. Rurales:</t>
    </r>
    <r>
      <rPr>
        <sz val="11"/>
        <color theme="1"/>
        <rFont val="Arial Narrow"/>
        <family val="2"/>
      </rPr>
      <t xml:space="preserve">
La gerencia de bienes inmuebles rurales no ha realizado verificacion, validacion seguimiento de estudios previos. 
</t>
    </r>
    <r>
      <rPr>
        <b/>
        <sz val="11"/>
        <color theme="1"/>
        <rFont val="Arial Narrow"/>
        <family val="2"/>
      </rPr>
      <t>G.R Norte</t>
    </r>
    <r>
      <rPr>
        <sz val="11"/>
        <color theme="1"/>
        <rFont val="Arial Narrow"/>
        <family val="2"/>
      </rPr>
      <t xml:space="preserve">: La Gerencia Regional no participa de esta actividad. 
</t>
    </r>
    <r>
      <rPr>
        <b/>
        <sz val="11"/>
        <color theme="1"/>
        <rFont val="Arial Narrow"/>
        <family val="2"/>
      </rPr>
      <t>O. Control Interno</t>
    </r>
    <r>
      <rPr>
        <sz val="11"/>
        <color theme="1"/>
        <rFont val="Arial Narrow"/>
        <family val="2"/>
      </rPr>
      <t xml:space="preserve">: La Oficina de Control Interno en el tercer trimestre de 2022 no se encuentra como supervisor de contratos.
</t>
    </r>
    <r>
      <rPr>
        <b/>
        <sz val="11"/>
        <color theme="1"/>
        <rFont val="Arial Narrow"/>
        <family val="2"/>
      </rPr>
      <t xml:space="preserve">
D. Presidencia</t>
    </r>
    <r>
      <rPr>
        <sz val="11"/>
        <color theme="1"/>
        <rFont val="Arial Narrow"/>
        <family val="2"/>
      </rPr>
      <t xml:space="preserve">: El despacho de la Presidencia no realizala verififcación y aprobación de los estudios previos, toda vez que se encuentran bajo responsabilidad de cada area competente y la Gerencia de Contratos. Sin embargo de requerirse alguna colaboración en la verificación por parte del Despacho, la misma se realiza
</t>
    </r>
    <r>
      <rPr>
        <b/>
        <sz val="11"/>
        <color theme="1"/>
        <rFont val="Arial Narrow"/>
        <family val="2"/>
      </rPr>
      <t>G. Técnica:</t>
    </r>
    <r>
      <rPr>
        <sz val="11"/>
        <color theme="1"/>
        <rFont val="Arial Narrow"/>
        <family val="2"/>
      </rPr>
      <t xml:space="preserve">
El supervisor encargado verifica los estudios previos de los procesos contractuales y revisa que cumpla con los criterios técnicos formato P-BS1-054 Procedimiento Elaboración Estudios Previos exigidos, realizando registro de la aprobación en el aplicativo ERP. El supervisor encargado asigna unos apoyos de supervisión de contratos dentro de la Gerencia Técnica acordes al área de conocimiento, los cuales verifican el cumplimiento del contrato diligenciando los formatos F-BS3-178 / F-GF3-044, con aprobación del supervisor. En estos formatos se especifican los objetos, cumplimiento y estado de la ejecución del contrato, entre otros.
Cabe mencionar que el supervisor de los contratos es el Gerente Técnico, quien asigna los apoyos de supervisión de contratos. 
Estado de seguimiento en curso ya que se realiza durante todo el año.
</t>
    </r>
    <r>
      <rPr>
        <b/>
        <sz val="11"/>
        <color theme="1"/>
        <rFont val="Arial Narrow"/>
        <family val="2"/>
      </rPr>
      <t xml:space="preserve">
G. Talento Humano</t>
    </r>
    <r>
      <rPr>
        <sz val="11"/>
        <color theme="1"/>
        <rFont val="Arial Narrow"/>
        <family val="2"/>
      </rPr>
      <t xml:space="preserve">: * Estudios previos diligenciados ( objeto, alcance, análisis económico del sector, condiciones técnicas)         
</t>
    </r>
    <r>
      <rPr>
        <b/>
        <sz val="11"/>
        <color theme="1"/>
        <rFont val="Arial Narrow"/>
        <family val="2"/>
      </rPr>
      <t>GR. Occidente:</t>
    </r>
    <r>
      <rPr>
        <sz val="11"/>
        <color theme="1"/>
        <rFont val="Arial Narrow"/>
        <family val="2"/>
      </rPr>
      <t xml:space="preserve">
Este control se realiza desde la Regional en cuanto a la elaboración de Estimados de Renta para establecer los canon de arrendamiento 
</t>
    </r>
    <r>
      <rPr>
        <b/>
        <sz val="11"/>
        <color theme="1"/>
        <rFont val="Arial Narrow"/>
        <family val="2"/>
      </rPr>
      <t>GIT. Viáticos:</t>
    </r>
    <r>
      <rPr>
        <sz val="11"/>
        <color theme="1"/>
        <rFont val="Arial Narrow"/>
        <family val="2"/>
      </rPr>
      <t xml:space="preserve">
Los estudios previos fueron realizados dando cumplimiento al manual de contratación, dicho documento cuenta con la respectiva aprobación del supervisor.
</t>
    </r>
    <r>
      <rPr>
        <b/>
        <sz val="11"/>
        <color theme="1"/>
        <rFont val="Arial Narrow"/>
        <family val="2"/>
      </rPr>
      <t>O. Gestión de la Información:</t>
    </r>
    <r>
      <rPr>
        <sz val="11"/>
        <color theme="1"/>
        <rFont val="Arial Narrow"/>
        <family val="2"/>
      </rPr>
      <t xml:space="preserve">
A corte de septiembre 2022 se han revisado y verificado estudios previos para los contratos tramitados durante este trimestre
</t>
    </r>
    <r>
      <rPr>
        <b/>
        <sz val="11"/>
        <color theme="1"/>
        <rFont val="Arial Narrow"/>
        <family val="2"/>
      </rPr>
      <t>GB. Muebles</t>
    </r>
    <r>
      <rPr>
        <sz val="11"/>
        <color theme="1"/>
        <rFont val="Arial Narrow"/>
        <family val="2"/>
      </rPr>
      <t xml:space="preserve">: La Gerencia de bienes muebles elabora los estudios previos  de acuerdo a las necesidades de contratacion que requiera la Gerencia, se remites a la Gerencia de contratos para su aprobación y asi proceder a su publicacion en  la pagina web de la Entidad.
</t>
    </r>
    <r>
      <rPr>
        <b/>
        <sz val="11"/>
        <color theme="1"/>
        <rFont val="Arial Narrow"/>
        <family val="2"/>
      </rPr>
      <t>GBI. Urbanos</t>
    </r>
    <r>
      <rPr>
        <sz val="11"/>
        <color theme="1"/>
        <rFont val="Arial Narrow"/>
        <family val="2"/>
      </rPr>
      <t xml:space="preserve">: ACTUALMENTE NO TENEMOS PROCESOS DE CONTRATACIÓN EN CURSO.
</t>
    </r>
    <r>
      <rPr>
        <b/>
        <sz val="11"/>
        <color theme="1"/>
        <rFont val="Arial Narrow"/>
        <family val="2"/>
      </rPr>
      <t xml:space="preserve">GR Sur Occidente: </t>
    </r>
    <r>
      <rPr>
        <sz val="11"/>
        <color theme="1"/>
        <rFont val="Arial Narrow"/>
        <family val="2"/>
      </rPr>
      <t xml:space="preserve">SE remiten cotizaciones ( minimo 3) una vez identificada la necesidad a la gerencia correpondiente para su estudio y autorización
</t>
    </r>
    <r>
      <rPr>
        <b/>
        <sz val="11"/>
        <color theme="1"/>
        <rFont val="Arial Narrow"/>
        <family val="2"/>
      </rPr>
      <t>GRCO</t>
    </r>
    <r>
      <rPr>
        <sz val="11"/>
        <color theme="1"/>
        <rFont val="Arial Narrow"/>
        <family val="2"/>
      </rPr>
      <t xml:space="preserve">: Se realiza el apoyo a la gerencia de contratos para la elaboracion de los estudios previos por parte de los profesionales teniendo las necesidades de la regional y la asignacion presupuestal.
</t>
    </r>
    <r>
      <rPr>
        <b/>
        <sz val="11"/>
        <color theme="1"/>
        <rFont val="Arial Narrow"/>
        <family val="2"/>
      </rPr>
      <t>G. Contratos</t>
    </r>
    <r>
      <rPr>
        <sz val="11"/>
        <color theme="1"/>
        <rFont val="Arial Narrow"/>
        <family val="2"/>
      </rPr>
      <t xml:space="preserve">: La Gerencia de Contratos verifica que todos los Estudios Previos esten firmados por el respectivo jefe del área solicitante de la contratación
</t>
    </r>
    <r>
      <rPr>
        <b/>
        <sz val="11"/>
        <color theme="1"/>
        <rFont val="Arial Narrow"/>
        <family val="2"/>
      </rPr>
      <t xml:space="preserve">
G. Sociedades Activas</t>
    </r>
    <r>
      <rPr>
        <sz val="11"/>
        <color theme="1"/>
        <rFont val="Arial Narrow"/>
        <family val="2"/>
      </rPr>
      <t xml:space="preserve">: En el 3T de 2022 la Gerencia de Sociedadesd Activas no realiza Revisión de Viabilidad Técnica de Estudios Previos.
</t>
    </r>
    <r>
      <rPr>
        <b/>
        <sz val="11"/>
        <color theme="1"/>
        <rFont val="Arial Narrow"/>
        <family val="2"/>
      </rPr>
      <t>O. Asesora de Planeación</t>
    </r>
    <r>
      <rPr>
        <sz val="11"/>
        <color theme="1"/>
        <rFont val="Arial Narrow"/>
        <family val="2"/>
      </rPr>
      <t xml:space="preserve">: Durante el tercer trimestre no se verificaron estudio previos </t>
    </r>
  </si>
  <si>
    <r>
      <rPr>
        <b/>
        <sz val="11"/>
        <color theme="1"/>
        <rFont val="Arial Narrow"/>
        <family val="2"/>
      </rPr>
      <t>GIT Administrativa:</t>
    </r>
    <r>
      <rPr>
        <sz val="11"/>
        <color theme="1"/>
        <rFont val="Arial Narrow"/>
        <family val="2"/>
      </rPr>
      <t xml:space="preserve"> Mensualmente son realizadas las evaluaciones de proveedores, tarea en la que se ejerce la supervisión de los contratos a cargo del área. Las evaluaciones son entregadas a la Gerencia de Contratos a través de correo electrónico.
</t>
    </r>
    <r>
      <rPr>
        <b/>
        <sz val="11"/>
        <color theme="1"/>
        <rFont val="Arial Narrow"/>
        <family val="2"/>
      </rPr>
      <t xml:space="preserve">GIT Archivo: </t>
    </r>
    <r>
      <rPr>
        <sz val="11"/>
        <color theme="1"/>
        <rFont val="Arial Narrow"/>
        <family val="2"/>
      </rPr>
      <t xml:space="preserve">Se realizan el seguimiento mensual y se generan los informes y se publican en la página web
</t>
    </r>
    <r>
      <rPr>
        <b/>
        <sz val="11"/>
        <color theme="1"/>
        <rFont val="Arial Narrow"/>
        <family val="2"/>
      </rPr>
      <t>GIT Aseguramiento: Este</t>
    </r>
    <r>
      <rPr>
        <sz val="11"/>
        <color theme="1"/>
        <rFont val="Arial Narrow"/>
        <family val="2"/>
      </rPr>
      <t xml:space="preserve"> GIT no adelanta estudios previos
</t>
    </r>
    <r>
      <rPr>
        <b/>
        <sz val="11"/>
        <color theme="1"/>
        <rFont val="Arial Narrow"/>
        <family val="2"/>
      </rPr>
      <t xml:space="preserve">GIT. Depositarios: </t>
    </r>
    <r>
      <rPr>
        <sz val="11"/>
        <color theme="1"/>
        <rFont val="Arial Narrow"/>
        <family val="2"/>
      </rPr>
      <t xml:space="preserve">
NO APLICA
</t>
    </r>
    <r>
      <rPr>
        <b/>
        <sz val="11"/>
        <color theme="1"/>
        <rFont val="Arial Narrow"/>
        <family val="2"/>
      </rPr>
      <t>G. Financiera</t>
    </r>
    <r>
      <rPr>
        <sz val="11"/>
        <color theme="1"/>
        <rFont val="Arial Narrow"/>
        <family val="2"/>
      </rPr>
      <t xml:space="preserve">: Mensualmente se diligencia el Informe de Ejecución de Contratos y el Formato de Evaluacion de Proveedores para los contratos de la Gerencia Financiera.
</t>
    </r>
    <r>
      <rPr>
        <b/>
        <sz val="11"/>
        <color theme="1"/>
        <rFont val="Arial Narrow"/>
        <family val="2"/>
      </rPr>
      <t>G. Proyectos Especiales:</t>
    </r>
    <r>
      <rPr>
        <sz val="11"/>
        <color theme="1"/>
        <rFont val="Arial Narrow"/>
        <family val="2"/>
      </rPr>
      <t xml:space="preserve"> La Gerencia de Proyectos Especiales diligenció oportunamente a corte del tercer trimestre los informes de gestión y cumplimiento de los contratos cumpliendo con la supervisión y evaluación de los proveedores
</t>
    </r>
    <r>
      <rPr>
        <b/>
        <sz val="11"/>
        <color theme="1"/>
        <rFont val="Arial Narrow"/>
        <family val="2"/>
      </rPr>
      <t>G. Sociedades Liquidación</t>
    </r>
    <r>
      <rPr>
        <sz val="11"/>
        <color theme="1"/>
        <rFont val="Arial Narrow"/>
        <family val="2"/>
      </rPr>
      <t xml:space="preserve">: Desde septiemvre 2022 se cuenta con un contrato para supervisión.
</t>
    </r>
    <r>
      <rPr>
        <b/>
        <sz val="11"/>
        <color theme="1"/>
        <rFont val="Arial Narrow"/>
        <family val="2"/>
      </rPr>
      <t>GBI. Rurales:</t>
    </r>
    <r>
      <rPr>
        <sz val="11"/>
        <color theme="1"/>
        <rFont val="Arial Narrow"/>
        <family val="2"/>
      </rPr>
      <t xml:space="preserve">
*  Se realizan reuniones periodicas con la contraparte para revisar el avance el convenio. 
* Se elaboran actas donde se establecen los compromisos planteados en las diferentes reuniones.
* Se realiza lavalidacion de informacion entregada por la contraparte para determinar si el insumo entregado cumple con lo solicitado*
*Seguimiento del convenio a traves de informes periodicos 
* En dado caso que se presente incumplimientos o informacion incompleta se debe emitir oficio a la entidad prestadora para la correccion de la informacion suministrada 
</t>
    </r>
    <r>
      <rPr>
        <b/>
        <sz val="11"/>
        <color theme="1"/>
        <rFont val="Arial Narrow"/>
        <family val="2"/>
      </rPr>
      <t>G.R Norte:</t>
    </r>
    <r>
      <rPr>
        <sz val="11"/>
        <color theme="1"/>
        <rFont val="Arial Narrow"/>
        <family val="2"/>
      </rPr>
      <t xml:space="preserve"> Durante el trimestre, la Gerencia contó con el apoyo a la supervisión de contrato de logísitca y ROM, a saber: Profeisonal I adscrito a la Cordinación operativa; y, Profesional I adscrito a la Coordinación Comercial, respectivamente. Los profesionales de apoyo elaboran los informes de seguimiento a la supervisión. 
</t>
    </r>
    <r>
      <rPr>
        <b/>
        <sz val="11"/>
        <color theme="1"/>
        <rFont val="Arial Narrow"/>
        <family val="2"/>
      </rPr>
      <t>O. Control Interno:</t>
    </r>
    <r>
      <rPr>
        <sz val="11"/>
        <color theme="1"/>
        <rFont val="Arial Narrow"/>
        <family val="2"/>
      </rPr>
      <t xml:space="preserve"> La Oficina de Control Interno en el tercer trimestre de 2022 no se encuentra como supervisor de contratos.
</t>
    </r>
    <r>
      <rPr>
        <b/>
        <sz val="11"/>
        <color theme="1"/>
        <rFont val="Arial Narrow"/>
        <family val="2"/>
      </rPr>
      <t xml:space="preserve">D. Presidencia: </t>
    </r>
    <r>
      <rPr>
        <sz val="11"/>
        <color theme="1"/>
        <rFont val="Arial Narrow"/>
        <family val="2"/>
      </rPr>
      <t xml:space="preserve">El despacho de la Presidencia no realiza supervision de contratos, toda vez que se encuentran bajo responsabilidad de cada área competente. 
</t>
    </r>
    <r>
      <rPr>
        <b/>
        <sz val="11"/>
        <color theme="1"/>
        <rFont val="Arial Narrow"/>
        <family val="2"/>
      </rPr>
      <t>G. Técnica:</t>
    </r>
    <r>
      <rPr>
        <sz val="11"/>
        <color theme="1"/>
        <rFont val="Arial Narrow"/>
        <family val="2"/>
      </rPr>
      <t xml:space="preserve">
El Gerente Técnico, Supervisor de los Contratos, asigna unos apoyos de supervisión de contratos de acuerdo al área de desempeño. Estos apoyos son los encargados de la verificación periódica de los objetivos y obligaciones consignadas en los contratos diligenciando los formatos F-BS3-178 Informe de Ejecución de Contratos y el F-BS3-333 Formato de evaluación de proveedores conforme a los tiempos definidos en los procedimientos, a fin de expedir o no el certificado de cumplimiento, todo lo anterior con la aprobación del Supervisor.
Estado de seguimiento en curso ya que se realiza durante todo el año.
</t>
    </r>
    <r>
      <rPr>
        <b/>
        <sz val="11"/>
        <color theme="1"/>
        <rFont val="Arial Narrow"/>
        <family val="2"/>
      </rPr>
      <t>G. Talento Humano</t>
    </r>
    <r>
      <rPr>
        <sz val="11"/>
        <color theme="1"/>
        <rFont val="Arial Narrow"/>
        <family val="2"/>
      </rPr>
      <t xml:space="preserve">:* Estudios previos diligenciados ( objeto, alcance, análisis económico del sector, condiciones técnicas, jurídicas y financieras  requeridas, entre otros)                                   * Solicitudes y registros en Módulo de Contratos ERP                                             * Informe de ejecución  y certificado de cumplimiento 
</t>
    </r>
    <r>
      <rPr>
        <b/>
        <sz val="11"/>
        <color theme="1"/>
        <rFont val="Arial Narrow"/>
        <family val="2"/>
      </rPr>
      <t>GR. Occidente:</t>
    </r>
    <r>
      <rPr>
        <sz val="11"/>
        <color theme="1"/>
        <rFont val="Arial Narrow"/>
        <family val="2"/>
      </rPr>
      <t xml:space="preserve">
Desde la Regional se realiza seguimiento a contrato de Losgistica y contrato de ROM
</t>
    </r>
    <r>
      <rPr>
        <b/>
        <sz val="11"/>
        <color theme="1"/>
        <rFont val="Arial Narrow"/>
        <family val="2"/>
      </rPr>
      <t>GIT. Viáticos:</t>
    </r>
    <r>
      <rPr>
        <sz val="11"/>
        <color theme="1"/>
        <rFont val="Arial Narrow"/>
        <family val="2"/>
      </rPr>
      <t xml:space="preserve">
El control se realiza una vez se emite el informe de jecución, de acuerdo al cumpliento de las obligaciones pactadas.
</t>
    </r>
    <r>
      <rPr>
        <b/>
        <sz val="11"/>
        <color theme="1"/>
        <rFont val="Arial Narrow"/>
        <family val="2"/>
      </rPr>
      <t>O. Gestión de la Información:</t>
    </r>
    <r>
      <rPr>
        <sz val="11"/>
        <color theme="1"/>
        <rFont val="Arial Narrow"/>
        <family val="2"/>
      </rPr>
      <t xml:space="preserve">
A corte de septiembre 2022, la OGI mediante el pago de cada contrato realiza el diligenciamiento del formatos F-BS3-178 Informe de Ejecución de Contratos (actualizado Versión 4 - 11/07/2022), donde se valida el cumplimiento de las obligaciones especificas y en caso de algún incumplimiento se realiza el proceso mediante oficio al proveedor indicándole que obligación o clausula esta incumpliendo.
</t>
    </r>
    <r>
      <rPr>
        <b/>
        <sz val="11"/>
        <color theme="1"/>
        <rFont val="Arial Narrow"/>
        <family val="2"/>
      </rPr>
      <t>GB. Muebles:</t>
    </r>
    <r>
      <rPr>
        <sz val="11"/>
        <color theme="1"/>
        <rFont val="Arial Narrow"/>
        <family val="2"/>
      </rPr>
      <t xml:space="preserve"> La Gerencia de Muebles designo supervisores de apoyo a los contratos a cargo de la Gerencia quienes son los encargados de gestionar y realizar mesas de trabajo con los contratistas para realizar el seguimiento a  los contratos
</t>
    </r>
    <r>
      <rPr>
        <b/>
        <sz val="11"/>
        <color theme="1"/>
        <rFont val="Arial Narrow"/>
        <family val="2"/>
      </rPr>
      <t>GBI. Urbanos</t>
    </r>
    <r>
      <rPr>
        <sz val="11"/>
        <color theme="1"/>
        <rFont val="Arial Narrow"/>
        <family val="2"/>
      </rPr>
      <t xml:space="preserve">: A LA FECHA NO HEMOS INCIADO LA EJECUCIÓN DEL UNICO CONTRATO VIGENTE EN LA GERENCIA
</t>
    </r>
    <r>
      <rPr>
        <b/>
        <sz val="11"/>
        <color theme="1"/>
        <rFont val="Arial Narrow"/>
        <family val="2"/>
      </rPr>
      <t>GR Sur Occidente</t>
    </r>
    <r>
      <rPr>
        <sz val="11"/>
        <color theme="1"/>
        <rFont val="Arial Narrow"/>
        <family val="2"/>
      </rPr>
      <t xml:space="preserve">: Se realiza la verificación periodica con el contratista de los servicios prestados, de acuerdo a lo establecido en el contrato.
</t>
    </r>
    <r>
      <rPr>
        <b/>
        <sz val="11"/>
        <color theme="1"/>
        <rFont val="Arial Narrow"/>
        <family val="2"/>
      </rPr>
      <t>GRCO:</t>
    </r>
    <r>
      <rPr>
        <sz val="11"/>
        <color theme="1"/>
        <rFont val="Arial Narrow"/>
        <family val="2"/>
      </rPr>
      <t xml:space="preserve"> Se realiza el seguimiento a la  supervisión de contratos por parte de la regional como lo son los contratos para ROM 043 y 044 de 2022 y el 077 de 2021 medianto los profesionales asignados.
</t>
    </r>
    <r>
      <rPr>
        <b/>
        <sz val="11"/>
        <color theme="1"/>
        <rFont val="Arial Narrow"/>
        <family val="2"/>
      </rPr>
      <t xml:space="preserve">
G. Sociedades Activas: </t>
    </r>
    <r>
      <rPr>
        <sz val="11"/>
        <color theme="1"/>
        <rFont val="Arial Narrow"/>
        <family val="2"/>
      </rPr>
      <t xml:space="preserve">En el 3T de 2022 la Gerencia de Sociedadesd Activas no realiza Revisión de Viabilidad Técnica de Estudios Previos.
</t>
    </r>
    <r>
      <rPr>
        <b/>
        <sz val="11"/>
        <color theme="1"/>
        <rFont val="Arial Narrow"/>
        <family val="2"/>
      </rPr>
      <t>O. Asesora de Planeación:</t>
    </r>
    <r>
      <rPr>
        <sz val="11"/>
        <color theme="1"/>
        <rFont val="Arial Narrow"/>
        <family val="2"/>
      </rPr>
      <t xml:space="preserve"> A corte del tercer trimestre de 2022, la OAP ejerció periódicamente la supervisión del proveedor TIQAL con ocasión de la adquisición e implementación del software Daruma.</t>
    </r>
  </si>
  <si>
    <r>
      <rPr>
        <b/>
        <sz val="11"/>
        <color theme="1"/>
        <rFont val="Arial Narrow"/>
        <family val="2"/>
      </rPr>
      <t>GIT Administrativa:</t>
    </r>
    <r>
      <rPr>
        <sz val="11"/>
        <color theme="1"/>
        <rFont val="Arial Narrow"/>
        <family val="2"/>
      </rPr>
      <t xml:space="preserve"> Formatos F-BS3-178, Correos electrónicos
</t>
    </r>
    <r>
      <rPr>
        <b/>
        <sz val="11"/>
        <color theme="1"/>
        <rFont val="Arial Narrow"/>
        <family val="2"/>
      </rPr>
      <t>GIT Archivo</t>
    </r>
    <r>
      <rPr>
        <sz val="11"/>
        <color theme="1"/>
        <rFont val="Arial Narrow"/>
        <family val="2"/>
      </rPr>
      <t xml:space="preserve">: se deja evidencia en la siguiente ruta: https://www.saesas.gov.co/transparencia_acceso_informaciOn_pUblica/8_contratacion/8_2_publicacion_ejecucion_contratos/informes_gestion_contractual/vice_adtiva_financiera
</t>
    </r>
    <r>
      <rPr>
        <b/>
        <sz val="11"/>
        <color theme="1"/>
        <rFont val="Arial Narrow"/>
        <family val="2"/>
      </rPr>
      <t xml:space="preserve">G. Financiera: </t>
    </r>
    <r>
      <rPr>
        <sz val="11"/>
        <color theme="1"/>
        <rFont val="Arial Narrow"/>
        <family val="2"/>
      </rPr>
      <t xml:space="preserve"> Los informes de Ejecución se publican en la página web en la ruta https://www.saesas.gov.co/transparencia_acceso_informaciOn_pUblica/8_contratacion/8_2_publicacion_ejecucion_contratos/informes_gestion_contractual/gcia_financiera, y los Informes de evaluación se remiten por correo electrónico al área de contratos
</t>
    </r>
    <r>
      <rPr>
        <b/>
        <sz val="11"/>
        <color theme="1"/>
        <rFont val="Arial Narrow"/>
        <family val="2"/>
      </rPr>
      <t>G. Proyectos Especiales:</t>
    </r>
    <r>
      <rPr>
        <sz val="11"/>
        <color theme="1"/>
        <rFont val="Arial Narrow"/>
        <family val="2"/>
      </rPr>
      <t xml:space="preserve"> Los informes de gestión se publican mensualmente en la página de la SAE y el informe de cumplimiento diligenciado se remite a la Gerencia de Contratos, a través de memorando.
</t>
    </r>
    <r>
      <rPr>
        <b/>
        <sz val="11"/>
        <color theme="1"/>
        <rFont val="Arial Narrow"/>
        <family val="2"/>
      </rPr>
      <t xml:space="preserve">
G. Sociedades Liquidación</t>
    </r>
    <r>
      <rPr>
        <sz val="11"/>
        <color theme="1"/>
        <rFont val="Arial Narrow"/>
        <family val="2"/>
      </rPr>
      <t xml:space="preserve">: Informes 
</t>
    </r>
    <r>
      <rPr>
        <b/>
        <sz val="11"/>
        <color theme="1"/>
        <rFont val="Arial Narrow"/>
        <family val="2"/>
      </rPr>
      <t>GBI. Rurales:</t>
    </r>
    <r>
      <rPr>
        <sz val="11"/>
        <color theme="1"/>
        <rFont val="Arial Narrow"/>
        <family val="2"/>
      </rPr>
      <t xml:space="preserve">
*Actas de reunion 
* Memorandos a la contraparte con la solicitud de la informacion a traves del aplicativo zeus
* Correos electronicos.
</t>
    </r>
    <r>
      <rPr>
        <b/>
        <sz val="11"/>
        <color theme="1"/>
        <rFont val="Arial Narrow"/>
        <family val="2"/>
      </rPr>
      <t>G.R Norte:</t>
    </r>
    <r>
      <rPr>
        <sz val="11"/>
        <color theme="1"/>
        <rFont val="Arial Narrow"/>
        <family val="2"/>
      </rPr>
      <t xml:space="preserve"> \\fileserver\publica\45 - Regional Norte\COORDINACION OPERATIVA\17.CONTRATO LOGISTICA\AFIDG     \\fileserver\publica\45 - Regional Norte\COORDINACION COMERCIAL\ROM\CONTRATO 037-2022\5. INFORMES DE SUPERVISION\2022
</t>
    </r>
    <r>
      <rPr>
        <b/>
        <sz val="11"/>
        <color theme="1"/>
        <rFont val="Arial Narrow"/>
        <family val="2"/>
      </rPr>
      <t>G. Técnica:</t>
    </r>
    <r>
      <rPr>
        <sz val="11"/>
        <color theme="1"/>
        <rFont val="Arial Narrow"/>
        <family val="2"/>
      </rPr>
      <t xml:space="preserve">
Ejemplo:\\fileserver.saesas.gov.co\publica\7 - Coordinación Técnica\AREA TECNICA\FUNCIONARIOS\LIRODRIGUEZ\FACTURAS NICOLAS
\\fileserver\publica\7 - Coordinación Técnica\AREA TECNICA\FUNCIONARIOS\CCASTIBLANCO\7. Contratos\4. Finca Babilonia Contrato 2021
\\fileserver.saesas.gov.co\publica\7 - Coordinación Técnica\AREA TECNICA\FUNCIONARIOS\SMARTINEZ\SMARTINEZ\GERENCIA MUEBLES\1. Seaflower-Mr Gobby - 01_03_2022\4. Informe Ejecución de Contratos
</t>
    </r>
    <r>
      <rPr>
        <b/>
        <sz val="11"/>
        <color theme="1"/>
        <rFont val="Arial Narrow"/>
        <family val="2"/>
      </rPr>
      <t>G. Talento Humano:</t>
    </r>
    <r>
      <rPr>
        <sz val="11"/>
        <color theme="1"/>
        <rFont val="Arial Narrow"/>
        <family val="2"/>
      </rPr>
      <t xml:space="preserve"> *Los informes de ejecución del contrato se sube a la plataforma web.
*Carpetas de supervisión del contrato                  
</t>
    </r>
    <r>
      <rPr>
        <b/>
        <sz val="11"/>
        <color theme="1"/>
        <rFont val="Arial Narrow"/>
        <family val="2"/>
      </rPr>
      <t>GR. Occidente:</t>
    </r>
    <r>
      <rPr>
        <sz val="11"/>
        <color theme="1"/>
        <rFont val="Arial Narrow"/>
        <family val="2"/>
      </rPr>
      <t xml:space="preserve">
Actas de soporte mesas de trabajo seguimiento
</t>
    </r>
    <r>
      <rPr>
        <b/>
        <sz val="11"/>
        <color theme="1"/>
        <rFont val="Arial Narrow"/>
        <family val="2"/>
      </rPr>
      <t>GIT. Viáticos:</t>
    </r>
    <r>
      <rPr>
        <sz val="11"/>
        <color theme="1"/>
        <rFont val="Arial Narrow"/>
        <family val="2"/>
      </rPr>
      <t xml:space="preserve">
El informe de ejecución se publica en la pagina web y en la carpeta virtual del contrato
</t>
    </r>
    <r>
      <rPr>
        <b/>
        <sz val="11"/>
        <color theme="1"/>
        <rFont val="Arial Narrow"/>
        <family val="2"/>
      </rPr>
      <t xml:space="preserve">O. Gestión de la Información:
</t>
    </r>
    <r>
      <rPr>
        <sz val="11"/>
        <color theme="1"/>
        <rFont val="Arial Narrow"/>
        <family val="2"/>
      </rPr>
      <t xml:space="preserve">https://www.saesas.gov.co/?idcategoria=105747
Carpeta del Contrato
ERP
</t>
    </r>
    <r>
      <rPr>
        <b/>
        <sz val="11"/>
        <color theme="1"/>
        <rFont val="Arial Narrow"/>
        <family val="2"/>
      </rPr>
      <t>GB. Muebles</t>
    </r>
    <r>
      <rPr>
        <sz val="11"/>
        <color theme="1"/>
        <rFont val="Arial Narrow"/>
        <family val="2"/>
      </rPr>
      <t xml:space="preserve">: informes de supervision, requerimientos, carpetas de supervisión 
</t>
    </r>
    <r>
      <rPr>
        <b/>
        <sz val="11"/>
        <color theme="1"/>
        <rFont val="Arial Narrow"/>
        <family val="2"/>
      </rPr>
      <t>GR Sur Occidente</t>
    </r>
    <r>
      <rPr>
        <sz val="11"/>
        <color theme="1"/>
        <rFont val="Arial Narrow"/>
        <family val="2"/>
      </rPr>
      <t xml:space="preserve">: Correo electronico, Aplicativo Zeus, Sigma 1.5, ERP - Seven, reuniones y actas de reuniones.
</t>
    </r>
    <r>
      <rPr>
        <b/>
        <sz val="11"/>
        <color theme="1"/>
        <rFont val="Arial Narrow"/>
        <family val="2"/>
      </rPr>
      <t>GRCO:</t>
    </r>
    <r>
      <rPr>
        <sz val="11"/>
        <color theme="1"/>
        <rFont val="Arial Narrow"/>
        <family val="2"/>
      </rPr>
      <t xml:space="preserve"> CARPETA PUBLICA 21-REGIONAL CENTRO ORIENTE-INDICADORES 2022-RIESGOS 2022-TERCER TRIMESTRE
O</t>
    </r>
    <r>
      <rPr>
        <b/>
        <sz val="11"/>
        <color theme="1"/>
        <rFont val="Arial Narrow"/>
        <family val="2"/>
      </rPr>
      <t>. Asesora de Planeación:</t>
    </r>
    <r>
      <rPr>
        <sz val="11"/>
        <color theme="1"/>
        <rFont val="Arial Narrow"/>
        <family val="2"/>
      </rPr>
      <t xml:space="preserve"> :Archivos de control de supervisión DARUMA</t>
    </r>
  </si>
  <si>
    <r>
      <rPr>
        <b/>
        <sz val="11"/>
        <color theme="1"/>
        <rFont val="Arial Narrow"/>
        <family val="2"/>
      </rPr>
      <t>GIT Administrativa:</t>
    </r>
    <r>
      <rPr>
        <sz val="11"/>
        <color theme="1"/>
        <rFont val="Arial Narrow"/>
        <family val="2"/>
      </rPr>
      <t xml:space="preserve"> En el trámite de elaboración de estudios previos y de la proyección del proceso contractual que se adelante según su modalidad, son verificados el planteamiento de los riesgos del proceso y mecanismos de cobertura, solicitando en algunos casos asesoría de la Gerencia de Contratos y/o acompañamiento con el asesor de seguros.
</t>
    </r>
    <r>
      <rPr>
        <b/>
        <sz val="11"/>
        <color theme="1"/>
        <rFont val="Arial Narrow"/>
        <family val="2"/>
      </rPr>
      <t>GIT Archivo</t>
    </r>
    <r>
      <rPr>
        <sz val="11"/>
        <color theme="1"/>
        <rFont val="Arial Narrow"/>
        <family val="2"/>
      </rPr>
      <t xml:space="preserve">: En el tercer trimestre del 2022 el Git de archivo y correspondencia no generero estudios previos 
</t>
    </r>
    <r>
      <rPr>
        <b/>
        <sz val="11"/>
        <color theme="1"/>
        <rFont val="Arial Narrow"/>
        <family val="2"/>
      </rPr>
      <t xml:space="preserve">
GIT Aseguramiento</t>
    </r>
    <r>
      <rPr>
        <sz val="11"/>
        <color theme="1"/>
        <rFont val="Arial Narrow"/>
        <family val="2"/>
      </rPr>
      <t xml:space="preserve">: Este GIT no adelanta estudios previos
</t>
    </r>
    <r>
      <rPr>
        <b/>
        <sz val="11"/>
        <color theme="1"/>
        <rFont val="Arial Narrow"/>
        <family val="2"/>
      </rPr>
      <t xml:space="preserve">GIT. Depositarios: </t>
    </r>
    <r>
      <rPr>
        <sz val="11"/>
        <color theme="1"/>
        <rFont val="Arial Narrow"/>
        <family val="2"/>
      </rPr>
      <t xml:space="preserve">
NO APLICA
</t>
    </r>
    <r>
      <rPr>
        <b/>
        <sz val="11"/>
        <color theme="1"/>
        <rFont val="Arial Narrow"/>
        <family val="2"/>
      </rPr>
      <t>G. Financiera:</t>
    </r>
    <r>
      <rPr>
        <sz val="11"/>
        <color theme="1"/>
        <rFont val="Arial Narrow"/>
        <family val="2"/>
      </rPr>
      <t xml:space="preserve"> Los estudios previos realizados por la Gerencia Financiera para nuevas contrataciones o modificaciones contractuales se realizan de acuerdo con el Manual e Contratación adoptado por la Sociedad mediante el diligenciamiento del formato F-BS1-054 Estudios previos, los cuales se radican a la Gerencia de Contratos mediante flujo de Seven ERP para ser revisados y realizar los ajustes en caso de ser necesario. Dentro del formato de estudios previos se diligencia el numeral de Riesgos los cuales son definidos segun la modalidad de contratación y el objeto contractual, el cual es validado por la Gerencia de Contratos.
</t>
    </r>
    <r>
      <rPr>
        <b/>
        <sz val="11"/>
        <color theme="1"/>
        <rFont val="Arial Narrow"/>
        <family val="2"/>
      </rPr>
      <t>G. Proyectos Especiales</t>
    </r>
    <r>
      <rPr>
        <sz val="11"/>
        <color theme="1"/>
        <rFont val="Arial Narrow"/>
        <family val="2"/>
      </rPr>
      <t xml:space="preserve">: La Gerencia de Proyectos Especiales suscribió a corte del tercer trimestre de 2022 el contrato No. 059 cuyo objeto esta relacionado con la realización de avalúos técnicos de inmuebles
</t>
    </r>
    <r>
      <rPr>
        <b/>
        <sz val="11"/>
        <color theme="1"/>
        <rFont val="Arial Narrow"/>
        <family val="2"/>
      </rPr>
      <t>G. Sociedades Liquidación:</t>
    </r>
    <r>
      <rPr>
        <sz val="11"/>
        <color theme="1"/>
        <rFont val="Arial Narrow"/>
        <family val="2"/>
      </rPr>
      <t xml:space="preserve"> La GSL no realiza actividades de celebración, legalización y ejecución del contrato
</t>
    </r>
    <r>
      <rPr>
        <b/>
        <sz val="11"/>
        <color theme="1"/>
        <rFont val="Arial Narrow"/>
        <family val="2"/>
      </rPr>
      <t>GBI. Rurales:</t>
    </r>
    <r>
      <rPr>
        <sz val="11"/>
        <color theme="1"/>
        <rFont val="Arial Narrow"/>
        <family val="2"/>
      </rPr>
      <t xml:space="preserve">
La Gerencia de Bienes Rurales no genera contratacion ni cuenta con proovedores 
</t>
    </r>
    <r>
      <rPr>
        <b/>
        <sz val="11"/>
        <color theme="1"/>
        <rFont val="Arial Narrow"/>
        <family val="2"/>
      </rPr>
      <t>G.R Norte:</t>
    </r>
    <r>
      <rPr>
        <sz val="11"/>
        <color theme="1"/>
        <rFont val="Arial Narrow"/>
        <family val="2"/>
      </rPr>
      <t xml:space="preserve"> Durante el trimestre, la Gerencia contó con el apoyo a la supervisión de contrato de logísitca y ROM, a saber: Profeisonal I adscrito a la Cordinación operativa; y, Profesional I adscrito a la Coordinación Comercial, respectivamente. Los profesionales de apoyo elaboran los informes de seguimiento a la supervisión. 
</t>
    </r>
    <r>
      <rPr>
        <b/>
        <sz val="11"/>
        <color theme="1"/>
        <rFont val="Arial Narrow"/>
        <family val="2"/>
      </rPr>
      <t>O. Control Interno</t>
    </r>
    <r>
      <rPr>
        <sz val="11"/>
        <color theme="1"/>
        <rFont val="Arial Narrow"/>
        <family val="2"/>
      </rPr>
      <t xml:space="preserve">: La Oficina de Control Interno en el tercer trimestre de 2022 no se encuentra como supervisor de contratos.
</t>
    </r>
    <r>
      <rPr>
        <b/>
        <sz val="11"/>
        <color theme="1"/>
        <rFont val="Arial Narrow"/>
        <family val="2"/>
      </rPr>
      <t>D. Presidencia:</t>
    </r>
    <r>
      <rPr>
        <sz val="11"/>
        <color theme="1"/>
        <rFont val="Arial Narrow"/>
        <family val="2"/>
      </rPr>
      <t xml:space="preserve"> Teniendo en cuenta que el despacho de Presidencia no es supervisor de ningun contrato no le corresponde la verificación de las garantías, sino al area competente y a la Gerencia de Contratos 
</t>
    </r>
    <r>
      <rPr>
        <b/>
        <sz val="11"/>
        <color theme="1"/>
        <rFont val="Arial Narrow"/>
        <family val="2"/>
      </rPr>
      <t>G. Técnica:</t>
    </r>
    <r>
      <rPr>
        <sz val="11"/>
        <color theme="1"/>
        <rFont val="Arial Narrow"/>
        <family val="2"/>
      </rPr>
      <t xml:space="preserve">
Los contratos que se generen con Gerencia Técnica, se realiza la asignación de un Apoyo de Supervisión de contratos de acuerdo al área de desempeño quien se encarga de supervisar,  verificar los estudios previos, estudios de mercado, riesgos y requerimientos exigidos, realizando un registro de la revisión y llevando un control. El encargado de aprobar el proceso es el Gerente Técnico supervisor de los contratos.
Estado de seguimiento en curso ya que se realiza durante todo el año.
</t>
    </r>
    <r>
      <rPr>
        <b/>
        <sz val="11"/>
        <color theme="1"/>
        <rFont val="Arial Narrow"/>
        <family val="2"/>
      </rPr>
      <t>G. Talento Humano</t>
    </r>
    <r>
      <rPr>
        <sz val="11"/>
        <color theme="1"/>
        <rFont val="Arial Narrow"/>
        <family val="2"/>
      </rPr>
      <t xml:space="preserve">: * Estudios previos diligenciados ( objeto, alcance, análisis económico del sector, condiciones técnicas, jurídicas y financieras  requeridas, entre otros)                                   * Solicitudes y registros en Módulo de Contratos ERP
</t>
    </r>
    <r>
      <rPr>
        <b/>
        <sz val="11"/>
        <color theme="1"/>
        <rFont val="Arial Narrow"/>
        <family val="2"/>
      </rPr>
      <t>GR. Occidente:</t>
    </r>
    <r>
      <rPr>
        <sz val="11"/>
        <color theme="1"/>
        <rFont val="Arial Narrow"/>
        <family val="2"/>
      </rPr>
      <t xml:space="preserve">
se prevee los riesgos teniendo en cuenta las reuniones de seguimiento 
</t>
    </r>
    <r>
      <rPr>
        <b/>
        <sz val="11"/>
        <color theme="1"/>
        <rFont val="Arial Narrow"/>
        <family val="2"/>
      </rPr>
      <t>GIT. Viáticos:</t>
    </r>
    <r>
      <rPr>
        <sz val="11"/>
        <color theme="1"/>
        <rFont val="Arial Narrow"/>
        <family val="2"/>
      </rPr>
      <t xml:space="preserve">
La evaluación de riesgos contractuarles,  se sigue evidenciando en el informe de ejecucion mensual.
</t>
    </r>
    <r>
      <rPr>
        <b/>
        <sz val="11"/>
        <color theme="1"/>
        <rFont val="Arial Narrow"/>
        <family val="2"/>
      </rPr>
      <t>O. Gestión de la Información:</t>
    </r>
    <r>
      <rPr>
        <sz val="11"/>
        <color theme="1"/>
        <rFont val="Arial Narrow"/>
        <family val="2"/>
      </rPr>
      <t xml:space="preserve">
A corte de septiembre  2022, la OGI realizó estudios previos de los nuevos contratos, indicando en el numeral 4. ANÁLISIS DE RIESGOS Y COBERTURAS, el tipo de riesgo, la tipificación, el impacto, la probabilidad de ocurrencia y quien lo tiene asignado (entidad o contratista), documento que es enviado por el ERP al área de contratos, quien verifica la viabilidad de este acápite.
en los informes de ejecución se diligencian el nuevo formato  F-BS3-178 Informe de Ejecución de Contratos (actualizado Versión 4 - 11/07/2022) donde se añadió los riesgos asociados y materializadospara el periodo
</t>
    </r>
    <r>
      <rPr>
        <b/>
        <sz val="11"/>
        <color theme="1"/>
        <rFont val="Arial Narrow"/>
        <family val="2"/>
      </rPr>
      <t xml:space="preserve">GB. Muebles: </t>
    </r>
    <r>
      <rPr>
        <sz val="11"/>
        <color theme="1"/>
        <rFont val="Arial Narrow"/>
        <family val="2"/>
      </rPr>
      <t xml:space="preserve">De acuerdo a la naturaleza del contrato los estudios previos contemplan un item para la evaluacion de los riesgos inherentes al contrato.
</t>
    </r>
    <r>
      <rPr>
        <b/>
        <sz val="11"/>
        <color theme="1"/>
        <rFont val="Arial Narrow"/>
        <family val="2"/>
      </rPr>
      <t>GBI. Urbanos</t>
    </r>
    <r>
      <rPr>
        <sz val="11"/>
        <color theme="1"/>
        <rFont val="Arial Narrow"/>
        <family val="2"/>
      </rPr>
      <t xml:space="preserve">: ACTUALMENTE NO TENEMOS PROCESOS DE CONTRATACIÓN EN CURSO.
</t>
    </r>
    <r>
      <rPr>
        <b/>
        <sz val="11"/>
        <color theme="1"/>
        <rFont val="Arial Narrow"/>
        <family val="2"/>
      </rPr>
      <t>GR Sur Occidente</t>
    </r>
    <r>
      <rPr>
        <sz val="11"/>
        <color theme="1"/>
        <rFont val="Arial Narrow"/>
        <family val="2"/>
      </rPr>
      <t xml:space="preserve">: El funicionario realiza las validaciones de acuerdo con los lineamientos exigistos por la gerencia de contratos y el procedimineto.
</t>
    </r>
    <r>
      <rPr>
        <b/>
        <sz val="11"/>
        <color theme="1"/>
        <rFont val="Arial Narrow"/>
        <family val="2"/>
      </rPr>
      <t>GRCO:</t>
    </r>
    <r>
      <rPr>
        <sz val="11"/>
        <color theme="1"/>
        <rFont val="Arial Narrow"/>
        <family val="2"/>
      </rPr>
      <t xml:space="preserve"> Se realiza el apoyo a la gerencia de contratos para la elaboracion de los estudios previos por parte de los profesionales teniendo las necesidades de la regional y la asignacion presupuestal.
</t>
    </r>
    <r>
      <rPr>
        <b/>
        <sz val="11"/>
        <color theme="1"/>
        <rFont val="Arial Narrow"/>
        <family val="2"/>
      </rPr>
      <t>G. Contratos</t>
    </r>
    <r>
      <rPr>
        <sz val="11"/>
        <color theme="1"/>
        <rFont val="Arial Narrow"/>
        <family val="2"/>
      </rPr>
      <t xml:space="preserve">: La Gerencia de Contratos verifica que todos los Estudios Previos vengan con el respectivo análisis de riesgos
</t>
    </r>
    <r>
      <rPr>
        <b/>
        <sz val="11"/>
        <color theme="1"/>
        <rFont val="Arial Narrow"/>
        <family val="2"/>
      </rPr>
      <t xml:space="preserve">G. Sociedades Activas: </t>
    </r>
    <r>
      <rPr>
        <sz val="11"/>
        <color theme="1"/>
        <rFont val="Arial Narrow"/>
        <family val="2"/>
      </rPr>
      <t xml:space="preserve">En el 3T de 2022 la Gerencia de Sociedadesd Activas no realiza Revisión de Viabilidad Técnica de Estudios Previos o nuevas contrataciones.
</t>
    </r>
    <r>
      <rPr>
        <b/>
        <sz val="11"/>
        <color theme="1"/>
        <rFont val="Arial Narrow"/>
        <family val="2"/>
      </rPr>
      <t xml:space="preserve">
O. Asesora de Planeación:</t>
    </r>
    <r>
      <rPr>
        <sz val="11"/>
        <color theme="1"/>
        <rFont val="Arial Narrow"/>
        <family val="2"/>
      </rPr>
      <t xml:space="preserve"> El resto de la vigencia no se tiene contemplada alguna contratación adicional por lo que se da por culminado este control. </t>
    </r>
  </si>
  <si>
    <r>
      <rPr>
        <b/>
        <sz val="11"/>
        <color theme="1"/>
        <rFont val="Arial Narrow"/>
        <family val="2"/>
      </rPr>
      <t>GIT Administrativa:</t>
    </r>
    <r>
      <rPr>
        <sz val="11"/>
        <color theme="1"/>
        <rFont val="Arial Narrow"/>
        <family val="2"/>
      </rPr>
      <t xml:space="preserve"> La verificación de las pólizas entregadas por los contratistas es verificada, sin embargo, esta labor se realiza de manera conjunta con la Gerencia de Contratos, área que valida y aprueba las garantías (pólizas) aportadas por los contratistas.
</t>
    </r>
    <r>
      <rPr>
        <b/>
        <sz val="11"/>
        <color theme="1"/>
        <rFont val="Arial Narrow"/>
        <family val="2"/>
      </rPr>
      <t>GIT Archivo</t>
    </r>
    <r>
      <rPr>
        <sz val="11"/>
        <color theme="1"/>
        <rFont val="Arial Narrow"/>
        <family val="2"/>
      </rPr>
      <t xml:space="preserve">: En el tercer trimestre del 2022 el Git de Archivo y Correspondencia no a generado modificaciones contractuales 
</t>
    </r>
    <r>
      <rPr>
        <b/>
        <sz val="11"/>
        <color theme="1"/>
        <rFont val="Arial Narrow"/>
        <family val="2"/>
      </rPr>
      <t>GIT Aseguramiento:</t>
    </r>
    <r>
      <rPr>
        <sz val="11"/>
        <color theme="1"/>
        <rFont val="Arial Narrow"/>
        <family val="2"/>
      </rPr>
      <t xml:space="preserve"> Este GIT no adelanta estudios previos
</t>
    </r>
    <r>
      <rPr>
        <b/>
        <sz val="11"/>
        <color theme="1"/>
        <rFont val="Arial Narrow"/>
        <family val="2"/>
      </rPr>
      <t>GIT. Depositarios</t>
    </r>
    <r>
      <rPr>
        <sz val="11"/>
        <color theme="1"/>
        <rFont val="Arial Narrow"/>
        <family val="2"/>
      </rPr>
      <t xml:space="preserve">: 
NO APLICA
</t>
    </r>
    <r>
      <rPr>
        <b/>
        <sz val="11"/>
        <color theme="1"/>
        <rFont val="Arial Narrow"/>
        <family val="2"/>
      </rPr>
      <t>G. Financiera</t>
    </r>
    <r>
      <rPr>
        <sz val="11"/>
        <color theme="1"/>
        <rFont val="Arial Narrow"/>
        <family val="2"/>
      </rPr>
      <t xml:space="preserve">: Por medio de los flujos de contratos de Seven ERP se realizan las modificaciones contractuales cuando haya lugar, radicando la justificación de la prórroga y/o adición del contrato en el cual se valida y revisa las garantías del contrato, y de ser necesario se solicita al contratista el ajuste de las pólizas, de acuerdo con el Manual de Contratación adopatado por la Sociedad.
</t>
    </r>
    <r>
      <rPr>
        <b/>
        <sz val="11"/>
        <color theme="1"/>
        <rFont val="Arial Narrow"/>
        <family val="2"/>
      </rPr>
      <t>G. Proyectos Especiales:</t>
    </r>
    <r>
      <rPr>
        <sz val="11"/>
        <color theme="1"/>
        <rFont val="Arial Narrow"/>
        <family val="2"/>
      </rPr>
      <t xml:space="preserve"> La Gerencia de Proyectos Especiales en los Estudios Previos de las modificaciones revisa y ajusta la vigencia y suficiencia de las garantías, en los casos que así se requiera, igualmente, una vez se transfieren a la Gerencia de Contratos, son validados por esta área.
</t>
    </r>
    <r>
      <rPr>
        <b/>
        <sz val="11"/>
        <color theme="1"/>
        <rFont val="Arial Narrow"/>
        <family val="2"/>
      </rPr>
      <t xml:space="preserve">
G. Sociedades Lquidación</t>
    </r>
    <r>
      <rPr>
        <sz val="11"/>
        <color theme="1"/>
        <rFont val="Arial Narrow"/>
        <family val="2"/>
      </rPr>
      <t xml:space="preserve">: La GSL no realiza actividades de celebración, legalización y ejecución del contrato
</t>
    </r>
    <r>
      <rPr>
        <b/>
        <sz val="11"/>
        <color theme="1"/>
        <rFont val="Arial Narrow"/>
        <family val="2"/>
      </rPr>
      <t>GBI. Rurales:</t>
    </r>
    <r>
      <rPr>
        <sz val="11"/>
        <color theme="1"/>
        <rFont val="Arial Narrow"/>
        <family val="2"/>
      </rPr>
      <t xml:space="preserve">
Para el inicio del convenio no se solicitaron polizas de cumplimiento por lo tanto este item no aplica para dicho contrato
</t>
    </r>
    <r>
      <rPr>
        <b/>
        <sz val="11"/>
        <color theme="1"/>
        <rFont val="Arial Narrow"/>
        <family val="2"/>
      </rPr>
      <t>G.R. Norte</t>
    </r>
    <r>
      <rPr>
        <sz val="11"/>
        <color theme="1"/>
        <rFont val="Arial Narrow"/>
        <family val="2"/>
      </rPr>
      <t xml:space="preserve">: Durante el trimestre, la Gerencia contó con el apoyo a la supervisión de contrato de logísitca y ROM, a saber: Profeisonal I adscrito a la Cordinación operativa; y, Profesional I adscrito a la Coordinación Comercial, respectivamente. Los profesionales de apoyo elaboran los informes de seguimiento a la supervisión. 
</t>
    </r>
    <r>
      <rPr>
        <b/>
        <sz val="11"/>
        <color theme="1"/>
        <rFont val="Arial Narrow"/>
        <family val="2"/>
      </rPr>
      <t>O. Control Interno:</t>
    </r>
    <r>
      <rPr>
        <sz val="11"/>
        <color theme="1"/>
        <rFont val="Arial Narrow"/>
        <family val="2"/>
      </rPr>
      <t xml:space="preserve"> La Oficina de Control Interno en el tercer trimestre de 2022 no se encuentra como supervisor de contratos.
</t>
    </r>
    <r>
      <rPr>
        <b/>
        <sz val="11"/>
        <color theme="1"/>
        <rFont val="Arial Narrow"/>
        <family val="2"/>
      </rPr>
      <t>D. Presidencia</t>
    </r>
    <r>
      <rPr>
        <sz val="11"/>
        <color theme="1"/>
        <rFont val="Arial Narrow"/>
        <family val="2"/>
      </rPr>
      <t xml:space="preserve">: Teniendo en cuenta que el despacho de Presidencia no realiza supervision de contratos, toda vez que se encuentran bajo responsabilidad de cada area competente. 
</t>
    </r>
    <r>
      <rPr>
        <b/>
        <sz val="11"/>
        <color theme="1"/>
        <rFont val="Arial Narrow"/>
        <family val="2"/>
      </rPr>
      <t>G. Técnica:</t>
    </r>
    <r>
      <rPr>
        <sz val="11"/>
        <color theme="1"/>
        <rFont val="Arial Narrow"/>
        <family val="2"/>
      </rPr>
      <t xml:space="preserve">
Los contratos que se generen con Gerencia Técnica, se realiza la asignación de un Apoyo de Supervisión de contratos de acuerdo al área de desempeño quien se encarga de supervisar,  verificar los estudios previos, estudios de mercado, riesgos y requerimientos exigidos, realizando un registro de la revisión y llevando un control. El encargado de aprobar el proceso es el Gerente Técnico supervisor de los contratos.
Estado de seguimiento en curso ya que se realiza durante todo el año.
</t>
    </r>
    <r>
      <rPr>
        <b/>
        <sz val="11"/>
        <color theme="1"/>
        <rFont val="Arial Narrow"/>
        <family val="2"/>
      </rPr>
      <t xml:space="preserve">
G. Talento Humano</t>
    </r>
    <r>
      <rPr>
        <sz val="11"/>
        <color theme="1"/>
        <rFont val="Arial Narrow"/>
        <family val="2"/>
      </rPr>
      <t xml:space="preserve">: * Estudios previos diligenciados ( objeto, alcance, análisis económico del sector, condiciones técnicas, jurídicas y financieras  requeridas, entre otros).                                      * Conocimiento y aplicación manual contratacion de SAE
</t>
    </r>
    <r>
      <rPr>
        <b/>
        <sz val="11"/>
        <color theme="1"/>
        <rFont val="Arial Narrow"/>
        <family val="2"/>
      </rPr>
      <t>GR. Occidente:</t>
    </r>
    <r>
      <rPr>
        <sz val="11"/>
        <color theme="1"/>
        <rFont val="Arial Narrow"/>
        <family val="2"/>
      </rPr>
      <t xml:space="preserve">
Quien verfica el cumplimeitno de polizas es Nivel Central cuando se presentan a la convocatoria como proveedores
</t>
    </r>
    <r>
      <rPr>
        <b/>
        <sz val="11"/>
        <color theme="1"/>
        <rFont val="Arial Narrow"/>
        <family val="2"/>
      </rPr>
      <t>GIT. Viáticos:</t>
    </r>
    <r>
      <rPr>
        <sz val="11"/>
        <color theme="1"/>
        <rFont val="Arial Narrow"/>
        <family val="2"/>
      </rPr>
      <t xml:space="preserve">
La validacion del riesgo se realiza una vez surtida el tramite de moficacion de contratos el cual queda detallado en el documento de modificacion.
</t>
    </r>
    <r>
      <rPr>
        <b/>
        <sz val="11"/>
        <color theme="1"/>
        <rFont val="Arial Narrow"/>
        <family val="2"/>
      </rPr>
      <t xml:space="preserve">O. Gestión de la Información:
</t>
    </r>
    <r>
      <rPr>
        <sz val="11"/>
        <color theme="1"/>
        <rFont val="Arial Narrow"/>
        <family val="2"/>
      </rPr>
      <t xml:space="preserve">A corte de septiembre 2022, se han solictado todas las actualizaciones de las polizas de los contratos que han sido modificados, verificando la entrega efectiva por parte de los contratistas
</t>
    </r>
    <r>
      <rPr>
        <b/>
        <sz val="11"/>
        <color theme="1"/>
        <rFont val="Arial Narrow"/>
        <family val="2"/>
      </rPr>
      <t>GB. Muebles</t>
    </r>
    <r>
      <rPr>
        <sz val="11"/>
        <color theme="1"/>
        <rFont val="Arial Narrow"/>
        <family val="2"/>
      </rPr>
      <t xml:space="preserve">: Se verifica que el contratista aporte las garantias requeridas en los estudios previos como prerequisito para la firma del contrato, estas se reciben verifican por la Gerencia y se remiten a contratos para su aprobacion.
</t>
    </r>
    <r>
      <rPr>
        <b/>
        <sz val="11"/>
        <color theme="1"/>
        <rFont val="Arial Narrow"/>
        <family val="2"/>
      </rPr>
      <t>GBI. Urbanos</t>
    </r>
    <r>
      <rPr>
        <sz val="11"/>
        <color theme="1"/>
        <rFont val="Arial Narrow"/>
        <family val="2"/>
      </rPr>
      <t xml:space="preserve">: A LA FECHA NO HEMOS INCIADO LA EJECUCIÓN DEL UNICO CONTRATO VIGENTE EN LA GERENCIA
</t>
    </r>
    <r>
      <rPr>
        <b/>
        <sz val="11"/>
        <color theme="1"/>
        <rFont val="Arial Narrow"/>
        <family val="2"/>
      </rPr>
      <t>GR Sur Occidente:</t>
    </r>
    <r>
      <rPr>
        <sz val="11"/>
        <color theme="1"/>
        <rFont val="Arial Narrow"/>
        <family val="2"/>
      </rPr>
      <t xml:space="preserve"> El funicionario realiza las validaciones de acuerdo con los lineamientos exigistos por la gerencia de contratos y el procedimineto.
</t>
    </r>
    <r>
      <rPr>
        <b/>
        <sz val="11"/>
        <color theme="1"/>
        <rFont val="Arial Narrow"/>
        <family val="2"/>
      </rPr>
      <t xml:space="preserve">
GRCO: </t>
    </r>
    <r>
      <rPr>
        <sz val="11"/>
        <color theme="1"/>
        <rFont val="Arial Narrow"/>
        <family val="2"/>
      </rPr>
      <t xml:space="preserve">Se realiza el seguimiento del profesional de apoyo designado a la ejecucion del contrato a cargo de la regional. 
</t>
    </r>
    <r>
      <rPr>
        <b/>
        <sz val="11"/>
        <color theme="1"/>
        <rFont val="Arial Narrow"/>
        <family val="2"/>
      </rPr>
      <t xml:space="preserve">G. Sociedades Activas: </t>
    </r>
    <r>
      <rPr>
        <sz val="11"/>
        <color theme="1"/>
        <rFont val="Arial Narrow"/>
        <family val="2"/>
      </rPr>
      <t xml:space="preserve">En el 3T de 2022 la Gerencia de Sociedadesd Activas no realiza Revisión de Viabilidad Técnica de Estudios Previos o nuevas contrataciones.
</t>
    </r>
    <r>
      <rPr>
        <b/>
        <sz val="11"/>
        <color theme="1"/>
        <rFont val="Arial Narrow"/>
        <family val="2"/>
      </rPr>
      <t>O. Asesora de Planeación</t>
    </r>
    <r>
      <rPr>
        <sz val="11"/>
        <color theme="1"/>
        <rFont val="Arial Narrow"/>
        <family val="2"/>
      </rPr>
      <t>: Durante el tercer trimestre en la oficina no surtieron modificaciones contractuales</t>
    </r>
  </si>
  <si>
    <r>
      <rPr>
        <b/>
        <sz val="11"/>
        <color theme="1"/>
        <rFont val="Arial Narrow"/>
        <family val="2"/>
      </rPr>
      <t>O. Asesora de Planeación</t>
    </r>
    <r>
      <rPr>
        <sz val="11"/>
        <color theme="1"/>
        <rFont val="Arial Narrow"/>
        <family val="2"/>
      </rPr>
      <t>: Durante el tercer trimestre, no se realizó ninguna mejora sobre las herramientas de medición.</t>
    </r>
  </si>
  <si>
    <t>O. Asesora de Planeación: N/A</t>
  </si>
  <si>
    <r>
      <rPr>
        <b/>
        <sz val="11"/>
        <color theme="1"/>
        <rFont val="Arial Narrow"/>
        <family val="2"/>
      </rPr>
      <t>O. Asesora de Planeación</t>
    </r>
    <r>
      <rPr>
        <sz val="11"/>
        <color theme="1"/>
        <rFont val="Arial Narrow"/>
        <family val="2"/>
      </rPr>
      <t xml:space="preserve">: La verificación del plan de acción en el tercer trimestre se encuentra a la espera para exponer en Comité Directivo los cambios  y el nuevo versionamiento para publicación </t>
    </r>
  </si>
  <si>
    <r>
      <rPr>
        <b/>
        <sz val="11"/>
        <color theme="1"/>
        <rFont val="Arial Narrow"/>
        <family val="2"/>
      </rPr>
      <t>O. Asesora de Planeación</t>
    </r>
    <r>
      <rPr>
        <sz val="11"/>
        <color theme="1"/>
        <rFont val="Arial Narrow"/>
        <family val="2"/>
      </rPr>
      <t>: Acta de comité directivo / Plan de Acción Publicado en página web</t>
    </r>
  </si>
  <si>
    <r>
      <rPr>
        <b/>
        <sz val="11"/>
        <color theme="1"/>
        <rFont val="Arial Narrow"/>
        <family val="2"/>
      </rPr>
      <t>O. Asesora de Planeación</t>
    </r>
    <r>
      <rPr>
        <sz val="11"/>
        <color theme="1"/>
        <rFont val="Arial Narrow"/>
        <family val="2"/>
      </rPr>
      <t>:  A corte del tercer trimestre, la OAP ha brindado las asesorías relacionadas con Plan de acción institucional de acuerdo con necesidades , solicitudes o programación</t>
    </r>
  </si>
  <si>
    <r>
      <rPr>
        <b/>
        <sz val="11"/>
        <color theme="1"/>
        <rFont val="Arial Narrow"/>
        <family val="2"/>
      </rPr>
      <t>O. Asesora de Planeación</t>
    </r>
    <r>
      <rPr>
        <sz val="11"/>
        <color theme="1"/>
        <rFont val="Arial Narrow"/>
        <family val="2"/>
      </rPr>
      <t>: Listado de asesorías OAP</t>
    </r>
  </si>
  <si>
    <r>
      <rPr>
        <b/>
        <sz val="11"/>
        <color theme="1"/>
        <rFont val="Arial Narrow"/>
        <family val="2"/>
      </rPr>
      <t>O. Asesora de Planeación</t>
    </r>
    <r>
      <rPr>
        <sz val="11"/>
        <color theme="1"/>
        <rFont val="Arial Narrow"/>
        <family val="2"/>
      </rPr>
      <t>: Para el primer  segundo y trimestre, la OAP realizó verificación de los reportes trimestrales de plan de acción haciendo un análisis de los casos particulares a fin de ser retroalimentados a las áreas para su corrección o mejora.</t>
    </r>
  </si>
  <si>
    <r>
      <rPr>
        <b/>
        <sz val="11"/>
        <color theme="1"/>
        <rFont val="Arial Narrow"/>
        <family val="2"/>
      </rPr>
      <t>O. Asesora de Planeación</t>
    </r>
    <r>
      <rPr>
        <sz val="11"/>
        <color theme="1"/>
        <rFont val="Arial Narrow"/>
        <family val="2"/>
      </rPr>
      <t xml:space="preserve">: Seguimiento consolidado Plan de Acción </t>
    </r>
  </si>
  <si>
    <r>
      <rPr>
        <b/>
        <sz val="11"/>
        <color theme="1"/>
        <rFont val="Arial Narrow"/>
        <family val="2"/>
      </rPr>
      <t>O. Asesora de Planeación</t>
    </r>
    <r>
      <rPr>
        <sz val="11"/>
        <color theme="1"/>
        <rFont val="Arial Narrow"/>
        <family val="2"/>
      </rPr>
      <t xml:space="preserve">: El Comité directivo aprobó los cambios solicitados durante el primer trimestre y otros cambios solicitudes durante el segundo trimestre. Para el tercer trimestre se encuentra a la espera de pasar por Comité Directivo para evaluar y aprobar los cambios </t>
    </r>
  </si>
  <si>
    <r>
      <t xml:space="preserve">O. Asesora de Planeación: </t>
    </r>
    <r>
      <rPr>
        <sz val="11"/>
        <color theme="1"/>
        <rFont val="Arial Narrow"/>
        <family val="2"/>
      </rPr>
      <t>Acta de comité directivo / Plan de Acción Publicado en página web</t>
    </r>
  </si>
  <si>
    <r>
      <rPr>
        <b/>
        <sz val="11"/>
        <color theme="1"/>
        <rFont val="Arial Narrow"/>
        <family val="2"/>
      </rPr>
      <t>O. Asesora de Planeación</t>
    </r>
    <r>
      <rPr>
        <sz val="11"/>
        <color theme="1"/>
        <rFont val="Arial Narrow"/>
        <family val="2"/>
      </rPr>
      <t>:Durante el primer, segundo y tercer trimestre, el jefe de la OAP revisó, y aprobó cuando correspondía los documentos del SIG respectivos de acuerdo con parámetros exigibles.</t>
    </r>
  </si>
  <si>
    <r>
      <rPr>
        <b/>
        <sz val="11"/>
        <color theme="1"/>
        <rFont val="Arial Narrow"/>
        <family val="2"/>
      </rPr>
      <t>O. Asesora de Planeación</t>
    </r>
    <r>
      <rPr>
        <sz val="11"/>
        <color theme="1"/>
        <rFont val="Arial Narrow"/>
        <family val="2"/>
      </rPr>
      <t>: ZEUS</t>
    </r>
  </si>
  <si>
    <r>
      <rPr>
        <b/>
        <sz val="11"/>
        <color theme="1"/>
        <rFont val="Arial Narrow"/>
        <family val="2"/>
      </rPr>
      <t>O. Asesora de Planeación</t>
    </r>
    <r>
      <rPr>
        <sz val="11"/>
        <color theme="1"/>
        <rFont val="Arial Narrow"/>
        <family val="2"/>
      </rPr>
      <t>: Los profesionales de la oap ejecutan este control periódicamente durante la documentación de procesos conjuntamente con las personas involucradas en la documentación. De este control o práctica no se genera registro.</t>
    </r>
  </si>
  <si>
    <r>
      <rPr>
        <b/>
        <sz val="11"/>
        <color theme="1"/>
        <rFont val="Arial Narrow"/>
        <family val="2"/>
      </rPr>
      <t>O. Asesora de Planeación</t>
    </r>
    <r>
      <rPr>
        <sz val="11"/>
        <color theme="1"/>
        <rFont val="Arial Narrow"/>
        <family val="2"/>
      </rPr>
      <t>:NA</t>
    </r>
  </si>
  <si>
    <r>
      <rPr>
        <b/>
        <sz val="11"/>
        <color theme="1"/>
        <rFont val="Arial Narrow"/>
        <family val="2"/>
      </rPr>
      <t>Oficina Asesora de Planeación</t>
    </r>
    <r>
      <rPr>
        <sz val="11"/>
        <color theme="1"/>
        <rFont val="Arial Narrow"/>
        <family val="2"/>
      </rPr>
      <t>: Los profesionales de la oap verifican aleatoriamente los documentos que requieren actualización de los procesos a su cargo.De este control o práctica no se genera registro.</t>
    </r>
  </si>
  <si>
    <r>
      <rPr>
        <b/>
        <sz val="11"/>
        <color theme="1"/>
        <rFont val="Arial Narrow"/>
        <family val="2"/>
      </rPr>
      <t>Oficina Asesora de Planeación</t>
    </r>
    <r>
      <rPr>
        <sz val="11"/>
        <color theme="1"/>
        <rFont val="Arial Narrow"/>
        <family val="2"/>
      </rPr>
      <t>: Los profesionales de la OAP verifican si es necesario la inclusión de un experto o equipo experto durante la documentación del SIG a fin de involucrarlo en la documentación. De este control o práctica no se genera registro.</t>
    </r>
  </si>
  <si>
    <r>
      <rPr>
        <b/>
        <sz val="11"/>
        <color theme="1"/>
        <rFont val="Arial Narrow"/>
        <family val="2"/>
      </rPr>
      <t>Oficina Asesora de Planeación</t>
    </r>
    <r>
      <rPr>
        <sz val="11"/>
        <color theme="1"/>
        <rFont val="Arial Narrow"/>
        <family val="2"/>
      </rPr>
      <t>: El Jefe de la OAP verifica y aprueba como lider de proceso los documentos del SIG que se encuentren a su cargo</t>
    </r>
  </si>
  <si>
    <r>
      <rPr>
        <b/>
        <sz val="11"/>
        <color theme="1"/>
        <rFont val="Arial Narrow"/>
        <family val="2"/>
      </rPr>
      <t>Oficina Asesora de Planeación</t>
    </r>
    <r>
      <rPr>
        <sz val="11"/>
        <color theme="1"/>
        <rFont val="Arial Narrow"/>
        <family val="2"/>
      </rPr>
      <t xml:space="preserve"> Zeus</t>
    </r>
  </si>
  <si>
    <r>
      <rPr>
        <b/>
        <sz val="11"/>
        <color indexed="8"/>
        <rFont val="Arial Narrow"/>
        <family val="2"/>
      </rPr>
      <t>O. Control Interno</t>
    </r>
    <r>
      <rPr>
        <sz val="11"/>
        <color indexed="8"/>
        <rFont val="Arial Narrow"/>
        <family val="2"/>
      </rPr>
      <t xml:space="preserve">: La Oficina de Control Interno una vez las áreas remiten la propuesta de Plan de mejoramiento producto de las auditorias externas o internas, realiza desde el rol de enfoque hacia la prevención una verificación del correcto diligenciamiento de los formatos, que incluye entre otras, revisión de actividades eficaces y efectivas que eliminen las causas que dieron origen a los hallazgos u oportunidades de mejora, formulación de indicadores, metas y fechas.
</t>
    </r>
    <r>
      <rPr>
        <b/>
        <sz val="11"/>
        <color rgb="FF000000"/>
        <rFont val="Arial Narrow"/>
        <family val="2"/>
      </rPr>
      <t>Oficina Asesora de Planeación</t>
    </r>
    <r>
      <rPr>
        <sz val="11"/>
        <color indexed="8"/>
        <rFont val="Arial Narrow"/>
        <family val="2"/>
      </rPr>
      <t>:  Para el tercer trimestre no realizó verificaciones de formulaciones de planes de mejoramiento.</t>
    </r>
  </si>
  <si>
    <r>
      <rPr>
        <b/>
        <sz val="11"/>
        <rFont val="Arial Narrow"/>
        <family val="2"/>
      </rPr>
      <t xml:space="preserve">GIT Administrativa: </t>
    </r>
    <r>
      <rPr>
        <sz val="11"/>
        <rFont val="Arial Narrow"/>
        <family val="2"/>
      </rPr>
      <t xml:space="preserve">De conformidad con los hallazgos evidenciados en la Auditoria adelantada por la Contraloría General de la Nación, esta área estableció su plan de mejoramiento en el que establecio las acciones correctivas pertinentes para la mejora continua de los procesos ejecutados por el área, a la fecha se encuentra adelantando las actividades establecidas en dicho Plan.
</t>
    </r>
    <r>
      <rPr>
        <b/>
        <sz val="11"/>
        <rFont val="Arial Narrow"/>
        <family val="2"/>
      </rPr>
      <t>GIT Archivo:</t>
    </r>
    <r>
      <rPr>
        <sz val="11"/>
        <rFont val="Arial Narrow"/>
        <family val="2"/>
      </rPr>
      <t xml:space="preserve"> Esta area a la fecha no cuenta con planes de mejoramiento
</t>
    </r>
    <r>
      <rPr>
        <b/>
        <sz val="11"/>
        <rFont val="Arial Narrow"/>
        <family val="2"/>
      </rPr>
      <t>GIT Aseguramiento</t>
    </r>
    <r>
      <rPr>
        <sz val="11"/>
        <rFont val="Arial Narrow"/>
        <family val="2"/>
      </rPr>
      <t xml:space="preserve">: Este GIT no adelanta estudios previos
</t>
    </r>
    <r>
      <rPr>
        <b/>
        <sz val="11"/>
        <rFont val="Arial Narrow"/>
        <family val="2"/>
      </rPr>
      <t xml:space="preserve">GIT. Depositarios: </t>
    </r>
    <r>
      <rPr>
        <sz val="11"/>
        <rFont val="Arial Narrow"/>
        <family val="2"/>
      </rPr>
      <t xml:space="preserve">
Como plan de mejoramiento se realizó envió de actas de posesión y pólizas de disposiciones legales quye se encontraban en fisico del Git de Depositarios y que por auditoria de corrido se identificó debian reposar en los expedientes de cada activo 
</t>
    </r>
    <r>
      <rPr>
        <b/>
        <sz val="11"/>
        <rFont val="Arial Narrow"/>
        <family val="2"/>
      </rPr>
      <t>G. Financiera:</t>
    </r>
    <r>
      <rPr>
        <sz val="11"/>
        <rFont val="Arial Narrow"/>
        <family val="2"/>
      </rPr>
      <t xml:space="preserve"> Se realizan los seguimientos a los planes de mejoramiento, en coordinación con la Oficina de Control Interno
Se formuló el Plan de Mejoramiento de la Auditoría Financiera realizada por la CGR a la SAE y FRISCO, vigencia auditada 2021
</t>
    </r>
    <r>
      <rPr>
        <b/>
        <sz val="11"/>
        <rFont val="Arial Narrow"/>
        <family val="2"/>
      </rPr>
      <t>G. Proyectos Especiales</t>
    </r>
    <r>
      <rPr>
        <sz val="11"/>
        <rFont val="Arial Narrow"/>
        <family val="2"/>
      </rPr>
      <t xml:space="preserve">: La Gerencia de Proyectos Especiales ha venido realizando seguimiento a las actividades planteadas en los planes de mejoramiento que se definieron en las auditorias realizadas a la Gerencia en 2021.
</t>
    </r>
    <r>
      <rPr>
        <b/>
        <sz val="11"/>
        <rFont val="Arial Narrow"/>
        <family val="2"/>
      </rPr>
      <t xml:space="preserve">
G. Sociedades Liquidación</t>
    </r>
    <r>
      <rPr>
        <sz val="11"/>
        <rFont val="Arial Narrow"/>
        <family val="2"/>
      </rPr>
      <t xml:space="preserve">: Se realiza seguimiento a los planes de mejoramiento. Por parte de la GSL se esta trabajando de la mano con Planeación para la actualización de procedimientos
</t>
    </r>
    <r>
      <rPr>
        <b/>
        <sz val="11"/>
        <rFont val="Arial Narrow"/>
        <family val="2"/>
      </rPr>
      <t>GBI. Rurales:</t>
    </r>
    <r>
      <rPr>
        <sz val="11"/>
        <rFont val="Arial Narrow"/>
        <family val="2"/>
      </rPr>
      <t xml:space="preserve">
En el area de rurales no se realizo planes de mejora a las cuales deba realizarse seguimiento. 
</t>
    </r>
    <r>
      <rPr>
        <b/>
        <sz val="11"/>
        <rFont val="Arial Narrow"/>
        <family val="2"/>
      </rPr>
      <t>G.R Norte:</t>
    </r>
    <r>
      <rPr>
        <sz val="11"/>
        <rFont val="Arial Narrow"/>
        <family val="2"/>
      </rPr>
      <t xml:space="preserve"> Durante el trimestre, la Gerencia ha participado del plan de mejoramiento a Depositarios Provisionales (soportes cargados en ruta señalada) el plazo para remitir los insumos correspondientes vence en diciembre del corriente. 
</t>
    </r>
    <r>
      <rPr>
        <b/>
        <sz val="11"/>
        <rFont val="Arial Narrow"/>
        <family val="2"/>
      </rPr>
      <t>G. Técnica:</t>
    </r>
    <r>
      <rPr>
        <sz val="11"/>
        <rFont val="Arial Narrow"/>
        <family val="2"/>
      </rPr>
      <t xml:space="preserve">
Se realiza seguimiento al cumplimiento de los indicadores de Gestión y con respecto a este cumplimiento se evaluará un plan de mejoramiento. A corte 30 de septiembre del año 2022 la Gerencia Técnica ha cumplido con los indicadores presupuestados, por lo tanto no se ha generado un plan de mejoramiento. Se generan reuniones y mesas de trabajo periódicas con el fin de realizar seguimiento a las metas y objetivos planteados en el año 2022.
Estado de seguimiento en curso ya que se realiza durante todo el año
</t>
    </r>
    <r>
      <rPr>
        <b/>
        <sz val="11"/>
        <rFont val="Arial Narrow"/>
        <family val="2"/>
      </rPr>
      <t>G. Talento Humano:</t>
    </r>
    <r>
      <rPr>
        <sz val="11"/>
        <rFont val="Arial Narrow"/>
        <family val="2"/>
      </rPr>
      <t xml:space="preserve"> Se realiza el planes de mejoramiento de acuerdo a la metodologia establecida. Se realizaron todas las actividades contempladas para el plan de mejoramiento asociado al hallazgo 11,  las cuales fueron aprobadas por junta y se encuentra está sujeto a cierre por parte de la Oficina de control interno.
</t>
    </r>
    <r>
      <rPr>
        <b/>
        <sz val="11"/>
        <rFont val="Arial Narrow"/>
        <family val="2"/>
      </rPr>
      <t>GR. Occidente:</t>
    </r>
    <r>
      <rPr>
        <sz val="11"/>
        <rFont val="Arial Narrow"/>
        <family val="2"/>
      </rPr>
      <t xml:space="preserve">
competencia de Nivel Central
</t>
    </r>
    <r>
      <rPr>
        <b/>
        <sz val="11"/>
        <rFont val="Arial Narrow"/>
        <family val="2"/>
      </rPr>
      <t>GIT. Viáticos:</t>
    </r>
    <r>
      <rPr>
        <sz val="11"/>
        <rFont val="Arial Narrow"/>
        <family val="2"/>
      </rPr>
      <t xml:space="preserve">
De conformidad con los hallazgos evidenciados en la Auditoria adelantada por la Contraloría General de la Nación, esta área estableció su plan de mejoramiento en el que establecio las acciones correctivas pertinentes para la mejora continua de los procesos ejecutados por el área, a la fecha se encuentra adelantando las actividades establecidas en dicho Plan.
</t>
    </r>
    <r>
      <rPr>
        <b/>
        <sz val="11"/>
        <rFont val="Arial Narrow"/>
        <family val="2"/>
      </rPr>
      <t xml:space="preserve">O. Gestión de la Información:
</t>
    </r>
    <r>
      <rPr>
        <sz val="11"/>
        <rFont val="Arial Narrow"/>
        <family val="2"/>
      </rPr>
      <t xml:space="preserve">A corte de septiembre 2022, se han diligenciado seguimiento y remitido a la oficina de control interno, para las OM pendientes de los planes de mejoramiento
la apertura de auditoria de ciberseguridad conrespuesta a preguntas iniciales
</t>
    </r>
    <r>
      <rPr>
        <b/>
        <sz val="11"/>
        <rFont val="Arial Narrow"/>
        <family val="2"/>
      </rPr>
      <t>GB. Muebles</t>
    </r>
    <r>
      <rPr>
        <sz val="11"/>
        <rFont val="Arial Narrow"/>
        <family val="2"/>
      </rPr>
      <t xml:space="preserve">: La gerencia de bienes muebles realiza el seguimiento periodico a los planes de mejoramiento que tiene asignados procurando el cierre oportuno de los hallazgos a cargo y de acuerdo al monitoreo realizado por la Oficina de Control Interno.
</t>
    </r>
    <r>
      <rPr>
        <b/>
        <sz val="11"/>
        <rFont val="Arial Narrow"/>
        <family val="2"/>
      </rPr>
      <t>GBI. Urbanos:</t>
    </r>
    <r>
      <rPr>
        <sz val="11"/>
        <rFont val="Arial Narrow"/>
        <family val="2"/>
      </rPr>
      <t xml:space="preserve"> NO SE HA MATERIALIZADO EL RIESGO TODA VEZ QUE MENSUALMENTE SE REALIZA SEGUIMIENTO A LOS PLANES DE MEJORAMIENTO
</t>
    </r>
    <r>
      <rPr>
        <b/>
        <sz val="11"/>
        <rFont val="Arial Narrow"/>
        <family val="2"/>
      </rPr>
      <t>GR Sur Occidente:</t>
    </r>
    <r>
      <rPr>
        <sz val="11"/>
        <rFont val="Arial Narrow"/>
        <family val="2"/>
      </rPr>
      <t xml:space="preserve"> revisión periodica trimestral realizada de acuerdo con lo remitido y el P-EC2-109 Procedimiento para elaboración y Seguimiento Planes de Mejoramiento
</t>
    </r>
    <r>
      <rPr>
        <b/>
        <sz val="11"/>
        <rFont val="Arial Narrow"/>
        <family val="2"/>
      </rPr>
      <t>GRCO:</t>
    </r>
    <r>
      <rPr>
        <sz val="11"/>
        <rFont val="Arial Narrow"/>
        <family val="2"/>
      </rPr>
      <t xml:space="preserve"> Se realizan los seguimientos oportunos a los planes de mejoramiento planteados por la Oficiona de Control Interno (PQRS, Recaudo y Cartera) para el cumplimiento y mejoramiento del proceso evaluado.
</t>
    </r>
    <r>
      <rPr>
        <b/>
        <sz val="11"/>
        <rFont val="Arial Narrow"/>
        <family val="2"/>
      </rPr>
      <t>G. Contratos:</t>
    </r>
    <r>
      <rPr>
        <sz val="11"/>
        <rFont val="Arial Narrow"/>
        <family val="2"/>
      </rPr>
      <t xml:space="preserve"> La Gerencia de Contratos no tiene planes de mejoramiento 
</t>
    </r>
    <r>
      <rPr>
        <b/>
        <sz val="11"/>
        <rFont val="Arial Narrow"/>
        <family val="2"/>
      </rPr>
      <t xml:space="preserve">G. Sociedades Activas: </t>
    </r>
    <r>
      <rPr>
        <sz val="11"/>
        <rFont val="Arial Narrow"/>
        <family val="2"/>
      </rPr>
      <t xml:space="preserve">En el 3T la Gerencia de Sociedades Activas realiza seguimiento al plan de mejoramiento asignando a un funcionario para tal fin asegurando los avances y su cumplimiento.
</t>
    </r>
    <r>
      <rPr>
        <b/>
        <sz val="11"/>
        <rFont val="Arial Narrow"/>
        <family val="2"/>
      </rPr>
      <t>Oficina Asesora de Planeación</t>
    </r>
    <r>
      <rPr>
        <sz val="11"/>
        <rFont val="Arial Narrow"/>
        <family val="2"/>
      </rPr>
      <t>: La OAP valida continuamente las actividades establecidas en sus planes de mejoramiento a fin de priorizarlas y ejecutarlas durante la vigencia. A corte del tercer trimestre se realizó verificación del estado de avance del plan de mejoramiento de plan de acción y de riesgos.</t>
    </r>
  </si>
  <si>
    <r>
      <rPr>
        <b/>
        <sz val="11"/>
        <rFont val="Arial Narrow"/>
        <family val="2"/>
      </rPr>
      <t>GIT Administrativa:</t>
    </r>
    <r>
      <rPr>
        <sz val="11"/>
        <rFont val="Arial Narrow"/>
        <family val="2"/>
      </rPr>
      <t xml:space="preserve"> Carpeta física "Plan de Mejoramiento Auditoria financiera" y correos electronicos remitidos. 
</t>
    </r>
    <r>
      <rPr>
        <b/>
        <sz val="11"/>
        <rFont val="Arial Narrow"/>
        <family val="2"/>
      </rPr>
      <t xml:space="preserve">GIT. Depositarios: </t>
    </r>
    <r>
      <rPr>
        <sz val="11"/>
        <rFont val="Arial Narrow"/>
        <family val="2"/>
      </rPr>
      <t xml:space="preserve">
\\fileserver\publica\10 - Grupo Gestión Depositarios\Tabla de retención documental
</t>
    </r>
    <r>
      <rPr>
        <b/>
        <sz val="11"/>
        <rFont val="Arial Narrow"/>
        <family val="2"/>
      </rPr>
      <t>G. Financiera</t>
    </r>
    <r>
      <rPr>
        <sz val="11"/>
        <rFont val="Arial Narrow"/>
        <family val="2"/>
      </rPr>
      <t xml:space="preserve">: El Plan de Mejoramiento suscrito con la CGR, fue aprobado por el Comité de Control Interno, y se encuentra guardado en la carpeta pública \\fileserver\publica\22- Financiera\Contraloría\Auditoria Financiera 2022 Vigencia 2021\Plan de Mejoramiento
</t>
    </r>
    <r>
      <rPr>
        <b/>
        <sz val="11"/>
        <rFont val="Arial Narrow"/>
        <family val="2"/>
      </rPr>
      <t>G. Proyectos Especiales</t>
    </r>
    <r>
      <rPr>
        <sz val="11"/>
        <rFont val="Arial Narrow"/>
        <family val="2"/>
      </rPr>
      <t xml:space="preserve">: Correo eléctronico y reuniones por TEAMS
</t>
    </r>
    <r>
      <rPr>
        <b/>
        <sz val="11"/>
        <rFont val="Arial Narrow"/>
        <family val="2"/>
      </rPr>
      <t xml:space="preserve">
G.R Norte</t>
    </r>
    <r>
      <rPr>
        <sz val="11"/>
        <rFont val="Arial Narrow"/>
        <family val="2"/>
      </rPr>
      <t xml:space="preserve">: \\fileserver\publica\20 -Gerencia de Bienes Inmuebles\REGIONALES\PLAN MEJORAMIENTO DEPOSITARIOS\REGIONAL NORTE
</t>
    </r>
    <r>
      <rPr>
        <b/>
        <sz val="11"/>
        <rFont val="Arial Narrow"/>
        <family val="2"/>
      </rPr>
      <t>G. Técnica:</t>
    </r>
    <r>
      <rPr>
        <sz val="11"/>
        <rFont val="Arial Narrow"/>
        <family val="2"/>
      </rPr>
      <t xml:space="preserve">
Medicion_Plan_Acción_T3_2022_Áreas Gerencia Técnica remitido a Oficina Asesora de Planeación
Reunión seguimiento presupuestal e indicadores Gerencia Técnica 15-03-2022/ 12-05-2022 / 11-08-2022/ 14-09-2022/18-10-2022 Plataforma Teams/Comité Interno Gerencia Técnica 06-junio-2022 (acta)
</t>
    </r>
    <r>
      <rPr>
        <b/>
        <sz val="11"/>
        <rFont val="Arial Narrow"/>
        <family val="2"/>
      </rPr>
      <t>G. Talento Humano</t>
    </r>
    <r>
      <rPr>
        <sz val="11"/>
        <rFont val="Arial Narrow"/>
        <family val="2"/>
      </rPr>
      <t xml:space="preserve">: P-EC2-109 Procedimiento para elaboración y Seguimiento Planes de Mejoramiento.
Aprobación de junta mediante sesion 222 y 223 del 2021
</t>
    </r>
    <r>
      <rPr>
        <b/>
        <sz val="11"/>
        <rFont val="Arial Narrow"/>
        <family val="2"/>
      </rPr>
      <t xml:space="preserve">
GIT. Viáticos:
</t>
    </r>
    <r>
      <rPr>
        <sz val="11"/>
        <rFont val="Arial Narrow"/>
        <family val="2"/>
      </rPr>
      <t xml:space="preserve">Se realizó actualización del procedimiento para autorización de comision de servicios o desplazamiento y reconocimiento de viáticos o gastos de viaje (p-gv1-013)-de fecha 06/06/2022, pagina 8 y 14
</t>
    </r>
    <r>
      <rPr>
        <b/>
        <sz val="11"/>
        <rFont val="Arial Narrow"/>
        <family val="2"/>
      </rPr>
      <t xml:space="preserve">O. Gestión de la Información:
</t>
    </r>
    <r>
      <rPr>
        <sz val="11"/>
        <rFont val="Arial Narrow"/>
        <family val="2"/>
      </rPr>
      <t xml:space="preserve">\\fileserver\Publica\91 - Evidencia OCI
</t>
    </r>
    <r>
      <rPr>
        <b/>
        <sz val="11"/>
        <rFont val="Arial Narrow"/>
        <family val="2"/>
      </rPr>
      <t xml:space="preserve">GB. Muebles: </t>
    </r>
    <r>
      <rPr>
        <sz val="11"/>
        <rFont val="Arial Narrow"/>
        <family val="2"/>
      </rPr>
      <t xml:space="preserve">Fomatos de planes de mejoramiento, cronograma de seguimiento a planes de mejoramiento Oficina de Control Interno.
</t>
    </r>
    <r>
      <rPr>
        <b/>
        <sz val="11"/>
        <rFont val="Arial Narrow"/>
        <family val="2"/>
      </rPr>
      <t>GBI. Urbanos</t>
    </r>
    <r>
      <rPr>
        <sz val="11"/>
        <rFont val="Arial Narrow"/>
        <family val="2"/>
      </rPr>
      <t xml:space="preserve">: TEAMS
</t>
    </r>
    <r>
      <rPr>
        <b/>
        <sz val="11"/>
        <rFont val="Arial Narrow"/>
        <family val="2"/>
      </rPr>
      <t>GR Sur Occidente:</t>
    </r>
    <r>
      <rPr>
        <sz val="11"/>
        <rFont val="Arial Narrow"/>
        <family val="2"/>
      </rPr>
      <t xml:space="preserve"> Archivo enviado via correo electronico al area de planeación
</t>
    </r>
    <r>
      <rPr>
        <b/>
        <sz val="11"/>
        <rFont val="Arial Narrow"/>
        <family val="2"/>
      </rPr>
      <t>G. Sociedades Activas</t>
    </r>
    <r>
      <rPr>
        <sz val="11"/>
        <rFont val="Arial Narrow"/>
        <family val="2"/>
      </rPr>
      <t xml:space="preserve">: Plan de mejoramiento Sociedades Activas.
</t>
    </r>
    <r>
      <rPr>
        <b/>
        <sz val="11"/>
        <rFont val="Arial Narrow"/>
        <family val="2"/>
      </rPr>
      <t>O. Asesora de Planeación:</t>
    </r>
    <r>
      <rPr>
        <sz val="11"/>
        <rFont val="Arial Narrow"/>
        <family val="2"/>
      </rPr>
      <t xml:space="preserve"> Planes de mejoramiento OAP</t>
    </r>
  </si>
  <si>
    <r>
      <rPr>
        <b/>
        <sz val="11"/>
        <color theme="1"/>
        <rFont val="Arial Narrow"/>
        <family val="2"/>
      </rPr>
      <t>Oficina Asesora de Planeación</t>
    </r>
    <r>
      <rPr>
        <sz val="11"/>
        <color theme="1"/>
        <rFont val="Arial Narrow"/>
        <family val="2"/>
      </rPr>
      <t>: A corte del tercer trimestre, el jefe de la OAP revisó, y aprobó cuando correspondía los documentos del SIG respectivos de acuerdo con parámetros exigibles.</t>
    </r>
  </si>
  <si>
    <r>
      <rPr>
        <b/>
        <sz val="11"/>
        <color theme="1"/>
        <rFont val="Arial Narrow"/>
        <family val="2"/>
      </rPr>
      <t>O. Asesora de Planeación</t>
    </r>
    <r>
      <rPr>
        <sz val="11"/>
        <color theme="1"/>
        <rFont val="Arial Narrow"/>
        <family val="2"/>
      </rPr>
      <t>: Zeus</t>
    </r>
  </si>
  <si>
    <r>
      <rPr>
        <b/>
        <sz val="11"/>
        <color theme="1"/>
        <rFont val="Arial Narrow"/>
        <family val="2"/>
      </rPr>
      <t>O. Asesora de Planeación</t>
    </r>
    <r>
      <rPr>
        <sz val="11"/>
        <color theme="1"/>
        <rFont val="Arial Narrow"/>
        <family val="2"/>
      </rPr>
      <t>: Durante el primer segundo y tercer trimestre no fue necesario la implementación o activación del Plan de Continuidad del Negocio, por lo que no fue necesario implementar este control</t>
    </r>
  </si>
  <si>
    <r>
      <rPr>
        <b/>
        <sz val="11"/>
        <color theme="1"/>
        <rFont val="Arial Narrow"/>
        <family val="2"/>
      </rPr>
      <t>O. Asesora de Planeación</t>
    </r>
    <r>
      <rPr>
        <sz val="11"/>
        <color theme="1"/>
        <rFont val="Arial Narrow"/>
        <family val="2"/>
      </rPr>
      <t>: NA</t>
    </r>
  </si>
  <si>
    <r>
      <rPr>
        <b/>
        <sz val="11"/>
        <color theme="1"/>
        <rFont val="Arial Narrow"/>
        <family val="2"/>
      </rPr>
      <t>Oficina Asesora de Planeación:</t>
    </r>
    <r>
      <rPr>
        <sz val="11"/>
        <color theme="1"/>
        <rFont val="Arial Narrow"/>
        <family val="2"/>
      </rPr>
      <t>La OAP apoyó la documentación y levantamiento de requerimientos funcionales del módulo de plan de acción de Daruma</t>
    </r>
  </si>
  <si>
    <r>
      <rPr>
        <b/>
        <sz val="11"/>
        <color theme="1"/>
        <rFont val="Arial Narrow"/>
        <family val="2"/>
      </rPr>
      <t>O. Asesora de Planeación</t>
    </r>
    <r>
      <rPr>
        <sz val="11"/>
        <color theme="1"/>
        <rFont val="Arial Narrow"/>
        <family val="2"/>
      </rPr>
      <t>: Reuniones Teams</t>
    </r>
  </si>
  <si>
    <r>
      <rPr>
        <b/>
        <sz val="11"/>
        <color theme="1"/>
        <rFont val="Arial Narrow"/>
        <family val="2"/>
      </rPr>
      <t>O. Asesora de Planeación</t>
    </r>
    <r>
      <rPr>
        <sz val="11"/>
        <color theme="1"/>
        <rFont val="Arial Narrow"/>
        <family val="2"/>
      </rPr>
      <t>: Periódicamente la OAP realiza asesorías personalizadas a demanda a las Gerencias Regionales donde sensibiliza y capacita en cuanto a los reportes y herramienta de plan de acción</t>
    </r>
  </si>
  <si>
    <r>
      <rPr>
        <b/>
        <sz val="11"/>
        <color theme="1"/>
        <rFont val="Arial Narrow"/>
        <family val="2"/>
      </rPr>
      <t>O. Asesora de Planeación</t>
    </r>
    <r>
      <rPr>
        <sz val="11"/>
        <color theme="1"/>
        <rFont val="Arial Narrow"/>
        <family val="2"/>
      </rPr>
      <t>: Listado de asesorías</t>
    </r>
  </si>
  <si>
    <r>
      <rPr>
        <b/>
        <sz val="11"/>
        <color theme="1"/>
        <rFont val="Arial Narrow"/>
        <family val="2"/>
      </rPr>
      <t>Oficina Asesora de Planeación</t>
    </r>
    <r>
      <rPr>
        <sz val="11"/>
        <color theme="1"/>
        <rFont val="Arial Narrow"/>
        <family val="2"/>
      </rPr>
      <t>: La OAP no ha iniciado capacitaciones relacionadas con el SIG</t>
    </r>
  </si>
  <si>
    <r>
      <rPr>
        <b/>
        <sz val="11"/>
        <color theme="1"/>
        <rFont val="Arial Narrow"/>
        <family val="2"/>
      </rPr>
      <t>Oficina Asesora de Planeación</t>
    </r>
    <r>
      <rPr>
        <sz val="11"/>
        <color theme="1"/>
        <rFont val="Arial Narrow"/>
        <family val="2"/>
      </rPr>
      <t>: La OAP ha efectuado la actualización documental de procesos de acuerdo con priorización y asignación realizada por el lider del proceso</t>
    </r>
  </si>
  <si>
    <r>
      <rPr>
        <b/>
        <sz val="11"/>
        <color theme="1"/>
        <rFont val="Arial Narrow"/>
        <family val="2"/>
      </rPr>
      <t>O. Asesora de Planeación</t>
    </r>
    <r>
      <rPr>
        <sz val="11"/>
        <color theme="1"/>
        <rFont val="Arial Narrow"/>
        <family val="2"/>
      </rPr>
      <t>: zeus</t>
    </r>
  </si>
  <si>
    <r>
      <rPr>
        <b/>
        <sz val="11"/>
        <color theme="1"/>
        <rFont val="Arial Narrow"/>
        <family val="2"/>
      </rPr>
      <t>Oficina Asesora de Planeación</t>
    </r>
    <r>
      <rPr>
        <sz val="11"/>
        <color theme="1"/>
        <rFont val="Arial Narrow"/>
        <family val="2"/>
      </rPr>
      <t>: La OAP no ha iniciado este plan de tratamiento</t>
    </r>
  </si>
  <si>
    <r>
      <rPr>
        <b/>
        <sz val="11"/>
        <color theme="1"/>
        <rFont val="Arial Narrow"/>
        <family val="2"/>
      </rPr>
      <t>O. Asesora de Planeación:</t>
    </r>
    <r>
      <rPr>
        <sz val="11"/>
        <color theme="1"/>
        <rFont val="Arial Narrow"/>
        <family val="2"/>
      </rPr>
      <t xml:space="preserve"> Durante el tercer trimestre se presentaron algunas falencias en la formulación o reporte de indicadores, sin empargo se aplicaron los controles y correcciones oportunamente a fin de que no existiera una afectación reputacional o una inadecuada medición de la estrategia. </t>
    </r>
  </si>
  <si>
    <r>
      <rPr>
        <b/>
        <sz val="11"/>
        <color theme="1"/>
        <rFont val="Arial Narrow"/>
        <family val="2"/>
      </rPr>
      <t>O. Asesora de Planeación:</t>
    </r>
    <r>
      <rPr>
        <sz val="11"/>
        <color theme="1"/>
        <rFont val="Arial Narrow"/>
        <family val="2"/>
      </rPr>
      <t xml:space="preserve"> Los procesos se han documentado y/o actualizado conforme el conocimiento Técnico de las áreas usuarias</t>
    </r>
  </si>
  <si>
    <r>
      <rPr>
        <b/>
        <sz val="11"/>
        <color theme="1"/>
        <rFont val="Arial Narrow"/>
        <family val="2"/>
      </rPr>
      <t>Oficina Asesora de Planeación</t>
    </r>
    <r>
      <rPr>
        <sz val="11"/>
        <color theme="1"/>
        <rFont val="Arial Narrow"/>
        <family val="2"/>
      </rPr>
      <t>: El lider de la OAP verifica los niveles de responsabilidad y autoridad, así como los demás requisitos exigibles al documentar un nuevo proceso.</t>
    </r>
  </si>
  <si>
    <r>
      <rPr>
        <b/>
        <sz val="11"/>
        <color theme="1"/>
        <rFont val="Arial Narrow"/>
        <family val="2"/>
      </rPr>
      <t>Oficina Asesora de Planeación</t>
    </r>
    <r>
      <rPr>
        <sz val="11"/>
        <color theme="1"/>
        <rFont val="Arial Narrow"/>
        <family val="2"/>
      </rPr>
      <t>: El Comité Directivo está realizando sus labores de verificación y evaluación en las revisiones por las direcciones de acuerdo con las temáticas expuestas.</t>
    </r>
  </si>
  <si>
    <r>
      <rPr>
        <b/>
        <sz val="11"/>
        <color theme="1"/>
        <rFont val="Arial Narrow"/>
        <family val="2"/>
      </rPr>
      <t>O. Asesora de Planeación</t>
    </r>
    <r>
      <rPr>
        <sz val="11"/>
        <color theme="1"/>
        <rFont val="Arial Narrow"/>
        <family val="2"/>
      </rPr>
      <t>: Actas de Comité Directivo</t>
    </r>
  </si>
  <si>
    <r>
      <rPr>
        <b/>
        <sz val="11"/>
        <color theme="1"/>
        <rFont val="Arial Narrow"/>
        <family val="2"/>
      </rPr>
      <t>Oficina Asesora de Planeación</t>
    </r>
    <r>
      <rPr>
        <sz val="11"/>
        <color theme="1"/>
        <rFont val="Arial Narrow"/>
        <family val="2"/>
      </rPr>
      <t>: La OAP ha efectuado la actualización documental de procesos de acuerdo con priorización y asignación realizada por el lider del proceso, validando los niveles de autoridad y responsabilidad en la documentación efectuada</t>
    </r>
  </si>
  <si>
    <r>
      <rPr>
        <b/>
        <sz val="11"/>
        <color theme="1"/>
        <rFont val="Arial Narrow"/>
        <family val="2"/>
      </rPr>
      <t>O. Asesora de Planeación</t>
    </r>
    <r>
      <rPr>
        <sz val="11"/>
        <color theme="1"/>
        <rFont val="Arial Narrow"/>
        <family val="2"/>
      </rPr>
      <t>: Para el tercer trimestre la OAP no realizó capacitaciones de riesgos de corrupción</t>
    </r>
  </si>
  <si>
    <r>
      <rPr>
        <b/>
        <sz val="11"/>
        <color theme="1"/>
        <rFont val="Arial Narrow"/>
        <family val="2"/>
      </rPr>
      <t>O. Asesora de Planeación</t>
    </r>
    <r>
      <rPr>
        <sz val="11"/>
        <color theme="1"/>
        <rFont val="Arial Narrow"/>
        <family val="2"/>
      </rPr>
      <t>: N/A</t>
    </r>
  </si>
  <si>
    <r>
      <rPr>
        <b/>
        <sz val="11"/>
        <color indexed="8"/>
        <rFont val="Arial Narrow"/>
        <family val="2"/>
      </rPr>
      <t>G. Sociedades en Liquidación</t>
    </r>
    <r>
      <rPr>
        <sz val="11"/>
        <color indexed="8"/>
        <rFont val="Arial Narrow"/>
        <family val="2"/>
      </rPr>
      <t xml:space="preserve">: Participación en el Comité Técnico
</t>
    </r>
    <r>
      <rPr>
        <b/>
        <sz val="11"/>
        <color rgb="FF000000"/>
        <rFont val="Arial Narrow"/>
        <family val="2"/>
      </rPr>
      <t>G.R Norte:</t>
    </r>
    <r>
      <rPr>
        <sz val="11"/>
        <color indexed="8"/>
        <rFont val="Arial Narrow"/>
        <family val="2"/>
      </rPr>
      <t xml:space="preserve"> A corte tercer trimestre, la Gerencia ha remitido 54 fichas para la presentaciòn de casos de inmuebles administrables bajo el mecanismo de comercializaciòn bajo la modalidad de enajenaciòn temprana para aprobaciòn del comitè interno correspondiente.Por instrucciòn de la Vicepresidencia de Bienes Muebles e Inmuebles no se han remitido mas fichas. 
</t>
    </r>
    <r>
      <rPr>
        <b/>
        <sz val="11"/>
        <color rgb="FF000000"/>
        <rFont val="Arial Narrow"/>
        <family val="2"/>
      </rPr>
      <t xml:space="preserve">GR Sur occidente: </t>
    </r>
    <r>
      <rPr>
        <sz val="11"/>
        <color indexed="8"/>
        <rFont val="Arial Narrow"/>
        <family val="2"/>
      </rPr>
      <t xml:space="preserve">La regional realiza las fichas que se solicita desde la dirección general para ser presentadas a comité.
</t>
    </r>
    <r>
      <rPr>
        <b/>
        <sz val="11"/>
        <color rgb="FF000000"/>
        <rFont val="Arial Narrow"/>
        <family val="2"/>
      </rPr>
      <t>G. Sociedades Activas:</t>
    </r>
    <r>
      <rPr>
        <sz val="11"/>
        <color indexed="8"/>
        <rFont val="Arial Narrow"/>
        <family val="2"/>
      </rPr>
      <t xml:space="preserve"> En el 3T del año 2022, la Gerencia asigna un funcionario para verificar los bienes con condición potencial de enajenación temprana presentando 2 casos a comité técnico, comité de negocios de nivel central. A la espera de que se defina fecha para comité con los miembros externos verificando que se de cumplimiento al procedimiento de enajenación temprana.
</t>
    </r>
    <r>
      <rPr>
        <b/>
        <sz val="11"/>
        <color rgb="FF000000"/>
        <rFont val="Arial Narrow"/>
        <family val="2"/>
      </rPr>
      <t xml:space="preserve">GB. Muebles: </t>
    </r>
    <r>
      <rPr>
        <sz val="11"/>
        <color indexed="8"/>
        <rFont val="Arial Narrow"/>
        <family val="2"/>
      </rPr>
      <t>para la presentacion de los bienes a comité tecnico debe adjuntarse y relacionarse en la presentacion el soporte documental que sustenta la viabilidad juridica otorgada a los bienes como requisito exigido para su presentación al citado comite.</t>
    </r>
  </si>
  <si>
    <r>
      <rPr>
        <b/>
        <sz val="11"/>
        <color indexed="8"/>
        <rFont val="Arial Narrow"/>
        <family val="2"/>
      </rPr>
      <t>G. Sociedades en Liquidación</t>
    </r>
    <r>
      <rPr>
        <sz val="11"/>
        <color indexed="8"/>
        <rFont val="Arial Narrow"/>
        <family val="2"/>
      </rPr>
      <t xml:space="preserve">: Actas de Comité
</t>
    </r>
    <r>
      <rPr>
        <b/>
        <sz val="11"/>
        <color rgb="FF000000"/>
        <rFont val="Arial Narrow"/>
        <family val="2"/>
      </rPr>
      <t>G.R Norte</t>
    </r>
    <r>
      <rPr>
        <sz val="11"/>
        <color indexed="8"/>
        <rFont val="Arial Narrow"/>
        <family val="2"/>
      </rPr>
      <t xml:space="preserve">: \\fileserver\publica\45 - Regional Norte\COORDINACION COMERCIAL\ENAJENACION TEMPRANA
</t>
    </r>
    <r>
      <rPr>
        <b/>
        <sz val="11"/>
        <color rgb="FF000000"/>
        <rFont val="Arial Narrow"/>
        <family val="2"/>
      </rPr>
      <t xml:space="preserve">
GR Sur occidente:</t>
    </r>
    <r>
      <rPr>
        <sz val="11"/>
        <color indexed="8"/>
        <rFont val="Arial Narrow"/>
        <family val="2"/>
      </rPr>
      <t xml:space="preserve"> Correo electronico.</t>
    </r>
    <r>
      <rPr>
        <sz val="11"/>
        <color theme="1"/>
        <rFont val="Arial Narrow"/>
        <family val="2"/>
      </rPr>
      <t xml:space="preserve">
</t>
    </r>
    <r>
      <rPr>
        <b/>
        <sz val="11"/>
        <color theme="1"/>
        <rFont val="Arial Narrow"/>
        <family val="2"/>
      </rPr>
      <t>GB. Muebles</t>
    </r>
    <r>
      <rPr>
        <sz val="11"/>
        <color theme="1"/>
        <rFont val="Arial Narrow"/>
        <family val="2"/>
      </rPr>
      <t>: El radicado de viabilidad juridica otorgado por la Vicepresidencia juridica.</t>
    </r>
  </si>
  <si>
    <r>
      <rPr>
        <b/>
        <sz val="11"/>
        <color indexed="8"/>
        <rFont val="Arial Narrow"/>
        <family val="2"/>
      </rPr>
      <t>GBI. Rurales</t>
    </r>
    <r>
      <rPr>
        <sz val="11"/>
        <color indexed="8"/>
        <rFont val="Arial Narrow"/>
        <family val="2"/>
      </rPr>
      <t xml:space="preserve">:
* La Gerencia de Bienes inmuebles rurales realiza el inventario de los bienes extintos con el fin de analizar su condicion y de esa forma identficar cuales son aptos para donacion. 
* Se realiza estudio de viabilidades ( administrativa, tecnica y juridica) y asi se determina su viabilidad para donacion.
* Se debe tener en cuenta que el imueble se encuentre saneado totalmente en las diferentes areas.  
* Si el inmueble es apto para donacion se debe tener el desistimiento por parte de  ANT,de no tener desistimiento debe ser solicitado por parte de la entidad
</t>
    </r>
    <r>
      <rPr>
        <b/>
        <sz val="11"/>
        <color rgb="FF000000"/>
        <rFont val="Arial Narrow"/>
        <family val="2"/>
      </rPr>
      <t xml:space="preserve">
GBI. Urbanos:</t>
    </r>
    <r>
      <rPr>
        <sz val="11"/>
        <color indexed="8"/>
        <rFont val="Arial Narrow"/>
        <family val="2"/>
      </rPr>
      <t xml:space="preserve"> SE REALIZA LA ACTIVIDAD DE ACUERDO AL PROCEDIMIENTO 
</t>
    </r>
    <r>
      <rPr>
        <b/>
        <sz val="11"/>
        <color rgb="FF000000"/>
        <rFont val="Arial Narrow"/>
        <family val="2"/>
      </rPr>
      <t xml:space="preserve">GB. Muebles: </t>
    </r>
    <r>
      <rPr>
        <sz val="11"/>
        <color indexed="8"/>
        <rFont val="Arial Narrow"/>
        <family val="2"/>
      </rPr>
      <t>los  vehiculos sujetos a destinacion provisional se presentan de acuerdo a los lineamientos establecidos en el procedimiento de destinaciones provisional y presentados al comité  de depositarios, mandatarios y liquidadores.</t>
    </r>
  </si>
  <si>
    <r>
      <rPr>
        <b/>
        <sz val="11"/>
        <color theme="1"/>
        <rFont val="Arial Narrow"/>
        <family val="2"/>
      </rPr>
      <t>GBI. Rurales:</t>
    </r>
    <r>
      <rPr>
        <sz val="11"/>
        <color theme="1"/>
        <rFont val="Arial Narrow"/>
        <family val="2"/>
      </rPr>
      <t xml:space="preserve">
Memorandos con solicitud de viabilidad a la Gerencia Tecnica y  la Gerencia Juridica a traves del aplicativo zeus .
Memorandos a ANT solicitando a desistir el inmueble 
Memorando de destinacion definitiva
En la carpeta publica se relacionan los inmuebles que han sido objeto de analisis para donacion 
\\fileserver\publica\84 - Gerencia Rural\DONACIONES Y DESTINACIONES DEFINITIVAS
</t>
    </r>
    <r>
      <rPr>
        <b/>
        <sz val="11"/>
        <color theme="1"/>
        <rFont val="Arial Narrow"/>
        <family val="2"/>
      </rPr>
      <t>GBI. Urbanos:</t>
    </r>
    <r>
      <rPr>
        <sz val="11"/>
        <color theme="1"/>
        <rFont val="Arial Narrow"/>
        <family val="2"/>
      </rPr>
      <t xml:space="preserve"> BASE CONTROL.  \\fileserver\publica\20 -Gerencia de Bienes Inmuebles\DESTINACIONES\INDICADORES
</t>
    </r>
    <r>
      <rPr>
        <b/>
        <sz val="11"/>
        <color theme="1"/>
        <rFont val="Arial Narrow"/>
        <family val="2"/>
      </rPr>
      <t>GB. Muebles</t>
    </r>
    <r>
      <rPr>
        <sz val="11"/>
        <color theme="1"/>
        <rFont val="Arial Narrow"/>
        <family val="2"/>
      </rPr>
      <t>: Acta de asprobacion del comité de depositarios, mandatarios y liquidadores y acto administrativo donde seindica las caracteristicas del biendestinado y el beneficiario de la destinación provisional.</t>
    </r>
  </si>
  <si>
    <r>
      <rPr>
        <b/>
        <sz val="11"/>
        <color indexed="8"/>
        <rFont val="Arial Narrow"/>
        <family val="2"/>
      </rPr>
      <t>G. Sociedades en Liquidación</t>
    </r>
    <r>
      <rPr>
        <sz val="11"/>
        <color indexed="8"/>
        <rFont val="Arial Narrow"/>
        <family val="2"/>
      </rPr>
      <t xml:space="preserve">: Esta actividad no es realizada por la GSL, esta función recae sobre otras áreas de la SAE. </t>
    </r>
    <r>
      <rPr>
        <sz val="11"/>
        <color theme="1"/>
        <rFont val="Arial Narrow"/>
        <family val="2"/>
      </rPr>
      <t xml:space="preserve">
</t>
    </r>
    <r>
      <rPr>
        <b/>
        <sz val="11"/>
        <color theme="1"/>
        <rFont val="Arial Narrow"/>
        <family val="2"/>
      </rPr>
      <t>GBI. Rurales:</t>
    </r>
    <r>
      <rPr>
        <sz val="11"/>
        <color theme="1"/>
        <rFont val="Arial Narrow"/>
        <family val="2"/>
      </rPr>
      <t xml:space="preserve"> La Gerencia de Bienes inmuebles no realiza entrega fisica de inmuebles 
</t>
    </r>
    <r>
      <rPr>
        <b/>
        <sz val="11"/>
        <color theme="1"/>
        <rFont val="Arial Narrow"/>
        <family val="2"/>
      </rPr>
      <t xml:space="preserve">GBI. Urbanos: </t>
    </r>
    <r>
      <rPr>
        <sz val="11"/>
        <color theme="1"/>
        <rFont val="Arial Narrow"/>
        <family val="2"/>
      </rPr>
      <t xml:space="preserve">ESTA GERENCIA NO REALIZA PROCESO DE ENTREGA MATERIAL DE BIENES TODA VEZ QUE ES LA REGIONAL QUIEN LO EJECUTA
</t>
    </r>
    <r>
      <rPr>
        <b/>
        <sz val="11"/>
        <color theme="1"/>
        <rFont val="Arial Narrow"/>
        <family val="2"/>
      </rPr>
      <t xml:space="preserve">
G. Sociedades Activas: </t>
    </r>
    <r>
      <rPr>
        <sz val="11"/>
        <color theme="1"/>
        <rFont val="Arial Narrow"/>
        <family val="2"/>
      </rPr>
      <t xml:space="preserve">En el 3T del año 2022 la Gerencia realiza la devolución de una Sociedad, cumpliendo con el procedimiento estipulado y verificando la identificación del afectado.
En el primer trimestre de 2022 la Gerencia de Sociedades activas no realiza Destinaciones Provisionales
</t>
    </r>
    <r>
      <rPr>
        <b/>
        <sz val="11"/>
        <color theme="1"/>
        <rFont val="Arial Narrow"/>
        <family val="2"/>
      </rPr>
      <t xml:space="preserve">GB. Muebles: </t>
    </r>
    <r>
      <rPr>
        <sz val="11"/>
        <color theme="1"/>
        <rFont val="Arial Narrow"/>
        <family val="2"/>
      </rPr>
      <t>Cumplir con lo establecido en los procedimientos de disposicion final especialmente en comercializacion de bienes muebles relacionado con la consulta de antecedentes Fiscales  y disciplinarios y de consanguinidad en el Area de Talento Humano de SAE</t>
    </r>
  </si>
  <si>
    <r>
      <rPr>
        <b/>
        <sz val="11"/>
        <color indexed="8"/>
        <rFont val="Arial Narrow"/>
        <family val="2"/>
      </rPr>
      <t>G. Sociedades en Liquidación</t>
    </r>
    <r>
      <rPr>
        <sz val="11"/>
        <color indexed="8"/>
        <rFont val="Arial Narrow"/>
        <family val="2"/>
      </rPr>
      <t>: No aplica</t>
    </r>
    <r>
      <rPr>
        <sz val="11"/>
        <color theme="1"/>
        <rFont val="Arial Narrow"/>
        <family val="2"/>
      </rPr>
      <t xml:space="preserve">
</t>
    </r>
    <r>
      <rPr>
        <b/>
        <sz val="11"/>
        <color theme="1"/>
        <rFont val="Arial Narrow"/>
        <family val="2"/>
      </rPr>
      <t xml:space="preserve">G. Sociedades Activas: </t>
    </r>
    <r>
      <rPr>
        <sz val="11"/>
        <color theme="1"/>
        <rFont val="Arial Narrow"/>
        <family val="2"/>
      </rPr>
      <t xml:space="preserve">Acta de Devolución Sociedad.
</t>
    </r>
    <r>
      <rPr>
        <b/>
        <sz val="11"/>
        <color theme="1"/>
        <rFont val="Arial Narrow"/>
        <family val="2"/>
      </rPr>
      <t>GB. Muebles</t>
    </r>
    <r>
      <rPr>
        <sz val="11"/>
        <color theme="1"/>
        <rFont val="Arial Narrow"/>
        <family val="2"/>
      </rPr>
      <t>: los soportes de estas consultas se guardan en los soportes documentales de disposicion final de cada activo.</t>
    </r>
  </si>
  <si>
    <r>
      <rPr>
        <b/>
        <sz val="11"/>
        <color theme="1"/>
        <rFont val="Arial Narrow"/>
        <family val="2"/>
      </rPr>
      <t>GBI. Rurales:</t>
    </r>
    <r>
      <rPr>
        <sz val="11"/>
        <color theme="1"/>
        <rFont val="Arial Narrow"/>
        <family val="2"/>
      </rPr>
      <t xml:space="preserve">
* La Gerencia de Bienes inmuebles rurales realiza el inventario de los bienes extintos con el fin de analizar su condicion y de esa forma identficar cuales son aptos para donacion. 
* Se realiza estudio de viabilidades ( administrativa, tecnica y juridica) y asi se determina su viabilidad para donacion.
* Se debe tener en cuenta que el imueble se encuentre saneado totalmente en las diferentes areas.  
* Si el inmueble es apto para donacion se debe tener el desistimiento por parte de  ANT,de no tener desistimiento debe ser solicitado por parte de la entidad
</t>
    </r>
    <r>
      <rPr>
        <b/>
        <sz val="11"/>
        <color theme="1"/>
        <rFont val="Arial Narrow"/>
        <family val="2"/>
      </rPr>
      <t>GBI. Urbanos</t>
    </r>
    <r>
      <rPr>
        <sz val="11"/>
        <color theme="1"/>
        <rFont val="Arial Narrow"/>
        <family val="2"/>
      </rPr>
      <t xml:space="preserve">: SE REALIZA POR PARTE DE ESTA GERENCIA LA VERIFICACIÓN CORRESPONDIENTE, SIN EMBARGO ESTE TRIMESTRE NO SE HA MATERIALIZADO LA DONACIÓN
</t>
    </r>
    <r>
      <rPr>
        <b/>
        <sz val="11"/>
        <color theme="1"/>
        <rFont val="Arial Narrow"/>
        <family val="2"/>
      </rPr>
      <t xml:space="preserve">G. Sociedades Activas: </t>
    </r>
    <r>
      <rPr>
        <sz val="11"/>
        <color theme="1"/>
        <rFont val="Arial Narrow"/>
        <family val="2"/>
      </rPr>
      <t xml:space="preserve">En el 3T del año 2022 la Gerencia de Sociedades Activas no cuenta con activos para ser donados a Entidades Públicas. Sin embargo, es de aclarar que en la ciudad de Bogotá existen 3 bodegas las cuales tienen muebles y enseres de varias Gerencias  incluyendo de la Gerencia de Sociedades Activas y no se ha determinado aún la fecha, presupuesto, proveedor y proceso para  la respectiva disposición final de dichos muebles  lo que puede ocasionar a futuro un riesgo no sólo para la Gerencia de Sociedades Activas si no para la ENTIDAD.
</t>
    </r>
    <r>
      <rPr>
        <b/>
        <sz val="11"/>
        <color theme="1"/>
        <rFont val="Arial Narrow"/>
        <family val="2"/>
      </rPr>
      <t>GB. Muebles</t>
    </r>
    <r>
      <rPr>
        <sz val="11"/>
        <color theme="1"/>
        <rFont val="Arial Narrow"/>
        <family val="2"/>
      </rPr>
      <t>: Cumplir con lo establecido en el procedimiento de donacion a Entidades Publicas</t>
    </r>
  </si>
  <si>
    <r>
      <rPr>
        <b/>
        <sz val="11"/>
        <color theme="1"/>
        <rFont val="Arial Narrow"/>
        <family val="2"/>
      </rPr>
      <t>GBI. Rurales:</t>
    </r>
    <r>
      <rPr>
        <sz val="11"/>
        <color theme="1"/>
        <rFont val="Arial Narrow"/>
        <family val="2"/>
      </rPr>
      <t xml:space="preserve">
Memorandos con solicitud de viabilidad a la Gerencia Tecnica y  la Gerencia Juridica a traves del aplicativo zeus .
Memorandos a ANT solicitando a desistir el inmueble 
Memorando de destinacion definitiva
En la carpeta publica se relacionan los inmuebles que han sido objeto de analisis para donacion 
\\fileserver\publica\84 - Gerencia Rural\DONACIONES Y DESTINACIONES DEFINITIVAS
</t>
    </r>
    <r>
      <rPr>
        <b/>
        <sz val="11"/>
        <color theme="1"/>
        <rFont val="Arial Narrow"/>
        <family val="2"/>
      </rPr>
      <t>GB. Muebles</t>
    </r>
    <r>
      <rPr>
        <sz val="11"/>
        <color theme="1"/>
        <rFont val="Arial Narrow"/>
        <family val="2"/>
      </rPr>
      <t>: Viabilidad juridica de la solicitud de donacion, acto administrativo de donacion.</t>
    </r>
  </si>
  <si>
    <r>
      <rPr>
        <b/>
        <sz val="11"/>
        <color theme="1"/>
        <rFont val="Arial Narrow"/>
        <family val="2"/>
      </rPr>
      <t>GR Norte</t>
    </r>
    <r>
      <rPr>
        <sz val="11"/>
        <color theme="1"/>
        <rFont val="Arial Narrow"/>
        <family val="2"/>
      </rPr>
      <t xml:space="preserve"> Actas de visita cargadas en SIGMA 2.0.
</t>
    </r>
    <r>
      <rPr>
        <b/>
        <sz val="11"/>
        <color theme="1"/>
        <rFont val="Arial Narrow"/>
        <family val="2"/>
      </rPr>
      <t>GR. Occidente:</t>
    </r>
    <r>
      <rPr>
        <sz val="11"/>
        <color theme="1"/>
        <rFont val="Arial Narrow"/>
        <family val="2"/>
      </rPr>
      <t xml:space="preserve">
una vez depués de realizar el proceso de facturación la funcionaria de facturación, verifica que el 100% de los contratos para establecer imcumplimientos de las obligaciones en cuanto al recaudo
Reporte cartera, base excel de la gerencia comercial.</t>
    </r>
  </si>
  <si>
    <r>
      <rPr>
        <b/>
        <sz val="11"/>
        <color theme="1"/>
        <rFont val="Arial Narrow"/>
        <family val="2"/>
      </rPr>
      <t>GR Norte:</t>
    </r>
    <r>
      <rPr>
        <sz val="11"/>
        <color theme="1"/>
        <rFont val="Arial Narrow"/>
        <family val="2"/>
      </rPr>
      <t xml:space="preserve"> \\fileserver\publica\45 - Regional Norte\COORDINACION COMERCIAL\CONTRATOS DE ARRENDAMIENTO\CARTERA
</t>
    </r>
    <r>
      <rPr>
        <b/>
        <sz val="11"/>
        <color theme="1"/>
        <rFont val="Arial Narrow"/>
        <family val="2"/>
      </rPr>
      <t>GR. Occidente:</t>
    </r>
    <r>
      <rPr>
        <sz val="11"/>
        <color theme="1"/>
        <rFont val="Arial Narrow"/>
        <family val="2"/>
      </rPr>
      <t xml:space="preserve">
Sigma 1.5, buzon de recaudo, correos electronicos.
Informe de recaudo power BI.
</t>
    </r>
    <r>
      <rPr>
        <b/>
        <sz val="11"/>
        <color theme="1"/>
        <rFont val="Arial Narrow"/>
        <family val="2"/>
      </rPr>
      <t>GR Sur Occidente</t>
    </r>
    <r>
      <rPr>
        <sz val="11"/>
        <color theme="1"/>
        <rFont val="Arial Narrow"/>
        <family val="2"/>
      </rPr>
      <t>: Reporte cartera, base excel de la gerencia comercial.</t>
    </r>
  </si>
  <si>
    <r>
      <rPr>
        <b/>
        <sz val="11"/>
        <color theme="1"/>
        <rFont val="Arial Narrow"/>
        <family val="2"/>
      </rPr>
      <t>GR Norte</t>
    </r>
    <r>
      <rPr>
        <sz val="11"/>
        <color theme="1"/>
        <rFont val="Arial Narrow"/>
        <family val="2"/>
      </rPr>
      <t xml:space="preserve"> Actas de visita cargadas en SIGMA 2.0.
</t>
    </r>
    <r>
      <rPr>
        <b/>
        <sz val="11"/>
        <color theme="1"/>
        <rFont val="Arial Narrow"/>
        <family val="2"/>
      </rPr>
      <t>GR. Occidente</t>
    </r>
    <r>
      <rPr>
        <sz val="11"/>
        <color theme="1"/>
        <rFont val="Arial Narrow"/>
        <family val="2"/>
      </rPr>
      <t xml:space="preserve">: se carga el archvio al aplicativo una vez se cuente con la totalidad de la informacion.
</t>
    </r>
    <r>
      <rPr>
        <b/>
        <sz val="11"/>
        <color theme="1"/>
        <rFont val="Arial Narrow"/>
        <family val="2"/>
      </rPr>
      <t xml:space="preserve">GR Sur Occidente: </t>
    </r>
    <r>
      <rPr>
        <sz val="11"/>
        <color theme="1"/>
        <rFont val="Arial Narrow"/>
        <family val="2"/>
      </rPr>
      <t>Aplicativo Sigma 2.0</t>
    </r>
  </si>
  <si>
    <r>
      <rPr>
        <b/>
        <sz val="11"/>
        <color theme="1"/>
        <rFont val="Arial Narrow"/>
        <family val="2"/>
      </rPr>
      <t>GR Norte</t>
    </r>
    <r>
      <rPr>
        <sz val="11"/>
        <color theme="1"/>
        <rFont val="Arial Narrow"/>
        <family val="2"/>
      </rPr>
      <t xml:space="preserve"> Correos de consulta enviados a los asesores comerciales. 
</t>
    </r>
    <r>
      <rPr>
        <b/>
        <sz val="11"/>
        <color theme="1"/>
        <rFont val="Arial Narrow"/>
        <family val="2"/>
      </rPr>
      <t>GR. Occidente:</t>
    </r>
    <r>
      <rPr>
        <sz val="11"/>
        <color theme="1"/>
        <rFont val="Arial Narrow"/>
        <family val="2"/>
      </rPr>
      <t xml:space="preserve">
correo electronico, preaprobado, consultas, aplicativo sigma 1.5.
</t>
    </r>
    <r>
      <rPr>
        <b/>
        <sz val="11"/>
        <color theme="1"/>
        <rFont val="Arial Narrow"/>
        <family val="2"/>
      </rPr>
      <t>GR Sur Occidente:</t>
    </r>
    <r>
      <rPr>
        <sz val="11"/>
        <color theme="1"/>
        <rFont val="Arial Narrow"/>
        <family val="2"/>
      </rPr>
      <t xml:space="preserve"> Archivo, carpeta digital y fisica del contrato.</t>
    </r>
  </si>
  <si>
    <r>
      <rPr>
        <b/>
        <sz val="11"/>
        <color theme="1"/>
        <rFont val="Arial Narrow"/>
        <family val="2"/>
      </rPr>
      <t>GR Norte</t>
    </r>
    <r>
      <rPr>
        <sz val="11"/>
        <color theme="1"/>
        <rFont val="Arial Narrow"/>
        <family val="2"/>
      </rPr>
      <t xml:space="preserve"> El Coordinador Comercial, con apoyo de su equipo de trabajo, hizo seguimiento cercano a l estado de cartera de los contratos de arrendamiento suscritos y los consignó en una base de seguimiento. 
</t>
    </r>
    <r>
      <rPr>
        <b/>
        <sz val="11"/>
        <color theme="1"/>
        <rFont val="Arial Narrow"/>
        <family val="2"/>
      </rPr>
      <t>GR. Occidente:</t>
    </r>
    <r>
      <rPr>
        <sz val="11"/>
        <color theme="1"/>
        <rFont val="Arial Narrow"/>
        <family val="2"/>
      </rPr>
      <t xml:space="preserve">
una vez depués de realizar el proceso de facturación la funcionaria de facturación, verifica que el 100% de los contratos facture y realice el pago del canon.
</t>
    </r>
    <r>
      <rPr>
        <b/>
        <sz val="11"/>
        <color theme="1"/>
        <rFont val="Arial Narrow"/>
        <family val="2"/>
      </rPr>
      <t>GR Sur Occidente</t>
    </r>
    <r>
      <rPr>
        <sz val="11"/>
        <color theme="1"/>
        <rFont val="Arial Narrow"/>
        <family val="2"/>
      </rPr>
      <t xml:space="preserve">: Se verifica de manera manual en una base excel enviada por la gerencia comercial el incumplimeinto de cada contrato en el aplicativo Sigma 1.5
</t>
    </r>
    <r>
      <rPr>
        <b/>
        <sz val="11"/>
        <color theme="1"/>
        <rFont val="Arial Narrow"/>
        <family val="2"/>
      </rPr>
      <t>GRCO:</t>
    </r>
    <r>
      <rPr>
        <sz val="11"/>
        <color theme="1"/>
        <rFont val="Arial Narrow"/>
        <family val="2"/>
      </rPr>
      <t xml:space="preserve"> Se esta adelantando el proceso de adquisiocion de un nuevo sistema robosto de facturacion para realizar el control de la mora de los arrendatarios por parte de la gerencia comercial </t>
    </r>
  </si>
  <si>
    <r>
      <rPr>
        <b/>
        <sz val="11"/>
        <color theme="1"/>
        <rFont val="Arial Narrow"/>
        <family val="2"/>
      </rPr>
      <t>GR Norte</t>
    </r>
    <r>
      <rPr>
        <sz val="11"/>
        <color theme="1"/>
        <rFont val="Arial Narrow"/>
        <family val="2"/>
      </rPr>
      <t xml:space="preserve">: Durante el trimestre, los funcionarios del area y los depositarios provisionales realizaron las visitas de inspección de inmuebles arrendados a fin de verificar el estado del cumplimiento de las obligaciones contractuales. 
</t>
    </r>
    <r>
      <rPr>
        <b/>
        <sz val="11"/>
        <color theme="1"/>
        <rFont val="Arial Narrow"/>
        <family val="2"/>
      </rPr>
      <t>GR. Occidente:</t>
    </r>
    <r>
      <rPr>
        <sz val="11"/>
        <color theme="1"/>
        <rFont val="Arial Narrow"/>
        <family val="2"/>
      </rPr>
      <t xml:space="preserve"> se realizan visitas para identificacion de estados de ocupacion y estado de administracion.
</t>
    </r>
    <r>
      <rPr>
        <b/>
        <sz val="11"/>
        <color theme="1"/>
        <rFont val="Arial Narrow"/>
        <family val="2"/>
      </rPr>
      <t>GR Sur Occidente</t>
    </r>
    <r>
      <rPr>
        <sz val="11"/>
        <color theme="1"/>
        <rFont val="Arial Narrow"/>
        <family val="2"/>
      </rPr>
      <t xml:space="preserve">: Visitas de inspeccion a los inmuebles arrendados de acuerdo con el porcedmiento y el protocolo de visitas
</t>
    </r>
    <r>
      <rPr>
        <b/>
        <sz val="11"/>
        <color theme="1"/>
        <rFont val="Arial Narrow"/>
        <family val="2"/>
      </rPr>
      <t>GRCO:</t>
    </r>
    <r>
      <rPr>
        <sz val="11"/>
        <color theme="1"/>
        <rFont val="Arial Narrow"/>
        <family val="2"/>
      </rPr>
      <t xml:space="preserve"> Se esta adelantando el proceso de adquisiocion de un nuevo sistema robosto de facturacion para realizar el control de la mora de los arrendatarios por parte de la gerencia comercial </t>
    </r>
  </si>
  <si>
    <r>
      <rPr>
        <b/>
        <sz val="11"/>
        <color theme="1"/>
        <rFont val="Arial Narrow"/>
        <family val="2"/>
      </rPr>
      <t>GR Norte</t>
    </r>
    <r>
      <rPr>
        <sz val="11"/>
        <color theme="1"/>
        <rFont val="Arial Narrow"/>
        <family val="2"/>
      </rPr>
      <t xml:space="preserve"> Durante el trimestre, los funcionarios del area y los depositarios provisionales realizaron las visitas de inspección de inmuebles arrendados a fin de verificar el estado del cumplimiento de las obligaciones contractuales. 
</t>
    </r>
    <r>
      <rPr>
        <b/>
        <sz val="11"/>
        <color theme="1"/>
        <rFont val="Arial Narrow"/>
        <family val="2"/>
      </rPr>
      <t>GR. Occidente:</t>
    </r>
    <r>
      <rPr>
        <sz val="11"/>
        <color theme="1"/>
        <rFont val="Arial Narrow"/>
        <family val="2"/>
      </rPr>
      <t xml:space="preserve">
una vez depués de realizar el proceso de facturación la funcionaria de facturación, verifica que el 100% de los contratos para establecer imcumplimientos de las obligaciones en cuanto al recaudo
</t>
    </r>
    <r>
      <rPr>
        <b/>
        <sz val="11"/>
        <color theme="1"/>
        <rFont val="Arial Narrow"/>
        <family val="2"/>
      </rPr>
      <t>GR Sur Occidente</t>
    </r>
    <r>
      <rPr>
        <sz val="11"/>
        <color theme="1"/>
        <rFont val="Arial Narrow"/>
        <family val="2"/>
      </rPr>
      <t xml:space="preserve">: Se verifica de manera manual en una base excel enviada por la gerencia comercial el incumplimeinto de cada contrato en el aplicativo Sigma 1.5
</t>
    </r>
    <r>
      <rPr>
        <b/>
        <sz val="11"/>
        <color theme="1"/>
        <rFont val="Arial Narrow"/>
        <family val="2"/>
      </rPr>
      <t>GRCO:</t>
    </r>
    <r>
      <rPr>
        <sz val="11"/>
        <color theme="1"/>
        <rFont val="Arial Narrow"/>
        <family val="2"/>
      </rPr>
      <t xml:space="preserve"> Se esta adelantando el proceso de adquisiocion de un nuevo sistema robosto de facturacion para realizar el control de la mora de los arrendatarios por parte de la gerencia comercial </t>
    </r>
  </si>
  <si>
    <r>
      <rPr>
        <b/>
        <sz val="11"/>
        <color theme="1"/>
        <rFont val="Arial Narrow"/>
        <family val="2"/>
      </rPr>
      <t>GR Norte</t>
    </r>
    <r>
      <rPr>
        <sz val="11"/>
        <color theme="1"/>
        <rFont val="Arial Narrow"/>
        <family val="2"/>
      </rPr>
      <t xml:space="preserve"> Durante el trimestre, si bien a la fecha no está vigente el contrato transunion, desde el GIT Jurídico se hizo validación de los antecedentes judiciales de los interesados en arrendar, a fin de evitar inhabilidades para la contratación o la materialización de riesgos financieros y/o de corrupción. 
</t>
    </r>
    <r>
      <rPr>
        <b/>
        <sz val="11"/>
        <color theme="1"/>
        <rFont val="Arial Narrow"/>
        <family val="2"/>
      </rPr>
      <t>GR. Occidente:</t>
    </r>
    <r>
      <rPr>
        <sz val="11"/>
        <color theme="1"/>
        <rFont val="Arial Narrow"/>
        <family val="2"/>
      </rPr>
      <t xml:space="preserve">
Realizamos las diferentes consultas de antecedentes judiciales, y se envian a la preaprobados a la aseguradora para analisis del arrendatario - actualmente no se tiene contrato legal check por lo que la verificacion es individual.
</t>
    </r>
    <r>
      <rPr>
        <b/>
        <sz val="11"/>
        <color theme="1"/>
        <rFont val="Arial Narrow"/>
        <family val="2"/>
      </rPr>
      <t>GR Sur Occidente</t>
    </r>
    <r>
      <rPr>
        <sz val="11"/>
        <color theme="1"/>
        <rFont val="Arial Narrow"/>
        <family val="2"/>
      </rPr>
      <t xml:space="preserve">:Previo a la presentación del negocio el funcionario comercial debe anexar las cosnultas legales y el preaprobado de poliza del arrendatario codeudor si aplica, están deben estar anexas a la presentación del negocio frente a comité.
</t>
    </r>
    <r>
      <rPr>
        <b/>
        <sz val="11"/>
        <color theme="1"/>
        <rFont val="Arial Narrow"/>
        <family val="2"/>
      </rPr>
      <t>GRCO:</t>
    </r>
    <r>
      <rPr>
        <sz val="11"/>
        <color theme="1"/>
        <rFont val="Arial Narrow"/>
        <family val="2"/>
      </rPr>
      <t xml:space="preserve"> El tramite idenficacion "Legal check" actualmente no esta operando el contrato como se manejo en 2021 sin embargo los funcionarios comerciales que realizan la verificacion en las entidades pertinentes sobre antecedentes judiciales y demas para perfilar al futuro arrendatario y presentar los casos al comite de negocios.</t>
    </r>
  </si>
  <si>
    <t>T3: Se recibieron 127 solicitudes de diligencia de secuestro programadas por el GIT y atendidas por las regionales.</t>
  </si>
  <si>
    <t>Carpeta 19 - Reportes Matrix - Reportes SIGMA 2022</t>
  </si>
  <si>
    <r>
      <rPr>
        <b/>
        <sz val="11"/>
        <color indexed="8"/>
        <rFont val="Arial Narrow"/>
        <family val="2"/>
      </rPr>
      <t>GIT. Depositarios</t>
    </r>
    <r>
      <rPr>
        <sz val="11"/>
        <color indexed="8"/>
        <rFont val="Arial Narrow"/>
        <family val="2"/>
      </rPr>
      <t xml:space="preserve">: 
</t>
    </r>
    <r>
      <rPr>
        <sz val="11"/>
        <color indexed="8"/>
        <rFont val="Arial Narrow"/>
        <family val="2"/>
      </rPr>
      <t>NO APLICA</t>
    </r>
  </si>
  <si>
    <r>
      <rPr>
        <b/>
        <sz val="11"/>
        <color indexed="8"/>
        <rFont val="Arial Narrow"/>
        <family val="2"/>
      </rPr>
      <t>GIT. Depositarios</t>
    </r>
    <r>
      <rPr>
        <sz val="11"/>
        <color indexed="8"/>
        <rFont val="Arial Narrow"/>
        <family val="2"/>
      </rPr>
      <t>: 
NO APLICA</t>
    </r>
  </si>
  <si>
    <r>
      <t xml:space="preserve">GIT Aseguramiento: </t>
    </r>
    <r>
      <rPr>
        <sz val="11"/>
        <color rgb="FF000000"/>
        <rFont val="Arial Narrow"/>
        <family val="2"/>
      </rPr>
      <t>T3: Se recibieron 173 sentencias de Devolución y de Extinción de Dominio y las mismas fueron cargadas al sistema.</t>
    </r>
  </si>
  <si>
    <r>
      <t xml:space="preserve">GIT Aseguramiento:  </t>
    </r>
    <r>
      <rPr>
        <sz val="11"/>
        <color theme="1"/>
        <rFont val="Arial Narrow"/>
        <family val="2"/>
      </rPr>
      <t>Carpeta 43 - GIT Aseguramiento - Mapa de Riesgos</t>
    </r>
  </si>
  <si>
    <r>
      <t xml:space="preserve">G. Financiera: </t>
    </r>
    <r>
      <rPr>
        <sz val="11"/>
        <color indexed="8"/>
        <rFont val="Arial Narrow"/>
        <family val="2"/>
      </rPr>
      <t>La Gerencia Financiera realiza la Circular Interna 01-2022 de Constitución de Cajas Menores de acuerdo con datos históricos de vigencias anteriores</t>
    </r>
  </si>
  <si>
    <r>
      <t xml:space="preserve">G. Financiera: </t>
    </r>
    <r>
      <rPr>
        <sz val="11"/>
        <color indexed="8"/>
        <rFont val="Arial Narrow"/>
        <family val="2"/>
      </rPr>
      <t>Se comunica mediante correo electrónico la Circular Interna de constitución de cajas menores 01 - 2022. La rurta de la carpeta compartida es \\fileserver\publica\22- Financiera\PRESUPUESTO\PRESUPUESTO 2022\CAJA MENOR\CIRCULAR</t>
    </r>
  </si>
  <si>
    <r>
      <t xml:space="preserve">G. Financiera: </t>
    </r>
    <r>
      <rPr>
        <sz val="11"/>
        <color indexed="8"/>
        <rFont val="Arial Narrow"/>
        <family val="2"/>
      </rPr>
      <t>La Gerencia Financiera realizó la revisión de aperturas de cajas menores, teniendo en cuenta el presupuesto aprobado para cada área según la Circular Interna 01- 2022. El área usuaria solicita la apertura mediante Zeus y solicita el DP por el aplicativo SEVEN ERP mediante el flujo "Solicitud de DP sin afectación presupuestal"</t>
    </r>
  </si>
  <si>
    <r>
      <t>G. Financiera: E</t>
    </r>
    <r>
      <rPr>
        <sz val="11"/>
        <color indexed="8"/>
        <rFont val="Arial Narrow"/>
        <family val="2"/>
      </rPr>
      <t>n el aplicativo ERP SEVEN modulo de Presupuesto se evidencian los DP vigencia 2022</t>
    </r>
  </si>
  <si>
    <r>
      <t xml:space="preserve">G. Financiera: </t>
    </r>
    <r>
      <rPr>
        <sz val="11"/>
        <color indexed="8"/>
        <rFont val="Arial Narrow"/>
        <family val="2"/>
      </rPr>
      <t xml:space="preserve">El Profesional o Técnico del área usuaria de la caja menor realiza las solicitud de gasto de rubros que no se encuentren en la Circular, dejando como evidencia correo electrónico o memorando de aprobación del concepto de gasto que sea requerido </t>
    </r>
  </si>
  <si>
    <r>
      <t xml:space="preserve">G. Financiera: </t>
    </r>
    <r>
      <rPr>
        <sz val="11"/>
        <color indexed="8"/>
        <rFont val="Arial Narrow"/>
        <family val="2"/>
      </rPr>
      <t>Las solicitudes de legalización de gasto de caja menor se realizan mediante aplicativo financiero SEVEN ERP</t>
    </r>
  </si>
  <si>
    <t>Se realiza una mesa de trabajo con el coordinador del Git de Archivo y Correspondencia y un tecnico del area para verificar los radicados devueltos en el flujo de correspondencia de ORFEO</t>
  </si>
  <si>
    <t>Se deja evidencia de la mesa de trabajo en la siguiente rura: \\fileserver\publica\26-Gestion Documental\SAE3\Recuperado 27-04-2020\SAE3\Informes\Gestión de riesgos\Seguimiento riesgos 2022\REUNION REASIGNACION RADICADOS</t>
  </si>
  <si>
    <r>
      <rPr>
        <b/>
        <sz val="11"/>
        <color indexed="8"/>
        <rFont val="Arial Narrow"/>
        <family val="2"/>
      </rPr>
      <t>GIT. Depositarios</t>
    </r>
    <r>
      <rPr>
        <sz val="11"/>
        <color indexed="8"/>
        <rFont val="Arial Narrow"/>
        <family val="2"/>
      </rPr>
      <t xml:space="preserve">: </t>
    </r>
    <r>
      <rPr>
        <sz val="11"/>
        <color indexed="8"/>
        <rFont val="Arial Narrow"/>
        <family val="2"/>
      </rPr>
      <t xml:space="preserve">
se remite el correo con la información de las asignaciones que cuentan con acta de posesión al Git de asegurameinto para la publicación en la carpeta 19:</t>
    </r>
  </si>
  <si>
    <r>
      <rPr>
        <b/>
        <sz val="11"/>
        <color indexed="8"/>
        <rFont val="Arial Narrow"/>
        <family val="2"/>
      </rPr>
      <t>GIT. Depositarios</t>
    </r>
    <r>
      <rPr>
        <sz val="11"/>
        <color indexed="8"/>
        <rFont val="Arial Narrow"/>
        <family val="2"/>
      </rPr>
      <t>: 
\\fileserver\publica\19 - Administracion de la Informacion\Reportes Matrix\REPORTES SIGMA 2022\9. SEPTIEMBRE\29_SEPTIEMBRE\5. DISPOSICION TEMPORAL</t>
    </r>
    <r>
      <rPr>
        <sz val="11"/>
        <color indexed="8"/>
        <rFont val="Arial Narrow"/>
        <family val="2"/>
      </rPr>
      <t xml:space="preserve">
</t>
    </r>
  </si>
  <si>
    <r>
      <rPr>
        <b/>
        <sz val="11"/>
        <color indexed="8"/>
        <rFont val="Arial Narrow"/>
        <family val="2"/>
      </rPr>
      <t>GIT. Depositarios</t>
    </r>
    <r>
      <rPr>
        <sz val="11"/>
        <color indexed="8"/>
        <rFont val="Arial Narrow"/>
        <family val="2"/>
      </rPr>
      <t xml:space="preserve">: </t>
    </r>
    <r>
      <rPr>
        <sz val="11"/>
        <color indexed="8"/>
        <rFont val="Arial Narrow"/>
        <family val="2"/>
      </rPr>
      <t xml:space="preserve">
 se realizó la convocatoria 01-2022 para la conformación del Registro de Depositarios Provisionales y Liquidadores del FRISCO,  con el ingreso de 11 nuevos depositarios provisionales para las siguientes categorias:4 para inmuebles; 7 soceidades activas; 2 liquidadores</t>
    </r>
  </si>
  <si>
    <r>
      <rPr>
        <b/>
        <sz val="11"/>
        <color indexed="8"/>
        <rFont val="Arial Narrow"/>
        <family val="2"/>
      </rPr>
      <t>GIT. Depositarios</t>
    </r>
    <r>
      <rPr>
        <sz val="11"/>
        <color indexed="8"/>
        <rFont val="Arial Narrow"/>
        <family val="2"/>
      </rPr>
      <t xml:space="preserve">: </t>
    </r>
    <r>
      <rPr>
        <sz val="11"/>
        <color indexed="8"/>
        <rFont val="Arial Narrow"/>
        <family val="2"/>
      </rPr>
      <t xml:space="preserve">
Resolución 782 de 27/05/2022, mediante la cual se incorporan al registro 11 depostiarios provisionales
http://intranetsae/SAEIN/Portals/_default/Documentos/Resoluciones/2022/Resolucion_No_782_de_27_de_Mayo_de_2022.pdf</t>
    </r>
  </si>
  <si>
    <r>
      <rPr>
        <b/>
        <sz val="11"/>
        <color indexed="8"/>
        <rFont val="Arial Narrow"/>
        <family val="2"/>
      </rPr>
      <t>GIT. Depositarios</t>
    </r>
    <r>
      <rPr>
        <sz val="11"/>
        <color indexed="8"/>
        <rFont val="Arial Narrow"/>
        <family val="2"/>
      </rPr>
      <t xml:space="preserve">: </t>
    </r>
    <r>
      <rPr>
        <sz val="11"/>
        <color indexed="8"/>
        <rFont val="Arial Narrow"/>
        <family val="2"/>
      </rPr>
      <t xml:space="preserve">
al cierre del tercer trimestre de 2022, el Git de Depositarios asignó 4085 activos a depositarios provisionales, el estado del proceso de formalización es:
84 Activos sin número matrix entregados en diligencia de secuestro 
1128 Activos con proyecto de resolución en revisión jurídica
1490 Activos con resolución 
920 Activos comunicados al depositario 
569 Activos pendientes por comunicar por valor asegurable pendiente
606 Activos con póliza de disposiciones legales aprobada 
200 Activos con acta de posesión en firma
345 Activos con comunicación a c+amara de coemrcio y orip</t>
    </r>
  </si>
  <si>
    <r>
      <rPr>
        <b/>
        <sz val="11"/>
        <color indexed="8"/>
        <rFont val="Arial Narrow"/>
        <family val="2"/>
      </rPr>
      <t>GIT. Depositarios</t>
    </r>
    <r>
      <rPr>
        <sz val="11"/>
        <color indexed="8"/>
        <rFont val="Arial Narrow"/>
        <family val="2"/>
      </rPr>
      <t>: 
\\fileserver\publica\10 - Grupo Gestión Depositarios\Riesgos - Indicadores - Control Interno\2022\Tercer trimestre</t>
    </r>
  </si>
  <si>
    <r>
      <rPr>
        <b/>
        <sz val="11"/>
        <color indexed="8"/>
        <rFont val="Arial Narrow"/>
        <family val="2"/>
      </rPr>
      <t>GIT. Depositarios</t>
    </r>
    <r>
      <rPr>
        <sz val="11"/>
        <color indexed="8"/>
        <rFont val="Arial Narrow"/>
        <family val="2"/>
      </rPr>
      <t xml:space="preserve">: </t>
    </r>
    <r>
      <rPr>
        <sz val="11"/>
        <color indexed="8"/>
        <rFont val="Arial Narrow"/>
        <family val="2"/>
      </rPr>
      <t xml:space="preserve">
 se realizó la convocatoria 01-2022 para la conformación del Registro de Depositarios Provisionales y Liquidadores del FRISCO,  con el ingreso de 11 nuevos depositarios provisionales para las siguientes categorias:4 para inmuebles; 7 soceidades activas; 2 liquidadores
Los términos de la convocatoria  02-2022 se encuentran en revisión de la vicepresidencia juridica 
</t>
    </r>
  </si>
  <si>
    <r>
      <rPr>
        <b/>
        <sz val="11"/>
        <color indexed="8"/>
        <rFont val="Arial Narrow"/>
        <family val="2"/>
      </rPr>
      <t>GIT. Depositarios</t>
    </r>
    <r>
      <rPr>
        <sz val="11"/>
        <color indexed="8"/>
        <rFont val="Arial Narrow"/>
        <family val="2"/>
      </rPr>
      <t xml:space="preserve">: </t>
    </r>
    <r>
      <rPr>
        <sz val="11"/>
        <color indexed="8"/>
        <rFont val="Arial Narrow"/>
        <family val="2"/>
      </rPr>
      <t xml:space="preserve">
Los términos de la convocatoria  02-2022 se encuentran en revisión de la vicepresidencia juridica </t>
    </r>
  </si>
  <si>
    <r>
      <rPr>
        <b/>
        <sz val="11"/>
        <color indexed="8"/>
        <rFont val="Arial Narrow"/>
        <family val="2"/>
      </rPr>
      <t>O. Control Interno</t>
    </r>
    <r>
      <rPr>
        <sz val="11"/>
        <color indexed="8"/>
        <rFont val="Arial Narrow"/>
        <family val="2"/>
      </rPr>
      <t xml:space="preserve">: </t>
    </r>
    <r>
      <rPr>
        <sz val="11"/>
        <color indexed="8"/>
        <rFont val="Arial Narrow"/>
        <family val="2"/>
      </rPr>
      <t xml:space="preserve">En el tercer trimestre la Oficina de Control Interno según lo establecido dentro del PAAI tiene programado 3 auditorias internas de gestión.
-Auditoría Interna de Gestión al procedimiento Disciplinario laboral de SAE: Culminada
-Auditoria interna de gestión- Prueba de Recorrido Sociedades activas y en Liquidación: En ejecución
-Auditoría Proceso de Infraestructura Tecnológica Componente Seguridad de la Información y Ciberseguridad: En ejecución
Los resultados de la auditoria culminada se presentaron a los líderes de procesos y al Presidente de SAE mediante memorando interno.
</t>
    </r>
  </si>
  <si>
    <r>
      <rPr>
        <b/>
        <sz val="11"/>
        <color indexed="8"/>
        <rFont val="Arial Narrow"/>
        <family val="2"/>
      </rPr>
      <t>O. Control Interno</t>
    </r>
    <r>
      <rPr>
        <sz val="11"/>
        <color indexed="8"/>
        <rFont val="Arial Narrow"/>
        <family val="2"/>
      </rPr>
      <t xml:space="preserve">: </t>
    </r>
    <r>
      <rPr>
        <sz val="11"/>
        <color indexed="8"/>
        <rFont val="Arial Narrow"/>
        <family val="2"/>
      </rPr>
      <t>Lo avances o resultados de las auditorias se encuentran en la siguiente ruta:
\\fileserver\publica\8 - Oficina de Control Interno\2022\Evaluacion y Seguimiento</t>
    </r>
  </si>
  <si>
    <r>
      <rPr>
        <b/>
        <sz val="11"/>
        <color indexed="8"/>
        <rFont val="Arial Narrow"/>
        <family val="2"/>
      </rPr>
      <t>G. Técnica</t>
    </r>
    <r>
      <rPr>
        <sz val="11"/>
        <color indexed="8"/>
        <rFont val="Arial Narrow"/>
        <family val="2"/>
      </rPr>
      <t>:</t>
    </r>
    <r>
      <rPr>
        <sz val="11"/>
        <color indexed="8"/>
        <rFont val="Arial Narrow"/>
        <family val="2"/>
      </rPr>
      <t xml:space="preserve">
Se suscribió un convenio de acceso e intercambio de información con el Instituto Geográfico Agustín Codazzi y se realizaron diferentes solicitudes de información catastral a los Gestores Catastrales habilitados de acuerdo con los listados que nos comparte el IGAC en el marco del convenio y haciendo uso del parágrafo del artículo 10° de la Ley 2155 de 2021, donde se le da un tiempo de 15 días hábiles a los gestores catastrales para que remitan toda la información que solicite la SAE, con la información que remitieron los gestores se construyó una plantilla de registro de datos e información relevante, con el fin de que esta información pueda ser contrastada con información registral.</t>
    </r>
  </si>
  <si>
    <r>
      <rPr>
        <b/>
        <sz val="11"/>
        <color indexed="8"/>
        <rFont val="Arial Narrow"/>
        <family val="2"/>
      </rPr>
      <t>G. Técnica</t>
    </r>
    <r>
      <rPr>
        <sz val="11"/>
        <color indexed="8"/>
        <rFont val="Arial Narrow"/>
        <family val="2"/>
      </rPr>
      <t>:
Todos los soportes de gestión de información Catastral se pueden consultar en la siguiente ruta:
\\fileserver\publica\7 - Coordinación Técnica\AREA TECNICA\FUNCIONARIOS\JBAEZ\2022\GESTIÓN DE INFORMACIÓN\INFORMACIÓN CATASTRAL\SOLICITUDES DE INFORMACIÓN CATASTRAL\RESPUESTA CATASTROS</t>
    </r>
  </si>
  <si>
    <r>
      <rPr>
        <b/>
        <sz val="11"/>
        <color indexed="8"/>
        <rFont val="Arial Narrow"/>
        <family val="2"/>
      </rPr>
      <t>G. Talento Humano</t>
    </r>
    <r>
      <rPr>
        <sz val="11"/>
        <color indexed="8"/>
        <rFont val="Arial Narrow"/>
        <family val="2"/>
      </rPr>
      <t>: Se hace la respectiva validaciónn con la persona de Selección de los si los candidatos que fueron reportados en un principio son los que van ingresar, de lo  cuales todos fueron reportados a tiempo</t>
    </r>
  </si>
  <si>
    <r>
      <rPr>
        <b/>
        <sz val="11"/>
        <color indexed="8"/>
        <rFont val="Arial Narrow"/>
        <family val="2"/>
      </rPr>
      <t>G. Talento Humano</t>
    </r>
    <r>
      <rPr>
        <sz val="11"/>
        <color indexed="8"/>
        <rFont val="Arial Narrow"/>
        <family val="2"/>
      </rPr>
      <t>: Como el reporte se hizo a tiempo, los candidatos envian su documentacion a tiempo para que asi sea revisada y validada.</t>
    </r>
  </si>
  <si>
    <r>
      <rPr>
        <b/>
        <sz val="11"/>
        <color indexed="8"/>
        <rFont val="Arial Narrow"/>
        <family val="2"/>
      </rPr>
      <t>G. Talento Humano</t>
    </r>
    <r>
      <rPr>
        <sz val="11"/>
        <color indexed="8"/>
        <rFont val="Arial Narrow"/>
        <family val="2"/>
      </rPr>
      <t>:Como el reporte se hizo a tiempo, los candidatos envian su documentacion a tiempo para que asi sea revisada y validada, en caso de encontrar una falencia se le informa al candidato en mension</t>
    </r>
  </si>
  <si>
    <r>
      <rPr>
        <b/>
        <sz val="11"/>
        <color indexed="8"/>
        <rFont val="Arial Narrow"/>
        <family val="2"/>
      </rPr>
      <t>G. Talento Humano</t>
    </r>
    <r>
      <rPr>
        <sz val="11"/>
        <color indexed="8"/>
        <rFont val="Arial Narrow"/>
        <family val="2"/>
      </rPr>
      <t>:</t>
    </r>
    <r>
      <rPr>
        <sz val="11"/>
        <color indexed="8"/>
        <rFont val="Arial Narrow"/>
        <family val="2"/>
      </rPr>
      <t xml:space="preserve"> Se  sigue realizando  entrevista a los candidatos preseleccionados validando el perfil y se revisa que las pruebas psicotécnicas cumplan lo establecido en el procedimiento de promocion y selección con relacion a competencias</t>
    </r>
  </si>
  <si>
    <r>
      <rPr>
        <b/>
        <sz val="11"/>
        <color indexed="8"/>
        <rFont val="Arial Narrow"/>
        <family val="2"/>
      </rPr>
      <t>G. Talento Humano</t>
    </r>
    <r>
      <rPr>
        <sz val="11"/>
        <color indexed="8"/>
        <rFont val="Arial Narrow"/>
        <family val="2"/>
      </rPr>
      <t>:  Base de preselección y pruebas y Cumplimiento de requisitos minimos, Portal Psigma</t>
    </r>
  </si>
  <si>
    <r>
      <rPr>
        <b/>
        <sz val="11"/>
        <color indexed="8"/>
        <rFont val="Arial Narrow"/>
        <family val="2"/>
      </rPr>
      <t>G. Talento Humano</t>
    </r>
    <r>
      <rPr>
        <sz val="11"/>
        <color indexed="8"/>
        <rFont val="Arial Narrow"/>
        <family val="2"/>
      </rPr>
      <t>:</t>
    </r>
    <r>
      <rPr>
        <sz val="11"/>
        <color indexed="8"/>
        <rFont val="Arial Narrow"/>
        <family val="2"/>
      </rPr>
      <t xml:space="preserve"> Se valida el resultado del Estudio de Seguridad con el informe presentado por el proveedor</t>
    </r>
  </si>
  <si>
    <r>
      <rPr>
        <b/>
        <sz val="11"/>
        <color indexed="8"/>
        <rFont val="Arial Narrow"/>
        <family val="2"/>
      </rPr>
      <t>G. Talento Humano</t>
    </r>
    <r>
      <rPr>
        <sz val="11"/>
        <color indexed="8"/>
        <rFont val="Arial Narrow"/>
        <family val="2"/>
      </rPr>
      <t>:</t>
    </r>
    <r>
      <rPr>
        <sz val="11"/>
        <color indexed="8"/>
        <rFont val="Arial Narrow"/>
        <family val="2"/>
      </rPr>
      <t xml:space="preserve"> Portal EyM</t>
    </r>
  </si>
  <si>
    <r>
      <rPr>
        <b/>
        <sz val="11"/>
        <color indexed="8"/>
        <rFont val="Arial Narrow"/>
        <family val="2"/>
      </rPr>
      <t>G. Talento Humano</t>
    </r>
    <r>
      <rPr>
        <sz val="11"/>
        <color indexed="8"/>
        <rFont val="Arial Narrow"/>
        <family val="2"/>
      </rPr>
      <t>:</t>
    </r>
    <r>
      <rPr>
        <sz val="11"/>
        <color indexed="8"/>
        <rFont val="Arial Narrow"/>
        <family val="2"/>
      </rPr>
      <t xml:space="preserve">  A la respuesta  de SST de examenes médicos se continua con la contratación</t>
    </r>
  </si>
  <si>
    <r>
      <rPr>
        <b/>
        <sz val="11"/>
        <color indexed="8"/>
        <rFont val="Arial Narrow"/>
        <family val="2"/>
      </rPr>
      <t>G. Talento Humano</t>
    </r>
    <r>
      <rPr>
        <sz val="11"/>
        <color indexed="8"/>
        <rFont val="Arial Narrow"/>
        <family val="2"/>
      </rPr>
      <t>: orden medica, correo de respuesta SST</t>
    </r>
  </si>
  <si>
    <r>
      <rPr>
        <b/>
        <sz val="11"/>
        <color indexed="8"/>
        <rFont val="Arial Narrow"/>
        <family val="2"/>
      </rPr>
      <t>G. Talento Humano</t>
    </r>
    <r>
      <rPr>
        <sz val="11"/>
        <color indexed="8"/>
        <rFont val="Arial Narrow"/>
        <family val="2"/>
      </rPr>
      <t>:</t>
    </r>
    <r>
      <rPr>
        <sz val="11"/>
        <color indexed="8"/>
        <rFont val="Arial Narrow"/>
        <family val="2"/>
      </rPr>
      <t xml:space="preserve"> En la entrevista se indican los beneficios generales con los que cuenta la entidad</t>
    </r>
  </si>
  <si>
    <r>
      <rPr>
        <b/>
        <sz val="11"/>
        <color indexed="8"/>
        <rFont val="Arial Narrow"/>
        <family val="2"/>
      </rPr>
      <t>G. Talento Humano</t>
    </r>
    <r>
      <rPr>
        <sz val="11"/>
        <color indexed="8"/>
        <rFont val="Arial Narrow"/>
        <family val="2"/>
      </rPr>
      <t>:</t>
    </r>
    <r>
      <rPr>
        <sz val="11"/>
        <color indexed="8"/>
        <rFont val="Arial Narrow"/>
        <family val="2"/>
      </rPr>
      <t xml:space="preserve"> Entrevista</t>
    </r>
  </si>
  <si>
    <r>
      <rPr>
        <b/>
        <sz val="11"/>
        <color indexed="8"/>
        <rFont val="Arial Narrow"/>
        <family val="2"/>
      </rPr>
      <t xml:space="preserve">G. Talento Humano: </t>
    </r>
    <r>
      <rPr>
        <sz val="11"/>
        <color indexed="8"/>
        <rFont val="Arial Narrow"/>
        <family val="2"/>
      </rPr>
      <t>Se hacen las validaciones pertinentes en cada unos de los documentos aportados por los candidatos las afiliaciones al Sistema General de Seguridad Social (SGSS) para asi gestionar la respectiva afiliacion a las entidades.</t>
    </r>
  </si>
  <si>
    <r>
      <rPr>
        <b/>
        <sz val="11"/>
        <color indexed="8"/>
        <rFont val="Arial Narrow"/>
        <family val="2"/>
      </rPr>
      <t>G. Talento Human</t>
    </r>
    <r>
      <rPr>
        <sz val="11"/>
        <color indexed="8"/>
        <rFont val="Arial Narrow"/>
        <family val="2"/>
      </rPr>
      <t xml:space="preserve">o: Se hace la validación del certificado de afiliación vigente aportado por la persona seleccionada, confirmando la entidad a la cual se debe radicar dicho trámite conforme la actividad N° 11 Realizar afiliación al Sistema General de Seguridad Social (SGSS) del procedimiento de vinculación de Talento Humano. </t>
    </r>
  </si>
  <si>
    <r>
      <rPr>
        <b/>
        <sz val="11"/>
        <color indexed="8"/>
        <rFont val="Arial Narrow"/>
        <family val="2"/>
      </rPr>
      <t>G. Talento Humano</t>
    </r>
    <r>
      <rPr>
        <sz val="11"/>
        <color indexed="8"/>
        <rFont val="Arial Narrow"/>
        <family val="2"/>
      </rPr>
      <t>: Se deberá validar la  documentos entregada por el candidato si desea vincular beneficiarios a EPS o caja de compensación, de ser positiva la respuesta indicarle los documentos que debe sumistrar para llevar acabo el proceso.</t>
    </r>
  </si>
  <si>
    <r>
      <rPr>
        <b/>
        <sz val="11"/>
        <color indexed="8"/>
        <rFont val="Arial Narrow"/>
        <family val="2"/>
      </rPr>
      <t>G. Talento Humano:</t>
    </r>
    <r>
      <rPr>
        <sz val="11"/>
        <color indexed="8"/>
        <rFont val="Arial Narrow"/>
        <family val="2"/>
      </rPr>
      <t xml:space="preserve"> Esta validación se hace cuando la persona de selección reporta los candidatos a ingresar, indica que cargo desempeñará y así un dia antes del ingreso se hace la respectiva afiliacion a la ARL.</t>
    </r>
  </si>
  <si>
    <r>
      <rPr>
        <b/>
        <sz val="11"/>
        <color indexed="8"/>
        <rFont val="Arial Narrow"/>
        <family val="2"/>
      </rPr>
      <t>G. Talento Humano</t>
    </r>
    <r>
      <rPr>
        <sz val="11"/>
        <color indexed="8"/>
        <rFont val="Arial Narrow"/>
        <family val="2"/>
      </rPr>
      <t>: Se realiza la revisión del caso de desvinculacion cada vez que se presente, garantizando que exista una comunicación de desvinculacion acorde con la causal de desvinculacion.</t>
    </r>
  </si>
  <si>
    <r>
      <rPr>
        <b/>
        <sz val="11"/>
        <color indexed="8"/>
        <rFont val="Arial Narrow"/>
        <family val="2"/>
      </rPr>
      <t>G. Talento Humano</t>
    </r>
    <r>
      <rPr>
        <sz val="11"/>
        <color indexed="8"/>
        <rFont val="Arial Narrow"/>
        <family val="2"/>
      </rPr>
      <t>:
https://saesas-my.sharepoint.com/personal/rvillamarin_saesas_gov_co/_layouts/15/onedrive.aspx</t>
    </r>
  </si>
  <si>
    <r>
      <rPr>
        <b/>
        <sz val="11"/>
        <color indexed="8"/>
        <rFont val="Arial Narrow"/>
        <family val="2"/>
      </rPr>
      <t>G. Talento Humano</t>
    </r>
    <r>
      <rPr>
        <sz val="11"/>
        <color indexed="8"/>
        <rFont val="Arial Narrow"/>
        <family val="2"/>
      </rPr>
      <t xml:space="preserve">: Se realiza la revisión y seguimiento del caso de desvinculacion cada vez que se presente, garantizando que la persona que se desvincula realice la entrega del cargo de manera debida.  Hasta tanto no se verifique la entrega de elementos  y legalizacion de recursos, no se hace entrega de los documentos de retiro y paz y salvo. </t>
    </r>
  </si>
  <si>
    <r>
      <rPr>
        <b/>
        <sz val="11"/>
        <color indexed="8"/>
        <rFont val="Arial Narrow"/>
        <family val="2"/>
      </rPr>
      <t>G. Talento Humano</t>
    </r>
    <r>
      <rPr>
        <sz val="11"/>
        <color indexed="8"/>
        <rFont val="Arial Narrow"/>
        <family val="2"/>
      </rPr>
      <t xml:space="preserve">: Se realiza el reporte de desvinculacion para cada caso de manera individual. </t>
    </r>
  </si>
  <si>
    <r>
      <rPr>
        <b/>
        <sz val="11"/>
        <color indexed="8"/>
        <rFont val="Arial Narrow"/>
        <family val="2"/>
      </rPr>
      <t>G. Talento Humano</t>
    </r>
    <r>
      <rPr>
        <sz val="11"/>
        <color indexed="8"/>
        <rFont val="Arial Narrow"/>
        <family val="2"/>
      </rPr>
      <t>:</t>
    </r>
    <r>
      <rPr>
        <sz val="11"/>
        <color indexed="8"/>
        <rFont val="Arial Narrow"/>
        <family val="2"/>
      </rPr>
      <t xml:space="preserve">
Para cada caso particular se remite un correo alertando de la desvinculación </t>
    </r>
  </si>
  <si>
    <r>
      <rPr>
        <b/>
        <sz val="11"/>
        <color indexed="8"/>
        <rFont val="Arial Narrow"/>
        <family val="2"/>
      </rPr>
      <t>G. Talento Humano</t>
    </r>
    <r>
      <rPr>
        <sz val="11"/>
        <color indexed="8"/>
        <rFont val="Arial Narrow"/>
        <family val="2"/>
      </rPr>
      <t>: Se realiza la revisión y seguimiento de cada caso de manera individual verificando que se haya realizado la entrega de los documentos de retiro.</t>
    </r>
  </si>
  <si>
    <r>
      <rPr>
        <b/>
        <sz val="11"/>
        <color indexed="8"/>
        <rFont val="Arial Narrow"/>
        <family val="2"/>
      </rPr>
      <t>G. Talento Humano</t>
    </r>
    <r>
      <rPr>
        <sz val="11"/>
        <color indexed="8"/>
        <rFont val="Arial Narrow"/>
        <family val="2"/>
      </rPr>
      <t>: Se realiza la revisión y seguimiento de cada caso de manera individual verificando que se haya realizado todo el proceso de desvinculacion acorde con la causal o motivo de retiro</t>
    </r>
  </si>
  <si>
    <r>
      <rPr>
        <b/>
        <sz val="11"/>
        <color indexed="8"/>
        <rFont val="Arial Narrow"/>
        <family val="2"/>
      </rPr>
      <t>G. Talento Humano:</t>
    </r>
    <r>
      <rPr>
        <sz val="11"/>
        <color indexed="8"/>
        <rFont val="Arial Narrow"/>
        <family val="2"/>
      </rPr>
      <t xml:space="preserve"> Se realiza revision permanente de  la informacion que genera el sistema kactus erp, previo a la realizacion de pagos de salario, aportes a seguridad, y consolidados de prestaciones sociales,evitando errores o inconsistencias en pagos , la validacion es pemanente cada vez que se realiza procesos de liquidacion y pago</t>
    </r>
  </si>
  <si>
    <r>
      <rPr>
        <b/>
        <sz val="11"/>
        <color indexed="8"/>
        <rFont val="Arial Narrow"/>
        <family val="2"/>
      </rPr>
      <t>G. Talento Humano:</t>
    </r>
    <r>
      <rPr>
        <sz val="11"/>
        <color indexed="8"/>
        <rFont val="Arial Narrow"/>
        <family val="2"/>
      </rPr>
      <t xml:space="preserve"> se realiza validacion detallada las novedades incluidas en la nomina a pagar, verificando que el registro este acorde a los soportes </t>
    </r>
  </si>
  <si>
    <r>
      <rPr>
        <b/>
        <sz val="11"/>
        <color indexed="8"/>
        <rFont val="Arial Narrow"/>
        <family val="2"/>
      </rPr>
      <t>G. Talento Humano:</t>
    </r>
    <r>
      <rPr>
        <sz val="11"/>
        <color indexed="8"/>
        <rFont val="Arial Narrow"/>
        <family val="2"/>
      </rPr>
      <t xml:space="preserve"> Se realiza revision detallada de todo el proceso de liquuidacion de procesos de nomina, salarios, novedades , prestaciones sociales, seguridad social, garantizando el pago corecto en cada concepto</t>
    </r>
  </si>
  <si>
    <r>
      <rPr>
        <b/>
        <sz val="11"/>
        <color indexed="8"/>
        <rFont val="Arial Narrow"/>
        <family val="2"/>
      </rPr>
      <t>G. Talento Humano:</t>
    </r>
    <r>
      <rPr>
        <sz val="11"/>
        <color indexed="8"/>
        <rFont val="Arial Narrow"/>
        <family val="2"/>
      </rPr>
      <t xml:space="preserve"> El profesionalque lidera los procesos de nomina actualmente cuenta con las competencias acordes al perfil y necesidades del cargo</t>
    </r>
  </si>
  <si>
    <r>
      <rPr>
        <b/>
        <sz val="11"/>
        <color indexed="8"/>
        <rFont val="Arial Narrow"/>
        <family val="2"/>
      </rPr>
      <t>G. Talento Humano:</t>
    </r>
    <r>
      <rPr>
        <sz val="11"/>
        <color indexed="8"/>
        <rFont val="Arial Narrow"/>
        <family val="2"/>
      </rPr>
      <t xml:space="preserve"> Se realiza validacion normativa determinando si existen cambios de carácter legal, que modifiquen la parametrizacion y liquidacion en el sistema, se tienen en cuenta los manueles funcionales enviados por el provedor del sistema de informacion</t>
    </r>
  </si>
  <si>
    <r>
      <rPr>
        <b/>
        <sz val="11"/>
        <color indexed="8"/>
        <rFont val="Arial Narrow"/>
        <family val="2"/>
      </rPr>
      <t>G. Talento Humano:</t>
    </r>
    <r>
      <rPr>
        <sz val="11"/>
        <color indexed="8"/>
        <rFont val="Arial Narrow"/>
        <family val="2"/>
      </rPr>
      <t xml:space="preserve"> A la fecha se ha cumplido con la cuota establecida en la resolución para 2022</t>
    </r>
  </si>
  <si>
    <r>
      <rPr>
        <b/>
        <sz val="11"/>
        <color indexed="8"/>
        <rFont val="Arial Narrow"/>
        <family val="2"/>
      </rPr>
      <t>G. Talento Humano:</t>
    </r>
    <r>
      <rPr>
        <sz val="11"/>
        <color indexed="8"/>
        <rFont val="Arial Narrow"/>
        <family val="2"/>
      </rPr>
      <t xml:space="preserve"> Cumplimiento de cuota, portal Caprendizaje</t>
    </r>
  </si>
  <si>
    <r>
      <rPr>
        <b/>
        <sz val="11"/>
        <color indexed="8"/>
        <rFont val="Arial Narrow"/>
        <family val="2"/>
      </rPr>
      <t>G. Talento Human</t>
    </r>
    <r>
      <rPr>
        <sz val="11"/>
        <color indexed="8"/>
        <rFont val="Arial Narrow"/>
        <family val="2"/>
      </rPr>
      <t xml:space="preserve">o: Se han registrado los cocntratos en la plataforma dentro de los tiempos establecidos </t>
    </r>
  </si>
  <si>
    <r>
      <rPr>
        <b/>
        <sz val="11"/>
        <color indexed="8"/>
        <rFont val="Arial Narrow"/>
        <family val="2"/>
      </rPr>
      <t>G. Talento Humano:</t>
    </r>
    <r>
      <rPr>
        <sz val="11"/>
        <color indexed="8"/>
        <rFont val="Arial Narrow"/>
        <family val="2"/>
      </rPr>
      <t xml:space="preserve"> Caprendizaje</t>
    </r>
  </si>
  <si>
    <r>
      <rPr>
        <b/>
        <sz val="11"/>
        <color indexed="8"/>
        <rFont val="Arial Narrow"/>
        <family val="2"/>
      </rPr>
      <t>G. Talento Humano:</t>
    </r>
    <r>
      <rPr>
        <sz val="11"/>
        <color indexed="8"/>
        <rFont val="Arial Narrow"/>
        <family val="2"/>
      </rPr>
      <t xml:space="preserve"> Se contunua con el seguimiento de los contratos proximos a terminar para cumplir con la cuota</t>
    </r>
  </si>
  <si>
    <r>
      <rPr>
        <b/>
        <sz val="11"/>
        <color indexed="8"/>
        <rFont val="Arial Narrow"/>
        <family val="2"/>
      </rPr>
      <t>GIT. Viáticos</t>
    </r>
    <r>
      <rPr>
        <sz val="11"/>
        <color indexed="8"/>
        <rFont val="Arial Narrow"/>
        <family val="2"/>
      </rPr>
      <t>:
Todas las solicitudes de comisión se atienden de manera oportuna de acuerdo con las necesidades de las areas. Dado que este es un tema que se debe viabilizar con base en la justificación de las mismas</t>
    </r>
  </si>
  <si>
    <r>
      <rPr>
        <b/>
        <sz val="11"/>
        <color indexed="8"/>
        <rFont val="Arial Narrow"/>
        <family val="2"/>
      </rPr>
      <t>GIT. Viáticos</t>
    </r>
    <r>
      <rPr>
        <sz val="11"/>
        <color indexed="8"/>
        <rFont val="Arial Narrow"/>
        <family val="2"/>
      </rPr>
      <t xml:space="preserve">:
Solicitud de comisión, correos electrónicos  y base de seguimiento de comisiones.
</t>
    </r>
  </si>
  <si>
    <r>
      <rPr>
        <b/>
        <sz val="11"/>
        <color indexed="8"/>
        <rFont val="Arial Narrow"/>
        <family val="2"/>
      </rPr>
      <t>GIT. Viáticos</t>
    </r>
    <r>
      <rPr>
        <sz val="11"/>
        <color indexed="8"/>
        <rFont val="Arial Narrow"/>
        <family val="2"/>
      </rPr>
      <t>:</t>
    </r>
    <r>
      <rPr>
        <sz val="11"/>
        <color indexed="8"/>
        <rFont val="Arial Narrow"/>
        <family val="2"/>
      </rPr>
      <t xml:space="preserve">
Toda solicitud de comisión recibida es verificada, de acuerdo con el procedimiento interno establecido por el area, aquellas solicitudes que presentaron errores se remitieron para su respectiva corrección.</t>
    </r>
  </si>
  <si>
    <r>
      <rPr>
        <b/>
        <sz val="11"/>
        <color indexed="8"/>
        <rFont val="Arial Narrow"/>
        <family val="2"/>
      </rPr>
      <t>GIT. Viáticos</t>
    </r>
    <r>
      <rPr>
        <sz val="11"/>
        <color indexed="8"/>
        <rFont val="Arial Narrow"/>
        <family val="2"/>
      </rPr>
      <t xml:space="preserve">:
Solicitud de comisión, correos electrónicos
</t>
    </r>
  </si>
  <si>
    <r>
      <rPr>
        <b/>
        <sz val="11"/>
        <color indexed="8"/>
        <rFont val="Arial Narrow"/>
        <family val="2"/>
      </rPr>
      <t>GIT. Viáticos</t>
    </r>
    <r>
      <rPr>
        <sz val="11"/>
        <color indexed="8"/>
        <rFont val="Arial Narrow"/>
        <family val="2"/>
      </rPr>
      <t>:</t>
    </r>
    <r>
      <rPr>
        <sz val="11"/>
        <color indexed="8"/>
        <rFont val="Arial Narrow"/>
        <family val="2"/>
      </rPr>
      <t xml:space="preserve">
A traves de la gestión que realiza el git de viaticos se garantiza que el funcieron con los recursos necesarrios para realizar las actividades asignada en dicha comisiones, en algunos casos se solicita al area de tesoreria confirma el pago de las mismas. </t>
    </r>
  </si>
  <si>
    <r>
      <rPr>
        <b/>
        <sz val="11"/>
        <color indexed="8"/>
        <rFont val="Arial Narrow"/>
        <family val="2"/>
      </rPr>
      <t>O. Control Interno</t>
    </r>
    <r>
      <rPr>
        <sz val="11"/>
        <color indexed="8"/>
        <rFont val="Arial Narrow"/>
        <family val="2"/>
      </rPr>
      <t xml:space="preserve">: </t>
    </r>
    <r>
      <rPr>
        <sz val="11"/>
        <color indexed="8"/>
        <rFont val="Arial Narrow"/>
        <family val="2"/>
      </rPr>
      <t>El Plan Anual de Auditoria de la  vigencia 2022 se encuentra formulado con toda la normatividad externa e interna vigente.</t>
    </r>
  </si>
  <si>
    <r>
      <rPr>
        <b/>
        <sz val="11"/>
        <color indexed="8"/>
        <rFont val="Arial Narrow"/>
        <family val="2"/>
      </rPr>
      <t>O. Control Interno</t>
    </r>
    <r>
      <rPr>
        <sz val="11"/>
        <color indexed="8"/>
        <rFont val="Arial Narrow"/>
        <family val="2"/>
      </rPr>
      <t>: 
 -PAAI 2022
Los soportes que respaldan la formulación del Plan Anual de Auditoria se encuentran en la siguiente ruta:
\\fileserver\publica\8 - Oficina de Control Interno\2022\PAAI</t>
    </r>
  </si>
  <si>
    <r>
      <rPr>
        <b/>
        <sz val="11"/>
        <color indexed="8"/>
        <rFont val="Arial Narrow"/>
        <family val="2"/>
      </rPr>
      <t>O. Control Interno</t>
    </r>
    <r>
      <rPr>
        <sz val="11"/>
        <color indexed="8"/>
        <rFont val="Arial Narrow"/>
        <family val="2"/>
      </rPr>
      <t>: La jefe de la oficina de Control Interno remite a su equipo de trabajo las novedades normativas para su análisis y aplicabilidad en la entidad. Si se cuenta con novedades se remite un correo electrónico de enfoque hacia la prevención a la administración para su conocimiento.</t>
    </r>
  </si>
  <si>
    <r>
      <rPr>
        <b/>
        <sz val="11"/>
        <color indexed="8"/>
        <rFont val="Arial Narrow"/>
        <family val="2"/>
      </rPr>
      <t>O. Control Interno</t>
    </r>
    <r>
      <rPr>
        <sz val="11"/>
        <color indexed="8"/>
        <rFont val="Arial Narrow"/>
        <family val="2"/>
      </rPr>
      <t xml:space="preserve">: </t>
    </r>
    <r>
      <rPr>
        <sz val="11"/>
        <color indexed="8"/>
        <rFont val="Arial Narrow"/>
        <family val="2"/>
      </rPr>
      <t xml:space="preserve">
 -Correos electrónicos
Enlace:
\\fileserver\publica\8 - Oficina de Control Interno\2022\Enfoque hacia la prevención, asesoría y acompañamiento\Correos enfoque prevención OCI</t>
    </r>
  </si>
  <si>
    <r>
      <t xml:space="preserve">GIT. Inteligencia de Negocios:
</t>
    </r>
    <r>
      <rPr>
        <sz val="11"/>
        <color indexed="8"/>
        <rFont val="Arial Narrow"/>
        <family val="2"/>
      </rPr>
      <t>El grupo de Inteligencia de Negocios desarrolla los procesos, metodologías, PMV, políticas, de acuerdo con lo solicitado por las diferentes áreas de la Sociedad de Activos Especiales, priorizando los procesos acordes a las políticas y necesidades de la entidad. Con relación a estas solicitudes se realizan los procesos de recolección, análisis, depuración, procesamiento, validación de información y datos con el fin de realizar los desarrollos solicitados por las diferentes áreas.
 A corte 30 de septiembre 2022 el GIT Inteligencia de Negocios ha desarrollado las siguientes políticas:
Políticas COVID arrendamiento y venta, PMV Medios de transporte, PMV motonaves y aeronaves, contratos de arrendamiento a largo plazo, Plazos contratos de arrendamiento rurales, Descuento para ventas a Entidades Públicas, Metodología Disposición Final De Bienes Muebles, Estaciones de Servicios, Descuentos Pronto Pago, Estudio de Remuneración Juntas Directivas Gobierno Corporativo, Instructivo para aplicación de puja en la solicitud de contrato de arrendamiento, Estimados de renta Rurales en proceso.</t>
    </r>
    <r>
      <rPr>
        <b/>
        <sz val="11"/>
        <color indexed="8"/>
        <rFont val="Arial Narrow"/>
        <family val="2"/>
      </rPr>
      <t xml:space="preserve">
</t>
    </r>
    <r>
      <rPr>
        <sz val="11"/>
        <color indexed="8"/>
        <rFont val="Arial Narrow"/>
        <family val="2"/>
      </rPr>
      <t>Estado de seguimiento en curso ya que se realiza durante todo el año</t>
    </r>
  </si>
  <si>
    <r>
      <t xml:space="preserve">GIT. Inteligencia de Negocios:
</t>
    </r>
    <r>
      <rPr>
        <sz val="11"/>
        <color indexed="8"/>
        <rFont val="Arial Narrow"/>
        <family val="2"/>
      </rPr>
      <t xml:space="preserve">Primer Comité de Inteligencia de Negocios 18-02-2022 reunión en Teams, presentación Power Point.
Acta Comité Inteligencia de Negocios N2 20.07.2022
http://intranetsae/saein/DocumentosIntranet/NuestraSAE/Arquitectura/GestionProcesos/Misionales/DP/Alistamiento_de_activos/G-DP2-020_Metodologia_reconocimiento_estado_muebles_para_dispocision_final.pdf
Formatos Excel
Diagnósticos Iniciales Sociedades
</t>
    </r>
    <r>
      <rPr>
        <b/>
        <sz val="11"/>
        <color indexed="8"/>
        <rFont val="Arial Narrow"/>
        <family val="2"/>
      </rPr>
      <t xml:space="preserve">
</t>
    </r>
  </si>
  <si>
    <r>
      <t xml:space="preserve">GIT. Inteligencia de Negocios:
</t>
    </r>
    <r>
      <rPr>
        <sz val="11"/>
        <color indexed="8"/>
        <rFont val="Arial Narrow"/>
        <family val="2"/>
      </rPr>
      <t>El grupo de Inteligencia de Negocios desarrolla los procesos, metodologías, PMV, políticas, de acuerdo con lo solicitado por las diferentes áreas de la Sociedad de Activos Especiales, priorizando los procesos acordes a las políticas y necesidades de la entidad. Con relación a estas solicitudes se realizan los procesos de recolección, análisis, depuración, procesamiento, validación de información y datos con el fin de realizar los desarrollos solicitados por las diferentes áreas.
 A corte 30 de septiembre 2022 el GIT Inteligencia de Negocios ha desarrollado las siguientes políticas:
Políticas COVID arrendamiento y venta, PMV Medios de transporte, PMV motonaves y aeronaves, contratos de arrendamiento a largo plazo, Plazos contratos de arrendamiento rurales, Descuento para ventas a Entidades Públicas, Metodología Disposición Final De Bienes Muebles, Estaciones de Servicios, Descuentos Pronto Pago, Estudio de Remuneración Juntas Directivas Gobierno Corporativo, Instructivo para aplicación de puja en la solicitud de contrato de arrendamiento, Estimados de renta Rurales en proceso.
Estado de seguimiento en curso ya que se realiza durante todo el año</t>
    </r>
  </si>
  <si>
    <r>
      <t xml:space="preserve">GIT. Inteligencia de Negocios:
</t>
    </r>
    <r>
      <rPr>
        <sz val="11"/>
        <color indexed="8"/>
        <rFont val="Arial Narrow"/>
        <family val="2"/>
      </rPr>
      <t>Primer Comité de Inteligencia de Negocios 18-02-2022 reunión en Teams, presentación Power Point.
Acta Comité Inteligencia de Negocios N2 20.07.2022
http://intranetsae/saein/DocumentosIntranet/NuestraSAE/Arquitectura/GestionProcesos/Misionales/DP/Alistamiento_de_activos/G-DP2-020_Metodologia_reconocimiento_estado_muebles_para_dispocision_final.pdf
Formatos Excel
Diagnósticos Iniciales Sociedades</t>
    </r>
  </si>
  <si>
    <r>
      <t xml:space="preserve">GIT. Inteligencia de Negocios:
</t>
    </r>
    <r>
      <rPr>
        <sz val="11"/>
        <color indexed="8"/>
        <rFont val="Arial Narrow"/>
        <family val="2"/>
      </rPr>
      <t>El Coordinador del GIT Inteligencia De Negocios realiza periódicamente reuniones con el grupo de trabajo, donde se revisan las políticas, procesos, diagnósticos, formatos  e información desarrollada por el grupo de Inteligencia de Negocios, en las cuales brinda sus observaciones y cambios en caso que lo considere. Estos desarrollos son presentados al Gerente Técnico quien realiza la última aprobación. 
Se encuentra en curso ya que se desarrolla durante todo el año</t>
    </r>
  </si>
  <si>
    <r>
      <t xml:space="preserve">GIT. Inteligencia de Negocios:
</t>
    </r>
    <r>
      <rPr>
        <sz val="11"/>
        <color indexed="8"/>
        <rFont val="Arial Narrow"/>
        <family val="2"/>
      </rPr>
      <t>Reunión TEAMS Pre Comité Inteligencia de Negocios 12-02-2022
Reunión TEAMS Pre Comité Inteligencia de Negocios 14-02-2022
Reunión TEAMS Seguimiento comité Inteligencia de negocios 02-05-2022
Reunión TEAMS Pre Comité Inteligencia de Negocios 02-06-2022
Reuniones semanales presenciales y virtuales.
Actas de Reunión</t>
    </r>
  </si>
  <si>
    <r>
      <t xml:space="preserve">GIT. Inteligencia de Negocios:
</t>
    </r>
    <r>
      <rPr>
        <sz val="11"/>
        <color indexed="8"/>
        <rFont val="Arial Narrow"/>
        <family val="2"/>
      </rPr>
      <t>El grupo de Inteligencia de Negocios cuenta con una carpeta compartida en la cual los integrantes pueden acceder a los archivos asociados a las funciones del grupo. Cada Integrante cuenta con su carpeta asociada a la Gerencia Técnica.</t>
    </r>
  </si>
  <si>
    <r>
      <t xml:space="preserve">GIT. Inteligencia de Negocios:
</t>
    </r>
    <r>
      <rPr>
        <sz val="11"/>
        <color indexed="8"/>
        <rFont val="Arial Narrow"/>
        <family val="2"/>
      </rPr>
      <t xml:space="preserve">
\\fileserver.saesas.gov.co\publica\7 - Coordinación Técnica\AREA TECNICA\FUNCIONARIOS\NJIMENEZ\00.FUNCIONES COORDINACIÓN INTELIGENCIA DE NEGOCIOS</t>
    </r>
  </si>
  <si>
    <r>
      <rPr>
        <b/>
        <sz val="11"/>
        <color indexed="8"/>
        <rFont val="Arial Narrow"/>
        <family val="2"/>
      </rPr>
      <t>G. Talento Humano</t>
    </r>
    <r>
      <rPr>
        <sz val="11"/>
        <color indexed="8"/>
        <rFont val="Arial Narrow"/>
        <family val="2"/>
      </rPr>
      <t>:</t>
    </r>
    <r>
      <rPr>
        <sz val="11"/>
        <color indexed="8"/>
        <rFont val="Arial Narrow"/>
        <family val="2"/>
      </rPr>
      <t xml:space="preserve">
Actualmente se cuenta con un plan de emergencias, el cual esta publicado en la intranet, sin embargo esta en proceso de mejoramiento con el apoyo de ARL, para mejorar la eficiencia en cobertura y actualizacion de la informacion.</t>
    </r>
  </si>
  <si>
    <r>
      <rPr>
        <b/>
        <sz val="11"/>
        <color indexed="8"/>
        <rFont val="Arial Narrow"/>
        <family val="2"/>
      </rPr>
      <t>G. Talento Humano</t>
    </r>
    <r>
      <rPr>
        <sz val="11"/>
        <color indexed="8"/>
        <rFont val="Arial Narrow"/>
        <family val="2"/>
      </rPr>
      <t>:</t>
    </r>
    <r>
      <rPr>
        <sz val="11"/>
        <color indexed="8"/>
        <rFont val="Arial Narrow"/>
        <family val="2"/>
      </rPr>
      <t xml:space="preserve">
Correos enviados con ARL relacionados con la revision y comentarios de la revision del plan.</t>
    </r>
  </si>
  <si>
    <r>
      <rPr>
        <b/>
        <sz val="11"/>
        <color indexed="8"/>
        <rFont val="Arial Narrow"/>
        <family val="2"/>
      </rPr>
      <t>G. Talento Humano</t>
    </r>
    <r>
      <rPr>
        <sz val="11"/>
        <color indexed="8"/>
        <rFont val="Arial Narrow"/>
        <family val="2"/>
      </rPr>
      <t>:
En los meses de julio y agosto con el apoyo del COPASST, se realizaron inspecciones decauerdo a las necesidades y formatos disponibles para su aplicación</t>
    </r>
  </si>
  <si>
    <r>
      <rPr>
        <b/>
        <sz val="11"/>
        <color indexed="8"/>
        <rFont val="Arial Narrow"/>
        <family val="2"/>
      </rPr>
      <t>G. Talento Humano</t>
    </r>
    <r>
      <rPr>
        <sz val="11"/>
        <color indexed="8"/>
        <rFont val="Arial Narrow"/>
        <family val="2"/>
      </rPr>
      <t>:</t>
    </r>
    <r>
      <rPr>
        <sz val="11"/>
        <color indexed="8"/>
        <rFont val="Arial Narrow"/>
        <family val="2"/>
      </rPr>
      <t xml:space="preserve">
Soportes de aplicación de inspecciones.
Matriz de seguimiento a inspecciones.
Correos con el envio de la informacion.</t>
    </r>
  </si>
  <si>
    <r>
      <rPr>
        <b/>
        <sz val="11"/>
        <color indexed="8"/>
        <rFont val="Arial Narrow"/>
        <family val="2"/>
      </rPr>
      <t>G. Talento Humano</t>
    </r>
    <r>
      <rPr>
        <sz val="11"/>
        <color indexed="8"/>
        <rFont val="Arial Narrow"/>
        <family val="2"/>
      </rPr>
      <t>:
Se realiza la preparacion, alistamiento y ejecucion del simulacro deacuerdo a lo planetado en el plan de trabajo anual y plan de emergencias a nivel nacional</t>
    </r>
  </si>
  <si>
    <r>
      <rPr>
        <b/>
        <sz val="11"/>
        <color indexed="8"/>
        <rFont val="Arial Narrow"/>
        <family val="2"/>
      </rPr>
      <t>G. Talento Humano</t>
    </r>
    <r>
      <rPr>
        <sz val="11"/>
        <color indexed="8"/>
        <rFont val="Arial Narrow"/>
        <family val="2"/>
      </rPr>
      <t>:</t>
    </r>
    <r>
      <rPr>
        <sz val="11"/>
        <color indexed="8"/>
        <rFont val="Arial Narrow"/>
        <family val="2"/>
      </rPr>
      <t xml:space="preserve">
Registros fotograficos, certificados de participacion de simulacro en bogota.
Informes de simulacros</t>
    </r>
  </si>
  <si>
    <r>
      <rPr>
        <b/>
        <sz val="11"/>
        <color indexed="8"/>
        <rFont val="Arial Narrow"/>
        <family val="2"/>
      </rPr>
      <t>G. Talento Humano</t>
    </r>
    <r>
      <rPr>
        <sz val="11"/>
        <color indexed="8"/>
        <rFont val="Arial Narrow"/>
        <family val="2"/>
      </rPr>
      <t>:
Se estan recibiendo los informes de las regionales , sin embaego estan pendientes por completar la totaldad de informes</t>
    </r>
  </si>
  <si>
    <r>
      <rPr>
        <b/>
        <sz val="11"/>
        <color indexed="8"/>
        <rFont val="Arial Narrow"/>
        <family val="2"/>
      </rPr>
      <t>G. Talento Humano</t>
    </r>
    <r>
      <rPr>
        <sz val="11"/>
        <color indexed="8"/>
        <rFont val="Arial Narrow"/>
        <family val="2"/>
      </rPr>
      <t>:
Informes de evaluacion de simulacros</t>
    </r>
  </si>
  <si>
    <r>
      <rPr>
        <b/>
        <sz val="11"/>
        <color indexed="8"/>
        <rFont val="Arial Narrow"/>
        <family val="2"/>
      </rPr>
      <t>G. Talento Humano</t>
    </r>
    <r>
      <rPr>
        <sz val="11"/>
        <color indexed="8"/>
        <rFont val="Arial Narrow"/>
        <family val="2"/>
      </rPr>
      <t>:
La matriz de identificacion de peligros, evaluacion y valoracion de riesgos se encuetra actualizada.</t>
    </r>
  </si>
  <si>
    <r>
      <rPr>
        <b/>
        <sz val="11"/>
        <color indexed="8"/>
        <rFont val="Arial Narrow"/>
        <family val="2"/>
      </rPr>
      <t>G. Talento Humano</t>
    </r>
    <r>
      <rPr>
        <sz val="11"/>
        <color indexed="8"/>
        <rFont val="Arial Narrow"/>
        <family val="2"/>
      </rPr>
      <t>:</t>
    </r>
    <r>
      <rPr>
        <sz val="11"/>
        <color indexed="8"/>
        <rFont val="Arial Narrow"/>
        <family val="2"/>
      </rPr>
      <t xml:space="preserve">
Formato de matriz de identificacion de peligros</t>
    </r>
  </si>
  <si>
    <r>
      <rPr>
        <b/>
        <sz val="11"/>
        <color indexed="8"/>
        <rFont val="Arial Narrow"/>
        <family val="2"/>
      </rPr>
      <t>G. Talento Humano</t>
    </r>
    <r>
      <rPr>
        <sz val="11"/>
        <color indexed="8"/>
        <rFont val="Arial Narrow"/>
        <family val="2"/>
      </rPr>
      <t>:</t>
    </r>
    <r>
      <rPr>
        <sz val="11"/>
        <color indexed="8"/>
        <rFont val="Arial Narrow"/>
        <family val="2"/>
      </rPr>
      <t xml:space="preserve"> 
Se ha reaalizado en la matriz de identificacion de peligros, el riesgo publicos y se han definido los controles necdesarios para la prevencion de accidentes por este riesgo.
Sin embargo se esta trabajando desde lo documental para mejorar los insumos de consulta y prevencion, a traves de guias, Para su posterior divulgación</t>
    </r>
  </si>
  <si>
    <r>
      <rPr>
        <b/>
        <sz val="11"/>
        <color indexed="8"/>
        <rFont val="Arial Narrow"/>
        <family val="2"/>
      </rPr>
      <t>G. Talento Humano</t>
    </r>
    <r>
      <rPr>
        <sz val="11"/>
        <color indexed="8"/>
        <rFont val="Arial Narrow"/>
        <family val="2"/>
      </rPr>
      <t>:
Formato de matriz de  identificacion de peligros</t>
    </r>
  </si>
  <si>
    <r>
      <rPr>
        <b/>
        <sz val="11"/>
        <color theme="1"/>
        <rFont val="Arial Narrow"/>
        <family val="2"/>
      </rPr>
      <t>O. Asesora de Planeación</t>
    </r>
    <r>
      <rPr>
        <sz val="11"/>
        <color theme="1"/>
        <rFont val="Arial Narrow"/>
        <family val="2"/>
      </rPr>
      <t xml:space="preserve">:La OAP participa en las reuniones lideradas por la OGI validando historias de usuario y necesidades requeridas en los aplicativos
</t>
    </r>
    <r>
      <rPr>
        <b/>
        <sz val="11"/>
        <color theme="1"/>
        <rFont val="Arial Narrow"/>
        <family val="2"/>
      </rPr>
      <t>O. Gestión de la Información:</t>
    </r>
    <r>
      <rPr>
        <sz val="11"/>
        <color theme="1"/>
        <rFont val="Arial Narrow"/>
        <family val="2"/>
      </rPr>
      <t xml:space="preserve">
A corte de septiembre 2022 se han diligenciado y registrado las historias de usuario en el formato, F-TE3-402 Versión 1 – 16//11/2021, actas, documentación scrum, las definiciones se registran en el seguimientos del proyecto</t>
    </r>
  </si>
  <si>
    <r>
      <rPr>
        <b/>
        <sz val="11"/>
        <color theme="1"/>
        <rFont val="Arial Narrow"/>
        <family val="2"/>
      </rPr>
      <t>O. Asesora de Planeación</t>
    </r>
    <r>
      <rPr>
        <sz val="11"/>
        <color theme="1"/>
        <rFont val="Arial Narrow"/>
        <family val="2"/>
      </rPr>
      <t xml:space="preserve">: Grabaciones TEAMS
</t>
    </r>
    <r>
      <rPr>
        <b/>
        <sz val="11"/>
        <color theme="1"/>
        <rFont val="Arial Narrow"/>
        <family val="2"/>
      </rPr>
      <t>O. Gestión de la Información:</t>
    </r>
    <r>
      <rPr>
        <sz val="11"/>
        <color theme="1"/>
        <rFont val="Arial Narrow"/>
        <family val="2"/>
      </rPr>
      <t xml:space="preserve">
https://saesas.sharepoint.com/sites/PilotoProject/Matrix20/SitePages/Inicio.aspx?RootFolder=%2Fsites%2FPilotoProject%2FMatrix20%2FDocumentos%20compartidos%2F3%2E%20Ejecuci%C3%B3n%2FRequerimientos&amp;FolderCTID=0x0120002F1EEFF7824B124BBF023BB718C9A6CC&amp;View=%7B2CCADDE2%2DB21A%2D4E7B%2DA5A0%2D3E1188A1313B%7D</t>
    </r>
  </si>
  <si>
    <r>
      <rPr>
        <b/>
        <sz val="11"/>
        <color theme="1"/>
        <rFont val="Arial Narrow"/>
        <family val="2"/>
      </rPr>
      <t>O. Gestión de la Información</t>
    </r>
    <r>
      <rPr>
        <sz val="11"/>
        <color theme="1"/>
        <rFont val="Arial Narrow"/>
        <family val="2"/>
      </rPr>
      <t>:
a corte de septiembre 2022, la plataforma realiza el monitoreo y alerta en horario no laboral (7:00 pm) en caso de fallo las tareas diarias de respaldo</t>
    </r>
  </si>
  <si>
    <r>
      <rPr>
        <b/>
        <sz val="11"/>
        <color theme="1"/>
        <rFont val="Arial Narrow"/>
        <family val="2"/>
      </rPr>
      <t>O. Gestión de la Información</t>
    </r>
    <r>
      <rPr>
        <sz val="11"/>
        <color theme="1"/>
        <rFont val="Arial Narrow"/>
        <family val="2"/>
      </rPr>
      <t>:
A corte de septiembre 2022, se reciben notificaciónes de la herramienta SIEM con alertas y seguimiento realizado,  se realiza el monitoreo periodico de las demás plataformas.</t>
    </r>
  </si>
  <si>
    <r>
      <rPr>
        <b/>
        <sz val="11"/>
        <color theme="1"/>
        <rFont val="Arial Narrow"/>
        <family val="2"/>
      </rPr>
      <t>O. Gestión de la Información</t>
    </r>
    <r>
      <rPr>
        <sz val="11"/>
        <color theme="1"/>
        <rFont val="Arial Narrow"/>
        <family val="2"/>
      </rPr>
      <t>:
Correo
modulo de administración WAF, antivirus</t>
    </r>
  </si>
  <si>
    <r>
      <rPr>
        <b/>
        <sz val="11"/>
        <color theme="1"/>
        <rFont val="Arial Narrow"/>
        <family val="2"/>
      </rPr>
      <t>O. Gestión de la Información</t>
    </r>
    <r>
      <rPr>
        <sz val="11"/>
        <color theme="1"/>
        <rFont val="Arial Narrow"/>
        <family val="2"/>
      </rPr>
      <t>:
A corte de septiembre 2022, no se ha ampliado la la planta de personal en OGI</t>
    </r>
  </si>
  <si>
    <t>O. Gestión de la Información:
A corte de septiembre 2022 se han realizado actualizaciones de software de la infraestructura técnologica, informados al comité de control de cambios con el avance correspondiente</t>
  </si>
  <si>
    <r>
      <rPr>
        <b/>
        <sz val="11"/>
        <color theme="1"/>
        <rFont val="Arial Narrow"/>
        <family val="2"/>
      </rPr>
      <t>O. Gestión de la Información</t>
    </r>
    <r>
      <rPr>
        <sz val="11"/>
        <color theme="1"/>
        <rFont val="Arial Narrow"/>
        <family val="2"/>
      </rPr>
      <t>: 
Mesa de ayuda
Correo Comunicaciones</t>
    </r>
  </si>
  <si>
    <r>
      <rPr>
        <b/>
        <sz val="11"/>
        <color theme="1"/>
        <rFont val="Arial Narrow"/>
        <family val="2"/>
      </rPr>
      <t>O. Gestión de la Información</t>
    </r>
    <r>
      <rPr>
        <sz val="11"/>
        <color theme="1"/>
        <rFont val="Arial Narrow"/>
        <family val="2"/>
      </rPr>
      <t>:
A corte de septiembre 2022, se ha realizado la verificación de los contratos próximos a vencer, realizando las modificaciones necesarias para dar continuidad y  no afectar su ejecución.</t>
    </r>
  </si>
  <si>
    <r>
      <rPr>
        <b/>
        <sz val="11"/>
        <color theme="1"/>
        <rFont val="Arial Narrow"/>
        <family val="2"/>
      </rPr>
      <t>O. Gestión de la Información</t>
    </r>
    <r>
      <rPr>
        <sz val="11"/>
        <color theme="1"/>
        <rFont val="Arial Narrow"/>
        <family val="2"/>
      </rPr>
      <t>:
ERP</t>
    </r>
  </si>
  <si>
    <r>
      <rPr>
        <b/>
        <sz val="11"/>
        <color theme="1"/>
        <rFont val="Arial Narrow"/>
        <family val="2"/>
      </rPr>
      <t>O. Gestión de la Información</t>
    </r>
    <r>
      <rPr>
        <sz val="11"/>
        <color theme="1"/>
        <rFont val="Arial Narrow"/>
        <family val="2"/>
      </rPr>
      <t>:
A corte de septiembre 2022 se continuan atendiendo las solictudes radicadas en la mesa de ayuda relacionadas con cargue de información de depositarios en el portal</t>
    </r>
  </si>
  <si>
    <t>EL profesional del Git de Archivo y correspondencia inspecciona el estado de las instalaciones fisicas de la Bodega del Archivo Central, a la fecha no se a requerido al Git de servicios administrativos un mantenimiento</t>
  </si>
  <si>
    <t>No genera evidencia</t>
  </si>
  <si>
    <t xml:space="preserve">Se realiza el control de calidad de los expedientes digitalizados en el Git de Archivo y Correspondencia </t>
  </si>
  <si>
    <t>Se deja evidencia en la siguiente ruta: \\fileserver\publica\26-Gestion Documental\SAE3\Recuperado 27-04-2020\SAE3\Informes\Gestión de riesgos\Seguimiento riesgos 2022\DIGITALIZACION DE EXPEDIENTES</t>
  </si>
  <si>
    <t xml:space="preserve">A la fecha no se han reportado emergencias o desastres en el Git de Archivo y Correspondencia </t>
  </si>
  <si>
    <t>Se lleva el control en un formato en excel de todos los prestamos que realiza en servicio de circulacion y prestamo del Git DE Archivo y Correspondencia</t>
  </si>
  <si>
    <t>Se deja evidencia en la siguiente ruta: \\fileserver\publica\26-Gestion Documental\SAE3\Recuperado 27-04-2020\SAE3\Informes\Gestión de riesgos\Seguimiento riesgos 2022\CIRCULACION Y PRESTAMO</t>
  </si>
  <si>
    <t>Se lleva el control en un formato en excel de todos las devoluciones de prestamos de expedientes y documentos que realizan los funcionarios de la entidad.</t>
  </si>
  <si>
    <t>Corresponde a la Gerencia de Talento Humano.</t>
  </si>
  <si>
    <t>El area mensualmente realiza un registro de las facturas de proveedores, contratistas y/o servicios públicos recibidas, en dicha bitácora se registra Nombre del proveedor y  fecha límite de pago, información que permite ejercer un control a los pagos que deben ser tramitados por el área.</t>
  </si>
  <si>
    <t>Bitácora de pagos mensual</t>
  </si>
  <si>
    <t>Se validan las facturas allegadas, verificando montos y fechas límites de pago, se procede con la elaboración de los documentos requeridos para el trámite de pago y se cargan al aplicativo en flujo "Pagos Administrativos o "Pagos supervisión de contratos" según corresponda, dejando trazabilidad de los pagos radicados.</t>
  </si>
  <si>
    <t>Certificados de cumplimiento, Certificado de Proveedores, Registro en el aplicativo</t>
  </si>
  <si>
    <t xml:space="preserve">Se realiza seguimiento al pago de las facturas, para lo cual con el No. de caso registrado en el aplicativo se consulta al área de tesorería por el estado del pago, en algunos casos, se solicita a esta área la entrega de los soportes correspondientes a través de correo electrónico. </t>
  </si>
  <si>
    <t>Correo electrónico y/o soporte de pago</t>
  </si>
  <si>
    <t>De acuerdo con las solicitudes realizadas por las áreas usuarias, se verifica la información contenida, la cual debe estar acorde a lo establecido en el procedimiento, este tramite es realizado a través del flujo de pedidos de consumo, dejando trazabilidad de la gestión realizada por el área.</t>
  </si>
  <si>
    <t>Registro en el aplicativo ERP</t>
  </si>
  <si>
    <t>Se realiza la verificación física de las existencias que reposan en el almacén, contra la información registrada en el aplicativo.</t>
  </si>
  <si>
    <t>Kardex mensual</t>
  </si>
  <si>
    <t>Una vez realizada la verificación física, se da aprobación a las solicitudes de pedido, continuando el flujo de la solicitud iniciada por el área solicitante.</t>
  </si>
  <si>
    <t>Una vez se aprueba el pedido, se realiza el registro de la salida de los elementos por el aplicativo, el cual genera un documento soporte que debe ser firmado a satisfacción por el funcionario solicitante, haciendo además la entrega física de los elementos requeridos.</t>
  </si>
  <si>
    <t>Salida de almacén</t>
  </si>
  <si>
    <t>A través de la elaboración de los informes de ejecución mensuales, se ejerce una supervisión presupuestal y de plazos, con el fin de contar con los recursos y tiempos necesarios para la adecuado ejecución del contrato suscrito de proveeduria de elementos de papeleria y/o ferreteria..</t>
  </si>
  <si>
    <t>Informes de ejecución, carpetas físicas de supervisión.</t>
  </si>
  <si>
    <t>La capacitación del manejo operativo de las pólizas y reclamación de siniestros, se programa una vez al año, con el fin de fortalecer los principales conceptos y aspectos en seguros. Esta jornada es liderada por el asesor de seguros, experto en el tema. Esta actividad sera desarrollada en tres (3) sesiones programadas en el mes de octubre.</t>
  </si>
  <si>
    <t xml:space="preserve">Registro de asistencia de los participantes a la capacitación. </t>
  </si>
  <si>
    <t>Para las reclamaciones aun en curso se realiza seguimiento a través de correo electrónico solicitando a las áreas la entrega de la información faltante que permita avanzar en la reclamación, o al asesor de seguros consultando el estado del siniestro.</t>
  </si>
  <si>
    <t>Correos electrónicos o Memorandos de correspondencia interna</t>
  </si>
  <si>
    <t>Cada que se presenta una novedad de las reclamaciones en curso, estas son  registradas en la bitácora, información que permite obtener un control sobre el estado de las reclamaciones sin cerrar y de las que han sido finalizadas.</t>
  </si>
  <si>
    <t>Archivo en Excel "Relación Siniestros"</t>
  </si>
  <si>
    <t>Cada vez que llega una solicitud de marcacion o desmarcacion de activo social, este GIT informa a las diferentes áreas que se debe tener en cuenta el Instructivo de Reincorporacion de Activos</t>
  </si>
  <si>
    <t>T3: Nos encontramos a la espera de la respuesta del correo enviado en el trimestre 2 donde se Se solicito a la GAL la validacion de 442 activos pendientes de descarga</t>
  </si>
  <si>
    <t>Carpeta 43 - GIT Aseguramiento - Mapa de Riesgos
Consolidado Cambio estado en el Inventario</t>
  </si>
  <si>
    <t>T3: Se han enviado 14 correos a las diferentes regionales con el fin de hacer seguimiento a las diligencias y al cierre de las mismas.</t>
  </si>
  <si>
    <t xml:space="preserve">Carpeta 43 - GIT Aseguramiento - Mapa de Riesgos
</t>
  </si>
  <si>
    <t xml:space="preserve">T3: Se radicadon 8 tickets con el fin de dejar la trazabilidad de las fallas en los aplicativos </t>
  </si>
  <si>
    <t>Actualmente nos encontramos en proceso de Programación de la capacitaciones con la Gerencia de Talento Humano, para incluirlo en el PCA.</t>
  </si>
  <si>
    <t>Se remiten memorandos de solicitud de información, producto de las validaciones de los consolidados.</t>
  </si>
  <si>
    <t>En el presupuesto solicitado por la Gerencia de Proyectos Especiales para la vigencia conlleva un análisis de los objetivos trazados en relación con la recepción de bienes de las ex FARC-EP y los costos y gastos asociados a esta gestión.</t>
  </si>
  <si>
    <t>Presupuesto de la Gerencia de Proyectos Especiales, actas de recepción de bienes y extractos</t>
  </si>
  <si>
    <t>Mensualmente la persona delegada para la legalización de caja menor, adelanta el proceso de verificación y registro en ERP de los soportes de caja menor, posteriormente pasa todos los documentos a la profesional encargada de la revisión previa a la revisión y firma del Gerente de Proyectos Especiales</t>
  </si>
  <si>
    <t>Legalizaciones de caja menor, extractos y ERP</t>
  </si>
  <si>
    <t>Periodicamente se realiza la revisión y seguimiento de los activos entregados por las FARC-EP</t>
  </si>
  <si>
    <t>La Gerencia de Proyectos Especiales cuenta con un supervisor jurídico que se encarga de verificar la disponibilidad, integridad y confidencialidad de la información que se suscribe en las actas de cada reunión.</t>
  </si>
  <si>
    <t>Actas de reunión y entrega material.  Correo electrónico.</t>
  </si>
  <si>
    <t xml:space="preserve">Los funcionarios encargados del diligenciamiento de las actas de entrega material verifican la autenticidad de la documentación presentada según los parametros establecidos por la Gerencia y posteriormente la información es validada por el supervisor jurídico de Proyectos Especiales </t>
  </si>
  <si>
    <t>La Gerencia de Proyectos Especiales tiene a corte del tercer trimestre de 2022 bajo su administración bienes muebles y enseres, joyas en oro, 1 vehículo, 1 inmueble y un lote de material contaminado con contenido de oro, muestras de oro y escoria producto de la fundición del oro, sobre los cuales mensualmente se realiza una verificación de su estado de almacenamiento con el contratista correspondiente. Adicionalmente, cada tres meses estos bienes son reportados al área administrativa de la SAE para ser incluidos en las pólizas todo riesgo que maneja la Entidad</t>
  </si>
  <si>
    <t>Correo eléctronico, reuniones virtuales</t>
  </si>
  <si>
    <t>La Gerencia de Proyectos Especiales realiza una verificación periódica de los bienes, validando que su estado de almacenamiento sea el adecuado reduciendo así el riesgo de depreciación acelerada de los bienes.</t>
  </si>
  <si>
    <t>Correo eléctronico y registro fotográfico</t>
  </si>
  <si>
    <t>Reporte periódico de los bienes bajo administración de la Gerencia de Proyectos Especiales</t>
  </si>
  <si>
    <t>Se realizaron capacitaciones a las regionales en el segundo trimestre sobre el proceso de aseguramiento de contratos de arriendo con el corredor de seguros Capital.</t>
  </si>
  <si>
    <t>\\fileserver.saesas.gov.co\publica\5 - Gerencia Comercial\PLAN MEJORAMIENTO 2022\SEGUNDO TRIMESTRE\CAPACITACIONES\RCO CAPITAL  - SAE</t>
  </si>
  <si>
    <t>Se esta gestionando con la OGI la generación de un visto bueno específico para la marcación de la vigencia de autorización ET que se haya extendido mes a mes para cada activo a ser transmitido. Semanalmente o con la periodicidad que se requiera, el profesional de la Gerencia Comercial valida el cumplimiento del requisito de la vigencia de la aprobación del Comité de ET como paso obligatorio a la transmisión del activo a CISA</t>
  </si>
  <si>
    <r>
      <rPr>
        <b/>
        <sz val="11"/>
        <color indexed="8"/>
        <rFont val="Arial Narrow"/>
        <family val="2"/>
      </rPr>
      <t>VP. Inmuebles y Muebles</t>
    </r>
    <r>
      <rPr>
        <sz val="11"/>
        <color indexed="8"/>
        <rFont val="Arial Narrow"/>
        <family val="2"/>
      </rPr>
      <t xml:space="preserve">: </t>
    </r>
    <r>
      <rPr>
        <sz val="11"/>
        <color indexed="8"/>
        <rFont val="Arial Narrow"/>
        <family val="2"/>
      </rPr>
      <t xml:space="preserve"> NO SE DETERMINA NINGÚN TIPO DE RIESGO LO CUAL SE MANEJA DE ACUERDO AL PROCEDIMIENTO INTERNO.</t>
    </r>
  </si>
  <si>
    <r>
      <rPr>
        <b/>
        <sz val="11"/>
        <color indexed="8"/>
        <rFont val="Arial Narrow"/>
        <family val="2"/>
      </rPr>
      <t>VP. Inmuebles y Muebles</t>
    </r>
    <r>
      <rPr>
        <sz val="11"/>
        <color indexed="8"/>
        <rFont val="Arial Narrow"/>
        <family val="2"/>
      </rPr>
      <t xml:space="preserve">: EVIDENCIA POR </t>
    </r>
    <r>
      <rPr>
        <sz val="11"/>
        <color indexed="8"/>
        <rFont val="Arial Narrow"/>
        <family val="2"/>
      </rPr>
      <t>ACTAS DE COMITE POR MEDIO DE LA RUTA  \\fileserver\publica\61 - Vicepresidencia de Bienes\COMITE TECNICO\2022\COMITE NO. 4-2022-V
\\fileserver\publica\61 - Vicepresidencia de Bienes\COMITE TECNICO\2022\COMITE NO. 9-2022-V
\\fileserver\publica\61 - Vicepresidencia de Bienes\COMITE TECNICO\2022\COMITE NO. 28-2022-V</t>
    </r>
  </si>
  <si>
    <r>
      <rPr>
        <b/>
        <sz val="11"/>
        <color indexed="8"/>
        <rFont val="Arial Narrow"/>
        <family val="2"/>
      </rPr>
      <t>VP. Inmuebles y Muebles</t>
    </r>
    <r>
      <rPr>
        <sz val="11"/>
        <color indexed="8"/>
        <rFont val="Arial Narrow"/>
        <family val="2"/>
      </rPr>
      <t xml:space="preserve">: </t>
    </r>
    <r>
      <rPr>
        <sz val="11"/>
        <color indexed="8"/>
        <rFont val="Arial Narrow"/>
        <family val="2"/>
      </rPr>
      <t xml:space="preserve">NO SE EVIDENCIA NINGÚN TIPO DE RIESGO, SE REALIZA CAPACITACIÓN A LOS DIRECTIVOS CON RESPECTO DE ENAJENACIÓN TEMPRANA Y COMITÉ TÉCNICO POR CAMBIO DE ADMINISTRACIÓN DE LOS DIRECTIVOS Y PERSONAS MISIONALES A CARGO DE LA TOMA DE DECISIONES DE LAS MISMAS EN CADA COMITÉ CORRESPONDIENTE </t>
    </r>
  </si>
  <si>
    <r>
      <rPr>
        <b/>
        <sz val="11"/>
        <color indexed="8"/>
        <rFont val="Arial Narrow"/>
        <family val="2"/>
      </rPr>
      <t>VP. Inmuebles y Muebles</t>
    </r>
    <r>
      <rPr>
        <sz val="11"/>
        <color indexed="8"/>
        <rFont val="Arial Narrow"/>
        <family val="2"/>
      </rPr>
      <t>: Se puede evidenciar por medio de acta de capacitación y link en la ruta https://saesas-my.sharepoint.com/personal/mhernandez_saesas_gov_co/_layouts/15/onedrive.aspx?id=%2Fpersonal%2Fmhernandez%5Fsaesas%5Fgov%5Fco%2FDocuments%2FCOMITE%20TECNICO%20%2D%20SOCIALIZACION&amp;ct=1667318164583&amp;or=Teams%2DHL&amp;ga=1 , en el que contamos con carpeta de procedimiento, memorandos, resoluciones  y memorandos. y link de reunion https://teams.microsoft.com/l/meetup-join/19%3ameeting_YzEwYjk0ZDQtNTA1NS00ZTdiLWIxYmYtNzQxYTMzZjM2MWMz%40thread.v2/0?context=%7b%22Tid%22%3a%222cc8cdf8-5518-4f80-9ed9-5a69f638c281%22%2c%22Oid%22%3a%22755e8eb1-3e07-4b15-8997-fc9105978c0f%22%7d
https://saesas-</t>
    </r>
  </si>
  <si>
    <t>El control implementado se ha ejecutado de manera progresiva, en el sentido de que se remite a los miembros del Comité de Enajenación Temprana los documentos soporte de la configuración de cada causal aplicable a cada activo.</t>
  </si>
  <si>
    <r>
      <t xml:space="preserve">GBI. Urbanos: </t>
    </r>
    <r>
      <rPr>
        <sz val="11"/>
        <color indexed="8"/>
        <rFont val="Arial Narrow"/>
        <family val="2"/>
      </rPr>
      <t>CUADRO CONTROL</t>
    </r>
    <r>
      <rPr>
        <b/>
        <sz val="11"/>
        <color indexed="8"/>
        <rFont val="Arial Narrow"/>
        <family val="2"/>
      </rPr>
      <t xml:space="preserve">
GBI. Rurales:
</t>
    </r>
    <r>
      <rPr>
        <sz val="11"/>
        <color rgb="FF000000"/>
        <rFont val="Arial Narrow"/>
        <family val="2"/>
      </rPr>
      <t xml:space="preserve">En la carpeta publica de la Gerencia de Bienes inmuebles rurales esta relacionada la matriz de seguimiento en el area de reiteraciones
\\fileserver\publica\84 - Gerencia Rural\CATALINA\DESTINACIONES
Aplicativo zeus, oficios de salida
</t>
    </r>
    <r>
      <rPr>
        <b/>
        <sz val="11"/>
        <color rgb="FF000000"/>
        <rFont val="Arial Narrow"/>
        <family val="2"/>
      </rPr>
      <t xml:space="preserve">
GB. Muebles</t>
    </r>
    <r>
      <rPr>
        <sz val="11"/>
        <color rgb="FF000000"/>
        <rFont val="Arial Narrow"/>
        <family val="2"/>
      </rPr>
      <t>: Solicitudes de cumplimiento de obligaciones, informes de uso y estado.</t>
    </r>
  </si>
  <si>
    <r>
      <t xml:space="preserve">GBI. Urbanos: </t>
    </r>
    <r>
      <rPr>
        <sz val="11"/>
        <color indexed="8"/>
        <rFont val="Arial Narrow"/>
        <family val="2"/>
      </rPr>
      <t>CUADRO CONTROL</t>
    </r>
    <r>
      <rPr>
        <b/>
        <sz val="11"/>
        <color indexed="8"/>
        <rFont val="Arial Narrow"/>
        <family val="2"/>
      </rPr>
      <t xml:space="preserve">. </t>
    </r>
    <r>
      <rPr>
        <sz val="11"/>
        <color indexed="8"/>
        <rFont val="Arial Narrow"/>
        <family val="2"/>
      </rPr>
      <t>\\fileserver\publica\20 -Gerencia de Bienes Inmuebles\DESTINACIONES\INDICADORES</t>
    </r>
    <r>
      <rPr>
        <b/>
        <sz val="11"/>
        <color indexed="8"/>
        <rFont val="Arial Narrow"/>
        <family val="2"/>
      </rPr>
      <t xml:space="preserve">
GBI. Rurales:
</t>
    </r>
    <r>
      <rPr>
        <sz val="11"/>
        <color rgb="FF000000"/>
        <rFont val="Arial Narrow"/>
        <family val="2"/>
      </rPr>
      <t xml:space="preserve">* Las solicitudes son allegadas a traves del aplicativo zeus, distribuidas por las diferentes regionales. 
</t>
    </r>
    <r>
      <rPr>
        <b/>
        <sz val="11"/>
        <color rgb="FF000000"/>
        <rFont val="Arial Narrow"/>
        <family val="2"/>
      </rPr>
      <t>GB. Mueble</t>
    </r>
    <r>
      <rPr>
        <sz val="11"/>
        <color rgb="FF000000"/>
        <rFont val="Arial Narrow"/>
        <family val="2"/>
      </rPr>
      <t>s: radicados de salida y atenciones modulo de pqr</t>
    </r>
  </si>
  <si>
    <t>T3: se cargaron al sistema 6 Actas de Hallazgo de las cuales 4 se encuentran firmadas y notifcadas a todas las áreas intervinientes.</t>
  </si>
  <si>
    <t>Carpeta 43 - Hallazgos - Actas Suscritas 2022</t>
  </si>
  <si>
    <r>
      <rPr>
        <b/>
        <sz val="11"/>
        <color indexed="8"/>
        <rFont val="Arial Narrow"/>
        <family val="2"/>
      </rPr>
      <t>GIT. Depositarios</t>
    </r>
    <r>
      <rPr>
        <sz val="11"/>
        <color indexed="8"/>
        <rFont val="Arial Narrow"/>
        <family val="2"/>
      </rPr>
      <t>: 
se remite el correo con la información de las asignaciones que cuentan con acta de posesión al Git de asegurameinto para la publicación en la carpeta 19:</t>
    </r>
  </si>
  <si>
    <r>
      <rPr>
        <b/>
        <sz val="11"/>
        <color indexed="8"/>
        <rFont val="Arial Narrow"/>
        <family val="2"/>
      </rPr>
      <t>GBI. Urbanos</t>
    </r>
    <r>
      <rPr>
        <sz val="11"/>
        <color indexed="8"/>
        <rFont val="Arial Narrow"/>
        <family val="2"/>
      </rPr>
      <t>: BASE CONTROL. \\fileserver\publica\20 -Gerencia de Bienes Inmuebles\RESTITUCIÓN Y REMANENTES\Procesos</t>
    </r>
    <r>
      <rPr>
        <sz val="11"/>
        <color theme="1"/>
        <rFont val="Arial Narrow"/>
        <family val="2"/>
      </rPr>
      <t xml:space="preserve">
</t>
    </r>
    <r>
      <rPr>
        <b/>
        <sz val="11"/>
        <color theme="1"/>
        <rFont val="Arial Narrow"/>
        <family val="2"/>
      </rPr>
      <t>GBI. Rurales:</t>
    </r>
    <r>
      <rPr>
        <sz val="11"/>
        <color theme="1"/>
        <rFont val="Arial Narrow"/>
        <family val="2"/>
      </rPr>
      <t xml:space="preserve">
* Correos electronicos con diferentes Hallazgos
* Memorandos radicados por zeus al grupo de GIT 
</t>
    </r>
    <r>
      <rPr>
        <b/>
        <sz val="11"/>
        <color theme="1"/>
        <rFont val="Arial Narrow"/>
        <family val="2"/>
      </rPr>
      <t>GR Norte:</t>
    </r>
    <r>
      <rPr>
        <sz val="11"/>
        <color theme="1"/>
        <rFont val="Arial Narrow"/>
        <family val="2"/>
      </rPr>
      <t xml:space="preserve"> Informes de diligencia cargados en SIGMA 2.0.
</t>
    </r>
    <r>
      <rPr>
        <b/>
        <sz val="11"/>
        <color theme="1"/>
        <rFont val="Arial Narrow"/>
        <family val="2"/>
      </rPr>
      <t xml:space="preserve">
GR. Occidente:
</t>
    </r>
    <r>
      <rPr>
        <sz val="11"/>
        <color theme="1"/>
        <rFont val="Arial Narrow"/>
        <family val="2"/>
      </rPr>
      <t xml:space="preserve">Correos electrónicos con solicitudes de información.
</t>
    </r>
    <r>
      <rPr>
        <b/>
        <sz val="11"/>
        <color theme="1"/>
        <rFont val="Arial Narrow"/>
        <family val="2"/>
      </rPr>
      <t>GR Sur Occidente:</t>
    </r>
    <r>
      <rPr>
        <sz val="11"/>
        <color theme="1"/>
        <rFont val="Arial Narrow"/>
        <family val="2"/>
      </rPr>
      <t xml:space="preserve"> Aplicativo Sigma 2.0</t>
    </r>
  </si>
  <si>
    <r>
      <rPr>
        <b/>
        <sz val="11"/>
        <color theme="1"/>
        <rFont val="Arial Narrow"/>
        <family val="2"/>
      </rPr>
      <t>GR Norte</t>
    </r>
    <r>
      <rPr>
        <sz val="11"/>
        <color theme="1"/>
        <rFont val="Arial Narrow"/>
        <family val="2"/>
      </rPr>
      <t xml:space="preserve">: \\fileserver\publica\45 - Regional Norte\COORDINACION COMERCIAL\ROM\CONTRATO 037-2022\5. INFORMES DE SUPERVISION\2022
</t>
    </r>
    <r>
      <rPr>
        <b/>
        <sz val="11"/>
        <color theme="1"/>
        <rFont val="Arial Narrow"/>
        <family val="2"/>
      </rPr>
      <t>GR Occidente</t>
    </r>
    <r>
      <rPr>
        <sz val="11"/>
        <color theme="1"/>
        <rFont val="Arial Narrow"/>
        <family val="2"/>
      </rPr>
      <t xml:space="preserve">:. Ruta: 
\\fileserver\Publica\33-Regional Occidente\DIEGO CORDOBA
</t>
    </r>
    <r>
      <rPr>
        <b/>
        <sz val="11"/>
        <color theme="1"/>
        <rFont val="Arial Narrow"/>
        <family val="2"/>
      </rPr>
      <t>GR Sur Occidente</t>
    </r>
    <r>
      <rPr>
        <sz val="11"/>
        <color theme="1"/>
        <rFont val="Arial Narrow"/>
        <family val="2"/>
      </rPr>
      <t>: Base de datos CONTROL ROM y aplicativo Sigma 1.5</t>
    </r>
  </si>
  <si>
    <r>
      <rPr>
        <b/>
        <sz val="11"/>
        <color theme="1"/>
        <rFont val="Arial Narrow"/>
        <family val="2"/>
      </rPr>
      <t>GR Norte</t>
    </r>
    <r>
      <rPr>
        <sz val="11"/>
        <color theme="1"/>
        <rFont val="Arial Narrow"/>
        <family val="2"/>
      </rPr>
      <t xml:space="preserve">: \\fileserver\publica\45 - Regional Norte\COORDINACION OPERATIVA\3. PAGO PASIVOS
</t>
    </r>
    <r>
      <rPr>
        <b/>
        <sz val="11"/>
        <color theme="1"/>
        <rFont val="Arial Narrow"/>
        <family val="2"/>
      </rPr>
      <t>GR. Occidente:</t>
    </r>
    <r>
      <rPr>
        <sz val="11"/>
        <color theme="1"/>
        <rFont val="Arial Narrow"/>
        <family val="2"/>
      </rPr>
      <t xml:space="preserve">
Base Excel
</t>
    </r>
    <r>
      <rPr>
        <b/>
        <sz val="11"/>
        <color theme="1"/>
        <rFont val="Arial Narrow"/>
        <family val="2"/>
      </rPr>
      <t xml:space="preserve">
GR Sur Occidente:</t>
    </r>
    <r>
      <rPr>
        <sz val="11"/>
        <color theme="1"/>
        <rFont val="Arial Narrow"/>
        <family val="2"/>
      </rPr>
      <t xml:space="preserve"> Correo electronico y Sigma 1.5</t>
    </r>
  </si>
  <si>
    <r>
      <rPr>
        <b/>
        <sz val="11"/>
        <color theme="1"/>
        <rFont val="Arial Narrow"/>
        <family val="2"/>
      </rPr>
      <t>GR Norte:</t>
    </r>
    <r>
      <rPr>
        <sz val="11"/>
        <color theme="1"/>
        <rFont val="Arial Narrow"/>
        <family val="2"/>
      </rPr>
      <t xml:space="preserve"> Actas de visita cargadas en aplicativo SIGMA 2.0. 
</t>
    </r>
    <r>
      <rPr>
        <b/>
        <sz val="11"/>
        <color theme="1"/>
        <rFont val="Arial Narrow"/>
        <family val="2"/>
      </rPr>
      <t xml:space="preserve">
GR. Occidente:
</t>
    </r>
    <r>
      <rPr>
        <sz val="11"/>
        <color theme="1"/>
        <rFont val="Arial Narrow"/>
        <family val="2"/>
      </rPr>
      <t xml:space="preserve">base excel reporte visitas, publica 19 reportes
</t>
    </r>
    <r>
      <rPr>
        <b/>
        <sz val="11"/>
        <color theme="1"/>
        <rFont val="Arial Narrow"/>
        <family val="2"/>
      </rPr>
      <t>GR Sur Occidente</t>
    </r>
    <r>
      <rPr>
        <sz val="11"/>
        <color theme="1"/>
        <rFont val="Arial Narrow"/>
        <family val="2"/>
      </rPr>
      <t xml:space="preserve">: Sigma 2.0  </t>
    </r>
  </si>
  <si>
    <r>
      <rPr>
        <b/>
        <sz val="11"/>
        <color indexed="8"/>
        <rFont val="Arial Narrow"/>
        <family val="2"/>
      </rPr>
      <t>GBI. Urbanos</t>
    </r>
    <r>
      <rPr>
        <sz val="11"/>
        <color indexed="8"/>
        <rFont val="Arial Narrow"/>
        <family val="2"/>
      </rPr>
      <t xml:space="preserve">: N/A
</t>
    </r>
    <r>
      <rPr>
        <b/>
        <sz val="11"/>
        <color rgb="FF000000"/>
        <rFont val="Arial Narrow"/>
        <family val="2"/>
      </rPr>
      <t>GR Norte</t>
    </r>
    <r>
      <rPr>
        <sz val="11"/>
        <color indexed="8"/>
        <rFont val="Arial Narrow"/>
        <family val="2"/>
      </rPr>
      <t>: \\fileserver\publica\45 - Regional Norte\COORDINACION COMERCIAL\DEPOSITARIOS</t>
    </r>
    <r>
      <rPr>
        <sz val="11"/>
        <color theme="1"/>
        <rFont val="Arial Narrow"/>
        <family val="2"/>
      </rPr>
      <t xml:space="preserve">
</t>
    </r>
    <r>
      <rPr>
        <b/>
        <sz val="11"/>
        <color theme="1"/>
        <rFont val="Arial Narrow"/>
        <family val="2"/>
      </rPr>
      <t>GR. Occidente:</t>
    </r>
    <r>
      <rPr>
        <sz val="11"/>
        <color theme="1"/>
        <rFont val="Arial Narrow"/>
        <family val="2"/>
      </rPr>
      <t xml:space="preserve">
aplicativo sigma 2.0
</t>
    </r>
    <r>
      <rPr>
        <b/>
        <sz val="11"/>
        <color theme="1"/>
        <rFont val="Arial Narrow"/>
        <family val="2"/>
      </rPr>
      <t>GR Sur Occidente</t>
    </r>
    <r>
      <rPr>
        <sz val="11"/>
        <color theme="1"/>
        <rFont val="Arial Narrow"/>
        <family val="2"/>
      </rPr>
      <t>: Sigma 2.0</t>
    </r>
  </si>
  <si>
    <r>
      <rPr>
        <b/>
        <sz val="11"/>
        <color theme="1"/>
        <rFont val="Arial Narrow"/>
        <family val="2"/>
      </rPr>
      <t>GR Norte:</t>
    </r>
    <r>
      <rPr>
        <sz val="11"/>
        <color theme="1"/>
        <rFont val="Arial Narrow"/>
        <family val="2"/>
      </rPr>
      <t xml:space="preserve"> Actas de visita cargadas en aplicativo SIGMA 2.0.
</t>
    </r>
    <r>
      <rPr>
        <b/>
        <sz val="11"/>
        <color theme="1"/>
        <rFont val="Arial Narrow"/>
        <family val="2"/>
      </rPr>
      <t>GR. Occidente:</t>
    </r>
    <r>
      <rPr>
        <sz val="11"/>
        <color theme="1"/>
        <rFont val="Arial Narrow"/>
        <family val="2"/>
      </rPr>
      <t xml:space="preserve">
Sigma 2.0
</t>
    </r>
    <r>
      <rPr>
        <b/>
        <sz val="11"/>
        <color theme="1"/>
        <rFont val="Arial Narrow"/>
        <family val="2"/>
      </rPr>
      <t xml:space="preserve">GR Sur Occidente: </t>
    </r>
    <r>
      <rPr>
        <sz val="11"/>
        <color theme="1"/>
        <rFont val="Arial Narrow"/>
        <family val="2"/>
      </rPr>
      <t>Sigma 2.0</t>
    </r>
  </si>
  <si>
    <r>
      <rPr>
        <b/>
        <sz val="11"/>
        <color theme="1"/>
        <rFont val="Arial Narrow"/>
        <family val="2"/>
      </rPr>
      <t>GR Norte</t>
    </r>
    <r>
      <rPr>
        <sz val="11"/>
        <color theme="1"/>
        <rFont val="Arial Narrow"/>
        <family val="2"/>
      </rPr>
      <t xml:space="preserve">: Los funcionarios designados para el acompañamiento revisan la informaciòn levantada en campo de cara a la contenida en los documentos soporte (certificados de libertad y tradiciòn, de existencia y representaciòn legal) a fin de verificar el correcto cargue del activo en sistema 
</t>
    </r>
    <r>
      <rPr>
        <b/>
        <sz val="11"/>
        <color theme="1"/>
        <rFont val="Arial Narrow"/>
        <family val="2"/>
      </rPr>
      <t>GR Occidente:</t>
    </r>
    <r>
      <rPr>
        <sz val="11"/>
        <color theme="1"/>
        <rFont val="Arial Narrow"/>
        <family val="2"/>
      </rPr>
      <t xml:space="preserve"> GR. Occidente: se revisa una vez se recepciona el activo.
</t>
    </r>
    <r>
      <rPr>
        <b/>
        <sz val="11"/>
        <color theme="1"/>
        <rFont val="Arial Narrow"/>
        <family val="2"/>
      </rPr>
      <t>GR Sur Occidente:</t>
    </r>
    <r>
      <rPr>
        <sz val="11"/>
        <color theme="1"/>
        <rFont val="Arial Narrow"/>
        <family val="2"/>
      </rPr>
      <t xml:space="preserve"> Se verifica el acta de recepción y los docuemntos minimos obligatorios que pide  P-RR1-002 Procedimiento de recepción de activos en sitio, de no cumplirse estos, no se realiza la recepción del activo a la autoridad judicial
</t>
    </r>
    <r>
      <rPr>
        <b/>
        <sz val="11"/>
        <color theme="1"/>
        <rFont val="Arial Narrow"/>
        <family val="2"/>
      </rPr>
      <t>GRCO:</t>
    </r>
    <r>
      <rPr>
        <sz val="11"/>
        <color theme="1"/>
        <rFont val="Arial Narrow"/>
        <family val="2"/>
      </rPr>
      <t xml:space="preserve"> La Regional Centro Oriente a septiembre 30 cuenta con 216 diligencias cargadas en el sistema, de las cuales aún se encuentra pendiente por aclaración y/o corrección por parte del Fiscal el acta de secuestro de7 inmuebles, razón por la cual no se ha podido finalizar el proceso de registro de estos activos.</t>
    </r>
  </si>
  <si>
    <r>
      <rPr>
        <b/>
        <sz val="11"/>
        <color theme="1"/>
        <rFont val="Arial Narrow"/>
        <family val="2"/>
      </rPr>
      <t>GR Norte:</t>
    </r>
    <r>
      <rPr>
        <sz val="11"/>
        <color theme="1"/>
        <rFont val="Arial Narrow"/>
        <family val="2"/>
      </rPr>
      <t xml:space="preserve"> Informes de diligencia cargados en SIGMA 2.0.
</t>
    </r>
    <r>
      <rPr>
        <b/>
        <sz val="11"/>
        <color theme="1"/>
        <rFont val="Arial Narrow"/>
        <family val="2"/>
      </rPr>
      <t>GR. Occidente: s</t>
    </r>
    <r>
      <rPr>
        <sz val="11"/>
        <color theme="1"/>
        <rFont val="Arial Narrow"/>
        <family val="2"/>
      </rPr>
      <t xml:space="preserve">e carga el archvio al aplicativo una vez se cuente con la totalidad de la informacion.
</t>
    </r>
    <r>
      <rPr>
        <b/>
        <sz val="11"/>
        <color theme="1"/>
        <rFont val="Arial Narrow"/>
        <family val="2"/>
      </rPr>
      <t>GR Sur Occidente:</t>
    </r>
    <r>
      <rPr>
        <sz val="11"/>
        <color theme="1"/>
        <rFont val="Arial Narrow"/>
        <family val="2"/>
      </rPr>
      <t xml:space="preserve"> Aplicativo sigma 2.0
</t>
    </r>
    <r>
      <rPr>
        <b/>
        <sz val="11"/>
        <color theme="1"/>
        <rFont val="Arial Narrow"/>
        <family val="2"/>
      </rPr>
      <t xml:space="preserve">GRCO: </t>
    </r>
    <r>
      <rPr>
        <sz val="11"/>
        <color theme="1"/>
        <rFont val="Arial Narrow"/>
        <family val="2"/>
      </rPr>
      <t>CARPETA PUBLICA 21-REGIONAL CENTRO ORIENTE-INDICADORES 2022-RIESGOS 2022-TERCER TRIMESTRE</t>
    </r>
  </si>
  <si>
    <r>
      <rPr>
        <b/>
        <sz val="11"/>
        <color indexed="8"/>
        <rFont val="Arial Narrow"/>
        <family val="2"/>
      </rPr>
      <t>GBI. Urbanos</t>
    </r>
    <r>
      <rPr>
        <sz val="11"/>
        <color indexed="8"/>
        <rFont val="Arial Narrow"/>
        <family val="2"/>
      </rPr>
      <t xml:space="preserve">: LA GERENCIA DE INMUEBLES NO REALIZA VISITAS PRE-CAMPO, SIN EMBARGO SI REALIZA EL PROCESO DE RESTITUCIÓN DE BIENES SOCIALES ADMINISTRADOS COMO NO SOCIALES UNA VEZ ES COMUNICADO POR PARTE DE LA GERENCIA DE SOCIEDADES.
</t>
    </r>
    <r>
      <rPr>
        <b/>
        <sz val="11"/>
        <color rgb="FF000000"/>
        <rFont val="Arial Narrow"/>
        <family val="2"/>
      </rPr>
      <t>GBI. Rurales:</t>
    </r>
    <r>
      <rPr>
        <sz val="11"/>
        <color indexed="8"/>
        <rFont val="Arial Narrow"/>
        <family val="2"/>
      </rPr>
      <t xml:space="preserve">
* El area Rural de la Gerencia de Bienes Rurales realiza validacion a traves del aplicativo matrix para identificar si el inmueble pertenece a una sociedad, asi mismo se revisa su certificado de tradicion y libertad para evidenciar que la medida cautelar se interpone a tal sociedad., de presentarse el hallazgo se indica al grupo GIT. 
</t>
    </r>
    <r>
      <rPr>
        <b/>
        <sz val="11"/>
        <color rgb="FF000000"/>
        <rFont val="Arial Narrow"/>
        <family val="2"/>
      </rPr>
      <t>GR Norte:</t>
    </r>
    <r>
      <rPr>
        <sz val="11"/>
        <color indexed="8"/>
        <rFont val="Arial Narrow"/>
        <family val="2"/>
      </rPr>
      <t xml:space="preserve"> Por regla general, los activos sociales son creados en sistema de informaciòn por el GIT de Aseguramiento de la informaciòn, sin embargo, en caso de evidenciarse en campo que el activo objeto de materializaciòn es de naturaleza social, se hacen las observaciones del caso al GIT de Aseguramiento. 
</t>
    </r>
    <r>
      <rPr>
        <b/>
        <sz val="11"/>
        <color rgb="FF000000"/>
        <rFont val="Arial Narrow"/>
        <family val="2"/>
      </rPr>
      <t xml:space="preserve">
GR. Occidente:
</t>
    </r>
    <r>
      <rPr>
        <sz val="11"/>
        <color indexed="8"/>
        <rFont val="Arial Narrow"/>
        <family val="2"/>
      </rPr>
      <t xml:space="preserve">Se verifica la información antes del cague de la diligencia; en caso de faltar documentos se realiza la sollicitud a la fiscalía.
</t>
    </r>
    <r>
      <rPr>
        <b/>
        <sz val="11"/>
        <color rgb="FF000000"/>
        <rFont val="Arial Narrow"/>
        <family val="2"/>
      </rPr>
      <t>GR Sur Occidente</t>
    </r>
    <r>
      <rPr>
        <sz val="11"/>
        <color indexed="8"/>
        <rFont val="Arial Narrow"/>
        <family val="2"/>
      </rPr>
      <t xml:space="preserve">: Mediante la programación de las visitas de inspección se determina el estado del inmueble y se verifica con el certificado de tradición y las actas de incautación realizadas por la fiscalia, para determinar si es activo social o no.
</t>
    </r>
    <r>
      <rPr>
        <b/>
        <sz val="11"/>
        <color rgb="FF000000"/>
        <rFont val="Arial Narrow"/>
        <family val="2"/>
      </rPr>
      <t>GRCO</t>
    </r>
    <r>
      <rPr>
        <sz val="11"/>
        <color indexed="8"/>
        <rFont val="Arial Narrow"/>
        <family val="2"/>
      </rPr>
      <t xml:space="preserve">: Se realizan las visitas por parte de la coordinacion operativa solicitadas por las demas gerencia para la verificacion del estado de los inmuebles y si se encuentra alguna inconsistencia en la tipologia del activo de infomar directamente a la gerencia de inmuebles y sociedades para la subsanacion. </t>
    </r>
  </si>
  <si>
    <r>
      <rPr>
        <b/>
        <sz val="11"/>
        <color theme="1"/>
        <rFont val="Arial Narrow"/>
        <family val="2"/>
      </rPr>
      <t>GR Norte:</t>
    </r>
    <r>
      <rPr>
        <sz val="11"/>
        <color theme="1"/>
        <rFont val="Arial Narrow"/>
        <family val="2"/>
      </rPr>
      <t xml:space="preserve"> El coordinador comercial en calidad de supervisor del contrato y el profesional I asignado como apoyo a la supervisiòn hacen seguimiento a la ejecuciòn de las obras aprobadas y consolidan los informes correspondientes. 
</t>
    </r>
    <r>
      <rPr>
        <b/>
        <sz val="11"/>
        <color theme="1"/>
        <rFont val="Arial Narrow"/>
        <family val="2"/>
      </rPr>
      <t>GR. Occidente:</t>
    </r>
    <r>
      <rPr>
        <sz val="11"/>
        <color theme="1"/>
        <rFont val="Arial Narrow"/>
        <family val="2"/>
      </rPr>
      <t xml:space="preserve">
De acuerdo a las solicitudes presentadas en los negocios para descuentos contra canon, se realiza seguimiento y se dispone de la informacion en la carpeta destinada para esto.
</t>
    </r>
    <r>
      <rPr>
        <b/>
        <sz val="11"/>
        <color theme="1"/>
        <rFont val="Arial Narrow"/>
        <family val="2"/>
      </rPr>
      <t>GR Sur Occidente</t>
    </r>
    <r>
      <rPr>
        <sz val="11"/>
        <color theme="1"/>
        <rFont val="Arial Narrow"/>
        <family val="2"/>
      </rPr>
      <t xml:space="preserve">: Se alimenta la base de datos de Control ROM y se verifa y carga los gastos en el sistema para cada inmuenle
</t>
    </r>
    <r>
      <rPr>
        <b/>
        <sz val="11"/>
        <color theme="1"/>
        <rFont val="Arial Narrow"/>
        <family val="2"/>
      </rPr>
      <t>GRCO:</t>
    </r>
    <r>
      <rPr>
        <sz val="11"/>
        <color theme="1"/>
        <rFont val="Arial Narrow"/>
        <family val="2"/>
      </rPr>
      <t xml:space="preserve"> La Gerencia Regional realizo el seguimiento de las reparaciones, obras y mantenimiento mediante el seguimiento reportado por el grupo encargado del proceso cumpliendo con el 55% hasta el segundo semestre del 2022, de las cuales se realizaron 115 inspeccciones y se realizaron 70  intervenciones por la modalidad de descuento contra canon, se realizaron dos contratos para la intervencion de los inmuebles los cuales se empezaron a ejecutar en octubre y la gestion sera reportada en el cuarto trimestre.</t>
    </r>
  </si>
  <si>
    <r>
      <rPr>
        <b/>
        <sz val="11"/>
        <color theme="1"/>
        <rFont val="Arial Narrow"/>
        <family val="2"/>
      </rPr>
      <t xml:space="preserve">GR Norte: </t>
    </r>
    <r>
      <rPr>
        <sz val="11"/>
        <color theme="1"/>
        <rFont val="Arial Narrow"/>
        <family val="2"/>
      </rPr>
      <t xml:space="preserve">Durante el trimestre, la entidad no contò con contratista para el saneamiento de pasivos, por lo que las deudas fueron reportadas directamente en el sistema ERP Administrativo y Fianciero. La Coordinaciòn Operativa hace seguimiento al avance de los casos. 
</t>
    </r>
    <r>
      <rPr>
        <b/>
        <sz val="11"/>
        <color theme="1"/>
        <rFont val="Arial Narrow"/>
        <family val="2"/>
      </rPr>
      <t>GR. Occidente:</t>
    </r>
    <r>
      <rPr>
        <sz val="11"/>
        <color theme="1"/>
        <rFont val="Arial Narrow"/>
        <family val="2"/>
      </rPr>
      <t xml:space="preserve">
La regional realiza el pago de pasivos una vez el inmueble cuente con aprobacion del contrato del comite respectivo, este riesgo es compartido con la gerencia de inmuebles urbanos, toda vez que esta gerencia es quien controla los pagos
</t>
    </r>
    <r>
      <rPr>
        <b/>
        <sz val="11"/>
        <color theme="1"/>
        <rFont val="Arial Narrow"/>
        <family val="2"/>
      </rPr>
      <t xml:space="preserve">
GR Sur Occidente</t>
    </r>
    <r>
      <rPr>
        <sz val="11"/>
        <color theme="1"/>
        <rFont val="Arial Narrow"/>
        <family val="2"/>
      </rPr>
      <t xml:space="preserve">: Se solicita realiza el procedimiento de pago el aplicativo SEVEN ERP y se envia a aprobacion a Gerencia Financiera
</t>
    </r>
    <r>
      <rPr>
        <b/>
        <sz val="11"/>
        <color theme="1"/>
        <rFont val="Arial Narrow"/>
        <family val="2"/>
      </rPr>
      <t>GRCO:</t>
    </r>
    <r>
      <rPr>
        <sz val="11"/>
        <color theme="1"/>
        <rFont val="Arial Narrow"/>
        <family val="2"/>
      </rPr>
      <t xml:space="preserve"> Se realizo la solicitud a la gerencia de inmuebles urbanos para el pago de pasivos no procedentes y desde el área de pasivos, se incluyeron otros que no fueron tenidos en cuenta dando como resultado el siguiente indicador durante el tercer trimestre. 
No de servicios publicos pagados/ No de servicios publicos solicitados para pago: 
218 solicitados /10 pagados
= 5%</t>
    </r>
  </si>
  <si>
    <r>
      <rPr>
        <b/>
        <sz val="11"/>
        <color theme="1"/>
        <rFont val="Arial Narrow"/>
        <family val="2"/>
      </rPr>
      <t xml:space="preserve">GR Norte: </t>
    </r>
    <r>
      <rPr>
        <sz val="11"/>
        <color theme="1"/>
        <rFont val="Arial Narrow"/>
        <family val="2"/>
      </rPr>
      <t xml:space="preserve">Durante el trimestre, la entidad no contò con contratista para el saneamiento de pasivos, por lo que las deudas fueron reportadas directamente en el sistema ERP Administrativo y Fianciero. La Coordinaciòn Operativa hace seguimiento al avance de los casos. 
</t>
    </r>
    <r>
      <rPr>
        <b/>
        <sz val="11"/>
        <color theme="1"/>
        <rFont val="Arial Narrow"/>
        <family val="2"/>
      </rPr>
      <t>GR. Occidente:</t>
    </r>
    <r>
      <rPr>
        <sz val="11"/>
        <color theme="1"/>
        <rFont val="Arial Narrow"/>
        <family val="2"/>
      </rPr>
      <t xml:space="preserve">
La regional realiza el pago de pasivos una vez el inmueble cuente con aprobacion del contrato del comite respectivo, este riesgo es compartido con la gerencia de inmuebles urbanos, toda vez que esta gerencia es quien controla los pagos
</t>
    </r>
    <r>
      <rPr>
        <b/>
        <sz val="11"/>
        <color theme="1"/>
        <rFont val="Arial Narrow"/>
        <family val="2"/>
      </rPr>
      <t xml:space="preserve">
GR Sur Occidente:</t>
    </r>
    <r>
      <rPr>
        <sz val="11"/>
        <color theme="1"/>
        <rFont val="Arial Narrow"/>
        <family val="2"/>
      </rPr>
      <t xml:space="preserve"> Se solicita realiza el procedimiento de pago el aplicativo SEVEN ERP y se envia a aprobacion a Gerencia Financiera
</t>
    </r>
    <r>
      <rPr>
        <b/>
        <sz val="11"/>
        <color theme="1"/>
        <rFont val="Arial Narrow"/>
        <family val="2"/>
      </rPr>
      <t>GRCO</t>
    </r>
    <r>
      <rPr>
        <sz val="11"/>
        <color theme="1"/>
        <rFont val="Arial Narrow"/>
        <family val="2"/>
      </rPr>
      <t xml:space="preserve">: La gerencia regional realizo el seguimiento del pago de cuotas de administración  mediante el siguiente indicador cumpliendo con el 70% en el tercer trimestre del 2022: 
No de administraciones pagadas/ No de administraciones solicitadas para pago 
168/240=70% </t>
    </r>
  </si>
  <si>
    <r>
      <rPr>
        <b/>
        <sz val="11"/>
        <color theme="1"/>
        <rFont val="Arial Narrow"/>
        <family val="2"/>
      </rPr>
      <t>GR Norte:</t>
    </r>
    <r>
      <rPr>
        <sz val="11"/>
        <color theme="1"/>
        <rFont val="Arial Narrow"/>
        <family val="2"/>
      </rPr>
      <t xml:space="preserve"> \\fileserver\publica\45 - Regional Norte\COORDINACION OPERATIVA\3. PAGO PASIVOS
</t>
    </r>
    <r>
      <rPr>
        <b/>
        <sz val="11"/>
        <color theme="1"/>
        <rFont val="Arial Narrow"/>
        <family val="2"/>
      </rPr>
      <t>GR. Occidente:</t>
    </r>
    <r>
      <rPr>
        <sz val="11"/>
        <color theme="1"/>
        <rFont val="Arial Narrow"/>
        <family val="2"/>
      </rPr>
      <t xml:space="preserve">
Base Excel
</t>
    </r>
    <r>
      <rPr>
        <b/>
        <sz val="11"/>
        <color theme="1"/>
        <rFont val="Arial Narrow"/>
        <family val="2"/>
      </rPr>
      <t>GR Sur Occidente:</t>
    </r>
    <r>
      <rPr>
        <sz val="11"/>
        <color theme="1"/>
        <rFont val="Arial Narrow"/>
        <family val="2"/>
      </rPr>
      <t xml:space="preserve"> Correo electronico y Sigma 1.5
</t>
    </r>
    <r>
      <rPr>
        <b/>
        <sz val="11"/>
        <color theme="1"/>
        <rFont val="Arial Narrow"/>
        <family val="2"/>
      </rPr>
      <t xml:space="preserve">GRCO: </t>
    </r>
    <r>
      <rPr>
        <sz val="11"/>
        <color theme="1"/>
        <rFont val="Arial Narrow"/>
        <family val="2"/>
      </rPr>
      <t>CARPETA PUBLICA 21-REGIONAL CENTRO ORIENTE-INDICADORES 2022-RIESGOS 2022-TERCER TRIMESTRE</t>
    </r>
  </si>
  <si>
    <r>
      <rPr>
        <b/>
        <sz val="11"/>
        <color theme="1"/>
        <rFont val="Arial Narrow"/>
        <family val="2"/>
      </rPr>
      <t>GR Norte:</t>
    </r>
    <r>
      <rPr>
        <sz val="11"/>
        <color theme="1"/>
        <rFont val="Arial Narrow"/>
        <family val="2"/>
      </rPr>
      <t xml:space="preserve"> El Coordinador Comercial realiza seguimiento al cargue de los contratos y a la verificaciòn de la coincidencia de la informaciòn consignada con las condiciones aprobadas en los comitès internos. 
</t>
    </r>
    <r>
      <rPr>
        <b/>
        <sz val="11"/>
        <color theme="1"/>
        <rFont val="Arial Narrow"/>
        <family val="2"/>
      </rPr>
      <t>GR. Occidente:</t>
    </r>
    <r>
      <rPr>
        <sz val="11"/>
        <color theme="1"/>
        <rFont val="Arial Narrow"/>
        <family val="2"/>
      </rPr>
      <t xml:space="preserve">
se informa a la gerencia Comercial a traves de correo electronico los contratos nuevos que se suscribieron en el mes 
</t>
    </r>
    <r>
      <rPr>
        <b/>
        <sz val="11"/>
        <color theme="1"/>
        <rFont val="Arial Narrow"/>
        <family val="2"/>
      </rPr>
      <t>GR Sur Occidente</t>
    </r>
    <r>
      <rPr>
        <sz val="11"/>
        <color theme="1"/>
        <rFont val="Arial Narrow"/>
        <family val="2"/>
      </rPr>
      <t xml:space="preserve">: La coordinación comercial realiza el seguimineto individual y alimenta la base de datos en excel que es enviada a la gerencia comercial de los contratos aprobados en comité y su estado en el cargue al aplicativo, cumplieno los requisitos exigidos en comité.
</t>
    </r>
    <r>
      <rPr>
        <b/>
        <sz val="11"/>
        <color theme="1"/>
        <rFont val="Arial Narrow"/>
        <family val="2"/>
      </rPr>
      <t>GRCO:</t>
    </r>
    <r>
      <rPr>
        <sz val="11"/>
        <color theme="1"/>
        <rFont val="Arial Narrow"/>
        <family val="2"/>
      </rPr>
      <t xml:space="preserve"> Se realizaron a 30 de septiembre 387 contratos de arrendamiento llegando a un cumplimiento del indicador del 66% al tercer trimestre.   </t>
    </r>
  </si>
  <si>
    <r>
      <rPr>
        <b/>
        <sz val="11"/>
        <color theme="1"/>
        <rFont val="Arial Narrow"/>
        <family val="2"/>
      </rPr>
      <t>GR Norte</t>
    </r>
    <r>
      <rPr>
        <sz val="11"/>
        <color theme="1"/>
        <rFont val="Arial Narrow"/>
        <family val="2"/>
      </rPr>
      <t xml:space="preserve">: Contratos creados y cargados en SIGMA 1.5.
</t>
    </r>
    <r>
      <rPr>
        <b/>
        <sz val="11"/>
        <color theme="1"/>
        <rFont val="Arial Narrow"/>
        <family val="2"/>
      </rPr>
      <t>GR. Occidente:</t>
    </r>
    <r>
      <rPr>
        <sz val="11"/>
        <color theme="1"/>
        <rFont val="Arial Narrow"/>
        <family val="2"/>
      </rPr>
      <t xml:space="preserve">
base de excel, reporte power BI
</t>
    </r>
    <r>
      <rPr>
        <b/>
        <sz val="11"/>
        <color theme="1"/>
        <rFont val="Arial Narrow"/>
        <family val="2"/>
      </rPr>
      <t>GR Sur Occidente:</t>
    </r>
    <r>
      <rPr>
        <sz val="11"/>
        <color theme="1"/>
        <rFont val="Arial Narrow"/>
        <family val="2"/>
      </rPr>
      <t xml:space="preserve"> Base de datos en excel y Sigma 1.5
</t>
    </r>
    <r>
      <rPr>
        <b/>
        <sz val="11"/>
        <color theme="1"/>
        <rFont val="Arial Narrow"/>
        <family val="2"/>
      </rPr>
      <t>GRCO</t>
    </r>
    <r>
      <rPr>
        <sz val="11"/>
        <color theme="1"/>
        <rFont val="Arial Narrow"/>
        <family val="2"/>
      </rPr>
      <t>: CARPETA PUBLICA 21-REGIONAL CENTRO ORIENTE-INDICADORES 2022-RIESGOS 2022-TERCER TRIMESTRE</t>
    </r>
  </si>
  <si>
    <r>
      <rPr>
        <b/>
        <sz val="11"/>
        <color theme="1"/>
        <rFont val="Arial Narrow"/>
        <family val="2"/>
      </rPr>
      <t>GR Norte:</t>
    </r>
    <r>
      <rPr>
        <sz val="11"/>
        <color theme="1"/>
        <rFont val="Arial Narrow"/>
        <family val="2"/>
      </rPr>
      <t xml:space="preserve">Durante el trimestre, la Coordinaciòn Comercial, con apoyo de su Profesional I asignado a esta Gerencia hace la verificaciòn del estado de los contratos de arrendamiento
</t>
    </r>
    <r>
      <rPr>
        <b/>
        <sz val="11"/>
        <color theme="1"/>
        <rFont val="Arial Narrow"/>
        <family val="2"/>
      </rPr>
      <t>GR. Occidente:</t>
    </r>
    <r>
      <rPr>
        <sz val="11"/>
        <color theme="1"/>
        <rFont val="Arial Narrow"/>
        <family val="2"/>
      </rPr>
      <t xml:space="preserve">
los primeros 4 dias del mes siguiente se envia a la gerencia de inmuebles una base en excel informando las terminaciones del mes anterior
</t>
    </r>
    <r>
      <rPr>
        <b/>
        <sz val="11"/>
        <color theme="1"/>
        <rFont val="Arial Narrow"/>
        <family val="2"/>
      </rPr>
      <t>GR Sur Occidente</t>
    </r>
    <r>
      <rPr>
        <sz val="11"/>
        <color theme="1"/>
        <rFont val="Arial Narrow"/>
        <family val="2"/>
      </rPr>
      <t xml:space="preserve">: El funcionario realiza una base de datos con los contratos temrinados con la previa aprobación del comité correspondinete y sus condiciones de terminación, programa la recepción del inmueble y se remite los contratos terminado a la gerencia comercial para retirar de la poliza los que corresponda.
</t>
    </r>
    <r>
      <rPr>
        <b/>
        <sz val="11"/>
        <color theme="1"/>
        <rFont val="Arial Narrow"/>
        <family val="2"/>
      </rPr>
      <t xml:space="preserve">
GRCO:</t>
    </r>
    <r>
      <rPr>
        <sz val="11"/>
        <color theme="1"/>
        <rFont val="Arial Narrow"/>
        <family val="2"/>
      </rPr>
      <t xml:space="preserve"> Desde  el area se solicita la terminacion mediante Comité de Negocios respectivo, se hace manifiesta que  a corte de 30 de septiembre se realizaron 50 terminaciones efectivas sobre 78 contratos aprobados en comité para terminar, de igual manera los contratos rurales que presenten causales de terminacion por orden de la Presidencia para ser destinados a la poblacion mas vulnerable.</t>
    </r>
  </si>
  <si>
    <r>
      <rPr>
        <b/>
        <sz val="11"/>
        <color theme="1"/>
        <rFont val="Arial Narrow"/>
        <family val="2"/>
      </rPr>
      <t>GR Norte</t>
    </r>
    <r>
      <rPr>
        <sz val="11"/>
        <color theme="1"/>
        <rFont val="Arial Narrow"/>
        <family val="2"/>
      </rPr>
      <t xml:space="preserve">: \\fileserver\publica\45 - Regional Norte\COORDINACION COMERCIAL\CONTRATOS DE ARRENDAMIENTO\JUDICIALIZACIÓN\2022
</t>
    </r>
    <r>
      <rPr>
        <b/>
        <sz val="11"/>
        <color theme="1"/>
        <rFont val="Arial Narrow"/>
        <family val="2"/>
      </rPr>
      <t>GR. Occidente:</t>
    </r>
    <r>
      <rPr>
        <sz val="11"/>
        <color theme="1"/>
        <rFont val="Arial Narrow"/>
        <family val="2"/>
      </rPr>
      <t xml:space="preserve">
base de excel, reporte power BI
</t>
    </r>
    <r>
      <rPr>
        <b/>
        <sz val="11"/>
        <color theme="1"/>
        <rFont val="Arial Narrow"/>
        <family val="2"/>
      </rPr>
      <t>GR Sur Occidente:</t>
    </r>
    <r>
      <rPr>
        <sz val="11"/>
        <color theme="1"/>
        <rFont val="Arial Narrow"/>
        <family val="2"/>
      </rPr>
      <t xml:space="preserve"> Correo electronico
</t>
    </r>
    <r>
      <rPr>
        <b/>
        <sz val="11"/>
        <color theme="1"/>
        <rFont val="Arial Narrow"/>
        <family val="2"/>
      </rPr>
      <t>GRCO:</t>
    </r>
    <r>
      <rPr>
        <sz val="11"/>
        <color theme="1"/>
        <rFont val="Arial Narrow"/>
        <family val="2"/>
      </rPr>
      <t xml:space="preserve"> CARPETA PUBLICA 21-REGIONAL CENTRO ORIENTE-INDICADORES 2022-RIESGOS 2022-TERCER TRIMESTRE</t>
    </r>
  </si>
  <si>
    <r>
      <rPr>
        <b/>
        <sz val="11"/>
        <color theme="1"/>
        <rFont val="Arial Narrow"/>
        <family val="2"/>
      </rPr>
      <t>GR Norte</t>
    </r>
    <r>
      <rPr>
        <sz val="11"/>
        <color theme="1"/>
        <rFont val="Arial Narrow"/>
        <family val="2"/>
      </rPr>
      <t xml:space="preserve">: Durante el trimestre, la Coordinación Comercial hizo seguimiento al cumplimiento de las obligaciones contractuales e identificò aquellos contratos susceptibles de judicializaciòn. 
</t>
    </r>
    <r>
      <rPr>
        <b/>
        <sz val="11"/>
        <color theme="1"/>
        <rFont val="Arial Narrow"/>
        <family val="2"/>
      </rPr>
      <t>GR. Occidente:</t>
    </r>
    <r>
      <rPr>
        <sz val="11"/>
        <color theme="1"/>
        <rFont val="Arial Narrow"/>
        <family val="2"/>
      </rPr>
      <t xml:space="preserve">
La regional Regional realiza las visitas para aclarar estado de ocupacion de los contratos que peresnetan mora y que la Gerencia Comercial solicita la judicialización
</t>
    </r>
    <r>
      <rPr>
        <b/>
        <sz val="11"/>
        <color theme="1"/>
        <rFont val="Arial Narrow"/>
        <family val="2"/>
      </rPr>
      <t>GR Sur Occidente:</t>
    </r>
    <r>
      <rPr>
        <sz val="11"/>
        <color theme="1"/>
        <rFont val="Arial Narrow"/>
        <family val="2"/>
      </rPr>
      <t xml:space="preserve"> Se solicita la verificacion de ocupación del activo mediante una visita de inspección, de acuerdo a esta se aplica el P-DT1-019 Procedimiento Recuperación de Cartera
</t>
    </r>
    <r>
      <rPr>
        <b/>
        <sz val="11"/>
        <color theme="1"/>
        <rFont val="Arial Narrow"/>
        <family val="2"/>
      </rPr>
      <t xml:space="preserve">GRCO: </t>
    </r>
    <r>
      <rPr>
        <sz val="11"/>
        <color theme="1"/>
        <rFont val="Arial Narrow"/>
        <family val="2"/>
      </rPr>
      <t xml:space="preserve">Según la base de judicialización en el trimestre se solicitaron 4 contratos a la gerencia comercial para iniciar el proceso de judicializacion:  </t>
    </r>
  </si>
  <si>
    <r>
      <rPr>
        <b/>
        <sz val="11"/>
        <color theme="1"/>
        <rFont val="Arial Narrow"/>
        <family val="2"/>
      </rPr>
      <t>GR Norte</t>
    </r>
    <r>
      <rPr>
        <sz val="11"/>
        <color theme="1"/>
        <rFont val="Arial Narrow"/>
        <family val="2"/>
      </rPr>
      <t xml:space="preserve">: \\fileserver\publica\45 - Regional Norte\COORDINACION COMERCIAL\CONTRATOS DE ARRENDAMIENTO\JUDICIALIZACIÓN
</t>
    </r>
    <r>
      <rPr>
        <b/>
        <sz val="11"/>
        <color theme="1"/>
        <rFont val="Arial Narrow"/>
        <family val="2"/>
      </rPr>
      <t>GR. Occidente</t>
    </r>
    <r>
      <rPr>
        <sz val="11"/>
        <color theme="1"/>
        <rFont val="Arial Narrow"/>
        <family val="2"/>
      </rPr>
      <t xml:space="preserve">:
aplicativo sigma 1.5
</t>
    </r>
    <r>
      <rPr>
        <b/>
        <sz val="11"/>
        <color theme="1"/>
        <rFont val="Arial Narrow"/>
        <family val="2"/>
      </rPr>
      <t xml:space="preserve">
GR Sur Occidente</t>
    </r>
    <r>
      <rPr>
        <sz val="11"/>
        <color theme="1"/>
        <rFont val="Arial Narrow"/>
        <family val="2"/>
      </rPr>
      <t xml:space="preserve">: Sigma 2.0 y base de datos en excel de cartera a nievl regional
</t>
    </r>
    <r>
      <rPr>
        <b/>
        <sz val="11"/>
        <color theme="1"/>
        <rFont val="Arial Narrow"/>
        <family val="2"/>
      </rPr>
      <t>GRCO</t>
    </r>
    <r>
      <rPr>
        <sz val="11"/>
        <color theme="1"/>
        <rFont val="Arial Narrow"/>
        <family val="2"/>
      </rPr>
      <t>: CARPETA PUBLICA 21-REGIONAL CENTRO ORIENTE-INDICADORES 2022-RIESGOS 2022-TERCER TRIMESTRE</t>
    </r>
  </si>
  <si>
    <r>
      <rPr>
        <b/>
        <sz val="11"/>
        <color theme="1"/>
        <rFont val="Arial Narrow"/>
        <family val="2"/>
      </rPr>
      <t>GR Norte</t>
    </r>
    <r>
      <rPr>
        <sz val="11"/>
        <color theme="1"/>
        <rFont val="Arial Narrow"/>
        <family val="2"/>
      </rPr>
      <t xml:space="preserve">: Durante el trimestre, la Gerencia, a travès de la Coordinaciòn Comercial hizo seguimiento a las novedades derivadas de la administraciòn, consolidò la informaciòn en las bases de consulta internas e hizo las modificaciones del caso en el sitema de informaciòn SIGMA 1.5.
</t>
    </r>
    <r>
      <rPr>
        <b/>
        <sz val="11"/>
        <color theme="1"/>
        <rFont val="Arial Narrow"/>
        <family val="2"/>
      </rPr>
      <t>GR. Occidente:</t>
    </r>
    <r>
      <rPr>
        <sz val="11"/>
        <color theme="1"/>
        <rFont val="Arial Narrow"/>
        <family val="2"/>
      </rPr>
      <t xml:space="preserve">
este indicador es compartido con la Gerencia Comercial ya que se visita los inmubles productivos bajo contrato de arrendamiento por solicitud de Nivel Central,
</t>
    </r>
    <r>
      <rPr>
        <b/>
        <sz val="11"/>
        <color theme="1"/>
        <rFont val="Arial Narrow"/>
        <family val="2"/>
      </rPr>
      <t>GR Sur Occidente:</t>
    </r>
    <r>
      <rPr>
        <sz val="11"/>
        <color theme="1"/>
        <rFont val="Arial Narrow"/>
        <family val="2"/>
      </rPr>
      <t xml:space="preserve"> De acuedo con la visita de inspección se ingresa las novedades al plaicativo su correponde realizar alguna modificación
</t>
    </r>
    <r>
      <rPr>
        <b/>
        <sz val="11"/>
        <color theme="1"/>
        <rFont val="Arial Narrow"/>
        <family val="2"/>
      </rPr>
      <t xml:space="preserve">GRCO: </t>
    </r>
    <r>
      <rPr>
        <sz val="11"/>
        <color theme="1"/>
        <rFont val="Arial Narrow"/>
        <family val="2"/>
      </rPr>
      <t>Desde  el area de terminacion y prorrogas aprobadas mediante Comité de Negocios respectivo se realiza la actualizacion de los contratos en el sistema ya sea para que sigan su curso normal o la terminacion según la aprobacion o el requerimiento del arrendatario.</t>
    </r>
  </si>
  <si>
    <r>
      <rPr>
        <b/>
        <sz val="11"/>
        <color theme="1"/>
        <rFont val="Arial Narrow"/>
        <family val="2"/>
      </rPr>
      <t xml:space="preserve">GR Norte: </t>
    </r>
    <r>
      <rPr>
        <sz val="11"/>
        <color theme="1"/>
        <rFont val="Arial Narrow"/>
        <family val="2"/>
      </rPr>
      <t xml:space="preserve">Informaciòn de contratos cargada en aplicativo SIGMA 1.5.
</t>
    </r>
    <r>
      <rPr>
        <b/>
        <sz val="11"/>
        <color theme="1"/>
        <rFont val="Arial Narrow"/>
        <family val="2"/>
      </rPr>
      <t>GR. Occidente</t>
    </r>
    <r>
      <rPr>
        <sz val="11"/>
        <color theme="1"/>
        <rFont val="Arial Narrow"/>
        <family val="2"/>
      </rPr>
      <t xml:space="preserve">:
Sigma 2.0, base de Excel
</t>
    </r>
    <r>
      <rPr>
        <b/>
        <sz val="11"/>
        <color theme="1"/>
        <rFont val="Arial Narrow"/>
        <family val="2"/>
      </rPr>
      <t xml:space="preserve">
GR Sur Occidente</t>
    </r>
    <r>
      <rPr>
        <sz val="11"/>
        <color theme="1"/>
        <rFont val="Arial Narrow"/>
        <family val="2"/>
      </rPr>
      <t xml:space="preserve">: Sigma 1.5
</t>
    </r>
    <r>
      <rPr>
        <b/>
        <sz val="11"/>
        <color theme="1"/>
        <rFont val="Arial Narrow"/>
        <family val="2"/>
      </rPr>
      <t xml:space="preserve">GRCO: </t>
    </r>
    <r>
      <rPr>
        <sz val="11"/>
        <color theme="1"/>
        <rFont val="Arial Narrow"/>
        <family val="2"/>
      </rPr>
      <t>CARPETA PUBLICA 21-REGIONAL CENTRO ORIENTE-INDICADORES 2022-RIESGOS 2022-TERCER TRIMESTRE</t>
    </r>
  </si>
  <si>
    <r>
      <rPr>
        <b/>
        <sz val="11"/>
        <color theme="1"/>
        <rFont val="Arial Narrow"/>
        <family val="2"/>
      </rPr>
      <t>GR Norte:</t>
    </r>
    <r>
      <rPr>
        <sz val="11"/>
        <color theme="1"/>
        <rFont val="Arial Narrow"/>
        <family val="2"/>
      </rPr>
      <t xml:space="preserve"> La Coordinaciòn Comercial revisa, aprueba y/o devuelve las visitas cargadas por los Depositarios en el sistema de informaciòn SIGMA 2.0.
</t>
    </r>
    <r>
      <rPr>
        <b/>
        <sz val="11"/>
        <color theme="1"/>
        <rFont val="Arial Narrow"/>
        <family val="2"/>
      </rPr>
      <t>GR. Occidente:</t>
    </r>
    <r>
      <rPr>
        <sz val="11"/>
        <color theme="1"/>
        <rFont val="Arial Narrow"/>
        <family val="2"/>
      </rPr>
      <t xml:space="preserve">
este control debe ser compartido con la gerencia de inmuebles urbanos ya que la Regional aporta a este indicar con la aprobacion de las visitas que carga tanto el depositario como funcionarios
</t>
    </r>
    <r>
      <rPr>
        <b/>
        <sz val="11"/>
        <color theme="1"/>
        <rFont val="Arial Narrow"/>
        <family val="2"/>
      </rPr>
      <t>GR Sur Occidente:</t>
    </r>
    <r>
      <rPr>
        <sz val="11"/>
        <color theme="1"/>
        <rFont val="Arial Narrow"/>
        <family val="2"/>
      </rPr>
      <t xml:space="preserve"> Se programa las visitas de inspección a todos los inmeubles de acuerdo con el protocolo.
</t>
    </r>
    <r>
      <rPr>
        <b/>
        <sz val="11"/>
        <color theme="1"/>
        <rFont val="Arial Narrow"/>
        <family val="2"/>
      </rPr>
      <t xml:space="preserve">GRCO: </t>
    </r>
    <r>
      <rPr>
        <sz val="11"/>
        <color theme="1"/>
        <rFont val="Arial Narrow"/>
        <family val="2"/>
      </rPr>
      <t>NA</t>
    </r>
  </si>
  <si>
    <r>
      <rPr>
        <b/>
        <sz val="11"/>
        <color theme="1"/>
        <rFont val="Arial Narrow"/>
        <family val="2"/>
      </rPr>
      <t>GR Norte</t>
    </r>
    <r>
      <rPr>
        <sz val="11"/>
        <color theme="1"/>
        <rFont val="Arial Narrow"/>
        <family val="2"/>
      </rPr>
      <t xml:space="preserve">: Durante el trimestre se ejecutaron visitas de inspecciòn a predios bajo administraciòn directa y en depòsito provisional, las evidencias se cosnginaron en las actas de visita levantadas en campo. 
</t>
    </r>
    <r>
      <rPr>
        <b/>
        <sz val="11"/>
        <color theme="1"/>
        <rFont val="Arial Narrow"/>
        <family val="2"/>
      </rPr>
      <t>GR. Occidente:</t>
    </r>
    <r>
      <rPr>
        <sz val="11"/>
        <color theme="1"/>
        <rFont val="Arial Narrow"/>
        <family val="2"/>
      </rPr>
      <t xml:space="preserve">
Mediante visita realizada se verifica el estado del mismo a fin de identificar irregularidades sobre su esquema de administración, indicándolo en el sistema de información.
</t>
    </r>
    <r>
      <rPr>
        <b/>
        <sz val="11"/>
        <color theme="1"/>
        <rFont val="Arial Narrow"/>
        <family val="2"/>
      </rPr>
      <t>GR Sur Occidente</t>
    </r>
    <r>
      <rPr>
        <sz val="11"/>
        <color theme="1"/>
        <rFont val="Arial Narrow"/>
        <family val="2"/>
      </rPr>
      <t xml:space="preserve">: Se programa los funcionarios para realizar las visitas de inspeccion a todo el portafolio de SAE de acuerdo con el protocolo de visitas.
</t>
    </r>
    <r>
      <rPr>
        <b/>
        <sz val="11"/>
        <color theme="1"/>
        <rFont val="Arial Narrow"/>
        <family val="2"/>
      </rPr>
      <t>GRCO</t>
    </r>
    <r>
      <rPr>
        <sz val="11"/>
        <color theme="1"/>
        <rFont val="Arial Narrow"/>
        <family val="2"/>
      </rPr>
      <t>: NA</t>
    </r>
  </si>
  <si>
    <r>
      <rPr>
        <b/>
        <sz val="11"/>
        <color indexed="8"/>
        <rFont val="Arial Narrow"/>
        <family val="2"/>
      </rPr>
      <t>GBI. Urbanos</t>
    </r>
    <r>
      <rPr>
        <sz val="11"/>
        <color indexed="8"/>
        <rFont val="Arial Narrow"/>
        <family val="2"/>
      </rPr>
      <t>: EL SEGUIMEINTO AL CUMPLIMEINTO DE OBLIGACIONES A DESTINATARIOS SE REALIZA CONFORME LO DISPUETSO EN EL PROCEDIMIENTO.</t>
    </r>
    <r>
      <rPr>
        <sz val="11"/>
        <color theme="1"/>
        <rFont val="Arial Narrow"/>
        <family val="2"/>
      </rPr>
      <t xml:space="preserve">
</t>
    </r>
    <r>
      <rPr>
        <b/>
        <sz val="11"/>
        <color theme="1"/>
        <rFont val="Arial Narrow"/>
        <family val="2"/>
      </rPr>
      <t>GBI. Rurales:</t>
    </r>
    <r>
      <rPr>
        <sz val="11"/>
        <color theme="1"/>
        <rFont val="Arial Narrow"/>
        <family val="2"/>
      </rPr>
      <t xml:space="preserve">
* Se revisan polizas de cumplimiento y todo riesgo actualizadas, pago de servicios publicos e impuestos. 
* Se realiza un cuadro de seguimiento donde se relaciona el radicado de entrada la fecha.
* Se elabora un drive con toda la informacion consignada respecto a destinaciones
</t>
    </r>
    <r>
      <rPr>
        <b/>
        <sz val="11"/>
        <color theme="1"/>
        <rFont val="Arial Narrow"/>
        <family val="2"/>
      </rPr>
      <t>GB. Muebles</t>
    </r>
    <r>
      <rPr>
        <sz val="11"/>
        <color theme="1"/>
        <rFont val="Arial Narrow"/>
        <family val="2"/>
      </rPr>
      <t xml:space="preserve">:Se verifican los informes de usos y estado remitidos por los destinatarios provisionales para determinar las acciones a seguir, (mantenerlos, removerlos o acciones legales) y se realiza reiteracion aquellos destinatarios que no han remitido el informe.
</t>
    </r>
    <r>
      <rPr>
        <b/>
        <sz val="11"/>
        <color theme="1"/>
        <rFont val="Arial Narrow"/>
        <family val="2"/>
      </rPr>
      <t>G. Sociedades Activas</t>
    </r>
    <r>
      <rPr>
        <sz val="11"/>
        <color theme="1"/>
        <rFont val="Arial Narrow"/>
        <family val="2"/>
      </rPr>
      <t>: En el 3T del año 2022 la Gerencia no realizó asignación de Destinaciones provisionales.</t>
    </r>
  </si>
  <si>
    <r>
      <rPr>
        <b/>
        <sz val="11"/>
        <color indexed="8"/>
        <rFont val="Arial Narrow"/>
        <family val="2"/>
      </rPr>
      <t>GBI. Urbanos</t>
    </r>
    <r>
      <rPr>
        <sz val="11"/>
        <color indexed="8"/>
        <rFont val="Arial Narrow"/>
        <family val="2"/>
      </rPr>
      <t>: SE DAN OPORTUNAS RESPUESTAS  A LAS SOLICITUDES DE LOS DESTINATARIOS</t>
    </r>
    <r>
      <rPr>
        <sz val="11"/>
        <color theme="1"/>
        <rFont val="Arial Narrow"/>
        <family val="2"/>
      </rPr>
      <t xml:space="preserve">
</t>
    </r>
    <r>
      <rPr>
        <b/>
        <sz val="11"/>
        <color theme="1"/>
        <rFont val="Arial Narrow"/>
        <family val="2"/>
      </rPr>
      <t>GBI. Rurales:</t>
    </r>
    <r>
      <rPr>
        <sz val="11"/>
        <color theme="1"/>
        <rFont val="Arial Narrow"/>
        <family val="2"/>
      </rPr>
      <t xml:space="preserve">
* La gerencia de Bienes inmuebles rurales recibe las solicitudes por parte de depositarios o de externos interesados en los inmuebles a traves de la regional para adelantar y responder los diferentes requerimientos de analisis y valor a inmuebles rurales 
</t>
    </r>
    <r>
      <rPr>
        <b/>
        <sz val="11"/>
        <color theme="1"/>
        <rFont val="Arial Narrow"/>
        <family val="2"/>
      </rPr>
      <t>GB. Muebles</t>
    </r>
    <r>
      <rPr>
        <sz val="11"/>
        <color theme="1"/>
        <rFont val="Arial Narrow"/>
        <family val="2"/>
      </rPr>
      <t xml:space="preserve">: La Gerencia atiende y soporta todos los requerimientos allegados por los diferentes canales 
</t>
    </r>
    <r>
      <rPr>
        <b/>
        <sz val="11"/>
        <color theme="1"/>
        <rFont val="Arial Narrow"/>
        <family val="2"/>
      </rPr>
      <t>G. Sociedades Activas</t>
    </r>
    <r>
      <rPr>
        <sz val="11"/>
        <color theme="1"/>
        <rFont val="Arial Narrow"/>
        <family val="2"/>
      </rPr>
      <t>: En el 3T del año 2022 la Gerencia no realizó asignación de Destinaciones provisionales.</t>
    </r>
  </si>
  <si>
    <r>
      <rPr>
        <b/>
        <sz val="11"/>
        <color theme="1"/>
        <rFont val="Arial Narrow"/>
        <family val="2"/>
      </rPr>
      <t>GB. Muebles</t>
    </r>
    <r>
      <rPr>
        <sz val="11"/>
        <color theme="1"/>
        <rFont val="Arial Narrow"/>
        <family val="2"/>
      </rPr>
      <t xml:space="preserve">: la Gerencia tiene designado un grupo de trabajo para realizar el alistamiento  de los bienes en administracion de acuerdo al procedimiento de diagnostico y alistamiento de bienes, para su disposicion final, el cual cuenta con las funciones asignadas para tal fin
</t>
    </r>
    <r>
      <rPr>
        <b/>
        <sz val="11"/>
        <color theme="1"/>
        <rFont val="Arial Narrow"/>
        <family val="2"/>
      </rPr>
      <t>GR Norte</t>
    </r>
    <r>
      <rPr>
        <sz val="11"/>
        <color theme="1"/>
        <rFont val="Arial Narrow"/>
        <family val="2"/>
      </rPr>
      <t xml:space="preserve">: Desde el area, por lo general, no se requiere de información externa para proceder con el alistamiento de bienes,  Las actividades de saneamiento jurídico se encuentran en cabeza de la Gerencia de Asuntos Legales. 
</t>
    </r>
    <r>
      <rPr>
        <b/>
        <sz val="11"/>
        <color theme="1"/>
        <rFont val="Arial Narrow"/>
        <family val="2"/>
      </rPr>
      <t xml:space="preserve">
GR Occidente: </t>
    </r>
    <r>
      <rPr>
        <sz val="11"/>
        <color theme="1"/>
        <rFont val="Arial Narrow"/>
        <family val="2"/>
      </rPr>
      <t xml:space="preserve">De acuerdo a la necesidad del activo se solicita los pasivos y docuemntos requeridos para continuar con el alistamiento del activo.
</t>
    </r>
    <r>
      <rPr>
        <b/>
        <sz val="11"/>
        <color theme="1"/>
        <rFont val="Arial Narrow"/>
        <family val="2"/>
      </rPr>
      <t>GR Sur Occidente</t>
    </r>
    <r>
      <rPr>
        <sz val="11"/>
        <color theme="1"/>
        <rFont val="Arial Narrow"/>
        <family val="2"/>
      </rPr>
      <t xml:space="preserve">: De acuerdo a la necesidad del activo se solicita los pasivos y docuemntos requeridos para continuar con el alistamiento del activo.
</t>
    </r>
    <r>
      <rPr>
        <b/>
        <sz val="11"/>
        <color theme="1"/>
        <rFont val="Arial Narrow"/>
        <family val="2"/>
      </rPr>
      <t xml:space="preserve">
GRCO</t>
    </r>
    <r>
      <rPr>
        <sz val="11"/>
        <color theme="1"/>
        <rFont val="Arial Narrow"/>
        <family val="2"/>
      </rPr>
      <t xml:space="preserve">: Se realiza el alistamiento de los activos a travez de la coordinacion operativa mediante el personal a cargo cumpliento con el total de solicitudes en el tercer trimestre.
</t>
    </r>
    <r>
      <rPr>
        <b/>
        <sz val="11"/>
        <color theme="1"/>
        <rFont val="Arial Narrow"/>
        <family val="2"/>
      </rPr>
      <t>G. Sociedades Activas</t>
    </r>
    <r>
      <rPr>
        <sz val="11"/>
        <color theme="1"/>
        <rFont val="Arial Narrow"/>
        <family val="2"/>
      </rPr>
      <t xml:space="preserve">: La Gerencia de Sociedades Activas asigna a un funcionariio para realizar la solicitud para el alistamiento jurídico, viabilidad jurídica la cual se solicita por medio de memorando a la Vicepresidencia Jurídica. Es de aclarar que en ocasiones dicha viabilidad no es otorgada por la falta de piezas procesales dentro del expediente administrativo de cada sociedad.
</t>
    </r>
    <r>
      <rPr>
        <b/>
        <sz val="11"/>
        <color theme="1"/>
        <rFont val="Arial Narrow"/>
        <family val="2"/>
      </rPr>
      <t>G. Sociedades Liquidación:</t>
    </r>
    <r>
      <rPr>
        <sz val="11"/>
        <color theme="1"/>
        <rFont val="Arial Narrow"/>
        <family val="2"/>
      </rPr>
      <t xml:space="preserve"> La GSL a travès de Los(as) profesionales de apoyo de las sociedades, se encargan de verificar que la informacion y/o documentaciòn para el alistamiento de los activos se encuentre completa, en caso de que se evidencien faltantes se solicita a los respectivos entes.</t>
    </r>
  </si>
  <si>
    <r>
      <rPr>
        <b/>
        <sz val="11"/>
        <color theme="1"/>
        <rFont val="Arial Narrow"/>
        <family val="2"/>
      </rPr>
      <t>GB. Muebles</t>
    </r>
    <r>
      <rPr>
        <sz val="11"/>
        <color theme="1"/>
        <rFont val="Arial Narrow"/>
        <family val="2"/>
      </rPr>
      <t xml:space="preserve">: Formato de asignacion de funciones debidamente firmados por los funcionarios de la Gerencia.
</t>
    </r>
    <r>
      <rPr>
        <b/>
        <sz val="11"/>
        <color theme="1"/>
        <rFont val="Arial Narrow"/>
        <family val="2"/>
      </rPr>
      <t xml:space="preserve">
GR Occidente</t>
    </r>
    <r>
      <rPr>
        <sz val="11"/>
        <color theme="1"/>
        <rFont val="Arial Narrow"/>
        <family val="2"/>
      </rPr>
      <t xml:space="preserve">: Aplicativo Sigma 1.5 cargando el gasto, y correo electronico soicitando la documentación reuqerida a los terceros necesarios.
</t>
    </r>
    <r>
      <rPr>
        <b/>
        <sz val="11"/>
        <color theme="1"/>
        <rFont val="Arial Narrow"/>
        <family val="2"/>
      </rPr>
      <t>GR Sur Occidente:</t>
    </r>
    <r>
      <rPr>
        <sz val="11"/>
        <color theme="1"/>
        <rFont val="Arial Narrow"/>
        <family val="2"/>
      </rPr>
      <t xml:space="preserve"> Aplicativo Sigma 1.5 cargando el gasto, y correo electronico soicitando la documentación reuqerida a los terceros necesarios.
</t>
    </r>
    <r>
      <rPr>
        <b/>
        <sz val="11"/>
        <color theme="1"/>
        <rFont val="Arial Narrow"/>
        <family val="2"/>
      </rPr>
      <t>G. Sociedades Activas:</t>
    </r>
    <r>
      <rPr>
        <sz val="11"/>
        <color theme="1"/>
        <rFont val="Arial Narrow"/>
        <family val="2"/>
      </rPr>
      <t xml:space="preserve"> Soportes de solicitudes de alistam,iento jurídico y las respectivas respuestas.
</t>
    </r>
    <r>
      <rPr>
        <b/>
        <sz val="11"/>
        <color theme="1"/>
        <rFont val="Arial Narrow"/>
        <family val="2"/>
      </rPr>
      <t xml:space="preserve">
G. Sociedades Liquidación: </t>
    </r>
    <r>
      <rPr>
        <sz val="11"/>
        <color theme="1"/>
        <rFont val="Arial Narrow"/>
        <family val="2"/>
      </rPr>
      <t xml:space="preserve">La informaciòn se carga en la carpeta de cada sociedad </t>
    </r>
  </si>
  <si>
    <r>
      <rPr>
        <b/>
        <sz val="11"/>
        <color theme="1"/>
        <rFont val="Arial Narrow"/>
        <family val="2"/>
      </rPr>
      <t>GB. Muebles</t>
    </r>
    <r>
      <rPr>
        <sz val="11"/>
        <color theme="1"/>
        <rFont val="Arial Narrow"/>
        <family val="2"/>
      </rPr>
      <t xml:space="preserve">: los funcionarios de la Gerencia que tienen a cargo el proceso de alistamiento realizan la gestion de acuerdo al procedimiento de diagnistico y alistamiento de bienes muebles y al de saneamiento juridico.
</t>
    </r>
    <r>
      <rPr>
        <b/>
        <sz val="11"/>
        <color theme="1"/>
        <rFont val="Arial Narrow"/>
        <family val="2"/>
      </rPr>
      <t>GR Norte:</t>
    </r>
    <r>
      <rPr>
        <sz val="11"/>
        <color theme="1"/>
        <rFont val="Arial Narrow"/>
        <family val="2"/>
      </rPr>
      <t xml:space="preserve"> El GIT Jurídico cuenta con un equipo de trabajo asignado al proceso de desalojos, conformado por una Profesional I lider, 1  Profesional I de apoyo y un Técnico I de apoyo. Las solciitudes de acompañamiento y verificación de seguridad se gestionan directamente con las autoridades con competencia. 
</t>
    </r>
    <r>
      <rPr>
        <b/>
        <sz val="11"/>
        <color theme="1"/>
        <rFont val="Arial Narrow"/>
        <family val="2"/>
      </rPr>
      <t xml:space="preserve">GR Occidente: </t>
    </r>
    <r>
      <rPr>
        <sz val="11"/>
        <color theme="1"/>
        <rFont val="Arial Narrow"/>
        <family val="2"/>
      </rPr>
      <t xml:space="preserve">Se organizan cronogramas mensuales a fines de organizar la logistica.
</t>
    </r>
    <r>
      <rPr>
        <b/>
        <sz val="11"/>
        <color theme="1"/>
        <rFont val="Arial Narrow"/>
        <family val="2"/>
      </rPr>
      <t>GR Sur Occidente</t>
    </r>
    <r>
      <rPr>
        <sz val="11"/>
        <color theme="1"/>
        <rFont val="Arial Narrow"/>
        <family val="2"/>
      </rPr>
      <t xml:space="preserve">: El funcionario del area juridica realiza visita de caracterización previa para verifuicar las condiciones y necesidades que requiere la diligencia.
</t>
    </r>
    <r>
      <rPr>
        <b/>
        <sz val="11"/>
        <color theme="1"/>
        <rFont val="Arial Narrow"/>
        <family val="2"/>
      </rPr>
      <t>GRCO</t>
    </r>
    <r>
      <rPr>
        <sz val="11"/>
        <color theme="1"/>
        <rFont val="Arial Narrow"/>
        <family val="2"/>
      </rPr>
      <t xml:space="preserve">: Se realiza el alistamiento de los activos a travez de la coordinacion operativa mediante el personal a cargo cumpliento con el total de solicitudes en el tercer trimestre.
</t>
    </r>
    <r>
      <rPr>
        <b/>
        <sz val="11"/>
        <color theme="1"/>
        <rFont val="Arial Narrow"/>
        <family val="2"/>
      </rPr>
      <t xml:space="preserve">G. Sociedades Activas: </t>
    </r>
    <r>
      <rPr>
        <sz val="11"/>
        <color theme="1"/>
        <rFont val="Arial Narrow"/>
        <family val="2"/>
      </rPr>
      <t xml:space="preserve">La Gerencia de Sociedades Activas realiza las solicitudes de A.A. para desalojo por medio de documentos internos a la Gerencia de asuntos legales y posterior a esto se realiza la solicitud a las diferentes regionales para el trabajo de campo.
</t>
    </r>
    <r>
      <rPr>
        <b/>
        <sz val="11"/>
        <color theme="1"/>
        <rFont val="Arial Narrow"/>
        <family val="2"/>
      </rPr>
      <t>G. Sociedades Liquidación:</t>
    </r>
    <r>
      <rPr>
        <sz val="11"/>
        <color theme="1"/>
        <rFont val="Arial Narrow"/>
        <family val="2"/>
      </rPr>
      <t xml:space="preserve"> Los(as) profesionales de apoyo de las sociedades, realizan la revisiòn de las solitudes de desalojo, verificando que la documentaciòn remitida se encuentre completa. Caso afirmativo se eleva la solicitud, caso negativo, mediante oficio y/o correo elecronico se solicita la subsanacion.</t>
    </r>
  </si>
  <si>
    <r>
      <rPr>
        <b/>
        <sz val="11"/>
        <color theme="1"/>
        <rFont val="Arial Narrow"/>
        <family val="2"/>
      </rPr>
      <t>GB. Muebles</t>
    </r>
    <r>
      <rPr>
        <sz val="11"/>
        <color theme="1"/>
        <rFont val="Arial Narrow"/>
        <family val="2"/>
      </rPr>
      <t xml:space="preserve">: solicitud de viabilidades juridicas tecnicas, preparacion de comites tecnicos, de enajenacuon temprana, negocios.
</t>
    </r>
    <r>
      <rPr>
        <b/>
        <sz val="11"/>
        <color theme="1"/>
        <rFont val="Arial Narrow"/>
        <family val="2"/>
      </rPr>
      <t>GR Norte:</t>
    </r>
    <r>
      <rPr>
        <sz val="11"/>
        <color theme="1"/>
        <rFont val="Arial Narrow"/>
        <family val="2"/>
      </rPr>
      <t xml:space="preserve"> \\fileserver\publica\45 - Regional Norte\COORDINACION JURIDICA\DESALOJOS\ALISTAMIENTO
</t>
    </r>
    <r>
      <rPr>
        <b/>
        <sz val="11"/>
        <color theme="1"/>
        <rFont val="Arial Narrow"/>
        <family val="2"/>
      </rPr>
      <t>GR Occidente</t>
    </r>
    <r>
      <rPr>
        <sz val="11"/>
        <color theme="1"/>
        <rFont val="Arial Narrow"/>
        <family val="2"/>
      </rPr>
      <t xml:space="preserve">: Cronogramas de desalojo
</t>
    </r>
    <r>
      <rPr>
        <b/>
        <sz val="11"/>
        <color theme="1"/>
        <rFont val="Arial Narrow"/>
        <family val="2"/>
      </rPr>
      <t>GR Sur Occidente:</t>
    </r>
    <r>
      <rPr>
        <sz val="11"/>
        <color theme="1"/>
        <rFont val="Arial Narrow"/>
        <family val="2"/>
      </rPr>
      <t xml:space="preserve"> Correo electronico.
</t>
    </r>
    <r>
      <rPr>
        <b/>
        <sz val="11"/>
        <color theme="1"/>
        <rFont val="Arial Narrow"/>
        <family val="2"/>
      </rPr>
      <t>G. Sociedades Lquidació</t>
    </r>
    <r>
      <rPr>
        <sz val="11"/>
        <color theme="1"/>
        <rFont val="Arial Narrow"/>
        <family val="2"/>
      </rPr>
      <t>n: Archivo Excel</t>
    </r>
  </si>
  <si>
    <r>
      <rPr>
        <b/>
        <sz val="11"/>
        <color indexed="8"/>
        <rFont val="Arial Narrow"/>
        <family val="2"/>
      </rPr>
      <t>GBI. Urbanos</t>
    </r>
    <r>
      <rPr>
        <sz val="11"/>
        <color indexed="8"/>
        <rFont val="Arial Narrow"/>
        <family val="2"/>
      </rPr>
      <t xml:space="preserve">: ESTA VERIFICACIÓN SE IMPLEMENTÓ SOBRE TODOS LOS DEPOSITARIOS PARA LA REVISIÓN DEL CUMPLIMIENTO DE SUS OBLIGACIONES, LAS CUALES NO ERAN MEDIBLES ATRAVES DE SCORING, DADO QUE POR RECAUDO CENTRALIZADO NO A TODOS SE ESTABA EXIGIENDO INFORMES DE GESTIÓN. NO SE EVIDENCIA MATERIALIZACIÓN DE RIESGO TODA VEZ QUE SE PREVIÓ CON ESTA NUEVA INSTRUCCIÓN. 
</t>
    </r>
    <r>
      <rPr>
        <b/>
        <sz val="11"/>
        <color rgb="FF000000"/>
        <rFont val="Arial Narrow"/>
        <family val="2"/>
      </rPr>
      <t>G. Sociedades Activas</t>
    </r>
    <r>
      <rPr>
        <sz val="11"/>
        <color indexed="8"/>
        <rFont val="Arial Narrow"/>
        <family val="2"/>
      </rPr>
      <t xml:space="preserve">: Mensualmente se hace seguimiento a la información que entregan los Depositarios provisionales; sin embargo, en ocasiones no es posible contar con la documentación completa. La Gerencia de Sociedades Activas asigna un responsable financiero, jurídico, contable y técnico a cada Sociedad y establecimiento con el fin de realizar seguimiento continúo a los activos que pertenecen al inventario de la Gerencia.
</t>
    </r>
    <r>
      <rPr>
        <b/>
        <sz val="11"/>
        <color rgb="FF000000"/>
        <rFont val="Arial Narrow"/>
        <family val="2"/>
      </rPr>
      <t>G. Sociedades Liquidación:</t>
    </r>
    <r>
      <rPr>
        <sz val="11"/>
        <color indexed="8"/>
        <rFont val="Arial Narrow"/>
        <family val="2"/>
      </rPr>
      <t xml:space="preserve"> La GSL a través de los informes mensuales que los liquidadores cargan en el aplicativo dispuesto para tal fin, realizan seguimientos a las actividades de administración que están llevando a cabo.</t>
    </r>
  </si>
  <si>
    <r>
      <rPr>
        <b/>
        <sz val="11"/>
        <color indexed="8"/>
        <rFont val="Arial Narrow"/>
        <family val="2"/>
      </rPr>
      <t>GBI. Urbanos</t>
    </r>
    <r>
      <rPr>
        <sz val="11"/>
        <color indexed="8"/>
        <rFont val="Arial Narrow"/>
        <family val="2"/>
      </rPr>
      <t xml:space="preserve">: BASE CONTROL. \\fileserver\publica\20 -Gerencia de Bienes Inmuebles\REGIONALES\SEGUIMIENTO Y CONTROL DEPOSITARIOS
</t>
    </r>
    <r>
      <rPr>
        <b/>
        <sz val="11"/>
        <color rgb="FF000000"/>
        <rFont val="Arial Narrow"/>
        <family val="2"/>
      </rPr>
      <t xml:space="preserve">
G. Sociedades Activas: </t>
    </r>
    <r>
      <rPr>
        <sz val="11"/>
        <color indexed="8"/>
        <rFont val="Arial Narrow"/>
        <family val="2"/>
      </rPr>
      <t xml:space="preserve">Consolidado de inventario con la asignación de responsables para cada activo.
</t>
    </r>
    <r>
      <rPr>
        <b/>
        <sz val="11"/>
        <color rgb="FF000000"/>
        <rFont val="Arial Narrow"/>
        <family val="2"/>
      </rPr>
      <t>G Sociedades Liquidación:</t>
    </r>
    <r>
      <rPr>
        <sz val="11"/>
        <color indexed="8"/>
        <rFont val="Arial Narrow"/>
        <family val="2"/>
      </rPr>
      <t xml:space="preserve"> Portal depositarios</t>
    </r>
  </si>
  <si>
    <r>
      <rPr>
        <b/>
        <sz val="11"/>
        <color theme="1"/>
        <rFont val="Arial Narrow"/>
        <family val="2"/>
      </rPr>
      <t>GB. Muebles</t>
    </r>
    <r>
      <rPr>
        <sz val="11"/>
        <color theme="1"/>
        <rFont val="Arial Narrow"/>
        <family val="2"/>
      </rPr>
      <t xml:space="preserve">: Oficios a organismos de transito remitidos a traves del aplicativo de correspondencia, licencias de transito, certificados de tradición.
</t>
    </r>
    <r>
      <rPr>
        <b/>
        <sz val="11"/>
        <color theme="1"/>
        <rFont val="Arial Narrow"/>
        <family val="2"/>
      </rPr>
      <t xml:space="preserve">GBI. Urbanos: </t>
    </r>
    <r>
      <rPr>
        <sz val="11"/>
        <color theme="1"/>
        <rFont val="Arial Narrow"/>
        <family val="2"/>
      </rPr>
      <t xml:space="preserve">CUADRO CONTROL. \\fileserver\publica\20 -Gerencia de Bienes Inmuebles\JHOANNA
</t>
    </r>
    <r>
      <rPr>
        <b/>
        <sz val="11"/>
        <color theme="1"/>
        <rFont val="Arial Narrow"/>
        <family val="2"/>
      </rPr>
      <t xml:space="preserve">
GR Norte</t>
    </r>
    <r>
      <rPr>
        <sz val="11"/>
        <color theme="1"/>
        <rFont val="Arial Narrow"/>
        <family val="2"/>
      </rPr>
      <t xml:space="preserve">: \\fileserver\publica\20 -Gerencia de Bienes Inmuebles\REGIONALES\SEGUNDOS ACTOS
</t>
    </r>
    <r>
      <rPr>
        <b/>
        <sz val="11"/>
        <color theme="1"/>
        <rFont val="Arial Narrow"/>
        <family val="2"/>
      </rPr>
      <t xml:space="preserve">GR Occidente: </t>
    </r>
    <r>
      <rPr>
        <sz val="11"/>
        <color theme="1"/>
        <rFont val="Arial Narrow"/>
        <family val="2"/>
      </rPr>
      <t xml:space="preserve">Aplicativo Zeus
</t>
    </r>
    <r>
      <rPr>
        <b/>
        <sz val="11"/>
        <color theme="1"/>
        <rFont val="Arial Narrow"/>
        <family val="2"/>
      </rPr>
      <t>GR Sur Occidente:</t>
    </r>
    <r>
      <rPr>
        <sz val="11"/>
        <color theme="1"/>
        <rFont val="Arial Narrow"/>
        <family val="2"/>
      </rPr>
      <t xml:space="preserve"> Aplicativo Zeus
</t>
    </r>
    <r>
      <rPr>
        <b/>
        <sz val="11"/>
        <color theme="1"/>
        <rFont val="Arial Narrow"/>
        <family val="2"/>
      </rPr>
      <t>G. Sociedades Activas:</t>
    </r>
    <r>
      <rPr>
        <sz val="11"/>
        <color theme="1"/>
        <rFont val="Arial Narrow"/>
        <family val="2"/>
      </rPr>
      <t xml:space="preserve"> Consolidado de correspondencia
</t>
    </r>
    <r>
      <rPr>
        <b/>
        <sz val="11"/>
        <color theme="1"/>
        <rFont val="Arial Narrow"/>
        <family val="2"/>
      </rPr>
      <t>G. Sociedades Liquidación</t>
    </r>
    <r>
      <rPr>
        <sz val="11"/>
        <color theme="1"/>
        <rFont val="Arial Narrow"/>
        <family val="2"/>
      </rPr>
      <t>: Archivo Excel</t>
    </r>
  </si>
  <si>
    <r>
      <rPr>
        <b/>
        <sz val="11"/>
        <color indexed="8"/>
        <rFont val="Arial Narrow"/>
        <family val="2"/>
      </rPr>
      <t>G. Sociedades Activas</t>
    </r>
    <r>
      <rPr>
        <sz val="11"/>
        <color indexed="8"/>
        <rFont val="Arial Narrow"/>
        <family val="2"/>
      </rPr>
      <t xml:space="preserve">: La recepción y registro de los activos que ingresan a la Gerencia de Sociedades Activas las realizan las diferentes Regionales.
</t>
    </r>
    <r>
      <rPr>
        <b/>
        <sz val="11"/>
        <color rgb="FF000000"/>
        <rFont val="Arial Narrow"/>
        <family val="2"/>
      </rPr>
      <t>G. Sociedades Liquidación</t>
    </r>
    <r>
      <rPr>
        <sz val="11"/>
        <color indexed="8"/>
        <rFont val="Arial Narrow"/>
        <family val="2"/>
      </rPr>
      <t>: La GSL a traves de los(as) profesionales de apoyo de las sociedades, realizan la revisiòn de la base de datos de bienes inmuebles y muebles identificados como activos sociales y/o la resolución de inicio del proceso de extinción o el fallo de extinción (si aplica), con el fin de determinar que se encuentren completos y/o que la informaciòn consignada sea la correspondiene.</t>
    </r>
  </si>
  <si>
    <r>
      <rPr>
        <b/>
        <sz val="11"/>
        <color indexed="8"/>
        <rFont val="Arial Narrow"/>
        <family val="2"/>
      </rPr>
      <t>G. Sociedades Activas</t>
    </r>
    <r>
      <rPr>
        <sz val="11"/>
        <color indexed="8"/>
        <rFont val="Arial Narrow"/>
        <family val="2"/>
      </rPr>
      <t xml:space="preserve">: NA
</t>
    </r>
    <r>
      <rPr>
        <b/>
        <sz val="11"/>
        <color rgb="FF000000"/>
        <rFont val="Arial Narrow"/>
        <family val="2"/>
      </rPr>
      <t>G. Sociedades Liquidación:</t>
    </r>
    <r>
      <rPr>
        <sz val="11"/>
        <color indexed="8"/>
        <rFont val="Arial Narrow"/>
        <family val="2"/>
      </rPr>
      <t xml:space="preserve"> Radicación de memorando a la Gerencia de inmuebles</t>
    </r>
  </si>
  <si>
    <r>
      <rPr>
        <b/>
        <sz val="11"/>
        <color indexed="8"/>
        <rFont val="Arial Narrow"/>
        <family val="2"/>
      </rPr>
      <t>GBI. Urbanos</t>
    </r>
    <r>
      <rPr>
        <sz val="11"/>
        <color indexed="8"/>
        <rFont val="Arial Narrow"/>
        <family val="2"/>
      </rPr>
      <t xml:space="preserve">: ESTA VERIFICACIÓN SE IMPLEMENTÓ SOBRE TODOS LOS DEPOSITARIOS PARA LA REVISIÓN DEL CUMPLIMIENTO DE SUS OBLIGACIONES, LAS CUALES NO ERAN MEDIBLES ATRAVES DE SCORING, DADO QUE POR RECAUDO CENTRALIZADO NO A TODOS SE ESTABA EXIGIENDO INFORMES DE GESTIÓN. NO SE EVIDENCIA MATERIALIZACIÓN DE RIESGO TODA VEZ QUE SE PREVIÓ CON ESTA NUEVA INSTRUCCIÓN. 
</t>
    </r>
    <r>
      <rPr>
        <b/>
        <sz val="11"/>
        <color rgb="FF000000"/>
        <rFont val="Arial Narrow"/>
        <family val="2"/>
      </rPr>
      <t xml:space="preserve">
G. Sociedades Activas</t>
    </r>
    <r>
      <rPr>
        <sz val="11"/>
        <color indexed="8"/>
        <rFont val="Arial Narrow"/>
        <family val="2"/>
      </rPr>
      <t xml:space="preserve">: Mensualmente se hace seguimiento a la información que entregan los Depositarios provisionales; sin embargo, en ocasiones no es posible contar con la documentación completa. Adicional los procesos son un poco lentos toda vez que hay 24 funcionarios para apoyar con la administración de 1080 activos
</t>
    </r>
    <r>
      <rPr>
        <b/>
        <sz val="11"/>
        <color rgb="FF000000"/>
        <rFont val="Arial Narrow"/>
        <family val="2"/>
      </rPr>
      <t>G. Sociedades Liquidación</t>
    </r>
    <r>
      <rPr>
        <sz val="11"/>
        <color indexed="8"/>
        <rFont val="Arial Narrow"/>
        <family val="2"/>
      </rPr>
      <t>: La GSL a traves de los(as) profesionales de apoyo de las sociedades, realizan seguimiento a la recepción y contestación de las solicitudes de anotación realizadas a las oficinas de registro.</t>
    </r>
  </si>
  <si>
    <r>
      <rPr>
        <b/>
        <sz val="11"/>
        <color indexed="8"/>
        <rFont val="Arial Narrow"/>
        <family val="2"/>
      </rPr>
      <t>GBI. Urbanos</t>
    </r>
    <r>
      <rPr>
        <sz val="11"/>
        <color indexed="8"/>
        <rFont val="Arial Narrow"/>
        <family val="2"/>
      </rPr>
      <t xml:space="preserve">: BASE CONTROL
</t>
    </r>
    <r>
      <rPr>
        <b/>
        <sz val="11"/>
        <color rgb="FF000000"/>
        <rFont val="Arial Narrow"/>
        <family val="2"/>
      </rPr>
      <t>G. Sociedades Activas</t>
    </r>
    <r>
      <rPr>
        <sz val="11"/>
        <color indexed="8"/>
        <rFont val="Arial Narrow"/>
        <family val="2"/>
      </rPr>
      <t>: Asambleas realizadas en el 3T del año 2022.</t>
    </r>
    <r>
      <rPr>
        <sz val="11"/>
        <color theme="1"/>
        <rFont val="Arial Narrow"/>
        <family val="2"/>
      </rPr>
      <t xml:space="preserve">
</t>
    </r>
    <r>
      <rPr>
        <b/>
        <sz val="11"/>
        <color theme="1"/>
        <rFont val="Arial Narrow"/>
        <family val="2"/>
      </rPr>
      <t>G. Sociedades Liquidación:</t>
    </r>
    <r>
      <rPr>
        <sz val="11"/>
        <color theme="1"/>
        <rFont val="Arial Narrow"/>
        <family val="2"/>
      </rPr>
      <t xml:space="preserve"> Archivo Excel</t>
    </r>
  </si>
  <si>
    <r>
      <rPr>
        <b/>
        <sz val="11"/>
        <color indexed="8"/>
        <rFont val="Arial Narrow"/>
        <family val="2"/>
      </rPr>
      <t>GBI. Urbanos</t>
    </r>
    <r>
      <rPr>
        <sz val="11"/>
        <color indexed="8"/>
        <rFont val="Arial Narrow"/>
        <family val="2"/>
      </rPr>
      <t xml:space="preserve">: SE REALIZA EL SEGUIMIENTO Y VERIFICACIÓN DE INFORMACIÓN REPORTADA POR EL DEPOSITARIO MENSUALMENTE
</t>
    </r>
    <r>
      <rPr>
        <b/>
        <sz val="11"/>
        <color rgb="FF000000"/>
        <rFont val="Arial Narrow"/>
        <family val="2"/>
      </rPr>
      <t>G. Sociedades</t>
    </r>
    <r>
      <rPr>
        <sz val="11"/>
        <color indexed="8"/>
        <rFont val="Arial Narrow"/>
        <family val="2"/>
      </rPr>
      <t xml:space="preserve"> Activas: Mensualmente se hace seguimiento a la información que entregan los Depositarios provisionales; sin embargo, en ocasiones no es posible contar con la documentación completa. Adicional, en ocasiones los procesos son un poco lentos toda vez que hay 24 funcionarios para apoyar  la administración de 1080 activos.
</t>
    </r>
    <r>
      <rPr>
        <b/>
        <sz val="11"/>
        <color rgb="FF000000"/>
        <rFont val="Arial Narrow"/>
        <family val="2"/>
      </rPr>
      <t xml:space="preserve">
G. Sociedades Liquidación</t>
    </r>
    <r>
      <rPr>
        <sz val="11"/>
        <color indexed="8"/>
        <rFont val="Arial Narrow"/>
        <family val="2"/>
      </rPr>
      <t>: Aprobación de inventario patrimonial y fijación de honorarios. También se realiza seguimiento al pago de acuerdo a la etapa del proceso liquidatorio</t>
    </r>
  </si>
  <si>
    <r>
      <rPr>
        <b/>
        <sz val="11"/>
        <color indexed="8"/>
        <rFont val="Arial Narrow"/>
        <family val="2"/>
      </rPr>
      <t>GBI. Urbanos</t>
    </r>
    <r>
      <rPr>
        <sz val="11"/>
        <color indexed="8"/>
        <rFont val="Arial Narrow"/>
        <family val="2"/>
      </rPr>
      <t xml:space="preserve">: CUPÓN DE PAGO
</t>
    </r>
    <r>
      <rPr>
        <b/>
        <sz val="11"/>
        <color rgb="FF000000"/>
        <rFont val="Arial Narrow"/>
        <family val="2"/>
      </rPr>
      <t>G. Sociedades Activas</t>
    </r>
    <r>
      <rPr>
        <sz val="11"/>
        <color indexed="8"/>
        <rFont val="Arial Narrow"/>
        <family val="2"/>
      </rPr>
      <t xml:space="preserve">: Asambleas realizadas en el 3T del año 2022.
</t>
    </r>
    <r>
      <rPr>
        <b/>
        <sz val="11"/>
        <color rgb="FF000000"/>
        <rFont val="Arial Narrow"/>
        <family val="2"/>
      </rPr>
      <t xml:space="preserve">G. Sociedades Liquidación: </t>
    </r>
    <r>
      <rPr>
        <sz val="11"/>
        <color indexed="8"/>
        <rFont val="Arial Narrow"/>
        <family val="2"/>
      </rPr>
      <t>Estados financieros de la Sociedad. Certificación de causación y pago de honorarios.</t>
    </r>
  </si>
  <si>
    <r>
      <rPr>
        <b/>
        <sz val="11"/>
        <color indexed="8"/>
        <rFont val="Arial Narrow"/>
        <family val="2"/>
      </rPr>
      <t>GBI. Urbanos</t>
    </r>
    <r>
      <rPr>
        <sz val="11"/>
        <color indexed="8"/>
        <rFont val="Arial Narrow"/>
        <family val="2"/>
      </rPr>
      <t xml:space="preserve">: SE SOLICITA UNA VEZ SE REQUIERE LA REMOCIÓN POR ESTA CAUSAL, NO OBSTANTE NO SE HA MATERIALIZADO NINGUNO
</t>
    </r>
    <r>
      <rPr>
        <b/>
        <sz val="11"/>
        <color rgb="FF000000"/>
        <rFont val="Arial Narrow"/>
        <family val="2"/>
      </rPr>
      <t xml:space="preserve">
GBI. Rurales:
</t>
    </r>
    <r>
      <rPr>
        <sz val="11"/>
        <color indexed="8"/>
        <rFont val="Arial Narrow"/>
        <family val="2"/>
      </rPr>
      <t xml:space="preserve"> La Gerencia de Bienes inmuebles rurales no solicita a los depositarios certificados de orden publico para desarrollar una visita tecnica, en cuanto a temas de administracion se indica a la regional pertinente.
</t>
    </r>
    <r>
      <rPr>
        <b/>
        <sz val="11"/>
        <color rgb="FF000000"/>
        <rFont val="Arial Narrow"/>
        <family val="2"/>
      </rPr>
      <t>GR Norte</t>
    </r>
    <r>
      <rPr>
        <sz val="11"/>
        <color indexed="8"/>
        <rFont val="Arial Narrow"/>
        <family val="2"/>
      </rPr>
      <t xml:space="preserve">: Durante el trimestre, el Coordinador Comercial realizò reuniones de seguimiento a las gestiones de los depositarios provisionales. Consolidando la informaciòn levantada en los informes de seguimiento.
</t>
    </r>
    <r>
      <rPr>
        <b/>
        <sz val="11"/>
        <color rgb="FF000000"/>
        <rFont val="Arial Narrow"/>
        <family val="2"/>
      </rPr>
      <t>GR. Occidente:</t>
    </r>
    <r>
      <rPr>
        <sz val="11"/>
        <color indexed="8"/>
        <rFont val="Arial Narrow"/>
        <family val="2"/>
      </rPr>
      <t xml:space="preserve">
En caso que el orden publico sea decretado por el municipio el depositario al subir la visita al aplicativo sigma 2.0, debe anexar la certificacion expedida por el municipio.
</t>
    </r>
    <r>
      <rPr>
        <b/>
        <sz val="11"/>
        <color rgb="FF000000"/>
        <rFont val="Arial Narrow"/>
        <family val="2"/>
      </rPr>
      <t>GR Sur Occidente</t>
    </r>
    <r>
      <rPr>
        <sz val="11"/>
        <color indexed="8"/>
        <rFont val="Arial Narrow"/>
        <family val="2"/>
      </rPr>
      <t xml:space="preserve">: El depositario debe diligenciar y cargar el diagnostico al sistema.
</t>
    </r>
    <r>
      <rPr>
        <b/>
        <sz val="11"/>
        <color rgb="FF000000"/>
        <rFont val="Arial Narrow"/>
        <family val="2"/>
      </rPr>
      <t>GRCO:</t>
    </r>
    <r>
      <rPr>
        <sz val="11"/>
        <color indexed="8"/>
        <rFont val="Arial Narrow"/>
        <family val="2"/>
      </rPr>
      <t xml:space="preserve"> NA
</t>
    </r>
    <r>
      <rPr>
        <b/>
        <sz val="11"/>
        <color rgb="FF000000"/>
        <rFont val="Arial Narrow"/>
        <family val="2"/>
      </rPr>
      <t>G. Sociedades Activas</t>
    </r>
    <r>
      <rPr>
        <sz val="11"/>
        <color indexed="8"/>
        <rFont val="Arial Narrow"/>
        <family val="2"/>
      </rPr>
      <t xml:space="preserve">: En el 3T del año 2022 no hubo reportes por parte de los Depositarios en donde se indique dificultad de administración por temas de orden público sobre los activos administrados.
</t>
    </r>
    <r>
      <rPr>
        <b/>
        <sz val="11"/>
        <color rgb="FF000000"/>
        <rFont val="Arial Narrow"/>
        <family val="2"/>
      </rPr>
      <t>G. Sociedades liquidación</t>
    </r>
    <r>
      <rPr>
        <sz val="11"/>
        <color indexed="8"/>
        <rFont val="Arial Narrow"/>
        <family val="2"/>
      </rPr>
      <t>: No se realizò ninguna solicitud de este tipo en el segundo trimestre 2022.</t>
    </r>
  </si>
  <si>
    <r>
      <rPr>
        <b/>
        <sz val="11"/>
        <color indexed="8"/>
        <rFont val="Arial Narrow"/>
        <family val="2"/>
      </rPr>
      <t>GBI. Urbanos</t>
    </r>
    <r>
      <rPr>
        <sz val="11"/>
        <color indexed="8"/>
        <rFont val="Arial Narrow"/>
        <family val="2"/>
      </rPr>
      <t>: ESTA GERENCIA HACE SEGUIMIENTO A LOS ACTOS ADMINISTRATIVOS DE DESALOJO REQUERIDOS POR LA REGIONAL Y ES SOLO EN DICHO MOMENTO DONDE SE VALIDA EL ESTADO DE OCUPACIÓN POR PARTE DE ESTA GERENCIA.</t>
    </r>
    <r>
      <rPr>
        <sz val="11"/>
        <color theme="1"/>
        <rFont val="Arial Narrow"/>
        <family val="2"/>
      </rPr>
      <t xml:space="preserve">
</t>
    </r>
    <r>
      <rPr>
        <b/>
        <sz val="11"/>
        <color theme="1"/>
        <rFont val="Arial Narrow"/>
        <family val="2"/>
      </rPr>
      <t>GBI. Rurales:</t>
    </r>
    <r>
      <rPr>
        <sz val="11"/>
        <color theme="1"/>
        <rFont val="Arial Narrow"/>
        <family val="2"/>
      </rPr>
      <t xml:space="preserve">
* La gerencia de bienes inmuebles rurales  cuando desarrolla la visita tecnica con  el fin de adelantar el proceso de estimado de renta reporta el estado de ocupacion de los inmubles y asi mismo da este insumo a las difenrentes regionales y sociedades con el fin que se adelante el proceso de legalizacion de la ocupacion de los diferentes inmuebles. 
</t>
    </r>
    <r>
      <rPr>
        <b/>
        <sz val="11"/>
        <color theme="1"/>
        <rFont val="Arial Narrow"/>
        <family val="2"/>
      </rPr>
      <t xml:space="preserve">
GR Norte</t>
    </r>
    <r>
      <rPr>
        <sz val="11"/>
        <color theme="1"/>
        <rFont val="Arial Narrow"/>
        <family val="2"/>
      </rPr>
      <t xml:space="preserve">: Durante el trmestre, los funcionarios realizaron visitas de inspecciòn a predios a fin de validar estado de ocupaciòn; asì mismo, de acuerdo a la informaciòn suministrada por los depositarios de inmuebles administardos bajo dicho mecanismo, y por tener alto potencial comercial o interès concreto, se solciitò a la Gerencia de Asuntos Legales la expediciòn de resoluciòn que ordene el ejercicio de facultades de policìa administrativa. 
</t>
    </r>
    <r>
      <rPr>
        <b/>
        <sz val="11"/>
        <color theme="1"/>
        <rFont val="Arial Narrow"/>
        <family val="2"/>
      </rPr>
      <t>GR. Occidente:</t>
    </r>
    <r>
      <rPr>
        <sz val="11"/>
        <color theme="1"/>
        <rFont val="Arial Narrow"/>
        <family val="2"/>
      </rPr>
      <t xml:space="preserve">
Remision masiva de cartas de entrega voluntaria
</t>
    </r>
    <r>
      <rPr>
        <b/>
        <sz val="11"/>
        <color theme="1"/>
        <rFont val="Arial Narrow"/>
        <family val="2"/>
      </rPr>
      <t>GR Sur Occidente:</t>
    </r>
    <r>
      <rPr>
        <sz val="11"/>
        <color theme="1"/>
        <rFont val="Arial Narrow"/>
        <family val="2"/>
      </rPr>
      <t xml:space="preserve"> Se realiza una visita de caracterización previa al predio sijeto de desalojo, entregando una comunicación formal informando el proceso a realizar.
</t>
    </r>
    <r>
      <rPr>
        <b/>
        <sz val="11"/>
        <color theme="1"/>
        <rFont val="Arial Narrow"/>
        <family val="2"/>
      </rPr>
      <t>GRCO:</t>
    </r>
    <r>
      <rPr>
        <sz val="11"/>
        <color theme="1"/>
        <rFont val="Arial Narrow"/>
        <family val="2"/>
      </rPr>
      <t xml:space="preserve"> NA
</t>
    </r>
    <r>
      <rPr>
        <b/>
        <sz val="11"/>
        <color theme="1"/>
        <rFont val="Arial Narrow"/>
        <family val="2"/>
      </rPr>
      <t xml:space="preserve">
G. Sociedades Activas:</t>
    </r>
    <r>
      <rPr>
        <sz val="11"/>
        <color theme="1"/>
        <rFont val="Arial Narrow"/>
        <family val="2"/>
      </rPr>
      <t xml:space="preserve"> Las diligencias de desalojo las realizan las Gerencias Regionales, la Gerencia de Sociedades Activas se encarga de realizar la solicitud al área jurídica.
</t>
    </r>
    <r>
      <rPr>
        <b/>
        <sz val="11"/>
        <color theme="1"/>
        <rFont val="Arial Narrow"/>
        <family val="2"/>
      </rPr>
      <t xml:space="preserve">G. Sociedades Liquidación: </t>
    </r>
    <r>
      <rPr>
        <sz val="11"/>
        <color theme="1"/>
        <rFont val="Arial Narrow"/>
        <family val="2"/>
      </rPr>
      <t>La GSL a traves de los(as) profesionales de apoyo de las sociedades, verifican la informaciòn remitida por los liquidadores con el fin de confirmar si corresponde a una solicitud de desalojo y/o legalizaciòn de ocupaciòn. Los funcionarios de la GSL no participan en diligencias</t>
    </r>
  </si>
  <si>
    <r>
      <rPr>
        <b/>
        <sz val="11"/>
        <color indexed="8"/>
        <rFont val="Arial Narrow"/>
        <family val="2"/>
      </rPr>
      <t>GBI. Urbanos</t>
    </r>
    <r>
      <rPr>
        <sz val="11"/>
        <color indexed="8"/>
        <rFont val="Arial Narrow"/>
        <family val="2"/>
      </rPr>
      <t xml:space="preserve">: CUADRO CONTROL. \\fileserver\publica\20 -Gerencia de Bienes Inmuebles\REGIONALES\DESALOJOS
</t>
    </r>
    <r>
      <rPr>
        <b/>
        <sz val="11"/>
        <color rgb="FF000000"/>
        <rFont val="Arial Narrow"/>
        <family val="2"/>
      </rPr>
      <t>GBI. Rurales:</t>
    </r>
    <r>
      <rPr>
        <sz val="11"/>
        <color indexed="8"/>
        <rFont val="Arial Narrow"/>
        <family val="2"/>
      </rPr>
      <t xml:space="preserve">
* Las fichas son radicadas al rea juridica bajo el aplicativo zeus. 
* En la carpeta compartida se encuentra la base del consolidado de fichas donde se relacionan todos los inmuebles objeto de analisis en el siguiente link
\\fileserver\publica\84 - Gerencia Rural\COORDINACION TECNICA
</t>
    </r>
    <r>
      <rPr>
        <b/>
        <sz val="11"/>
        <color rgb="FF000000"/>
        <rFont val="Arial Narrow"/>
        <family val="2"/>
      </rPr>
      <t>GR Norte</t>
    </r>
    <r>
      <rPr>
        <sz val="11"/>
        <color indexed="8"/>
        <rFont val="Arial Narrow"/>
        <family val="2"/>
      </rPr>
      <t xml:space="preserve">: Actas de visita cargadas en aplicativo SIGMA 2.0.                                  Memorandos de solciitud de expediciòn de resoluciòn que ordene el desalojo gestionados en aplicativo Orfeo. 
</t>
    </r>
    <r>
      <rPr>
        <b/>
        <sz val="11"/>
        <color rgb="FF000000"/>
        <rFont val="Arial Narrow"/>
        <family val="2"/>
      </rPr>
      <t>GR. Occidente:</t>
    </r>
    <r>
      <rPr>
        <sz val="11"/>
        <color indexed="8"/>
        <rFont val="Arial Narrow"/>
        <family val="2"/>
      </rPr>
      <t xml:space="preserve">
se lleva control de las cartas entregadas y de las posibles fechas de entrega.
</t>
    </r>
    <r>
      <rPr>
        <b/>
        <sz val="11"/>
        <color rgb="FF000000"/>
        <rFont val="Arial Narrow"/>
        <family val="2"/>
      </rPr>
      <t>GR Sur Occidente:</t>
    </r>
    <r>
      <rPr>
        <sz val="11"/>
        <color indexed="8"/>
        <rFont val="Arial Narrow"/>
        <family val="2"/>
      </rPr>
      <t xml:space="preserve"> Aplicativo Zeus
</t>
    </r>
    <r>
      <rPr>
        <b/>
        <sz val="11"/>
        <color rgb="FF000000"/>
        <rFont val="Arial Narrow"/>
        <family val="2"/>
      </rPr>
      <t>G. Sociedades liquidación:</t>
    </r>
    <r>
      <rPr>
        <sz val="11"/>
        <color indexed="8"/>
        <rFont val="Arial Narrow"/>
        <family val="2"/>
      </rPr>
      <t xml:space="preserve"> Radicado Zeus, Solicitud desalojo</t>
    </r>
  </si>
  <si>
    <r>
      <rPr>
        <b/>
        <sz val="11"/>
        <color indexed="8"/>
        <rFont val="Arial Narrow"/>
        <family val="2"/>
      </rPr>
      <t>GBI. Urbanos</t>
    </r>
    <r>
      <rPr>
        <sz val="11"/>
        <color indexed="8"/>
        <rFont val="Arial Narrow"/>
        <family val="2"/>
      </rPr>
      <t xml:space="preserve">: SE REALIZA SEGUIMIENTO A TRAVES DE LAS REGIONALES CON LOS CRITERIOS DISPUESTOS POR ESTA GERENCIA
</t>
    </r>
    <r>
      <rPr>
        <b/>
        <sz val="11"/>
        <color rgb="FF000000"/>
        <rFont val="Arial Narrow"/>
        <family val="2"/>
      </rPr>
      <t>GBI. Rurales:</t>
    </r>
    <r>
      <rPr>
        <sz val="11"/>
        <color indexed="8"/>
        <rFont val="Arial Narrow"/>
        <family val="2"/>
      </rPr>
      <t xml:space="preserve">
A la Gerencia de rurales se le asigno el proceso de seguimiento de supervision de depositarios reecientemiente por tal motivo no se ha desarrollado a cabalidad pues algunas de las funciones no se han entregado completas por parte de la Gerencia de urbanos actualmente se desarrollan actividades tales como:
* Rendicion de cuentas ( revision de informes de gestion, revision de actividades desarrolladas por los depositarios, control de ejecucion de las mismas, revision de gestion general. 
</t>
    </r>
    <r>
      <rPr>
        <b/>
        <sz val="11"/>
        <color rgb="FF000000"/>
        <rFont val="Arial Narrow"/>
        <family val="2"/>
      </rPr>
      <t xml:space="preserve">GR Norte: </t>
    </r>
    <r>
      <rPr>
        <sz val="11"/>
        <color indexed="8"/>
        <rFont val="Arial Narrow"/>
        <family val="2"/>
      </rPr>
      <t xml:space="preserve">Durante el trimestre, el Coordinador Comercial realizò reuniones de seguimiento a las gestiones de los depositarios provisionales. Consolidando la informaciòn levantada en los informes de seguimiento, y aplicando los planes de mejoramiento en caso de ser necesario. 
</t>
    </r>
    <r>
      <rPr>
        <b/>
        <sz val="11"/>
        <color rgb="FF000000"/>
        <rFont val="Arial Narrow"/>
        <family val="2"/>
      </rPr>
      <t>GR. Occidente:</t>
    </r>
    <r>
      <rPr>
        <sz val="11"/>
        <color indexed="8"/>
        <rFont val="Arial Narrow"/>
        <family val="2"/>
      </rPr>
      <t xml:space="preserve">
Realizan mesas de trabajo con los depositarios para realizar seguimiento a las gestiones realizadas y evaluar compromisos, e informar a la gerencia inmuebles urbanos en caso de presentar falta de gestion
</t>
    </r>
    <r>
      <rPr>
        <b/>
        <sz val="11"/>
        <color rgb="FF000000"/>
        <rFont val="Arial Narrow"/>
        <family val="2"/>
      </rPr>
      <t xml:space="preserve">
GR Sur Occidente</t>
    </r>
    <r>
      <rPr>
        <sz val="11"/>
        <color indexed="8"/>
        <rFont val="Arial Narrow"/>
        <family val="2"/>
      </rPr>
      <t xml:space="preserve">: El funiconario asignado realiza periodicamente reuniones y mesa de trabajo, para verificar cada unos de los activos asignados y entregados y egnerar el informe correspondiente de la gestión de cada depositario.
</t>
    </r>
    <r>
      <rPr>
        <b/>
        <sz val="11"/>
        <color rgb="FF000000"/>
        <rFont val="Arial Narrow"/>
        <family val="2"/>
      </rPr>
      <t xml:space="preserve">
GRCO:</t>
    </r>
    <r>
      <rPr>
        <sz val="11"/>
        <color indexed="8"/>
        <rFont val="Arial Narrow"/>
        <family val="2"/>
      </rPr>
      <t xml:space="preserve"> NA
</t>
    </r>
    <r>
      <rPr>
        <b/>
        <sz val="11"/>
        <color rgb="FF000000"/>
        <rFont val="Arial Narrow"/>
        <family val="2"/>
      </rPr>
      <t>G. Sociedades Activas:</t>
    </r>
    <r>
      <rPr>
        <sz val="11"/>
        <color indexed="8"/>
        <rFont val="Arial Narrow"/>
        <family val="2"/>
      </rPr>
      <t xml:space="preserve"> Mensualmente se hace seguimiento a la información que entregan los Depositarios provisionales; sin embargo, en ocasiones no es posible contar con la documentación completa. Adicional, en ocasiones los procesos son un poco lentos toda vez que hay 24 funcionarios para apoyar  la administración de 1080 activos.
</t>
    </r>
    <r>
      <rPr>
        <b/>
        <sz val="11"/>
        <color rgb="FF000000"/>
        <rFont val="Arial Narrow"/>
        <family val="2"/>
      </rPr>
      <t>G. Sociedades Liquidación:</t>
    </r>
    <r>
      <rPr>
        <sz val="11"/>
        <color indexed="8"/>
        <rFont val="Arial Narrow"/>
        <family val="2"/>
      </rPr>
      <t xml:space="preserve"> La GSL a través de los informes mensuales que los liquidadores cargan en el aplicativo dispuesto para tal fin, realizan seguimientos a las actividades de administración que están llevando a cabo.</t>
    </r>
  </si>
  <si>
    <r>
      <rPr>
        <b/>
        <sz val="11"/>
        <color indexed="8"/>
        <rFont val="Arial Narrow"/>
        <family val="2"/>
      </rPr>
      <t>GBI. Urbanos</t>
    </r>
    <r>
      <rPr>
        <sz val="11"/>
        <color indexed="8"/>
        <rFont val="Arial Narrow"/>
        <family val="2"/>
      </rPr>
      <t>: CUADRO CONTROL. \\fileserver\publica\20 -Gerencia de Bienes Inmuebles\REGIONALES\SEGUIMIENTO Y CONTROL DEPOSITARIOS</t>
    </r>
    <r>
      <rPr>
        <sz val="11"/>
        <color theme="1"/>
        <rFont val="Arial Narrow"/>
        <family val="2"/>
      </rPr>
      <t xml:space="preserve">
</t>
    </r>
    <r>
      <rPr>
        <b/>
        <sz val="11"/>
        <color theme="1"/>
        <rFont val="Arial Narrow"/>
        <family val="2"/>
      </rPr>
      <t>GR Norte</t>
    </r>
    <r>
      <rPr>
        <sz val="11"/>
        <color theme="1"/>
        <rFont val="Arial Narrow"/>
        <family val="2"/>
      </rPr>
      <t xml:space="preserve">: \\fileserver\publica\45 - Regional Norte\COORDINACION COMERCIAL\DEPOSITARIOS
</t>
    </r>
    <r>
      <rPr>
        <b/>
        <sz val="11"/>
        <color theme="1"/>
        <rFont val="Arial Narrow"/>
        <family val="2"/>
      </rPr>
      <t>GR. Occidente:</t>
    </r>
    <r>
      <rPr>
        <sz val="11"/>
        <color theme="1"/>
        <rFont val="Arial Narrow"/>
        <family val="2"/>
      </rPr>
      <t xml:space="preserve">
reuniones grabadas en teams, actas, 
</t>
    </r>
    <r>
      <rPr>
        <b/>
        <sz val="11"/>
        <color theme="1"/>
        <rFont val="Arial Narrow"/>
        <family val="2"/>
      </rPr>
      <t>GR Sur Occidente:</t>
    </r>
    <r>
      <rPr>
        <sz val="11"/>
        <color theme="1"/>
        <rFont val="Arial Narrow"/>
        <family val="2"/>
      </rPr>
      <t xml:space="preserve"> Base de datos en excel en custodia de la coordinación comercial.
</t>
    </r>
    <r>
      <rPr>
        <b/>
        <sz val="11"/>
        <color theme="1"/>
        <rFont val="Arial Narrow"/>
        <family val="2"/>
      </rPr>
      <t xml:space="preserve">
G. Sociedades Activas</t>
    </r>
    <r>
      <rPr>
        <sz val="11"/>
        <color theme="1"/>
        <rFont val="Arial Narrow"/>
        <family val="2"/>
      </rPr>
      <t xml:space="preserve">: Asambleas realizadas en el 3T del año 2022.
</t>
    </r>
    <r>
      <rPr>
        <b/>
        <sz val="11"/>
        <color theme="1"/>
        <rFont val="Arial Narrow"/>
        <family val="2"/>
      </rPr>
      <t>G. Sociedades Liquidación:</t>
    </r>
    <r>
      <rPr>
        <sz val="11"/>
        <color theme="1"/>
        <rFont val="Arial Narrow"/>
        <family val="2"/>
      </rPr>
      <t xml:space="preserve"> Portal depositarios</t>
    </r>
  </si>
  <si>
    <r>
      <rPr>
        <b/>
        <sz val="11"/>
        <color indexed="8"/>
        <rFont val="Arial Narrow"/>
        <family val="2"/>
      </rPr>
      <t>GBI. Urbanos</t>
    </r>
    <r>
      <rPr>
        <sz val="11"/>
        <color indexed="8"/>
        <rFont val="Arial Narrow"/>
        <family val="2"/>
      </rPr>
      <t>: CUADRO CONTROL. \\fileserver\publica\67 - Enajenacion Temprana\MAPA DE RIESGOS - BASE E.T</t>
    </r>
    <r>
      <rPr>
        <sz val="11"/>
        <color theme="1"/>
        <rFont val="Arial Narrow"/>
        <family val="2"/>
      </rPr>
      <t xml:space="preserve">
</t>
    </r>
    <r>
      <rPr>
        <b/>
        <sz val="11"/>
        <color theme="1"/>
        <rFont val="Arial Narrow"/>
        <family val="2"/>
      </rPr>
      <t>GBI. Rurales:</t>
    </r>
    <r>
      <rPr>
        <sz val="11"/>
        <color theme="1"/>
        <rFont val="Arial Narrow"/>
        <family val="2"/>
      </rPr>
      <t xml:space="preserve">
* Las fichas son radicadas al rea juridica bajo el aplicativo zeus. 
* En la carpeta compartida se encuentra la base del consolidado de fichas donde se relacionan todos los inmuebles objeto de analisis en el siguiente link
\\fileserver\publica\84 - Gerencia Rural\COORDINACION TECNICA
GB. Muebles: Fichas de enajenacion temprana. Certificaciones de Aseguramiento de la informacion para gestion de 5 años.
</t>
    </r>
    <r>
      <rPr>
        <b/>
        <sz val="11"/>
        <color theme="1"/>
        <rFont val="Arial Narrow"/>
        <family val="2"/>
      </rPr>
      <t>G. Sociedades Activas</t>
    </r>
    <r>
      <rPr>
        <sz val="11"/>
        <color theme="1"/>
        <rFont val="Arial Narrow"/>
        <family val="2"/>
      </rPr>
      <t xml:space="preserve">: Correo enviado al asesor externo para el análisis correspodiente.
</t>
    </r>
    <r>
      <rPr>
        <b/>
        <sz val="11"/>
        <color theme="1"/>
        <rFont val="Arial Narrow"/>
        <family val="2"/>
      </rPr>
      <t xml:space="preserve">
G. Sociedades Liquidación</t>
    </r>
    <r>
      <rPr>
        <sz val="11"/>
        <color theme="1"/>
        <rFont val="Arial Narrow"/>
        <family val="2"/>
      </rPr>
      <t>: Se registra toda actividad en un archivo Excel manejado por el profesional encargado de esta actividad</t>
    </r>
  </si>
  <si>
    <r>
      <rPr>
        <b/>
        <sz val="11"/>
        <color indexed="8"/>
        <rFont val="Arial Narrow"/>
        <family val="2"/>
      </rPr>
      <t>GBI. Urbanos</t>
    </r>
    <r>
      <rPr>
        <sz val="11"/>
        <color indexed="8"/>
        <rFont val="Arial Narrow"/>
        <family val="2"/>
      </rPr>
      <t>: SE REALIZA LA VALIDACIÓN CONFORME EL LINEAMIENTO DISPUESTO EN EL PROCEDIMIENTO Y CONFORME LA DEMANDA DE ESPECTATIVA DE NEGOCIOS</t>
    </r>
    <r>
      <rPr>
        <sz val="11"/>
        <color theme="1"/>
        <rFont val="Arial Narrow"/>
        <family val="2"/>
      </rPr>
      <t xml:space="preserve">
</t>
    </r>
    <r>
      <rPr>
        <b/>
        <sz val="11"/>
        <color theme="1"/>
        <rFont val="Arial Narrow"/>
        <family val="2"/>
      </rPr>
      <t>GBI. Rurales:</t>
    </r>
    <r>
      <rPr>
        <sz val="11"/>
        <color theme="1"/>
        <rFont val="Arial Narrow"/>
        <family val="2"/>
      </rPr>
      <t xml:space="preserve">
* La Gerencia de Bienes inmuebles rurales realiza el inventario de los bienes extintos con el fin de analizar su capacidad productiva y de esa forma identficar cuales son aptos para entrega definitiva y cuales deben ser objeto de desistimiento por parte de las entidaddes externas.
* Cuando se realiza el estudio de viabilidad y se determina inviable se realiza una ficha de inviabilidad con sus respectivos aspectos tecnicos y se radica al area juridica y las diferentes entidades externas para su desistimiento y posible comercializacion.
* Si se determina viable se hace la respectiva ficha de viabilidad con todos los aspectos tecnicos que permitan desarrollar un proyecto agropecuario, se envia a la gerencia juridica para desarrollar la resolucion respectiva de entrega definitiVA
</t>
    </r>
    <r>
      <rPr>
        <b/>
        <sz val="11"/>
        <color theme="1"/>
        <rFont val="Arial Narrow"/>
        <family val="2"/>
      </rPr>
      <t>GB. Muebles:</t>
    </r>
    <r>
      <rPr>
        <sz val="11"/>
        <color theme="1"/>
        <rFont val="Arial Narrow"/>
        <family val="2"/>
      </rPr>
      <t xml:space="preserve"> De acuerdo a la causal se presenta la ficha implementada y publicada en el SGC
</t>
    </r>
    <r>
      <rPr>
        <b/>
        <sz val="11"/>
        <color theme="1"/>
        <rFont val="Arial Narrow"/>
        <family val="2"/>
      </rPr>
      <t>G. Sociedades Activas:</t>
    </r>
    <r>
      <rPr>
        <sz val="11"/>
        <color theme="1"/>
        <rFont val="Arial Narrow"/>
        <family val="2"/>
      </rPr>
      <t xml:space="preserve"> La Gerencia de Sociedades Activas no recibe de las Gerencias regionales ningún tipo de fichas de enajenación temprana.
</t>
    </r>
    <r>
      <rPr>
        <b/>
        <sz val="11"/>
        <color theme="1"/>
        <rFont val="Arial Narrow"/>
        <family val="2"/>
      </rPr>
      <t>G. Sociedades Liquidación</t>
    </r>
    <r>
      <rPr>
        <sz val="11"/>
        <color theme="1"/>
        <rFont val="Arial Narrow"/>
        <family val="2"/>
      </rPr>
      <t>: La GSL designò a un (1) funcionario que es el encargado de realizar las fichas para comité técnico</t>
    </r>
  </si>
  <si>
    <r>
      <rPr>
        <b/>
        <sz val="11"/>
        <color indexed="8"/>
        <rFont val="Arial Narrow"/>
        <family val="2"/>
      </rPr>
      <t>GBI. Urbanos</t>
    </r>
    <r>
      <rPr>
        <sz val="11"/>
        <color indexed="8"/>
        <rFont val="Arial Narrow"/>
        <family val="2"/>
      </rPr>
      <t>: CUADRO CONTROL. \\fileserver\publica\67 - Enajenacion Temprana\MAPA DE RIESGOS - BASE E.T</t>
    </r>
    <r>
      <rPr>
        <sz val="11"/>
        <color theme="1"/>
        <rFont val="Arial Narrow"/>
        <family val="2"/>
      </rPr>
      <t xml:space="preserve">
</t>
    </r>
    <r>
      <rPr>
        <b/>
        <sz val="11"/>
        <color theme="1"/>
        <rFont val="Arial Narrow"/>
        <family val="2"/>
      </rPr>
      <t>GBI. Rurales:</t>
    </r>
    <r>
      <rPr>
        <sz val="11"/>
        <color theme="1"/>
        <rFont val="Arial Narrow"/>
        <family val="2"/>
      </rPr>
      <t xml:space="preserve">
* Las fichas son radicadas al rea juridica bajo el aplicativo zeus. 
* En la carpeta compartida se encuentra la base del consolidado de fichas donde se relacionan todos los inmuebles objeto de analisis en el siguiente link
\\fileserver\publica\84 - Gerencia Rural\COORDINACION TECNICA
GB. Muebles: Formatos de fichas de enajenacion temprana avalados en el SGC
</t>
    </r>
    <r>
      <rPr>
        <b/>
        <sz val="11"/>
        <color theme="1"/>
        <rFont val="Arial Narrow"/>
        <family val="2"/>
      </rPr>
      <t>G. Sociedades Liquidación</t>
    </r>
    <r>
      <rPr>
        <sz val="11"/>
        <color theme="1"/>
        <rFont val="Arial Narrow"/>
        <family val="2"/>
      </rPr>
      <t>: Se registra toda actividad en un archivo Excel manejado por el profesional encargado de esta actividad</t>
    </r>
  </si>
  <si>
    <r>
      <rPr>
        <b/>
        <sz val="11"/>
        <color theme="1"/>
        <rFont val="Arial Narrow"/>
        <family val="2"/>
      </rPr>
      <t>O. Gestión de la Información:</t>
    </r>
    <r>
      <rPr>
        <sz val="11"/>
        <color theme="1"/>
        <rFont val="Arial Narrow"/>
        <family val="2"/>
      </rPr>
      <t xml:space="preserve">
A corte de junio 2022, se está actualizando la documentación para la gestión de capacidad para el 2023. y se actualiza la matriz de activos con las caracterisiticas de la infraestructura</t>
    </r>
  </si>
  <si>
    <r>
      <rPr>
        <b/>
        <sz val="11"/>
        <color theme="1"/>
        <rFont val="Arial Narrow"/>
        <family val="2"/>
      </rPr>
      <t>O. Gestión de la Información:</t>
    </r>
    <r>
      <rPr>
        <sz val="11"/>
        <color theme="1"/>
        <rFont val="Arial Narrow"/>
        <family val="2"/>
      </rPr>
      <t xml:space="preserve">
Matriz de activos de información - infraestructura</t>
    </r>
  </si>
  <si>
    <r>
      <rPr>
        <b/>
        <sz val="11"/>
        <color indexed="8"/>
        <rFont val="Arial Narrow"/>
        <family val="2"/>
      </rPr>
      <t>GBI. Urbanos</t>
    </r>
    <r>
      <rPr>
        <sz val="11"/>
        <color indexed="8"/>
        <rFont val="Arial Narrow"/>
        <family val="2"/>
      </rPr>
      <t>: SE REALIZA SEGUIMIENTO AL DEPOSITARIO QUE ACTUALMENTE NO REGISTRAN CON RECAUDO CENTRALIZADO CONSISTENTE EN LA INFORMACIÓN DEL CONTRATO, FACTURACIÓN POR CANON DE ARRENDAMIENTO, RECAUDO, OTROS INGRESOS, GASTOS Y/O NOVEDADES.</t>
    </r>
  </si>
  <si>
    <r>
      <rPr>
        <b/>
        <sz val="11"/>
        <color theme="1"/>
        <rFont val="Arial Narrow"/>
        <family val="2"/>
      </rPr>
      <t>GB. Muebles</t>
    </r>
    <r>
      <rPr>
        <sz val="11"/>
        <color theme="1"/>
        <rFont val="Arial Narrow"/>
        <family val="2"/>
      </rPr>
      <t xml:space="preserve">: Para los bienes con disposicion sujetos a registro como son los medios de transporte se generan los oficios remitiendo los soportes correspondiente a los organismos de transito solicitando cancelaciones de matricula para los bienes chatarrizados o traspasos a los beneficiarios para el caso de los bienes comercializados y con destinacion definitiva.
</t>
    </r>
    <r>
      <rPr>
        <b/>
        <sz val="11"/>
        <color theme="1"/>
        <rFont val="Arial Narrow"/>
        <family val="2"/>
      </rPr>
      <t>GBI. Urbanos</t>
    </r>
    <r>
      <rPr>
        <sz val="11"/>
        <color theme="1"/>
        <rFont val="Arial Narrow"/>
        <family val="2"/>
      </rPr>
      <t xml:space="preserve">: POR PARTE DE ESTA GERENCIA SE REALIZA EL SEGUIMIENTO A LAS NOTAS DEVOLUTIVAS REALIZADAS POR LAS ORIP Y SE ATIENDEN DE MANERA OPORTUNA.
</t>
    </r>
    <r>
      <rPr>
        <b/>
        <sz val="11"/>
        <color theme="1"/>
        <rFont val="Arial Narrow"/>
        <family val="2"/>
      </rPr>
      <t>GR Norte</t>
    </r>
    <r>
      <rPr>
        <sz val="11"/>
        <color theme="1"/>
        <rFont val="Arial Narrow"/>
        <family val="2"/>
      </rPr>
      <t xml:space="preserve">: Los funcionarios encargados de la comunicación de solciitudes de registro a las ORIP manejan control del proceso de inscripción de actos administrativos en los folios de matrícula. El seguimiento es consolidado directamente en el formato excel que la Gerencia de Bienes Inmuebles Urbanos ha dispuesto para tal fin. 
</t>
    </r>
    <r>
      <rPr>
        <b/>
        <sz val="11"/>
        <color theme="1"/>
        <rFont val="Arial Narrow"/>
        <family val="2"/>
      </rPr>
      <t>GR Occidente</t>
    </r>
    <r>
      <rPr>
        <sz val="11"/>
        <color theme="1"/>
        <rFont val="Arial Narrow"/>
        <family val="2"/>
      </rPr>
      <t xml:space="preserve">: Depende de las Gerencias de bienes inmuebles rurales, urbanos y sociales.
</t>
    </r>
    <r>
      <rPr>
        <b/>
        <sz val="11"/>
        <color theme="1"/>
        <rFont val="Arial Narrow"/>
        <family val="2"/>
      </rPr>
      <t>GR Sur Occidente:</t>
    </r>
    <r>
      <rPr>
        <sz val="11"/>
        <color theme="1"/>
        <rFont val="Arial Narrow"/>
        <family val="2"/>
      </rPr>
      <t xml:space="preserve"> Se realiza mediante memorando las solcitudes a las oficinas de resgitro y se radican, se alimenta base de excel con la información.
</t>
    </r>
    <r>
      <rPr>
        <b/>
        <sz val="11"/>
        <color theme="1"/>
        <rFont val="Arial Narrow"/>
        <family val="2"/>
      </rPr>
      <t xml:space="preserve">GRCO: </t>
    </r>
    <r>
      <rPr>
        <sz val="11"/>
        <color theme="1"/>
        <rFont val="Arial Narrow"/>
        <family val="2"/>
      </rPr>
      <t xml:space="preserve">Se realiza el seguimiento por medio del grupo de formalizacion de venta y el grupo de pasivos para enviar las comunicaciones a las entidades de registro si tenemos inconsistencias frente a las anotaciones de los inmuebles.
</t>
    </r>
    <r>
      <rPr>
        <b/>
        <sz val="11"/>
        <color theme="1"/>
        <rFont val="Arial Narrow"/>
        <family val="2"/>
      </rPr>
      <t>G. Sociedades Activas</t>
    </r>
    <r>
      <rPr>
        <sz val="11"/>
        <color theme="1"/>
        <rFont val="Arial Narrow"/>
        <family val="2"/>
      </rPr>
      <t xml:space="preserve">: El área correpondiente envía la respectiva correspondencia a la Gerencia de Sociedades Activas y posteriormente se asigna a un funcionario para recibir o dar trámite a las mismas de acuerdo al caso.
</t>
    </r>
    <r>
      <rPr>
        <b/>
        <sz val="11"/>
        <color theme="1"/>
        <rFont val="Arial Narrow"/>
        <family val="2"/>
      </rPr>
      <t xml:space="preserve">G. Sociedades Liquidación: </t>
    </r>
    <r>
      <rPr>
        <sz val="11"/>
        <color theme="1"/>
        <rFont val="Arial Narrow"/>
        <family val="2"/>
      </rPr>
      <t xml:space="preserve">La GSL a traves de los(as) profesionales de apoyo de las sociedades, realizan seguimiento a la recepción y contestación de las solicitudes de anotación realizadas a las oficinas de registro.
</t>
    </r>
    <r>
      <rPr>
        <b/>
        <sz val="11"/>
        <color theme="1"/>
        <rFont val="Arial Narrow"/>
        <family val="2"/>
      </rPr>
      <t>GBI. Rurales:</t>
    </r>
    <r>
      <rPr>
        <sz val="11"/>
        <color theme="1"/>
        <rFont val="Arial Narrow"/>
        <family val="2"/>
      </rPr>
      <t xml:space="preserve">
*Despues de hacer el envio a la ORIP para solicitar la cancelacion de alguna medida o algun item se valida en el certificado de tradicion y libertad que se hayan cancelado la anotaciones solicitadas si pasados 30 dias habiles no se ha realizado la cancelacion se procede a reiterar dicha solicitud, Si pasados 15 dias de la primera reiteracion la ORIP no inscribe o cancela  las medidas solicitadas se puede reiterar una vez mas, todas lass reiteraciones se deben dejar diligenciadas en la matriz de seguimiento. </t>
    </r>
  </si>
  <si>
    <r>
      <rPr>
        <b/>
        <sz val="11"/>
        <color theme="1"/>
        <rFont val="Arial Narrow"/>
        <family val="2"/>
      </rPr>
      <t>GB. Muebles</t>
    </r>
    <r>
      <rPr>
        <sz val="11"/>
        <color theme="1"/>
        <rFont val="Arial Narrow"/>
        <family val="2"/>
      </rPr>
      <t xml:space="preserve">: Para los bienes con disposicion sujetos a registro como son los medios de transporte se generan los oficios remitiendo los soportes correspondiente a los organismos de transito solicitando cancelaciones de matricula para los bienes chatarrizados o traspasos a los beneficiarios para el caso de los bienes comercializados y con destinacion definitiva.
</t>
    </r>
    <r>
      <rPr>
        <b/>
        <sz val="11"/>
        <color theme="1"/>
        <rFont val="Arial Narrow"/>
        <family val="2"/>
      </rPr>
      <t xml:space="preserve">
GBI. Urbanos</t>
    </r>
    <r>
      <rPr>
        <sz val="11"/>
        <color theme="1"/>
        <rFont val="Arial Narrow"/>
        <family val="2"/>
      </rPr>
      <t xml:space="preserve">: POR PARTE DE ESTA GERENCIA SE REALIZA EL SEGUIMIENTO A LAS NOTAS DEVOLUTIVAS REALIZADAS POR LAS ORIP Y SE ATIENDEN DE MANERA OPORTUNA.
</t>
    </r>
    <r>
      <rPr>
        <b/>
        <sz val="11"/>
        <color theme="1"/>
        <rFont val="Arial Narrow"/>
        <family val="2"/>
      </rPr>
      <t>GR Norte</t>
    </r>
    <r>
      <rPr>
        <sz val="11"/>
        <color theme="1"/>
        <rFont val="Arial Narrow"/>
        <family val="2"/>
      </rPr>
      <t xml:space="preserve">: Los funcionarios encargados de la comunicación de solciitudes de registro a las ORIP manejan control del proceso de inscripción de actos administrativos en los folios de matrícula. El seguimiento es consolidado directamente en el formato excel que la Gerencia de Bienes Inmuebles Urbanos ha dispuesto para tal fin. 
</t>
    </r>
    <r>
      <rPr>
        <b/>
        <sz val="11"/>
        <color theme="1"/>
        <rFont val="Arial Narrow"/>
        <family val="2"/>
      </rPr>
      <t xml:space="preserve">GR Occidente </t>
    </r>
    <r>
      <rPr>
        <sz val="11"/>
        <color theme="1"/>
        <rFont val="Arial Narrow"/>
        <family val="2"/>
      </rPr>
      <t xml:space="preserve">:Depende de las Gerencias de bienes inmuebles rurales, urbanos y sociales.
</t>
    </r>
    <r>
      <rPr>
        <b/>
        <sz val="11"/>
        <color theme="1"/>
        <rFont val="Arial Narrow"/>
        <family val="2"/>
      </rPr>
      <t>GR Sur Occidente</t>
    </r>
    <r>
      <rPr>
        <sz val="11"/>
        <color theme="1"/>
        <rFont val="Arial Narrow"/>
        <family val="2"/>
      </rPr>
      <t xml:space="preserve">: Se realiza mediante memorando las solcitudes a las oficinas de resgitro y se radican, se alimenta base de excel con la información.
</t>
    </r>
    <r>
      <rPr>
        <b/>
        <sz val="11"/>
        <color theme="1"/>
        <rFont val="Arial Narrow"/>
        <family val="2"/>
      </rPr>
      <t xml:space="preserve">
GRCO: </t>
    </r>
    <r>
      <rPr>
        <sz val="11"/>
        <color theme="1"/>
        <rFont val="Arial Narrow"/>
        <family val="2"/>
      </rPr>
      <t xml:space="preserve">Se realiza el seguimiento por medio del grupo de formalizacion de venta y el grupo de pasivos para enviar las comunicaciones a las entidades de registro si tenemos inconsistencias frente a las anotaciones de los inmuebles.
</t>
    </r>
    <r>
      <rPr>
        <b/>
        <sz val="11"/>
        <color theme="1"/>
        <rFont val="Arial Narrow"/>
        <family val="2"/>
      </rPr>
      <t>G. Sociedades Activas:</t>
    </r>
    <r>
      <rPr>
        <sz val="11"/>
        <color theme="1"/>
        <rFont val="Arial Narrow"/>
        <family val="2"/>
      </rPr>
      <t xml:space="preserve"> En el 3T la Gerencia de Sociedades Activas asigna al equipo técnico para que realice seguimiento a las comunicaciones y si es el caso se realiza la reiteración o aclaración de las anotaciones.
</t>
    </r>
    <r>
      <rPr>
        <b/>
        <sz val="11"/>
        <color theme="1"/>
        <rFont val="Arial Narrow"/>
        <family val="2"/>
      </rPr>
      <t>G. Sociedades Liquidación</t>
    </r>
    <r>
      <rPr>
        <sz val="11"/>
        <color theme="1"/>
        <rFont val="Arial Narrow"/>
        <family val="2"/>
      </rPr>
      <t xml:space="preserve">: La GSL a traves de los(as) profesionales de apoyo de las sociedades, realizan las validaciones sobre sus inmuebles para validar que efectivamente se realice la inscripción o cancelación de la anotación. Y a su vez, tambien es la encargada de reiterar la solicitud
</t>
    </r>
    <r>
      <rPr>
        <b/>
        <sz val="11"/>
        <color theme="1"/>
        <rFont val="Arial Narrow"/>
        <family val="2"/>
      </rPr>
      <t>GBI. Rurales:</t>
    </r>
    <r>
      <rPr>
        <sz val="11"/>
        <color theme="1"/>
        <rFont val="Arial Narrow"/>
        <family val="2"/>
      </rPr>
      <t xml:space="preserve">
*Despues de hacer el envio a la ORIP para solicitar la cancelacion de alguna medida o algun item se valida en el certificado de tradicion y libertad que se hayan cancelado la anotaciones solicitadas si pasados 30 dias habiles no se ha realizado la cancelacion se procede a reiterar dicha solicitud, Si pasados 15 dias de la primera reiteracion la ORIP no inscribe o cancela  las medidas solicitadas se puede reiterar una vez mas, todas lass reiteraciones se deben dejar diligenciadas en la matriz de seguimiento. </t>
    </r>
  </si>
  <si>
    <r>
      <rPr>
        <b/>
        <sz val="11"/>
        <color theme="1"/>
        <rFont val="Arial Narrow"/>
        <family val="2"/>
      </rPr>
      <t>GB. Muebles</t>
    </r>
    <r>
      <rPr>
        <sz val="11"/>
        <color theme="1"/>
        <rFont val="Arial Narrow"/>
        <family val="2"/>
      </rPr>
      <t xml:space="preserve">: Oficios a organismos de transito remitidos a traves del aplicativo de correspondencia, licencias de transito, certificados de tradición.
</t>
    </r>
    <r>
      <rPr>
        <b/>
        <sz val="11"/>
        <color theme="1"/>
        <rFont val="Arial Narrow"/>
        <family val="2"/>
      </rPr>
      <t>GBI. Urbanos:</t>
    </r>
    <r>
      <rPr>
        <sz val="11"/>
        <color theme="1"/>
        <rFont val="Arial Narrow"/>
        <family val="2"/>
      </rPr>
      <t xml:space="preserve"> CUADRO CONTROL. \\fileserver\publica\20 -Gerencia de Bienes Inmuebles\JHOANNA
</t>
    </r>
    <r>
      <rPr>
        <b/>
        <sz val="11"/>
        <color theme="1"/>
        <rFont val="Arial Narrow"/>
        <family val="2"/>
      </rPr>
      <t>GR Norte</t>
    </r>
    <r>
      <rPr>
        <sz val="11"/>
        <color theme="1"/>
        <rFont val="Arial Narrow"/>
        <family val="2"/>
      </rPr>
      <t xml:space="preserve">: \\fileserver\publica\20 -Gerencia de Bienes Inmuebles\REGIONALES\SEGUNDOS ACTOS
</t>
    </r>
    <r>
      <rPr>
        <b/>
        <sz val="11"/>
        <color theme="1"/>
        <rFont val="Arial Narrow"/>
        <family val="2"/>
      </rPr>
      <t>GR Occidente</t>
    </r>
    <r>
      <rPr>
        <sz val="11"/>
        <color theme="1"/>
        <rFont val="Arial Narrow"/>
        <family val="2"/>
      </rPr>
      <t xml:space="preserve">: Aplicativo Zeus
</t>
    </r>
    <r>
      <rPr>
        <b/>
        <sz val="11"/>
        <color theme="1"/>
        <rFont val="Arial Narrow"/>
        <family val="2"/>
      </rPr>
      <t>GR Sur Occidente:</t>
    </r>
    <r>
      <rPr>
        <sz val="11"/>
        <color theme="1"/>
        <rFont val="Arial Narrow"/>
        <family val="2"/>
      </rPr>
      <t xml:space="preserve"> Aplicativo Zeus
</t>
    </r>
    <r>
      <rPr>
        <b/>
        <sz val="11"/>
        <color theme="1"/>
        <rFont val="Arial Narrow"/>
        <family val="2"/>
      </rPr>
      <t>G. Sociedades Activas</t>
    </r>
    <r>
      <rPr>
        <sz val="11"/>
        <color theme="1"/>
        <rFont val="Arial Narrow"/>
        <family val="2"/>
      </rPr>
      <t xml:space="preserve">: Inventario con la asignación de responsables técnicos para cada activo.
</t>
    </r>
    <r>
      <rPr>
        <b/>
        <sz val="11"/>
        <color theme="1"/>
        <rFont val="Arial Narrow"/>
        <family val="2"/>
      </rPr>
      <t>G Sociedades Liquidación</t>
    </r>
    <r>
      <rPr>
        <sz val="11"/>
        <color theme="1"/>
        <rFont val="Arial Narrow"/>
        <family val="2"/>
      </rPr>
      <t xml:space="preserve">: Radicados generados con las solicitudes
</t>
    </r>
    <r>
      <rPr>
        <b/>
        <sz val="11"/>
        <color theme="1"/>
        <rFont val="Arial Narrow"/>
        <family val="2"/>
      </rPr>
      <t xml:space="preserve">
GBI. Rurales:
</t>
    </r>
    <r>
      <rPr>
        <sz val="11"/>
        <color theme="1"/>
        <rFont val="Arial Narrow"/>
        <family val="2"/>
      </rPr>
      <t>En la carpeta publica de la Gerencia de Bienes inmuebles rurales esta relacionada la matriz de seguimiento en el area de reiteraciones
\\fileserver\publica\84 - Gerencia Rural\MARIA P\REITERACIONES
Aplicativo zeus, oficios de salida</t>
    </r>
  </si>
  <si>
    <r>
      <rPr>
        <b/>
        <sz val="11"/>
        <color indexed="8"/>
        <rFont val="Arial Narrow"/>
        <family val="2"/>
      </rPr>
      <t>GBI. Urbanos</t>
    </r>
    <r>
      <rPr>
        <sz val="11"/>
        <color indexed="8"/>
        <rFont val="Arial Narrow"/>
        <family val="2"/>
      </rPr>
      <t>: ESTA GERENCIA REALIZA SEGUIMIENTO Y CONSOLIDACIÓN DE ESTADOS DE CUENTA</t>
    </r>
    <r>
      <rPr>
        <sz val="11"/>
        <color theme="1"/>
        <rFont val="Arial Narrow"/>
        <family val="2"/>
      </rPr>
      <t xml:space="preserve">
</t>
    </r>
    <r>
      <rPr>
        <b/>
        <sz val="11"/>
        <color theme="1"/>
        <rFont val="Arial Narrow"/>
        <family val="2"/>
      </rPr>
      <t>G. Sociedades Activas:</t>
    </r>
    <r>
      <rPr>
        <sz val="11"/>
        <color theme="1"/>
        <rFont val="Arial Narrow"/>
        <family val="2"/>
      </rPr>
      <t xml:space="preserve"> En el 3T del año 2022 los reponsables financieros y contables se encargaron de emitir 1 estado de cuenta para la Disposición final de 1 Sociedad.
</t>
    </r>
    <r>
      <rPr>
        <b/>
        <sz val="11"/>
        <color theme="1"/>
        <rFont val="Arial Narrow"/>
        <family val="2"/>
      </rPr>
      <t>GBI. Rurales:</t>
    </r>
    <r>
      <rPr>
        <sz val="11"/>
        <color theme="1"/>
        <rFont val="Arial Narrow"/>
        <family val="2"/>
      </rPr>
      <t xml:space="preserve">
En el primer trimestre del año, la Gerencia de Inmuebles Rurales ejecuto las actividades de depuracion y actualizacion de estados de cuenta, actualizando la base de trabajo de estados de cuenta, por elaborar y ya elaborados y validados, para llevar asi un control vigente de los estados de cuenta.</t>
    </r>
  </si>
  <si>
    <r>
      <t xml:space="preserve">GBI. Urbanos: </t>
    </r>
    <r>
      <rPr>
        <sz val="11"/>
        <color indexed="8"/>
        <rFont val="Arial Narrow"/>
        <family val="2"/>
      </rPr>
      <t>BASE CONTROL</t>
    </r>
    <r>
      <rPr>
        <b/>
        <sz val="11"/>
        <color indexed="8"/>
        <rFont val="Arial Narrow"/>
        <family val="2"/>
      </rPr>
      <t xml:space="preserve">. </t>
    </r>
    <r>
      <rPr>
        <sz val="11"/>
        <color indexed="8"/>
        <rFont val="Arial Narrow"/>
        <family val="2"/>
      </rPr>
      <t xml:space="preserve">\\fileserver\publica\20 -Gerencia de Bienes Inmuebles\DEVOLUCIONES\HISTORIAS Y GRABACIONES
</t>
    </r>
    <r>
      <rPr>
        <b/>
        <sz val="11"/>
        <color rgb="FF000000"/>
        <rFont val="Arial Narrow"/>
        <family val="2"/>
      </rPr>
      <t>G. Sociedades Activas:</t>
    </r>
    <r>
      <rPr>
        <sz val="11"/>
        <color indexed="8"/>
        <rFont val="Arial Narrow"/>
        <family val="2"/>
      </rPr>
      <t xml:space="preserve"> Acta de devolución.
</t>
    </r>
    <r>
      <rPr>
        <b/>
        <sz val="11"/>
        <color rgb="FF000000"/>
        <rFont val="Arial Narrow"/>
        <family val="2"/>
      </rPr>
      <t xml:space="preserve">
GBI. Rurales:
</t>
    </r>
    <r>
      <rPr>
        <sz val="11"/>
        <color indexed="8"/>
        <rFont val="Arial Narrow"/>
        <family val="2"/>
      </rPr>
      <t xml:space="preserve">\\fileserver.saesas.gov.co\publica\84 - Gerencia Rural\ANDREA\ANDREA GUERRA                                                             ARCHIVO: PLAN DE TRABAJO ESTADOS DE CUENTA </t>
    </r>
  </si>
  <si>
    <r>
      <rPr>
        <b/>
        <sz val="11"/>
        <color theme="1"/>
        <rFont val="Arial Narrow"/>
        <family val="2"/>
      </rPr>
      <t>GB. Muebles</t>
    </r>
    <r>
      <rPr>
        <sz val="11"/>
        <color theme="1"/>
        <rFont val="Arial Narrow"/>
        <family val="2"/>
      </rPr>
      <t xml:space="preserve">:Cuando se perciben recursos en la gerencia por disposiciin final de activos (comercializacion, chatarrizacion ) bienes muebles se procede a remitir un memorando de contabilizacion de recursos que descrimina descripcion del bien, estado juridico del mismo y vr. del recaudo individual para que quede registrado al activo.
</t>
    </r>
    <r>
      <rPr>
        <b/>
        <sz val="11"/>
        <color theme="1"/>
        <rFont val="Arial Narrow"/>
        <family val="2"/>
      </rPr>
      <t>GBI. Urbanos</t>
    </r>
    <r>
      <rPr>
        <sz val="11"/>
        <color theme="1"/>
        <rFont val="Arial Narrow"/>
        <family val="2"/>
      </rPr>
      <t xml:space="preserve">: ACTUALMENTE ESTA GERENCIA ESTA PARTICIPANDO EN EL DESARROLLO DEL SISTEMA DE GENEREACIÓN DE ESTADOS DE CUENTA. NO SE HA MATERIALIZADO RIESGO
</t>
    </r>
    <r>
      <rPr>
        <b/>
        <sz val="11"/>
        <color theme="1"/>
        <rFont val="Arial Narrow"/>
        <family val="2"/>
      </rPr>
      <t xml:space="preserve">
G. Sociedades Activas:</t>
    </r>
    <r>
      <rPr>
        <sz val="11"/>
        <color theme="1"/>
        <rFont val="Arial Narrow"/>
        <family val="2"/>
      </rPr>
      <t xml:space="preserve"> En el 3T del año 2022 los reponsables financieros y contables se encargaron de emitir 1 estado de cuenta para la Disposición final de 1 sociedad y se asigna un funcionario para que realice la solicitud de actualización en sistema.
</t>
    </r>
    <r>
      <rPr>
        <b/>
        <sz val="11"/>
        <color theme="1"/>
        <rFont val="Arial Narrow"/>
        <family val="2"/>
      </rPr>
      <t>GBI. Rurales:</t>
    </r>
    <r>
      <rPr>
        <sz val="11"/>
        <color theme="1"/>
        <rFont val="Arial Narrow"/>
        <family val="2"/>
      </rPr>
      <t xml:space="preserve">
En el primer trimestre del año, la Gerencia de Inmuebles Rurales ejecuto las actividades de verificacion y consolidacion de  informacion actulizada, en las respectivas bases que se utilizan para la elaboracion de los estados de cuenta. Constantemente se realiza la actulizacion de la MACRO, que es alimentada con las diefrentes bases que tienen informacion especial de sistemas de gestion y demas. toda vez que para la elaboracion del estado de cuenta, la informacion que lleva es, informacion detallada y precisa, con valores numericos y demas.</t>
    </r>
  </si>
  <si>
    <r>
      <rPr>
        <b/>
        <sz val="11"/>
        <color theme="1"/>
        <rFont val="Arial Narrow"/>
        <family val="2"/>
      </rPr>
      <t>GB. Muebles</t>
    </r>
    <r>
      <rPr>
        <sz val="11"/>
        <color theme="1"/>
        <rFont val="Arial Narrow"/>
        <family val="2"/>
      </rPr>
      <t xml:space="preserve">: memorando de contabilización de recursos.
</t>
    </r>
    <r>
      <rPr>
        <b/>
        <sz val="11"/>
        <color theme="1"/>
        <rFont val="Arial Narrow"/>
        <family val="2"/>
      </rPr>
      <t>GBI. Urbanos</t>
    </r>
    <r>
      <rPr>
        <sz val="11"/>
        <color theme="1"/>
        <rFont val="Arial Narrow"/>
        <family val="2"/>
      </rPr>
      <t xml:space="preserve">: HISTORIAS ELABORADAS. HISTORIAS Y GRABACIONES \\fileserver\publica\20 -Gerencia de Bienes Inmuebles\DEVOLUCIONES\HISTORIAS Y GRABACIONES
</t>
    </r>
    <r>
      <rPr>
        <b/>
        <sz val="11"/>
        <color theme="1"/>
        <rFont val="Arial Narrow"/>
        <family val="2"/>
      </rPr>
      <t>G. Sociedades Activas:</t>
    </r>
    <r>
      <rPr>
        <sz val="11"/>
        <color theme="1"/>
        <rFont val="Arial Narrow"/>
        <family val="2"/>
      </rPr>
      <t xml:space="preserve"> Acta de devolución.
</t>
    </r>
    <r>
      <rPr>
        <b/>
        <sz val="11"/>
        <color theme="1"/>
        <rFont val="Arial Narrow"/>
        <family val="2"/>
      </rPr>
      <t>GBI. Rurales</t>
    </r>
    <r>
      <rPr>
        <sz val="11"/>
        <color theme="1"/>
        <rFont val="Arial Narrow"/>
        <family val="2"/>
      </rPr>
      <t xml:space="preserve">:
\\fileserver.saesas.gov.co\publica\84 - Gerencia Rural\ANDREA\ANDREA GUERRA                                                             ARCHIVO: PLAN DE TRABAJO ESTADOS DE CUENTA </t>
    </r>
  </si>
  <si>
    <r>
      <rPr>
        <b/>
        <sz val="11"/>
        <color indexed="8"/>
        <rFont val="Arial Narrow"/>
        <family val="2"/>
      </rPr>
      <t>GBI. Urbanos</t>
    </r>
    <r>
      <rPr>
        <sz val="11"/>
        <color indexed="8"/>
        <rFont val="Arial Narrow"/>
        <family val="2"/>
      </rPr>
      <t xml:space="preserve">: SE ESTA REALIZANDO POR PARTE DE LA GERENCIA LA VALIDACIÓN DEL INVENTARIO CON APOYO DE LA VICEPRESIDENCIA DE BIENES MUEBLES E INMUEBLES. SIN EMBARGO SE ESTA EN PROCESO DE VALIDACIÓN POR AJUSTES NORMATIVOS.
</t>
    </r>
    <r>
      <rPr>
        <b/>
        <sz val="11"/>
        <color rgb="FF000000"/>
        <rFont val="Arial Narrow"/>
        <family val="2"/>
      </rPr>
      <t>GBI. Rurales:</t>
    </r>
    <r>
      <rPr>
        <sz val="11"/>
        <color indexed="8"/>
        <rFont val="Arial Narrow"/>
        <family val="2"/>
      </rPr>
      <t xml:space="preserve">
* La Gerencia de Bienes inmuebles rurales realiza el inventario de los bienes extintos con el fin de analizar su capacidad productiva y de esa forma identficar cuales son aptos para entrega definitiva y cuales deben ser objeto de desistimiento por parte de las entidaddes externas.
* Cuando se realiza el estudio de viabilidad y se determina inviable se realiza una ficha de inviabilidad con sus respectivos aspectos tecnicos y se radica al area juridica y las diferentes entidades externas para su desistimiento y posible comercializacion.
* Si se determina viable se hace la respectiva ficha de viabilidad con todos los aspectos tecnicos que permitan desarrollar un proyecto agropecuario, se envia a la gerencia juridica para desarrollar la resolucion respectiva de entrega definitiva.
</t>
    </r>
    <r>
      <rPr>
        <b/>
        <sz val="11"/>
        <color rgb="FF000000"/>
        <rFont val="Arial Narrow"/>
        <family val="2"/>
      </rPr>
      <t>GB. Muebles:</t>
    </r>
    <r>
      <rPr>
        <sz val="11"/>
        <color indexed="8"/>
        <rFont val="Arial Narrow"/>
        <family val="2"/>
      </rPr>
      <t xml:space="preserve"> Se verifica para la elaboracion de la ficha la causal aplicable al bien en alistamiento para el caso de bienes muebles solo aplica  la 5. Muebles sujetos a registro, de género, fungibles, consumibles, perecederos o los semovientes. Causal 8. Bienes que el FRISCO tenga en administración por cinco (5) años o más, contados a partir de su recibo material o su ingreso al sistema de información de la Sociedad de Activos Especiales SAE S.A.S.
</t>
    </r>
    <r>
      <rPr>
        <b/>
        <sz val="11"/>
        <color rgb="FF000000"/>
        <rFont val="Arial Narrow"/>
        <family val="2"/>
      </rPr>
      <t xml:space="preserve">
G. Sociedades Activas:</t>
    </r>
    <r>
      <rPr>
        <sz val="11"/>
        <color indexed="8"/>
        <rFont val="Arial Narrow"/>
        <family val="2"/>
      </rPr>
      <t xml:space="preserve"> En el 3T se continúo con el proceso de alistamiento para enajenación temprana de las Sociedades y  actualmente la Gerencia de Sociedades Activas se encuentra realizando la verificación de su inventario para determinar las Sociedades que pueden ser atractivas en el mercado para definir las mismas que harán parte del proceso de enejenación en el año 2023.
</t>
    </r>
    <r>
      <rPr>
        <b/>
        <sz val="11"/>
        <color rgb="FF000000"/>
        <rFont val="Arial Narrow"/>
        <family val="2"/>
      </rPr>
      <t>G. Sociedades Liquidación</t>
    </r>
    <r>
      <rPr>
        <sz val="11"/>
        <color indexed="8"/>
        <rFont val="Arial Narrow"/>
        <family val="2"/>
      </rPr>
      <t>: La GSL designò a un (1) funcionario que es el encargado de establecer cuales son los inmuebles susceptibles de presentar a comité de enajenación temprana</t>
    </r>
  </si>
  <si>
    <r>
      <rPr>
        <b/>
        <sz val="11"/>
        <color indexed="8"/>
        <rFont val="Arial Narrow"/>
        <family val="2"/>
      </rPr>
      <t xml:space="preserve">G. Financiera: </t>
    </r>
    <r>
      <rPr>
        <sz val="11"/>
        <color indexed="8"/>
        <rFont val="Arial Narrow"/>
        <family val="2"/>
      </rPr>
      <t>Verificación del formato de estados de cuenta F-DF2-128-Version 2 - 17 de agosto de 2017 y validación de los diferentes aplicativos (CONCISA 2016, CONCISA NIIF, SEVEN ERP). Se aclara que la devolucion se realiza por el aplicativo ORFEO. En vez de ZEUS</t>
    </r>
  </si>
  <si>
    <r>
      <rPr>
        <b/>
        <sz val="11"/>
        <color theme="1"/>
        <rFont val="Arial Narrow"/>
        <family val="2"/>
      </rPr>
      <t>GR Norte:</t>
    </r>
    <r>
      <rPr>
        <sz val="11"/>
        <color theme="1"/>
        <rFont val="Arial Narrow"/>
        <family val="2"/>
      </rPr>
      <t xml:space="preserve"> La Gerencia no participa de esta actividad. 
</t>
    </r>
    <r>
      <rPr>
        <b/>
        <sz val="11"/>
        <color theme="1"/>
        <rFont val="Arial Narrow"/>
        <family val="2"/>
      </rPr>
      <t xml:space="preserve">GR. Occidente: </t>
    </r>
    <r>
      <rPr>
        <sz val="11"/>
        <color theme="1"/>
        <rFont val="Arial Narrow"/>
        <family val="2"/>
      </rPr>
      <t xml:space="preserve">
Nivel Central
</t>
    </r>
    <r>
      <rPr>
        <b/>
        <sz val="11"/>
        <color theme="1"/>
        <rFont val="Arial Narrow"/>
        <family val="2"/>
      </rPr>
      <t>GR Sur Occidente</t>
    </r>
    <r>
      <rPr>
        <sz val="11"/>
        <color theme="1"/>
        <rFont val="Arial Narrow"/>
        <family val="2"/>
      </rPr>
      <t xml:space="preserve">: Se somete a comité de acuerdo a las caraxcteristicas del inmueble.
</t>
    </r>
    <r>
      <rPr>
        <b/>
        <sz val="11"/>
        <color theme="1"/>
        <rFont val="Arial Narrow"/>
        <family val="2"/>
      </rPr>
      <t>GRCO:</t>
    </r>
    <r>
      <rPr>
        <sz val="11"/>
        <color theme="1"/>
        <rFont val="Arial Narrow"/>
        <family val="2"/>
      </rPr>
      <t xml:space="preserve"> NA
</t>
    </r>
    <r>
      <rPr>
        <b/>
        <sz val="11"/>
        <color theme="1"/>
        <rFont val="Arial Narrow"/>
        <family val="2"/>
      </rPr>
      <t xml:space="preserve">G. Sociedades Activas: </t>
    </r>
    <r>
      <rPr>
        <sz val="11"/>
        <color theme="1"/>
        <rFont val="Arial Narrow"/>
        <family val="2"/>
      </rPr>
      <t xml:space="preserve">En el 3T del año 2022 la Gerencia de Sociedades Activas no realizó procesos de destrucción de activos.
</t>
    </r>
    <r>
      <rPr>
        <b/>
        <sz val="11"/>
        <color theme="1"/>
        <rFont val="Arial Narrow"/>
        <family val="2"/>
      </rPr>
      <t>G. Sociades Liquidación</t>
    </r>
    <r>
      <rPr>
        <sz val="11"/>
        <color theme="1"/>
        <rFont val="Arial Narrow"/>
        <family val="2"/>
      </rPr>
      <t xml:space="preserve">: G. Sociedades en Liquidación: Durante el primer trimestre se empezo a gestionar el procedimiento con el fin de destruir uno elementos de droguerias encontrado en las bodegas de SAE. Actualización de inventario de lo que se tiene en bodega
</t>
    </r>
    <r>
      <rPr>
        <b/>
        <sz val="11"/>
        <color theme="1"/>
        <rFont val="Arial Narrow"/>
        <family val="2"/>
      </rPr>
      <t>GB. Muebles</t>
    </r>
    <r>
      <rPr>
        <sz val="11"/>
        <color theme="1"/>
        <rFont val="Arial Narrow"/>
        <family val="2"/>
      </rPr>
      <t>: De acuerdo al resultado del avaluo y /o concepto tecnico se procede a la disposicion bien por destruccion al cumplir los requisitos de estado y material de composicion no ferroso.</t>
    </r>
  </si>
  <si>
    <r>
      <rPr>
        <b/>
        <sz val="11"/>
        <color theme="1"/>
        <rFont val="Arial Narrow"/>
        <family val="2"/>
      </rPr>
      <t>GR Sur Occidente:</t>
    </r>
    <r>
      <rPr>
        <sz val="11"/>
        <color theme="1"/>
        <rFont val="Arial Narrow"/>
        <family val="2"/>
      </rPr>
      <t xml:space="preserve"> Actas de Comité
</t>
    </r>
    <r>
      <rPr>
        <b/>
        <sz val="11"/>
        <color theme="1"/>
        <rFont val="Arial Narrow"/>
        <family val="2"/>
      </rPr>
      <t xml:space="preserve">GB. Muebles: </t>
    </r>
    <r>
      <rPr>
        <sz val="11"/>
        <color theme="1"/>
        <rFont val="Arial Narrow"/>
        <family val="2"/>
      </rPr>
      <t xml:space="preserve">viabilidad tecnica, </t>
    </r>
  </si>
  <si>
    <r>
      <rPr>
        <b/>
        <sz val="11"/>
        <color indexed="8"/>
        <rFont val="Arial Narrow"/>
        <family val="2"/>
      </rPr>
      <t>G. Sociedades Activas:</t>
    </r>
    <r>
      <rPr>
        <sz val="11"/>
        <color indexed="8"/>
        <rFont val="Arial Narrow"/>
        <family val="2"/>
      </rPr>
      <t xml:space="preserve"> En el 3T del año 2022 la Gerencia de Sociedades Activas no realizó procesos de destrucción de activos.
</t>
    </r>
    <r>
      <rPr>
        <b/>
        <sz val="11"/>
        <color rgb="FF000000"/>
        <rFont val="Arial Narrow"/>
        <family val="2"/>
      </rPr>
      <t>GB. Muebles</t>
    </r>
    <r>
      <rPr>
        <sz val="11"/>
        <color indexed="8"/>
        <rFont val="Arial Narrow"/>
        <family val="2"/>
      </rPr>
      <t>: Contratar un operador que cuente con los permisos ambientales y de ley para la destrucion de bienes muebles y sustancias quimicas</t>
    </r>
  </si>
  <si>
    <r>
      <rPr>
        <b/>
        <sz val="11"/>
        <color indexed="8"/>
        <rFont val="Arial Narrow"/>
        <family val="2"/>
      </rPr>
      <t xml:space="preserve">G. Financiera: </t>
    </r>
    <r>
      <rPr>
        <sz val="11"/>
        <color indexed="8"/>
        <rFont val="Arial Narrow"/>
        <family val="2"/>
      </rPr>
      <t xml:space="preserve">validación de los diferentes aplicativos financieros (CONCISA 2016, CONCISA NIIF, SEVEN ERP) se valida que  las consignaciones efectuadas por depositarios estén registradas en la información financiera
</t>
    </r>
    <r>
      <rPr>
        <b/>
        <sz val="11"/>
        <color rgb="FF000000"/>
        <rFont val="Arial Narrow"/>
        <family val="2"/>
      </rPr>
      <t>GBI. Rurales:</t>
    </r>
    <r>
      <rPr>
        <sz val="11"/>
        <color indexed="8"/>
        <rFont val="Arial Narrow"/>
        <family val="2"/>
      </rPr>
      <t xml:space="preserve">
Durante el primer trimestre del año 2022, La Gerencia de Inmuebles Rurales, efectuo la revision de los estados de cuenta requeridos en el curso normal de las actividades de la entidad, de los inmuebles a cargo de la gerencia, verificando los saldos de los ingresos y egresos que han hecho los depositarios, y posteriormente se ha enviado a la Gerencia Financiera para su respectiva validación. 
</t>
    </r>
    <r>
      <rPr>
        <b/>
        <sz val="11"/>
        <color rgb="FF000000"/>
        <rFont val="Arial Narrow"/>
        <family val="2"/>
      </rPr>
      <t>GBI. Urbanos</t>
    </r>
    <r>
      <rPr>
        <sz val="11"/>
        <color indexed="8"/>
        <rFont val="Arial Narrow"/>
        <family val="2"/>
      </rPr>
      <t>: SE REALIZA UNA LABOR DIARIA DE EJECUCIÓN DE ESTADOS DE CUENTA CONFORME LO DISPUESTO EN EL PROCEDIMIENTO, NO OBSTANTE QUIEN REVISA LAS CONSIGNACIONES Y EL SALDO QUE TIENE CADA UNO EN LA CUENTA CONTABLE PASIVA A FIN DE CONOCER LOS VALORES DEL ACTIVO QUE SE DEBEN AFECTAR ES LA GERENCIA FINANCIERA, QUIEN UNA VEZ CERTIFICADO LO REMITEN A LA GERENCIA DE INMUEBLES. NO SE EVIDENCIA MATERIALIZACIÓN DE RIESGO.</t>
    </r>
  </si>
  <si>
    <r>
      <rPr>
        <b/>
        <sz val="11"/>
        <color indexed="8"/>
        <rFont val="Arial Narrow"/>
        <family val="2"/>
      </rPr>
      <t>G. Financiera</t>
    </r>
    <r>
      <rPr>
        <sz val="11"/>
        <color indexed="8"/>
        <rFont val="Arial Narrow"/>
        <family val="2"/>
      </rPr>
      <t>: Se adjunta en la bitácora del flujo de pagos de SEVEN ERP el estado de cuenta definitivo</t>
    </r>
    <r>
      <rPr>
        <sz val="11"/>
        <color theme="1"/>
        <rFont val="Arial Narrow"/>
        <family val="2"/>
      </rPr>
      <t xml:space="preserve"> 
</t>
    </r>
    <r>
      <rPr>
        <b/>
        <sz val="11"/>
        <color theme="1"/>
        <rFont val="Arial Narrow"/>
        <family val="2"/>
      </rPr>
      <t>GBI. Rurales:</t>
    </r>
    <r>
      <rPr>
        <sz val="11"/>
        <color theme="1"/>
        <rFont val="Arial Narrow"/>
        <family val="2"/>
      </rPr>
      <t xml:space="preserve">
\\fileserver.saesas.gov.co\publica\84 - Gerencia Rural\ANDREA\ESTADOS DE CUENTA ELABORADOS
</t>
    </r>
    <r>
      <rPr>
        <b/>
        <sz val="11"/>
        <color theme="1"/>
        <rFont val="Arial Narrow"/>
        <family val="2"/>
      </rPr>
      <t>GBI. Urbanos:</t>
    </r>
    <r>
      <rPr>
        <sz val="11"/>
        <color theme="1"/>
        <rFont val="Arial Narrow"/>
        <family val="2"/>
      </rPr>
      <t xml:space="preserve"> CUADRO CONTROL:  \\fileserver\publica\20 -Gerencia de Bienes Inmuebles\DEVOLUCIONES\HISTORIAS Y GRABACIONES</t>
    </r>
  </si>
  <si>
    <r>
      <rPr>
        <b/>
        <sz val="11"/>
        <color indexed="8"/>
        <rFont val="Arial Narrow"/>
        <family val="2"/>
      </rPr>
      <t>G. Sociedades Activas:</t>
    </r>
    <r>
      <rPr>
        <sz val="11"/>
        <color indexed="8"/>
        <rFont val="Arial Narrow"/>
        <family val="2"/>
      </rPr>
      <t xml:space="preserve"> En el 3T del año 2022 la Gerencia realiza la devolución de una Sociedad, cumpliendo con el procedimiento estipulado y validando los procesos de saneamiento.
En el primer trimestre de 2022 la Gerencia de Sociedades activas no realiza Destinaciones Provisionales
</t>
    </r>
    <r>
      <rPr>
        <b/>
        <sz val="11"/>
        <color rgb="FF000000"/>
        <rFont val="Arial Narrow"/>
        <family val="2"/>
      </rPr>
      <t>GBI. Rurales:</t>
    </r>
    <r>
      <rPr>
        <sz val="11"/>
        <color indexed="8"/>
        <rFont val="Arial Narrow"/>
        <family val="2"/>
      </rPr>
      <t xml:space="preserve">
* Si el inmueble presenta diferencia de areas o incoveniete de linderos se hace un memorando de solicitud a la Gerencia Tecnica para sanear dichos inconvenientes.
* Si el inmueble presenta ocupaciones ilegales o contratos que rigen en el inmueble se hace un memorando dirigido a las gerencias regionales con el fin de validar dichos inconvenientes y subsabanarlos.
* Si el imueble presenta anomalias con temas de anotaciones en los certificados de trandicion y libertad alguna medida que toque levantar se debe hacer el hallazgo a la Gerencia juridica para subsanar dichos temas. 
</t>
    </r>
    <r>
      <rPr>
        <b/>
        <sz val="11"/>
        <color rgb="FF000000"/>
        <rFont val="Arial Narrow"/>
        <family val="2"/>
      </rPr>
      <t>GB. Muebles:</t>
    </r>
    <r>
      <rPr>
        <sz val="11"/>
        <color indexed="8"/>
        <rFont val="Arial Narrow"/>
        <family val="2"/>
      </rPr>
      <t xml:space="preserve"> En los eventos que la Gerencia de bienes muebles requiera realizar alguna gestion para lograr el saneamiento juridico de los bienes le remite la solicitud a la Vicepresidencia juridica en virtud a la aplicación del nuevo procedimiento P-DP2-048 saneamiento juridico, o se gestiona directamente  lo que sea de nuestra competencia
</t>
    </r>
    <r>
      <rPr>
        <b/>
        <sz val="11"/>
        <color rgb="FF000000"/>
        <rFont val="Arial Narrow"/>
        <family val="2"/>
      </rPr>
      <t>GBI. Urbanos</t>
    </r>
    <r>
      <rPr>
        <sz val="11"/>
        <color indexed="8"/>
        <rFont val="Arial Narrow"/>
        <family val="2"/>
      </rPr>
      <t xml:space="preserve">: SE HAN REALIZADO LOS SANEAMIENTOS ADMINISTRATIVOS CORRESPONDIENTES AL LEVANTAMIENTO DE MEDIDAS ADMINISTRATIVAS REGISTRADAS EN LOS FMI. NO SE HA MATERIALIZADO RIESGO
</t>
    </r>
    <r>
      <rPr>
        <b/>
        <sz val="11"/>
        <color rgb="FF000000"/>
        <rFont val="Arial Narrow"/>
        <family val="2"/>
      </rPr>
      <t>GR Norte</t>
    </r>
    <r>
      <rPr>
        <sz val="11"/>
        <color indexed="8"/>
        <rFont val="Arial Narrow"/>
        <family val="2"/>
      </rPr>
      <t xml:space="preserve">: Durante el trimestre, la Coordinación Operativa cuenta con una Técnico II y una judicante de apoyo para la investigación de pasivos a sanear en el marco de inmuebles en trámite de comercialización, arrendamiento o con productividad acumulada; en tal sentido, desde el área se cargan los casos en el sistema ERP administrativo y financiero para el pago a cargo de la Gerencia Financiera. 
</t>
    </r>
    <r>
      <rPr>
        <b/>
        <sz val="11"/>
        <color rgb="FF000000"/>
        <rFont val="Arial Narrow"/>
        <family val="2"/>
      </rPr>
      <t>GR. Occidente:</t>
    </r>
    <r>
      <rPr>
        <sz val="11"/>
        <color indexed="8"/>
        <rFont val="Arial Narrow"/>
        <family val="2"/>
      </rPr>
      <t xml:space="preserve">
El saneamientod de bienes para la disposicion fianl de los mismo, depende  de la viceproesdiencia juridica.
</t>
    </r>
    <r>
      <rPr>
        <b/>
        <sz val="11"/>
        <color rgb="FF000000"/>
        <rFont val="Arial Narrow"/>
        <family val="2"/>
      </rPr>
      <t>GR Sur Occidente:</t>
    </r>
    <r>
      <rPr>
        <sz val="11"/>
        <color indexed="8"/>
        <rFont val="Arial Narrow"/>
        <family val="2"/>
      </rPr>
      <t xml:space="preserve"> Solicitud de saneamiento a las gerencias correspondientes </t>
    </r>
  </si>
  <si>
    <r>
      <rPr>
        <b/>
        <sz val="11"/>
        <color indexed="8"/>
        <rFont val="Arial Narrow"/>
        <family val="2"/>
      </rPr>
      <t>G. Sociedades Activas:</t>
    </r>
    <r>
      <rPr>
        <sz val="11"/>
        <color indexed="8"/>
        <rFont val="Arial Narrow"/>
        <family val="2"/>
      </rPr>
      <t xml:space="preserve"> Actas de Devolución Sociedades</t>
    </r>
    <r>
      <rPr>
        <sz val="11"/>
        <color theme="1"/>
        <rFont val="Arial Narrow"/>
        <family val="2"/>
      </rPr>
      <t xml:space="preserve">
</t>
    </r>
    <r>
      <rPr>
        <b/>
        <sz val="11"/>
        <color theme="1"/>
        <rFont val="Arial Narrow"/>
        <family val="2"/>
      </rPr>
      <t>GBI. Rurales:</t>
    </r>
    <r>
      <rPr>
        <sz val="11"/>
        <color theme="1"/>
        <rFont val="Arial Narrow"/>
        <family val="2"/>
      </rPr>
      <t xml:space="preserve">
Memorandos dirigidos a las diferentes areas  a traves de aplicativo
</t>
    </r>
    <r>
      <rPr>
        <b/>
        <sz val="11"/>
        <color theme="1"/>
        <rFont val="Arial Narrow"/>
        <family val="2"/>
      </rPr>
      <t xml:space="preserve">
GB. Muebles:</t>
    </r>
    <r>
      <rPr>
        <sz val="11"/>
        <color theme="1"/>
        <rFont val="Arial Narrow"/>
        <family val="2"/>
      </rPr>
      <t xml:space="preserve"> Oficios y/o memorandos de solicitud de saneamientos juridicos o administrativos.
</t>
    </r>
    <r>
      <rPr>
        <b/>
        <sz val="11"/>
        <color theme="1"/>
        <rFont val="Arial Narrow"/>
        <family val="2"/>
      </rPr>
      <t>GBI. Urbanos</t>
    </r>
    <r>
      <rPr>
        <sz val="11"/>
        <color theme="1"/>
        <rFont val="Arial Narrow"/>
        <family val="2"/>
      </rPr>
      <t xml:space="preserve">: CUADRO CONTROL. \\fileserver\publica\20 -Gerencia de Bienes Inmuebles\JHOANNA
</t>
    </r>
    <r>
      <rPr>
        <b/>
        <sz val="11"/>
        <color theme="1"/>
        <rFont val="Arial Narrow"/>
        <family val="2"/>
      </rPr>
      <t xml:space="preserve">GR Norte: </t>
    </r>
    <r>
      <rPr>
        <sz val="11"/>
        <color theme="1"/>
        <rFont val="Arial Narrow"/>
        <family val="2"/>
      </rPr>
      <t xml:space="preserve">Cssos creados en sistema ERP Administrativo y Financiero                     \\fileserver\publica\45 - Regional Norte\COORDINACION OPERATIVA\3. PAGO PASIVOS
</t>
    </r>
    <r>
      <rPr>
        <b/>
        <sz val="11"/>
        <color theme="1"/>
        <rFont val="Arial Narrow"/>
        <family val="2"/>
      </rPr>
      <t>GR Sur Occidente</t>
    </r>
    <r>
      <rPr>
        <sz val="11"/>
        <color theme="1"/>
        <rFont val="Arial Narrow"/>
        <family val="2"/>
      </rPr>
      <t>: Memorandos en el Aplicativo Zeus</t>
    </r>
  </si>
  <si>
    <r>
      <rPr>
        <b/>
        <sz val="11"/>
        <color indexed="8"/>
        <rFont val="Arial Narrow"/>
        <family val="2"/>
      </rPr>
      <t>G. Sociedades Activas</t>
    </r>
    <r>
      <rPr>
        <sz val="11"/>
        <color indexed="8"/>
        <rFont val="Arial Narrow"/>
        <family val="2"/>
      </rPr>
      <t>: NA</t>
    </r>
    <r>
      <rPr>
        <sz val="11"/>
        <color theme="1"/>
        <rFont val="Arial Narrow"/>
        <family val="2"/>
      </rPr>
      <t xml:space="preserve">
</t>
    </r>
    <r>
      <rPr>
        <b/>
        <sz val="11"/>
        <color theme="1"/>
        <rFont val="Arial Narrow"/>
        <family val="2"/>
      </rPr>
      <t xml:space="preserve">
GBI. Rurales:
</t>
    </r>
    <r>
      <rPr>
        <sz val="11"/>
        <color theme="1"/>
        <rFont val="Arial Narrow"/>
        <family val="2"/>
      </rPr>
      <t xml:space="preserve">Aplicativo zeus oficios de salida 
Carpeta compartida de La Gerencia de Bienes inmuebles rurales  remocion de depositarios, cuadro de seguimiento
\\fileserver\publica\84 - Gerencia Rural\MARIA P\Remoción de Depositarios
</t>
    </r>
    <r>
      <rPr>
        <b/>
        <sz val="11"/>
        <color theme="1"/>
        <rFont val="Arial Narrow"/>
        <family val="2"/>
      </rPr>
      <t>GB. Muebles</t>
    </r>
    <r>
      <rPr>
        <sz val="11"/>
        <color theme="1"/>
        <rFont val="Arial Narrow"/>
        <family val="2"/>
      </rPr>
      <t xml:space="preserve">: trazabilidad en el aplicativo de correspondencia y el act6o administrativo expedido y numerado.
</t>
    </r>
    <r>
      <rPr>
        <b/>
        <sz val="11"/>
        <color theme="1"/>
        <rFont val="Arial Narrow"/>
        <family val="2"/>
      </rPr>
      <t>GBI. Urbanos</t>
    </r>
    <r>
      <rPr>
        <sz val="11"/>
        <color theme="1"/>
        <rFont val="Arial Narrow"/>
        <family val="2"/>
      </rPr>
      <t xml:space="preserve">: CUADRO CONTROL. \\fileserver\publica\20 -Gerencia de Bienes Inmuebles\JHOANNA
</t>
    </r>
    <r>
      <rPr>
        <b/>
        <sz val="11"/>
        <color theme="1"/>
        <rFont val="Arial Narrow"/>
        <family val="2"/>
      </rPr>
      <t>GR Norte:</t>
    </r>
    <r>
      <rPr>
        <sz val="11"/>
        <color theme="1"/>
        <rFont val="Arial Narrow"/>
        <family val="2"/>
      </rPr>
      <t xml:space="preserve"> Solicitudes cargadas en aplicativo Orfeo 
</t>
    </r>
    <r>
      <rPr>
        <b/>
        <sz val="11"/>
        <color theme="1"/>
        <rFont val="Arial Narrow"/>
        <family val="2"/>
      </rPr>
      <t>GR. Occidente:</t>
    </r>
    <r>
      <rPr>
        <sz val="11"/>
        <color theme="1"/>
        <rFont val="Arial Narrow"/>
        <family val="2"/>
      </rPr>
      <t xml:space="preserve">
Mesas de trabajo en las Regionales.
</t>
    </r>
    <r>
      <rPr>
        <b/>
        <sz val="11"/>
        <color theme="1"/>
        <rFont val="Arial Narrow"/>
        <family val="2"/>
      </rPr>
      <t>GR Sur Occidente:</t>
    </r>
    <r>
      <rPr>
        <sz val="11"/>
        <color theme="1"/>
        <rFont val="Arial Narrow"/>
        <family val="2"/>
      </rPr>
      <t xml:space="preserve"> Memorandos en el Aplicativo Zeus</t>
    </r>
  </si>
  <si>
    <r>
      <t xml:space="preserve">GBI. Urbanos: </t>
    </r>
    <r>
      <rPr>
        <sz val="11"/>
        <color indexed="8"/>
        <rFont val="Arial Narrow"/>
        <family val="2"/>
      </rPr>
      <t>N/A</t>
    </r>
    <r>
      <rPr>
        <b/>
        <sz val="11"/>
        <color indexed="8"/>
        <rFont val="Arial Narrow"/>
        <family val="2"/>
      </rPr>
      <t xml:space="preserve">
GBI. Rurales:
</t>
    </r>
    <r>
      <rPr>
        <sz val="11"/>
        <color rgb="FF000000"/>
        <rFont val="Arial Narrow"/>
        <family val="2"/>
      </rPr>
      <t xml:space="preserve">Memorandos con solicitud de viabilidad a la Gerencia Tecnica y  la Gerencia Juridica a traves del aplicativo zeus .
Memorandos a ANT solicitando a desistir el inmueble 
Memorando de destinacion definitiva
En la carpeta publica se relacionan los inmuebles que han sido objeto de analisis para donacion 
\\fileserver\publica\84 - Gerencia Rural\DONACIONES Y DESTINACIONES DEFINITIVAS
</t>
    </r>
    <r>
      <rPr>
        <b/>
        <sz val="11"/>
        <color rgb="FF000000"/>
        <rFont val="Arial Narrow"/>
        <family val="2"/>
      </rPr>
      <t>GB. Muebles</t>
    </r>
    <r>
      <rPr>
        <sz val="11"/>
        <color rgb="FF000000"/>
        <rFont val="Arial Narrow"/>
        <family val="2"/>
      </rPr>
      <t xml:space="preserve">:Solicitud de viabilidad juridica, acto administrativo que soporta los bienes sujetos a donacion.
</t>
    </r>
    <r>
      <rPr>
        <b/>
        <sz val="11"/>
        <color rgb="FF000000"/>
        <rFont val="Arial Narrow"/>
        <family val="2"/>
      </rPr>
      <t>GR Norte:</t>
    </r>
    <r>
      <rPr>
        <sz val="11"/>
        <color rgb="FF000000"/>
        <rFont val="Arial Narrow"/>
        <family val="2"/>
      </rPr>
      <t xml:space="preserve"> \\fileserver\publica\45 - Regional Norte\COORDINACION OPERATIVA\5. DESTINACIONES\VIABILIDADES ADMINISTRATIVAS
</t>
    </r>
    <r>
      <rPr>
        <b/>
        <sz val="11"/>
        <color rgb="FF000000"/>
        <rFont val="Arial Narrow"/>
        <family val="2"/>
      </rPr>
      <t>GR. Occidente:</t>
    </r>
    <r>
      <rPr>
        <sz val="11"/>
        <color rgb="FF000000"/>
        <rFont val="Arial Narrow"/>
        <family val="2"/>
      </rPr>
      <t xml:space="preserve">
correo Electronico.
\\fileserver\Publica\33-Regional Occidente\ABETANCURT\AÑO 2022\DILIGENCIAS SECUESTRO
</t>
    </r>
    <r>
      <rPr>
        <b/>
        <sz val="11"/>
        <color rgb="FF000000"/>
        <rFont val="Arial Narrow"/>
        <family val="2"/>
      </rPr>
      <t xml:space="preserve">GR Sur Occidente: </t>
    </r>
    <r>
      <rPr>
        <sz val="11"/>
        <color rgb="FF000000"/>
        <rFont val="Arial Narrow"/>
        <family val="2"/>
      </rPr>
      <t>Correo electronico</t>
    </r>
  </si>
  <si>
    <r>
      <rPr>
        <b/>
        <sz val="11"/>
        <color indexed="8"/>
        <rFont val="Arial Narrow"/>
        <family val="2"/>
      </rPr>
      <t>GBI. Urbanos</t>
    </r>
    <r>
      <rPr>
        <sz val="11"/>
        <color indexed="8"/>
        <rFont val="Arial Narrow"/>
        <family val="2"/>
      </rPr>
      <t xml:space="preserve">: N/A
</t>
    </r>
    <r>
      <rPr>
        <b/>
        <sz val="11"/>
        <color rgb="FF000000"/>
        <rFont val="Arial Narrow"/>
        <family val="2"/>
      </rPr>
      <t>GR Sur Occidente:</t>
    </r>
    <r>
      <rPr>
        <sz val="11"/>
        <color indexed="8"/>
        <rFont val="Arial Narrow"/>
        <family val="2"/>
      </rPr>
      <t xml:space="preserve"> Correo electronico</t>
    </r>
  </si>
  <si>
    <r>
      <rPr>
        <b/>
        <sz val="11"/>
        <color indexed="8"/>
        <rFont val="Arial Narrow"/>
        <family val="2"/>
      </rPr>
      <t>G. Sociedades Activas:</t>
    </r>
    <r>
      <rPr>
        <sz val="11"/>
        <color indexed="8"/>
        <rFont val="Arial Narrow"/>
        <family val="2"/>
      </rPr>
      <t xml:space="preserve"> La Gerencia de Asuntos Legales realiza la proyeccion de actos adinistrativos  a través de la vicepresidencia jurídica.
 La Gerencia de Sociedades Activas realiza la ejecución de lo que en ellos se resuelva.
</t>
    </r>
    <r>
      <rPr>
        <b/>
        <sz val="11"/>
        <color rgb="FF000000"/>
        <rFont val="Arial Narrow"/>
        <family val="2"/>
      </rPr>
      <t>GBI. Rurales:</t>
    </r>
    <r>
      <rPr>
        <sz val="11"/>
        <color indexed="8"/>
        <rFont val="Arial Narrow"/>
        <family val="2"/>
      </rPr>
      <t xml:space="preserve">
* Si se presenta el acto administrativo de remocion de depositario y no se cancelan anotaciones solicitadas  en la resolucion se reitera con oficio a la ORIP solicitando la cancelacion de la anotacion.
</t>
    </r>
    <r>
      <rPr>
        <b/>
        <sz val="11"/>
        <color rgb="FF000000"/>
        <rFont val="Arial Narrow"/>
        <family val="2"/>
      </rPr>
      <t xml:space="preserve">
GB. Mueble</t>
    </r>
    <r>
      <rPr>
        <sz val="11"/>
        <color indexed="8"/>
        <rFont val="Arial Narrow"/>
        <family val="2"/>
      </rPr>
      <t xml:space="preserve">s: Se gestionan las proyecciones de los actos que competen a la Gerencia y se remiten a traves del aplicativo correspondiente y se van atendiendo los ajustes requeridos por el Area juridica para subsanar rapidamente y evitar demoras en la expedición de los mismos.
</t>
    </r>
    <r>
      <rPr>
        <b/>
        <sz val="11"/>
        <color rgb="FF000000"/>
        <rFont val="Arial Narrow"/>
        <family val="2"/>
      </rPr>
      <t>GBI. Urbanos</t>
    </r>
    <r>
      <rPr>
        <sz val="11"/>
        <color indexed="8"/>
        <rFont val="Arial Narrow"/>
        <family val="2"/>
      </rPr>
      <t xml:space="preserve">: SE HACE VALIDACIÓN DE NUEVOS ACTOS ADMINISTRATIVOS EN BASE SIGMA LA CUAL SE REPORTA MENSULAMENTE POR LA GERENCIA DE ASUNTOS LEGALES. NO SE HA MATERIALIZADO NINGÚN RIESGO
</t>
    </r>
    <r>
      <rPr>
        <b/>
        <sz val="11"/>
        <color rgb="FF000000"/>
        <rFont val="Arial Narrow"/>
        <family val="2"/>
      </rPr>
      <t xml:space="preserve">
GR Norte</t>
    </r>
    <r>
      <rPr>
        <sz val="11"/>
        <color indexed="8"/>
        <rFont val="Arial Narrow"/>
        <family val="2"/>
      </rPr>
      <t xml:space="preserve">: Durante el trimestre, desde el area se proyectaron los actos administrativos de transferencia de dominio de inmuebles en trámite de enajenación temprana. 
</t>
    </r>
    <r>
      <rPr>
        <b/>
        <sz val="11"/>
        <color rgb="FF000000"/>
        <rFont val="Arial Narrow"/>
        <family val="2"/>
      </rPr>
      <t>GR. Occidente:</t>
    </r>
    <r>
      <rPr>
        <sz val="11"/>
        <color indexed="8"/>
        <rFont val="Arial Narrow"/>
        <family val="2"/>
      </rPr>
      <t xml:space="preserve">
Se realizan capacitaciones por parte de la vicepresidencia juridica.
</t>
    </r>
    <r>
      <rPr>
        <b/>
        <sz val="11"/>
        <color rgb="FF000000"/>
        <rFont val="Arial Narrow"/>
        <family val="2"/>
      </rPr>
      <t>GR Sur Occidente</t>
    </r>
    <r>
      <rPr>
        <sz val="11"/>
        <color indexed="8"/>
        <rFont val="Arial Narrow"/>
        <family val="2"/>
      </rPr>
      <t xml:space="preserve">: Seguimiento y verificacion de las solicitudes para los tramites correspondientes
</t>
    </r>
    <r>
      <rPr>
        <b/>
        <sz val="11"/>
        <color rgb="FF000000"/>
        <rFont val="Arial Narrow"/>
        <family val="2"/>
      </rPr>
      <t xml:space="preserve">
GRCO:</t>
    </r>
    <r>
      <rPr>
        <sz val="11"/>
        <color indexed="8"/>
        <rFont val="Arial Narrow"/>
        <family val="2"/>
      </rPr>
      <t xml:space="preserve"> Consultar previamente el procedimiento de la terminacion de contratos y las facultades de las regionales para la aprobacion. 
Consultar previamente el procedimiento para la realizacion de la diligencia de desalojo que cumpla con los requisitos para llevarla a cabo </t>
    </r>
  </si>
  <si>
    <r>
      <rPr>
        <b/>
        <sz val="11"/>
        <color indexed="8"/>
        <rFont val="Arial Narrow"/>
        <family val="2"/>
      </rPr>
      <t>GBI. Urbanos</t>
    </r>
    <r>
      <rPr>
        <sz val="11"/>
        <color indexed="8"/>
        <rFont val="Arial Narrow"/>
        <family val="2"/>
      </rPr>
      <t xml:space="preserve">: SE REALIZA POR PARTE DE ESTA GERENCIA EL CONTROL CONFORME LA RESPUESTA DE LAS VIABILIDADES TECNICAS, ADMINISTRATIVAS Y JURIDICAS PARA TAL FIN, Y SI EL BIEN SE ENCUENTRA DISPONIBLE PARA ESTE MECANISMO DE ADMINISTRACIÓN, SIN EMBARGO ESTUDIO DE COSTO BENEFICIO NO ESTA DETERMINADO DENTRO DEL PROCEDIMIENTO. ESTE TRIMESTRE NO SE HA MATERIALIZADO LA DONACIÓN
</t>
    </r>
    <r>
      <rPr>
        <b/>
        <sz val="11"/>
        <color rgb="FF000000"/>
        <rFont val="Arial Narrow"/>
        <family val="2"/>
      </rPr>
      <t>GBI. Rurales:</t>
    </r>
    <r>
      <rPr>
        <sz val="11"/>
        <color indexed="8"/>
        <rFont val="Arial Narrow"/>
        <family val="2"/>
      </rPr>
      <t xml:space="preserve">
* La Gerencia de Bienes inmuebles rurales realiza el inventario de los bienes extintos con el fin de analizar su condicion y de esa forma identficar cuales son aptos para donacion. 
* Se realiza estudio de viabilidades ( administrativa, tecnica y juridica) y asi se determina su viabilidad para donacion.
* Se debe tener en cuenta que el imueble se encuentre saneado totalmente en las diferentes areas.  
* Si el inmueble es apto para donacion se debe tener el desistimiento por parte de  ANT,de no tener desistimiento debe ser solicitado por parte de la entidad
</t>
    </r>
    <r>
      <rPr>
        <b/>
        <sz val="11"/>
        <color rgb="FF000000"/>
        <rFont val="Arial Narrow"/>
        <family val="2"/>
      </rPr>
      <t>GB. Muebles</t>
    </r>
    <r>
      <rPr>
        <sz val="11"/>
        <color indexed="8"/>
        <rFont val="Arial Narrow"/>
        <family val="2"/>
      </rPr>
      <t xml:space="preserve">:Para los bienes muebles con solicitud de donacion se procede a solicitar la viabilidad juridica previa verificacion que correspondan a bienes perecederos de acuerdo a lo indicado por el procedimiento.
</t>
    </r>
    <r>
      <rPr>
        <b/>
        <sz val="11"/>
        <color rgb="FF000000"/>
        <rFont val="Arial Narrow"/>
        <family val="2"/>
      </rPr>
      <t>GR Norte</t>
    </r>
    <r>
      <rPr>
        <sz val="11"/>
        <color indexed="8"/>
        <rFont val="Arial Narrow"/>
        <family val="2"/>
      </rPr>
      <t xml:space="preserve">: Desde la Gerencia Regional solo se emite la viabilidad administrativa de inmuebles directamente a la Gerencia de Inmuebles Urbanos. 
</t>
    </r>
    <r>
      <rPr>
        <b/>
        <sz val="11"/>
        <color rgb="FF000000"/>
        <rFont val="Arial Narrow"/>
        <family val="2"/>
      </rPr>
      <t>GR. Occidente:</t>
    </r>
    <r>
      <rPr>
        <sz val="11"/>
        <color indexed="8"/>
        <rFont val="Arial Narrow"/>
        <family val="2"/>
      </rPr>
      <t xml:space="preserve">
Cada vez que se tienen bienes perecederos en las diligencias se realiza la articulación con cada gerencia encargada y de esta manera disponer mediante donación de dichos elementos
</t>
    </r>
    <r>
      <rPr>
        <b/>
        <sz val="11"/>
        <color rgb="FF000000"/>
        <rFont val="Arial Narrow"/>
        <family val="2"/>
      </rPr>
      <t>GR Sur Occidente</t>
    </r>
    <r>
      <rPr>
        <sz val="11"/>
        <color indexed="8"/>
        <rFont val="Arial Narrow"/>
        <family val="2"/>
      </rPr>
      <t xml:space="preserve">: Se verifica de acuerdo con la solicitud los activos que tengan vocacion de donación y que cumpla con los requisitos, de acuerdo con los que sea solicitado.
</t>
    </r>
    <r>
      <rPr>
        <b/>
        <sz val="11"/>
        <color rgb="FF000000"/>
        <rFont val="Arial Narrow"/>
        <family val="2"/>
      </rPr>
      <t>GRCO</t>
    </r>
    <r>
      <rPr>
        <sz val="11"/>
        <color indexed="8"/>
        <rFont val="Arial Narrow"/>
        <family val="2"/>
      </rPr>
      <t>: La RCO solo realiza la viabilidad administrativa según el requerimiento realizado por la Gerencia de Inmuebles.</t>
    </r>
  </si>
  <si>
    <r>
      <rPr>
        <b/>
        <sz val="11"/>
        <color indexed="8"/>
        <rFont val="Arial Narrow"/>
        <family val="2"/>
      </rPr>
      <t>GBI. Urbanos</t>
    </r>
    <r>
      <rPr>
        <sz val="11"/>
        <color indexed="8"/>
        <rFont val="Arial Narrow"/>
        <family val="2"/>
      </rPr>
      <t xml:space="preserve">: EL ANALISIS COSTO BENEFICIO NO ESTA A CARGO DE ESTA GERENCIA, CONFORME LO DISPONE LA METODOLOGÍA. NO OBSTANTE ESTE TRIMESTRE NO SE HA REALIZADO DONACIÓN EN CONSECUENCIA NO SE HA MATERIALIZADO
</t>
    </r>
    <r>
      <rPr>
        <b/>
        <sz val="11"/>
        <color rgb="FF000000"/>
        <rFont val="Arial Narrow"/>
        <family val="2"/>
      </rPr>
      <t>GBI. Rurales:</t>
    </r>
    <r>
      <rPr>
        <sz val="11"/>
        <color indexed="8"/>
        <rFont val="Arial Narrow"/>
        <family val="2"/>
      </rPr>
      <t xml:space="preserve">
* La Gerencia de Bienes inmuebles rurales no ha desarrollado calculo de costo beneficio para los inmuebles aptos para donacion. 
</t>
    </r>
    <r>
      <rPr>
        <b/>
        <sz val="11"/>
        <color rgb="FF000000"/>
        <rFont val="Arial Narrow"/>
        <family val="2"/>
      </rPr>
      <t>GB. Muebles</t>
    </r>
    <r>
      <rPr>
        <sz val="11"/>
        <color indexed="8"/>
        <rFont val="Arial Narrow"/>
        <family val="2"/>
      </rPr>
      <t xml:space="preserve">: No aplica para bienes muebles ya que son sujetos a donacion solo bienes de tipo perecederos.
</t>
    </r>
    <r>
      <rPr>
        <b/>
        <sz val="11"/>
        <color rgb="FF000000"/>
        <rFont val="Arial Narrow"/>
        <family val="2"/>
      </rPr>
      <t xml:space="preserve">GR Norte: </t>
    </r>
    <r>
      <rPr>
        <sz val="11"/>
        <color indexed="8"/>
        <rFont val="Arial Narrow"/>
        <family val="2"/>
      </rPr>
      <t xml:space="preserve">La Gerencia no participa de esta actividad
</t>
    </r>
    <r>
      <rPr>
        <b/>
        <sz val="11"/>
        <color rgb="FF000000"/>
        <rFont val="Arial Narrow"/>
        <family val="2"/>
      </rPr>
      <t>GR. Occidente:</t>
    </r>
    <r>
      <rPr>
        <sz val="11"/>
        <color indexed="8"/>
        <rFont val="Arial Narrow"/>
        <family val="2"/>
      </rPr>
      <t xml:space="preserve"> Corresponde a Nivel Central
</t>
    </r>
    <r>
      <rPr>
        <b/>
        <sz val="11"/>
        <color rgb="FF000000"/>
        <rFont val="Arial Narrow"/>
        <family val="2"/>
      </rPr>
      <t xml:space="preserve">
GR Sur Occidente</t>
    </r>
    <r>
      <rPr>
        <sz val="11"/>
        <color indexed="8"/>
        <rFont val="Arial Narrow"/>
        <family val="2"/>
      </rPr>
      <t xml:space="preserve">: Se verifica lo enviado por la gerencia téncica para continuar con el proceso.
</t>
    </r>
    <r>
      <rPr>
        <b/>
        <sz val="11"/>
        <color rgb="FF000000"/>
        <rFont val="Arial Narrow"/>
        <family val="2"/>
      </rPr>
      <t>GRCO</t>
    </r>
    <r>
      <rPr>
        <sz val="11"/>
        <color indexed="8"/>
        <rFont val="Arial Narrow"/>
        <family val="2"/>
      </rPr>
      <t xml:space="preserve">: La RCO solo realiza la viabilidad administrativa según el requerimiento realizado por la Gerencia de Inmuebles.
</t>
    </r>
    <r>
      <rPr>
        <b/>
        <sz val="11"/>
        <color rgb="FF000000"/>
        <rFont val="Arial Narrow"/>
        <family val="2"/>
      </rPr>
      <t xml:space="preserve">G. Sociedades Activas: </t>
    </r>
    <r>
      <rPr>
        <sz val="11"/>
        <color indexed="8"/>
        <rFont val="Arial Narrow"/>
        <family val="2"/>
      </rPr>
      <t>En el 3T del año 2022 la Gerencia de Sociedades Activas no cuenta con activos para ser donados a Entidades Públicas. Sin embargo, es de aclarar que en la ciudad de Bogotá existen 3 bodegas las cuales tienen muebles y enseres de varias Gerencias  incluyendo de la Gerencia de Sociedades Activas y no se ha determinado aún la fecha, presupuesto, proveedor y proceso para  la respectiva disposición final de dichos muebles  lo que puede ocasionar a futuro un riesgo no sólo para la Gerencia de Sociedades Activas si no para la ENTIDAD.</t>
    </r>
  </si>
  <si>
    <r>
      <rPr>
        <b/>
        <sz val="11"/>
        <color theme="1"/>
        <rFont val="Arial Narrow"/>
        <family val="2"/>
      </rPr>
      <t>GR Norte</t>
    </r>
    <r>
      <rPr>
        <sz val="11"/>
        <color theme="1"/>
        <rFont val="Arial Narrow"/>
        <family val="2"/>
      </rPr>
      <t xml:space="preserve">: Durante el trimestre, el Coordinador Comercial realizò reuniones de seguimiento a las gestiones de los depositarios provisionales. Consolidando la informaciòn levantada en los informes de seguimiento, y aplicando los planes de mejoramiento en caso de ser necesario. 
</t>
    </r>
    <r>
      <rPr>
        <b/>
        <sz val="11"/>
        <color theme="1"/>
        <rFont val="Arial Narrow"/>
        <family val="2"/>
      </rPr>
      <t>GR. Occidente:</t>
    </r>
    <r>
      <rPr>
        <sz val="11"/>
        <color theme="1"/>
        <rFont val="Arial Narrow"/>
        <family val="2"/>
      </rPr>
      <t xml:space="preserve">
este control es de la Gerencia Inmuebles Urbanos, en el entendido que ellos son los que revisan el informe de rendicion de cuentas de los depositarios
</t>
    </r>
    <r>
      <rPr>
        <b/>
        <sz val="11"/>
        <color theme="1"/>
        <rFont val="Arial Narrow"/>
        <family val="2"/>
      </rPr>
      <t>GR Sur Occidente</t>
    </r>
    <r>
      <rPr>
        <sz val="11"/>
        <color theme="1"/>
        <rFont val="Arial Narrow"/>
        <family val="2"/>
      </rPr>
      <t xml:space="preserve">: De manera periodica se realiza mesas de trabajo y reuniones con los depositarios para verificar la gestión y el estado de cada activo asignado y entregado.
</t>
    </r>
    <r>
      <rPr>
        <b/>
        <sz val="11"/>
        <color theme="1"/>
        <rFont val="Arial Narrow"/>
        <family val="2"/>
      </rPr>
      <t xml:space="preserve">
GRCO</t>
    </r>
    <r>
      <rPr>
        <sz val="11"/>
        <color theme="1"/>
        <rFont val="Arial Narrow"/>
        <family val="2"/>
      </rPr>
      <t xml:space="preserve">: NA
</t>
    </r>
    <r>
      <rPr>
        <b/>
        <sz val="11"/>
        <color theme="1"/>
        <rFont val="Arial Narrow"/>
        <family val="2"/>
      </rPr>
      <t>G. Sociedades Liquidación</t>
    </r>
    <r>
      <rPr>
        <sz val="11"/>
        <color theme="1"/>
        <rFont val="Arial Narrow"/>
        <family val="2"/>
      </rPr>
      <t xml:space="preserve">: La GSL a traves de los(as) profesionales de apoyo de las sociedades, analizan las solicitudes allegadas por los liquidadores, con el fin de identificar a que tema corresponde y si debe ser trasladada a otra Gerencia. Cuando se reciben las rtas se emiten las respectivas respuestas. 
</t>
    </r>
    <r>
      <rPr>
        <b/>
        <sz val="11"/>
        <color theme="1"/>
        <rFont val="Arial Narrow"/>
        <family val="2"/>
      </rPr>
      <t>G. Sociedades Activas:</t>
    </r>
    <r>
      <rPr>
        <sz val="11"/>
        <color theme="1"/>
        <rFont val="Arial Narrow"/>
        <family val="2"/>
      </rPr>
      <t xml:space="preserve"> Mensualmente se hace seguimiento a la información que entregan los Depositarios provisionales; sin embargo, en ocasiones no es posible contar con la documentación completa. Adicional, en ocasiones los procesos son un poco lentos toda vez que hay 24 funcionarios para apoyar  la administración de 1080 activos.</t>
    </r>
  </si>
  <si>
    <r>
      <rPr>
        <b/>
        <sz val="11"/>
        <color theme="1"/>
        <rFont val="Arial Narrow"/>
        <family val="2"/>
      </rPr>
      <t>GR Norte:</t>
    </r>
    <r>
      <rPr>
        <sz val="11"/>
        <color theme="1"/>
        <rFont val="Arial Narrow"/>
        <family val="2"/>
      </rPr>
      <t xml:space="preserve"> \\fileserver\publica\45 - Regional Norte\COORDINACION COMERCIAL\DEPOSITARIOS
</t>
    </r>
    <r>
      <rPr>
        <b/>
        <sz val="11"/>
        <color theme="1"/>
        <rFont val="Arial Narrow"/>
        <family val="2"/>
      </rPr>
      <t>GR Sur Occidente:</t>
    </r>
    <r>
      <rPr>
        <sz val="11"/>
        <color theme="1"/>
        <rFont val="Arial Narrow"/>
        <family val="2"/>
      </rPr>
      <t xml:space="preserve"> Base de datos en excel en custodia de la coordinación comercial.
</t>
    </r>
    <r>
      <rPr>
        <b/>
        <sz val="11"/>
        <color theme="1"/>
        <rFont val="Arial Narrow"/>
        <family val="2"/>
      </rPr>
      <t>G. Sociedades Liquidación</t>
    </r>
    <r>
      <rPr>
        <sz val="11"/>
        <color theme="1"/>
        <rFont val="Arial Narrow"/>
        <family val="2"/>
      </rPr>
      <t xml:space="preserve">: Memorandos internos u oficios.
</t>
    </r>
    <r>
      <rPr>
        <b/>
        <sz val="11"/>
        <color theme="1"/>
        <rFont val="Arial Narrow"/>
        <family val="2"/>
      </rPr>
      <t>G. Sociedades Activas:</t>
    </r>
    <r>
      <rPr>
        <sz val="11"/>
        <color theme="1"/>
        <rFont val="Arial Narrow"/>
        <family val="2"/>
      </rPr>
      <t xml:space="preserve"> Asambleas realizadas en el 3T del año 2022.</t>
    </r>
  </si>
  <si>
    <r>
      <t xml:space="preserve">G. Financiera: </t>
    </r>
    <r>
      <rPr>
        <sz val="11"/>
        <color indexed="8"/>
        <rFont val="Arial Narrow"/>
        <family val="2"/>
      </rPr>
      <t>Se capacita al área usuaria sobre el manejo de las herramientas cada vez que se considere necesario</t>
    </r>
  </si>
  <si>
    <r>
      <t xml:space="preserve">G. Financiera:
</t>
    </r>
    <r>
      <rPr>
        <sz val="11"/>
        <color indexed="8"/>
        <rFont val="Arial Narrow"/>
        <family val="2"/>
      </rPr>
      <t>La evidencia se realiza medianrte correos electrónicos o Microsft Teams</t>
    </r>
  </si>
  <si>
    <r>
      <t>G. Financiera:</t>
    </r>
    <r>
      <rPr>
        <sz val="11"/>
        <color indexed="8"/>
        <rFont val="Arial Narrow"/>
        <family val="2"/>
      </rPr>
      <t xml:space="preserve"> Se capacita al área usuaria sobre el manejo de las herramientas cada vez que se considere necesario</t>
    </r>
  </si>
  <si>
    <r>
      <t xml:space="preserve">G. Financiera: </t>
    </r>
    <r>
      <rPr>
        <sz val="11"/>
        <color indexed="8"/>
        <rFont val="Arial Narrow"/>
        <family val="2"/>
      </rPr>
      <t>La evidencia se realiza medianrte correos electrónicos o Microsft Teams</t>
    </r>
    <r>
      <rPr>
        <b/>
        <sz val="11"/>
        <color indexed="8"/>
        <rFont val="Arial Narrow"/>
        <family val="2"/>
      </rPr>
      <t xml:space="preserve"> </t>
    </r>
  </si>
  <si>
    <r>
      <t xml:space="preserve">G. Financiera: </t>
    </r>
    <r>
      <rPr>
        <sz val="11"/>
        <color indexed="8"/>
        <rFont val="Arial Narrow"/>
        <family val="2"/>
      </rPr>
      <t>Se revisa en mesas de trabajo el cumplimiento de los parámetros establecidos en la Circular Interna 02 - 2022. Se hacen correcciones cuando sea necesario previo a la elaboración del presupuesto definitivo</t>
    </r>
  </si>
  <si>
    <t xml:space="preserve">G. Financiera: Se celebraron mesas de trabajo por Microsoft Teams con cada área y se trabaja la elaboración de presupuesto mediante archivos de Excel ubicados en la ruta \\fileserver\publica\22- Financiera\PRESUPUESTO\PRESUPUESTO 2022\ANTEPROYECTO PRESUPUESTO 2022  </t>
  </si>
  <si>
    <r>
      <rPr>
        <b/>
        <sz val="11"/>
        <color indexed="8"/>
        <rFont val="Arial Narrow"/>
        <family val="2"/>
      </rPr>
      <t xml:space="preserve">G. Financiera: </t>
    </r>
    <r>
      <rPr>
        <sz val="11"/>
        <color indexed="8"/>
        <rFont val="Arial Narrow"/>
        <family val="2"/>
      </rPr>
      <t>Mensualmente el equipo de contabilidad realiza las depuraciones dejando trazabilidad de las mismas.</t>
    </r>
  </si>
  <si>
    <r>
      <rPr>
        <b/>
        <sz val="11"/>
        <color indexed="8"/>
        <rFont val="Arial Narrow"/>
        <family val="2"/>
      </rPr>
      <t xml:space="preserve">G. Financiera: </t>
    </r>
    <r>
      <rPr>
        <sz val="11"/>
        <color indexed="8"/>
        <rFont val="Arial Narrow"/>
        <family val="2"/>
      </rPr>
      <t>Hojas de trabajo de excel guardadas en la carpeta compartida propia de cada funcionario en la ruta \\fileserver\publica\22- Financiera</t>
    </r>
  </si>
  <si>
    <t xml:space="preserve">Mensualmente se realizan las conciliaciones </t>
  </si>
  <si>
    <t>Formatos de conciliación firmados y guardados en la carpeta compartida</t>
  </si>
  <si>
    <r>
      <t xml:space="preserve">G. Financiera: </t>
    </r>
    <r>
      <rPr>
        <sz val="11"/>
        <color indexed="8"/>
        <rFont val="Arial Narrow"/>
        <family val="2"/>
      </rPr>
      <t>De acuerdo con el procedimiento P-GF3-022 Procedimiento para el recaudo de ingresos del FRISCO y Devolución de Cheques, el área de Tesorería envía correo electrónico solicitando la identificación de los recursos al área encargada</t>
    </r>
    <r>
      <rPr>
        <b/>
        <sz val="11"/>
        <color indexed="8"/>
        <rFont val="Arial Narrow"/>
        <family val="2"/>
      </rPr>
      <t xml:space="preserve"> </t>
    </r>
  </si>
  <si>
    <r>
      <t xml:space="preserve">G. Financiera: </t>
    </r>
    <r>
      <rPr>
        <sz val="11"/>
        <color indexed="8"/>
        <rFont val="Arial Narrow"/>
        <family val="2"/>
      </rPr>
      <t xml:space="preserve">Correo electrónicos con la información de los recaudos </t>
    </r>
  </si>
  <si>
    <r>
      <rPr>
        <b/>
        <sz val="11"/>
        <color indexed="8"/>
        <rFont val="Arial Narrow"/>
        <family val="2"/>
      </rPr>
      <t>GIT. Depositarios</t>
    </r>
    <r>
      <rPr>
        <sz val="11"/>
        <color indexed="8"/>
        <rFont val="Arial Narrow"/>
        <family val="2"/>
      </rPr>
      <t xml:space="preserve">: </t>
    </r>
    <r>
      <rPr>
        <sz val="11"/>
        <color indexed="8"/>
        <rFont val="Arial Narrow"/>
        <family val="2"/>
      </rPr>
      <t xml:space="preserve">
El módulo de asignación de activos a depositarios provisionales se encuentra parametrizado con el registro vigente de depsoitairos y su variables como son: categoria, clasificación, cobertura, ciiu, No. De unidades máximas asignadas, adicionalmente se contrasta con el reporte de unidades máximas asignadas generado en la aplicación power BI</t>
    </r>
  </si>
  <si>
    <r>
      <rPr>
        <b/>
        <sz val="11"/>
        <color indexed="8"/>
        <rFont val="Arial Narrow"/>
        <family val="2"/>
      </rPr>
      <t>GIT. Depositarios</t>
    </r>
    <r>
      <rPr>
        <sz val="11"/>
        <color indexed="8"/>
        <rFont val="Arial Narrow"/>
        <family val="2"/>
      </rPr>
      <t xml:space="preserve">: 
Se realizó la convocatoria 01-2022 mediante la cual ingresaron 11 depositarios provisionales. 
La convocatoria 02-2022 no se ha iniciado ya que los términos y condiciones se encuentran en revisión de la Vicepresidencia Jurídica, enviados mediante correo electrónico el 20 de septiembre de 2022..
</t>
    </r>
  </si>
  <si>
    <r>
      <rPr>
        <b/>
        <sz val="11"/>
        <color indexed="8"/>
        <rFont val="Arial Narrow"/>
        <family val="2"/>
      </rPr>
      <t>GIT. Depositarios</t>
    </r>
    <r>
      <rPr>
        <sz val="11"/>
        <color indexed="8"/>
        <rFont val="Arial Narrow"/>
        <family val="2"/>
      </rPr>
      <t xml:space="preserve">: 
Resolución 782 de 27/05/2022, mediante la cual se incorporan al registro 11 depostiarios provisionales
http://intranetsae/SAEIN/Portals/_default/Documentos/Resoluciones/2022/Resolucion_No_782_de_27_de_Mayo_de_2022.pdf
Correo electrónico del 20 de septiembre con adjunto de términos y condiciones de la convocatoria para revisión.
Se realizó revisión en el mes de septiembre del aplicativo de convocatorias con la OGI
</t>
    </r>
  </si>
  <si>
    <r>
      <rPr>
        <b/>
        <sz val="11"/>
        <color indexed="8"/>
        <rFont val="Arial Narrow"/>
        <family val="2"/>
      </rPr>
      <t>GIT. Depositarios</t>
    </r>
    <r>
      <rPr>
        <sz val="11"/>
        <color indexed="8"/>
        <rFont val="Arial Narrow"/>
        <family val="2"/>
      </rPr>
      <t xml:space="preserve">: </t>
    </r>
    <r>
      <rPr>
        <sz val="11"/>
        <color indexed="8"/>
        <rFont val="Arial Narrow"/>
        <family val="2"/>
      </rPr>
      <t xml:space="preserve">
términos de ocnvocatoria 02-2022 en revisión de vicepresiencia jurídica </t>
    </r>
  </si>
  <si>
    <r>
      <rPr>
        <b/>
        <sz val="11"/>
        <color indexed="8"/>
        <rFont val="Arial Narrow"/>
        <family val="2"/>
      </rPr>
      <t>GIT. Depositarios</t>
    </r>
    <r>
      <rPr>
        <sz val="11"/>
        <color indexed="8"/>
        <rFont val="Arial Narrow"/>
        <family val="2"/>
      </rPr>
      <t xml:space="preserve">: 
términos de ocnvocatoria 02-2022 en revisión de vicepresiencia jurídica </t>
    </r>
  </si>
  <si>
    <r>
      <rPr>
        <b/>
        <sz val="11"/>
        <color indexed="8"/>
        <rFont val="Arial Narrow"/>
        <family val="2"/>
      </rPr>
      <t>G. Asuntos Legales</t>
    </r>
    <r>
      <rPr>
        <sz val="11"/>
        <color indexed="8"/>
        <rFont val="Arial Narrow"/>
        <family val="2"/>
      </rPr>
      <t xml:space="preserve">: Se realiza envio a la GAL. Anyi Charlin Marín Camargo para revisión de la respuesta de tutelas. </t>
    </r>
  </si>
  <si>
    <r>
      <rPr>
        <b/>
        <sz val="11"/>
        <color indexed="8"/>
        <rFont val="Arial Narrow"/>
        <family val="2"/>
      </rPr>
      <t>G. Asuntos Legales</t>
    </r>
    <r>
      <rPr>
        <sz val="11"/>
        <color indexed="8"/>
        <rFont val="Arial Narrow"/>
        <family val="2"/>
      </rPr>
      <t>: Correos electrónicos solicitud de revisión y correciones.</t>
    </r>
  </si>
  <si>
    <r>
      <rPr>
        <b/>
        <sz val="11"/>
        <color indexed="8"/>
        <rFont val="Arial Narrow"/>
        <family val="2"/>
      </rPr>
      <t>G. Asuntos Legales</t>
    </r>
    <r>
      <rPr>
        <sz val="11"/>
        <color indexed="8"/>
        <rFont val="Arial Narrow"/>
        <family val="2"/>
      </rPr>
      <t xml:space="preserve">: </t>
    </r>
    <r>
      <rPr>
        <sz val="11"/>
        <color indexed="8"/>
        <rFont val="Arial Narrow"/>
        <family val="2"/>
      </rPr>
      <t>Se realizó capacitación sobre extición de dominio a los abogados internos y externos de la Gerencia 9 de julio de 2022.</t>
    </r>
  </si>
  <si>
    <t>G. Asuntos Legales: lista de asistencia y grabación</t>
  </si>
  <si>
    <r>
      <rPr>
        <b/>
        <sz val="11"/>
        <color indexed="8"/>
        <rFont val="Arial Narrow"/>
        <family val="2"/>
      </rPr>
      <t>G. Asuntos Legales</t>
    </r>
    <r>
      <rPr>
        <sz val="11"/>
        <color indexed="8"/>
        <rFont val="Arial Narrow"/>
        <family val="2"/>
      </rPr>
      <t xml:space="preserve">: </t>
    </r>
    <r>
      <rPr>
        <sz val="11"/>
        <color indexed="8"/>
        <rFont val="Arial Narrow"/>
        <family val="2"/>
      </rPr>
      <t>se va realizar la capacitación en el mes de diciembre y se esta inciando a copilar la estrategias de defensa jurídica.</t>
    </r>
  </si>
  <si>
    <r>
      <rPr>
        <b/>
        <sz val="11"/>
        <color indexed="8"/>
        <rFont val="Arial Narrow"/>
        <family val="2"/>
      </rPr>
      <t>G. Asuntos Legales</t>
    </r>
    <r>
      <rPr>
        <sz val="11"/>
        <color indexed="8"/>
        <rFont val="Arial Narrow"/>
        <family val="2"/>
      </rPr>
      <t xml:space="preserve">: </t>
    </r>
  </si>
  <si>
    <r>
      <rPr>
        <b/>
        <sz val="11"/>
        <color indexed="8"/>
        <rFont val="Arial Narrow"/>
        <family val="2"/>
      </rPr>
      <t>G. Asuntos Legales</t>
    </r>
    <r>
      <rPr>
        <sz val="11"/>
        <color indexed="8"/>
        <rFont val="Arial Narrow"/>
        <family val="2"/>
      </rPr>
      <t xml:space="preserve">: </t>
    </r>
    <r>
      <rPr>
        <sz val="11"/>
        <color indexed="8"/>
        <rFont val="Arial Narrow"/>
        <family val="2"/>
      </rPr>
      <t>Se va a realizar capacitaciones para sensibilzar acerca del material probatorio</t>
    </r>
  </si>
  <si>
    <r>
      <rPr>
        <b/>
        <sz val="11"/>
        <color indexed="8"/>
        <rFont val="Arial Narrow"/>
        <family val="2"/>
      </rPr>
      <t>G. Asuntos Legales</t>
    </r>
    <r>
      <rPr>
        <sz val="11"/>
        <color indexed="8"/>
        <rFont val="Arial Narrow"/>
        <family val="2"/>
      </rPr>
      <t xml:space="preserve">: </t>
    </r>
    <r>
      <rPr>
        <sz val="11"/>
        <color indexed="8"/>
        <rFont val="Arial Narrow"/>
        <family val="2"/>
      </rPr>
      <t>se envia correo de alarma de audiencias y verificación de asistencia</t>
    </r>
  </si>
  <si>
    <r>
      <rPr>
        <b/>
        <sz val="11"/>
        <color indexed="8"/>
        <rFont val="Arial Narrow"/>
        <family val="2"/>
      </rPr>
      <t>G. Asuntos Legales</t>
    </r>
    <r>
      <rPr>
        <sz val="11"/>
        <color indexed="8"/>
        <rFont val="Arial Narrow"/>
        <family val="2"/>
      </rPr>
      <t xml:space="preserve">: </t>
    </r>
    <r>
      <rPr>
        <sz val="11"/>
        <color indexed="8"/>
        <rFont val="Arial Narrow"/>
        <family val="2"/>
      </rPr>
      <t>Por solicitud de las áreas se revisan las viabilidades jurídicas otorgadas previamente a fin de permitir su ratificación por medio de memorandos y lograr avanzar en los procedimientos de comercialización.</t>
    </r>
  </si>
  <si>
    <r>
      <rPr>
        <b/>
        <sz val="11"/>
        <color indexed="8"/>
        <rFont val="Arial Narrow"/>
        <family val="2"/>
      </rPr>
      <t>G. Asuntos Legales</t>
    </r>
    <r>
      <rPr>
        <sz val="11"/>
        <color indexed="8"/>
        <rFont val="Arial Narrow"/>
        <family val="2"/>
      </rPr>
      <t>: Se indica evidencia en la siguiente carpeta: \\fileserver.saesas.gov.co\publica\3 - Gerencia Jurídica\PUBLICA\ANDRE V\EVIDENCIAS TRIMESTRE_3_ALISTAMIENTO</t>
    </r>
  </si>
  <si>
    <t>Se realiza el registro en la base de alistamiento identificando el estudio realizado nuevamente a los bienes solicitados</t>
  </si>
  <si>
    <t>Se indica evidencia en la siguiente carpeta: \\fileserver.saesas.gov.co\publica\3 - Gerencia Jurídica\PUBLICA\ANDRE V\EVIDENCIAS TRIMESTRE_3_ALISTAMIENTO</t>
  </si>
  <si>
    <t xml:space="preserve">Se realiza el registro en la base de saneamiento y se controlan las comunicaciones remitidas a las autoridades </t>
  </si>
  <si>
    <t>Se indica evidencia en la siguiente carpeta: \\fileserver.saesas.gov.co\publica\3 - Gerencia Jurídica\PUBLICA\ANDRE V\EVIDENCIAS TRIMESTRE_3_SANEAMIENTO</t>
  </si>
  <si>
    <t>\\fileserver\publica\3 - Gerencia Jurídica\cristian\ASREC\REVISIÓN DE ACTOS</t>
  </si>
  <si>
    <t>ELABORACIÓN DIRECTIVA GENERAL DE LA GERENCIA DE ASUNTOS LEGALES</t>
  </si>
  <si>
    <t xml:space="preserve">EN ELABORACIÓN </t>
  </si>
  <si>
    <t xml:space="preserve">REMITIDO EN CORREO ELECTRONICO PARA REVISIÓN </t>
  </si>
  <si>
    <t>FORMATO DE CHECK LIST</t>
  </si>
  <si>
    <r>
      <rPr>
        <b/>
        <sz val="11"/>
        <color indexed="8"/>
        <rFont val="Arial Narrow"/>
        <family val="2"/>
      </rPr>
      <t>G. Financiera:</t>
    </r>
    <r>
      <rPr>
        <sz val="11"/>
        <color indexed="8"/>
        <rFont val="Arial Narrow"/>
        <family val="2"/>
      </rPr>
      <t xml:space="preserve"> Se capacita al área usuaria sobre el manejo de las herramientas cada vez que se considere necesario</t>
    </r>
  </si>
  <si>
    <r>
      <rPr>
        <b/>
        <sz val="11"/>
        <color indexed="8"/>
        <rFont val="Arial Narrow"/>
        <family val="2"/>
      </rPr>
      <t xml:space="preserve">G. Financiera: </t>
    </r>
    <r>
      <rPr>
        <sz val="11"/>
        <color indexed="8"/>
        <rFont val="Arial Narrow"/>
        <family val="2"/>
      </rPr>
      <t>La evidencia se realiza medianrte correos electrónicos o Microsft Teams</t>
    </r>
  </si>
  <si>
    <t xml:space="preserve">En el tercer trimestre del 2022 no se generaron evidencias en las instalaciones fisicas del archivo y correspondencia </t>
  </si>
  <si>
    <t>Corresponde a la Gerencia de Talento Humano</t>
  </si>
  <si>
    <r>
      <rPr>
        <b/>
        <sz val="11"/>
        <color indexed="8"/>
        <rFont val="Arial Narrow"/>
        <family val="2"/>
      </rPr>
      <t>VP. Inmuebles y Muebles</t>
    </r>
    <r>
      <rPr>
        <sz val="11"/>
        <color indexed="8"/>
        <rFont val="Arial Narrow"/>
        <family val="2"/>
      </rPr>
      <t xml:space="preserve">: </t>
    </r>
    <r>
      <rPr>
        <sz val="11"/>
        <color indexed="8"/>
        <rFont val="Arial Narrow"/>
        <family val="2"/>
      </rPr>
      <t xml:space="preserve"> PROCESO PENDIENTE DE DESARROLLAR POR PARTE DEL FUNCIONARIO EN CARGADO DEL PROCESO DE ENAJENACIÓN TEMPRANA, POR TANTO, QUEDANDO A LA ESPERA DE CLARIDAD DE LAS CAUSAL 7 Y 8 DE LA LEY 2155 DE 2021 Y LEY 2197 DE 2022 PARA SU DEBIDO TRAMITE EN CADA UNO DE LOS PROCESOS.</t>
    </r>
  </si>
  <si>
    <r>
      <rPr>
        <b/>
        <sz val="11"/>
        <color theme="1"/>
        <rFont val="Arial Narrow"/>
        <family val="2"/>
      </rPr>
      <t>G.R Norte:</t>
    </r>
    <r>
      <rPr>
        <sz val="11"/>
        <color theme="1"/>
        <rFont val="Arial Narrow"/>
        <family val="2"/>
      </rPr>
      <t xml:space="preserve"> \\fileserver\publica\45 - Regional Norte\BASES CONSULTAS
</t>
    </r>
    <r>
      <rPr>
        <b/>
        <sz val="11"/>
        <color theme="1"/>
        <rFont val="Arial Narrow"/>
        <family val="2"/>
      </rPr>
      <t>GR Sur Occidente</t>
    </r>
    <r>
      <rPr>
        <sz val="11"/>
        <color theme="1"/>
        <rFont val="Arial Narrow"/>
        <family val="2"/>
      </rPr>
      <t xml:space="preserve">: Base de datos en excel en custodia de la regional, y el aplicativo Sigma 1.5
</t>
    </r>
    <r>
      <rPr>
        <b/>
        <sz val="11"/>
        <color theme="1"/>
        <rFont val="Arial Narrow"/>
        <family val="2"/>
      </rPr>
      <t>GRCO:</t>
    </r>
    <r>
      <rPr>
        <sz val="11"/>
        <color theme="1"/>
        <rFont val="Arial Narrow"/>
        <family val="2"/>
      </rPr>
      <t xml:space="preserve"> CARPETA PUBLICA 21-REGIONAL CENTRO ORIENTE-INDICADORES 2022-RIESGOS 2022
</t>
    </r>
    <r>
      <rPr>
        <b/>
        <sz val="11"/>
        <color theme="1"/>
        <rFont val="Arial Narrow"/>
        <family val="2"/>
      </rPr>
      <t>GR. Occidente:</t>
    </r>
    <r>
      <rPr>
        <sz val="11"/>
        <color theme="1"/>
        <rFont val="Arial Narrow"/>
        <family val="2"/>
      </rPr>
      <t xml:space="preserve">
Copia del correo remitido</t>
    </r>
  </si>
  <si>
    <r>
      <rPr>
        <b/>
        <sz val="11"/>
        <color theme="1"/>
        <rFont val="Arial Narrow"/>
        <family val="2"/>
      </rPr>
      <t xml:space="preserve">G.R Norte: </t>
    </r>
    <r>
      <rPr>
        <sz val="11"/>
        <color theme="1"/>
        <rFont val="Arial Narrow"/>
        <family val="2"/>
      </rPr>
      <t xml:space="preserve">Se contó con el personal suficiente para atender la totalidad de las diligencias programadas. 
</t>
    </r>
    <r>
      <rPr>
        <b/>
        <sz val="11"/>
        <color theme="1"/>
        <rFont val="Arial Narrow"/>
        <family val="2"/>
      </rPr>
      <t>GR Sur Occidente:</t>
    </r>
    <r>
      <rPr>
        <sz val="11"/>
        <color theme="1"/>
        <rFont val="Arial Narrow"/>
        <family val="2"/>
      </rPr>
      <t xml:space="preserve"> Al momentoi de lallegada de la convocatroia a la diligencia, la coordinación operativa regional verifica con cada funcionario la disponibilidad dentro de sus fucniones para programarle la asistencia a la diligencia.
</t>
    </r>
    <r>
      <rPr>
        <b/>
        <sz val="11"/>
        <color theme="1"/>
        <rFont val="Arial Narrow"/>
        <family val="2"/>
      </rPr>
      <t xml:space="preserve">GRCO: </t>
    </r>
    <r>
      <rPr>
        <sz val="11"/>
        <color theme="1"/>
        <rFont val="Arial Narrow"/>
        <family val="2"/>
      </rPr>
      <t xml:space="preserve">Se realiza el seguimiento a las diligencias de secuestro realizadas y solicitadas por la FGN y se realiza el ingreso de la informacion de los inmuebles entregados en el tercer trimestre.
</t>
    </r>
    <r>
      <rPr>
        <b/>
        <sz val="11"/>
        <color theme="1"/>
        <rFont val="Arial Narrow"/>
        <family val="2"/>
      </rPr>
      <t>GR Occidente:</t>
    </r>
    <r>
      <rPr>
        <sz val="11"/>
        <color theme="1"/>
        <rFont val="Arial Narrow"/>
        <family val="2"/>
      </rPr>
      <t xml:space="preserve"> asistencia de otras areas evidenciado en los acompañamientos.</t>
    </r>
  </si>
  <si>
    <r>
      <rPr>
        <b/>
        <sz val="11"/>
        <color theme="1"/>
        <rFont val="Arial Narrow"/>
        <family val="2"/>
      </rPr>
      <t>G.R Norte</t>
    </r>
    <r>
      <rPr>
        <sz val="11"/>
        <color theme="1"/>
        <rFont val="Arial Narrow"/>
        <family val="2"/>
      </rPr>
      <t xml:space="preserve">: Información de diligencias cargada en aplicativo SIGMA 2.0.
</t>
    </r>
    <r>
      <rPr>
        <b/>
        <sz val="11"/>
        <color theme="1"/>
        <rFont val="Arial Narrow"/>
        <family val="2"/>
      </rPr>
      <t>GR Sur Occidente:</t>
    </r>
    <r>
      <rPr>
        <sz val="11"/>
        <color theme="1"/>
        <rFont val="Arial Narrow"/>
        <family val="2"/>
      </rPr>
      <t xml:space="preserve"> Correo electronico
</t>
    </r>
    <r>
      <rPr>
        <b/>
        <sz val="11"/>
        <color theme="1"/>
        <rFont val="Arial Narrow"/>
        <family val="2"/>
      </rPr>
      <t>GRCO:</t>
    </r>
    <r>
      <rPr>
        <sz val="11"/>
        <color theme="1"/>
        <rFont val="Arial Narrow"/>
        <family val="2"/>
      </rPr>
      <t xml:space="preserve">  CARPETA PUBLICA 21-REGIONAL CENTRO ORIENTE-INDICADORES 2022-RIESGOS 2022-TERCER TRIMESTRE
</t>
    </r>
    <r>
      <rPr>
        <b/>
        <sz val="11"/>
        <color theme="1"/>
        <rFont val="Arial Narrow"/>
        <family val="2"/>
      </rPr>
      <t>GR Occidente:</t>
    </r>
    <r>
      <rPr>
        <sz val="11"/>
        <color theme="1"/>
        <rFont val="Arial Narrow"/>
        <family val="2"/>
      </rPr>
      <t xml:space="preserve"> actas de diligencias.</t>
    </r>
  </si>
  <si>
    <r>
      <rPr>
        <b/>
        <sz val="11"/>
        <color theme="1"/>
        <rFont val="Arial Narrow"/>
        <family val="2"/>
      </rPr>
      <t>G.R Norte:</t>
    </r>
    <r>
      <rPr>
        <sz val="11"/>
        <color theme="1"/>
        <rFont val="Arial Narrow"/>
        <family val="2"/>
      </rPr>
      <t xml:space="preserve"> Validación en bases de consulta de Rama Judicial, Policia Nacional, Fiscalía, Contraloria.
</t>
    </r>
    <r>
      <rPr>
        <b/>
        <sz val="11"/>
        <color theme="1"/>
        <rFont val="Arial Narrow"/>
        <family val="2"/>
      </rPr>
      <t>GR Sur Occidente</t>
    </r>
    <r>
      <rPr>
        <sz val="11"/>
        <color theme="1"/>
        <rFont val="Arial Narrow"/>
        <family val="2"/>
      </rPr>
      <t xml:space="preserve">: Cargue de la poliza aprobada al sistema
</t>
    </r>
    <r>
      <rPr>
        <b/>
        <sz val="11"/>
        <color theme="1"/>
        <rFont val="Arial Narrow"/>
        <family val="2"/>
      </rPr>
      <t>GRCO</t>
    </r>
    <r>
      <rPr>
        <sz val="11"/>
        <color theme="1"/>
        <rFont val="Arial Narrow"/>
        <family val="2"/>
      </rPr>
      <t xml:space="preserve">: Se realiza la verificacion del estado del inmueble, cuando se evidencia inconvenientes con los esquemas de administracion se reportan, se carga la visita en el aplicativo para dejar la evidencia y la traza de la informacion.
</t>
    </r>
    <r>
      <rPr>
        <b/>
        <sz val="11"/>
        <color theme="1"/>
        <rFont val="Arial Narrow"/>
        <family val="2"/>
      </rPr>
      <t>GR Occidente</t>
    </r>
    <r>
      <rPr>
        <sz val="11"/>
        <color theme="1"/>
        <rFont val="Arial Narrow"/>
        <family val="2"/>
      </rPr>
      <t>: actualmente no se cuenta con legal check pero se hacen las consultas individuales</t>
    </r>
  </si>
  <si>
    <r>
      <rPr>
        <b/>
        <sz val="11"/>
        <color theme="1"/>
        <rFont val="Arial Narrow"/>
        <family val="2"/>
      </rPr>
      <t>G.R Norte:</t>
    </r>
    <r>
      <rPr>
        <sz val="11"/>
        <color theme="1"/>
        <rFont val="Arial Narrow"/>
        <family val="2"/>
      </rPr>
      <t xml:space="preserve"> La consulta se comparte por parte del funcionario del GIT Jurídico vía correo electrónico directamente a la asesora comercial solicitante. 
</t>
    </r>
    <r>
      <rPr>
        <b/>
        <sz val="11"/>
        <color theme="1"/>
        <rFont val="Arial Narrow"/>
        <family val="2"/>
      </rPr>
      <t>GR Sur Occidente</t>
    </r>
    <r>
      <rPr>
        <sz val="11"/>
        <color theme="1"/>
        <rFont val="Arial Narrow"/>
        <family val="2"/>
      </rPr>
      <t xml:space="preserve">: Aplicativo Sigma 2.0
</t>
    </r>
    <r>
      <rPr>
        <b/>
        <sz val="11"/>
        <color theme="1"/>
        <rFont val="Arial Narrow"/>
        <family val="2"/>
      </rPr>
      <t>GRCO:</t>
    </r>
    <r>
      <rPr>
        <sz val="11"/>
        <color theme="1"/>
        <rFont val="Arial Narrow"/>
        <family val="2"/>
      </rPr>
      <t xml:space="preserve"> CARPETA PUBLICA 21-REGIONAL CENTRO ORIENTE-INDICADORES 2022-RIESGOS 2022-TERCER TRIMESTRE
</t>
    </r>
    <r>
      <rPr>
        <b/>
        <sz val="11"/>
        <color theme="1"/>
        <rFont val="Arial Narrow"/>
        <family val="2"/>
      </rPr>
      <t>GR Occidente</t>
    </r>
    <r>
      <rPr>
        <sz val="11"/>
        <color theme="1"/>
        <rFont val="Arial Narrow"/>
        <family val="2"/>
      </rPr>
      <t>: cada caso cuenta con carpeta con los soportes.</t>
    </r>
  </si>
  <si>
    <r>
      <rPr>
        <b/>
        <sz val="11"/>
        <color theme="1"/>
        <rFont val="Arial Narrow"/>
        <family val="2"/>
      </rPr>
      <t>G.R Norte:</t>
    </r>
    <r>
      <rPr>
        <sz val="11"/>
        <color theme="1"/>
        <rFont val="Arial Narrow"/>
        <family val="2"/>
      </rPr>
      <t xml:space="preserve"> Sin iniciar 
</t>
    </r>
    <r>
      <rPr>
        <b/>
        <sz val="11"/>
        <color theme="1"/>
        <rFont val="Arial Narrow"/>
        <family val="2"/>
      </rPr>
      <t>GR Sur Occidente</t>
    </r>
    <r>
      <rPr>
        <sz val="11"/>
        <color theme="1"/>
        <rFont val="Arial Narrow"/>
        <family val="2"/>
      </rPr>
      <t xml:space="preserve">: De acuerdo con las actas de posesión emitidas se programa las entregas y se hace seguimiento al cumplimiento de estas
</t>
    </r>
    <r>
      <rPr>
        <b/>
        <sz val="11"/>
        <color theme="1"/>
        <rFont val="Arial Narrow"/>
        <family val="2"/>
      </rPr>
      <t>GRCO</t>
    </r>
    <r>
      <rPr>
        <sz val="11"/>
        <color theme="1"/>
        <rFont val="Arial Narrow"/>
        <family val="2"/>
      </rPr>
      <t xml:space="preserve">: Se realiza el monitoreo y la programacion mensual para la entrega de los inmuebles a los depositarios provisionales ya que algunos son removidos por malos manejos de los activos.
</t>
    </r>
    <r>
      <rPr>
        <b/>
        <sz val="11"/>
        <color theme="1"/>
        <rFont val="Arial Narrow"/>
        <family val="2"/>
      </rPr>
      <t>GR. Occidente:</t>
    </r>
    <r>
      <rPr>
        <sz val="11"/>
        <color theme="1"/>
        <rFont val="Arial Narrow"/>
        <family val="2"/>
      </rPr>
      <t xml:space="preserve">
Dependiendo de las condiciones y elementos que se tengan con los factores de ubicación y seguridad se procede aplicar el procedimiento de entregas virtuales, en casos especiales se dispone de un personal para realizar la entrega en sitio</t>
    </r>
  </si>
  <si>
    <r>
      <rPr>
        <b/>
        <sz val="11"/>
        <color theme="1"/>
        <rFont val="Arial Narrow"/>
        <family val="2"/>
      </rPr>
      <t>G.R Norte</t>
    </r>
    <r>
      <rPr>
        <sz val="11"/>
        <color theme="1"/>
        <rFont val="Arial Narrow"/>
        <family val="2"/>
      </rPr>
      <t xml:space="preserve">: Sin iniciar 
</t>
    </r>
    <r>
      <rPr>
        <b/>
        <sz val="11"/>
        <color theme="1"/>
        <rFont val="Arial Narrow"/>
        <family val="2"/>
      </rPr>
      <t>GR Sur Occidente</t>
    </r>
    <r>
      <rPr>
        <sz val="11"/>
        <color theme="1"/>
        <rFont val="Arial Narrow"/>
        <family val="2"/>
      </rPr>
      <t xml:space="preserve">: Aplicativo Sigma 2.0 cargue de actasa de entrega, actas de posesión
</t>
    </r>
    <r>
      <rPr>
        <b/>
        <sz val="11"/>
        <color theme="1"/>
        <rFont val="Arial Narrow"/>
        <family val="2"/>
      </rPr>
      <t xml:space="preserve">GRCO: </t>
    </r>
    <r>
      <rPr>
        <sz val="11"/>
        <color theme="1"/>
        <rFont val="Arial Narrow"/>
        <family val="2"/>
      </rPr>
      <t xml:space="preserve">CARPETA PUBLICA 21-REGIONAL CENTRO ORIENTE-INDICADORES 2022-RIESGOS 2022-TERCER TRIMESTRE
</t>
    </r>
    <r>
      <rPr>
        <b/>
        <sz val="11"/>
        <color theme="1"/>
        <rFont val="Arial Narrow"/>
        <family val="2"/>
      </rPr>
      <t>GR. Occidente:</t>
    </r>
    <r>
      <rPr>
        <sz val="11"/>
        <color theme="1"/>
        <rFont val="Arial Narrow"/>
        <family val="2"/>
      </rPr>
      <t xml:space="preserve">
formato actas de entrega.
\\fileserver\Publica\33-Regional Occidente\BASES OPERATIVAS</t>
    </r>
  </si>
  <si>
    <r>
      <rPr>
        <b/>
        <sz val="11"/>
        <color theme="1"/>
        <rFont val="Arial Narrow"/>
        <family val="2"/>
      </rPr>
      <t>GR Sur Occidente</t>
    </r>
    <r>
      <rPr>
        <sz val="11"/>
        <color theme="1"/>
        <rFont val="Arial Narrow"/>
        <family val="2"/>
      </rPr>
      <t xml:space="preserve">: Verificacón del flujo en aplicativo SEVEN ERP, y Sigma 1.5
</t>
    </r>
    <r>
      <rPr>
        <b/>
        <sz val="11"/>
        <color theme="1"/>
        <rFont val="Arial Narrow"/>
        <family val="2"/>
      </rPr>
      <t xml:space="preserve">GRCO: </t>
    </r>
    <r>
      <rPr>
        <sz val="11"/>
        <color theme="1"/>
        <rFont val="Arial Narrow"/>
        <family val="2"/>
      </rPr>
      <t xml:space="preserve">Se realiza el seguimiento y monitoreo a la solicitud de pasivos mensuales para el pago correspondiente 
</t>
    </r>
    <r>
      <rPr>
        <b/>
        <sz val="11"/>
        <color theme="1"/>
        <rFont val="Arial Narrow"/>
        <family val="2"/>
      </rPr>
      <t>GR. Occidente:</t>
    </r>
    <r>
      <rPr>
        <sz val="11"/>
        <color theme="1"/>
        <rFont val="Arial Narrow"/>
        <family val="2"/>
      </rPr>
      <t xml:space="preserve">
La regional realiza el pago de pasivos una vez el inmueble cuente con aprobacion del contrato del comite respectivo, este riesgo es compartido con la gerencia de inmuebles urbanos, toda vez que esta gerencia es quien controla los pagos</t>
    </r>
  </si>
  <si>
    <r>
      <rPr>
        <b/>
        <sz val="11"/>
        <color theme="1"/>
        <rFont val="Arial Narrow"/>
        <family val="2"/>
      </rPr>
      <t>GR Sur Occidente:</t>
    </r>
    <r>
      <rPr>
        <sz val="11"/>
        <color theme="1"/>
        <rFont val="Arial Narrow"/>
        <family val="2"/>
      </rPr>
      <t xml:space="preserve"> Sigma 1.5
</t>
    </r>
    <r>
      <rPr>
        <b/>
        <sz val="11"/>
        <color theme="1"/>
        <rFont val="Arial Narrow"/>
        <family val="2"/>
      </rPr>
      <t xml:space="preserve">GRCO: </t>
    </r>
    <r>
      <rPr>
        <sz val="11"/>
        <color theme="1"/>
        <rFont val="Arial Narrow"/>
        <family val="2"/>
      </rPr>
      <t xml:space="preserve">CARPETA PUBLICA 21-REGIONAL CENTRO ORIENTE-INDICADORES 2022-RIESGOS 2022-TERCER TRIMESTRE
</t>
    </r>
    <r>
      <rPr>
        <b/>
        <sz val="11"/>
        <color theme="1"/>
        <rFont val="Arial Narrow"/>
        <family val="2"/>
      </rPr>
      <t>GR. Occidente:</t>
    </r>
    <r>
      <rPr>
        <sz val="11"/>
        <color theme="1"/>
        <rFont val="Arial Narrow"/>
        <family val="2"/>
      </rPr>
      <t xml:space="preserve">
base de excel, reporte power BI</t>
    </r>
  </si>
  <si>
    <r>
      <rPr>
        <b/>
        <sz val="11"/>
        <color theme="1"/>
        <rFont val="Arial Narrow"/>
        <family val="2"/>
      </rPr>
      <t>G.R Norte</t>
    </r>
    <r>
      <rPr>
        <sz val="11"/>
        <color theme="1"/>
        <rFont val="Arial Narrow"/>
        <family val="2"/>
      </rPr>
      <t xml:space="preserve">: Elaboración de informe del estado de ejecución de las obras aprobadas. 
</t>
    </r>
    <r>
      <rPr>
        <b/>
        <sz val="11"/>
        <color theme="1"/>
        <rFont val="Arial Narrow"/>
        <family val="2"/>
      </rPr>
      <t>GR Sur Occidente:</t>
    </r>
    <r>
      <rPr>
        <sz val="11"/>
        <color theme="1"/>
        <rFont val="Arial Narrow"/>
        <family val="2"/>
      </rPr>
      <t xml:space="preserve"> La coordinación comercial lleva una base de control con cada ROM solicitado, y el estado de estos.
</t>
    </r>
    <r>
      <rPr>
        <b/>
        <sz val="11"/>
        <color theme="1"/>
        <rFont val="Arial Narrow"/>
        <family val="2"/>
      </rPr>
      <t xml:space="preserve">GRCO: </t>
    </r>
    <r>
      <rPr>
        <sz val="11"/>
        <color theme="1"/>
        <rFont val="Arial Narrow"/>
        <family val="2"/>
      </rPr>
      <t xml:space="preserve">Se realiza el seguimiento a ROM durante el segundo trimestre a los contratos para intervenciones autorizados mediante comité de regional o central del primer trimestre  
</t>
    </r>
    <r>
      <rPr>
        <b/>
        <sz val="11"/>
        <color theme="1"/>
        <rFont val="Arial Narrow"/>
        <family val="2"/>
      </rPr>
      <t xml:space="preserve">GR. Occidente:
</t>
    </r>
    <r>
      <rPr>
        <sz val="11"/>
        <color theme="1"/>
        <rFont val="Arial Narrow"/>
        <family val="2"/>
      </rPr>
      <t>De acuerdo a las solicitudes presentadas en los negocios para descuentos contra canon, se realiza seguimiento y se dispone de la informacion en la carpeta destinada para esto.</t>
    </r>
  </si>
  <si>
    <r>
      <rPr>
        <b/>
        <sz val="11"/>
        <color theme="1"/>
        <rFont val="Arial Narrow"/>
        <family val="2"/>
      </rPr>
      <t>G.R Norte:</t>
    </r>
    <r>
      <rPr>
        <sz val="11"/>
        <color theme="1"/>
        <rFont val="Arial Narrow"/>
        <family val="2"/>
      </rPr>
      <t xml:space="preserve"> \\fileserver\publica\45 - Regional Norte\COORDINACION COMERCIAL\ROM\CONTRATO 037-2022\5. INFORMES DE SUPERVISION\2022
</t>
    </r>
    <r>
      <rPr>
        <b/>
        <sz val="11"/>
        <color theme="1"/>
        <rFont val="Arial Narrow"/>
        <family val="2"/>
      </rPr>
      <t xml:space="preserve">GRCO: </t>
    </r>
    <r>
      <rPr>
        <sz val="11"/>
        <color theme="1"/>
        <rFont val="Arial Narrow"/>
        <family val="2"/>
      </rPr>
      <t xml:space="preserve">CARPETA PUBLICA 21-REGIONAL CENTRO ORIENTE-INDICADORES 2022-RIESGOS 2022-SEGUNDO TRIMESTRE
</t>
    </r>
    <r>
      <rPr>
        <b/>
        <sz val="11"/>
        <color theme="1"/>
        <rFont val="Arial Narrow"/>
        <family val="2"/>
      </rPr>
      <t>GR. Occident</t>
    </r>
    <r>
      <rPr>
        <sz val="11"/>
        <color theme="1"/>
        <rFont val="Arial Narrow"/>
        <family val="2"/>
      </rPr>
      <t>e GR. Ruta: 
\\fileserver\Publica\33-Regional Occidente\DIEGO CORDOBA</t>
    </r>
  </si>
  <si>
    <r>
      <rPr>
        <b/>
        <sz val="11"/>
        <color theme="1"/>
        <rFont val="Arial Narrow"/>
        <family val="2"/>
      </rPr>
      <t>G.R Norte</t>
    </r>
    <r>
      <rPr>
        <sz val="11"/>
        <color theme="1"/>
        <rFont val="Arial Narrow"/>
        <family val="2"/>
      </rPr>
      <t xml:space="preserve">: A fin de evitar cruce de infromación, la Gerencia dispone de una base con la información actualizada del estado de la totalidad de activos en juridiscción de la Regional.
</t>
    </r>
    <r>
      <rPr>
        <b/>
        <sz val="11"/>
        <color theme="1"/>
        <rFont val="Arial Narrow"/>
        <family val="2"/>
      </rPr>
      <t xml:space="preserve">GR Sur Occidente: </t>
    </r>
    <r>
      <rPr>
        <sz val="11"/>
        <color theme="1"/>
        <rFont val="Arial Narrow"/>
        <family val="2"/>
      </rPr>
      <t xml:space="preserve">Mediante la base de ventas y las resoluciones de devolución de activos se realiza el control que los ocntratos solicitados esten terminados.  
</t>
    </r>
    <r>
      <rPr>
        <b/>
        <sz val="11"/>
        <color theme="1"/>
        <rFont val="Arial Narrow"/>
        <family val="2"/>
      </rPr>
      <t xml:space="preserve">GRCO: </t>
    </r>
    <r>
      <rPr>
        <sz val="11"/>
        <color theme="1"/>
        <rFont val="Arial Narrow"/>
        <family val="2"/>
      </rPr>
      <t xml:space="preserve">Se realiza el seguimiento a los contratos terminados para actualizacion en el sistema durante el segundo trimestre segun las autorizaciones del  comité de regional.
</t>
    </r>
    <r>
      <rPr>
        <b/>
        <sz val="11"/>
        <color theme="1"/>
        <rFont val="Arial Narrow"/>
        <family val="2"/>
      </rPr>
      <t>GR. Occidente:</t>
    </r>
    <r>
      <rPr>
        <sz val="11"/>
        <color theme="1"/>
        <rFont val="Arial Narrow"/>
        <family val="2"/>
      </rPr>
      <t xml:space="preserve">
GR. Occidente:
Remision a traves de correo electronico de las Cesiones del cotnrato de arrendamiento solicitando la no facturacion por parte de Sae al arrendatario toda vez que es el propietario o comprador quien debe generar el cobro al arrendatario.</t>
    </r>
  </si>
  <si>
    <r>
      <rPr>
        <b/>
        <sz val="11"/>
        <color indexed="8"/>
        <rFont val="Arial Narrow"/>
        <family val="2"/>
      </rPr>
      <t>GBI. Rurales</t>
    </r>
    <r>
      <rPr>
        <sz val="11"/>
        <color indexed="8"/>
        <rFont val="Arial Narrow"/>
        <family val="2"/>
      </rPr>
      <t xml:space="preserve">:
*Cuando la regional asi lo requiere se programan diversas capacitaciones por regional para funcionarios y depostarios atendiendo a la expocision de la metolodogia de la estimacion de valor de los bienes inmuebles rurales. 
</t>
    </r>
    <r>
      <rPr>
        <b/>
        <sz val="11"/>
        <color rgb="FF000000"/>
        <rFont val="Arial Narrow"/>
        <family val="2"/>
      </rPr>
      <t>G.R Norte</t>
    </r>
    <r>
      <rPr>
        <sz val="11"/>
        <color indexed="8"/>
        <rFont val="Arial Narrow"/>
        <family val="2"/>
      </rPr>
      <t xml:space="preserve">: Sin iniciar
</t>
    </r>
    <r>
      <rPr>
        <b/>
        <sz val="11"/>
        <color rgb="FF000000"/>
        <rFont val="Arial Narrow"/>
        <family val="2"/>
      </rPr>
      <t>G. Técnica:</t>
    </r>
    <r>
      <rPr>
        <sz val="11"/>
        <color indexed="8"/>
        <rFont val="Arial Narrow"/>
        <family val="2"/>
      </rPr>
      <t xml:space="preserve">
Foros de participación con los depositarios donde se realiza actualización de las metodologías. Se realizo un foro a finales del año 2021. Se han realizado capacitaciones individuales según la necesidad de los depositarios. No aplica directamente a la Gerencia Técnica.
</t>
    </r>
    <r>
      <rPr>
        <b/>
        <sz val="11"/>
        <color rgb="FF000000"/>
        <rFont val="Arial Narrow"/>
        <family val="2"/>
      </rPr>
      <t>GBI. Urbanos</t>
    </r>
    <r>
      <rPr>
        <sz val="11"/>
        <color indexed="8"/>
        <rFont val="Arial Narrow"/>
        <family val="2"/>
      </rPr>
      <t xml:space="preserve">: ESTE PROCESO ESTA A CARGO DE LAS GERENCIAS REGIONALES CONFORME LO DISPUESTO EN LA DESCRIPCIÓN DEL CONTROL
</t>
    </r>
    <r>
      <rPr>
        <b/>
        <sz val="11"/>
        <color rgb="FF000000"/>
        <rFont val="Arial Narrow"/>
        <family val="2"/>
      </rPr>
      <t>GR Sur Occidente:</t>
    </r>
    <r>
      <rPr>
        <sz val="11"/>
        <color indexed="8"/>
        <rFont val="Arial Narrow"/>
        <family val="2"/>
      </rPr>
      <t xml:space="preserve"> Periodicamente se realiza reunion virtual o presencial con los depositarios provisionales, para hacer seguimineto al portafolio asignado y entregado
</t>
    </r>
    <r>
      <rPr>
        <b/>
        <sz val="11"/>
        <color rgb="FF000000"/>
        <rFont val="Arial Narrow"/>
        <family val="2"/>
      </rPr>
      <t>GRCO</t>
    </r>
    <r>
      <rPr>
        <sz val="11"/>
        <color indexed="8"/>
        <rFont val="Arial Narrow"/>
        <family val="2"/>
      </rPr>
      <t xml:space="preserve">: Se realiza el seguimiento, monitoreo al cargue y aprobacion de visitas semanal para evitar la acomulacion de estas.
</t>
    </r>
    <r>
      <rPr>
        <b/>
        <sz val="11"/>
        <color rgb="FF000000"/>
        <rFont val="Arial Narrow"/>
        <family val="2"/>
      </rPr>
      <t>GR. Occidente:</t>
    </r>
    <r>
      <rPr>
        <sz val="11"/>
        <color indexed="8"/>
        <rFont val="Arial Narrow"/>
        <family val="2"/>
      </rPr>
      <t xml:space="preserve">
GR. Occidente:
se realizó solicitud a los depositarios atendiendo memorando de la gerencia Inmuebles Urbanos CI2022-002540, en para establecer y conciliar el inventario de cada uno de l os depositarios para establecer las cifras reales</t>
    </r>
  </si>
  <si>
    <r>
      <rPr>
        <b/>
        <sz val="11"/>
        <color indexed="8"/>
        <rFont val="Arial Narrow"/>
        <family val="2"/>
      </rPr>
      <t>GBI. Rurales</t>
    </r>
    <r>
      <rPr>
        <sz val="11"/>
        <color indexed="8"/>
        <rFont val="Arial Narrow"/>
        <family val="2"/>
      </rPr>
      <t xml:space="preserve">:
Actas de reunion
Listados de asisteencia
Correos electronicos de invitacion
Aplicativo zeus con memorandos de solitcitud y desarrollo
</t>
    </r>
    <r>
      <rPr>
        <b/>
        <sz val="11"/>
        <color rgb="FF000000"/>
        <rFont val="Arial Narrow"/>
        <family val="2"/>
      </rPr>
      <t>G. Técnica:</t>
    </r>
    <r>
      <rPr>
        <sz val="11"/>
        <color indexed="8"/>
        <rFont val="Arial Narrow"/>
        <family val="2"/>
      </rPr>
      <t xml:space="preserve"> N/A
</t>
    </r>
    <r>
      <rPr>
        <b/>
        <sz val="11"/>
        <color rgb="FF000000"/>
        <rFont val="Arial Narrow"/>
        <family val="2"/>
      </rPr>
      <t>GR Sur Occidente:</t>
    </r>
    <r>
      <rPr>
        <sz val="11"/>
        <color indexed="8"/>
        <rFont val="Arial Narrow"/>
        <family val="2"/>
      </rPr>
      <t xml:space="preserve"> Base datos en excel en custodia de la coordinación comercial.
</t>
    </r>
    <r>
      <rPr>
        <b/>
        <sz val="11"/>
        <color rgb="FF000000"/>
        <rFont val="Arial Narrow"/>
        <family val="2"/>
      </rPr>
      <t>GRCO</t>
    </r>
    <r>
      <rPr>
        <sz val="11"/>
        <color indexed="8"/>
        <rFont val="Arial Narrow"/>
        <family val="2"/>
      </rPr>
      <t xml:space="preserve">: CARPETA PUBLICA 21-REGIONAL CENTRO ORIENTE-INDICADORES 2022-RIESGOS 2022-TERCER TRIMESTRE
</t>
    </r>
    <r>
      <rPr>
        <b/>
        <sz val="11"/>
        <color rgb="FF000000"/>
        <rFont val="Arial Narrow"/>
        <family val="2"/>
      </rPr>
      <t>GR. Occidente:</t>
    </r>
    <r>
      <rPr>
        <sz val="11"/>
        <color indexed="8"/>
        <rFont val="Arial Narrow"/>
        <family val="2"/>
      </rPr>
      <t xml:space="preserve">
Base exce</t>
    </r>
  </si>
  <si>
    <r>
      <rPr>
        <b/>
        <sz val="11"/>
        <color indexed="8"/>
        <rFont val="Arial Narrow"/>
        <family val="2"/>
      </rPr>
      <t>GBI. Rurales</t>
    </r>
    <r>
      <rPr>
        <sz val="11"/>
        <color indexed="8"/>
        <rFont val="Arial Narrow"/>
        <family val="2"/>
      </rPr>
      <t xml:space="preserve">:
Si pasado el tiempo respectivo no se tiene avance se realiza reiteracion hasta tener el acto solicitado
</t>
    </r>
    <r>
      <rPr>
        <b/>
        <sz val="11"/>
        <color rgb="FF000000"/>
        <rFont val="Arial Narrow"/>
        <family val="2"/>
      </rPr>
      <t>G.R Norte:</t>
    </r>
    <r>
      <rPr>
        <sz val="11"/>
        <color indexed="8"/>
        <rFont val="Arial Narrow"/>
        <family val="2"/>
      </rPr>
      <t xml:space="preserve"> Sin iniciar 
</t>
    </r>
    <r>
      <rPr>
        <b/>
        <sz val="11"/>
        <color rgb="FF000000"/>
        <rFont val="Arial Narrow"/>
        <family val="2"/>
      </rPr>
      <t>GBI. Urbanos</t>
    </r>
    <r>
      <rPr>
        <sz val="11"/>
        <color indexed="8"/>
        <rFont val="Arial Narrow"/>
        <family val="2"/>
      </rPr>
      <t xml:space="preserve">:SE REALIZA EL SEGUIMIENTO A LAS NOTAS DEVOLUTIVAS REALIZADAS POR LAS ORIP Y SE ATIENDEN DE MANERA OPORTUNA.
</t>
    </r>
    <r>
      <rPr>
        <b/>
        <sz val="11"/>
        <color rgb="FF000000"/>
        <rFont val="Arial Narrow"/>
        <family val="2"/>
      </rPr>
      <t>GR Sur Occidente:</t>
    </r>
    <r>
      <rPr>
        <sz val="11"/>
        <color indexed="8"/>
        <rFont val="Arial Narrow"/>
        <family val="2"/>
      </rPr>
      <t xml:space="preserve"> SE realizas los memorandos correspondientes y se rvisa por el lider del area y la gerencia regional.
</t>
    </r>
    <r>
      <rPr>
        <b/>
        <sz val="11"/>
        <color rgb="FF000000"/>
        <rFont val="Arial Narrow"/>
        <family val="2"/>
      </rPr>
      <t xml:space="preserve">
GRCO: </t>
    </r>
    <r>
      <rPr>
        <sz val="11"/>
        <color indexed="8"/>
        <rFont val="Arial Narrow"/>
        <family val="2"/>
      </rPr>
      <t xml:space="preserve">Se realiza el seguimiento, monitoreo ala formalizacion y los pasivos para evitar o alertar las anotaciones irregulares. 
</t>
    </r>
    <r>
      <rPr>
        <b/>
        <sz val="11"/>
        <color rgb="FF000000"/>
        <rFont val="Arial Narrow"/>
        <family val="2"/>
      </rPr>
      <t>G. Sociedades Activas:</t>
    </r>
    <r>
      <rPr>
        <sz val="11"/>
        <color indexed="8"/>
        <rFont val="Arial Narrow"/>
        <family val="2"/>
      </rPr>
      <t xml:space="preserve"> En el 3T la Gerencia de Sociedades Activas asigna al equipo técnico para que realice seguimiento a las comunicaciones y si es el caso se realiza la reiteración o aclaración de las anotaciones.
</t>
    </r>
    <r>
      <rPr>
        <b/>
        <sz val="11"/>
        <color rgb="FF000000"/>
        <rFont val="Arial Narrow"/>
        <family val="2"/>
      </rPr>
      <t xml:space="preserve">GR. Occidente:
</t>
    </r>
    <r>
      <rPr>
        <sz val="11"/>
        <color rgb="FF000000"/>
        <rFont val="Arial Narrow"/>
        <family val="2"/>
      </rPr>
      <t>Depende de las Gerencias de bienes inmuebles rurales, urbanos y sociales.</t>
    </r>
  </si>
  <si>
    <r>
      <rPr>
        <b/>
        <sz val="11"/>
        <color indexed="8"/>
        <rFont val="Arial Narrow"/>
        <family val="2"/>
      </rPr>
      <t>GBI. Rurales</t>
    </r>
    <r>
      <rPr>
        <sz val="11"/>
        <color indexed="8"/>
        <rFont val="Arial Narrow"/>
        <family val="2"/>
      </rPr>
      <t xml:space="preserve">:
En la carpeta publica de la Gerencia de Bienes inmuebles rurales esta relacionada la matriz de seguimiento en el area de reiteraciones
\\fileserver\publica\84 - Gerencia Rural\MARIA P\REITERACIONES
Aplicativo zeus, oficios de salida
</t>
    </r>
    <r>
      <rPr>
        <b/>
        <sz val="11"/>
        <color rgb="FF000000"/>
        <rFont val="Arial Narrow"/>
        <family val="2"/>
      </rPr>
      <t>GBI. Urbanos:</t>
    </r>
    <r>
      <rPr>
        <sz val="11"/>
        <color indexed="8"/>
        <rFont val="Arial Narrow"/>
        <family val="2"/>
      </rPr>
      <t xml:space="preserve"> SOPORTE SEGUIMIENTO. \\fileserver\publica\20 -Gerencia de Bienes Inmuebles\JHOANNA
</t>
    </r>
    <r>
      <rPr>
        <b/>
        <sz val="11"/>
        <color rgb="FF000000"/>
        <rFont val="Arial Narrow"/>
        <family val="2"/>
      </rPr>
      <t xml:space="preserve">
GR Sur Occidente</t>
    </r>
    <r>
      <rPr>
        <sz val="11"/>
        <color indexed="8"/>
        <rFont val="Arial Narrow"/>
        <family val="2"/>
      </rPr>
      <t xml:space="preserve">: Aplicativo Zeus
</t>
    </r>
    <r>
      <rPr>
        <b/>
        <sz val="11"/>
        <color rgb="FF000000"/>
        <rFont val="Arial Narrow"/>
        <family val="2"/>
      </rPr>
      <t xml:space="preserve">
GRCO: </t>
    </r>
    <r>
      <rPr>
        <sz val="11"/>
        <color indexed="8"/>
        <rFont val="Arial Narrow"/>
        <family val="2"/>
      </rPr>
      <t xml:space="preserve">CARPETA PUBLICA 21-REGIONAL CENTRO ORIENTE-INDICADORES 2022-RIESGOS 2022-TERCER TRIMESTRE
</t>
    </r>
    <r>
      <rPr>
        <b/>
        <sz val="11"/>
        <color rgb="FF000000"/>
        <rFont val="Arial Narrow"/>
        <family val="2"/>
      </rPr>
      <t xml:space="preserve">
G. Sociedades Activas</t>
    </r>
    <r>
      <rPr>
        <sz val="11"/>
        <color indexed="8"/>
        <rFont val="Arial Narrow"/>
        <family val="2"/>
      </rPr>
      <t xml:space="preserve">: Inventario con la asignación de responsables técnicos para cada activo.
</t>
    </r>
    <r>
      <rPr>
        <b/>
        <sz val="11"/>
        <color rgb="FF000000"/>
        <rFont val="Arial Narrow"/>
        <family val="2"/>
      </rPr>
      <t>GR. Occidente:</t>
    </r>
    <r>
      <rPr>
        <sz val="11"/>
        <color indexed="8"/>
        <rFont val="Arial Narrow"/>
        <family val="2"/>
      </rPr>
      <t xml:space="preserve">
Depende de las Gerencias de bienes inmuebles rurales, urbanos y sociales.</t>
    </r>
  </si>
  <si>
    <r>
      <rPr>
        <b/>
        <sz val="11"/>
        <color theme="1"/>
        <rFont val="Arial Narrow"/>
        <family val="2"/>
      </rPr>
      <t>GR Sur Occidente</t>
    </r>
    <r>
      <rPr>
        <sz val="11"/>
        <color theme="1"/>
        <rFont val="Arial Narrow"/>
        <family val="2"/>
      </rPr>
      <t xml:space="preserve">: Sigma 1.5
</t>
    </r>
    <r>
      <rPr>
        <b/>
        <sz val="11"/>
        <color theme="1"/>
        <rFont val="Arial Narrow"/>
        <family val="2"/>
      </rPr>
      <t>GRCO:</t>
    </r>
    <r>
      <rPr>
        <sz val="11"/>
        <color theme="1"/>
        <rFont val="Arial Narrow"/>
        <family val="2"/>
      </rPr>
      <t xml:space="preserve"> CARPETA PUBLICA 21-REGIONAL CENTRO ORIENTE-INDICADORES 2022-RIESGOS 2022-TERCER TRIMESTRE
</t>
    </r>
    <r>
      <rPr>
        <b/>
        <sz val="11"/>
        <color theme="1"/>
        <rFont val="Arial Narrow"/>
        <family val="2"/>
      </rPr>
      <t>GR. Occidente:</t>
    </r>
    <r>
      <rPr>
        <sz val="11"/>
        <color theme="1"/>
        <rFont val="Arial Narrow"/>
        <family val="2"/>
      </rPr>
      <t xml:space="preserve">
Base excel</t>
    </r>
  </si>
  <si>
    <r>
      <rPr>
        <b/>
        <sz val="11"/>
        <color theme="1"/>
        <rFont val="Arial Narrow"/>
        <family val="2"/>
      </rPr>
      <t>GR Sur Occidente</t>
    </r>
    <r>
      <rPr>
        <sz val="11"/>
        <color theme="1"/>
        <rFont val="Arial Narrow"/>
        <family val="2"/>
      </rPr>
      <t xml:space="preserve">: Verificacón del flujo en aplicativo SEVEN ERP, y Sigma 1.5
</t>
    </r>
    <r>
      <rPr>
        <b/>
        <sz val="11"/>
        <color theme="1"/>
        <rFont val="Arial Narrow"/>
        <family val="2"/>
      </rPr>
      <t xml:space="preserve">
GRCO:</t>
    </r>
    <r>
      <rPr>
        <sz val="11"/>
        <color theme="1"/>
        <rFont val="Arial Narrow"/>
        <family val="2"/>
      </rPr>
      <t xml:space="preserve"> Se realiza el seguimiento y monitoreo a la solicitud de paga a las administraciones para el pago correspondiente 
</t>
    </r>
    <r>
      <rPr>
        <b/>
        <sz val="11"/>
        <color theme="1"/>
        <rFont val="Arial Narrow"/>
        <family val="2"/>
      </rPr>
      <t>GR. Occidente:</t>
    </r>
    <r>
      <rPr>
        <sz val="11"/>
        <color theme="1"/>
        <rFont val="Arial Narrow"/>
        <family val="2"/>
      </rPr>
      <t xml:space="preserve">
La regional realiza el pago de pasivos una vez el inmueble cuente con aprobacion del contrato del comite respectivo, este riesgo es compartido con la gerencia de inmuebles urbanos, toda vez que esta gerencia es quien controla los pagos
</t>
    </r>
    <r>
      <rPr>
        <b/>
        <sz val="11"/>
        <color theme="1"/>
        <rFont val="Arial Narrow"/>
        <family val="2"/>
      </rPr>
      <t xml:space="preserve">
GR. Occidente:
</t>
    </r>
    <r>
      <rPr>
        <sz val="11"/>
        <color theme="1"/>
        <rFont val="Arial Narrow"/>
        <family val="2"/>
      </rPr>
      <t>La regional realiza el pago de pasivos una vez el inmueble cuente con aprobacion del contrato del comite respectivo, este riesgo es compartido con la gerencia de inmuebles urbanos, toda vez que esta gerencia es quien controla los pagos</t>
    </r>
  </si>
  <si>
    <r>
      <rPr>
        <b/>
        <sz val="11"/>
        <color theme="1"/>
        <rFont val="Arial Narrow"/>
        <family val="2"/>
      </rPr>
      <t>GR Sur Occidente</t>
    </r>
    <r>
      <rPr>
        <sz val="11"/>
        <color theme="1"/>
        <rFont val="Arial Narrow"/>
        <family val="2"/>
      </rPr>
      <t xml:space="preserve">: Sigma 1.5
</t>
    </r>
    <r>
      <rPr>
        <b/>
        <sz val="11"/>
        <color theme="1"/>
        <rFont val="Arial Narrow"/>
        <family val="2"/>
      </rPr>
      <t xml:space="preserve">GRCO: </t>
    </r>
    <r>
      <rPr>
        <sz val="11"/>
        <color theme="1"/>
        <rFont val="Arial Narrow"/>
        <family val="2"/>
      </rPr>
      <t xml:space="preserve">CARPETA PUBLICA 21-REGIONAL CENTRO ORIENTE-INDICADORES 2022-RIESGOS 2022-TERCER TRIMESTRE
</t>
    </r>
    <r>
      <rPr>
        <b/>
        <sz val="11"/>
        <color theme="1"/>
        <rFont val="Arial Narrow"/>
        <family val="2"/>
      </rPr>
      <t xml:space="preserve">GR. Occidente:
</t>
    </r>
    <r>
      <rPr>
        <sz val="11"/>
        <color theme="1"/>
        <rFont val="Arial Narrow"/>
        <family val="2"/>
      </rPr>
      <t>Base excel</t>
    </r>
  </si>
  <si>
    <r>
      <rPr>
        <b/>
        <sz val="11"/>
        <color theme="1"/>
        <rFont val="Arial Narrow"/>
        <family val="2"/>
      </rPr>
      <t xml:space="preserve">GR Sur Occidente: </t>
    </r>
    <r>
      <rPr>
        <sz val="11"/>
        <color theme="1"/>
        <rFont val="Arial Narrow"/>
        <family val="2"/>
      </rPr>
      <t xml:space="preserve">La coordinación comercial realiza el seguimineto individual y alimenta la base de datos en excel que es enviada a la gerencia comercial de los contratos aprobados en comité y su estado en el cargue al aplicativo, cumplieno los requisitos exigidos en comité.
</t>
    </r>
    <r>
      <rPr>
        <b/>
        <sz val="11"/>
        <color theme="1"/>
        <rFont val="Arial Narrow"/>
        <family val="2"/>
      </rPr>
      <t>GRCO</t>
    </r>
    <r>
      <rPr>
        <sz val="11"/>
        <color theme="1"/>
        <rFont val="Arial Narrow"/>
        <family val="2"/>
      </rPr>
      <t xml:space="preserve">: Se realiza el seguimiento y monitoreo mensual a los contratos con sus respectivas polizas de arrendamiento realizados por la regional centro oriente según la meta exigida por la gerencia comercial y la metodologia de la administracion. 
</t>
    </r>
    <r>
      <rPr>
        <b/>
        <sz val="11"/>
        <color theme="1"/>
        <rFont val="Arial Narrow"/>
        <family val="2"/>
      </rPr>
      <t xml:space="preserve">
GR. Occidente:
</t>
    </r>
    <r>
      <rPr>
        <sz val="11"/>
        <color theme="1"/>
        <rFont val="Arial Narrow"/>
        <family val="2"/>
      </rPr>
      <t xml:space="preserve">se informa a la gerencia Comercial a traves de correo electronico los contratos nuevos que se suscribieron en el mes 
</t>
    </r>
    <r>
      <rPr>
        <b/>
        <sz val="11"/>
        <color theme="1"/>
        <rFont val="Arial Narrow"/>
        <family val="2"/>
      </rPr>
      <t>GR. Occidente:</t>
    </r>
    <r>
      <rPr>
        <sz val="11"/>
        <color theme="1"/>
        <rFont val="Arial Narrow"/>
        <family val="2"/>
      </rPr>
      <t xml:space="preserve">
se informa a la gerencia Comercial a traves de correo electronico los contratos nuevos que se suscribieron en el mes </t>
    </r>
  </si>
  <si>
    <r>
      <rPr>
        <b/>
        <sz val="11"/>
        <color theme="1"/>
        <rFont val="Arial Narrow"/>
        <family val="2"/>
      </rPr>
      <t>GBI. Urbanos:</t>
    </r>
    <r>
      <rPr>
        <sz val="11"/>
        <color theme="1"/>
        <rFont val="Arial Narrow"/>
        <family val="2"/>
      </rPr>
      <t xml:space="preserve"> CON SOPORTES EMITIDOS POR LOS DEPOSITARIOS, NO OBSTANTE A LA FECHA NO SE HA RECEPCIONADO ALGUNO PARA SU VALIDACIÓN
</t>
    </r>
    <r>
      <rPr>
        <b/>
        <sz val="11"/>
        <color theme="1"/>
        <rFont val="Arial Narrow"/>
        <family val="2"/>
      </rPr>
      <t xml:space="preserve">
GR Sur Occidente:</t>
    </r>
    <r>
      <rPr>
        <sz val="11"/>
        <color theme="1"/>
        <rFont val="Arial Narrow"/>
        <family val="2"/>
      </rPr>
      <t xml:space="preserve"> Se reporta mediante memorando las situaciones a las areas o autoridades competentes
</t>
    </r>
    <r>
      <rPr>
        <b/>
        <sz val="11"/>
        <color theme="1"/>
        <rFont val="Arial Narrow"/>
        <family val="2"/>
      </rPr>
      <t>G. Sociedades Activas</t>
    </r>
    <r>
      <rPr>
        <sz val="11"/>
        <color theme="1"/>
        <rFont val="Arial Narrow"/>
        <family val="2"/>
      </rPr>
      <t xml:space="preserve">: En el 3T del año 2022 no hubo reportes por parte de los Depositarios en donde se indique dificultad de administración por temas de orden público sobre los activos administrados.
</t>
    </r>
    <r>
      <rPr>
        <b/>
        <sz val="11"/>
        <color theme="1"/>
        <rFont val="Arial Narrow"/>
        <family val="2"/>
      </rPr>
      <t>GR. Occidente:</t>
    </r>
    <r>
      <rPr>
        <sz val="11"/>
        <color theme="1"/>
        <rFont val="Arial Narrow"/>
        <family val="2"/>
      </rPr>
      <t xml:space="preserve">
En caso que el orden publico sea decretado por el municipio el depositario al subir la visita al aplicativo sigma 2.0, debe anexar la certificacion expedida por el municipio.</t>
    </r>
  </si>
  <si>
    <r>
      <rPr>
        <b/>
        <sz val="11"/>
        <color theme="1"/>
        <rFont val="Arial Narrow"/>
        <family val="2"/>
      </rPr>
      <t>GR Sur Occidente:</t>
    </r>
    <r>
      <rPr>
        <sz val="11"/>
        <color theme="1"/>
        <rFont val="Arial Narrow"/>
        <family val="2"/>
      </rPr>
      <t xml:space="preserve"> Aplicativo Zeus
</t>
    </r>
    <r>
      <rPr>
        <b/>
        <sz val="11"/>
        <color theme="1"/>
        <rFont val="Arial Narrow"/>
        <family val="2"/>
      </rPr>
      <t>GR. Occidente:</t>
    </r>
    <r>
      <rPr>
        <sz val="11"/>
        <color theme="1"/>
        <rFont val="Arial Narrow"/>
        <family val="2"/>
      </rPr>
      <t xml:space="preserve">
aplicativo sigma 2.0</t>
    </r>
  </si>
  <si>
    <r>
      <rPr>
        <b/>
        <sz val="11"/>
        <color theme="1"/>
        <rFont val="Arial Narrow"/>
        <family val="2"/>
      </rPr>
      <t>GR Sur Occidente</t>
    </r>
    <r>
      <rPr>
        <sz val="11"/>
        <color theme="1"/>
        <rFont val="Arial Narrow"/>
        <family val="2"/>
      </rPr>
      <t xml:space="preserve"> Se imnforma al ocupante que previo al desalojo puede pasar una propuesta para legalizar su ocupación. 
</t>
    </r>
    <r>
      <rPr>
        <b/>
        <sz val="11"/>
        <color theme="1"/>
        <rFont val="Arial Narrow"/>
        <family val="2"/>
      </rPr>
      <t>G. Sociedades Activas</t>
    </r>
    <r>
      <rPr>
        <sz val="11"/>
        <color theme="1"/>
        <rFont val="Arial Narrow"/>
        <family val="2"/>
      </rPr>
      <t xml:space="preserve">: Las diligencias de desalojo las realizan las Gerencias Regionales, la Gerencia de Sociedades Activas se encarga de realizar la solicitud al área jurídica.
</t>
    </r>
    <r>
      <rPr>
        <b/>
        <sz val="11"/>
        <color theme="1"/>
        <rFont val="Arial Narrow"/>
        <family val="2"/>
      </rPr>
      <t>GR. Occidente:</t>
    </r>
    <r>
      <rPr>
        <sz val="11"/>
        <color theme="1"/>
        <rFont val="Arial Narrow"/>
        <family val="2"/>
      </rPr>
      <t xml:space="preserve">
Remision masiva de cartas de entrega voluntaria</t>
    </r>
  </si>
  <si>
    <r>
      <rPr>
        <b/>
        <sz val="11"/>
        <color theme="1"/>
        <rFont val="Arial Narrow"/>
        <family val="2"/>
      </rPr>
      <t xml:space="preserve">GR Sur Occidente </t>
    </r>
    <r>
      <rPr>
        <sz val="11"/>
        <color theme="1"/>
        <rFont val="Arial Narrow"/>
        <family val="2"/>
      </rPr>
      <t xml:space="preserve">Aplicativo Zeus
</t>
    </r>
    <r>
      <rPr>
        <b/>
        <sz val="11"/>
        <color theme="1"/>
        <rFont val="Arial Narrow"/>
        <family val="2"/>
      </rPr>
      <t>GR. Occidente:</t>
    </r>
    <r>
      <rPr>
        <sz val="11"/>
        <color theme="1"/>
        <rFont val="Arial Narrow"/>
        <family val="2"/>
      </rPr>
      <t xml:space="preserve">
se lleva control de las cartas entregadas y de las posibles fechas de entrega.</t>
    </r>
  </si>
  <si>
    <r>
      <rPr>
        <b/>
        <sz val="11"/>
        <color theme="1"/>
        <rFont val="Arial Narrow"/>
        <family val="2"/>
      </rPr>
      <t>GR Sur Occidente</t>
    </r>
    <r>
      <rPr>
        <sz val="11"/>
        <color theme="1"/>
        <rFont val="Arial Narrow"/>
        <family val="2"/>
      </rPr>
      <t xml:space="preserve"> Se valida que el depositario tena todas las visitas cargadas.
</t>
    </r>
    <r>
      <rPr>
        <b/>
        <sz val="11"/>
        <color theme="1"/>
        <rFont val="Arial Narrow"/>
        <family val="2"/>
      </rPr>
      <t>G. Sociedades Activas:</t>
    </r>
    <r>
      <rPr>
        <sz val="11"/>
        <color theme="1"/>
        <rFont val="Arial Narrow"/>
        <family val="2"/>
      </rPr>
      <t xml:space="preserve"> Mensualmente se hace seguimiento a la información que entregan los Depositarios provisionales; sin embargo, en ocasiones no es posible contar con la documentación completa. Adicional, en ocasiones los procesos son un poco lentos toda vez que hay 24 funcionarios para apoyar  la administración de 1080 activos.
</t>
    </r>
    <r>
      <rPr>
        <b/>
        <sz val="11"/>
        <color theme="1"/>
        <rFont val="Arial Narrow"/>
        <family val="2"/>
      </rPr>
      <t>GR. Occidente:</t>
    </r>
    <r>
      <rPr>
        <sz val="11"/>
        <color theme="1"/>
        <rFont val="Arial Narrow"/>
        <family val="2"/>
      </rPr>
      <t xml:space="preserve">
Realizan mesas de trabajo con los depositarios para realizar seguimiento a las gestiones realizadas y evaluar compromisos, e informar a la gerencia inmuebles urbanos en caso de presentar falta de gestion</t>
    </r>
  </si>
  <si>
    <r>
      <rPr>
        <b/>
        <sz val="11"/>
        <color theme="1"/>
        <rFont val="Arial Narrow"/>
        <family val="2"/>
      </rPr>
      <t>GR Sur Occidente</t>
    </r>
    <r>
      <rPr>
        <sz val="11"/>
        <color theme="1"/>
        <rFont val="Arial Narrow"/>
        <family val="2"/>
      </rPr>
      <t xml:space="preserve"> Sigma 2.0
</t>
    </r>
    <r>
      <rPr>
        <b/>
        <sz val="11"/>
        <color theme="1"/>
        <rFont val="Arial Narrow"/>
        <family val="2"/>
      </rPr>
      <t>G. Sociedades Activas:</t>
    </r>
    <r>
      <rPr>
        <sz val="11"/>
        <color theme="1"/>
        <rFont val="Arial Narrow"/>
        <family val="2"/>
      </rPr>
      <t xml:space="preserve"> Asambleas realizadas en el 3T del año 2022.
</t>
    </r>
    <r>
      <rPr>
        <b/>
        <sz val="11"/>
        <color theme="1"/>
        <rFont val="Arial Narrow"/>
        <family val="2"/>
      </rPr>
      <t>GR. Occidente:</t>
    </r>
    <r>
      <rPr>
        <sz val="11"/>
        <color theme="1"/>
        <rFont val="Arial Narrow"/>
        <family val="2"/>
      </rPr>
      <t xml:space="preserve">
reuniones grabadas en teams, actas, </t>
    </r>
  </si>
  <si>
    <r>
      <rPr>
        <b/>
        <sz val="11"/>
        <color theme="1"/>
        <rFont val="Arial Narrow"/>
        <family val="2"/>
      </rPr>
      <t>GIT Administrativa:</t>
    </r>
    <r>
      <rPr>
        <sz val="11"/>
        <color theme="1"/>
        <rFont val="Arial Narrow"/>
        <family val="2"/>
      </rPr>
      <t xml:space="preserve"> La evaluación de rendimiento es realizada de manera anual, basados en el cumplimiento de las funciones del colaborador evaluado, su compromiso y disposición. Antes de la firma y aceptación de la evaluación por parte del funcionario, se hace una retroalimentación de la misma y se dan algunas indicaciones sobre los aspectos a mejorar.
Así mismo, cada uno de los funcionarios del área tiene establecidas sus actividades y funciones, las cuales previamente han sido acordadas y retroalimentadas según el Comunicado Individual de funciones.
</t>
    </r>
    <r>
      <rPr>
        <b/>
        <sz val="11"/>
        <color theme="1"/>
        <rFont val="Arial Narrow"/>
        <family val="2"/>
      </rPr>
      <t>GIT Archivo:</t>
    </r>
    <r>
      <rPr>
        <sz val="11"/>
        <color theme="1"/>
        <rFont val="Arial Narrow"/>
        <family val="2"/>
      </rPr>
      <t xml:space="preserve"> Se realiza las evaluacion de rendimiento anual en donde se le retroalimenta al funcionario sus aspectos a mejorar y los objetivos propuestos para el año en curso.
</t>
    </r>
    <r>
      <rPr>
        <b/>
        <sz val="11"/>
        <color theme="1"/>
        <rFont val="Arial Narrow"/>
        <family val="2"/>
      </rPr>
      <t>GIT Aseguramiento</t>
    </r>
    <r>
      <rPr>
        <sz val="11"/>
        <color theme="1"/>
        <rFont val="Arial Narrow"/>
        <family val="2"/>
      </rPr>
      <t xml:space="preserve">: Se realizo la calificación de la totalidad de funcionarios del GIT
</t>
    </r>
    <r>
      <rPr>
        <b/>
        <sz val="11"/>
        <color theme="1"/>
        <rFont val="Arial Narrow"/>
        <family val="2"/>
      </rPr>
      <t>GIT. Depositarios:</t>
    </r>
    <r>
      <rPr>
        <sz val="11"/>
        <color theme="1"/>
        <rFont val="Arial Narrow"/>
        <family val="2"/>
      </rPr>
      <t xml:space="preserve">
 El día 01 de agosto de 2022, se integro al Git de depositarios Jeberson Hernandez; el dia 22 de agosto se incorporó por ascenso Carolina Patiño a quien se le brindo la capacitación e inducción respecto a los aplicativos, bases de datos, comunicaciones y acceso a carpeta compartida
</t>
    </r>
    <r>
      <rPr>
        <b/>
        <sz val="11"/>
        <color theme="1"/>
        <rFont val="Arial Narrow"/>
        <family val="2"/>
      </rPr>
      <t>G. Financiera</t>
    </r>
    <r>
      <rPr>
        <sz val="11"/>
        <color theme="1"/>
        <rFont val="Arial Narrow"/>
        <family val="2"/>
      </rPr>
      <t xml:space="preserve">: Anualmente (1T) se realiza la evaluación de desempeño a cada trabajador por parte del jefe de área donde puede que surjan planes de mejoramiento individual dependiendo el rendimiento del trabajadador.  
</t>
    </r>
    <r>
      <rPr>
        <b/>
        <sz val="11"/>
        <color theme="1"/>
        <rFont val="Arial Narrow"/>
        <family val="2"/>
      </rPr>
      <t>G. Proyectos Especiales:</t>
    </r>
    <r>
      <rPr>
        <sz val="11"/>
        <color theme="1"/>
        <rFont val="Arial Narrow"/>
        <family val="2"/>
      </rPr>
      <t xml:space="preserve"> A corte del tercer trimestre de 2022 no ingresaron funcionarios nuevos a la Gerencia de Proyectos Especiales a excepción de la nueva Gerente del área, no obstante la socialización de las obligaciones contracturales y funciones de su cargo son presentadas por la Gerencia de Talento humano.
</t>
    </r>
    <r>
      <rPr>
        <b/>
        <sz val="11"/>
        <color theme="1"/>
        <rFont val="Arial Narrow"/>
        <family val="2"/>
      </rPr>
      <t>G. Sociedades en Liquidación</t>
    </r>
    <r>
      <rPr>
        <sz val="11"/>
        <color theme="1"/>
        <rFont val="Arial Narrow"/>
        <family val="2"/>
      </rPr>
      <t xml:space="preserve">: Ha trabajado en la revisión de procedimientos identificando los cambios que se deben realizar sobre los mismos. 
</t>
    </r>
    <r>
      <rPr>
        <b/>
        <sz val="11"/>
        <color theme="1"/>
        <rFont val="Arial Narrow"/>
        <family val="2"/>
      </rPr>
      <t xml:space="preserve">GBI. Rurales:
</t>
    </r>
    <r>
      <rPr>
        <sz val="11"/>
        <color theme="1"/>
        <rFont val="Arial Narrow"/>
        <family val="2"/>
      </rPr>
      <t xml:space="preserve">* Se realiza la revision en cuanto cumplimiento de metas ( indicadores).
*se realiza la revision de temas a nivel comportamental.
*Se evalua el nivel de compromiso para con las actividaddes del area 
* Se evalua el nivel de responsabilidad para con las actividades del area/
* Posteriomente se procede al diligenciamiento del  formato de la funcion publica remitido por talento Humano, se envia al funcionario para concertar resultado y respectiva firma y retorno a la oficina de talento humano.
</t>
    </r>
    <r>
      <rPr>
        <b/>
        <sz val="11"/>
        <color theme="1"/>
        <rFont val="Arial Narrow"/>
        <family val="2"/>
      </rPr>
      <t>G.R Norte</t>
    </r>
    <r>
      <rPr>
        <sz val="11"/>
        <color theme="1"/>
        <rFont val="Arial Narrow"/>
        <family val="2"/>
      </rPr>
      <t xml:space="preserve">: Durante el trimestre no ingresaron nuevos funcionarios de planta
</t>
    </r>
    <r>
      <rPr>
        <b/>
        <sz val="11"/>
        <color theme="1"/>
        <rFont val="Arial Narrow"/>
        <family val="2"/>
      </rPr>
      <t>O. Control Interno</t>
    </r>
    <r>
      <rPr>
        <sz val="11"/>
        <color theme="1"/>
        <rFont val="Arial Narrow"/>
        <family val="2"/>
      </rPr>
      <t xml:space="preserve">: Esta actividad se cumplió en el primer trimestre de 2022.
</t>
    </r>
    <r>
      <rPr>
        <b/>
        <sz val="11"/>
        <color theme="1"/>
        <rFont val="Arial Narrow"/>
        <family val="2"/>
      </rPr>
      <t>D. Presidencia:</t>
    </r>
    <r>
      <rPr>
        <sz val="11"/>
        <color theme="1"/>
        <rFont val="Arial Narrow"/>
        <family val="2"/>
      </rPr>
      <t xml:space="preserve"> El Despacho de Presidencia realizó las evaluaciones correspondientes a los funcionatios a cargo, información entregada a Talento Humano
</t>
    </r>
    <r>
      <rPr>
        <b/>
        <sz val="11"/>
        <color theme="1"/>
        <rFont val="Arial Narrow"/>
        <family val="2"/>
      </rPr>
      <t>G. Técnica:</t>
    </r>
    <r>
      <rPr>
        <sz val="11"/>
        <color theme="1"/>
        <rFont val="Arial Narrow"/>
        <family val="2"/>
      </rPr>
      <t xml:space="preserve">
Se realizo entrega de las Evaluaciones de rendimiento en el formato establecido de los funcionarios nuevos el 09-03-2022.
Se realizo entrega de las Evaluaciones de rendimiento de los funcionarios en el año 2021 en el formato establecido el 19-04-2022.
Se realizo entrega de las Evaluaciones de rendimiento de los funcionarios en el año 2021 en el formato establecido el 05-05-2022.
Se realizo entrega de las Evaluaciones de rendimiento de los funcionarios en el año 2021 en el formato establecido el 26-05-2022.
Se realiza entrega Comunicación Individual de Funciones 29-09-2022
Estado de seguimiento en curso ya que se realiza durante todo el año.
</t>
    </r>
    <r>
      <rPr>
        <b/>
        <sz val="11"/>
        <color theme="1"/>
        <rFont val="Arial Narrow"/>
        <family val="2"/>
      </rPr>
      <t>G. Talento Humano:</t>
    </r>
    <r>
      <rPr>
        <sz val="11"/>
        <color theme="1"/>
        <rFont val="Arial Narrow"/>
        <family val="2"/>
      </rPr>
      <t xml:space="preserve"> Al ingreso de los servidores de la entidad se reciben la inducción de los servidores.
</t>
    </r>
    <r>
      <rPr>
        <b/>
        <sz val="11"/>
        <color theme="1"/>
        <rFont val="Arial Narrow"/>
        <family val="2"/>
      </rPr>
      <t>GIT. Viáticos:</t>
    </r>
    <r>
      <rPr>
        <sz val="11"/>
        <color theme="1"/>
        <rFont val="Arial Narrow"/>
        <family val="2"/>
      </rPr>
      <t xml:space="preserve">
La evaluación de rendimiento es realizada de manera anual, por la vicepresidencia Administrativa y Financiera
Así mismo, cada uno de los funcionarios del área tiene establecidas sus actividades y funciones, las cuales previamente han sido acordadas y retroalimentadas según la responsabilidad de cada uno.
</t>
    </r>
    <r>
      <rPr>
        <b/>
        <sz val="11"/>
        <color theme="1"/>
        <rFont val="Arial Narrow"/>
        <family val="2"/>
      </rPr>
      <t>O. Gestión de la Información:</t>
    </r>
    <r>
      <rPr>
        <sz val="11"/>
        <color theme="1"/>
        <rFont val="Arial Narrow"/>
        <family val="2"/>
      </rPr>
      <t xml:space="preserve">
A corte de septiembre 2022, se realizaron y registraron las evaluaciones de desempeño de los colaboradores del área, con su respectiva calificación y observaciones del periodo evaluado.
</t>
    </r>
    <r>
      <rPr>
        <b/>
        <sz val="11"/>
        <color theme="1"/>
        <rFont val="Arial Narrow"/>
        <family val="2"/>
      </rPr>
      <t>GB. Muebles</t>
    </r>
    <r>
      <rPr>
        <sz val="11"/>
        <color theme="1"/>
        <rFont val="Arial Narrow"/>
        <family val="2"/>
      </rPr>
      <t xml:space="preserve">: evaluaciones de desempeño de todos los funcionarios de la GBM.
</t>
    </r>
    <r>
      <rPr>
        <b/>
        <sz val="11"/>
        <color theme="1"/>
        <rFont val="Arial Narrow"/>
        <family val="2"/>
      </rPr>
      <t xml:space="preserve">
GBI. Urbanos:</t>
    </r>
    <r>
      <rPr>
        <sz val="11"/>
        <color theme="1"/>
        <rFont val="Arial Narrow"/>
        <family val="2"/>
      </rPr>
      <t xml:space="preserve"> SE REALIZA DE ACUERDO A LO ESTABECIDO EN EL PROCEDIMIENTO
</t>
    </r>
    <r>
      <rPr>
        <b/>
        <sz val="11"/>
        <color theme="1"/>
        <rFont val="Arial Narrow"/>
        <family val="2"/>
      </rPr>
      <t>GR Sur Occidente</t>
    </r>
    <r>
      <rPr>
        <sz val="11"/>
        <color theme="1"/>
        <rFont val="Arial Narrow"/>
        <family val="2"/>
      </rPr>
      <t xml:space="preserve">: Se realiza por los coordinadores de cada area y la gerencia regional las correspondiente a cada funconario de acuerdo con el P-GT2-171 Procedimiento evaluación del rendimiento
</t>
    </r>
    <r>
      <rPr>
        <b/>
        <sz val="11"/>
        <color theme="1"/>
        <rFont val="Arial Narrow"/>
        <family val="2"/>
      </rPr>
      <t>GRCO:</t>
    </r>
    <r>
      <rPr>
        <sz val="11"/>
        <color theme="1"/>
        <rFont val="Arial Narrow"/>
        <family val="2"/>
      </rPr>
      <t xml:space="preserve"> Se realizo la capacitacion de tres funcionarios en el periodo de julio a septiembre dando a conocer las funciones, procedimientos a ejecutar, politicas de la entidad y codigo de etica para el desarrollo de sus actividades en la regional centro oriente.
</t>
    </r>
    <r>
      <rPr>
        <b/>
        <sz val="11"/>
        <color theme="1"/>
        <rFont val="Arial Narrow"/>
        <family val="2"/>
      </rPr>
      <t xml:space="preserve">G. Contratos: </t>
    </r>
    <r>
      <rPr>
        <sz val="11"/>
        <color theme="1"/>
        <rFont val="Arial Narrow"/>
        <family val="2"/>
      </rPr>
      <t xml:space="preserve">En el 3er Trimestre no se dio el periodo de evaluación anual de los trabajadores del área
</t>
    </r>
    <r>
      <rPr>
        <b/>
        <sz val="11"/>
        <color theme="1"/>
        <rFont val="Arial Narrow"/>
        <family val="2"/>
      </rPr>
      <t>G. Sociedades Activas</t>
    </r>
    <r>
      <rPr>
        <sz val="11"/>
        <color theme="1"/>
        <rFont val="Arial Narrow"/>
        <family val="2"/>
      </rPr>
      <t xml:space="preserve">: En el 3T de 2022 la Gerencia de Sociedades Activas no realiza evaluaciones de rendimiento.
</t>
    </r>
    <r>
      <rPr>
        <b/>
        <sz val="11"/>
        <color theme="1"/>
        <rFont val="Arial Narrow"/>
        <family val="2"/>
      </rPr>
      <t>OCAC:</t>
    </r>
    <r>
      <rPr>
        <sz val="11"/>
        <color theme="1"/>
        <rFont val="Arial Narrow"/>
        <family val="2"/>
      </rPr>
      <t xml:space="preserve"> La evaluacion de competencias comportamentales de la Oficina de Comunicaciones y Atencion al Ciudadano se llevaron a cabo durante el primer semestre de 2022
</t>
    </r>
    <r>
      <rPr>
        <b/>
        <sz val="11"/>
        <color theme="1"/>
        <rFont val="Arial Narrow"/>
        <family val="2"/>
      </rPr>
      <t xml:space="preserve">Oficina Asesora de Planeación: </t>
    </r>
    <r>
      <rPr>
        <sz val="11"/>
        <color theme="1"/>
        <rFont val="Arial Narrow"/>
        <family val="2"/>
      </rPr>
      <t xml:space="preserve">La OAP realizo la validación de compromisos comportamentales, productos, actividades y demás aspectos relacionados en la evaluación de rendimiento de cada uno de los colaboradores de la OAP.
</t>
    </r>
    <r>
      <rPr>
        <b/>
        <sz val="11"/>
        <color theme="1"/>
        <rFont val="Arial Narrow"/>
        <family val="2"/>
      </rPr>
      <t>GR Occidente</t>
    </r>
    <r>
      <rPr>
        <sz val="11"/>
        <color theme="1"/>
        <rFont val="Arial Narrow"/>
        <family val="2"/>
      </rPr>
      <t>: Se binda induccion general y especifica y se establecen las funciones. / gerencia de talento humano realiza las validaciones previas para el ingreso de funcionarios</t>
    </r>
  </si>
  <si>
    <r>
      <rPr>
        <b/>
        <sz val="11"/>
        <color theme="1"/>
        <rFont val="Arial Narrow"/>
        <family val="2"/>
      </rPr>
      <t>GIT Administrativa:</t>
    </r>
    <r>
      <rPr>
        <sz val="11"/>
        <color theme="1"/>
        <rFont val="Arial Narrow"/>
        <family val="2"/>
      </rPr>
      <t xml:space="preserve"> Evaluaciones de rendimiento de los funcionarios del área.
</t>
    </r>
    <r>
      <rPr>
        <b/>
        <sz val="11"/>
        <color theme="1"/>
        <rFont val="Arial Narrow"/>
        <family val="2"/>
      </rPr>
      <t>GIT Archivo</t>
    </r>
    <r>
      <rPr>
        <sz val="11"/>
        <color theme="1"/>
        <rFont val="Arial Narrow"/>
        <family val="2"/>
      </rPr>
      <t xml:space="preserve">: se deja evidencia en la siguiente ruta: \\fileserver\publica\1001 - Usuarios\201 - Archivo y Correspondencia\jalayon\JEISON\BACKUP 23_12_20\Evaluaciones de rendimiento 2022
</t>
    </r>
    <r>
      <rPr>
        <b/>
        <sz val="11"/>
        <color theme="1"/>
        <rFont val="Arial Narrow"/>
        <family val="2"/>
      </rPr>
      <t>GIT Aseguramiento:</t>
    </r>
    <r>
      <rPr>
        <sz val="11"/>
        <color theme="1"/>
        <rFont val="Arial Narrow"/>
        <family val="2"/>
      </rPr>
      <t xml:space="preserve"> Carpeta 43 - GIT Aseguramiento - Mapa de Riesgos
</t>
    </r>
    <r>
      <rPr>
        <b/>
        <sz val="11"/>
        <color theme="1"/>
        <rFont val="Arial Narrow"/>
        <family val="2"/>
      </rPr>
      <t>GIT. Depositarios:</t>
    </r>
    <r>
      <rPr>
        <sz val="11"/>
        <color theme="1"/>
        <rFont val="Arial Narrow"/>
        <family val="2"/>
      </rPr>
      <t xml:space="preserve">
\\fileserver\publica\10 - Grupo Gestión Depositarios\Grupo\Jeberson Hernandez
</t>
    </r>
    <r>
      <rPr>
        <b/>
        <sz val="11"/>
        <color theme="1"/>
        <rFont val="Arial Narrow"/>
        <family val="2"/>
      </rPr>
      <t>G. Financiera:</t>
    </r>
    <r>
      <rPr>
        <sz val="11"/>
        <color theme="1"/>
        <rFont val="Arial Narrow"/>
        <family val="2"/>
      </rPr>
      <t xml:space="preserve"> Las evaluaciones de desempeño de los trabajadores reposan en la carpeta pública de la Gerencia de Talento Humano.
</t>
    </r>
    <r>
      <rPr>
        <b/>
        <sz val="11"/>
        <color theme="1"/>
        <rFont val="Arial Narrow"/>
        <family val="2"/>
      </rPr>
      <t>G. Sociedades en Liquidación</t>
    </r>
    <r>
      <rPr>
        <sz val="11"/>
        <color theme="1"/>
        <rFont val="Arial Narrow"/>
        <family val="2"/>
      </rPr>
      <t xml:space="preserve">: Se está trabajando en el plan de mejoramiento.
</t>
    </r>
    <r>
      <rPr>
        <b/>
        <sz val="11"/>
        <color theme="1"/>
        <rFont val="Arial Narrow"/>
        <family val="2"/>
      </rPr>
      <t>GBI. Rurales:</t>
    </r>
    <r>
      <rPr>
        <sz val="11"/>
        <color theme="1"/>
        <rFont val="Arial Narrow"/>
        <family val="2"/>
      </rPr>
      <t xml:space="preserve">
* Correo electronico funcionarios y talento humano con evaluaciones fiirmadas
</t>
    </r>
    <r>
      <rPr>
        <b/>
        <sz val="11"/>
        <color theme="1"/>
        <rFont val="Arial Narrow"/>
        <family val="2"/>
      </rPr>
      <t>O. Control Interno:</t>
    </r>
    <r>
      <rPr>
        <sz val="11"/>
        <color theme="1"/>
        <rFont val="Arial Narrow"/>
        <family val="2"/>
      </rPr>
      <t xml:space="preserve"> E
</t>
    </r>
    <r>
      <rPr>
        <b/>
        <sz val="11"/>
        <color theme="1"/>
        <rFont val="Arial Narrow"/>
        <family val="2"/>
      </rPr>
      <t>D. Presidencia</t>
    </r>
    <r>
      <rPr>
        <sz val="11"/>
        <color theme="1"/>
        <rFont val="Arial Narrow"/>
        <family val="2"/>
      </rPr>
      <t xml:space="preserve">: Reposa en Talento Humanosta actividad se cumplió en el primer trimestre de 2022.
</t>
    </r>
    <r>
      <rPr>
        <b/>
        <sz val="11"/>
        <color theme="1"/>
        <rFont val="Arial Narrow"/>
        <family val="2"/>
      </rPr>
      <t>G. Técnica:</t>
    </r>
    <r>
      <rPr>
        <sz val="11"/>
        <color theme="1"/>
        <rFont val="Arial Narrow"/>
        <family val="2"/>
      </rPr>
      <t xml:space="preserve">
Correos remitidos a Maria Consuelo Garcia Quintero con los formatos de las evaluaciones de desempeño realizadas de cada uno de los funcionarios pertenecientes a la Gerencia Técnica.
\\fileserver.saesas.gov.co\publica\7 - Coordinación Técnica\AREA TECNICA\FUNCIONARIOS\SARIAS\Evaluaciones de desempeño - Funciones\Evaluaciones Rendimiento Anual 2021 GT
</t>
    </r>
    <r>
      <rPr>
        <b/>
        <sz val="11"/>
        <color theme="1"/>
        <rFont val="Arial Narrow"/>
        <family val="2"/>
      </rPr>
      <t>G. Talento Humano:</t>
    </r>
    <r>
      <rPr>
        <sz val="11"/>
        <color theme="1"/>
        <rFont val="Arial Narrow"/>
        <family val="2"/>
      </rPr>
      <t xml:space="preserve"> Certificado de Inducción en Historia Laboral
</t>
    </r>
    <r>
      <rPr>
        <b/>
        <sz val="11"/>
        <color theme="1"/>
        <rFont val="Arial Narrow"/>
        <family val="2"/>
      </rPr>
      <t>GIT. Viáticos:</t>
    </r>
    <r>
      <rPr>
        <sz val="11"/>
        <color theme="1"/>
        <rFont val="Arial Narrow"/>
        <family val="2"/>
      </rPr>
      <t xml:space="preserve">
Evaluaciones de rendimiento
</t>
    </r>
    <r>
      <rPr>
        <b/>
        <sz val="11"/>
        <color theme="1"/>
        <rFont val="Arial Narrow"/>
        <family val="2"/>
      </rPr>
      <t>GB. Muebles</t>
    </r>
    <r>
      <rPr>
        <sz val="11"/>
        <color theme="1"/>
        <rFont val="Arial Narrow"/>
        <family val="2"/>
      </rPr>
      <t xml:space="preserve">: Evaluacion de desempeño
</t>
    </r>
    <r>
      <rPr>
        <b/>
        <sz val="11"/>
        <color theme="1"/>
        <rFont val="Arial Narrow"/>
        <family val="2"/>
      </rPr>
      <t>GBI. Urbanos</t>
    </r>
    <r>
      <rPr>
        <sz val="11"/>
        <color theme="1"/>
        <rFont val="Arial Narrow"/>
        <family val="2"/>
      </rPr>
      <t xml:space="preserve">: EVALUACIONES DESEMPEÑO TAHUM
</t>
    </r>
    <r>
      <rPr>
        <b/>
        <sz val="11"/>
        <color theme="1"/>
        <rFont val="Arial Narrow"/>
        <family val="2"/>
      </rPr>
      <t xml:space="preserve">GR Sur Occidente: </t>
    </r>
    <r>
      <rPr>
        <sz val="11"/>
        <color theme="1"/>
        <rFont val="Arial Narrow"/>
        <family val="2"/>
      </rPr>
      <t xml:space="preserve">Correo elecronico enviado a la gerencia de talento humano con las evaluaciones de rendimiento de cada funcionario a cargo de la regional
</t>
    </r>
    <r>
      <rPr>
        <b/>
        <sz val="11"/>
        <color theme="1"/>
        <rFont val="Arial Narrow"/>
        <family val="2"/>
      </rPr>
      <t>GRCO</t>
    </r>
    <r>
      <rPr>
        <sz val="11"/>
        <color theme="1"/>
        <rFont val="Arial Narrow"/>
        <family val="2"/>
      </rPr>
      <t xml:space="preserve">: Aplicativo Teams y Correo electronico enviado con las politicas y procedimientos de la entidad.
</t>
    </r>
    <r>
      <rPr>
        <b/>
        <sz val="11"/>
        <color theme="1"/>
        <rFont val="Arial Narrow"/>
        <family val="2"/>
      </rPr>
      <t xml:space="preserve">
OCAC:</t>
    </r>
    <r>
      <rPr>
        <sz val="11"/>
        <color theme="1"/>
        <rFont val="Arial Narrow"/>
        <family val="2"/>
      </rPr>
      <t xml:space="preserve"> Evaluaciones que reposan en la Gerencia de Talento Humano
</t>
    </r>
    <r>
      <rPr>
        <b/>
        <sz val="11"/>
        <color theme="1"/>
        <rFont val="Arial Narrow"/>
        <family val="2"/>
      </rPr>
      <t>O. Asesora de Planeación:</t>
    </r>
    <r>
      <rPr>
        <sz val="11"/>
        <color theme="1"/>
        <rFont val="Arial Narrow"/>
        <family val="2"/>
      </rPr>
      <t xml:space="preserve">Evaluaciones de rendimiento
</t>
    </r>
    <r>
      <rPr>
        <b/>
        <sz val="11"/>
        <color theme="1"/>
        <rFont val="Arial Narrow"/>
        <family val="2"/>
      </rPr>
      <t>GR Occidente</t>
    </r>
    <r>
      <rPr>
        <sz val="11"/>
        <color theme="1"/>
        <rFont val="Arial Narrow"/>
        <family val="2"/>
      </rPr>
      <t>: Formato de comunicación de funciones F-GT1-004</t>
    </r>
  </si>
  <si>
    <r>
      <rPr>
        <b/>
        <sz val="11"/>
        <color theme="1"/>
        <rFont val="Arial Narrow"/>
        <family val="2"/>
      </rPr>
      <t>GIT Administrativa</t>
    </r>
    <r>
      <rPr>
        <sz val="11"/>
        <color theme="1"/>
        <rFont val="Arial Narrow"/>
        <family val="2"/>
      </rPr>
      <t xml:space="preserve">: En el mes de marzo del 2022 se realizo la evaluación de rendimiento anual de los funcionarios del área, en la que se les recordó sus obligaciones y compromisos, haciendo la pertinente retroalimentación sobre los aspectos a mejorar.
</t>
    </r>
    <r>
      <rPr>
        <b/>
        <sz val="11"/>
        <color theme="1"/>
        <rFont val="Arial Narrow"/>
        <family val="2"/>
      </rPr>
      <t xml:space="preserve">
GIT Archivo</t>
    </r>
    <r>
      <rPr>
        <sz val="11"/>
        <color theme="1"/>
        <rFont val="Arial Narrow"/>
        <family val="2"/>
      </rPr>
      <t xml:space="preserve">: En el mes de abril del 2022 de realizaron las evaluaciones de rendimiento en donde se le retroalimentaron a los funcionarios sus funciones y objetivos propuestos en el 2022
</t>
    </r>
    <r>
      <rPr>
        <b/>
        <sz val="11"/>
        <color theme="1"/>
        <rFont val="Arial Narrow"/>
        <family val="2"/>
      </rPr>
      <t>GIT Aseguramiento</t>
    </r>
    <r>
      <rPr>
        <sz val="11"/>
        <color theme="1"/>
        <rFont val="Arial Narrow"/>
        <family val="2"/>
      </rPr>
      <t xml:space="preserve">: En el 2T el GIT no recibió funcionarios nuevos, en el  3T ingresaron 2 funcionarios al cargo Técnico I
</t>
    </r>
    <r>
      <rPr>
        <b/>
        <sz val="11"/>
        <color theme="1"/>
        <rFont val="Arial Narrow"/>
        <family val="2"/>
      </rPr>
      <t>GIT Depositarios:</t>
    </r>
    <r>
      <rPr>
        <sz val="11"/>
        <color theme="1"/>
        <rFont val="Arial Narrow"/>
        <family val="2"/>
      </rPr>
      <t xml:space="preserve"> Sin Reporte
</t>
    </r>
    <r>
      <rPr>
        <b/>
        <sz val="11"/>
        <color theme="1"/>
        <rFont val="Arial Narrow"/>
        <family val="2"/>
      </rPr>
      <t>G. Financiera:</t>
    </r>
    <r>
      <rPr>
        <sz val="11"/>
        <color theme="1"/>
        <rFont val="Arial Narrow"/>
        <family val="2"/>
      </rPr>
      <t xml:space="preserve"> Para los funcionarios y contratistas nuevos se realiza inducciones y capacitaciones por parte de los trabajosdores del área para darles a conocer sus responsabilidades y alcances de las actividades a su cargo, respetando y cumpliendo los código de ética de la empresa.
</t>
    </r>
    <r>
      <rPr>
        <b/>
        <sz val="11"/>
        <color theme="1"/>
        <rFont val="Arial Narrow"/>
        <family val="2"/>
      </rPr>
      <t>G. Proyectos Especiales:</t>
    </r>
    <r>
      <rPr>
        <sz val="11"/>
        <color theme="1"/>
        <rFont val="Arial Narrow"/>
        <family val="2"/>
      </rPr>
      <t xml:space="preserve"> A corte del tercer trimestre de 2022 no ingresaron funcionarios nuevos a la Gerencia de Proyectos Especiales a excepción de la nueva Gerente del área, no obstante la socialización de las obligaciones contracturales y funciones de su cargo son presentadas por la Gerencia de Talento humano.
</t>
    </r>
    <r>
      <rPr>
        <b/>
        <sz val="11"/>
        <color theme="1"/>
        <rFont val="Arial Narrow"/>
        <family val="2"/>
      </rPr>
      <t>G. Sociedades en Liquidación</t>
    </r>
    <r>
      <rPr>
        <sz val="11"/>
        <color theme="1"/>
        <rFont val="Arial Narrow"/>
        <family val="2"/>
      </rPr>
      <t xml:space="preserve">: Esta en revisión los ajustes propuestos al plan de mejoramiento.
</t>
    </r>
    <r>
      <rPr>
        <b/>
        <sz val="11"/>
        <color theme="1"/>
        <rFont val="Arial Narrow"/>
        <family val="2"/>
      </rPr>
      <t>GBI. Rurales:</t>
    </r>
    <r>
      <rPr>
        <sz val="11"/>
        <color theme="1"/>
        <rFont val="Arial Narrow"/>
        <family val="2"/>
      </rPr>
      <t xml:space="preserve">
* Se realiza la revision en cuanto cumplimiento de metas ( indicadores).
*se realiza la revision de temas a nivel comportamental.
*Se evalua el nivel de compromiso para con las actividaddes del area 
* Se evalua el nivel de responsabilidad para con las actividades del area/
* Posteriomente se procede al diligenciamiento del  formato de la funcion publica remitido por talento Humano, se envia al funcionario para concertar resultado y respectiva firma y retorno a la oficina de talento humano.
</t>
    </r>
    <r>
      <rPr>
        <b/>
        <sz val="11"/>
        <color theme="1"/>
        <rFont val="Arial Narrow"/>
        <family val="2"/>
      </rPr>
      <t>G.R Norte:</t>
    </r>
    <r>
      <rPr>
        <sz val="11"/>
        <color theme="1"/>
        <rFont val="Arial Narrow"/>
        <family val="2"/>
      </rPr>
      <t xml:space="preserve"> Sin Iniciar
</t>
    </r>
    <r>
      <rPr>
        <b/>
        <sz val="11"/>
        <color theme="1"/>
        <rFont val="Arial Narrow"/>
        <family val="2"/>
      </rPr>
      <t>O. Control Interno</t>
    </r>
    <r>
      <rPr>
        <sz val="11"/>
        <color theme="1"/>
        <rFont val="Arial Narrow"/>
        <family val="2"/>
      </rPr>
      <t xml:space="preserve">: Desde el mes de julio se cuenta con una colaboradora profesional II. Desde la Oficina de Control Interno se realizó la inducción correspondiente.
</t>
    </r>
    <r>
      <rPr>
        <b/>
        <sz val="11"/>
        <color theme="1"/>
        <rFont val="Arial Narrow"/>
        <family val="2"/>
      </rPr>
      <t>D. Presidencia:</t>
    </r>
    <r>
      <rPr>
        <sz val="11"/>
        <color theme="1"/>
        <rFont val="Arial Narrow"/>
        <family val="2"/>
      </rPr>
      <t xml:space="preserve"> Cada vez que ingresa un funcionario nuevo al area, se realiza el respectivo proceso de capacitacion de los temas generales y especificos a desempeñar. Aunando las capacitaciones a cargo de talento humano
</t>
    </r>
    <r>
      <rPr>
        <b/>
        <sz val="11"/>
        <color theme="1"/>
        <rFont val="Arial Narrow"/>
        <family val="2"/>
      </rPr>
      <t>G. Técnica:</t>
    </r>
    <r>
      <rPr>
        <sz val="11"/>
        <color theme="1"/>
        <rFont val="Arial Narrow"/>
        <family val="2"/>
      </rPr>
      <t xml:space="preserve">
Se realizan capacitaciones periódicamente para todos los funcionarios de la Gerencia Técnica y SAE. Cuando un funcionario ingresa a la Gerencia Técnica se le brinda una capacitación en todos los procesos de la SAE y se le asigna una persona quien brinda el acompañamiento y capacitación del funcionario en sus labores específicas de acuerdo al proceso de desempeño. Cuando se realizan las evaluaciones de desempeño se realiza seguimiento del conocimiento y gestión del funcionario.
Formación y desarrollo realiza una inducción SAE en diferentes temas como Talento Humano – Gestiones administrativas y Financieras – Comunicación y Atencion a Requerimientos – Tecnología 
Estado de seguimiento en curso ya que se realiza durante todo el año.
</t>
    </r>
    <r>
      <rPr>
        <b/>
        <sz val="11"/>
        <color theme="1"/>
        <rFont val="Arial Narrow"/>
        <family val="2"/>
      </rPr>
      <t>G. Talento Humano:</t>
    </r>
    <r>
      <rPr>
        <sz val="11"/>
        <color theme="1"/>
        <rFont val="Arial Narrow"/>
        <family val="2"/>
      </rPr>
      <t xml:space="preserve"> Se complementa con cursos virtuales y entrenamiento en el puesto de trabajo por parte del lider de proceso
</t>
    </r>
    <r>
      <rPr>
        <b/>
        <sz val="11"/>
        <color theme="1"/>
        <rFont val="Arial Narrow"/>
        <family val="2"/>
      </rPr>
      <t>GIT. Viáticos:</t>
    </r>
    <r>
      <rPr>
        <sz val="11"/>
        <color theme="1"/>
        <rFont val="Arial Narrow"/>
        <family val="2"/>
      </rPr>
      <t xml:space="preserve">
Los integrantes del Git de viáticos recibieron la inducción general de la gerencia de Talento Humano, y se brinda orientación especifica sobre el funcionamiento y obligaciones a su cargo
</t>
    </r>
    <r>
      <rPr>
        <b/>
        <sz val="11"/>
        <color theme="1"/>
        <rFont val="Arial Narrow"/>
        <family val="2"/>
      </rPr>
      <t>O. Gestión de la Información:</t>
    </r>
    <r>
      <rPr>
        <sz val="11"/>
        <color theme="1"/>
        <rFont val="Arial Narrow"/>
        <family val="2"/>
      </rPr>
      <t xml:space="preserve">
A corte de septiembre 2022 se dictó inducción del SGSI y mesa de ayuda a nuevos funcionarios, en las capacitaciones programadas por talento humano 
</t>
    </r>
    <r>
      <rPr>
        <b/>
        <sz val="11"/>
        <color theme="1"/>
        <rFont val="Arial Narrow"/>
        <family val="2"/>
      </rPr>
      <t>GBI. Urbano</t>
    </r>
    <r>
      <rPr>
        <sz val="11"/>
        <color theme="1"/>
        <rFont val="Arial Narrow"/>
        <family val="2"/>
      </rPr>
      <t xml:space="preserve">s: SE REALIZA DE ACUERDO A LO ESTABECIDO EN EL PROCEDIMIENTO
</t>
    </r>
    <r>
      <rPr>
        <b/>
        <sz val="11"/>
        <color theme="1"/>
        <rFont val="Arial Narrow"/>
        <family val="2"/>
      </rPr>
      <t>GR Sur occidente:</t>
    </r>
    <r>
      <rPr>
        <sz val="11"/>
        <color theme="1"/>
        <rFont val="Arial Narrow"/>
        <family val="2"/>
      </rPr>
      <t xml:space="preserve"> Al ingreso de cada nuevo funcionario se le entrega el material metodologico y de procedimientos de la entidad con el cual conoce el funcionamiento de la organización, a la fecha se encunetra un funcionario en periodo de prueba y capacitación
</t>
    </r>
    <r>
      <rPr>
        <b/>
        <sz val="11"/>
        <color theme="1"/>
        <rFont val="Arial Narrow"/>
        <family val="2"/>
      </rPr>
      <t>GRCO</t>
    </r>
    <r>
      <rPr>
        <sz val="11"/>
        <color theme="1"/>
        <rFont val="Arial Narrow"/>
        <family val="2"/>
      </rPr>
      <t xml:space="preserve">: Capacitacion, seguimiento y monitoreo a los funcionarios nuevos para la ejecucion de los procedimientos. 
</t>
    </r>
    <r>
      <rPr>
        <b/>
        <sz val="11"/>
        <color theme="1"/>
        <rFont val="Arial Narrow"/>
        <family val="2"/>
      </rPr>
      <t xml:space="preserve">G. Sociedades Activas: </t>
    </r>
    <r>
      <rPr>
        <sz val="11"/>
        <color theme="1"/>
        <rFont val="Arial Narrow"/>
        <family val="2"/>
      </rPr>
      <t xml:space="preserve">En el 3T de 2022 ingresó un funcionario a la Gerencia de Sociedades Activas a quien el área de talento humano le realiza la respectiva inducción
</t>
    </r>
    <r>
      <rPr>
        <b/>
        <sz val="11"/>
        <color theme="1"/>
        <rFont val="Arial Narrow"/>
        <family val="2"/>
      </rPr>
      <t>OCAC</t>
    </r>
    <r>
      <rPr>
        <sz val="11"/>
        <color theme="1"/>
        <rFont val="Arial Narrow"/>
        <family val="2"/>
      </rPr>
      <t xml:space="preserve">: De acuerdo con el plan de capacitación que tiene la gerencia de Talento Humano, los nuevos integrantes del equipo recibieron capacitación e inducción al momento de su ingreso a la Entidad, de forma alterna el equipo de Comunicaciones y Atenciòn al Ciudadano por medio de la práctica enseñan los procedimientos para la ejecución de los procesos.
</t>
    </r>
    <r>
      <rPr>
        <b/>
        <sz val="11"/>
        <color theme="1"/>
        <rFont val="Arial Narrow"/>
        <family val="2"/>
      </rPr>
      <t>Oficina Asesora de Planeación</t>
    </r>
    <r>
      <rPr>
        <sz val="11"/>
        <color theme="1"/>
        <rFont val="Arial Narrow"/>
        <family val="2"/>
      </rPr>
      <t xml:space="preserve">: No se presentaron para el tercer trimestre vinculaciones de funcionarios nuevos 
</t>
    </r>
    <r>
      <rPr>
        <b/>
        <sz val="11"/>
        <color theme="1"/>
        <rFont val="Arial Narrow"/>
        <family val="2"/>
      </rPr>
      <t>GB. Muebles</t>
    </r>
    <r>
      <rPr>
        <sz val="11"/>
        <color theme="1"/>
        <rFont val="Arial Narrow"/>
        <family val="2"/>
      </rPr>
      <t xml:space="preserve">: Ya fueron remitidas al area de tlento humano la calificacion de evaluacion de desempeño de todos los funcionarios de la GBM
</t>
    </r>
    <r>
      <rPr>
        <b/>
        <sz val="11"/>
        <color theme="1"/>
        <rFont val="Arial Narrow"/>
        <family val="2"/>
      </rPr>
      <t xml:space="preserve">GR Occidente: </t>
    </r>
    <r>
      <rPr>
        <sz val="11"/>
        <color theme="1"/>
        <rFont val="Arial Narrow"/>
        <family val="2"/>
      </rPr>
      <t>Se binda induccion general y especifica y se establecen las funciones. / gerencia de talento humano realiza las validaciones previas para el ingreso de funcionarios</t>
    </r>
  </si>
  <si>
    <r>
      <rPr>
        <b/>
        <sz val="11"/>
        <color theme="1"/>
        <rFont val="Arial Narrow"/>
        <family val="2"/>
      </rPr>
      <t>GIT Archivo:</t>
    </r>
    <r>
      <rPr>
        <sz val="11"/>
        <color theme="1"/>
        <rFont val="Arial Narrow"/>
        <family val="2"/>
      </rPr>
      <t xml:space="preserve"> se deja evidencia en la siguiente ruta: \\fileserver\publica\1001 - Usuarios\201 - Archivo y Correspondencia\jalayon\JEISON\BACKUP 23_12_20\Evaluaciones de rendimiento 2022
</t>
    </r>
    <r>
      <rPr>
        <b/>
        <sz val="11"/>
        <color theme="1"/>
        <rFont val="Arial Narrow"/>
        <family val="2"/>
      </rPr>
      <t>GIT Aseguramiento</t>
    </r>
    <r>
      <rPr>
        <sz val="11"/>
        <color theme="1"/>
        <rFont val="Arial Narrow"/>
        <family val="2"/>
      </rPr>
      <t xml:space="preserve">: De los funcionarios que ingresaron en 3T se cuenta con formato de comunicación de funciones 
</t>
    </r>
    <r>
      <rPr>
        <b/>
        <sz val="11"/>
        <color theme="1"/>
        <rFont val="Arial Narrow"/>
        <family val="2"/>
      </rPr>
      <t>G. Financiera:</t>
    </r>
    <r>
      <rPr>
        <sz val="11"/>
        <color theme="1"/>
        <rFont val="Arial Narrow"/>
        <family val="2"/>
      </rPr>
      <t xml:space="preserve"> Para el 3T ingresaron 2 nuevos funcionarios a la Gerencia Financiera, se realizaron  inducciones por parte de RH y capacitaciones en procesos por parte de los funcionarios del área
</t>
    </r>
    <r>
      <rPr>
        <b/>
        <sz val="11"/>
        <color theme="1"/>
        <rFont val="Arial Narrow"/>
        <family val="2"/>
      </rPr>
      <t>G. Sociedades en Liquidación:</t>
    </r>
    <r>
      <rPr>
        <sz val="11"/>
        <color theme="1"/>
        <rFont val="Arial Narrow"/>
        <family val="2"/>
      </rPr>
      <t xml:space="preserve"> Propuesta de ajustes al plan de mejoramiento.
</t>
    </r>
    <r>
      <rPr>
        <b/>
        <sz val="11"/>
        <color theme="1"/>
        <rFont val="Arial Narrow"/>
        <family val="2"/>
      </rPr>
      <t>GBI. Rurales:</t>
    </r>
    <r>
      <rPr>
        <sz val="11"/>
        <color theme="1"/>
        <rFont val="Arial Narrow"/>
        <family val="2"/>
      </rPr>
      <t xml:space="preserve">
* Correo electronico funcionarios y talento humano con evaluaciones fiirmadas 
</t>
    </r>
    <r>
      <rPr>
        <b/>
        <sz val="11"/>
        <color theme="1"/>
        <rFont val="Arial Narrow"/>
        <family val="2"/>
      </rPr>
      <t>O. Control Interno:</t>
    </r>
    <r>
      <rPr>
        <sz val="11"/>
        <color theme="1"/>
        <rFont val="Arial Narrow"/>
        <family val="2"/>
      </rPr>
      <t xml:space="preserve"> Listado de asistencia. 
</t>
    </r>
    <r>
      <rPr>
        <b/>
        <sz val="11"/>
        <color theme="1"/>
        <rFont val="Arial Narrow"/>
        <family val="2"/>
      </rPr>
      <t>D. Presidencia</t>
    </r>
    <r>
      <rPr>
        <sz val="11"/>
        <color theme="1"/>
        <rFont val="Arial Narrow"/>
        <family val="2"/>
      </rPr>
      <t xml:space="preserve">: \\fileserver\publica\55 - Presidencia\SEGUIMIENTO RIESGOS. 
</t>
    </r>
    <r>
      <rPr>
        <b/>
        <sz val="11"/>
        <color theme="1"/>
        <rFont val="Arial Narrow"/>
        <family val="2"/>
      </rPr>
      <t xml:space="preserve">
G. Técnica:
</t>
    </r>
    <r>
      <rPr>
        <sz val="11"/>
        <color theme="1"/>
        <rFont val="Arial Narrow"/>
        <family val="2"/>
      </rPr>
      <t xml:space="preserve">Evaluaciones de desempeño. F-GT1-268, Capacitaciones presenciales y por plataforma Teams, Listado de asistencia realizado por Gerencia del Talento Humano en las capacitaciones de Inducción.
Correo remitido por desarrollosae@saesas.gov.co Inducción SAE aplicativos
</t>
    </r>
    <r>
      <rPr>
        <b/>
        <sz val="11"/>
        <color theme="1"/>
        <rFont val="Arial Narrow"/>
        <family val="2"/>
      </rPr>
      <t>G. Talento Humano:</t>
    </r>
    <r>
      <rPr>
        <sz val="11"/>
        <color theme="1"/>
        <rFont val="Arial Narrow"/>
        <family val="2"/>
      </rPr>
      <t xml:space="preserve"> Certificados Cursos en Historia Labroal
</t>
    </r>
    <r>
      <rPr>
        <b/>
        <sz val="11"/>
        <color theme="1"/>
        <rFont val="Arial Narrow"/>
        <family val="2"/>
      </rPr>
      <t>GIT. Viáticos:</t>
    </r>
    <r>
      <rPr>
        <sz val="11"/>
        <color theme="1"/>
        <rFont val="Arial Narrow"/>
        <family val="2"/>
      </rPr>
      <t xml:space="preserve">
Planillas de asistencia a inducción por parte de la Gerencia de Talento Humano
</t>
    </r>
    <r>
      <rPr>
        <b/>
        <sz val="11"/>
        <color theme="1"/>
        <rFont val="Arial Narrow"/>
        <family val="2"/>
      </rPr>
      <t>O. Gestión de la Información:</t>
    </r>
    <r>
      <rPr>
        <sz val="11"/>
        <color theme="1"/>
        <rFont val="Arial Narrow"/>
        <family val="2"/>
      </rPr>
      <t xml:space="preserve">
\\fileserver\Publica1\39 - Oficina OGI\Seguridad\Dneme\2022\Plan de Accion\Mesas Trabajo Internas
</t>
    </r>
    <r>
      <rPr>
        <b/>
        <sz val="11"/>
        <color theme="1"/>
        <rFont val="Arial Narrow"/>
        <family val="2"/>
      </rPr>
      <t>GBI. Urbanos:</t>
    </r>
    <r>
      <rPr>
        <sz val="11"/>
        <color theme="1"/>
        <rFont val="Arial Narrow"/>
        <family val="2"/>
      </rPr>
      <t xml:space="preserve"> EVALUACIONES DESEMPEÑO TAHUM
</t>
    </r>
    <r>
      <rPr>
        <b/>
        <sz val="11"/>
        <color theme="1"/>
        <rFont val="Arial Narrow"/>
        <family val="2"/>
      </rPr>
      <t xml:space="preserve">GR Sur Occidente: </t>
    </r>
    <r>
      <rPr>
        <sz val="11"/>
        <color theme="1"/>
        <rFont val="Arial Narrow"/>
        <family val="2"/>
      </rPr>
      <t xml:space="preserve">
Correo elecronico enviado a la gerencia de talento humano con las evaluaciones de rendimiento de cada funcionario a cargo de la regional
</t>
    </r>
    <r>
      <rPr>
        <b/>
        <sz val="11"/>
        <color theme="1"/>
        <rFont val="Arial Narrow"/>
        <family val="2"/>
      </rPr>
      <t>GRCO</t>
    </r>
    <r>
      <rPr>
        <sz val="11"/>
        <color theme="1"/>
        <rFont val="Arial Narrow"/>
        <family val="2"/>
      </rPr>
      <t xml:space="preserve">: Aplicativo Teams y Correo electronico enviado con las politicas y procedimientos de la entidad.
</t>
    </r>
    <r>
      <rPr>
        <b/>
        <sz val="11"/>
        <color theme="1"/>
        <rFont val="Arial Narrow"/>
        <family val="2"/>
      </rPr>
      <t>OCAC</t>
    </r>
    <r>
      <rPr>
        <sz val="11"/>
        <color theme="1"/>
        <rFont val="Arial Narrow"/>
        <family val="2"/>
      </rPr>
      <t xml:space="preserve">: Registro y certificados de asistencia a capacitaciones que reposan en la Gerencia de Talento Humano.
</t>
    </r>
    <r>
      <rPr>
        <b/>
        <sz val="11"/>
        <color theme="1"/>
        <rFont val="Arial Narrow"/>
        <family val="2"/>
      </rPr>
      <t>GB. Muebles</t>
    </r>
    <r>
      <rPr>
        <sz val="11"/>
        <color theme="1"/>
        <rFont val="Arial Narrow"/>
        <family val="2"/>
      </rPr>
      <t xml:space="preserve">: Remisión evaluacviones de desempeño de todos los funcionarios de la GBM
</t>
    </r>
    <r>
      <rPr>
        <b/>
        <sz val="11"/>
        <color theme="1"/>
        <rFont val="Arial Narrow"/>
        <family val="2"/>
      </rPr>
      <t xml:space="preserve">GR Occidente: </t>
    </r>
    <r>
      <rPr>
        <sz val="11"/>
        <color theme="1"/>
        <rFont val="Arial Narrow"/>
        <family val="2"/>
      </rPr>
      <t>Formato de comunicación de funciones F-GT1-004</t>
    </r>
  </si>
  <si>
    <r>
      <rPr>
        <b/>
        <sz val="11"/>
        <color theme="1"/>
        <rFont val="Arial Narrow"/>
        <family val="2"/>
      </rPr>
      <t>GIT Administrativa:</t>
    </r>
    <r>
      <rPr>
        <sz val="11"/>
        <color theme="1"/>
        <rFont val="Arial Narrow"/>
        <family val="2"/>
      </rPr>
      <t xml:space="preserve"> En los procesos de contratación adelantados por el área, los estudios previos son elaborados con base en lo establecido en el Manual de Contratación y el formato F-BS1-054 determinado para tal fin. Las solicitudes de contratación son gestionadas a través del aplicativo seven, dejando la trazabilidad del proceso.
</t>
    </r>
    <r>
      <rPr>
        <b/>
        <sz val="11"/>
        <color theme="1"/>
        <rFont val="Arial Narrow"/>
        <family val="2"/>
      </rPr>
      <t>GIT Archivo:</t>
    </r>
    <r>
      <rPr>
        <sz val="11"/>
        <color theme="1"/>
        <rFont val="Arial Narrow"/>
        <family val="2"/>
      </rPr>
      <t xml:space="preserve"> En el Tercer Trimestre del 2022  el Git de Archivo y correspondencia no genero procesos de contratacion.
</t>
    </r>
    <r>
      <rPr>
        <b/>
        <sz val="11"/>
        <color theme="1"/>
        <rFont val="Arial Narrow"/>
        <family val="2"/>
      </rPr>
      <t>GIT Aseguramiento</t>
    </r>
    <r>
      <rPr>
        <sz val="11"/>
        <color theme="1"/>
        <rFont val="Arial Narrow"/>
        <family val="2"/>
      </rPr>
      <t xml:space="preserve">: Sin iniciar
</t>
    </r>
    <r>
      <rPr>
        <b/>
        <sz val="11"/>
        <color theme="1"/>
        <rFont val="Arial Narrow"/>
        <family val="2"/>
      </rPr>
      <t>GIT. Depositarios:</t>
    </r>
    <r>
      <rPr>
        <sz val="11"/>
        <color theme="1"/>
        <rFont val="Arial Narrow"/>
        <family val="2"/>
      </rPr>
      <t xml:space="preserve"> 
NIO APLICA 
</t>
    </r>
    <r>
      <rPr>
        <b/>
        <sz val="11"/>
        <color theme="1"/>
        <rFont val="Arial Narrow"/>
        <family val="2"/>
      </rPr>
      <t>G. Financiera:</t>
    </r>
    <r>
      <rPr>
        <sz val="11"/>
        <color theme="1"/>
        <rFont val="Arial Narrow"/>
        <family val="2"/>
      </rPr>
      <t xml:space="preserve"> La Gerencia Financiera como parte del equipo evaluador de los procesos contractuales, realiza la verificación de los requisitos habilitantes financieros e informa mediante memorando a la Gerencia de Contratos los resultados de las evaluaciones financieras. En caso de requerir subsanes a las propuestas de los proponentes, las solicita a la Gerencia de contratos por correo electrónico. Para los procesos contractuales donde la Gerencia Financiera hace parte de la supervisión del contrato, revisa adiicionalmente los requisitos técnicos del mismo.
</t>
    </r>
    <r>
      <rPr>
        <b/>
        <sz val="11"/>
        <color theme="1"/>
        <rFont val="Arial Narrow"/>
        <family val="2"/>
      </rPr>
      <t xml:space="preserve">
G. Proyectos Especiales</t>
    </r>
    <r>
      <rPr>
        <sz val="11"/>
        <color theme="1"/>
        <rFont val="Arial Narrow"/>
        <family val="2"/>
      </rPr>
      <t xml:space="preserve">: La Gerencia de Proyectos Epeciales a corte del tercer trimestre de 2022, no realizó procesos de contratación que requirieran la publicación de terminos de referencia y/o pliegos de condiciones. 
</t>
    </r>
    <r>
      <rPr>
        <b/>
        <sz val="11"/>
        <color theme="1"/>
        <rFont val="Arial Narrow"/>
        <family val="2"/>
      </rPr>
      <t xml:space="preserve">
G. Sociedades en Liquidación</t>
    </r>
    <r>
      <rPr>
        <sz val="11"/>
        <color theme="1"/>
        <rFont val="Arial Narrow"/>
        <family val="2"/>
      </rPr>
      <t xml:space="preserve">: Participa en las convocatorias a saber en lo relacionado con depositarios en calidad de liquidadores.
</t>
    </r>
    <r>
      <rPr>
        <b/>
        <sz val="11"/>
        <color theme="1"/>
        <rFont val="Arial Narrow"/>
        <family val="2"/>
      </rPr>
      <t xml:space="preserve">
GBI. Rurales:</t>
    </r>
    <r>
      <rPr>
        <sz val="11"/>
        <color theme="1"/>
        <rFont val="Arial Narrow"/>
        <family val="2"/>
      </rPr>
      <t xml:space="preserve">
La Gerencia de Bienes inmuebles rurales no paritcipa en este proceso 
</t>
    </r>
    <r>
      <rPr>
        <b/>
        <sz val="11"/>
        <color theme="1"/>
        <rFont val="Arial Narrow"/>
        <family val="2"/>
      </rPr>
      <t xml:space="preserve">
G.R Norte:</t>
    </r>
    <r>
      <rPr>
        <sz val="11"/>
        <color theme="1"/>
        <rFont val="Arial Narrow"/>
        <family val="2"/>
      </rPr>
      <t xml:space="preserve"> La Gerencia no participa de esta actividad.
</t>
    </r>
    <r>
      <rPr>
        <b/>
        <sz val="11"/>
        <color theme="1"/>
        <rFont val="Arial Narrow"/>
        <family val="2"/>
      </rPr>
      <t>O. Control Interno</t>
    </r>
    <r>
      <rPr>
        <sz val="11"/>
        <color theme="1"/>
        <rFont val="Arial Narrow"/>
        <family val="2"/>
      </rPr>
      <t xml:space="preserve">: La Oficina de Control Interno no participa en la ejecución de este control.
</t>
    </r>
    <r>
      <rPr>
        <b/>
        <sz val="11"/>
        <color theme="1"/>
        <rFont val="Arial Narrow"/>
        <family val="2"/>
      </rPr>
      <t xml:space="preserve">D. Presidencia: </t>
    </r>
    <r>
      <rPr>
        <sz val="11"/>
        <color theme="1"/>
        <rFont val="Arial Narrow"/>
        <family val="2"/>
      </rPr>
      <t xml:space="preserve">El despacho de la Presidencia no realiza supervision de contratos, toda vez que se encuentran bajo responsabilidad de cada area competente.
</t>
    </r>
    <r>
      <rPr>
        <b/>
        <sz val="11"/>
        <color theme="1"/>
        <rFont val="Arial Narrow"/>
        <family val="2"/>
      </rPr>
      <t>G. Técnica:</t>
    </r>
    <r>
      <rPr>
        <sz val="11"/>
        <color theme="1"/>
        <rFont val="Arial Narrow"/>
        <family val="2"/>
      </rPr>
      <t xml:space="preserve">
El Gerente Técnico asigna un Apoyo de Supervisión de contratos de acuerdo al área de desempeño quien se encarga de verificar los estudios previos, estudios de mercado, riesgos y requerimientos exigidos, realizando un registro de la revisión. El encargado de aprobar el proceso es el Gerente Técnico supervisor de los contratos. La Gerencia Técnica cuenta con una abogada Jenny Bravo quien se encarga de brindar el apoyo en la parte jurídica de los contratos.
Estado de seguimiento en curso ya que se realiza durante todo el año
</t>
    </r>
    <r>
      <rPr>
        <b/>
        <sz val="11"/>
        <color theme="1"/>
        <rFont val="Arial Narrow"/>
        <family val="2"/>
      </rPr>
      <t>G. Talento Humano</t>
    </r>
    <r>
      <rPr>
        <sz val="11"/>
        <color theme="1"/>
        <rFont val="Arial Narrow"/>
        <family val="2"/>
      </rPr>
      <t xml:space="preserve">: Radicacion de Estudios previos y estudio de mercado en la plataforma seven y posterior se publican en la web y plataforma secop
</t>
    </r>
    <r>
      <rPr>
        <b/>
        <sz val="11"/>
        <color theme="1"/>
        <rFont val="Arial Narrow"/>
        <family val="2"/>
      </rPr>
      <t>GIT. Viáticos:</t>
    </r>
    <r>
      <rPr>
        <sz val="11"/>
        <color theme="1"/>
        <rFont val="Arial Narrow"/>
        <family val="2"/>
      </rPr>
      <t xml:space="preserve">
La asignacion de la evaluacion la realiza el profesional que tiene los conociemitnos tecnico de la necesidad de la contratación, en cuantoo alo s requisito juridico y financiero los hace el area encargada.
</t>
    </r>
    <r>
      <rPr>
        <b/>
        <sz val="11"/>
        <color theme="1"/>
        <rFont val="Arial Narrow"/>
        <family val="2"/>
      </rPr>
      <t>O. Gestión de la Información:</t>
    </r>
    <r>
      <rPr>
        <sz val="11"/>
        <color theme="1"/>
        <rFont val="Arial Narrow"/>
        <family val="2"/>
      </rPr>
      <t xml:space="preserve">
A corte de septiembre 2022, la OGI mediante la evaluación  de las propuestas de los proponentes realiza la verificación de los requisitos técnicos habilitantes y en caso de no  cumplir alguno solicita al área de contratos subsanar a estos requisitos.
El area de contratos envía a través de carta de subsanación, correos a los proponentes
</t>
    </r>
    <r>
      <rPr>
        <b/>
        <sz val="11"/>
        <color theme="1"/>
        <rFont val="Arial Narrow"/>
        <family val="2"/>
      </rPr>
      <t xml:space="preserve">
GBI. Urbano</t>
    </r>
    <r>
      <rPr>
        <sz val="11"/>
        <color theme="1"/>
        <rFont val="Arial Narrow"/>
        <family val="2"/>
      </rPr>
      <t xml:space="preserve">s EN ESTE MOMENTO NO SE ENCUENTRAN PROCESOS DE CONTRATACIÓN EN CURSO, SIN EMBARGO ESTA GERENCIA SE ENCARGA DE LA EVALUACIÓN TECNICA Y REMITE DICHO RESULTADO A LA GERENCIA DE CONTRATOS CONFORME EL PROCEDIMIENTO DISPUESTO
</t>
    </r>
    <r>
      <rPr>
        <b/>
        <sz val="11"/>
        <color theme="1"/>
        <rFont val="Arial Narrow"/>
        <family val="2"/>
      </rPr>
      <t>GR Sur Occidente</t>
    </r>
    <r>
      <rPr>
        <sz val="11"/>
        <color theme="1"/>
        <rFont val="Arial Narrow"/>
        <family val="2"/>
      </rPr>
      <t xml:space="preserve">: El funicionario realiza las validaciones de acuerdo con los lineamientos exigistos por la gerencia de contratos y el procedimineto.
</t>
    </r>
    <r>
      <rPr>
        <b/>
        <sz val="11"/>
        <color theme="1"/>
        <rFont val="Arial Narrow"/>
        <family val="2"/>
      </rPr>
      <t>G. Contratos:</t>
    </r>
    <r>
      <rPr>
        <sz val="11"/>
        <color theme="1"/>
        <rFont val="Arial Narrow"/>
        <family val="2"/>
      </rPr>
      <t xml:space="preserve"> La Gerencia de Contratos solicitó subsanaciones durante el 3er trimestre a los procesos de convocatoría pública
</t>
    </r>
    <r>
      <rPr>
        <b/>
        <sz val="11"/>
        <color theme="1"/>
        <rFont val="Arial Narrow"/>
        <family val="2"/>
      </rPr>
      <t>G. Sociedades Activas:</t>
    </r>
    <r>
      <rPr>
        <sz val="11"/>
        <color theme="1"/>
        <rFont val="Arial Narrow"/>
        <family val="2"/>
      </rPr>
      <t xml:space="preserve"> En el 3T de 2022 la Gerencia no realizó celebración de contratos
</t>
    </r>
    <r>
      <rPr>
        <b/>
        <sz val="11"/>
        <color theme="1"/>
        <rFont val="Arial Narrow"/>
        <family val="2"/>
      </rPr>
      <t>OCAC:</t>
    </r>
    <r>
      <rPr>
        <sz val="11"/>
        <color theme="1"/>
        <rFont val="Arial Narrow"/>
        <family val="2"/>
      </rPr>
      <t xml:space="preserve"> La Oficina de Comunicaciones y Atencion al Ciudadano no realizó convocatorias durante esta vigencia
</t>
    </r>
    <r>
      <rPr>
        <b/>
        <sz val="11"/>
        <color theme="1"/>
        <rFont val="Arial Narrow"/>
        <family val="2"/>
      </rPr>
      <t>O. Asesora de Planeación:</t>
    </r>
    <r>
      <rPr>
        <sz val="11"/>
        <color theme="1"/>
        <rFont val="Arial Narrow"/>
        <family val="2"/>
      </rPr>
      <t xml:space="preserve">  En el Tercer Trimestre la oficicna no genero procesos de contratacion.
</t>
    </r>
    <r>
      <rPr>
        <b/>
        <sz val="11"/>
        <color theme="1"/>
        <rFont val="Arial Narrow"/>
        <family val="2"/>
      </rPr>
      <t xml:space="preserve">
GB. Muebles:</t>
    </r>
    <r>
      <rPr>
        <sz val="11"/>
        <color theme="1"/>
        <rFont val="Arial Narrow"/>
        <family val="2"/>
      </rPr>
      <t xml:space="preserve"> En la evaluacion de los oferentes se valoran los requisitos tecnicos, economicos, financieros y los demass propuestos en los estudios previos,
</t>
    </r>
    <r>
      <rPr>
        <b/>
        <sz val="11"/>
        <color theme="1"/>
        <rFont val="Arial Narrow"/>
        <family val="2"/>
      </rPr>
      <t>GR Occidente:</t>
    </r>
    <r>
      <rPr>
        <sz val="11"/>
        <color theme="1"/>
        <rFont val="Arial Narrow"/>
        <family val="2"/>
      </rPr>
      <t xml:space="preserve"> La Gerencia de contratos adelanta todos los procesos de contratacion, la Regionales solo realizan estudios previos conforme a las necesidades.</t>
    </r>
  </si>
  <si>
    <r>
      <rPr>
        <b/>
        <sz val="11"/>
        <color theme="1"/>
        <rFont val="Arial Narrow"/>
        <family val="2"/>
      </rPr>
      <t>GIT Administrativa:</t>
    </r>
    <r>
      <rPr>
        <sz val="11"/>
        <color theme="1"/>
        <rFont val="Arial Narrow"/>
        <family val="2"/>
      </rPr>
      <t xml:space="preserve"> Capetas físicas de supervisión de los contratos en las que reposan los documentos que soportan la etapa precontractual.
</t>
    </r>
    <r>
      <rPr>
        <b/>
        <sz val="11"/>
        <color theme="1"/>
        <rFont val="Arial Narrow"/>
        <family val="2"/>
      </rPr>
      <t>G. Financiera:</t>
    </r>
    <r>
      <rPr>
        <sz val="11"/>
        <color theme="1"/>
        <rFont val="Arial Narrow"/>
        <family val="2"/>
      </rPr>
      <t xml:space="preserve">  ruta: \\fileserver\publica\22- Financiera\Requisitos Financieros Contratos.   Las evaluaciones de los requisitos financieros y los documentos para la solicitud de subsanes a los procesos contractuales hechos por la Gerencia Financiera como parte del equipo evaluador.
</t>
    </r>
    <r>
      <rPr>
        <b/>
        <sz val="11"/>
        <color theme="1"/>
        <rFont val="Arial Narrow"/>
        <family val="2"/>
      </rPr>
      <t>G. Sociedades en Liquidación</t>
    </r>
    <r>
      <rPr>
        <sz val="11"/>
        <color theme="1"/>
        <rFont val="Arial Narrow"/>
        <family val="2"/>
      </rPr>
      <t xml:space="preserve">: Cuando se solicita funcionarios de la gerencia participan en el proceso.
</t>
    </r>
    <r>
      <rPr>
        <b/>
        <sz val="11"/>
        <color theme="1"/>
        <rFont val="Arial Narrow"/>
        <family val="2"/>
      </rPr>
      <t xml:space="preserve">
G. Técnica:</t>
    </r>
    <r>
      <rPr>
        <sz val="11"/>
        <color theme="1"/>
        <rFont val="Arial Narrow"/>
        <family val="2"/>
      </rPr>
      <t xml:space="preserve">
\\fileserver\publica\7 - Coordinación Técnica\AREA TECNICA\FUNCIONARIOS\JBRAVO\CONTRATACIONES
</t>
    </r>
    <r>
      <rPr>
        <b/>
        <sz val="11"/>
        <color theme="1"/>
        <rFont val="Arial Narrow"/>
        <family val="2"/>
      </rPr>
      <t>G. Talento Humano</t>
    </r>
    <r>
      <rPr>
        <sz val="11"/>
        <color theme="1"/>
        <rFont val="Arial Narrow"/>
        <family val="2"/>
      </rPr>
      <t xml:space="preserve">: Los Estudios Previos se radican en la plataforma SEVEN yen la web y plataforma secop
</t>
    </r>
    <r>
      <rPr>
        <b/>
        <sz val="11"/>
        <color theme="1"/>
        <rFont val="Arial Narrow"/>
        <family val="2"/>
      </rPr>
      <t>GIT. Viáticos:</t>
    </r>
    <r>
      <rPr>
        <sz val="11"/>
        <color theme="1"/>
        <rFont val="Arial Narrow"/>
        <family val="2"/>
      </rPr>
      <t xml:space="preserve">
la evaluacion tecnica de los procesos de contratcaion se radican por el aplicativo orfeo y son publicadas en la pagina web y en la plataforma secop.
</t>
    </r>
    <r>
      <rPr>
        <b/>
        <sz val="11"/>
        <color theme="1"/>
        <rFont val="Arial Narrow"/>
        <family val="2"/>
      </rPr>
      <t>O. Gestión de la Información:</t>
    </r>
    <r>
      <rPr>
        <sz val="11"/>
        <color theme="1"/>
        <rFont val="Arial Narrow"/>
        <family val="2"/>
      </rPr>
      <t xml:space="preserve">
Correo electrónico
Cartas de Subsanación
</t>
    </r>
    <r>
      <rPr>
        <b/>
        <sz val="11"/>
        <color theme="1"/>
        <rFont val="Arial Narrow"/>
        <family val="2"/>
      </rPr>
      <t>GBI. Urbanos:</t>
    </r>
    <r>
      <rPr>
        <sz val="11"/>
        <color theme="1"/>
        <rFont val="Arial Narrow"/>
        <family val="2"/>
      </rPr>
      <t xml:space="preserve"> EVALUACIÓN TECNICA
</t>
    </r>
    <r>
      <rPr>
        <b/>
        <sz val="11"/>
        <color theme="1"/>
        <rFont val="Arial Narrow"/>
        <family val="2"/>
      </rPr>
      <t>GR Sur Occidente:</t>
    </r>
    <r>
      <rPr>
        <sz val="11"/>
        <color theme="1"/>
        <rFont val="Arial Narrow"/>
        <family val="2"/>
      </rPr>
      <t xml:space="preserve"> Memorando aplicativo Zues, contrato.
</t>
    </r>
    <r>
      <rPr>
        <b/>
        <sz val="11"/>
        <color theme="1"/>
        <rFont val="Arial Narrow"/>
        <family val="2"/>
      </rPr>
      <t>G. Contratos:</t>
    </r>
    <r>
      <rPr>
        <sz val="11"/>
        <color theme="1"/>
        <rFont val="Arial Narrow"/>
        <family val="2"/>
      </rPr>
      <t xml:space="preserve"> Link en donde se evidencian las subsanaciones solicitadas en el trancurso del año, donde se pueden observar las del 3er trimestre: https://www.saesas.gov.co/?idcategoria=340
</t>
    </r>
    <r>
      <rPr>
        <b/>
        <sz val="11"/>
        <color theme="1"/>
        <rFont val="Arial Narrow"/>
        <family val="2"/>
      </rPr>
      <t>GB. Muebles</t>
    </r>
    <r>
      <rPr>
        <sz val="11"/>
        <color theme="1"/>
        <rFont val="Arial Narrow"/>
        <family val="2"/>
      </rPr>
      <t xml:space="preserve">: La valoracion de variables contempladas en los estudios previos.
</t>
    </r>
    <r>
      <rPr>
        <b/>
        <sz val="11"/>
        <color theme="1"/>
        <rFont val="Arial Narrow"/>
        <family val="2"/>
      </rPr>
      <t xml:space="preserve">GR Occidente: </t>
    </r>
    <r>
      <rPr>
        <sz val="11"/>
        <color theme="1"/>
        <rFont val="Arial Narrow"/>
        <family val="2"/>
      </rPr>
      <t>GERENCIA DE CONTRATOS</t>
    </r>
  </si>
  <si>
    <r>
      <rPr>
        <b/>
        <sz val="11"/>
        <color theme="1"/>
        <rFont val="Arial Narrow"/>
        <family val="2"/>
      </rPr>
      <t>G.R Norte</t>
    </r>
    <r>
      <rPr>
        <sz val="11"/>
        <color theme="1"/>
        <rFont val="Arial Narrow"/>
        <family val="2"/>
      </rPr>
      <t xml:space="preserve">: La Gerencia no participa de esta actividad. 
</t>
    </r>
    <r>
      <rPr>
        <b/>
        <sz val="11"/>
        <color theme="1"/>
        <rFont val="Arial Narrow"/>
        <family val="2"/>
      </rPr>
      <t xml:space="preserve">GR Sur Occidente: </t>
    </r>
    <r>
      <rPr>
        <sz val="11"/>
        <color theme="1"/>
        <rFont val="Arial Narrow"/>
        <family val="2"/>
      </rPr>
      <t xml:space="preserve">A solicitud de la gerencia técnica se programa los funcionarios reuqerido para realizar los acompañmientos a los avaluos que corresponda
</t>
    </r>
    <r>
      <rPr>
        <b/>
        <sz val="11"/>
        <color theme="1"/>
        <rFont val="Arial Narrow"/>
        <family val="2"/>
      </rPr>
      <t>GB. Muebles:</t>
    </r>
    <r>
      <rPr>
        <sz val="11"/>
        <color theme="1"/>
        <rFont val="Arial Narrow"/>
        <family val="2"/>
      </rPr>
      <t xml:space="preserve"> Se implemento para los contratos que implican pago y como prerrequisito para gestionar el mismo, remitir por parte del supervisor de apoyo los soportes junto con el informe de supervision, el cual es verificado y aprobado por el profesional de pagos de la Gerencia y remitido para su inmediata publicacion en la pagina web de la Sociedad. 
</t>
    </r>
    <r>
      <rPr>
        <b/>
        <sz val="11"/>
        <color theme="1"/>
        <rFont val="Arial Narrow"/>
        <family val="2"/>
      </rPr>
      <t>GR Occidente:</t>
    </r>
    <r>
      <rPr>
        <sz val="11"/>
        <color theme="1"/>
        <rFont val="Arial Narrow"/>
        <family val="2"/>
      </rPr>
      <t xml:space="preserve"> Los informes de supervision contractual se realizan conforme a la ejecucion contracual la cual cuenta con todos los soportes y gestiones realizadas.</t>
    </r>
  </si>
  <si>
    <r>
      <rPr>
        <b/>
        <sz val="11"/>
        <color theme="1"/>
        <rFont val="Arial Narrow"/>
        <family val="2"/>
      </rPr>
      <t>GR Sur Occidente</t>
    </r>
    <r>
      <rPr>
        <sz val="11"/>
        <color theme="1"/>
        <rFont val="Arial Narrow"/>
        <family val="2"/>
      </rPr>
      <t xml:space="preserve">: Correo electronico.
</t>
    </r>
    <r>
      <rPr>
        <b/>
        <sz val="11"/>
        <color theme="1"/>
        <rFont val="Arial Narrow"/>
        <family val="2"/>
      </rPr>
      <t>GB. Muebles</t>
    </r>
    <r>
      <rPr>
        <sz val="11"/>
        <color theme="1"/>
        <rFont val="Arial Narrow"/>
        <family val="2"/>
      </rPr>
      <t xml:space="preserve">: los informes de supervision publicados al dia en la pagina web.
</t>
    </r>
    <r>
      <rPr>
        <b/>
        <sz val="11"/>
        <color theme="1"/>
        <rFont val="Arial Narrow"/>
        <family val="2"/>
      </rPr>
      <t>GR Occidente</t>
    </r>
    <r>
      <rPr>
        <sz val="11"/>
        <color theme="1"/>
        <rFont val="Arial Narrow"/>
        <family val="2"/>
      </rPr>
      <t>: informes de supervision publciados en pagina web de sae con infromacion juridica, tecnica y financiera.</t>
    </r>
  </si>
  <si>
    <r>
      <rPr>
        <b/>
        <sz val="11"/>
        <color theme="1"/>
        <rFont val="Arial Narrow"/>
        <family val="2"/>
      </rPr>
      <t>G.R Norte</t>
    </r>
    <r>
      <rPr>
        <sz val="11"/>
        <color theme="1"/>
        <rFont val="Arial Narrow"/>
        <family val="2"/>
      </rPr>
      <t xml:space="preserve">: Durante el trimestre, la Gerencia Regional no designò nueva vigilancia o custodios vivientes en predios de jurisdicciòn. 
</t>
    </r>
    <r>
      <rPr>
        <b/>
        <sz val="11"/>
        <color theme="1"/>
        <rFont val="Arial Narrow"/>
        <family val="2"/>
      </rPr>
      <t xml:space="preserve">
GR Sur Occidente:</t>
    </r>
    <r>
      <rPr>
        <sz val="11"/>
        <color theme="1"/>
        <rFont val="Arial Narrow"/>
        <family val="2"/>
      </rPr>
      <t xml:space="preserve"> Se realiza visita de inspección para validar el estado de ocupación y generar un reporte de seguridad del activo, asi determinar la viabilidad de un conserje o cutodio.
</t>
    </r>
    <r>
      <rPr>
        <b/>
        <sz val="11"/>
        <color theme="1"/>
        <rFont val="Arial Narrow"/>
        <family val="2"/>
      </rPr>
      <t xml:space="preserve">GR Occidente: </t>
    </r>
    <r>
      <rPr>
        <sz val="11"/>
        <color theme="1"/>
        <rFont val="Arial Narrow"/>
        <family val="2"/>
      </rPr>
      <t>Desde nivel central realizan la asignacion de bienes a depositarios.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</si>
</sst>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4">
    <font>
      <sz val="11"/>
      <color theme="1"/>
      <name val="Calibri"/>
      <family val="2"/>
      <scheme val="minor"/>
    </font>
    <font>
      <sz val="11"/>
      <color theme="1"/>
      <name val="Calibri"/>
      <family val="2"/>
      <scheme val="minor"/>
    </font>
    <font>
      <sz val="11"/>
      <color theme="1"/>
      <name val="Arial Narrow"/>
      <family val="2"/>
    </font>
    <font>
      <b/>
      <sz val="22"/>
      <color theme="1"/>
      <name val="Arial Narrow"/>
      <family val="2"/>
    </font>
    <font>
      <b/>
      <sz val="30"/>
      <color theme="1"/>
      <name val="Arial Narrow"/>
      <family val="2"/>
    </font>
    <font>
      <sz val="11"/>
      <color theme="1"/>
      <name val="AriaL"/>
      <family val="2"/>
    </font>
    <font>
      <b/>
      <sz val="20"/>
      <color theme="0"/>
      <name val="Arial"/>
      <family val="2"/>
    </font>
    <font>
      <b/>
      <sz val="20"/>
      <color rgb="FFFFFFFF"/>
      <name val="Calibri"/>
      <family val="2"/>
    </font>
    <font>
      <b/>
      <sz val="20"/>
      <color theme="0"/>
      <name val="Calibri"/>
      <family val="2"/>
    </font>
    <font>
      <b/>
      <sz val="11"/>
      <color theme="1"/>
      <name val="Arial"/>
      <family val="2"/>
    </font>
    <font>
      <b/>
      <sz val="11"/>
      <color theme="0"/>
      <name val="AriaL"/>
      <family val="2"/>
    </font>
    <font>
      <b/>
      <sz val="10"/>
      <color rgb="FF000000"/>
      <name val="Arial"/>
      <family val="2"/>
    </font>
    <font>
      <b/>
      <sz val="10"/>
      <color theme="1"/>
      <name val="Arial"/>
      <family val="2"/>
    </font>
    <font>
      <b/>
      <sz val="9"/>
      <color theme="1"/>
      <name val="Arial"/>
      <family val="2"/>
    </font>
    <font>
      <sz val="8"/>
      <color theme="1"/>
      <name val="Arial Narrow"/>
      <family val="2"/>
    </font>
    <font>
      <sz val="11"/>
      <name val="Arial Narrow"/>
      <family val="2"/>
    </font>
    <font>
      <b/>
      <sz val="11"/>
      <color theme="1"/>
      <name val="Arial Narrow"/>
      <family val="2"/>
    </font>
    <font>
      <sz val="10"/>
      <color theme="1"/>
      <name val="Arial Narrow"/>
      <family val="2"/>
    </font>
    <font>
      <sz val="10"/>
      <color theme="1"/>
      <name val="AriaL"/>
      <family val="2"/>
    </font>
    <font>
      <i/>
      <sz val="10"/>
      <color theme="1"/>
      <name val="Franklin Gothic Book"/>
      <family val="2"/>
    </font>
    <font>
      <sz val="10"/>
      <color theme="1"/>
      <name val="Franklin Gothic Book"/>
      <family val="2"/>
    </font>
    <font>
      <b/>
      <sz val="8"/>
      <color theme="1"/>
      <name val="Arial"/>
      <family val="2"/>
    </font>
    <font>
      <sz val="8"/>
      <color theme="1"/>
      <name val="Arial"/>
      <family val="2"/>
    </font>
    <font>
      <sz val="10"/>
      <color rgb="FF000000"/>
      <name val="Arial Narrow"/>
      <family val="2"/>
    </font>
    <font>
      <b/>
      <sz val="10"/>
      <color rgb="FF000000"/>
      <name val="Arial"/>
      <family val="34"/>
    </font>
    <font>
      <sz val="10"/>
      <color rgb="FF000000"/>
      <name val="Arial"/>
      <family val="34"/>
    </font>
    <font>
      <b/>
      <sz val="10"/>
      <color rgb="FF000000"/>
      <name val="Tahoma"/>
      <family val="2"/>
    </font>
    <font>
      <sz val="10"/>
      <color rgb="FF000000"/>
      <name val="Tahoma"/>
      <family val="2"/>
    </font>
    <font>
      <b/>
      <sz val="10"/>
      <color rgb="FF000000"/>
      <name val="Tahoma"/>
      <family val="34"/>
    </font>
    <font>
      <sz val="10"/>
      <color rgb="FF000000"/>
      <name val="Calibri"/>
      <family val="2"/>
    </font>
    <font>
      <sz val="10"/>
      <color rgb="FF000000"/>
      <name val="Tahoma"/>
      <family val="34"/>
    </font>
    <font>
      <b/>
      <sz val="22"/>
      <color rgb="FFFFFFFF"/>
      <name val="Calibri"/>
      <family val="2"/>
    </font>
    <font>
      <b/>
      <sz val="14"/>
      <color rgb="FF000000"/>
      <name val="Calibri"/>
      <family val="2"/>
    </font>
    <font>
      <b/>
      <sz val="10"/>
      <color rgb="FF000000"/>
      <name val="Calibri"/>
      <family val="2"/>
    </font>
    <font>
      <sz val="11"/>
      <color rgb="FF000000"/>
      <name val="Calibri (Body)"/>
    </font>
    <font>
      <sz val="11"/>
      <color theme="1"/>
      <name val="Calibri (Body)"/>
    </font>
    <font>
      <sz val="11"/>
      <color rgb="FF000000"/>
      <name val="Calibri"/>
      <family val="2"/>
      <charset val="1"/>
    </font>
    <font>
      <sz val="11"/>
      <color rgb="FF000000"/>
      <name val="Arial Narrow"/>
      <family val="2"/>
      <charset val="1"/>
    </font>
    <font>
      <b/>
      <sz val="22"/>
      <color rgb="FF000000"/>
      <name val="Arial Narrow"/>
      <family val="2"/>
      <charset val="1"/>
    </font>
    <font>
      <b/>
      <sz val="30"/>
      <color rgb="FF000000"/>
      <name val="Arial Narrow"/>
      <family val="2"/>
      <charset val="1"/>
    </font>
    <font>
      <b/>
      <sz val="11"/>
      <color rgb="FF000000"/>
      <name val="Arial Narrow"/>
      <family val="2"/>
      <charset val="1"/>
    </font>
    <font>
      <b/>
      <sz val="20"/>
      <color rgb="FFFFFFFF"/>
      <name val="Arial"/>
      <family val="2"/>
      <charset val="1"/>
    </font>
    <font>
      <b/>
      <sz val="20"/>
      <color rgb="FFFFFFFF"/>
      <name val="Calibri"/>
      <family val="2"/>
      <charset val="1"/>
    </font>
    <font>
      <sz val="11"/>
      <color rgb="FF000000"/>
      <name val="AriaL"/>
      <family val="2"/>
      <charset val="1"/>
    </font>
    <font>
      <b/>
      <sz val="11"/>
      <color rgb="FF000000"/>
      <name val="Arial"/>
      <family val="2"/>
      <charset val="1"/>
    </font>
    <font>
      <b/>
      <sz val="11"/>
      <color rgb="FFFFFFFF"/>
      <name val="AriaL"/>
      <family val="2"/>
      <charset val="1"/>
    </font>
    <font>
      <b/>
      <sz val="10"/>
      <color rgb="FF000000"/>
      <name val="Arial"/>
      <family val="2"/>
      <charset val="1"/>
    </font>
    <font>
      <b/>
      <sz val="9"/>
      <color rgb="FF000000"/>
      <name val="Arial"/>
      <family val="2"/>
      <charset val="1"/>
    </font>
    <font>
      <b/>
      <sz val="11"/>
      <color rgb="FF000000"/>
      <name val="Arial Narrow"/>
      <family val="2"/>
    </font>
    <font>
      <sz val="10"/>
      <name val="Arial Narrow"/>
      <family val="2"/>
    </font>
    <font>
      <sz val="11"/>
      <color rgb="FF000000"/>
      <name val="Arial Narrow"/>
      <family val="2"/>
    </font>
    <font>
      <sz val="8"/>
      <color rgb="FF000000"/>
      <name val="Arial Narrow"/>
      <family val="2"/>
    </font>
    <font>
      <sz val="10"/>
      <color rgb="FFFF0000"/>
      <name val="Arial Narrow"/>
      <family val="2"/>
    </font>
    <font>
      <sz val="11"/>
      <color rgb="FFFF0000"/>
      <name val="Arial Narrow"/>
      <family val="2"/>
    </font>
    <font>
      <sz val="8"/>
      <name val="Arial Narrow"/>
      <family val="2"/>
    </font>
    <font>
      <sz val="11"/>
      <name val="Arial Narrow"/>
      <family val="2"/>
      <charset val="1"/>
    </font>
    <font>
      <sz val="11"/>
      <name val="Calibri"/>
      <family val="2"/>
      <charset val="1"/>
    </font>
    <font>
      <b/>
      <u/>
      <sz val="10"/>
      <color rgb="FF000000"/>
      <name val="Arial"/>
      <family val="34"/>
    </font>
    <font>
      <b/>
      <i/>
      <sz val="10"/>
      <color rgb="FF000000"/>
      <name val="Arial"/>
      <family val="34"/>
    </font>
    <font>
      <b/>
      <sz val="11"/>
      <color rgb="FF000000"/>
      <name val="Calibri"/>
      <family val="2"/>
      <charset val="1"/>
    </font>
    <font>
      <sz val="10"/>
      <color rgb="FF000000"/>
      <name val="Tahoma"/>
      <family val="2"/>
      <charset val="1"/>
    </font>
    <font>
      <b/>
      <sz val="11"/>
      <color theme="1"/>
      <name val="Calibri"/>
      <family val="2"/>
      <scheme val="minor"/>
    </font>
    <font>
      <sz val="10"/>
      <name val="Arial"/>
      <family val="2"/>
    </font>
    <font>
      <b/>
      <sz val="11"/>
      <name val="Arial Narrow"/>
      <family val="2"/>
    </font>
    <font>
      <b/>
      <sz val="11"/>
      <color indexed="8"/>
      <name val="Arial Narrow"/>
      <family val="2"/>
    </font>
    <font>
      <sz val="11"/>
      <color indexed="8"/>
      <name val="Arial Narrow"/>
      <family val="2"/>
    </font>
    <font>
      <sz val="11"/>
      <color rgb="FF000000"/>
      <name val="Calibri"/>
      <family val="2"/>
    </font>
    <font>
      <sz val="11"/>
      <color indexed="8"/>
      <name val="Calibri"/>
      <family val="2"/>
    </font>
    <font>
      <b/>
      <sz val="11"/>
      <name val="Arial"/>
      <family val="2"/>
    </font>
    <font>
      <u/>
      <sz val="11"/>
      <color indexed="8"/>
      <name val="Arial Narrow"/>
      <family val="2"/>
    </font>
    <font>
      <i/>
      <sz val="11"/>
      <color indexed="8"/>
      <name val="Arial Narrow"/>
      <family val="2"/>
    </font>
    <font>
      <b/>
      <sz val="11"/>
      <color indexed="8"/>
      <name val="Calibri"/>
      <family val="2"/>
    </font>
    <font>
      <sz val="11"/>
      <color rgb="FF000000"/>
      <name val="Calibri"/>
      <family val="2"/>
      <scheme val="minor"/>
    </font>
    <font>
      <b/>
      <sz val="11"/>
      <color rgb="FF000000"/>
      <name val="Calibri"/>
      <family val="2"/>
      <scheme val="minor"/>
    </font>
  </fonts>
  <fills count="60">
    <fill>
      <patternFill patternType="none"/>
    </fill>
    <fill>
      <patternFill patternType="gray125"/>
    </fill>
    <fill>
      <patternFill patternType="solid">
        <fgColor theme="0"/>
        <bgColor indexed="64"/>
      </patternFill>
    </fill>
    <fill>
      <patternFill patternType="solid">
        <fgColor theme="8" tint="-0.499984740745262"/>
        <bgColor indexed="64"/>
      </patternFill>
    </fill>
    <fill>
      <patternFill patternType="solid">
        <fgColor theme="6" tint="-0.499984740745262"/>
        <bgColor rgb="FF000000"/>
      </patternFill>
    </fill>
    <fill>
      <patternFill patternType="solid">
        <fgColor theme="3" tint="-0.499984740745262"/>
        <bgColor indexed="64"/>
      </patternFill>
    </fill>
    <fill>
      <patternFill patternType="solid">
        <fgColor theme="7" tint="-0.249977111117893"/>
        <bgColor indexed="64"/>
      </patternFill>
    </fill>
    <fill>
      <patternFill patternType="solid">
        <fgColor theme="8" tint="-0.249977111117893"/>
        <bgColor indexed="64"/>
      </patternFill>
    </fill>
    <fill>
      <patternFill patternType="solid">
        <fgColor theme="2" tint="-0.749992370372631"/>
        <bgColor indexed="64"/>
      </patternFill>
    </fill>
    <fill>
      <patternFill patternType="solid">
        <fgColor theme="8" tint="0.39997558519241921"/>
        <bgColor indexed="64"/>
      </patternFill>
    </fill>
    <fill>
      <patternFill patternType="solid">
        <fgColor theme="6" tint="0.39997558519241921"/>
        <bgColor indexed="64"/>
      </patternFill>
    </fill>
    <fill>
      <patternFill patternType="solid">
        <fgColor theme="3" tint="0.39997558519241921"/>
        <bgColor indexed="64"/>
      </patternFill>
    </fill>
    <fill>
      <patternFill patternType="solid">
        <fgColor theme="7" tint="0.39997558519241921"/>
        <bgColor indexed="64"/>
      </patternFill>
    </fill>
    <fill>
      <patternFill patternType="solid">
        <fgColor theme="2" tint="-0.49998474074526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3"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rgb="FFFFFF00"/>
        <bgColor indexed="64"/>
      </patternFill>
    </fill>
    <fill>
      <patternFill patternType="solid">
        <fgColor rgb="FF002060"/>
        <bgColor indexed="64"/>
      </patternFill>
    </fill>
    <fill>
      <patternFill patternType="solid">
        <fgColor rgb="FFE7E6E6"/>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6" tint="-0.249977111117893"/>
        <bgColor indexed="64"/>
      </patternFill>
    </fill>
    <fill>
      <patternFill patternType="solid">
        <fgColor rgb="FFFCE4D6"/>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theme="4" tint="0.79998168889431442"/>
      </patternFill>
    </fill>
    <fill>
      <patternFill patternType="solid">
        <fgColor theme="0"/>
        <bgColor rgb="FF000000"/>
      </patternFill>
    </fill>
    <fill>
      <patternFill patternType="solid">
        <fgColor rgb="FFFFFFFF"/>
        <bgColor rgb="FFF2F2F2"/>
      </patternFill>
    </fill>
    <fill>
      <patternFill patternType="solid">
        <fgColor theme="0"/>
        <bgColor rgb="FFF2F2F2"/>
      </patternFill>
    </fill>
    <fill>
      <patternFill patternType="solid">
        <fgColor rgb="FF215968"/>
        <bgColor rgb="FF17375E"/>
      </patternFill>
    </fill>
    <fill>
      <patternFill patternType="solid">
        <fgColor rgb="FF4F6228"/>
        <bgColor rgb="FF4A452A"/>
      </patternFill>
    </fill>
    <fill>
      <patternFill patternType="solid">
        <fgColor rgb="FF10243E"/>
        <bgColor rgb="FF002060"/>
      </patternFill>
    </fill>
    <fill>
      <patternFill patternType="solid">
        <fgColor rgb="FF604A7B"/>
        <bgColor rgb="FF4A452A"/>
      </patternFill>
    </fill>
    <fill>
      <patternFill patternType="solid">
        <fgColor rgb="FF31859C"/>
        <bgColor rgb="FF558ED5"/>
      </patternFill>
    </fill>
    <fill>
      <patternFill patternType="solid">
        <fgColor rgb="FF4A452A"/>
        <bgColor rgb="FF4F6228"/>
      </patternFill>
    </fill>
    <fill>
      <patternFill patternType="solid">
        <fgColor theme="0"/>
        <bgColor rgb="FF4F6228"/>
      </patternFill>
    </fill>
    <fill>
      <patternFill patternType="solid">
        <fgColor rgb="FF93CDDD"/>
        <bgColor rgb="FF95B3D7"/>
      </patternFill>
    </fill>
    <fill>
      <patternFill patternType="solid">
        <fgColor rgb="FFC3D69B"/>
        <bgColor rgb="FFDDD9C3"/>
      </patternFill>
    </fill>
    <fill>
      <patternFill patternType="solid">
        <fgColor rgb="FF558ED5"/>
        <bgColor rgb="FF31859C"/>
      </patternFill>
    </fill>
    <fill>
      <patternFill patternType="solid">
        <fgColor rgb="FFB3A2C7"/>
        <bgColor rgb="FFA6A6A6"/>
      </patternFill>
    </fill>
    <fill>
      <patternFill patternType="solid">
        <fgColor rgb="FF948A54"/>
        <bgColor rgb="FFA6A6A6"/>
      </patternFill>
    </fill>
    <fill>
      <patternFill patternType="solid">
        <fgColor theme="0"/>
        <bgColor rgb="FFA6A6A6"/>
      </patternFill>
    </fill>
    <fill>
      <patternFill patternType="solid">
        <fgColor rgb="FFDBEEF4"/>
        <bgColor rgb="FFEBF1DE"/>
      </patternFill>
    </fill>
    <fill>
      <patternFill patternType="solid">
        <fgColor rgb="FFEBF1DE"/>
        <bgColor rgb="FFF2F2F2"/>
      </patternFill>
    </fill>
    <fill>
      <patternFill patternType="solid">
        <fgColor rgb="FFC6D9F1"/>
        <bgColor rgb="FFD9D9D9"/>
      </patternFill>
    </fill>
    <fill>
      <patternFill patternType="solid">
        <fgColor rgb="FFE6E0EC"/>
        <bgColor rgb="FFD9D9D9"/>
      </patternFill>
    </fill>
    <fill>
      <patternFill patternType="solid">
        <fgColor rgb="FFDDD9C3"/>
        <bgColor rgb="FFD9D9D9"/>
      </patternFill>
    </fill>
    <fill>
      <patternFill patternType="solid">
        <fgColor theme="0"/>
        <bgColor rgb="FFD9D9D9"/>
      </patternFill>
    </fill>
    <fill>
      <patternFill patternType="solid">
        <fgColor theme="0" tint="-4.9989318521683403E-2"/>
        <bgColor rgb="FFEBF1DE"/>
      </patternFill>
    </fill>
    <fill>
      <patternFill patternType="solid">
        <fgColor theme="0" tint="-4.9989318521683403E-2"/>
        <bgColor indexed="64"/>
      </patternFill>
    </fill>
    <fill>
      <patternFill patternType="solid">
        <fgColor rgb="FFF2F2F2"/>
        <bgColor rgb="FFEBF1DE"/>
      </patternFill>
    </fill>
    <fill>
      <patternFill patternType="solid">
        <fgColor rgb="FFFFFF00"/>
        <bgColor rgb="FFEBF1DE"/>
      </patternFill>
    </fill>
    <fill>
      <patternFill patternType="solid">
        <fgColor theme="5" tint="0.79998168889431442"/>
        <bgColor indexed="64"/>
      </patternFill>
    </fill>
    <fill>
      <patternFill patternType="solid">
        <fgColor theme="0" tint="-0.249977111117893"/>
        <bgColor indexed="64"/>
      </patternFill>
    </fill>
  </fills>
  <borders count="41">
    <border>
      <left/>
      <right/>
      <top/>
      <bottom/>
      <diagonal/>
    </border>
    <border>
      <left style="hair">
        <color auto="1"/>
      </left>
      <right/>
      <top style="hair">
        <color auto="1"/>
      </top>
      <bottom style="hair">
        <color auto="1"/>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right style="hair">
        <color indexed="64"/>
      </right>
      <top style="hair">
        <color indexed="64"/>
      </top>
      <bottom/>
      <diagonal/>
    </border>
    <border>
      <left/>
      <right style="hair">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hair">
        <color auto="1"/>
      </left>
      <right/>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13">
    <xf numFmtId="0" fontId="0" fillId="0" borderId="0"/>
    <xf numFmtId="9" fontId="1" fillId="0" borderId="0" applyFont="0" applyFill="0" applyBorder="0" applyAlignment="0" applyProtection="0"/>
    <xf numFmtId="0" fontId="36" fillId="0" borderId="0"/>
    <xf numFmtId="9" fontId="36" fillId="0" borderId="0" applyBorder="0" applyProtection="0"/>
    <xf numFmtId="0" fontId="1" fillId="0" borderId="0"/>
    <xf numFmtId="0" fontId="1" fillId="0" borderId="0"/>
    <xf numFmtId="0" fontId="1" fillId="0" borderId="0"/>
    <xf numFmtId="0" fontId="1" fillId="0" borderId="0"/>
    <xf numFmtId="0" fontId="1" fillId="0" borderId="0"/>
    <xf numFmtId="0" fontId="62" fillId="0" borderId="0"/>
    <xf numFmtId="9" fontId="1" fillId="0" borderId="0" applyFont="0" applyFill="0" applyBorder="0" applyAlignment="0" applyProtection="0"/>
    <xf numFmtId="0" fontId="1" fillId="0" borderId="0"/>
    <xf numFmtId="0" fontId="1" fillId="0" borderId="0"/>
  </cellStyleXfs>
  <cellXfs count="750">
    <xf numFmtId="0" fontId="0" fillId="0" borderId="0" xfId="0"/>
    <xf numFmtId="0" fontId="2" fillId="2" borderId="0" xfId="0" applyFont="1" applyFill="1"/>
    <xf numFmtId="0" fontId="3" fillId="2" borderId="0" xfId="0" applyFont="1" applyFill="1" applyAlignment="1">
      <alignment vertical="center"/>
    </xf>
    <xf numFmtId="0" fontId="3" fillId="2" borderId="0" xfId="0" applyFont="1" applyFill="1" applyAlignment="1">
      <alignment vertical="center" wrapText="1"/>
    </xf>
    <xf numFmtId="0" fontId="2" fillId="2" borderId="0" xfId="0" applyFont="1" applyFill="1" applyAlignment="1">
      <alignment wrapText="1"/>
    </xf>
    <xf numFmtId="49" fontId="3" fillId="2" borderId="0" xfId="0" applyNumberFormat="1" applyFont="1" applyFill="1" applyAlignment="1">
      <alignment vertical="center"/>
    </xf>
    <xf numFmtId="49" fontId="4" fillId="2" borderId="0" xfId="0" applyNumberFormat="1" applyFont="1" applyFill="1" applyAlignment="1">
      <alignment vertical="center"/>
    </xf>
    <xf numFmtId="49" fontId="2" fillId="2" borderId="0" xfId="0" applyNumberFormat="1" applyFont="1" applyFill="1" applyAlignment="1">
      <alignment horizontal="center" vertical="center"/>
    </xf>
    <xf numFmtId="0" fontId="2" fillId="2" borderId="0" xfId="0" applyFont="1" applyFill="1" applyAlignment="1">
      <alignment horizontal="center" vertical="center"/>
    </xf>
    <xf numFmtId="0" fontId="2" fillId="2" borderId="0" xfId="0" applyFont="1" applyFill="1" applyAlignment="1">
      <alignment vertical="center"/>
    </xf>
    <xf numFmtId="0" fontId="5" fillId="2" borderId="0" xfId="0" applyFont="1" applyFill="1"/>
    <xf numFmtId="0" fontId="10" fillId="11" borderId="4" xfId="0" applyFont="1" applyFill="1" applyBorder="1" applyAlignment="1">
      <alignment horizontal="center" vertical="center" wrapText="1"/>
    </xf>
    <xf numFmtId="0" fontId="9" fillId="12" borderId="3" xfId="0" applyFont="1" applyFill="1" applyBorder="1" applyAlignment="1">
      <alignment vertical="center"/>
    </xf>
    <xf numFmtId="0" fontId="9" fillId="16" borderId="9" xfId="0" applyFont="1" applyFill="1" applyBorder="1" applyAlignment="1">
      <alignment horizontal="center" vertical="center" textRotation="90" wrapText="1"/>
    </xf>
    <xf numFmtId="0" fontId="9" fillId="16" borderId="10" xfId="0" applyFont="1" applyFill="1" applyBorder="1" applyAlignment="1">
      <alignment vertical="center" textRotation="90" wrapText="1"/>
    </xf>
    <xf numFmtId="0" fontId="13" fillId="17" borderId="5" xfId="0" applyFont="1" applyFill="1" applyBorder="1" applyAlignment="1">
      <alignment horizontal="center" vertical="center" textRotation="90" wrapText="1"/>
    </xf>
    <xf numFmtId="0" fontId="13" fillId="17" borderId="4" xfId="0" applyFont="1" applyFill="1" applyBorder="1" applyAlignment="1">
      <alignment horizontal="center" vertical="center" textRotation="90" wrapText="1"/>
    </xf>
    <xf numFmtId="0" fontId="13" fillId="17" borderId="4" xfId="0" applyFont="1" applyFill="1" applyBorder="1" applyAlignment="1">
      <alignment horizontal="center" vertical="center" textRotation="90"/>
    </xf>
    <xf numFmtId="0" fontId="9" fillId="2" borderId="0" xfId="0" applyFont="1" applyFill="1" applyAlignment="1">
      <alignment horizontal="center" vertical="center"/>
    </xf>
    <xf numFmtId="0" fontId="2" fillId="20" borderId="4" xfId="0" applyFont="1" applyFill="1" applyBorder="1" applyAlignment="1" applyProtection="1">
      <alignment horizontal="center" vertical="center" wrapText="1"/>
      <protection hidden="1"/>
    </xf>
    <xf numFmtId="0" fontId="2" fillId="0" borderId="4" xfId="0" applyFont="1" applyBorder="1" applyAlignment="1" applyProtection="1">
      <alignment horizontal="left" vertical="center" wrapText="1"/>
      <protection locked="0"/>
    </xf>
    <xf numFmtId="0" fontId="2" fillId="0" borderId="4" xfId="0" applyFont="1" applyBorder="1" applyAlignment="1" applyProtection="1">
      <alignment horizontal="center" vertical="center" wrapText="1"/>
      <protection locked="0"/>
    </xf>
    <xf numFmtId="0" fontId="17" fillId="0" borderId="4" xfId="0" applyFont="1" applyBorder="1" applyAlignment="1" applyProtection="1">
      <alignment horizontal="justify" vertical="center" wrapText="1"/>
      <protection locked="0"/>
    </xf>
    <xf numFmtId="0" fontId="17" fillId="0" borderId="4" xfId="0" applyFont="1" applyBorder="1" applyAlignment="1" applyProtection="1">
      <alignment horizontal="left" vertical="center" wrapText="1"/>
      <protection locked="0"/>
    </xf>
    <xf numFmtId="0" fontId="2" fillId="0" borderId="3" xfId="0" applyFont="1" applyBorder="1" applyAlignment="1" applyProtection="1">
      <alignment horizontal="center" vertical="center" textRotation="90"/>
      <protection locked="0"/>
    </xf>
    <xf numFmtId="0" fontId="2" fillId="0" borderId="4" xfId="0" applyFont="1" applyBorder="1" applyAlignment="1" applyProtection="1">
      <alignment horizontal="center" vertical="center" textRotation="90"/>
      <protection locked="0"/>
    </xf>
    <xf numFmtId="0" fontId="2" fillId="0" borderId="4" xfId="0" applyFont="1" applyBorder="1" applyAlignment="1" applyProtection="1">
      <alignment horizontal="center" vertical="center" textRotation="90" wrapText="1"/>
      <protection locked="0"/>
    </xf>
    <xf numFmtId="0" fontId="2" fillId="20" borderId="4" xfId="0" applyFont="1" applyFill="1" applyBorder="1" applyAlignment="1" applyProtection="1">
      <alignment horizontal="center" vertical="center" textRotation="90"/>
      <protection hidden="1"/>
    </xf>
    <xf numFmtId="1" fontId="2" fillId="20" borderId="4" xfId="0" applyNumberFormat="1" applyFont="1" applyFill="1" applyBorder="1" applyAlignment="1" applyProtection="1">
      <alignment horizontal="center" vertical="center" textRotation="90"/>
      <protection hidden="1"/>
    </xf>
    <xf numFmtId="0" fontId="2" fillId="20" borderId="1" xfId="0" applyFont="1" applyFill="1" applyBorder="1" applyAlignment="1" applyProtection="1">
      <alignment horizontal="center" vertical="center"/>
      <protection hidden="1"/>
    </xf>
    <xf numFmtId="0" fontId="5" fillId="2" borderId="4" xfId="0" applyFont="1" applyFill="1" applyBorder="1" applyAlignment="1" applyProtection="1">
      <alignment horizontal="left" vertical="center" wrapText="1"/>
      <protection locked="0"/>
    </xf>
    <xf numFmtId="0" fontId="5" fillId="0" borderId="4" xfId="0" applyFont="1" applyBorder="1" applyAlignment="1" applyProtection="1">
      <alignment vertical="center" wrapText="1"/>
      <protection locked="0"/>
    </xf>
    <xf numFmtId="0" fontId="5" fillId="2" borderId="4" xfId="0" applyFont="1" applyFill="1" applyBorder="1" applyAlignment="1" applyProtection="1">
      <alignment vertical="center" wrapText="1"/>
      <protection locked="0"/>
    </xf>
    <xf numFmtId="14" fontId="5" fillId="2" borderId="4" xfId="0" applyNumberFormat="1" applyFont="1" applyFill="1" applyBorder="1" applyAlignment="1" applyProtection="1">
      <alignment horizontal="center" vertical="center" wrapText="1"/>
      <protection locked="0"/>
    </xf>
    <xf numFmtId="14" fontId="5" fillId="2" borderId="4" xfId="0" applyNumberFormat="1" applyFont="1" applyFill="1" applyBorder="1" applyAlignment="1" applyProtection="1">
      <alignment vertical="center" wrapText="1"/>
      <protection locked="0"/>
    </xf>
    <xf numFmtId="0" fontId="2" fillId="2" borderId="4" xfId="0" applyFont="1" applyFill="1" applyBorder="1" applyAlignment="1" applyProtection="1">
      <alignment horizontal="center" vertical="center" wrapText="1"/>
      <protection locked="0"/>
    </xf>
    <xf numFmtId="0" fontId="2" fillId="0" borderId="4" xfId="0" applyFont="1" applyBorder="1" applyAlignment="1" applyProtection="1">
      <alignment horizontal="center" vertical="top" wrapText="1"/>
      <protection locked="0"/>
    </xf>
    <xf numFmtId="0" fontId="2" fillId="20" borderId="4" xfId="0" applyFont="1" applyFill="1" applyBorder="1" applyAlignment="1" applyProtection="1">
      <alignment horizontal="center" vertical="center"/>
      <protection hidden="1"/>
    </xf>
    <xf numFmtId="0" fontId="2" fillId="2" borderId="4" xfId="0" applyFont="1" applyFill="1" applyBorder="1" applyAlignment="1" applyProtection="1">
      <alignment vertical="center" wrapText="1"/>
      <protection locked="0"/>
    </xf>
    <xf numFmtId="0" fontId="2" fillId="2" borderId="0" xfId="0" applyFont="1" applyFill="1" applyAlignment="1">
      <alignment vertical="center" textRotation="90" wrapText="1"/>
    </xf>
    <xf numFmtId="0" fontId="5" fillId="2" borderId="4" xfId="0" applyFont="1" applyFill="1" applyBorder="1" applyAlignment="1" applyProtection="1">
      <alignment horizontal="center" vertical="center" wrapText="1"/>
      <protection locked="0"/>
    </xf>
    <xf numFmtId="0" fontId="17" fillId="0" borderId="4" xfId="0" applyFont="1" applyBorder="1" applyAlignment="1" applyProtection="1">
      <alignment horizontal="center" vertical="center" wrapText="1"/>
      <protection locked="0"/>
    </xf>
    <xf numFmtId="0" fontId="2" fillId="2" borderId="4" xfId="0" applyFont="1" applyFill="1" applyBorder="1" applyAlignment="1" applyProtection="1">
      <alignment horizontal="left" vertical="center" wrapText="1"/>
      <protection locked="0"/>
    </xf>
    <xf numFmtId="14" fontId="2" fillId="2" borderId="4" xfId="0" applyNumberFormat="1" applyFont="1" applyFill="1" applyBorder="1" applyAlignment="1" applyProtection="1">
      <alignment vertical="center" wrapText="1"/>
      <protection locked="0"/>
    </xf>
    <xf numFmtId="0" fontId="5" fillId="0" borderId="4" xfId="0" applyFont="1" applyBorder="1" applyAlignment="1" applyProtection="1">
      <alignment horizontal="left" vertical="center" wrapText="1"/>
      <protection locked="0"/>
    </xf>
    <xf numFmtId="9" fontId="5" fillId="0" borderId="4" xfId="1" applyFont="1" applyFill="1" applyBorder="1" applyAlignment="1" applyProtection="1">
      <alignment vertical="center" wrapText="1"/>
      <protection locked="0"/>
    </xf>
    <xf numFmtId="0" fontId="5" fillId="0" borderId="4" xfId="0" applyFont="1" applyBorder="1" applyAlignment="1" applyProtection="1">
      <alignment horizontal="center" vertical="center" wrapText="1"/>
      <protection locked="0"/>
    </xf>
    <xf numFmtId="9" fontId="5" fillId="0" borderId="4" xfId="1" applyFont="1" applyBorder="1" applyAlignment="1" applyProtection="1">
      <alignment horizontal="left" vertical="center" wrapText="1"/>
      <protection locked="0"/>
    </xf>
    <xf numFmtId="0" fontId="5" fillId="0" borderId="4" xfId="1" applyNumberFormat="1" applyFont="1" applyBorder="1" applyAlignment="1" applyProtection="1">
      <alignment vertical="center" wrapText="1"/>
      <protection locked="0"/>
    </xf>
    <xf numFmtId="14" fontId="5" fillId="0" borderId="4" xfId="1" applyNumberFormat="1" applyFont="1" applyBorder="1" applyAlignment="1" applyProtection="1">
      <alignment horizontal="center" vertical="center" wrapText="1"/>
      <protection locked="0"/>
    </xf>
    <xf numFmtId="9" fontId="5" fillId="2" borderId="4" xfId="1" applyFont="1" applyFill="1" applyBorder="1" applyAlignment="1" applyProtection="1">
      <alignment horizontal="left" vertical="center" wrapText="1"/>
      <protection locked="0"/>
    </xf>
    <xf numFmtId="9" fontId="5" fillId="2" borderId="4" xfId="1" applyFont="1" applyFill="1" applyBorder="1" applyAlignment="1" applyProtection="1">
      <alignment vertical="center" wrapText="1"/>
      <protection locked="0"/>
    </xf>
    <xf numFmtId="14" fontId="5" fillId="2" borderId="4" xfId="1" applyNumberFormat="1" applyFont="1" applyFill="1" applyBorder="1" applyAlignment="1" applyProtection="1">
      <alignment horizontal="center" vertical="center" wrapText="1"/>
      <protection locked="0"/>
    </xf>
    <xf numFmtId="0" fontId="5" fillId="2" borderId="4" xfId="1" applyNumberFormat="1" applyFont="1" applyFill="1" applyBorder="1" applyAlignment="1" applyProtection="1">
      <alignment horizontal="center" vertical="center" wrapText="1"/>
      <protection locked="0"/>
    </xf>
    <xf numFmtId="14" fontId="5" fillId="0" borderId="4" xfId="0" applyNumberFormat="1" applyFont="1" applyBorder="1" applyAlignment="1" applyProtection="1">
      <alignment horizontal="center" vertical="center" wrapText="1"/>
      <protection locked="0"/>
    </xf>
    <xf numFmtId="9" fontId="5" fillId="0" borderId="4" xfId="1" applyFont="1" applyFill="1" applyBorder="1" applyAlignment="1">
      <alignment horizontal="left" vertical="center" wrapText="1"/>
    </xf>
    <xf numFmtId="9" fontId="5" fillId="0" borderId="4" xfId="1" applyFont="1" applyFill="1" applyBorder="1" applyAlignment="1">
      <alignment vertical="center" wrapText="1"/>
    </xf>
    <xf numFmtId="14" fontId="5" fillId="0" borderId="4" xfId="1" applyNumberFormat="1" applyFont="1" applyFill="1" applyBorder="1" applyAlignment="1">
      <alignment horizontal="center" vertical="center" wrapText="1"/>
    </xf>
    <xf numFmtId="0" fontId="2" fillId="0" borderId="4" xfId="0" applyFont="1" applyBorder="1" applyAlignment="1" applyProtection="1">
      <alignment vertical="center" wrapText="1"/>
      <protection locked="0"/>
    </xf>
    <xf numFmtId="14" fontId="2" fillId="0" borderId="4" xfId="0" applyNumberFormat="1" applyFont="1" applyBorder="1" applyAlignment="1" applyProtection="1">
      <alignment vertical="center" wrapText="1"/>
      <protection locked="0"/>
    </xf>
    <xf numFmtId="0" fontId="23" fillId="0" borderId="4" xfId="0" applyFont="1" applyBorder="1" applyAlignment="1" applyProtection="1">
      <alignment horizontal="left" vertical="center" wrapText="1"/>
      <protection locked="0"/>
    </xf>
    <xf numFmtId="0" fontId="31" fillId="2" borderId="0" xfId="0" applyFont="1" applyFill="1" applyAlignment="1">
      <alignment vertical="center" wrapText="1"/>
    </xf>
    <xf numFmtId="0" fontId="0" fillId="2" borderId="0" xfId="0" applyFill="1"/>
    <xf numFmtId="0" fontId="32" fillId="2" borderId="0" xfId="0" applyFont="1" applyFill="1" applyAlignment="1">
      <alignment vertical="center"/>
    </xf>
    <xf numFmtId="0" fontId="32" fillId="2" borderId="22" xfId="0" applyFont="1" applyFill="1" applyBorder="1" applyAlignment="1">
      <alignment horizontal="center" vertical="center"/>
    </xf>
    <xf numFmtId="0" fontId="32" fillId="2" borderId="0" xfId="0" applyFont="1" applyFill="1" applyAlignment="1">
      <alignment horizontal="center" vertical="center"/>
    </xf>
    <xf numFmtId="0" fontId="29" fillId="2" borderId="0" xfId="0" applyFont="1" applyFill="1" applyAlignment="1">
      <alignment vertical="center"/>
    </xf>
    <xf numFmtId="0" fontId="31" fillId="2" borderId="22" xfId="0" applyFont="1" applyFill="1" applyBorder="1" applyAlignment="1">
      <alignment horizontal="center" vertical="center" wrapText="1"/>
    </xf>
    <xf numFmtId="0" fontId="31" fillId="2" borderId="0" xfId="0" applyFont="1" applyFill="1" applyAlignment="1">
      <alignment horizontal="center" vertical="center" wrapText="1"/>
    </xf>
    <xf numFmtId="0" fontId="29" fillId="28" borderId="25" xfId="0" applyFont="1" applyFill="1" applyBorder="1" applyAlignment="1">
      <alignment horizontal="center" vertical="center" textRotation="90"/>
    </xf>
    <xf numFmtId="0" fontId="29" fillId="28" borderId="26" xfId="0" applyFont="1" applyFill="1" applyBorder="1" applyAlignment="1">
      <alignment horizontal="center" vertical="center" textRotation="90"/>
    </xf>
    <xf numFmtId="0" fontId="29" fillId="21" borderId="25" xfId="0" applyFont="1" applyFill="1" applyBorder="1" applyAlignment="1">
      <alignment horizontal="center" vertical="center" wrapText="1"/>
    </xf>
    <xf numFmtId="0" fontId="29" fillId="29" borderId="25" xfId="0" applyFont="1" applyFill="1" applyBorder="1" applyAlignment="1">
      <alignment horizontal="center" vertical="center" wrapText="1"/>
    </xf>
    <xf numFmtId="0" fontId="0" fillId="0" borderId="27" xfId="0" applyBorder="1" applyAlignment="1">
      <alignment horizontal="center" vertical="center" wrapText="1"/>
    </xf>
    <xf numFmtId="0" fontId="34" fillId="2" borderId="27" xfId="0" applyFont="1" applyFill="1" applyBorder="1" applyAlignment="1">
      <alignment horizontal="left" vertical="center" wrapText="1"/>
    </xf>
    <xf numFmtId="0" fontId="35" fillId="2" borderId="27" xfId="0" applyFont="1" applyFill="1" applyBorder="1" applyAlignment="1">
      <alignment horizontal="left" vertical="center" wrapText="1"/>
    </xf>
    <xf numFmtId="49" fontId="35" fillId="2" borderId="27" xfId="0" applyNumberFormat="1" applyFont="1" applyFill="1" applyBorder="1" applyAlignment="1">
      <alignment horizontal="left" vertical="center" wrapText="1"/>
    </xf>
    <xf numFmtId="49" fontId="0" fillId="0" borderId="27" xfId="0" applyNumberFormat="1" applyBorder="1" applyAlignment="1">
      <alignment horizontal="left" vertical="center" wrapText="1"/>
    </xf>
    <xf numFmtId="0" fontId="34" fillId="32" borderId="27" xfId="0" applyFont="1" applyFill="1" applyBorder="1" applyAlignment="1">
      <alignment horizontal="left" vertical="center" wrapText="1"/>
    </xf>
    <xf numFmtId="1" fontId="0" fillId="21" borderId="27" xfId="0" applyNumberFormat="1" applyFill="1" applyBorder="1" applyAlignment="1">
      <alignment horizontal="center" vertical="center"/>
    </xf>
    <xf numFmtId="0" fontId="0" fillId="31" borderId="27" xfId="0" applyFill="1" applyBorder="1" applyAlignment="1">
      <alignment horizontal="center" vertical="center" wrapText="1"/>
    </xf>
    <xf numFmtId="0" fontId="0" fillId="0" borderId="27" xfId="0" applyBorder="1" applyAlignment="1">
      <alignment horizontal="left" vertical="center" wrapText="1"/>
    </xf>
    <xf numFmtId="0" fontId="0" fillId="21" borderId="27" xfId="0" applyFill="1" applyBorder="1" applyAlignment="1">
      <alignment horizontal="center" vertical="center"/>
    </xf>
    <xf numFmtId="0" fontId="0" fillId="0" borderId="27" xfId="0" applyBorder="1" applyAlignment="1">
      <alignment horizontal="center" vertical="center"/>
    </xf>
    <xf numFmtId="49" fontId="37" fillId="33" borderId="0" xfId="2" applyNumberFormat="1" applyFont="1" applyFill="1" applyAlignment="1">
      <alignment horizontal="center" vertical="center"/>
    </xf>
    <xf numFmtId="0" fontId="37" fillId="33" borderId="0" xfId="2" applyFont="1" applyFill="1" applyAlignment="1">
      <alignment horizontal="center" vertical="center"/>
    </xf>
    <xf numFmtId="0" fontId="37" fillId="33" borderId="0" xfId="2" applyFont="1" applyFill="1"/>
    <xf numFmtId="0" fontId="37" fillId="33" borderId="0" xfId="2" applyFont="1" applyFill="1" applyAlignment="1">
      <alignment horizontal="left" vertical="center"/>
    </xf>
    <xf numFmtId="0" fontId="37" fillId="33" borderId="0" xfId="2" applyFont="1" applyFill="1" applyAlignment="1">
      <alignment horizontal="left"/>
    </xf>
    <xf numFmtId="0" fontId="37" fillId="33" borderId="0" xfId="2" applyFont="1" applyFill="1" applyAlignment="1">
      <alignment horizontal="center"/>
    </xf>
    <xf numFmtId="0" fontId="37" fillId="33" borderId="0" xfId="2" applyFont="1" applyFill="1" applyAlignment="1">
      <alignment vertical="center"/>
    </xf>
    <xf numFmtId="0" fontId="37" fillId="33" borderId="0" xfId="2" applyFont="1" applyFill="1" applyAlignment="1">
      <alignment horizontal="left" wrapText="1"/>
    </xf>
    <xf numFmtId="0" fontId="37" fillId="33" borderId="0" xfId="2" applyFont="1" applyFill="1" applyAlignment="1">
      <alignment wrapText="1"/>
    </xf>
    <xf numFmtId="0" fontId="37" fillId="34" borderId="0" xfId="2" applyFont="1" applyFill="1"/>
    <xf numFmtId="0" fontId="36" fillId="2" borderId="0" xfId="2" applyFill="1"/>
    <xf numFmtId="0" fontId="38" fillId="33" borderId="0" xfId="2" applyFont="1" applyFill="1" applyAlignment="1">
      <alignment vertical="center"/>
    </xf>
    <xf numFmtId="0" fontId="38" fillId="33" borderId="0" xfId="2" applyFont="1" applyFill="1" applyAlignment="1">
      <alignment horizontal="center" vertical="center"/>
    </xf>
    <xf numFmtId="0" fontId="40" fillId="33" borderId="0" xfId="2" applyFont="1" applyFill="1" applyAlignment="1">
      <alignment horizontal="center" vertical="center"/>
    </xf>
    <xf numFmtId="0" fontId="38" fillId="33" borderId="0" xfId="2" applyFont="1" applyFill="1" applyAlignment="1">
      <alignment horizontal="left" vertical="center"/>
    </xf>
    <xf numFmtId="0" fontId="38" fillId="33" borderId="0" xfId="2" applyFont="1" applyFill="1" applyAlignment="1">
      <alignment horizontal="left" vertical="center" wrapText="1"/>
    </xf>
    <xf numFmtId="0" fontId="38" fillId="33" borderId="0" xfId="2" applyFont="1" applyFill="1" applyAlignment="1">
      <alignment vertical="center" wrapText="1"/>
    </xf>
    <xf numFmtId="49" fontId="38" fillId="33" borderId="0" xfId="2" applyNumberFormat="1" applyFont="1" applyFill="1" applyAlignment="1">
      <alignment vertical="center"/>
    </xf>
    <xf numFmtId="49" fontId="39" fillId="33" borderId="0" xfId="2" applyNumberFormat="1" applyFont="1" applyFill="1" applyAlignment="1">
      <alignment vertical="center"/>
    </xf>
    <xf numFmtId="0" fontId="42" fillId="41" borderId="0" xfId="2" applyFont="1" applyFill="1" applyAlignment="1">
      <alignment horizontal="center" vertical="center"/>
    </xf>
    <xf numFmtId="0" fontId="43" fillId="33" borderId="0" xfId="2" applyFont="1" applyFill="1"/>
    <xf numFmtId="0" fontId="43" fillId="34" borderId="0" xfId="2" applyFont="1" applyFill="1"/>
    <xf numFmtId="0" fontId="44" fillId="42" borderId="4" xfId="2" applyFont="1" applyFill="1" applyBorder="1" applyAlignment="1">
      <alignment horizontal="center" vertical="center" wrapText="1"/>
    </xf>
    <xf numFmtId="0" fontId="45" fillId="44" borderId="4" xfId="2" applyFont="1" applyFill="1" applyBorder="1" applyAlignment="1">
      <alignment horizontal="center" vertical="center" wrapText="1"/>
    </xf>
    <xf numFmtId="0" fontId="44" fillId="45" borderId="4" xfId="2" applyFont="1" applyFill="1" applyBorder="1" applyAlignment="1">
      <alignment vertical="center"/>
    </xf>
    <xf numFmtId="0" fontId="45" fillId="47" borderId="0" xfId="2" applyFont="1" applyFill="1" applyAlignment="1">
      <alignment horizontal="center" vertical="center" wrapText="1"/>
    </xf>
    <xf numFmtId="0" fontId="44" fillId="53" borderId="0" xfId="2" applyFont="1" applyFill="1" applyAlignment="1">
      <alignment horizontal="center" vertical="center" wrapText="1"/>
    </xf>
    <xf numFmtId="0" fontId="47" fillId="50" borderId="4" xfId="2" applyFont="1" applyFill="1" applyBorder="1" applyAlignment="1">
      <alignment horizontal="center" vertical="center" textRotation="90" wrapText="1"/>
    </xf>
    <xf numFmtId="0" fontId="44" fillId="33" borderId="0" xfId="2" applyFont="1" applyFill="1" applyAlignment="1">
      <alignment horizontal="center" vertical="center"/>
    </xf>
    <xf numFmtId="0" fontId="44" fillId="34" borderId="0" xfId="2" applyFont="1" applyFill="1" applyAlignment="1">
      <alignment horizontal="center" vertical="center"/>
    </xf>
    <xf numFmtId="0" fontId="2" fillId="55" borderId="4" xfId="2" applyFont="1" applyFill="1" applyBorder="1" applyAlignment="1" applyProtection="1">
      <alignment horizontal="center" vertical="center" wrapText="1"/>
      <protection hidden="1"/>
    </xf>
    <xf numFmtId="0" fontId="2" fillId="2" borderId="4" xfId="2" applyFont="1" applyFill="1" applyBorder="1" applyAlignment="1" applyProtection="1">
      <alignment horizontal="left" vertical="center" wrapText="1"/>
      <protection locked="0"/>
    </xf>
    <xf numFmtId="0" fontId="15" fillId="2" borderId="4" xfId="2" applyFont="1" applyFill="1" applyBorder="1" applyAlignment="1" applyProtection="1">
      <alignment horizontal="center" vertical="center" wrapText="1"/>
      <protection locked="0"/>
    </xf>
    <xf numFmtId="0" fontId="49" fillId="2" borderId="4" xfId="2" applyFont="1" applyFill="1" applyBorder="1" applyAlignment="1" applyProtection="1">
      <alignment horizontal="justify" vertical="center" wrapText="1"/>
      <protection locked="0"/>
    </xf>
    <xf numFmtId="0" fontId="15" fillId="2" borderId="4" xfId="2" applyFont="1" applyFill="1" applyBorder="1" applyAlignment="1" applyProtection="1">
      <alignment horizontal="justify" vertical="center" wrapText="1"/>
      <protection locked="0"/>
    </xf>
    <xf numFmtId="0" fontId="15" fillId="2" borderId="4" xfId="2" applyFont="1" applyFill="1" applyBorder="1" applyAlignment="1" applyProtection="1">
      <alignment vertical="center" wrapText="1"/>
      <protection locked="0"/>
    </xf>
    <xf numFmtId="0" fontId="50" fillId="54" borderId="4" xfId="2" applyFont="1" applyFill="1" applyBorder="1" applyAlignment="1" applyProtection="1">
      <alignment horizontal="center" vertical="center"/>
      <protection hidden="1"/>
    </xf>
    <xf numFmtId="0" fontId="15" fillId="34" borderId="4" xfId="2" applyFont="1" applyFill="1" applyBorder="1" applyAlignment="1" applyProtection="1">
      <alignment horizontal="center" vertical="center" textRotation="90"/>
      <protection locked="0"/>
    </xf>
    <xf numFmtId="9" fontId="2" fillId="55" borderId="4" xfId="2" applyNumberFormat="1" applyFont="1" applyFill="1" applyBorder="1" applyAlignment="1" applyProtection="1">
      <alignment horizontal="center" vertical="center"/>
      <protection hidden="1"/>
    </xf>
    <xf numFmtId="164" fontId="2" fillId="55" borderId="4" xfId="3" applyNumberFormat="1" applyFont="1" applyFill="1" applyBorder="1" applyAlignment="1" applyProtection="1">
      <alignment horizontal="center" vertical="center"/>
      <protection hidden="1"/>
    </xf>
    <xf numFmtId="9" fontId="50" fillId="54" borderId="4" xfId="2" applyNumberFormat="1" applyFont="1" applyFill="1" applyBorder="1" applyAlignment="1" applyProtection="1">
      <alignment horizontal="center" vertical="center"/>
      <protection hidden="1"/>
    </xf>
    <xf numFmtId="0" fontId="2" fillId="55" borderId="4" xfId="2" applyFont="1" applyFill="1" applyBorder="1" applyAlignment="1" applyProtection="1">
      <alignment horizontal="center" vertical="center"/>
      <protection hidden="1"/>
    </xf>
    <xf numFmtId="14" fontId="15" fillId="2" borderId="4" xfId="2" applyNumberFormat="1" applyFont="1" applyFill="1" applyBorder="1" applyAlignment="1" applyProtection="1">
      <alignment horizontal="left" vertical="center" wrapText="1"/>
      <protection locked="0"/>
    </xf>
    <xf numFmtId="16" fontId="15" fillId="2" borderId="4" xfId="2" applyNumberFormat="1" applyFont="1" applyFill="1" applyBorder="1" applyAlignment="1" applyProtection="1">
      <alignment horizontal="left" vertical="center" wrapText="1"/>
      <protection locked="0"/>
    </xf>
    <xf numFmtId="0" fontId="2" fillId="2" borderId="4" xfId="2" applyFont="1" applyFill="1" applyBorder="1" applyAlignment="1" applyProtection="1">
      <alignment vertical="center" wrapText="1"/>
      <protection locked="0"/>
    </xf>
    <xf numFmtId="0" fontId="2" fillId="2" borderId="4" xfId="2" applyFont="1" applyFill="1" applyBorder="1" applyAlignment="1" applyProtection="1">
      <alignment vertical="top" wrapText="1"/>
      <protection locked="0"/>
    </xf>
    <xf numFmtId="14" fontId="2" fillId="2" borderId="4" xfId="2" applyNumberFormat="1" applyFont="1" applyFill="1" applyBorder="1" applyAlignment="1" applyProtection="1">
      <alignment vertical="center" wrapText="1"/>
      <protection locked="0"/>
    </xf>
    <xf numFmtId="0" fontId="2" fillId="2" borderId="0" xfId="2" applyFont="1" applyFill="1" applyAlignment="1" applyProtection="1">
      <alignment vertical="center"/>
      <protection locked="0"/>
    </xf>
    <xf numFmtId="0" fontId="2" fillId="2" borderId="0" xfId="2" applyFont="1" applyFill="1" applyAlignment="1">
      <alignment vertical="center"/>
    </xf>
    <xf numFmtId="0" fontId="2" fillId="2" borderId="0" xfId="2" applyFont="1" applyFill="1"/>
    <xf numFmtId="0" fontId="15" fillId="34" borderId="4" xfId="2" applyFont="1" applyFill="1" applyBorder="1" applyAlignment="1" applyProtection="1">
      <alignment vertical="center" wrapText="1"/>
      <protection locked="0"/>
    </xf>
    <xf numFmtId="0" fontId="15" fillId="2" borderId="4" xfId="2" applyFont="1" applyFill="1" applyBorder="1" applyAlignment="1" applyProtection="1">
      <alignment horizontal="left" vertical="center" wrapText="1"/>
      <protection locked="0"/>
    </xf>
    <xf numFmtId="0" fontId="50" fillId="54" borderId="4" xfId="2" applyFont="1" applyFill="1" applyBorder="1" applyAlignment="1" applyProtection="1">
      <alignment horizontal="center" vertical="center" wrapText="1"/>
      <protection hidden="1"/>
    </xf>
    <xf numFmtId="0" fontId="50" fillId="34" borderId="4" xfId="2" applyFont="1" applyFill="1" applyBorder="1" applyAlignment="1" applyProtection="1">
      <alignment horizontal="left" vertical="center" wrapText="1"/>
      <protection locked="0"/>
    </xf>
    <xf numFmtId="0" fontId="15" fillId="34" borderId="4" xfId="2" applyFont="1" applyFill="1" applyBorder="1" applyAlignment="1" applyProtection="1">
      <alignment horizontal="center" vertical="center" wrapText="1"/>
      <protection locked="0"/>
    </xf>
    <xf numFmtId="0" fontId="49" fillId="34" borderId="4" xfId="2" applyFont="1" applyFill="1" applyBorder="1" applyAlignment="1" applyProtection="1">
      <alignment horizontal="justify" vertical="center" wrapText="1"/>
      <protection locked="0"/>
    </xf>
    <xf numFmtId="0" fontId="15" fillId="34" borderId="4" xfId="2" applyFont="1" applyFill="1" applyBorder="1" applyAlignment="1" applyProtection="1">
      <alignment horizontal="left" vertical="center" wrapText="1"/>
      <protection locked="0"/>
    </xf>
    <xf numFmtId="14" fontId="15" fillId="34" borderId="4" xfId="2" applyNumberFormat="1" applyFont="1" applyFill="1" applyBorder="1" applyAlignment="1" applyProtection="1">
      <alignment horizontal="left" vertical="center" wrapText="1"/>
      <protection locked="0"/>
    </xf>
    <xf numFmtId="0" fontId="50" fillId="56" borderId="4" xfId="2" applyFont="1" applyFill="1" applyBorder="1" applyAlignment="1" applyProtection="1">
      <alignment horizontal="center" vertical="center" wrapText="1"/>
      <protection hidden="1"/>
    </xf>
    <xf numFmtId="0" fontId="50" fillId="56" borderId="4" xfId="2" applyFont="1" applyFill="1" applyBorder="1" applyAlignment="1" applyProtection="1">
      <alignment horizontal="center" vertical="center"/>
      <protection hidden="1"/>
    </xf>
    <xf numFmtId="0" fontId="37" fillId="34" borderId="0" xfId="2" applyFont="1" applyFill="1" applyAlignment="1">
      <alignment vertical="center"/>
    </xf>
    <xf numFmtId="0" fontId="15" fillId="34" borderId="4" xfId="2" applyFont="1" applyFill="1" applyBorder="1" applyAlignment="1" applyProtection="1">
      <alignment horizontal="justify" vertical="center" wrapText="1"/>
      <protection locked="0"/>
    </xf>
    <xf numFmtId="0" fontId="49" fillId="2" borderId="4" xfId="2" applyFont="1" applyFill="1" applyBorder="1" applyAlignment="1" applyProtection="1">
      <alignment horizontal="left" vertical="center" wrapText="1"/>
      <protection locked="0"/>
    </xf>
    <xf numFmtId="0" fontId="15" fillId="2" borderId="4" xfId="2" applyFont="1" applyFill="1" applyBorder="1" applyAlignment="1" applyProtection="1">
      <alignment horizontal="center" vertical="center"/>
      <protection locked="0"/>
    </xf>
    <xf numFmtId="0" fontId="49" fillId="2" borderId="4" xfId="2" applyFont="1" applyFill="1" applyBorder="1" applyAlignment="1" applyProtection="1">
      <alignment horizontal="left" vertical="top"/>
      <protection locked="0"/>
    </xf>
    <xf numFmtId="0" fontId="15" fillId="2" borderId="4" xfId="2" applyFont="1" applyFill="1" applyBorder="1" applyAlignment="1" applyProtection="1">
      <alignment horizontal="left" vertical="top"/>
      <protection locked="0"/>
    </xf>
    <xf numFmtId="0" fontId="49" fillId="2" borderId="4" xfId="2" applyFont="1" applyFill="1" applyBorder="1" applyAlignment="1" applyProtection="1">
      <alignment horizontal="left" vertical="top" wrapText="1"/>
      <protection locked="0"/>
    </xf>
    <xf numFmtId="0" fontId="15" fillId="2" borderId="4" xfId="2" applyFont="1" applyFill="1" applyBorder="1" applyAlignment="1" applyProtection="1">
      <alignment horizontal="left" vertical="top" wrapText="1"/>
      <protection locked="0"/>
    </xf>
    <xf numFmtId="0" fontId="15" fillId="2" borderId="4" xfId="2" applyFont="1" applyFill="1" applyBorder="1" applyAlignment="1">
      <alignment horizontal="left" vertical="center" wrapText="1"/>
    </xf>
    <xf numFmtId="0" fontId="50" fillId="54" borderId="1" xfId="2" applyFont="1" applyFill="1" applyBorder="1" applyAlignment="1" applyProtection="1">
      <alignment horizontal="center" vertical="center" wrapText="1"/>
      <protection hidden="1"/>
    </xf>
    <xf numFmtId="0" fontId="50" fillId="54" borderId="3" xfId="2" applyFont="1" applyFill="1" applyBorder="1" applyAlignment="1" applyProtection="1">
      <alignment horizontal="center" vertical="center"/>
      <protection hidden="1"/>
    </xf>
    <xf numFmtId="0" fontId="15" fillId="2" borderId="5" xfId="2" applyFont="1" applyFill="1" applyBorder="1" applyAlignment="1" applyProtection="1">
      <alignment horizontal="center" vertical="center" wrapText="1"/>
      <protection locked="0"/>
    </xf>
    <xf numFmtId="0" fontId="49" fillId="2" borderId="5" xfId="2" applyFont="1" applyFill="1" applyBorder="1" applyAlignment="1" applyProtection="1">
      <alignment horizontal="center" vertical="center" wrapText="1"/>
      <protection locked="0"/>
    </xf>
    <xf numFmtId="0" fontId="15" fillId="2" borderId="9" xfId="2" applyFont="1" applyFill="1" applyBorder="1" applyAlignment="1" applyProtection="1">
      <alignment horizontal="center" vertical="center"/>
      <protection locked="0"/>
    </xf>
    <xf numFmtId="0" fontId="49" fillId="2" borderId="9" xfId="2" applyFont="1" applyFill="1" applyBorder="1" applyAlignment="1" applyProtection="1">
      <alignment horizontal="left" vertical="top" wrapText="1"/>
      <protection locked="0"/>
    </xf>
    <xf numFmtId="0" fontId="15" fillId="2" borderId="9" xfId="2" applyFont="1" applyFill="1" applyBorder="1" applyAlignment="1" applyProtection="1">
      <alignment horizontal="left" vertical="top" wrapText="1"/>
      <protection locked="0"/>
    </xf>
    <xf numFmtId="0" fontId="15" fillId="2" borderId="9" xfId="2" applyFont="1" applyFill="1" applyBorder="1" applyAlignment="1" applyProtection="1">
      <alignment horizontal="center" vertical="center" wrapText="1"/>
      <protection locked="0"/>
    </xf>
    <xf numFmtId="0" fontId="17" fillId="2" borderId="4" xfId="2" applyFont="1" applyFill="1" applyBorder="1" applyAlignment="1" applyProtection="1">
      <alignment horizontal="justify" vertical="center" wrapText="1"/>
      <protection locked="0"/>
    </xf>
    <xf numFmtId="0" fontId="2" fillId="2" borderId="4" xfId="2" applyFont="1" applyFill="1" applyBorder="1" applyAlignment="1" applyProtection="1">
      <alignment horizontal="justify" vertical="center" wrapText="1"/>
      <protection locked="0"/>
    </xf>
    <xf numFmtId="0" fontId="15" fillId="2" borderId="0" xfId="2" applyFont="1" applyFill="1" applyAlignment="1" applyProtection="1">
      <alignment vertical="center"/>
      <protection locked="0"/>
    </xf>
    <xf numFmtId="0" fontId="50" fillId="34" borderId="0" xfId="2" applyFont="1" applyFill="1" applyAlignment="1" applyProtection="1">
      <alignment vertical="center" wrapText="1"/>
      <protection locked="0"/>
    </xf>
    <xf numFmtId="0" fontId="2" fillId="34" borderId="4" xfId="2" applyFont="1" applyFill="1" applyBorder="1" applyAlignment="1" applyProtection="1">
      <alignment horizontal="justify" vertical="center" wrapText="1"/>
      <protection locked="0"/>
    </xf>
    <xf numFmtId="0" fontId="2" fillId="34" borderId="4" xfId="2" applyFont="1" applyFill="1" applyBorder="1" applyAlignment="1" applyProtection="1">
      <alignment vertical="center" wrapText="1"/>
      <protection locked="0"/>
    </xf>
    <xf numFmtId="0" fontId="49" fillId="2" borderId="5" xfId="2" applyFont="1" applyFill="1" applyBorder="1" applyAlignment="1" applyProtection="1">
      <alignment horizontal="justify" vertical="center" wrapText="1"/>
      <protection locked="0"/>
    </xf>
    <xf numFmtId="0" fontId="15" fillId="34" borderId="9" xfId="2" applyFont="1" applyFill="1" applyBorder="1" applyAlignment="1" applyProtection="1">
      <alignment horizontal="center" vertical="center" wrapText="1"/>
      <protection locked="0"/>
    </xf>
    <xf numFmtId="0" fontId="49" fillId="34" borderId="9" xfId="2" applyFont="1" applyFill="1" applyBorder="1" applyAlignment="1" applyProtection="1">
      <alignment horizontal="justify" vertical="center" wrapText="1"/>
      <protection locked="0"/>
    </xf>
    <xf numFmtId="0" fontId="52" fillId="34" borderId="4" xfId="2" applyFont="1" applyFill="1" applyBorder="1" applyAlignment="1" applyProtection="1">
      <alignment horizontal="justify" vertical="center" wrapText="1"/>
      <protection locked="0"/>
    </xf>
    <xf numFmtId="0" fontId="53" fillId="34" borderId="4" xfId="2" applyFont="1" applyFill="1" applyBorder="1" applyAlignment="1" applyProtection="1">
      <alignment horizontal="justify" vertical="center" wrapText="1"/>
      <protection locked="0"/>
    </xf>
    <xf numFmtId="0" fontId="53" fillId="34" borderId="4" xfId="2" applyFont="1" applyFill="1" applyBorder="1" applyAlignment="1" applyProtection="1">
      <alignment vertical="center" wrapText="1"/>
      <protection locked="0"/>
    </xf>
    <xf numFmtId="0" fontId="50" fillId="34" borderId="0" xfId="2" applyFont="1" applyFill="1" applyAlignment="1" applyProtection="1">
      <alignment horizontal="left" vertical="center"/>
      <protection locked="0"/>
    </xf>
    <xf numFmtId="0" fontId="49" fillId="2" borderId="4" xfId="2" applyFont="1" applyFill="1" applyBorder="1" applyAlignment="1">
      <alignment horizontal="left" vertical="center" wrapText="1"/>
    </xf>
    <xf numFmtId="0" fontId="15" fillId="2" borderId="4" xfId="2" quotePrefix="1" applyFont="1" applyFill="1" applyBorder="1" applyAlignment="1" applyProtection="1">
      <alignment vertical="center" wrapText="1"/>
      <protection locked="0"/>
    </xf>
    <xf numFmtId="0" fontId="15" fillId="2" borderId="5" xfId="2" applyFont="1" applyFill="1" applyBorder="1" applyAlignment="1" applyProtection="1">
      <alignment horizontal="justify" vertical="center" wrapText="1"/>
      <protection locked="0"/>
    </xf>
    <xf numFmtId="14" fontId="15" fillId="34" borderId="4" xfId="2" applyNumberFormat="1" applyFont="1" applyFill="1" applyBorder="1" applyAlignment="1" applyProtection="1">
      <alignment vertical="center" wrapText="1"/>
      <protection locked="0"/>
    </xf>
    <xf numFmtId="0" fontId="2" fillId="2" borderId="0" xfId="2" applyFont="1" applyFill="1" applyAlignment="1" applyProtection="1">
      <alignment horizontal="left" vertical="center"/>
      <protection locked="0"/>
    </xf>
    <xf numFmtId="0" fontId="49" fillId="34" borderId="4" xfId="2" applyFont="1" applyFill="1" applyBorder="1" applyAlignment="1" applyProtection="1">
      <alignment horizontal="left" vertical="center" wrapText="1"/>
      <protection locked="0"/>
    </xf>
    <xf numFmtId="0" fontId="17" fillId="34" borderId="4" xfId="2" applyFont="1" applyFill="1" applyBorder="1" applyAlignment="1" applyProtection="1">
      <alignment horizontal="justify" vertical="center" wrapText="1"/>
      <protection locked="0"/>
    </xf>
    <xf numFmtId="0" fontId="50" fillId="2" borderId="4" xfId="2" applyFont="1" applyFill="1" applyBorder="1" applyAlignment="1" applyProtection="1">
      <alignment horizontal="left" vertical="center" wrapText="1"/>
      <protection locked="0"/>
    </xf>
    <xf numFmtId="0" fontId="2" fillId="2" borderId="0" xfId="2" applyFont="1" applyFill="1" applyAlignment="1" applyProtection="1">
      <alignment vertical="center" wrapText="1"/>
      <protection locked="0"/>
    </xf>
    <xf numFmtId="0" fontId="15" fillId="54" borderId="4" xfId="2" applyFont="1" applyFill="1" applyBorder="1" applyAlignment="1" applyProtection="1">
      <alignment horizontal="center" vertical="center" wrapText="1"/>
      <protection hidden="1"/>
    </xf>
    <xf numFmtId="0" fontId="15" fillId="54" borderId="4" xfId="2" applyFont="1" applyFill="1" applyBorder="1" applyAlignment="1" applyProtection="1">
      <alignment horizontal="center" vertical="center"/>
      <protection hidden="1"/>
    </xf>
    <xf numFmtId="0" fontId="15" fillId="2" borderId="4" xfId="2" applyFont="1" applyFill="1" applyBorder="1" applyAlignment="1" applyProtection="1">
      <alignment horizontal="center" vertical="center" textRotation="90"/>
      <protection locked="0"/>
    </xf>
    <xf numFmtId="9" fontId="15" fillId="55" borderId="4" xfId="2" applyNumberFormat="1" applyFont="1" applyFill="1" applyBorder="1" applyAlignment="1" applyProtection="1">
      <alignment horizontal="center" vertical="center"/>
      <protection hidden="1"/>
    </xf>
    <xf numFmtId="164" fontId="15" fillId="55" borderId="4" xfId="3" applyNumberFormat="1" applyFont="1" applyFill="1" applyBorder="1" applyAlignment="1" applyProtection="1">
      <alignment horizontal="center" vertical="center"/>
      <protection hidden="1"/>
    </xf>
    <xf numFmtId="9" fontId="15" fillId="54" borderId="4" xfId="2" applyNumberFormat="1" applyFont="1" applyFill="1" applyBorder="1" applyAlignment="1" applyProtection="1">
      <alignment horizontal="center" vertical="center"/>
      <protection hidden="1"/>
    </xf>
    <xf numFmtId="0" fontId="55" fillId="33" borderId="0" xfId="2" applyFont="1" applyFill="1" applyAlignment="1">
      <alignment vertical="center"/>
    </xf>
    <xf numFmtId="0" fontId="55" fillId="34" borderId="0" xfId="2" applyFont="1" applyFill="1" applyAlignment="1">
      <alignment vertical="center"/>
    </xf>
    <xf numFmtId="0" fontId="55" fillId="33" borderId="0" xfId="2" applyFont="1" applyFill="1"/>
    <xf numFmtId="0" fontId="56" fillId="2" borderId="0" xfId="2" applyFont="1" applyFill="1"/>
    <xf numFmtId="0" fontId="15" fillId="2" borderId="0" xfId="2" applyFont="1" applyFill="1" applyAlignment="1" applyProtection="1">
      <alignment vertical="center" wrapText="1"/>
      <protection locked="0"/>
    </xf>
    <xf numFmtId="0" fontId="15" fillId="34" borderId="5" xfId="2" applyFont="1" applyFill="1" applyBorder="1" applyAlignment="1" applyProtection="1">
      <alignment horizontal="center" vertical="center" wrapText="1"/>
      <protection locked="0"/>
    </xf>
    <xf numFmtId="0" fontId="49" fillId="34" borderId="5" xfId="2" applyFont="1" applyFill="1" applyBorder="1" applyAlignment="1" applyProtection="1">
      <alignment horizontal="justify" vertical="center" wrapText="1"/>
      <protection locked="0"/>
    </xf>
    <xf numFmtId="0" fontId="50" fillId="34" borderId="0" xfId="2" applyFont="1" applyFill="1" applyAlignment="1" applyProtection="1">
      <alignment horizontal="left" vertical="center" wrapText="1"/>
      <protection locked="0"/>
    </xf>
    <xf numFmtId="0" fontId="49" fillId="2" borderId="4" xfId="2" applyFont="1" applyFill="1" applyBorder="1" applyAlignment="1" applyProtection="1">
      <alignment horizontal="center" vertical="center" wrapText="1"/>
      <protection locked="0"/>
    </xf>
    <xf numFmtId="0" fontId="37" fillId="34" borderId="0" xfId="2" applyFont="1" applyFill="1" applyAlignment="1" applyProtection="1">
      <alignment horizontal="left" vertical="center"/>
      <protection locked="0"/>
    </xf>
    <xf numFmtId="0" fontId="2" fillId="2" borderId="31" xfId="2" applyFont="1" applyFill="1" applyBorder="1" applyAlignment="1" applyProtection="1">
      <alignment vertical="center"/>
      <protection locked="0"/>
    </xf>
    <xf numFmtId="0" fontId="15" fillId="2" borderId="5" xfId="2" applyFont="1" applyFill="1" applyBorder="1" applyAlignment="1" applyProtection="1">
      <alignment vertical="center" wrapText="1"/>
      <protection locked="0"/>
    </xf>
    <xf numFmtId="0" fontId="2" fillId="55" borderId="1" xfId="2" applyFont="1" applyFill="1" applyBorder="1" applyAlignment="1" applyProtection="1">
      <alignment horizontal="center" vertical="center" wrapText="1"/>
      <protection hidden="1"/>
    </xf>
    <xf numFmtId="0" fontId="49" fillId="34" borderId="5" xfId="2" applyFont="1" applyFill="1" applyBorder="1" applyAlignment="1" applyProtection="1">
      <alignment horizontal="left" vertical="center" wrapText="1"/>
      <protection locked="0"/>
    </xf>
    <xf numFmtId="0" fontId="15" fillId="34" borderId="5" xfId="2" applyFont="1" applyFill="1" applyBorder="1" applyAlignment="1" applyProtection="1">
      <alignment horizontal="left" vertical="center" wrapText="1"/>
      <protection locked="0"/>
    </xf>
    <xf numFmtId="0" fontId="15" fillId="34" borderId="5" xfId="2" applyFont="1" applyFill="1" applyBorder="1" applyAlignment="1" applyProtection="1">
      <alignment vertical="center" wrapText="1"/>
      <protection locked="0"/>
    </xf>
    <xf numFmtId="0" fontId="2" fillId="2" borderId="4" xfId="7" applyFont="1" applyFill="1" applyBorder="1" applyAlignment="1" applyProtection="1">
      <alignment horizontal="left" vertical="center" wrapText="1"/>
      <protection locked="0"/>
    </xf>
    <xf numFmtId="14" fontId="15" fillId="2" borderId="4" xfId="2" applyNumberFormat="1" applyFont="1" applyFill="1" applyBorder="1" applyAlignment="1" applyProtection="1">
      <alignment vertical="center" wrapText="1"/>
      <protection locked="0"/>
    </xf>
    <xf numFmtId="0" fontId="15" fillId="2" borderId="0" xfId="2" applyFont="1" applyFill="1" applyAlignment="1" applyProtection="1">
      <alignment horizontal="left" vertical="center"/>
      <protection locked="0"/>
    </xf>
    <xf numFmtId="0" fontId="15" fillId="2" borderId="0" xfId="2" applyFont="1" applyFill="1" applyAlignment="1" applyProtection="1">
      <alignment horizontal="center" vertical="center" wrapText="1"/>
      <protection locked="0"/>
    </xf>
    <xf numFmtId="0" fontId="15" fillId="2" borderId="0" xfId="2" applyFont="1" applyFill="1" applyAlignment="1" applyProtection="1">
      <alignment horizontal="left" vertical="center" wrapText="1"/>
      <protection locked="0"/>
    </xf>
    <xf numFmtId="0" fontId="37" fillId="54" borderId="4" xfId="2" applyFont="1" applyFill="1" applyBorder="1" applyAlignment="1" applyProtection="1">
      <alignment horizontal="center" vertical="center" wrapText="1"/>
      <protection hidden="1"/>
    </xf>
    <xf numFmtId="9" fontId="50" fillId="56" borderId="4" xfId="2" applyNumberFormat="1" applyFont="1" applyFill="1" applyBorder="1" applyAlignment="1" applyProtection="1">
      <alignment horizontal="center" vertical="center"/>
      <protection hidden="1"/>
    </xf>
    <xf numFmtId="0" fontId="37" fillId="34" borderId="4" xfId="2" applyFont="1" applyFill="1" applyBorder="1" applyAlignment="1" applyProtection="1">
      <alignment horizontal="left" vertical="center" wrapText="1"/>
      <protection locked="0"/>
    </xf>
    <xf numFmtId="0" fontId="37" fillId="34" borderId="4" xfId="2" applyFont="1" applyFill="1" applyBorder="1" applyAlignment="1" applyProtection="1">
      <alignment vertical="center" wrapText="1"/>
      <protection locked="0"/>
    </xf>
    <xf numFmtId="9" fontId="37" fillId="56" borderId="4" xfId="2" applyNumberFormat="1" applyFont="1" applyFill="1" applyBorder="1" applyAlignment="1" applyProtection="1">
      <alignment horizontal="center" vertical="center"/>
      <protection hidden="1"/>
    </xf>
    <xf numFmtId="0" fontId="37" fillId="54" borderId="4" xfId="2" applyFont="1" applyFill="1" applyBorder="1" applyAlignment="1" applyProtection="1">
      <alignment horizontal="center" vertical="center"/>
      <protection hidden="1"/>
    </xf>
    <xf numFmtId="0" fontId="37" fillId="56" borderId="4" xfId="2" applyFont="1" applyFill="1" applyBorder="1" applyAlignment="1" applyProtection="1">
      <alignment horizontal="center" vertical="center" wrapText="1"/>
      <protection hidden="1"/>
    </xf>
    <xf numFmtId="0" fontId="37" fillId="56" borderId="4" xfId="2" applyFont="1" applyFill="1" applyBorder="1" applyAlignment="1" applyProtection="1">
      <alignment horizontal="center" vertical="center"/>
      <protection hidden="1"/>
    </xf>
    <xf numFmtId="14" fontId="15" fillId="2" borderId="4" xfId="2" applyNumberFormat="1" applyFont="1" applyFill="1" applyBorder="1" applyAlignment="1" applyProtection="1">
      <alignment horizontal="center" vertical="center" wrapText="1"/>
      <protection locked="0"/>
    </xf>
    <xf numFmtId="16" fontId="15" fillId="2" borderId="4" xfId="2" applyNumberFormat="1" applyFont="1" applyFill="1" applyBorder="1" applyAlignment="1" applyProtection="1">
      <alignment horizontal="right" vertical="center" wrapText="1"/>
      <protection locked="0"/>
    </xf>
    <xf numFmtId="0" fontId="2" fillId="2" borderId="4" xfId="2" applyFont="1" applyFill="1" applyBorder="1" applyAlignment="1" applyProtection="1">
      <alignment horizontal="center" vertical="center" wrapText="1"/>
      <protection locked="0"/>
    </xf>
    <xf numFmtId="0" fontId="2" fillId="2" borderId="4" xfId="2" applyFont="1" applyFill="1" applyBorder="1" applyAlignment="1" applyProtection="1">
      <alignment horizontal="left" vertical="top" wrapText="1"/>
      <protection locked="0"/>
    </xf>
    <xf numFmtId="14" fontId="2" fillId="2" borderId="4" xfId="2" applyNumberFormat="1" applyFont="1" applyFill="1" applyBorder="1" applyAlignment="1" applyProtection="1">
      <alignment horizontal="center" vertical="center" wrapText="1"/>
      <protection locked="0"/>
    </xf>
    <xf numFmtId="49" fontId="37" fillId="2" borderId="0" xfId="2" applyNumberFormat="1" applyFont="1" applyFill="1" applyAlignment="1">
      <alignment horizontal="center" vertical="center"/>
    </xf>
    <xf numFmtId="0" fontId="37" fillId="2" borderId="0" xfId="2" applyFont="1" applyFill="1" applyAlignment="1">
      <alignment horizontal="center" vertical="center"/>
    </xf>
    <xf numFmtId="0" fontId="37" fillId="2" borderId="0" xfId="2" applyFont="1" applyFill="1" applyAlignment="1">
      <alignment horizontal="center" vertical="center" wrapText="1"/>
    </xf>
    <xf numFmtId="0" fontId="37" fillId="34" borderId="0" xfId="2" applyFont="1" applyFill="1" applyAlignment="1">
      <alignment horizontal="center" vertical="center"/>
    </xf>
    <xf numFmtId="0" fontId="37" fillId="34" borderId="0" xfId="2" applyFont="1" applyFill="1" applyAlignment="1" applyProtection="1">
      <alignment horizontal="left"/>
      <protection locked="0"/>
    </xf>
    <xf numFmtId="0" fontId="37" fillId="34" borderId="0" xfId="2" applyFont="1" applyFill="1" applyProtection="1">
      <protection locked="0"/>
    </xf>
    <xf numFmtId="0" fontId="15" fillId="34" borderId="0" xfId="2" applyFont="1" applyFill="1" applyAlignment="1" applyProtection="1">
      <alignment horizontal="center"/>
      <protection locked="0"/>
    </xf>
    <xf numFmtId="0" fontId="15" fillId="34" borderId="0" xfId="2" applyFont="1" applyFill="1"/>
    <xf numFmtId="0" fontId="15" fillId="34" borderId="0" xfId="2" applyFont="1" applyFill="1" applyAlignment="1">
      <alignment horizontal="center" vertical="center"/>
    </xf>
    <xf numFmtId="0" fontId="15" fillId="34" borderId="0" xfId="2" applyFont="1" applyFill="1" applyAlignment="1">
      <alignment horizontal="left"/>
    </xf>
    <xf numFmtId="0" fontId="15" fillId="34" borderId="0" xfId="2" applyFont="1" applyFill="1" applyAlignment="1">
      <alignment horizontal="left" wrapText="1"/>
    </xf>
    <xf numFmtId="0" fontId="15" fillId="34" borderId="0" xfId="2" applyFont="1" applyFill="1" applyAlignment="1">
      <alignment wrapText="1"/>
    </xf>
    <xf numFmtId="0" fontId="37" fillId="33" borderId="0" xfId="2" applyFont="1" applyFill="1" applyAlignment="1" applyProtection="1">
      <alignment wrapText="1"/>
      <protection locked="0"/>
    </xf>
    <xf numFmtId="0" fontId="37" fillId="33" borderId="0" xfId="2" applyFont="1" applyFill="1" applyProtection="1">
      <protection locked="0"/>
    </xf>
    <xf numFmtId="0" fontId="36" fillId="58" borderId="32" xfId="2" applyFill="1" applyBorder="1" applyAlignment="1">
      <alignment horizontal="center" vertical="center"/>
    </xf>
    <xf numFmtId="0" fontId="0" fillId="0" borderId="33" xfId="0" applyBorder="1" applyAlignment="1">
      <alignment horizontal="left" vertical="center" wrapText="1"/>
    </xf>
    <xf numFmtId="0" fontId="0" fillId="2" borderId="27" xfId="0" applyFill="1" applyBorder="1"/>
    <xf numFmtId="0" fontId="36" fillId="58" borderId="37" xfId="2" applyFill="1" applyBorder="1" applyAlignment="1">
      <alignment horizontal="center" vertical="center"/>
    </xf>
    <xf numFmtId="0" fontId="2" fillId="0" borderId="5" xfId="0" applyFont="1" applyBorder="1" applyAlignment="1" applyProtection="1">
      <alignment horizontal="center" vertical="center" textRotation="90"/>
      <protection locked="0"/>
    </xf>
    <xf numFmtId="0" fontId="2" fillId="20" borderId="5" xfId="0" applyFont="1" applyFill="1" applyBorder="1" applyAlignment="1" applyProtection="1">
      <alignment horizontal="center" vertical="center" textRotation="90"/>
      <protection hidden="1"/>
    </xf>
    <xf numFmtId="0" fontId="2" fillId="2" borderId="5" xfId="0" applyFont="1" applyFill="1" applyBorder="1" applyAlignment="1" applyProtection="1">
      <alignment horizontal="center" vertical="center" wrapText="1"/>
      <protection locked="0"/>
    </xf>
    <xf numFmtId="0" fontId="2" fillId="20" borderId="5" xfId="0" applyFont="1" applyFill="1" applyBorder="1" applyAlignment="1" applyProtection="1">
      <alignment horizontal="center" vertical="center" wrapText="1"/>
      <protection hidden="1"/>
    </xf>
    <xf numFmtId="0" fontId="2" fillId="0" borderId="5" xfId="0" applyFont="1" applyBorder="1" applyAlignment="1" applyProtection="1">
      <alignment horizontal="left" vertical="center" wrapText="1"/>
      <protection locked="0"/>
    </xf>
    <xf numFmtId="0" fontId="2" fillId="0" borderId="5" xfId="0" applyFont="1" applyBorder="1" applyAlignment="1" applyProtection="1">
      <alignment horizontal="center" vertical="center" textRotation="90" wrapText="1"/>
      <protection locked="0"/>
    </xf>
    <xf numFmtId="0" fontId="2" fillId="0" borderId="5" xfId="0" applyFont="1" applyBorder="1" applyAlignment="1" applyProtection="1">
      <alignment horizontal="center" vertical="center" wrapText="1"/>
      <protection locked="0"/>
    </xf>
    <xf numFmtId="0" fontId="17" fillId="0" borderId="5" xfId="0" applyFont="1" applyBorder="1" applyAlignment="1" applyProtection="1">
      <alignment horizontal="justify" vertical="center" wrapText="1"/>
      <protection locked="0"/>
    </xf>
    <xf numFmtId="1" fontId="2" fillId="20" borderId="5" xfId="0" applyNumberFormat="1" applyFont="1" applyFill="1" applyBorder="1" applyAlignment="1" applyProtection="1">
      <alignment horizontal="center" vertical="center" textRotation="90"/>
      <protection hidden="1"/>
    </xf>
    <xf numFmtId="0" fontId="2" fillId="20" borderId="5" xfId="0" applyFont="1" applyFill="1" applyBorder="1" applyAlignment="1" applyProtection="1">
      <alignment horizontal="center" vertical="center"/>
      <protection hidden="1"/>
    </xf>
    <xf numFmtId="0" fontId="2" fillId="0" borderId="5" xfId="0" applyFont="1" applyBorder="1" applyAlignment="1" applyProtection="1">
      <alignment horizontal="center" vertical="top" wrapText="1"/>
      <protection locked="0"/>
    </xf>
    <xf numFmtId="0" fontId="2" fillId="2" borderId="5" xfId="0" applyFont="1" applyFill="1" applyBorder="1" applyAlignment="1" applyProtection="1">
      <alignment vertical="center" wrapText="1"/>
      <protection locked="0"/>
    </xf>
    <xf numFmtId="0" fontId="2" fillId="21" borderId="4" xfId="0" applyFont="1" applyFill="1" applyBorder="1" applyAlignment="1" applyProtection="1">
      <alignment vertical="center" wrapText="1"/>
      <protection locked="0"/>
    </xf>
    <xf numFmtId="0" fontId="2" fillId="0" borderId="4" xfId="2" applyFont="1" applyBorder="1" applyAlignment="1" applyProtection="1">
      <alignment horizontal="center" vertical="center" wrapText="1"/>
      <protection locked="0"/>
    </xf>
    <xf numFmtId="14" fontId="2" fillId="0" borderId="4" xfId="2" applyNumberFormat="1" applyFont="1" applyBorder="1" applyAlignment="1" applyProtection="1">
      <alignment horizontal="center" vertical="center" wrapText="1"/>
      <protection locked="0"/>
    </xf>
    <xf numFmtId="14" fontId="15" fillId="0" borderId="4" xfId="2" applyNumberFormat="1" applyFont="1" applyBorder="1" applyAlignment="1" applyProtection="1">
      <alignment horizontal="center" vertical="center" wrapText="1"/>
      <protection locked="0"/>
    </xf>
    <xf numFmtId="0" fontId="15" fillId="0" borderId="4" xfId="2" applyFont="1" applyBorder="1" applyAlignment="1" applyProtection="1">
      <alignment horizontal="center" vertical="center" wrapText="1"/>
      <protection locked="0"/>
    </xf>
    <xf numFmtId="0" fontId="2" fillId="59" borderId="4" xfId="0" applyFont="1" applyFill="1" applyBorder="1" applyAlignment="1" applyProtection="1">
      <alignment vertical="center" wrapText="1"/>
      <protection locked="0"/>
    </xf>
    <xf numFmtId="17" fontId="2" fillId="0" borderId="4" xfId="0" applyNumberFormat="1" applyFont="1" applyBorder="1" applyAlignment="1" applyProtection="1">
      <alignment horizontal="center" vertical="center" wrapText="1"/>
      <protection locked="0"/>
    </xf>
    <xf numFmtId="9" fontId="0" fillId="2" borderId="27" xfId="0" applyNumberFormat="1" applyFill="1" applyBorder="1" applyAlignment="1">
      <alignment horizontal="center" vertical="center"/>
    </xf>
    <xf numFmtId="0" fontId="0" fillId="2" borderId="27" xfId="0" applyFill="1" applyBorder="1" applyAlignment="1">
      <alignment wrapText="1"/>
    </xf>
    <xf numFmtId="9" fontId="1" fillId="0" borderId="27" xfId="3" applyFont="1" applyBorder="1" applyAlignment="1">
      <alignment horizontal="center" vertical="center"/>
    </xf>
    <xf numFmtId="0" fontId="66" fillId="0" borderId="27" xfId="2" applyFont="1" applyBorder="1" applyAlignment="1">
      <alignment horizontal="left" vertical="center" wrapText="1"/>
    </xf>
    <xf numFmtId="0" fontId="2" fillId="21" borderId="4" xfId="2" applyFont="1" applyFill="1" applyBorder="1" applyAlignment="1" applyProtection="1">
      <alignment horizontal="center" vertical="center" wrapText="1"/>
      <protection locked="0"/>
    </xf>
    <xf numFmtId="0" fontId="2" fillId="0" borderId="4" xfId="2" applyFont="1" applyBorder="1" applyAlignment="1" applyProtection="1">
      <alignment horizontal="left" vertical="top" wrapText="1"/>
      <protection locked="0"/>
    </xf>
    <xf numFmtId="0" fontId="65" fillId="0" borderId="4" xfId="2" applyFont="1" applyBorder="1" applyAlignment="1" applyProtection="1">
      <alignment horizontal="left" vertical="top" wrapText="1"/>
      <protection locked="0"/>
    </xf>
    <xf numFmtId="9" fontId="66" fillId="0" borderId="27" xfId="2" applyNumberFormat="1" applyFont="1" applyBorder="1" applyAlignment="1">
      <alignment horizontal="center" vertical="center"/>
    </xf>
    <xf numFmtId="0" fontId="2" fillId="0" borderId="4" xfId="2" applyFont="1" applyBorder="1" applyAlignment="1" applyProtection="1">
      <alignment horizontal="center" vertical="top" wrapText="1"/>
      <protection locked="0"/>
    </xf>
    <xf numFmtId="0" fontId="65" fillId="0" borderId="4" xfId="2" applyFont="1" applyBorder="1" applyAlignment="1" applyProtection="1">
      <alignment horizontal="center" vertical="top" wrapText="1"/>
      <protection locked="0"/>
    </xf>
    <xf numFmtId="0" fontId="68" fillId="0" borderId="27" xfId="12" applyFont="1" applyBorder="1" applyAlignment="1">
      <alignment horizontal="left" vertical="center" wrapText="1"/>
    </xf>
    <xf numFmtId="0" fontId="2" fillId="0" borderId="4" xfId="0" applyFont="1" applyBorder="1" applyAlignment="1" applyProtection="1">
      <alignment vertical="top" wrapText="1"/>
      <protection locked="0"/>
    </xf>
    <xf numFmtId="0" fontId="65" fillId="0" borderId="4" xfId="0" applyFont="1" applyBorder="1" applyAlignment="1" applyProtection="1">
      <alignment vertical="top" wrapText="1"/>
      <protection locked="0"/>
    </xf>
    <xf numFmtId="0" fontId="16" fillId="0" borderId="4" xfId="0" applyFont="1" applyBorder="1" applyAlignment="1" applyProtection="1">
      <alignment vertical="top" wrapText="1"/>
      <protection locked="0"/>
    </xf>
    <xf numFmtId="14" fontId="2" fillId="2" borderId="4" xfId="0" applyNumberFormat="1" applyFont="1" applyFill="1" applyBorder="1" applyAlignment="1" applyProtection="1">
      <alignment horizontal="left" vertical="top" wrapText="1"/>
      <protection locked="0"/>
    </xf>
    <xf numFmtId="0" fontId="2" fillId="20" borderId="4" xfId="0" applyFont="1" applyFill="1" applyBorder="1" applyAlignment="1" applyProtection="1">
      <alignment vertical="center" wrapText="1"/>
      <protection locked="0"/>
    </xf>
    <xf numFmtId="0" fontId="2" fillId="21" borderId="4" xfId="2" applyFont="1" applyFill="1" applyBorder="1" applyAlignment="1" applyProtection="1">
      <alignment vertical="center" wrapText="1"/>
      <protection locked="0"/>
    </xf>
    <xf numFmtId="14" fontId="65" fillId="0" borderId="4" xfId="0" applyNumberFormat="1" applyFont="1" applyBorder="1" applyAlignment="1" applyProtection="1">
      <alignment vertical="center" wrapText="1"/>
      <protection locked="0"/>
    </xf>
    <xf numFmtId="0" fontId="64" fillId="0" borderId="4" xfId="2" applyFont="1" applyBorder="1" applyAlignment="1" applyProtection="1">
      <alignment horizontal="left" vertical="top" wrapText="1"/>
      <protection locked="0"/>
    </xf>
    <xf numFmtId="14" fontId="2" fillId="0" borderId="4" xfId="2" applyNumberFormat="1" applyFont="1" applyBorder="1" applyAlignment="1" applyProtection="1">
      <alignment vertical="center" wrapText="1"/>
      <protection locked="0"/>
    </xf>
    <xf numFmtId="0" fontId="2" fillId="0" borderId="4" xfId="2" applyFont="1" applyBorder="1" applyAlignment="1" applyProtection="1">
      <alignment vertical="top" wrapText="1"/>
      <protection locked="0"/>
    </xf>
    <xf numFmtId="0" fontId="2" fillId="2" borderId="4" xfId="2" applyFont="1" applyFill="1" applyBorder="1" applyAlignment="1" applyProtection="1">
      <alignment horizontal="justify" vertical="top" wrapText="1"/>
      <protection locked="0"/>
    </xf>
    <xf numFmtId="14" fontId="2" fillId="2" borderId="4" xfId="2" applyNumberFormat="1" applyFont="1" applyFill="1" applyBorder="1" applyAlignment="1" applyProtection="1">
      <alignment horizontal="justify" vertical="center" wrapText="1"/>
      <protection locked="0"/>
    </xf>
    <xf numFmtId="0" fontId="2" fillId="0" borderId="4" xfId="2" applyFont="1" applyBorder="1" applyAlignment="1" applyProtection="1">
      <alignment horizontal="justify" vertical="top" wrapText="1"/>
      <protection locked="0"/>
    </xf>
    <xf numFmtId="0" fontId="2" fillId="0" borderId="4" xfId="2" applyFont="1" applyBorder="1" applyAlignment="1" applyProtection="1">
      <alignment horizontal="justify" vertical="center" wrapText="1"/>
      <protection locked="0"/>
    </xf>
    <xf numFmtId="0" fontId="65" fillId="0" borderId="4" xfId="2" applyFont="1" applyBorder="1" applyAlignment="1" applyProtection="1">
      <alignment horizontal="justify" vertical="top" wrapText="1"/>
      <protection locked="0"/>
    </xf>
    <xf numFmtId="0" fontId="65" fillId="0" borderId="4" xfId="2" applyFont="1" applyBorder="1" applyAlignment="1" applyProtection="1">
      <alignment horizontal="justify" vertical="center" wrapText="1"/>
      <protection locked="0"/>
    </xf>
    <xf numFmtId="0" fontId="67" fillId="0" borderId="27" xfId="2" applyFont="1" applyBorder="1" applyAlignment="1">
      <alignment horizontal="left" vertical="center" wrapText="1"/>
    </xf>
    <xf numFmtId="0" fontId="2" fillId="59" borderId="4" xfId="2" applyFont="1" applyFill="1" applyBorder="1" applyAlignment="1" applyProtection="1">
      <alignment vertical="center" wrapText="1"/>
      <protection locked="0"/>
    </xf>
    <xf numFmtId="0" fontId="2" fillId="0" borderId="4" xfId="11" applyFont="1" applyBorder="1" applyAlignment="1" applyProtection="1">
      <alignment horizontal="left" vertical="top" wrapText="1"/>
      <protection locked="0"/>
    </xf>
    <xf numFmtId="0" fontId="65" fillId="2" borderId="4" xfId="0" applyFont="1" applyFill="1" applyBorder="1" applyAlignment="1" applyProtection="1">
      <alignment vertical="top" wrapText="1"/>
      <protection locked="0"/>
    </xf>
    <xf numFmtId="0" fontId="2" fillId="2" borderId="4" xfId="0" applyFont="1" applyFill="1" applyBorder="1" applyAlignment="1" applyProtection="1">
      <alignment vertical="top" wrapText="1"/>
      <protection locked="0"/>
    </xf>
    <xf numFmtId="0" fontId="2" fillId="58" borderId="4" xfId="0" applyFont="1" applyFill="1" applyBorder="1" applyAlignment="1" applyProtection="1">
      <alignment vertical="center" wrapText="1"/>
      <protection locked="0"/>
    </xf>
    <xf numFmtId="0" fontId="65" fillId="0" borderId="4" xfId="0" applyFont="1" applyBorder="1" applyAlignment="1" applyProtection="1">
      <alignment vertical="center" wrapText="1"/>
      <protection locked="0"/>
    </xf>
    <xf numFmtId="0" fontId="2" fillId="2" borderId="4" xfId="2" applyFont="1" applyFill="1" applyBorder="1" applyAlignment="1" applyProtection="1">
      <alignment horizontal="center" vertical="top" wrapText="1"/>
      <protection locked="0"/>
    </xf>
    <xf numFmtId="0" fontId="16" fillId="2" borderId="4" xfId="2" applyFont="1" applyFill="1" applyBorder="1" applyAlignment="1" applyProtection="1">
      <alignment horizontal="center" vertical="top" wrapText="1"/>
      <protection locked="0"/>
    </xf>
    <xf numFmtId="9" fontId="1" fillId="0" borderId="27" xfId="2" applyNumberFormat="1" applyFont="1" applyBorder="1" applyAlignment="1">
      <alignment horizontal="center" vertical="center"/>
    </xf>
    <xf numFmtId="0" fontId="36" fillId="0" borderId="27" xfId="2" applyBorder="1" applyAlignment="1">
      <alignment vertical="center" wrapText="1"/>
    </xf>
    <xf numFmtId="0" fontId="1" fillId="0" borderId="27" xfId="2" applyFont="1" applyBorder="1" applyAlignment="1">
      <alignment vertical="center" wrapText="1"/>
    </xf>
    <xf numFmtId="0" fontId="2" fillId="0" borderId="4" xfId="2" applyFont="1" applyBorder="1" applyAlignment="1" applyProtection="1">
      <alignment vertical="center" wrapText="1"/>
      <protection locked="0"/>
    </xf>
    <xf numFmtId="0" fontId="16" fillId="0" borderId="4" xfId="2" applyFont="1" applyBorder="1" applyAlignment="1" applyProtection="1">
      <alignment horizontal="left" vertical="top" wrapText="1"/>
      <protection locked="0"/>
    </xf>
    <xf numFmtId="9" fontId="36" fillId="0" borderId="30" xfId="2" applyNumberFormat="1" applyBorder="1" applyAlignment="1">
      <alignment horizontal="center" vertical="center"/>
    </xf>
    <xf numFmtId="0" fontId="0" fillId="0" borderId="30" xfId="2" applyFont="1" applyBorder="1" applyAlignment="1">
      <alignment horizontal="left" vertical="center" wrapText="1"/>
    </xf>
    <xf numFmtId="0" fontId="66" fillId="0" borderId="30" xfId="2" applyFont="1" applyBorder="1" applyAlignment="1">
      <alignment horizontal="left" vertical="center" wrapText="1"/>
    </xf>
    <xf numFmtId="0" fontId="65" fillId="0" borderId="4" xfId="2" applyFont="1" applyBorder="1" applyAlignment="1" applyProtection="1">
      <alignment vertical="top" wrapText="1"/>
      <protection locked="0"/>
    </xf>
    <xf numFmtId="9" fontId="72" fillId="0" borderId="27" xfId="0" applyNumberFormat="1" applyFont="1" applyBorder="1" applyAlignment="1">
      <alignment horizontal="center" vertical="center" wrapText="1"/>
    </xf>
    <xf numFmtId="0" fontId="72" fillId="0" borderId="38" xfId="0" applyFont="1" applyBorder="1" applyAlignment="1">
      <alignment horizontal="left" wrapText="1"/>
    </xf>
    <xf numFmtId="0" fontId="65" fillId="0" borderId="4" xfId="2" applyFont="1" applyBorder="1" applyAlignment="1" applyProtection="1">
      <alignment horizontal="center" vertical="center" wrapText="1"/>
      <protection locked="0"/>
    </xf>
    <xf numFmtId="0" fontId="48" fillId="0" borderId="4" xfId="2" applyFont="1" applyBorder="1" applyAlignment="1" applyProtection="1">
      <alignment horizontal="left" vertical="top" wrapText="1"/>
      <protection locked="0"/>
    </xf>
    <xf numFmtId="9" fontId="36" fillId="0" borderId="27" xfId="2" applyNumberFormat="1" applyBorder="1" applyAlignment="1">
      <alignment horizontal="center" vertical="center"/>
    </xf>
    <xf numFmtId="0" fontId="36" fillId="0" borderId="27" xfId="2" applyBorder="1" applyAlignment="1">
      <alignment horizontal="left" vertical="center" wrapText="1"/>
    </xf>
    <xf numFmtId="0" fontId="2" fillId="21" borderId="4" xfId="0" applyFont="1" applyFill="1" applyBorder="1" applyAlignment="1" applyProtection="1">
      <alignment horizontal="center" vertical="center" wrapText="1"/>
      <protection locked="0"/>
    </xf>
    <xf numFmtId="0" fontId="2" fillId="0" borderId="4" xfId="0" applyFont="1" applyBorder="1" applyAlignment="1" applyProtection="1">
      <alignment horizontal="left" vertical="top" wrapText="1"/>
      <protection locked="0"/>
    </xf>
    <xf numFmtId="0" fontId="2" fillId="21" borderId="4" xfId="11" applyFont="1" applyFill="1" applyBorder="1" applyAlignment="1" applyProtection="1">
      <alignment horizontal="center" vertical="center" wrapText="1"/>
      <protection locked="0"/>
    </xf>
    <xf numFmtId="14" fontId="2" fillId="2" borderId="4" xfId="0" applyNumberFormat="1" applyFont="1" applyFill="1" applyBorder="1" applyAlignment="1" applyProtection="1">
      <alignment horizontal="left" vertical="center" wrapText="1"/>
      <protection locked="0"/>
    </xf>
    <xf numFmtId="14" fontId="2" fillId="0" borderId="4" xfId="2" applyNumberFormat="1" applyFont="1" applyBorder="1" applyAlignment="1" applyProtection="1">
      <alignment horizontal="center" vertical="top" wrapText="1"/>
      <protection locked="0"/>
    </xf>
    <xf numFmtId="14" fontId="64" fillId="0" borderId="4" xfId="0" applyNumberFormat="1" applyFont="1" applyBorder="1" applyAlignment="1" applyProtection="1">
      <alignment vertical="center" wrapText="1"/>
      <protection locked="0"/>
    </xf>
    <xf numFmtId="0" fontId="2" fillId="2" borderId="4" xfId="2" applyFont="1" applyFill="1" applyBorder="1" applyAlignment="1" applyProtection="1">
      <alignment horizontal="center" vertical="center" wrapText="1"/>
      <protection locked="0"/>
    </xf>
    <xf numFmtId="0" fontId="2" fillId="21" borderId="4" xfId="2" applyFont="1" applyFill="1" applyBorder="1" applyAlignment="1" applyProtection="1">
      <alignment vertical="center" wrapText="1"/>
      <protection locked="0"/>
    </xf>
    <xf numFmtId="0" fontId="2" fillId="0" borderId="4" xfId="0" applyFont="1" applyFill="1" applyBorder="1" applyAlignment="1" applyProtection="1">
      <alignment vertical="top" wrapText="1"/>
      <protection locked="0"/>
    </xf>
    <xf numFmtId="0" fontId="2" fillId="0" borderId="4" xfId="11" applyFont="1" applyFill="1" applyBorder="1" applyAlignment="1" applyProtection="1">
      <alignment horizontal="left" vertical="top" wrapText="1"/>
      <protection locked="0"/>
    </xf>
    <xf numFmtId="0" fontId="2" fillId="0" borderId="4" xfId="2" applyFont="1" applyFill="1" applyBorder="1" applyAlignment="1" applyProtection="1">
      <alignment horizontal="left" vertical="top" wrapText="1"/>
      <protection locked="0"/>
    </xf>
    <xf numFmtId="0" fontId="64" fillId="0" borderId="4" xfId="2" applyFont="1" applyFill="1" applyBorder="1" applyAlignment="1" applyProtection="1">
      <alignment horizontal="left" vertical="top" wrapText="1"/>
      <protection locked="0"/>
    </xf>
    <xf numFmtId="14" fontId="2" fillId="0" borderId="4" xfId="2" applyNumberFormat="1" applyFont="1" applyFill="1" applyBorder="1" applyAlignment="1" applyProtection="1">
      <alignment vertical="center" wrapText="1"/>
      <protection locked="0"/>
    </xf>
    <xf numFmtId="0" fontId="65" fillId="0" borderId="4" xfId="2" applyFont="1" applyFill="1" applyBorder="1" applyAlignment="1" applyProtection="1">
      <alignment vertical="top" wrapText="1"/>
      <protection locked="0"/>
    </xf>
    <xf numFmtId="0" fontId="65" fillId="0" borderId="4" xfId="0" applyFont="1" applyFill="1" applyBorder="1" applyAlignment="1" applyProtection="1">
      <alignment vertical="top" wrapText="1"/>
      <protection locked="0"/>
    </xf>
    <xf numFmtId="0" fontId="65" fillId="0" borderId="4" xfId="2" applyFont="1" applyFill="1" applyBorder="1" applyAlignment="1" applyProtection="1">
      <alignment horizontal="left" vertical="top" wrapText="1"/>
      <protection locked="0"/>
    </xf>
    <xf numFmtId="0" fontId="2" fillId="0" borderId="4" xfId="2" applyFont="1" applyFill="1" applyBorder="1" applyAlignment="1" applyProtection="1">
      <alignment horizontal="center" vertical="top" wrapText="1"/>
      <protection locked="0"/>
    </xf>
    <xf numFmtId="0" fontId="65" fillId="0" borderId="4" xfId="2" applyFont="1" applyFill="1" applyBorder="1" applyAlignment="1" applyProtection="1">
      <alignment horizontal="center" vertical="top" wrapText="1"/>
      <protection locked="0"/>
    </xf>
    <xf numFmtId="0" fontId="2" fillId="21" borderId="4" xfId="0" applyFont="1" applyFill="1" applyBorder="1" applyAlignment="1" applyProtection="1">
      <alignment horizontal="center" vertical="top" wrapText="1"/>
      <protection locked="0"/>
    </xf>
    <xf numFmtId="0" fontId="2" fillId="0" borderId="4" xfId="0" applyFont="1" applyFill="1" applyBorder="1" applyAlignment="1" applyProtection="1">
      <alignment horizontal="center" vertical="top" wrapText="1"/>
      <protection locked="0"/>
    </xf>
    <xf numFmtId="0" fontId="64" fillId="0" borderId="4" xfId="0" applyFont="1" applyFill="1" applyBorder="1" applyAlignment="1" applyProtection="1">
      <alignment vertical="top" wrapText="1"/>
      <protection locked="0"/>
    </xf>
    <xf numFmtId="0" fontId="2" fillId="0" borderId="4" xfId="2" applyFont="1" applyFill="1" applyBorder="1" applyAlignment="1" applyProtection="1">
      <alignment vertical="center" wrapText="1"/>
      <protection locked="0"/>
    </xf>
    <xf numFmtId="0" fontId="65" fillId="0" borderId="4" xfId="2" applyFont="1" applyFill="1" applyBorder="1" applyAlignment="1" applyProtection="1">
      <alignment horizontal="center" vertical="center" wrapText="1"/>
      <protection locked="0"/>
    </xf>
    <xf numFmtId="0" fontId="42" fillId="40" borderId="4" xfId="2" applyFont="1" applyFill="1" applyBorder="1" applyAlignment="1">
      <alignment horizontal="center" vertical="center"/>
    </xf>
    <xf numFmtId="49" fontId="44" fillId="42" borderId="4" xfId="2" applyNumberFormat="1" applyFont="1" applyFill="1" applyBorder="1" applyAlignment="1">
      <alignment horizontal="center" vertical="center"/>
    </xf>
    <xf numFmtId="0" fontId="44" fillId="42" borderId="4" xfId="2" applyFont="1" applyFill="1" applyBorder="1" applyAlignment="1">
      <alignment horizontal="center" vertical="center"/>
    </xf>
    <xf numFmtId="0" fontId="44" fillId="42" borderId="4" xfId="2" applyFont="1" applyFill="1" applyBorder="1" applyAlignment="1">
      <alignment horizontal="left" vertical="center"/>
    </xf>
    <xf numFmtId="0" fontId="44" fillId="43" borderId="4" xfId="2" applyFont="1" applyFill="1" applyBorder="1" applyAlignment="1">
      <alignment horizontal="center" vertical="center" wrapText="1"/>
    </xf>
    <xf numFmtId="0" fontId="45" fillId="44" borderId="4" xfId="2" applyFont="1" applyFill="1" applyBorder="1" applyAlignment="1">
      <alignment horizontal="center" vertical="center"/>
    </xf>
    <xf numFmtId="0" fontId="45" fillId="44" borderId="4" xfId="2" applyFont="1" applyFill="1" applyBorder="1" applyAlignment="1">
      <alignment horizontal="center" vertical="center" wrapText="1"/>
    </xf>
    <xf numFmtId="0" fontId="44" fillId="45" borderId="4" xfId="2" applyFont="1" applyFill="1" applyBorder="1" applyAlignment="1">
      <alignment horizontal="center" vertical="center"/>
    </xf>
    <xf numFmtId="0" fontId="44" fillId="45" borderId="4" xfId="2" applyFont="1" applyFill="1" applyBorder="1" applyAlignment="1">
      <alignment horizontal="left" vertical="center"/>
    </xf>
    <xf numFmtId="0" fontId="45" fillId="46" borderId="4" xfId="2" applyFont="1" applyFill="1" applyBorder="1" applyAlignment="1">
      <alignment horizontal="center" vertical="center"/>
    </xf>
    <xf numFmtId="49" fontId="39" fillId="33" borderId="0" xfId="2" applyNumberFormat="1" applyFont="1" applyFill="1" applyAlignment="1">
      <alignment horizontal="center" vertical="center"/>
    </xf>
    <xf numFmtId="49" fontId="39" fillId="33" borderId="0" xfId="2" applyNumberFormat="1" applyFont="1" applyFill="1" applyAlignment="1">
      <alignment horizontal="left" vertical="center"/>
    </xf>
    <xf numFmtId="0" fontId="41" fillId="35" borderId="4" xfId="2" applyFont="1" applyFill="1" applyBorder="1" applyAlignment="1">
      <alignment horizontal="center" vertical="center"/>
    </xf>
    <xf numFmtId="0" fontId="41" fillId="35" borderId="4" xfId="2" applyFont="1" applyFill="1" applyBorder="1" applyAlignment="1">
      <alignment horizontal="left" vertical="center"/>
    </xf>
    <xf numFmtId="0" fontId="42" fillId="36" borderId="4" xfId="2" applyFont="1" applyFill="1" applyBorder="1" applyAlignment="1">
      <alignment horizontal="center" vertical="center" wrapText="1"/>
    </xf>
    <xf numFmtId="0" fontId="42" fillId="37" borderId="4" xfId="2" applyFont="1" applyFill="1" applyBorder="1" applyAlignment="1">
      <alignment horizontal="center" vertical="center"/>
    </xf>
    <xf numFmtId="0" fontId="42" fillId="38" borderId="4" xfId="2" applyFont="1" applyFill="1" applyBorder="1" applyAlignment="1">
      <alignment horizontal="center" vertical="center"/>
    </xf>
    <xf numFmtId="0" fontId="42" fillId="38" borderId="4" xfId="2" applyFont="1" applyFill="1" applyBorder="1" applyAlignment="1">
      <alignment horizontal="left" vertical="center"/>
    </xf>
    <xf numFmtId="0" fontId="42" fillId="39" borderId="4" xfId="2" applyFont="1" applyFill="1" applyBorder="1" applyAlignment="1">
      <alignment horizontal="center" vertical="center" wrapText="1"/>
    </xf>
    <xf numFmtId="0" fontId="44" fillId="48" borderId="4" xfId="2" applyFont="1" applyFill="1" applyBorder="1" applyAlignment="1">
      <alignment horizontal="center" vertical="center" wrapText="1"/>
    </xf>
    <xf numFmtId="0" fontId="44" fillId="48" borderId="4" xfId="2" applyFont="1" applyFill="1" applyBorder="1" applyAlignment="1">
      <alignment horizontal="center" vertical="center" textRotation="90" wrapText="1"/>
    </xf>
    <xf numFmtId="0" fontId="44" fillId="50" borderId="4" xfId="2" applyFont="1" applyFill="1" applyBorder="1" applyAlignment="1">
      <alignment horizontal="center" vertical="center" textRotation="90" wrapText="1"/>
    </xf>
    <xf numFmtId="0" fontId="44" fillId="49" borderId="4" xfId="2" applyFont="1" applyFill="1" applyBorder="1" applyAlignment="1">
      <alignment horizontal="center" vertical="center" wrapText="1"/>
    </xf>
    <xf numFmtId="0" fontId="44" fillId="49" borderId="4" xfId="2" applyFont="1" applyFill="1" applyBorder="1" applyAlignment="1">
      <alignment horizontal="center" vertical="center"/>
    </xf>
    <xf numFmtId="0" fontId="44" fillId="50" borderId="4" xfId="2" applyFont="1" applyFill="1" applyBorder="1" applyAlignment="1">
      <alignment horizontal="center" vertical="center" wrapText="1"/>
    </xf>
    <xf numFmtId="0" fontId="44" fillId="48" borderId="4" xfId="2" applyFont="1" applyFill="1" applyBorder="1" applyAlignment="1">
      <alignment horizontal="center" vertical="center"/>
    </xf>
    <xf numFmtId="0" fontId="45" fillId="46" borderId="4" xfId="2" applyFont="1" applyFill="1" applyBorder="1" applyAlignment="1">
      <alignment horizontal="center" vertical="center" wrapText="1"/>
    </xf>
    <xf numFmtId="0" fontId="46" fillId="48" borderId="4" xfId="2" applyFont="1" applyFill="1" applyBorder="1" applyAlignment="1">
      <alignment horizontal="center" vertical="center" textRotation="90"/>
    </xf>
    <xf numFmtId="0" fontId="46" fillId="48" borderId="5" xfId="2" applyFont="1" applyFill="1" applyBorder="1" applyAlignment="1">
      <alignment horizontal="center" vertical="center" textRotation="90"/>
    </xf>
    <xf numFmtId="0" fontId="46" fillId="48" borderId="4" xfId="2" applyFont="1" applyFill="1" applyBorder="1" applyAlignment="1">
      <alignment horizontal="center" vertical="center" textRotation="90" wrapText="1"/>
    </xf>
    <xf numFmtId="0" fontId="46" fillId="48" borderId="5" xfId="2" applyFont="1" applyFill="1" applyBorder="1" applyAlignment="1">
      <alignment horizontal="center" vertical="center" textRotation="90" wrapText="1"/>
    </xf>
    <xf numFmtId="0" fontId="44" fillId="52" borderId="4" xfId="2" applyFont="1" applyFill="1" applyBorder="1" applyAlignment="1">
      <alignment horizontal="center" vertical="center" wrapText="1"/>
    </xf>
    <xf numFmtId="0" fontId="14" fillId="2" borderId="3" xfId="2" applyFont="1" applyFill="1" applyBorder="1" applyAlignment="1" applyProtection="1">
      <alignment horizontal="center" vertical="center" wrapText="1"/>
      <protection locked="0"/>
    </xf>
    <xf numFmtId="0" fontId="2" fillId="2" borderId="4" xfId="2" applyFont="1" applyFill="1" applyBorder="1" applyAlignment="1" applyProtection="1">
      <alignment horizontal="center" vertical="center" textRotation="90"/>
      <protection locked="0"/>
    </xf>
    <xf numFmtId="0" fontId="15" fillId="54" borderId="4" xfId="2" applyFont="1" applyFill="1" applyBorder="1" applyAlignment="1" applyProtection="1">
      <alignment horizontal="left" vertical="center" wrapText="1"/>
      <protection hidden="1"/>
    </xf>
    <xf numFmtId="0" fontId="2" fillId="2" borderId="4" xfId="2" applyFont="1" applyFill="1" applyBorder="1" applyAlignment="1" applyProtection="1">
      <alignment horizontal="center" vertical="center" wrapText="1"/>
      <protection locked="0"/>
    </xf>
    <xf numFmtId="0" fontId="15" fillId="2" borderId="5" xfId="2" applyFont="1" applyFill="1" applyBorder="1" applyAlignment="1" applyProtection="1">
      <alignment vertical="center" wrapText="1"/>
      <protection locked="0"/>
    </xf>
    <xf numFmtId="0" fontId="15" fillId="2" borderId="10" xfId="2" applyFont="1" applyFill="1" applyBorder="1" applyAlignment="1" applyProtection="1">
      <alignment vertical="center" wrapText="1"/>
      <protection locked="0"/>
    </xf>
    <xf numFmtId="0" fontId="15" fillId="2" borderId="9" xfId="2" applyFont="1" applyFill="1" applyBorder="1" applyAlignment="1" applyProtection="1">
      <alignment vertical="center" wrapText="1"/>
      <protection locked="0"/>
    </xf>
    <xf numFmtId="0" fontId="2" fillId="2" borderId="4" xfId="2" applyFont="1" applyFill="1" applyBorder="1" applyAlignment="1" applyProtection="1">
      <alignment vertical="center" wrapText="1"/>
      <protection locked="0"/>
    </xf>
    <xf numFmtId="0" fontId="2" fillId="2" borderId="4" xfId="2" applyFont="1" applyFill="1" applyBorder="1" applyAlignment="1" applyProtection="1">
      <alignment vertical="center"/>
      <protection locked="0"/>
    </xf>
    <xf numFmtId="0" fontId="2" fillId="2" borderId="5" xfId="2" applyFont="1" applyFill="1" applyBorder="1" applyAlignment="1">
      <alignment horizontal="center" vertical="center"/>
    </xf>
    <xf numFmtId="0" fontId="2" fillId="2" borderId="10" xfId="2" applyFont="1" applyFill="1" applyBorder="1" applyAlignment="1">
      <alignment horizontal="center" vertical="center"/>
    </xf>
    <xf numFmtId="0" fontId="2" fillId="2" borderId="9" xfId="2" applyFont="1" applyFill="1" applyBorder="1" applyAlignment="1">
      <alignment horizontal="center" vertical="center"/>
    </xf>
    <xf numFmtId="0" fontId="2" fillId="2" borderId="5" xfId="2" applyFont="1" applyFill="1" applyBorder="1" applyAlignment="1">
      <alignment horizontal="center" vertical="center" textRotation="90"/>
    </xf>
    <xf numFmtId="0" fontId="2" fillId="2" borderId="10" xfId="2" applyFont="1" applyFill="1" applyBorder="1" applyAlignment="1">
      <alignment horizontal="center" vertical="center" textRotation="90"/>
    </xf>
    <xf numFmtId="0" fontId="2" fillId="2" borderId="9" xfId="2" applyFont="1" applyFill="1" applyBorder="1" applyAlignment="1">
      <alignment horizontal="center" vertical="center" textRotation="90"/>
    </xf>
    <xf numFmtId="0" fontId="44" fillId="52" borderId="4" xfId="2" applyFont="1" applyFill="1" applyBorder="1" applyAlignment="1">
      <alignment horizontal="center" vertical="center" textRotation="90" wrapText="1"/>
    </xf>
    <xf numFmtId="0" fontId="44" fillId="51" borderId="4" xfId="2" applyFont="1" applyFill="1" applyBorder="1" applyAlignment="1">
      <alignment horizontal="center" vertical="center" textRotation="90" wrapText="1"/>
    </xf>
    <xf numFmtId="0" fontId="44" fillId="51" borderId="4" xfId="2" applyFont="1" applyFill="1" applyBorder="1" applyAlignment="1">
      <alignment horizontal="center" vertical="center" wrapText="1"/>
    </xf>
    <xf numFmtId="0" fontId="48" fillId="56" borderId="4" xfId="2" applyFont="1" applyFill="1" applyBorder="1" applyAlignment="1" applyProtection="1">
      <alignment horizontal="center" vertical="center" textRotation="90"/>
      <protection hidden="1"/>
    </xf>
    <xf numFmtId="9" fontId="2" fillId="55" borderId="4" xfId="2" applyNumberFormat="1" applyFont="1" applyFill="1" applyBorder="1" applyAlignment="1" applyProtection="1">
      <alignment horizontal="center" vertical="center" wrapText="1"/>
      <protection hidden="1"/>
    </xf>
    <xf numFmtId="0" fontId="16" fillId="55" borderId="4" xfId="2" applyFont="1" applyFill="1" applyBorder="1" applyAlignment="1" applyProtection="1">
      <alignment horizontal="center" vertical="center"/>
      <protection hidden="1"/>
    </xf>
    <xf numFmtId="0" fontId="16" fillId="55" borderId="4" xfId="2" applyFont="1" applyFill="1" applyBorder="1" applyAlignment="1" applyProtection="1">
      <alignment horizontal="center" vertical="center" textRotation="90" wrapText="1"/>
      <protection hidden="1"/>
    </xf>
    <xf numFmtId="164" fontId="50" fillId="54" borderId="4" xfId="3" applyNumberFormat="1" applyFont="1" applyFill="1" applyBorder="1" applyAlignment="1" applyProtection="1">
      <alignment horizontal="center" vertical="center" textRotation="90"/>
      <protection hidden="1"/>
    </xf>
    <xf numFmtId="0" fontId="48" fillId="56" borderId="4" xfId="2" applyFont="1" applyFill="1" applyBorder="1" applyAlignment="1" applyProtection="1">
      <alignment horizontal="center" vertical="center" textRotation="90" wrapText="1"/>
      <protection hidden="1"/>
    </xf>
    <xf numFmtId="0" fontId="48" fillId="56" borderId="5" xfId="2" applyFont="1" applyFill="1" applyBorder="1" applyAlignment="1" applyProtection="1">
      <alignment horizontal="center" vertical="center" wrapText="1"/>
      <protection hidden="1"/>
    </xf>
    <xf numFmtId="0" fontId="48" fillId="56" borderId="10" xfId="2" applyFont="1" applyFill="1" applyBorder="1" applyAlignment="1" applyProtection="1">
      <alignment horizontal="center" vertical="center" wrapText="1"/>
      <protection hidden="1"/>
    </xf>
    <xf numFmtId="0" fontId="48" fillId="56" borderId="9" xfId="2" applyFont="1" applyFill="1" applyBorder="1" applyAlignment="1" applyProtection="1">
      <alignment horizontal="center" vertical="center" wrapText="1"/>
      <protection hidden="1"/>
    </xf>
    <xf numFmtId="9" fontId="2" fillId="2" borderId="4" xfId="2" applyNumberFormat="1" applyFont="1" applyFill="1" applyBorder="1" applyAlignment="1" applyProtection="1">
      <alignment horizontal="center" vertical="center" wrapText="1"/>
      <protection locked="0"/>
    </xf>
    <xf numFmtId="0" fontId="16" fillId="55" borderId="4" xfId="2" applyFont="1" applyFill="1" applyBorder="1" applyAlignment="1" applyProtection="1">
      <alignment horizontal="center" vertical="center" wrapText="1"/>
      <protection hidden="1"/>
    </xf>
    <xf numFmtId="0" fontId="50" fillId="2" borderId="4" xfId="2" applyFont="1" applyFill="1" applyBorder="1" applyAlignment="1">
      <alignment horizontal="center" vertical="center"/>
    </xf>
    <xf numFmtId="0" fontId="50" fillId="2" borderId="4" xfId="2" applyFont="1" applyFill="1" applyBorder="1" applyAlignment="1">
      <alignment horizontal="center" vertical="center" textRotation="90"/>
    </xf>
    <xf numFmtId="0" fontId="2" fillId="2" borderId="4" xfId="2" applyFont="1" applyFill="1" applyBorder="1" applyAlignment="1" applyProtection="1">
      <alignment horizontal="left" vertical="center" wrapText="1"/>
      <protection locked="0"/>
    </xf>
    <xf numFmtId="0" fontId="2" fillId="2" borderId="4" xfId="2" applyFont="1" applyFill="1" applyBorder="1" applyAlignment="1" applyProtection="1">
      <alignment horizontal="left" vertical="center"/>
      <protection locked="0"/>
    </xf>
    <xf numFmtId="0" fontId="2" fillId="2" borderId="4" xfId="2" applyFont="1" applyFill="1" applyBorder="1" applyAlignment="1">
      <alignment horizontal="center" vertical="center"/>
    </xf>
    <xf numFmtId="0" fontId="2" fillId="2" borderId="4" xfId="2" applyFont="1" applyFill="1" applyBorder="1" applyAlignment="1">
      <alignment horizontal="center" vertical="center" textRotation="90"/>
    </xf>
    <xf numFmtId="0" fontId="51" fillId="2" borderId="4" xfId="2" applyFont="1" applyFill="1" applyBorder="1" applyAlignment="1" applyProtection="1">
      <alignment horizontal="center" vertical="center" wrapText="1"/>
      <protection locked="0"/>
    </xf>
    <xf numFmtId="0" fontId="15" fillId="34" borderId="4" xfId="2" applyFont="1" applyFill="1" applyBorder="1" applyAlignment="1" applyProtection="1">
      <alignment vertical="center" wrapText="1"/>
      <protection locked="0"/>
    </xf>
    <xf numFmtId="0" fontId="48" fillId="56" borderId="5" xfId="2" applyFont="1" applyFill="1" applyBorder="1" applyAlignment="1" applyProtection="1">
      <alignment horizontal="center" vertical="center"/>
      <protection hidden="1"/>
    </xf>
    <xf numFmtId="0" fontId="48" fillId="56" borderId="10" xfId="2" applyFont="1" applyFill="1" applyBorder="1" applyAlignment="1" applyProtection="1">
      <alignment horizontal="center" vertical="center"/>
      <protection hidden="1"/>
    </xf>
    <xf numFmtId="0" fontId="48" fillId="56" borderId="9" xfId="2" applyFont="1" applyFill="1" applyBorder="1" applyAlignment="1" applyProtection="1">
      <alignment horizontal="center" vertical="center"/>
      <protection hidden="1"/>
    </xf>
    <xf numFmtId="0" fontId="50" fillId="34" borderId="5" xfId="2" applyFont="1" applyFill="1" applyBorder="1" applyAlignment="1" applyProtection="1">
      <alignment horizontal="left" vertical="center" wrapText="1"/>
      <protection locked="0"/>
    </xf>
    <xf numFmtId="0" fontId="50" fillId="34" borderId="10" xfId="2" applyFont="1" applyFill="1" applyBorder="1" applyAlignment="1" applyProtection="1">
      <alignment horizontal="left" vertical="center" wrapText="1"/>
      <protection locked="0"/>
    </xf>
    <xf numFmtId="0" fontId="50" fillId="34" borderId="9" xfId="2" applyFont="1" applyFill="1" applyBorder="1" applyAlignment="1" applyProtection="1">
      <alignment horizontal="left" vertical="center" wrapText="1"/>
      <protection locked="0"/>
    </xf>
    <xf numFmtId="0" fontId="51" fillId="2" borderId="11" xfId="2" applyFont="1" applyFill="1" applyBorder="1" applyAlignment="1" applyProtection="1">
      <alignment horizontal="center" vertical="center" wrapText="1"/>
      <protection locked="0"/>
    </xf>
    <xf numFmtId="0" fontId="51" fillId="2" borderId="12" xfId="2" applyFont="1" applyFill="1" applyBorder="1" applyAlignment="1" applyProtection="1">
      <alignment horizontal="center" vertical="center" wrapText="1"/>
      <protection locked="0"/>
    </xf>
    <xf numFmtId="0" fontId="51" fillId="2" borderId="8" xfId="2" applyFont="1" applyFill="1" applyBorder="1" applyAlignment="1" applyProtection="1">
      <alignment horizontal="center" vertical="center" wrapText="1"/>
      <protection locked="0"/>
    </xf>
    <xf numFmtId="0" fontId="50" fillId="2" borderId="5" xfId="2" applyFont="1" applyFill="1" applyBorder="1" applyAlignment="1" applyProtection="1">
      <alignment horizontal="center" vertical="center" textRotation="90" wrapText="1"/>
      <protection locked="0"/>
    </xf>
    <xf numFmtId="0" fontId="50" fillId="2" borderId="10" xfId="2" applyFont="1" applyFill="1" applyBorder="1" applyAlignment="1" applyProtection="1">
      <alignment horizontal="center" vertical="center" textRotation="90" wrapText="1"/>
      <protection locked="0"/>
    </xf>
    <xf numFmtId="0" fontId="50" fillId="2" borderId="9" xfId="2" applyFont="1" applyFill="1" applyBorder="1" applyAlignment="1" applyProtection="1">
      <alignment horizontal="center" vertical="center" textRotation="90" wrapText="1"/>
      <protection locked="0"/>
    </xf>
    <xf numFmtId="0" fontId="15" fillId="54" borderId="5" xfId="2" applyFont="1" applyFill="1" applyBorder="1" applyAlignment="1" applyProtection="1">
      <alignment horizontal="left" vertical="center" wrapText="1"/>
      <protection hidden="1"/>
    </xf>
    <xf numFmtId="0" fontId="15" fillId="54" borderId="10" xfId="2" applyFont="1" applyFill="1" applyBorder="1" applyAlignment="1" applyProtection="1">
      <alignment horizontal="left" vertical="center" wrapText="1"/>
      <protection hidden="1"/>
    </xf>
    <xf numFmtId="0" fontId="15" fillId="54" borderId="9" xfId="2" applyFont="1" applyFill="1" applyBorder="1" applyAlignment="1" applyProtection="1">
      <alignment horizontal="left" vertical="center" wrapText="1"/>
      <protection hidden="1"/>
    </xf>
    <xf numFmtId="0" fontId="50" fillId="34" borderId="5" xfId="2" applyFont="1" applyFill="1" applyBorder="1" applyAlignment="1" applyProtection="1">
      <alignment horizontal="center" vertical="center" wrapText="1"/>
      <protection locked="0"/>
    </xf>
    <xf numFmtId="0" fontId="50" fillId="34" borderId="10" xfId="2" applyFont="1" applyFill="1" applyBorder="1" applyAlignment="1" applyProtection="1">
      <alignment horizontal="center" vertical="center" wrapText="1"/>
      <protection locked="0"/>
    </xf>
    <xf numFmtId="0" fontId="50" fillId="34" borderId="9" xfId="2" applyFont="1" applyFill="1" applyBorder="1" applyAlignment="1" applyProtection="1">
      <alignment horizontal="center" vertical="center" wrapText="1"/>
      <protection locked="0"/>
    </xf>
    <xf numFmtId="0" fontId="2" fillId="21" borderId="4" xfId="2" applyFont="1" applyFill="1" applyBorder="1" applyAlignment="1" applyProtection="1">
      <alignment vertical="center" wrapText="1"/>
      <protection locked="0"/>
    </xf>
    <xf numFmtId="0" fontId="64" fillId="0" borderId="4" xfId="2" applyFont="1" applyBorder="1" applyAlignment="1" applyProtection="1">
      <alignment vertical="center"/>
      <protection locked="0"/>
    </xf>
    <xf numFmtId="0" fontId="2" fillId="0" borderId="4" xfId="2" applyFont="1" applyBorder="1" applyAlignment="1" applyProtection="1">
      <alignment vertical="center"/>
      <protection locked="0"/>
    </xf>
    <xf numFmtId="0" fontId="50" fillId="2" borderId="4" xfId="2" applyFont="1" applyFill="1" applyBorder="1" applyAlignment="1" applyProtection="1">
      <alignment horizontal="center" vertical="center" textRotation="90"/>
      <protection locked="0"/>
    </xf>
    <xf numFmtId="0" fontId="50" fillId="34" borderId="4" xfId="2" applyFont="1" applyFill="1" applyBorder="1" applyAlignment="1" applyProtection="1">
      <alignment horizontal="center" vertical="center" wrapText="1"/>
      <protection locked="0"/>
    </xf>
    <xf numFmtId="0" fontId="50" fillId="34" borderId="4" xfId="2" applyFont="1" applyFill="1" applyBorder="1" applyAlignment="1" applyProtection="1">
      <alignment horizontal="left" vertical="center" wrapText="1"/>
      <protection locked="0"/>
    </xf>
    <xf numFmtId="0" fontId="14" fillId="2" borderId="4" xfId="2" applyFont="1" applyFill="1" applyBorder="1" applyAlignment="1" applyProtection="1">
      <alignment horizontal="center" vertical="center" wrapText="1"/>
      <protection locked="0"/>
    </xf>
    <xf numFmtId="0" fontId="50" fillId="33" borderId="4" xfId="2" applyFont="1" applyFill="1" applyBorder="1" applyAlignment="1" applyProtection="1">
      <alignment vertical="center" wrapText="1"/>
      <protection locked="0"/>
    </xf>
    <xf numFmtId="0" fontId="50" fillId="2" borderId="5" xfId="2" applyFont="1" applyFill="1" applyBorder="1" applyAlignment="1">
      <alignment horizontal="center" vertical="center"/>
    </xf>
    <xf numFmtId="0" fontId="50" fillId="2" borderId="10" xfId="2" applyFont="1" applyFill="1" applyBorder="1" applyAlignment="1">
      <alignment horizontal="center" vertical="center"/>
    </xf>
    <xf numFmtId="0" fontId="50" fillId="2" borderId="9" xfId="2" applyFont="1" applyFill="1" applyBorder="1" applyAlignment="1">
      <alignment horizontal="center" vertical="center"/>
    </xf>
    <xf numFmtId="0" fontId="50" fillId="2" borderId="5" xfId="2" applyFont="1" applyFill="1" applyBorder="1" applyAlignment="1">
      <alignment horizontal="center" vertical="center" textRotation="90"/>
    </xf>
    <xf numFmtId="0" fontId="50" fillId="2" borderId="10" xfId="2" applyFont="1" applyFill="1" applyBorder="1" applyAlignment="1">
      <alignment horizontal="center" vertical="center" textRotation="90"/>
    </xf>
    <xf numFmtId="0" fontId="50" fillId="2" borderId="9" xfId="2" applyFont="1" applyFill="1" applyBorder="1" applyAlignment="1">
      <alignment horizontal="center" vertical="center" textRotation="90"/>
    </xf>
    <xf numFmtId="0" fontId="50" fillId="2" borderId="5" xfId="2" applyFont="1" applyFill="1" applyBorder="1" applyAlignment="1">
      <alignment horizontal="center" vertical="center" textRotation="90" wrapText="1"/>
    </xf>
    <xf numFmtId="0" fontId="50" fillId="2" borderId="10" xfId="2" applyFont="1" applyFill="1" applyBorder="1" applyAlignment="1">
      <alignment horizontal="center" vertical="center" textRotation="90" wrapText="1"/>
    </xf>
    <xf numFmtId="0" fontId="50" fillId="2" borderId="9" xfId="2" applyFont="1" applyFill="1" applyBorder="1" applyAlignment="1">
      <alignment horizontal="center" vertical="center" textRotation="90" wrapText="1"/>
    </xf>
    <xf numFmtId="0" fontId="51" fillId="2" borderId="5" xfId="2" applyFont="1" applyFill="1" applyBorder="1" applyAlignment="1" applyProtection="1">
      <alignment horizontal="center" vertical="center" wrapText="1"/>
      <protection locked="0"/>
    </xf>
    <xf numFmtId="0" fontId="51" fillId="2" borderId="10" xfId="2" applyFont="1" applyFill="1" applyBorder="1" applyAlignment="1" applyProtection="1">
      <alignment horizontal="center" vertical="center" wrapText="1"/>
      <protection locked="0"/>
    </xf>
    <xf numFmtId="0" fontId="51" fillId="2" borderId="9" xfId="2" applyFont="1" applyFill="1" applyBorder="1" applyAlignment="1" applyProtection="1">
      <alignment horizontal="center" vertical="center" wrapText="1"/>
      <protection locked="0"/>
    </xf>
    <xf numFmtId="0" fontId="2" fillId="59" borderId="4" xfId="2" applyFont="1" applyFill="1" applyBorder="1" applyAlignment="1" applyProtection="1">
      <alignment vertical="center" wrapText="1"/>
      <protection locked="0"/>
    </xf>
    <xf numFmtId="0" fontId="2" fillId="59" borderId="4" xfId="2" applyFont="1" applyFill="1" applyBorder="1" applyAlignment="1" applyProtection="1">
      <alignment vertical="center"/>
      <protection locked="0"/>
    </xf>
    <xf numFmtId="0" fontId="50" fillId="2" borderId="4" xfId="2" applyFont="1" applyFill="1" applyBorder="1" applyAlignment="1" applyProtection="1">
      <alignment horizontal="center" vertical="center" wrapText="1"/>
      <protection locked="0"/>
    </xf>
    <xf numFmtId="0" fontId="50" fillId="2" borderId="5" xfId="2" applyFont="1" applyFill="1" applyBorder="1" applyAlignment="1" applyProtection="1">
      <alignment horizontal="center" vertical="center" wrapText="1"/>
      <protection locked="0"/>
    </xf>
    <xf numFmtId="0" fontId="50" fillId="2" borderId="10" xfId="2" applyFont="1" applyFill="1" applyBorder="1" applyAlignment="1" applyProtection="1">
      <alignment horizontal="center" vertical="center" wrapText="1"/>
      <protection locked="0"/>
    </xf>
    <xf numFmtId="0" fontId="50" fillId="2" borderId="9" xfId="2" applyFont="1" applyFill="1" applyBorder="1" applyAlignment="1" applyProtection="1">
      <alignment horizontal="center" vertical="center" wrapText="1"/>
      <protection locked="0"/>
    </xf>
    <xf numFmtId="0" fontId="2" fillId="2" borderId="5" xfId="2" applyFont="1" applyFill="1" applyBorder="1" applyAlignment="1" applyProtection="1">
      <alignment vertical="center" wrapText="1"/>
      <protection locked="0"/>
    </xf>
    <xf numFmtId="0" fontId="2" fillId="2" borderId="10" xfId="2" applyFont="1" applyFill="1" applyBorder="1" applyAlignment="1" applyProtection="1">
      <alignment vertical="center" wrapText="1"/>
      <protection locked="0"/>
    </xf>
    <xf numFmtId="0" fontId="2" fillId="2" borderId="9" xfId="2" applyFont="1" applyFill="1" applyBorder="1" applyAlignment="1" applyProtection="1">
      <alignment vertical="center" wrapText="1"/>
      <protection locked="0"/>
    </xf>
    <xf numFmtId="0" fontId="48" fillId="56" borderId="5" xfId="2" applyFont="1" applyFill="1" applyBorder="1" applyAlignment="1" applyProtection="1">
      <alignment horizontal="center" vertical="center" textRotation="90" wrapText="1"/>
      <protection hidden="1"/>
    </xf>
    <xf numFmtId="0" fontId="48" fillId="56" borderId="10" xfId="2" applyFont="1" applyFill="1" applyBorder="1" applyAlignment="1" applyProtection="1">
      <alignment horizontal="center" vertical="center" textRotation="90" wrapText="1"/>
      <protection hidden="1"/>
    </xf>
    <xf numFmtId="0" fontId="48" fillId="56" borderId="9" xfId="2" applyFont="1" applyFill="1" applyBorder="1" applyAlignment="1" applyProtection="1">
      <alignment horizontal="center" vertical="center" textRotation="90" wrapText="1"/>
      <protection hidden="1"/>
    </xf>
    <xf numFmtId="0" fontId="15" fillId="2" borderId="5" xfId="2" applyFont="1" applyFill="1" applyBorder="1" applyAlignment="1">
      <alignment horizontal="center" vertical="center" textRotation="90"/>
    </xf>
    <xf numFmtId="0" fontId="15" fillId="2" borderId="10" xfId="2" applyFont="1" applyFill="1" applyBorder="1" applyAlignment="1">
      <alignment horizontal="center" vertical="center" textRotation="90"/>
    </xf>
    <xf numFmtId="0" fontId="15" fillId="2" borderId="9" xfId="2" applyFont="1" applyFill="1" applyBorder="1" applyAlignment="1">
      <alignment horizontal="center" vertical="center" textRotation="90"/>
    </xf>
    <xf numFmtId="0" fontId="54" fillId="2" borderId="4" xfId="2" applyFont="1" applyFill="1" applyBorder="1" applyAlignment="1" applyProtection="1">
      <alignment horizontal="center" vertical="center" wrapText="1"/>
      <protection locked="0"/>
    </xf>
    <xf numFmtId="0" fontId="15" fillId="2" borderId="4" xfId="2" applyFont="1" applyFill="1" applyBorder="1" applyAlignment="1" applyProtection="1">
      <alignment horizontal="center" vertical="center" textRotation="90"/>
      <protection locked="0"/>
    </xf>
    <xf numFmtId="0" fontId="15" fillId="2" borderId="5" xfId="2" applyFont="1" applyFill="1" applyBorder="1" applyAlignment="1" applyProtection="1">
      <alignment horizontal="left" vertical="center" wrapText="1"/>
      <protection locked="0"/>
    </xf>
    <xf numFmtId="0" fontId="15" fillId="2" borderId="10" xfId="2" applyFont="1" applyFill="1" applyBorder="1" applyAlignment="1" applyProtection="1">
      <alignment horizontal="left" vertical="center" wrapText="1"/>
      <protection locked="0"/>
    </xf>
    <xf numFmtId="0" fontId="15" fillId="2" borderId="9" xfId="2" applyFont="1" applyFill="1" applyBorder="1" applyAlignment="1" applyProtection="1">
      <alignment horizontal="left" vertical="center" wrapText="1"/>
      <protection locked="0"/>
    </xf>
    <xf numFmtId="0" fontId="15" fillId="56" borderId="5" xfId="2" applyFont="1" applyFill="1" applyBorder="1" applyAlignment="1" applyProtection="1">
      <alignment horizontal="center" vertical="center"/>
      <protection hidden="1"/>
    </xf>
    <xf numFmtId="0" fontId="15" fillId="56" borderId="10" xfId="2" applyFont="1" applyFill="1" applyBorder="1" applyAlignment="1" applyProtection="1">
      <alignment horizontal="center" vertical="center"/>
      <protection hidden="1"/>
    </xf>
    <xf numFmtId="0" fontId="15" fillId="56" borderId="9" xfId="2" applyFont="1" applyFill="1" applyBorder="1" applyAlignment="1" applyProtection="1">
      <alignment horizontal="center" vertical="center"/>
      <protection hidden="1"/>
    </xf>
    <xf numFmtId="0" fontId="15" fillId="55" borderId="4" xfId="2" applyFont="1" applyFill="1" applyBorder="1" applyAlignment="1" applyProtection="1">
      <alignment horizontal="center" vertical="center" textRotation="90" wrapText="1"/>
      <protection hidden="1"/>
    </xf>
    <xf numFmtId="164" fontId="15" fillId="54" borderId="4" xfId="3" applyNumberFormat="1" applyFont="1" applyFill="1" applyBorder="1" applyAlignment="1" applyProtection="1">
      <alignment horizontal="center" vertical="center" textRotation="90"/>
      <protection hidden="1"/>
    </xf>
    <xf numFmtId="0" fontId="15" fillId="56" borderId="4" xfId="2" applyFont="1" applyFill="1" applyBorder="1" applyAlignment="1" applyProtection="1">
      <alignment horizontal="center" vertical="center" textRotation="90" wrapText="1"/>
      <protection hidden="1"/>
    </xf>
    <xf numFmtId="0" fontId="15" fillId="56" borderId="4" xfId="2" applyFont="1" applyFill="1" applyBorder="1" applyAlignment="1" applyProtection="1">
      <alignment horizontal="center" vertical="center" textRotation="90"/>
      <protection hidden="1"/>
    </xf>
    <xf numFmtId="0" fontId="15" fillId="2" borderId="4" xfId="2" applyFont="1" applyFill="1" applyBorder="1" applyAlignment="1" applyProtection="1">
      <alignment horizontal="center" vertical="center" wrapText="1"/>
      <protection locked="0"/>
    </xf>
    <xf numFmtId="0" fontId="15" fillId="56" borderId="5" xfId="2" applyFont="1" applyFill="1" applyBorder="1" applyAlignment="1" applyProtection="1">
      <alignment horizontal="center" vertical="center" wrapText="1"/>
      <protection hidden="1"/>
    </xf>
    <xf numFmtId="0" fontId="15" fillId="56" borderId="10" xfId="2" applyFont="1" applyFill="1" applyBorder="1" applyAlignment="1" applyProtection="1">
      <alignment horizontal="center" vertical="center" wrapText="1"/>
      <protection hidden="1"/>
    </xf>
    <xf numFmtId="0" fontId="15" fillId="56" borderId="9" xfId="2" applyFont="1" applyFill="1" applyBorder="1" applyAlignment="1" applyProtection="1">
      <alignment horizontal="center" vertical="center" wrapText="1"/>
      <protection hidden="1"/>
    </xf>
    <xf numFmtId="9" fontId="15" fillId="55" borderId="4" xfId="2" applyNumberFormat="1" applyFont="1" applyFill="1" applyBorder="1" applyAlignment="1" applyProtection="1">
      <alignment horizontal="center" vertical="center" wrapText="1"/>
      <protection hidden="1"/>
    </xf>
    <xf numFmtId="9" fontId="15" fillId="2" borderId="4" xfId="2" applyNumberFormat="1" applyFont="1" applyFill="1" applyBorder="1" applyAlignment="1" applyProtection="1">
      <alignment horizontal="center" vertical="center" wrapText="1"/>
      <protection locked="0"/>
    </xf>
    <xf numFmtId="0" fontId="15" fillId="55" borderId="4" xfId="2" applyFont="1" applyFill="1" applyBorder="1" applyAlignment="1" applyProtection="1">
      <alignment horizontal="center" vertical="center" wrapText="1"/>
      <protection hidden="1"/>
    </xf>
    <xf numFmtId="0" fontId="15" fillId="34" borderId="4" xfId="2" applyFont="1" applyFill="1" applyBorder="1" applyAlignment="1" applyProtection="1">
      <alignment horizontal="center" vertical="center" wrapText="1"/>
      <protection locked="0"/>
    </xf>
    <xf numFmtId="0" fontId="15" fillId="2" borderId="4" xfId="2" applyFont="1" applyFill="1" applyBorder="1" applyAlignment="1" applyProtection="1">
      <alignment vertical="center" wrapText="1"/>
      <protection locked="0"/>
    </xf>
    <xf numFmtId="0" fontId="15" fillId="2" borderId="4" xfId="2" applyFont="1" applyFill="1" applyBorder="1" applyAlignment="1" applyProtection="1">
      <alignment vertical="center"/>
      <protection locked="0"/>
    </xf>
    <xf numFmtId="0" fontId="15" fillId="2" borderId="5" xfId="2" applyFont="1" applyFill="1" applyBorder="1" applyAlignment="1">
      <alignment horizontal="center" vertical="center"/>
    </xf>
    <xf numFmtId="0" fontId="15" fillId="2" borderId="10" xfId="2" applyFont="1" applyFill="1" applyBorder="1" applyAlignment="1">
      <alignment horizontal="center" vertical="center"/>
    </xf>
    <xf numFmtId="0" fontId="15" fillId="2" borderId="9" xfId="2" applyFont="1" applyFill="1" applyBorder="1" applyAlignment="1">
      <alignment horizontal="center" vertical="center"/>
    </xf>
    <xf numFmtId="0" fontId="50" fillId="2" borderId="31" xfId="2" applyFont="1" applyFill="1" applyBorder="1" applyAlignment="1">
      <alignment horizontal="center" vertical="center" textRotation="90"/>
    </xf>
    <xf numFmtId="0" fontId="48" fillId="57" borderId="4" xfId="2" applyFont="1" applyFill="1" applyBorder="1" applyAlignment="1" applyProtection="1">
      <alignment horizontal="center" vertical="center" textRotation="90"/>
      <protection hidden="1"/>
    </xf>
    <xf numFmtId="0" fontId="16" fillId="21" borderId="4" xfId="2" applyFont="1" applyFill="1" applyBorder="1" applyAlignment="1" applyProtection="1">
      <alignment horizontal="center" vertical="center"/>
      <protection hidden="1"/>
    </xf>
    <xf numFmtId="0" fontId="16" fillId="21" borderId="4" xfId="2" applyFont="1" applyFill="1" applyBorder="1" applyAlignment="1" applyProtection="1">
      <alignment horizontal="center" vertical="center" textRotation="90" wrapText="1"/>
      <protection hidden="1"/>
    </xf>
    <xf numFmtId="0" fontId="48" fillId="57" borderId="4" xfId="2" applyFont="1" applyFill="1" applyBorder="1" applyAlignment="1" applyProtection="1">
      <alignment horizontal="center" vertical="center" textRotation="90" wrapText="1"/>
      <protection hidden="1"/>
    </xf>
    <xf numFmtId="0" fontId="48" fillId="57" borderId="5" xfId="2" applyFont="1" applyFill="1" applyBorder="1" applyAlignment="1" applyProtection="1">
      <alignment horizontal="center" vertical="center" wrapText="1"/>
      <protection hidden="1"/>
    </xf>
    <xf numFmtId="0" fontId="48" fillId="57" borderId="10" xfId="2" applyFont="1" applyFill="1" applyBorder="1" applyAlignment="1" applyProtection="1">
      <alignment horizontal="center" vertical="center" wrapText="1"/>
      <protection hidden="1"/>
    </xf>
    <xf numFmtId="0" fontId="48" fillId="57" borderId="9" xfId="2" applyFont="1" applyFill="1" applyBorder="1" applyAlignment="1" applyProtection="1">
      <alignment horizontal="center" vertical="center" wrapText="1"/>
      <protection hidden="1"/>
    </xf>
    <xf numFmtId="0" fontId="16" fillId="21" borderId="4" xfId="2" applyFont="1" applyFill="1" applyBorder="1" applyAlignment="1" applyProtection="1">
      <alignment horizontal="center" vertical="center" wrapText="1"/>
      <protection hidden="1"/>
    </xf>
    <xf numFmtId="0" fontId="2" fillId="2" borderId="4" xfId="2" applyFont="1" applyFill="1" applyBorder="1" applyAlignment="1" applyProtection="1">
      <alignment horizontal="center" vertical="center" textRotation="90" wrapText="1"/>
      <protection locked="0"/>
    </xf>
    <xf numFmtId="0" fontId="50" fillId="2" borderId="5" xfId="2" applyFont="1" applyFill="1" applyBorder="1" applyAlignment="1" applyProtection="1">
      <alignment horizontal="center" vertical="center" textRotation="90"/>
      <protection locked="0"/>
    </xf>
    <xf numFmtId="0" fontId="50" fillId="2" borderId="10" xfId="2" applyFont="1" applyFill="1" applyBorder="1" applyAlignment="1" applyProtection="1">
      <alignment horizontal="center" vertical="center" textRotation="90"/>
      <protection locked="0"/>
    </xf>
    <xf numFmtId="0" fontId="50" fillId="2" borderId="9" xfId="2" applyFont="1" applyFill="1" applyBorder="1" applyAlignment="1" applyProtection="1">
      <alignment horizontal="center" vertical="center" textRotation="90"/>
      <protection locked="0"/>
    </xf>
    <xf numFmtId="0" fontId="65" fillId="2" borderId="4" xfId="2" applyFont="1" applyFill="1" applyBorder="1" applyAlignment="1" applyProtection="1">
      <alignment vertical="center" wrapText="1"/>
      <protection locked="0"/>
    </xf>
    <xf numFmtId="0" fontId="65" fillId="0" borderId="4" xfId="2" applyFont="1" applyBorder="1" applyAlignment="1" applyProtection="1">
      <alignment horizontal="center" vertical="center" wrapText="1"/>
      <protection locked="0"/>
    </xf>
    <xf numFmtId="0" fontId="2" fillId="0" borderId="4" xfId="2" applyFont="1" applyBorder="1" applyAlignment="1" applyProtection="1">
      <alignment horizontal="center" vertical="center" wrapText="1"/>
      <protection locked="0"/>
    </xf>
    <xf numFmtId="0" fontId="2" fillId="2" borderId="5" xfId="2" applyFont="1" applyFill="1" applyBorder="1" applyAlignment="1" applyProtection="1">
      <alignment horizontal="center" vertical="center" wrapText="1"/>
      <protection locked="0"/>
    </xf>
    <xf numFmtId="0" fontId="2" fillId="2" borderId="10" xfId="2" applyFont="1" applyFill="1" applyBorder="1" applyAlignment="1" applyProtection="1">
      <alignment horizontal="center" vertical="center" wrapText="1"/>
      <protection locked="0"/>
    </xf>
    <xf numFmtId="0" fontId="2" fillId="2" borderId="9" xfId="2" applyFont="1" applyFill="1" applyBorder="1" applyAlignment="1" applyProtection="1">
      <alignment horizontal="center" vertical="center" wrapText="1"/>
      <protection locked="0"/>
    </xf>
    <xf numFmtId="0" fontId="50" fillId="2" borderId="31" xfId="2" applyFont="1" applyFill="1" applyBorder="1" applyAlignment="1">
      <alignment horizontal="center" vertical="center"/>
    </xf>
    <xf numFmtId="0" fontId="37" fillId="33" borderId="31" xfId="2" applyFont="1" applyFill="1" applyBorder="1" applyAlignment="1">
      <alignment horizontal="center" vertical="center" textRotation="90"/>
    </xf>
    <xf numFmtId="0" fontId="50" fillId="34" borderId="5" xfId="2" applyFont="1" applyFill="1" applyBorder="1" applyAlignment="1">
      <alignment horizontal="center" vertical="center" wrapText="1"/>
    </xf>
    <xf numFmtId="0" fontId="50" fillId="34" borderId="10" xfId="2" applyFont="1" applyFill="1" applyBorder="1" applyAlignment="1">
      <alignment horizontal="center" vertical="center" wrapText="1"/>
    </xf>
    <xf numFmtId="0" fontId="50" fillId="34" borderId="9" xfId="2" applyFont="1" applyFill="1" applyBorder="1" applyAlignment="1">
      <alignment horizontal="center" vertical="center" wrapText="1"/>
    </xf>
    <xf numFmtId="0" fontId="50" fillId="34" borderId="5" xfId="2" applyFont="1" applyFill="1" applyBorder="1" applyAlignment="1">
      <alignment horizontal="left" vertical="center" wrapText="1"/>
    </xf>
    <xf numFmtId="0" fontId="50" fillId="34" borderId="10" xfId="2" applyFont="1" applyFill="1" applyBorder="1" applyAlignment="1">
      <alignment horizontal="left" vertical="center" wrapText="1"/>
    </xf>
    <xf numFmtId="0" fontId="50" fillId="34" borderId="9" xfId="2" applyFont="1" applyFill="1" applyBorder="1" applyAlignment="1">
      <alignment horizontal="left" vertical="center" wrapText="1"/>
    </xf>
    <xf numFmtId="0" fontId="50" fillId="2" borderId="4" xfId="2" applyFont="1" applyFill="1" applyBorder="1" applyAlignment="1" applyProtection="1">
      <alignment horizontal="center" vertical="center" textRotation="90" wrapText="1"/>
      <protection locked="0"/>
    </xf>
    <xf numFmtId="0" fontId="65" fillId="0" borderId="5" xfId="2" applyFont="1" applyBorder="1" applyAlignment="1" applyProtection="1">
      <alignment vertical="center" wrapText="1"/>
      <protection locked="0"/>
    </xf>
    <xf numFmtId="0" fontId="2" fillId="0" borderId="10" xfId="2" applyFont="1" applyBorder="1" applyAlignment="1" applyProtection="1">
      <alignment vertical="center" wrapText="1"/>
      <protection locked="0"/>
    </xf>
    <xf numFmtId="0" fontId="2" fillId="21" borderId="10" xfId="2" applyFont="1" applyFill="1" applyBorder="1" applyAlignment="1" applyProtection="1">
      <alignment vertical="center" wrapText="1"/>
      <protection locked="0"/>
    </xf>
    <xf numFmtId="0" fontId="2" fillId="21" borderId="9" xfId="2" applyFont="1" applyFill="1" applyBorder="1" applyAlignment="1" applyProtection="1">
      <alignment vertical="center" wrapText="1"/>
      <protection locked="0"/>
    </xf>
    <xf numFmtId="0" fontId="2" fillId="0" borderId="5" xfId="2" applyFont="1" applyBorder="1" applyAlignment="1" applyProtection="1">
      <alignment vertical="center" wrapText="1"/>
      <protection locked="0"/>
    </xf>
    <xf numFmtId="0" fontId="16" fillId="21" borderId="10" xfId="2" applyFont="1" applyFill="1" applyBorder="1" applyAlignment="1" applyProtection="1">
      <alignment vertical="center" wrapText="1"/>
      <protection locked="0"/>
    </xf>
    <xf numFmtId="0" fontId="16" fillId="21" borderId="9" xfId="2" applyFont="1" applyFill="1" applyBorder="1" applyAlignment="1" applyProtection="1">
      <alignment vertical="center" wrapText="1"/>
      <protection locked="0"/>
    </xf>
    <xf numFmtId="0" fontId="15" fillId="55" borderId="4" xfId="2" applyFont="1" applyFill="1" applyBorder="1" applyAlignment="1" applyProtection="1">
      <alignment horizontal="left" vertical="center" wrapText="1"/>
      <protection hidden="1"/>
    </xf>
    <xf numFmtId="0" fontId="37" fillId="2" borderId="0" xfId="2" applyFont="1" applyFill="1" applyAlignment="1">
      <alignment horizontal="center" vertical="center"/>
    </xf>
    <xf numFmtId="0" fontId="2" fillId="2" borderId="5" xfId="4" applyFont="1" applyFill="1" applyBorder="1" applyAlignment="1" applyProtection="1">
      <alignment horizontal="center" vertical="center" textRotation="90" wrapText="1"/>
      <protection locked="0"/>
    </xf>
    <xf numFmtId="0" fontId="2" fillId="2" borderId="10" xfId="4" applyFont="1" applyFill="1" applyBorder="1" applyAlignment="1" applyProtection="1">
      <alignment horizontal="center" vertical="center" textRotation="90" wrapText="1"/>
      <protection locked="0"/>
    </xf>
    <xf numFmtId="0" fontId="2" fillId="2" borderId="9" xfId="4" applyFont="1" applyFill="1" applyBorder="1" applyAlignment="1" applyProtection="1">
      <alignment horizontal="center" vertical="center" textRotation="90" wrapText="1"/>
      <protection locked="0"/>
    </xf>
    <xf numFmtId="0" fontId="14" fillId="2" borderId="4" xfId="5" applyFont="1" applyFill="1" applyBorder="1" applyAlignment="1" applyProtection="1">
      <alignment horizontal="center" vertical="center" wrapText="1"/>
      <protection locked="0"/>
    </xf>
    <xf numFmtId="0" fontId="2" fillId="2" borderId="4" xfId="5" applyFont="1" applyFill="1" applyBorder="1" applyAlignment="1" applyProtection="1">
      <alignment horizontal="center" vertical="center" textRotation="90"/>
      <protection locked="0"/>
    </xf>
    <xf numFmtId="0" fontId="2" fillId="2" borderId="4" xfId="6" applyFont="1" applyFill="1" applyBorder="1" applyAlignment="1" applyProtection="1">
      <alignment horizontal="center" vertical="center" wrapText="1"/>
      <protection locked="0"/>
    </xf>
    <xf numFmtId="0" fontId="65" fillId="0" borderId="4" xfId="2" applyFont="1" applyBorder="1" applyAlignment="1" applyProtection="1">
      <alignment vertical="center"/>
      <protection locked="0"/>
    </xf>
    <xf numFmtId="0" fontId="65" fillId="0" borderId="4" xfId="2" applyFont="1" applyBorder="1" applyAlignment="1" applyProtection="1">
      <alignment vertical="center" wrapText="1"/>
      <protection locked="0"/>
    </xf>
    <xf numFmtId="0" fontId="2" fillId="0" borderId="4" xfId="2" applyFont="1" applyBorder="1" applyAlignment="1" applyProtection="1">
      <alignment vertical="center" wrapText="1"/>
      <protection locked="0"/>
    </xf>
    <xf numFmtId="0" fontId="64" fillId="0" borderId="5" xfId="2" applyFont="1" applyBorder="1" applyAlignment="1" applyProtection="1">
      <alignment vertical="center" wrapText="1"/>
      <protection locked="0"/>
    </xf>
    <xf numFmtId="0" fontId="2" fillId="30" borderId="10" xfId="2" applyFont="1" applyFill="1" applyBorder="1" applyAlignment="1" applyProtection="1">
      <alignment vertical="center" wrapText="1"/>
      <protection locked="0"/>
    </xf>
    <xf numFmtId="0" fontId="2" fillId="30" borderId="9" xfId="2" applyFont="1" applyFill="1" applyBorder="1" applyAlignment="1" applyProtection="1">
      <alignment vertical="center" wrapText="1"/>
      <protection locked="0"/>
    </xf>
    <xf numFmtId="0" fontId="37" fillId="2" borderId="4" xfId="2" applyFont="1" applyFill="1" applyBorder="1" applyAlignment="1" applyProtection="1">
      <alignment horizontal="center" vertical="center" textRotation="90"/>
      <protection locked="0"/>
    </xf>
    <xf numFmtId="0" fontId="2" fillId="2" borderId="31" xfId="2" applyFont="1" applyFill="1" applyBorder="1" applyAlignment="1" applyProtection="1">
      <alignment horizontal="center" vertical="center"/>
      <protection locked="0"/>
    </xf>
    <xf numFmtId="0" fontId="2" fillId="2" borderId="31" xfId="2" applyFont="1" applyFill="1" applyBorder="1" applyAlignment="1" applyProtection="1">
      <alignment horizontal="center" vertical="center" textRotation="90"/>
      <protection locked="0"/>
    </xf>
    <xf numFmtId="0" fontId="2" fillId="2" borderId="4" xfId="2" applyFont="1" applyFill="1" applyBorder="1" applyAlignment="1" applyProtection="1">
      <alignment horizontal="center" vertical="center"/>
      <protection locked="0"/>
    </xf>
    <xf numFmtId="0" fontId="2" fillId="30" borderId="4" xfId="2" applyFont="1" applyFill="1" applyBorder="1" applyAlignment="1" applyProtection="1">
      <alignment vertical="center" wrapText="1"/>
      <protection locked="0"/>
    </xf>
    <xf numFmtId="0" fontId="64" fillId="0" borderId="4" xfId="2" applyFont="1" applyBorder="1" applyAlignment="1" applyProtection="1">
      <alignment vertical="center" wrapText="1"/>
      <protection locked="0"/>
    </xf>
    <xf numFmtId="0" fontId="37" fillId="2" borderId="4" xfId="2" applyFont="1" applyFill="1" applyBorder="1" applyAlignment="1" applyProtection="1">
      <alignment horizontal="center" vertical="center"/>
      <protection locked="0"/>
    </xf>
    <xf numFmtId="0" fontId="55" fillId="54" borderId="4" xfId="2" applyFont="1" applyFill="1" applyBorder="1" applyAlignment="1" applyProtection="1">
      <alignment horizontal="left" vertical="center" wrapText="1"/>
      <protection hidden="1"/>
    </xf>
    <xf numFmtId="0" fontId="37" fillId="34" borderId="4" xfId="2" applyFont="1" applyFill="1" applyBorder="1" applyAlignment="1" applyProtection="1">
      <alignment horizontal="center" vertical="center" wrapText="1"/>
      <protection locked="0"/>
    </xf>
    <xf numFmtId="164" fontId="50" fillId="56" borderId="4" xfId="3" applyNumberFormat="1" applyFont="1" applyFill="1" applyBorder="1" applyAlignment="1" applyProtection="1">
      <alignment horizontal="center" vertical="center" textRotation="90"/>
      <protection hidden="1"/>
    </xf>
    <xf numFmtId="0" fontId="37" fillId="34" borderId="4" xfId="2" applyFont="1" applyFill="1" applyBorder="1" applyAlignment="1" applyProtection="1">
      <alignment horizontal="left" vertical="center" wrapText="1"/>
      <protection locked="0"/>
    </xf>
    <xf numFmtId="0" fontId="40" fillId="56" borderId="4" xfId="2" applyFont="1" applyFill="1" applyBorder="1" applyAlignment="1" applyProtection="1">
      <alignment horizontal="center" vertical="center" textRotation="90"/>
      <protection hidden="1"/>
    </xf>
    <xf numFmtId="164" fontId="37" fillId="56" borderId="4" xfId="3" applyNumberFormat="1" applyFont="1" applyFill="1" applyBorder="1" applyAlignment="1" applyProtection="1">
      <alignment horizontal="center" vertical="center" textRotation="90"/>
      <protection hidden="1"/>
    </xf>
    <xf numFmtId="0" fontId="40" fillId="56" borderId="4" xfId="2" applyFont="1" applyFill="1" applyBorder="1" applyAlignment="1" applyProtection="1">
      <alignment horizontal="center" vertical="center" textRotation="90" wrapText="1"/>
      <protection hidden="1"/>
    </xf>
    <xf numFmtId="164" fontId="37" fillId="54" borderId="4" xfId="3" applyNumberFormat="1" applyFont="1" applyFill="1" applyBorder="1" applyAlignment="1" applyProtection="1">
      <alignment horizontal="center" vertical="center" textRotation="90"/>
      <protection hidden="1"/>
    </xf>
    <xf numFmtId="0" fontId="55" fillId="56" borderId="4" xfId="2" applyFont="1" applyFill="1" applyBorder="1" applyAlignment="1" applyProtection="1">
      <alignment horizontal="left" vertical="center" wrapText="1"/>
      <protection hidden="1"/>
    </xf>
    <xf numFmtId="49" fontId="4" fillId="2" borderId="0" xfId="0" applyNumberFormat="1" applyFont="1" applyFill="1" applyAlignment="1">
      <alignment horizontal="center" vertical="center"/>
    </xf>
    <xf numFmtId="0" fontId="6" fillId="3" borderId="1" xfId="0" applyFont="1" applyFill="1" applyBorder="1" applyAlignment="1">
      <alignment horizontal="center" vertical="center"/>
    </xf>
    <xf numFmtId="0" fontId="6" fillId="3" borderId="2" xfId="0" applyFont="1" applyFill="1" applyBorder="1" applyAlignment="1">
      <alignment horizontal="center" vertical="center"/>
    </xf>
    <xf numFmtId="0" fontId="6" fillId="3" borderId="3" xfId="0" applyFont="1" applyFill="1" applyBorder="1" applyAlignment="1">
      <alignment horizontal="center" vertical="center"/>
    </xf>
    <xf numFmtId="0" fontId="7" fillId="4" borderId="4" xfId="0" applyFont="1" applyFill="1" applyBorder="1" applyAlignment="1">
      <alignment horizontal="center" vertical="center"/>
    </xf>
    <xf numFmtId="0" fontId="8" fillId="5" borderId="4" xfId="0" applyFont="1" applyFill="1" applyBorder="1" applyAlignment="1">
      <alignment horizontal="center" vertical="center"/>
    </xf>
    <xf numFmtId="0" fontId="8" fillId="5" borderId="5" xfId="0" applyFont="1" applyFill="1" applyBorder="1" applyAlignment="1">
      <alignment horizontal="center" vertical="center"/>
    </xf>
    <xf numFmtId="0" fontId="8" fillId="6" borderId="1" xfId="0" applyFont="1" applyFill="1" applyBorder="1" applyAlignment="1">
      <alignment horizontal="center" vertical="center"/>
    </xf>
    <xf numFmtId="0" fontId="8" fillId="6" borderId="2" xfId="0" applyFont="1" applyFill="1" applyBorder="1" applyAlignment="1">
      <alignment horizontal="center" vertical="center"/>
    </xf>
    <xf numFmtId="0" fontId="8" fillId="6" borderId="3" xfId="0" applyFont="1" applyFill="1" applyBorder="1" applyAlignment="1">
      <alignment horizontal="center" vertical="center"/>
    </xf>
    <xf numFmtId="0" fontId="8" fillId="7" borderId="4" xfId="0" applyFont="1" applyFill="1" applyBorder="1" applyAlignment="1">
      <alignment horizontal="center" vertical="center" wrapText="1"/>
    </xf>
    <xf numFmtId="0" fontId="11" fillId="14" borderId="4" xfId="0" applyFont="1" applyFill="1" applyBorder="1" applyAlignment="1">
      <alignment horizontal="center" vertical="center" textRotation="90" wrapText="1"/>
    </xf>
    <xf numFmtId="0" fontId="9" fillId="14" borderId="4" xfId="0" applyFont="1" applyFill="1" applyBorder="1" applyAlignment="1">
      <alignment horizontal="center" vertical="center" wrapText="1"/>
    </xf>
    <xf numFmtId="0" fontId="9" fillId="14" borderId="4" xfId="0" applyFont="1" applyFill="1" applyBorder="1" applyAlignment="1">
      <alignment horizontal="center" vertical="center" textRotation="90" wrapText="1"/>
    </xf>
    <xf numFmtId="0" fontId="9" fillId="15" borderId="4" xfId="0" applyFont="1" applyFill="1" applyBorder="1" applyAlignment="1">
      <alignment horizontal="center" vertical="center" wrapText="1"/>
    </xf>
    <xf numFmtId="0" fontId="9" fillId="17" borderId="4" xfId="0" applyFont="1" applyFill="1" applyBorder="1" applyAlignment="1">
      <alignment horizontal="center" vertical="center" wrapText="1"/>
    </xf>
    <xf numFmtId="0" fontId="9" fillId="17" borderId="4" xfId="0" applyFont="1" applyFill="1" applyBorder="1" applyAlignment="1">
      <alignment horizontal="center" vertical="center" textRotation="90" wrapText="1"/>
    </xf>
    <xf numFmtId="0" fontId="9" fillId="18" borderId="4" xfId="0" applyFont="1" applyFill="1" applyBorder="1" applyAlignment="1">
      <alignment horizontal="center" vertical="center" textRotation="90" wrapText="1"/>
    </xf>
    <xf numFmtId="0" fontId="9" fillId="17" borderId="1" xfId="0" applyFont="1" applyFill="1" applyBorder="1" applyAlignment="1">
      <alignment horizontal="center" vertical="center" wrapText="1"/>
    </xf>
    <xf numFmtId="0" fontId="9" fillId="17" borderId="2" xfId="0" applyFont="1" applyFill="1" applyBorder="1" applyAlignment="1">
      <alignment horizontal="center" vertical="center" wrapText="1"/>
    </xf>
    <xf numFmtId="0" fontId="9" fillId="17" borderId="3" xfId="0" applyFont="1" applyFill="1" applyBorder="1" applyAlignment="1">
      <alignment horizontal="center" vertical="center" wrapText="1"/>
    </xf>
    <xf numFmtId="0" fontId="12" fillId="17" borderId="5" xfId="0" applyFont="1" applyFill="1" applyBorder="1" applyAlignment="1">
      <alignment horizontal="center" vertical="center" textRotation="90" wrapText="1"/>
    </xf>
    <xf numFmtId="0" fontId="12" fillId="17" borderId="9" xfId="0" applyFont="1" applyFill="1" applyBorder="1" applyAlignment="1">
      <alignment horizontal="center" vertical="center" textRotation="90" wrapText="1"/>
    </xf>
    <xf numFmtId="0" fontId="8" fillId="8" borderId="6" xfId="0" applyFont="1" applyFill="1" applyBorder="1" applyAlignment="1">
      <alignment horizontal="center" vertical="center"/>
    </xf>
    <xf numFmtId="0" fontId="8" fillId="8" borderId="7" xfId="0" applyFont="1" applyFill="1" applyBorder="1" applyAlignment="1">
      <alignment horizontal="center" vertical="center"/>
    </xf>
    <xf numFmtId="0" fontId="8" fillId="8" borderId="8" xfId="0" applyFont="1" applyFill="1" applyBorder="1" applyAlignment="1">
      <alignment horizontal="center" vertical="center"/>
    </xf>
    <xf numFmtId="49" fontId="9" fillId="9" borderId="1" xfId="0" applyNumberFormat="1" applyFont="1" applyFill="1" applyBorder="1" applyAlignment="1">
      <alignment horizontal="center" vertical="center" wrapText="1"/>
    </xf>
    <xf numFmtId="49" fontId="9" fillId="9" borderId="2" xfId="0" applyNumberFormat="1" applyFont="1" applyFill="1" applyBorder="1" applyAlignment="1">
      <alignment horizontal="center" vertical="center" wrapText="1"/>
    </xf>
    <xf numFmtId="49" fontId="9" fillId="9" borderId="3" xfId="0" applyNumberFormat="1" applyFont="1" applyFill="1" applyBorder="1" applyAlignment="1">
      <alignment horizontal="center" vertical="center" wrapText="1"/>
    </xf>
    <xf numFmtId="0" fontId="9" fillId="9" borderId="1" xfId="0" applyFont="1" applyFill="1" applyBorder="1" applyAlignment="1">
      <alignment horizontal="center" vertical="center" wrapText="1"/>
    </xf>
    <xf numFmtId="0" fontId="9" fillId="9" borderId="3" xfId="0" applyFont="1" applyFill="1" applyBorder="1" applyAlignment="1">
      <alignment horizontal="center" vertical="center" wrapText="1"/>
    </xf>
    <xf numFmtId="0" fontId="9" fillId="9" borderId="1" xfId="0" applyFont="1" applyFill="1" applyBorder="1" applyAlignment="1">
      <alignment horizontal="center" vertical="center"/>
    </xf>
    <xf numFmtId="0" fontId="9" fillId="9" borderId="2" xfId="0" applyFont="1" applyFill="1" applyBorder="1" applyAlignment="1">
      <alignment horizontal="center" vertical="center"/>
    </xf>
    <xf numFmtId="0" fontId="9" fillId="9" borderId="3" xfId="0" applyFont="1" applyFill="1" applyBorder="1" applyAlignment="1">
      <alignment horizontal="center" vertical="center"/>
    </xf>
    <xf numFmtId="0" fontId="9" fillId="10" borderId="1" xfId="0" applyFont="1" applyFill="1" applyBorder="1" applyAlignment="1">
      <alignment horizontal="center" vertical="center" wrapText="1"/>
    </xf>
    <xf numFmtId="0" fontId="9" fillId="10" borderId="2" xfId="0" applyFont="1" applyFill="1" applyBorder="1" applyAlignment="1">
      <alignment horizontal="center" vertical="center" wrapText="1"/>
    </xf>
    <xf numFmtId="0" fontId="9" fillId="10" borderId="3" xfId="0" applyFont="1" applyFill="1" applyBorder="1" applyAlignment="1">
      <alignment horizontal="center" vertical="center" wrapText="1"/>
    </xf>
    <xf numFmtId="0" fontId="9" fillId="10" borderId="1" xfId="0" applyFont="1" applyFill="1" applyBorder="1" applyAlignment="1">
      <alignment horizontal="center" vertical="center"/>
    </xf>
    <xf numFmtId="0" fontId="9" fillId="10" borderId="2" xfId="0" applyFont="1" applyFill="1" applyBorder="1" applyAlignment="1">
      <alignment horizontal="center" vertical="center"/>
    </xf>
    <xf numFmtId="0" fontId="9" fillId="10" borderId="3" xfId="0" applyFont="1" applyFill="1" applyBorder="1" applyAlignment="1">
      <alignment horizontal="center" vertical="center"/>
    </xf>
    <xf numFmtId="0" fontId="10" fillId="11" borderId="1" xfId="0" applyFont="1" applyFill="1" applyBorder="1" applyAlignment="1">
      <alignment horizontal="center" vertical="center"/>
    </xf>
    <xf numFmtId="0" fontId="10" fillId="11" borderId="2" xfId="0" applyFont="1" applyFill="1" applyBorder="1" applyAlignment="1">
      <alignment horizontal="center" vertical="center"/>
    </xf>
    <xf numFmtId="0" fontId="10" fillId="11" borderId="3" xfId="0" applyFont="1" applyFill="1" applyBorder="1" applyAlignment="1">
      <alignment horizontal="center" vertical="center"/>
    </xf>
    <xf numFmtId="0" fontId="10" fillId="11" borderId="4" xfId="0" applyFont="1" applyFill="1" applyBorder="1" applyAlignment="1">
      <alignment horizontal="center" vertical="center"/>
    </xf>
    <xf numFmtId="0" fontId="9" fillId="12" borderId="4" xfId="0" applyFont="1" applyFill="1" applyBorder="1" applyAlignment="1">
      <alignment horizontal="center" vertical="center"/>
    </xf>
    <xf numFmtId="0" fontId="10" fillId="13" borderId="1" xfId="0" applyFont="1" applyFill="1" applyBorder="1" applyAlignment="1">
      <alignment horizontal="center" vertical="center"/>
    </xf>
    <xf numFmtId="0" fontId="10" fillId="13" borderId="2" xfId="0" applyFont="1" applyFill="1" applyBorder="1" applyAlignment="1">
      <alignment horizontal="center" vertical="center"/>
    </xf>
    <xf numFmtId="0" fontId="10" fillId="13" borderId="3" xfId="0" applyFont="1" applyFill="1" applyBorder="1" applyAlignment="1">
      <alignment horizontal="center" vertical="center"/>
    </xf>
    <xf numFmtId="0" fontId="10" fillId="13" borderId="1" xfId="0" applyFont="1" applyFill="1" applyBorder="1" applyAlignment="1">
      <alignment horizontal="center" vertical="center" wrapText="1"/>
    </xf>
    <xf numFmtId="0" fontId="10" fillId="13" borderId="2" xfId="0" applyFont="1" applyFill="1" applyBorder="1" applyAlignment="1">
      <alignment horizontal="center" vertical="center" wrapText="1"/>
    </xf>
    <xf numFmtId="0" fontId="10" fillId="13" borderId="3" xfId="0" applyFont="1" applyFill="1" applyBorder="1" applyAlignment="1">
      <alignment horizontal="center" vertical="center" wrapText="1"/>
    </xf>
    <xf numFmtId="0" fontId="10" fillId="13" borderId="4" xfId="0" applyFont="1" applyFill="1" applyBorder="1" applyAlignment="1">
      <alignment horizontal="center" vertical="center" wrapText="1"/>
    </xf>
    <xf numFmtId="0" fontId="11" fillId="14" borderId="1" xfId="0" applyFont="1" applyFill="1" applyBorder="1" applyAlignment="1">
      <alignment horizontal="center" vertical="center" textRotation="90"/>
    </xf>
    <xf numFmtId="0" fontId="11" fillId="14" borderId="4" xfId="0" applyFont="1" applyFill="1" applyBorder="1" applyAlignment="1">
      <alignment horizontal="center" vertical="center" textRotation="90"/>
    </xf>
    <xf numFmtId="0" fontId="9" fillId="15" borderId="4" xfId="0" applyFont="1" applyFill="1" applyBorder="1" applyAlignment="1">
      <alignment horizontal="center" vertical="center"/>
    </xf>
    <xf numFmtId="0" fontId="9" fillId="16" borderId="1" xfId="0" applyFont="1" applyFill="1" applyBorder="1" applyAlignment="1">
      <alignment horizontal="center" vertical="center" wrapText="1"/>
    </xf>
    <xf numFmtId="0" fontId="9" fillId="16" borderId="3" xfId="0" applyFont="1" applyFill="1" applyBorder="1" applyAlignment="1">
      <alignment horizontal="center" vertical="center" wrapText="1"/>
    </xf>
    <xf numFmtId="0" fontId="9" fillId="19" borderId="4" xfId="0" applyFont="1" applyFill="1" applyBorder="1" applyAlignment="1">
      <alignment horizontal="center" vertical="center" wrapText="1"/>
    </xf>
    <xf numFmtId="0" fontId="2" fillId="0" borderId="1" xfId="0" applyFont="1" applyBorder="1" applyAlignment="1">
      <alignment horizontal="center" vertical="center"/>
    </xf>
    <xf numFmtId="0" fontId="2" fillId="2" borderId="11"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5" xfId="0" applyFont="1" applyFill="1" applyBorder="1" applyAlignment="1" applyProtection="1">
      <alignment horizontal="center" vertical="center" textRotation="90" wrapText="1"/>
      <protection locked="0"/>
    </xf>
    <xf numFmtId="0" fontId="2" fillId="2" borderId="10" xfId="0" applyFont="1" applyFill="1" applyBorder="1" applyAlignment="1" applyProtection="1">
      <alignment horizontal="center" vertical="center" textRotation="90" wrapText="1"/>
      <protection locked="0"/>
    </xf>
    <xf numFmtId="0" fontId="2" fillId="2" borderId="9" xfId="0" applyFont="1" applyFill="1" applyBorder="1" applyAlignment="1" applyProtection="1">
      <alignment horizontal="center" vertical="center" textRotation="90" wrapText="1"/>
      <protection locked="0"/>
    </xf>
    <xf numFmtId="0" fontId="2" fillId="2" borderId="4" xfId="0" applyFont="1" applyFill="1" applyBorder="1" applyAlignment="1" applyProtection="1">
      <alignment horizontal="center" vertical="center" textRotation="90" wrapText="1"/>
      <protection locked="0"/>
    </xf>
    <xf numFmtId="0" fontId="9" fillId="19" borderId="4" xfId="0" applyFont="1" applyFill="1" applyBorder="1" applyAlignment="1">
      <alignment horizontal="center" vertical="center" textRotation="90" wrapText="1"/>
    </xf>
    <xf numFmtId="0" fontId="9" fillId="19" borderId="5" xfId="0" applyFont="1" applyFill="1" applyBorder="1" applyAlignment="1">
      <alignment horizontal="center" vertical="center" textRotation="90" wrapText="1"/>
    </xf>
    <xf numFmtId="0" fontId="9" fillId="19" borderId="9" xfId="0" applyFont="1" applyFill="1" applyBorder="1" applyAlignment="1">
      <alignment horizontal="center" vertical="center" textRotation="90" wrapText="1"/>
    </xf>
    <xf numFmtId="0" fontId="9" fillId="18" borderId="5" xfId="0" applyFont="1" applyFill="1" applyBorder="1" applyAlignment="1">
      <alignment horizontal="center" vertical="center" textRotation="90" wrapText="1"/>
    </xf>
    <xf numFmtId="0" fontId="9" fillId="18" borderId="9" xfId="0" applyFont="1" applyFill="1" applyBorder="1" applyAlignment="1">
      <alignment horizontal="center" vertical="center" textRotation="90" wrapText="1"/>
    </xf>
    <xf numFmtId="0" fontId="9" fillId="18" borderId="4" xfId="0" applyFont="1" applyFill="1" applyBorder="1" applyAlignment="1">
      <alignment horizontal="center" vertical="center" wrapText="1"/>
    </xf>
    <xf numFmtId="0" fontId="9" fillId="18" borderId="5" xfId="0" applyFont="1" applyFill="1" applyBorder="1" applyAlignment="1">
      <alignment horizontal="center" vertical="center" wrapText="1"/>
    </xf>
    <xf numFmtId="0" fontId="9" fillId="18" borderId="9" xfId="0" applyFont="1" applyFill="1" applyBorder="1" applyAlignment="1">
      <alignment horizontal="center" vertical="center" wrapText="1"/>
    </xf>
    <xf numFmtId="0" fontId="9" fillId="17" borderId="9" xfId="0" applyFont="1" applyFill="1" applyBorder="1" applyAlignment="1">
      <alignment horizontal="center" vertical="center" textRotation="90" wrapText="1"/>
    </xf>
    <xf numFmtId="0" fontId="16" fillId="20" borderId="4" xfId="0" applyFont="1" applyFill="1" applyBorder="1" applyAlignment="1" applyProtection="1">
      <alignment horizontal="center" vertical="center" wrapText="1"/>
      <protection hidden="1"/>
    </xf>
    <xf numFmtId="0" fontId="2" fillId="0" borderId="5" xfId="0" applyFont="1" applyBorder="1" applyAlignment="1" applyProtection="1">
      <alignment horizontal="center" vertical="center" wrapText="1"/>
      <protection hidden="1"/>
    </xf>
    <xf numFmtId="0" fontId="2" fillId="0" borderId="10" xfId="0" applyFont="1" applyBorder="1" applyAlignment="1" applyProtection="1">
      <alignment horizontal="center" vertical="center" wrapText="1"/>
      <protection hidden="1"/>
    </xf>
    <xf numFmtId="0" fontId="2" fillId="0" borderId="9" xfId="0" applyFont="1" applyBorder="1" applyAlignment="1" applyProtection="1">
      <alignment horizontal="center" vertical="center" wrapText="1"/>
      <protection hidden="1"/>
    </xf>
    <xf numFmtId="0" fontId="2" fillId="20" borderId="5" xfId="0" applyFont="1" applyFill="1" applyBorder="1" applyAlignment="1" applyProtection="1">
      <alignment horizontal="center" vertical="center" wrapText="1"/>
      <protection hidden="1"/>
    </xf>
    <xf numFmtId="0" fontId="2" fillId="20" borderId="10" xfId="0" applyFont="1" applyFill="1" applyBorder="1" applyAlignment="1" applyProtection="1">
      <alignment horizontal="center" vertical="center" wrapText="1"/>
      <protection hidden="1"/>
    </xf>
    <xf numFmtId="0" fontId="2" fillId="20" borderId="9" xfId="0" applyFont="1" applyFill="1" applyBorder="1" applyAlignment="1" applyProtection="1">
      <alignment horizontal="center" vertical="center" wrapText="1"/>
      <protection hidden="1"/>
    </xf>
    <xf numFmtId="9" fontId="2" fillId="0" borderId="4" xfId="0" applyNumberFormat="1" applyFont="1" applyBorder="1" applyAlignment="1" applyProtection="1">
      <alignment horizontal="center" vertical="center" wrapText="1"/>
      <protection locked="0"/>
    </xf>
    <xf numFmtId="0" fontId="14" fillId="0" borderId="4" xfId="0" applyFont="1" applyBorder="1" applyAlignment="1" applyProtection="1">
      <alignment horizontal="center" vertical="center" wrapText="1"/>
      <protection locked="0"/>
    </xf>
    <xf numFmtId="0" fontId="2" fillId="0" borderId="4" xfId="0" applyFont="1" applyBorder="1" applyAlignment="1" applyProtection="1">
      <alignment horizontal="center" vertical="center" textRotation="90"/>
      <protection locked="0"/>
    </xf>
    <xf numFmtId="0" fontId="15" fillId="20" borderId="4" xfId="0" applyFont="1" applyFill="1" applyBorder="1" applyAlignment="1" applyProtection="1">
      <alignment horizontal="left" vertical="center" wrapText="1"/>
      <protection hidden="1"/>
    </xf>
    <xf numFmtId="0" fontId="2" fillId="0" borderId="4" xfId="0" applyFont="1" applyBorder="1" applyAlignment="1" applyProtection="1">
      <alignment horizontal="center" vertical="center" wrapText="1"/>
      <protection locked="0"/>
    </xf>
    <xf numFmtId="0" fontId="2" fillId="0" borderId="5" xfId="0" applyFont="1" applyBorder="1" applyAlignment="1" applyProtection="1">
      <alignment horizontal="left" vertical="center" wrapText="1"/>
      <protection locked="0"/>
    </xf>
    <xf numFmtId="0" fontId="2" fillId="0" borderId="10" xfId="0" applyFont="1" applyBorder="1" applyAlignment="1" applyProtection="1">
      <alignment horizontal="left" vertical="center"/>
      <protection locked="0"/>
    </xf>
    <xf numFmtId="0" fontId="2" fillId="0" borderId="9" xfId="0" applyFont="1" applyBorder="1" applyAlignment="1" applyProtection="1">
      <alignment horizontal="left" vertical="center"/>
      <protection locked="0"/>
    </xf>
    <xf numFmtId="0" fontId="2" fillId="2" borderId="5" xfId="0" applyFont="1" applyFill="1" applyBorder="1" applyAlignment="1" applyProtection="1">
      <alignment horizontal="center" vertical="center" wrapText="1"/>
      <protection locked="0"/>
    </xf>
    <xf numFmtId="0" fontId="2" fillId="2" borderId="10" xfId="0" applyFont="1" applyFill="1" applyBorder="1" applyAlignment="1" applyProtection="1">
      <alignment horizontal="center" vertical="center" wrapText="1"/>
      <protection locked="0"/>
    </xf>
    <xf numFmtId="0" fontId="2" fillId="2" borderId="9" xfId="0" applyFont="1" applyFill="1" applyBorder="1" applyAlignment="1" applyProtection="1">
      <alignment horizontal="center" vertical="center" wrapText="1"/>
      <protection locked="0"/>
    </xf>
    <xf numFmtId="0" fontId="2" fillId="2" borderId="10" xfId="0" applyFont="1" applyFill="1" applyBorder="1" applyAlignment="1" applyProtection="1">
      <alignment horizontal="center" vertical="center"/>
      <protection locked="0"/>
    </xf>
    <xf numFmtId="0" fontId="2" fillId="2" borderId="9" xfId="0" applyFont="1" applyFill="1" applyBorder="1" applyAlignment="1" applyProtection="1">
      <alignment horizontal="center" vertical="center"/>
      <protection locked="0"/>
    </xf>
    <xf numFmtId="0" fontId="14" fillId="0" borderId="5" xfId="0" applyFont="1" applyBorder="1" applyAlignment="1" applyProtection="1">
      <alignment horizontal="center" vertical="center" wrapText="1"/>
      <protection locked="0"/>
    </xf>
    <xf numFmtId="0" fontId="14" fillId="0" borderId="10" xfId="0" applyFont="1" applyBorder="1" applyAlignment="1" applyProtection="1">
      <alignment horizontal="center" vertical="center" wrapText="1"/>
      <protection locked="0"/>
    </xf>
    <xf numFmtId="0" fontId="14" fillId="0" borderId="9" xfId="0" applyFont="1" applyBorder="1" applyAlignment="1" applyProtection="1">
      <alignment horizontal="center" vertical="center" wrapText="1"/>
      <protection locked="0"/>
    </xf>
    <xf numFmtId="1" fontId="2" fillId="20" borderId="5" xfId="1" applyNumberFormat="1" applyFont="1" applyFill="1" applyBorder="1" applyAlignment="1" applyProtection="1">
      <alignment horizontal="center" vertical="center"/>
      <protection hidden="1"/>
    </xf>
    <xf numFmtId="1" fontId="2" fillId="20" borderId="10" xfId="1" applyNumberFormat="1" applyFont="1" applyFill="1" applyBorder="1" applyAlignment="1" applyProtection="1">
      <alignment horizontal="center" vertical="center"/>
      <protection hidden="1"/>
    </xf>
    <xf numFmtId="1" fontId="2" fillId="20" borderId="9" xfId="1" applyNumberFormat="1" applyFont="1" applyFill="1" applyBorder="1" applyAlignment="1" applyProtection="1">
      <alignment horizontal="center" vertical="center"/>
      <protection hidden="1"/>
    </xf>
    <xf numFmtId="0" fontId="16" fillId="0" borderId="4" xfId="0" applyFont="1" applyBorder="1" applyAlignment="1" applyProtection="1">
      <alignment horizontal="center" vertical="center" textRotation="90" wrapText="1"/>
      <protection hidden="1"/>
    </xf>
    <xf numFmtId="0" fontId="16" fillId="0" borderId="4" xfId="0" applyFont="1" applyBorder="1" applyAlignment="1" applyProtection="1">
      <alignment horizontal="center" vertical="center" textRotation="90"/>
      <protection hidden="1"/>
    </xf>
    <xf numFmtId="14" fontId="18" fillId="0" borderId="5" xfId="0" applyNumberFormat="1" applyFont="1" applyBorder="1" applyAlignment="1" applyProtection="1">
      <alignment horizontal="left" vertical="center" wrapText="1"/>
      <protection locked="0"/>
    </xf>
    <xf numFmtId="14" fontId="18" fillId="0" borderId="10" xfId="0" applyNumberFormat="1" applyFont="1" applyBorder="1" applyAlignment="1" applyProtection="1">
      <alignment horizontal="left" vertical="center" wrapText="1"/>
      <protection locked="0"/>
    </xf>
    <xf numFmtId="14" fontId="18" fillId="0" borderId="9" xfId="0" applyNumberFormat="1" applyFont="1" applyBorder="1" applyAlignment="1" applyProtection="1">
      <alignment horizontal="left" vertical="center" wrapText="1"/>
      <protection locked="0"/>
    </xf>
    <xf numFmtId="0" fontId="16" fillId="0" borderId="4" xfId="0" applyFont="1" applyBorder="1" applyAlignment="1" applyProtection="1">
      <alignment horizontal="center" vertical="center" wrapText="1"/>
      <protection hidden="1"/>
    </xf>
    <xf numFmtId="0" fontId="2" fillId="20" borderId="4" xfId="0" applyFont="1" applyFill="1" applyBorder="1" applyAlignment="1" applyProtection="1">
      <alignment horizontal="center" vertical="center" wrapText="1"/>
      <protection hidden="1"/>
    </xf>
    <xf numFmtId="0" fontId="16" fillId="0" borderId="4" xfId="0" applyFont="1" applyBorder="1" applyAlignment="1" applyProtection="1">
      <alignment horizontal="center" vertical="center"/>
      <protection hidden="1"/>
    </xf>
    <xf numFmtId="0" fontId="2" fillId="20" borderId="5" xfId="0" applyFont="1" applyFill="1" applyBorder="1" applyAlignment="1" applyProtection="1">
      <alignment horizontal="center" vertical="center" textRotation="90"/>
      <protection hidden="1"/>
    </xf>
    <xf numFmtId="0" fontId="2" fillId="20" borderId="10" xfId="0" applyFont="1" applyFill="1" applyBorder="1" applyAlignment="1" applyProtection="1">
      <alignment horizontal="center" vertical="center" textRotation="90"/>
      <protection hidden="1"/>
    </xf>
    <xf numFmtId="0" fontId="2" fillId="20" borderId="9" xfId="0" applyFont="1" applyFill="1" applyBorder="1" applyAlignment="1" applyProtection="1">
      <alignment horizontal="center" vertical="center" textRotation="90"/>
      <protection hidden="1"/>
    </xf>
    <xf numFmtId="9" fontId="2" fillId="20" borderId="5" xfId="0" applyNumberFormat="1" applyFont="1" applyFill="1" applyBorder="1" applyAlignment="1" applyProtection="1">
      <alignment horizontal="center" vertical="center" textRotation="90"/>
      <protection hidden="1"/>
    </xf>
    <xf numFmtId="9" fontId="2" fillId="20" borderId="10" xfId="0" applyNumberFormat="1" applyFont="1" applyFill="1" applyBorder="1" applyAlignment="1" applyProtection="1">
      <alignment horizontal="center" vertical="center" textRotation="90"/>
      <protection hidden="1"/>
    </xf>
    <xf numFmtId="9" fontId="2" fillId="20" borderId="9" xfId="0" applyNumberFormat="1" applyFont="1" applyFill="1" applyBorder="1" applyAlignment="1" applyProtection="1">
      <alignment horizontal="center" vertical="center" textRotation="90"/>
      <protection hidden="1"/>
    </xf>
    <xf numFmtId="9" fontId="2" fillId="0" borderId="5" xfId="0" applyNumberFormat="1" applyFont="1" applyBorder="1" applyAlignment="1" applyProtection="1">
      <alignment horizontal="center" vertical="center" textRotation="90"/>
      <protection locked="0"/>
    </xf>
    <xf numFmtId="9" fontId="2" fillId="0" borderId="10" xfId="0" applyNumberFormat="1" applyFont="1" applyBorder="1" applyAlignment="1" applyProtection="1">
      <alignment horizontal="center" vertical="center" textRotation="90"/>
      <protection locked="0"/>
    </xf>
    <xf numFmtId="9" fontId="2" fillId="0" borderId="9" xfId="0" applyNumberFormat="1" applyFont="1" applyBorder="1" applyAlignment="1" applyProtection="1">
      <alignment horizontal="center" vertical="center" textRotation="90"/>
      <protection locked="0"/>
    </xf>
    <xf numFmtId="0" fontId="2" fillId="0" borderId="5" xfId="0" applyFont="1" applyBorder="1" applyAlignment="1" applyProtection="1">
      <alignment horizontal="center" vertical="center" textRotation="90"/>
      <protection locked="0"/>
    </xf>
    <xf numFmtId="0" fontId="2" fillId="0" borderId="10" xfId="0" applyFont="1" applyBorder="1" applyAlignment="1" applyProtection="1">
      <alignment horizontal="center" vertical="center" textRotation="90"/>
      <protection locked="0"/>
    </xf>
    <xf numFmtId="0" fontId="2" fillId="0" borderId="9" xfId="0" applyFont="1" applyBorder="1" applyAlignment="1" applyProtection="1">
      <alignment horizontal="center" vertical="center" textRotation="90"/>
      <protection locked="0"/>
    </xf>
    <xf numFmtId="0" fontId="2" fillId="2" borderId="5" xfId="0" applyFont="1" applyFill="1" applyBorder="1" applyAlignment="1" applyProtection="1">
      <alignment horizontal="center" vertical="center"/>
      <protection locked="0"/>
    </xf>
    <xf numFmtId="0" fontId="2" fillId="2" borderId="0" xfId="0" applyFont="1" applyFill="1" applyAlignment="1">
      <alignment horizontal="center" vertical="center"/>
    </xf>
    <xf numFmtId="0" fontId="2" fillId="0" borderId="0" xfId="0" applyFont="1" applyAlignment="1">
      <alignment horizontal="center" vertical="center"/>
    </xf>
    <xf numFmtId="0" fontId="2" fillId="0" borderId="5" xfId="0" applyFont="1" applyBorder="1" applyAlignment="1" applyProtection="1">
      <alignment horizontal="center" vertical="center" textRotation="90" wrapText="1"/>
      <protection locked="0"/>
    </xf>
    <xf numFmtId="0" fontId="2" fillId="0" borderId="10" xfId="0" applyFont="1" applyBorder="1" applyAlignment="1" applyProtection="1">
      <alignment horizontal="center" vertical="center" textRotation="90" wrapText="1"/>
      <protection locked="0"/>
    </xf>
    <xf numFmtId="0" fontId="2" fillId="0" borderId="9" xfId="0" applyFont="1" applyBorder="1" applyAlignment="1" applyProtection="1">
      <alignment horizontal="center" vertical="center" textRotation="90" wrapText="1"/>
      <protection locked="0"/>
    </xf>
    <xf numFmtId="0" fontId="2" fillId="2" borderId="4" xfId="0" applyFont="1" applyFill="1" applyBorder="1" applyAlignment="1" applyProtection="1">
      <alignment horizontal="center" vertical="center"/>
      <protection locked="0"/>
    </xf>
    <xf numFmtId="14" fontId="2" fillId="0" borderId="5" xfId="0" applyNumberFormat="1" applyFont="1" applyBorder="1" applyAlignment="1" applyProtection="1">
      <alignment horizontal="center" vertical="top" wrapText="1"/>
      <protection locked="0"/>
    </xf>
    <xf numFmtId="14" fontId="2" fillId="0" borderId="10" xfId="0" applyNumberFormat="1" applyFont="1" applyBorder="1" applyAlignment="1" applyProtection="1">
      <alignment horizontal="center" vertical="top" wrapText="1"/>
      <protection locked="0"/>
    </xf>
    <xf numFmtId="14" fontId="2" fillId="0" borderId="9" xfId="0" applyNumberFormat="1" applyFont="1" applyBorder="1" applyAlignment="1" applyProtection="1">
      <alignment horizontal="center" vertical="top" wrapText="1"/>
      <protection locked="0"/>
    </xf>
    <xf numFmtId="0" fontId="16" fillId="0" borderId="5" xfId="0" applyFont="1" applyBorder="1" applyAlignment="1" applyProtection="1">
      <alignment horizontal="center" vertical="center"/>
      <protection locked="0"/>
    </xf>
    <xf numFmtId="0" fontId="16" fillId="0" borderId="10" xfId="0" applyFont="1" applyBorder="1" applyAlignment="1" applyProtection="1">
      <alignment horizontal="center" vertical="center"/>
      <protection locked="0"/>
    </xf>
    <xf numFmtId="0" fontId="16" fillId="0" borderId="9" xfId="0" applyFont="1" applyBorder="1" applyAlignment="1" applyProtection="1">
      <alignment horizontal="center" vertical="center"/>
      <protection locked="0"/>
    </xf>
    <xf numFmtId="0" fontId="2" fillId="20" borderId="4" xfId="0" applyFont="1" applyFill="1" applyBorder="1" applyAlignment="1" applyProtection="1">
      <alignment horizontal="center" vertical="center" textRotation="90"/>
      <protection hidden="1"/>
    </xf>
    <xf numFmtId="9" fontId="2" fillId="0" borderId="4" xfId="0" applyNumberFormat="1" applyFont="1" applyBorder="1" applyAlignment="1" applyProtection="1">
      <alignment horizontal="center" vertical="center" textRotation="90"/>
      <protection locked="0"/>
    </xf>
    <xf numFmtId="0" fontId="2" fillId="2" borderId="4" xfId="0" applyFont="1" applyFill="1" applyBorder="1" applyAlignment="1" applyProtection="1">
      <alignment horizontal="center" vertical="center" wrapText="1"/>
      <protection locked="0"/>
    </xf>
    <xf numFmtId="0" fontId="31" fillId="22" borderId="13" xfId="0" applyFont="1" applyFill="1" applyBorder="1" applyAlignment="1">
      <alignment horizontal="center" vertical="center" wrapText="1"/>
    </xf>
    <xf numFmtId="0" fontId="31" fillId="22" borderId="14" xfId="0" applyFont="1" applyFill="1" applyBorder="1" applyAlignment="1">
      <alignment horizontal="center" vertical="center" wrapText="1"/>
    </xf>
    <xf numFmtId="0" fontId="31" fillId="22" borderId="15" xfId="0" applyFont="1" applyFill="1" applyBorder="1" applyAlignment="1">
      <alignment horizontal="center" vertical="center" wrapText="1"/>
    </xf>
    <xf numFmtId="0" fontId="31" fillId="22" borderId="16" xfId="0" applyFont="1" applyFill="1" applyBorder="1" applyAlignment="1">
      <alignment horizontal="center" vertical="center" wrapText="1"/>
    </xf>
    <xf numFmtId="0" fontId="31" fillId="22" borderId="17" xfId="0" applyFont="1" applyFill="1" applyBorder="1" applyAlignment="1">
      <alignment horizontal="center" vertical="center" wrapText="1"/>
    </xf>
    <xf numFmtId="0" fontId="31" fillId="22" borderId="18" xfId="0" applyFont="1" applyFill="1" applyBorder="1" applyAlignment="1">
      <alignment horizontal="center" vertical="center" wrapText="1"/>
    </xf>
    <xf numFmtId="0" fontId="32" fillId="23" borderId="19" xfId="0" applyFont="1" applyFill="1" applyBorder="1" applyAlignment="1">
      <alignment horizontal="center" vertical="center"/>
    </xf>
    <xf numFmtId="0" fontId="32" fillId="23" borderId="20" xfId="0" applyFont="1" applyFill="1" applyBorder="1" applyAlignment="1">
      <alignment horizontal="center" vertical="center"/>
    </xf>
    <xf numFmtId="0" fontId="32" fillId="23" borderId="21" xfId="0" applyFont="1" applyFill="1" applyBorder="1" applyAlignment="1">
      <alignment horizontal="center" vertical="center"/>
    </xf>
    <xf numFmtId="0" fontId="33" fillId="24" borderId="19" xfId="0" applyFont="1" applyFill="1" applyBorder="1" applyAlignment="1">
      <alignment horizontal="center" vertical="center"/>
    </xf>
    <xf numFmtId="0" fontId="33" fillId="24" borderId="20" xfId="0" applyFont="1" applyFill="1" applyBorder="1" applyAlignment="1">
      <alignment horizontal="center" vertical="center"/>
    </xf>
    <xf numFmtId="0" fontId="33" fillId="24" borderId="23" xfId="0" applyFont="1" applyFill="1" applyBorder="1" applyAlignment="1">
      <alignment horizontal="center" vertical="center"/>
    </xf>
    <xf numFmtId="0" fontId="33" fillId="25" borderId="24" xfId="0" applyFont="1" applyFill="1" applyBorder="1" applyAlignment="1">
      <alignment horizontal="center" vertical="center"/>
    </xf>
    <xf numFmtId="0" fontId="33" fillId="25" borderId="20" xfId="0" applyFont="1" applyFill="1" applyBorder="1" applyAlignment="1">
      <alignment horizontal="center" vertical="center"/>
    </xf>
    <xf numFmtId="0" fontId="33" fillId="25" borderId="23" xfId="0" applyFont="1" applyFill="1" applyBorder="1" applyAlignment="1">
      <alignment horizontal="center" vertical="center"/>
    </xf>
    <xf numFmtId="0" fontId="33" fillId="26" borderId="20" xfId="0" applyFont="1" applyFill="1" applyBorder="1" applyAlignment="1">
      <alignment horizontal="center" vertical="center" wrapText="1"/>
    </xf>
    <xf numFmtId="0" fontId="33" fillId="26" borderId="23" xfId="0" applyFont="1" applyFill="1" applyBorder="1" applyAlignment="1">
      <alignment horizontal="center" vertical="center" wrapText="1"/>
    </xf>
    <xf numFmtId="0" fontId="33" fillId="6" borderId="20" xfId="0" applyFont="1" applyFill="1" applyBorder="1" applyAlignment="1">
      <alignment horizontal="center" vertical="center" wrapText="1"/>
    </xf>
    <xf numFmtId="0" fontId="33" fillId="6" borderId="21" xfId="0" applyFont="1" applyFill="1" applyBorder="1" applyAlignment="1">
      <alignment horizontal="center" vertical="center" wrapText="1"/>
    </xf>
    <xf numFmtId="0" fontId="36" fillId="58" borderId="39" xfId="2" applyFill="1" applyBorder="1" applyAlignment="1">
      <alignment horizontal="center" vertical="center"/>
    </xf>
    <xf numFmtId="0" fontId="36" fillId="58" borderId="40" xfId="2" applyFill="1" applyBorder="1" applyAlignment="1">
      <alignment horizontal="center" vertical="center"/>
    </xf>
    <xf numFmtId="0" fontId="33" fillId="27" borderId="24" xfId="0" applyFont="1" applyFill="1" applyBorder="1" applyAlignment="1">
      <alignment horizontal="center" vertical="center" wrapText="1"/>
    </xf>
    <xf numFmtId="0" fontId="33" fillId="27" borderId="20" xfId="0" applyFont="1" applyFill="1" applyBorder="1" applyAlignment="1">
      <alignment horizontal="center" vertical="center" wrapText="1"/>
    </xf>
    <xf numFmtId="0" fontId="29" fillId="28" borderId="25" xfId="0" applyFont="1" applyFill="1" applyBorder="1" applyAlignment="1">
      <alignment horizontal="center" vertical="center" textRotation="90"/>
    </xf>
    <xf numFmtId="0" fontId="29" fillId="28" borderId="26" xfId="0" applyFont="1" applyFill="1" applyBorder="1" applyAlignment="1">
      <alignment horizontal="center" vertical="center" textRotation="90"/>
    </xf>
    <xf numFmtId="0" fontId="29" fillId="28" borderId="25" xfId="0" applyFont="1" applyFill="1" applyBorder="1" applyAlignment="1">
      <alignment horizontal="center" vertical="center"/>
    </xf>
    <xf numFmtId="0" fontId="29" fillId="28" borderId="26" xfId="0" applyFont="1" applyFill="1" applyBorder="1" applyAlignment="1">
      <alignment horizontal="center" vertical="center"/>
    </xf>
    <xf numFmtId="0" fontId="29" fillId="21" borderId="13" xfId="0" applyFont="1" applyFill="1" applyBorder="1" applyAlignment="1">
      <alignment horizontal="center" vertical="center" wrapText="1"/>
    </xf>
    <xf numFmtId="0" fontId="29" fillId="21" borderId="14" xfId="0" applyFont="1" applyFill="1" applyBorder="1" applyAlignment="1">
      <alignment horizontal="center" vertical="center" wrapText="1"/>
    </xf>
    <xf numFmtId="0" fontId="29" fillId="21" borderId="15" xfId="0" applyFont="1" applyFill="1" applyBorder="1" applyAlignment="1">
      <alignment horizontal="center" vertical="center" wrapText="1"/>
    </xf>
    <xf numFmtId="0" fontId="29" fillId="29" borderId="13" xfId="0" applyFont="1" applyFill="1" applyBorder="1" applyAlignment="1">
      <alignment horizontal="center" vertical="center" wrapText="1"/>
    </xf>
    <xf numFmtId="0" fontId="29" fillId="29" borderId="14" xfId="0" applyFont="1" applyFill="1" applyBorder="1" applyAlignment="1">
      <alignment horizontal="center" vertical="center" wrapText="1"/>
    </xf>
    <xf numFmtId="0" fontId="29" fillId="29" borderId="15" xfId="0" applyFont="1" applyFill="1" applyBorder="1" applyAlignment="1">
      <alignment horizontal="center" vertical="center" wrapText="1"/>
    </xf>
    <xf numFmtId="0" fontId="29" fillId="30" borderId="13" xfId="0" applyFont="1" applyFill="1" applyBorder="1" applyAlignment="1">
      <alignment horizontal="center" vertical="center" wrapText="1"/>
    </xf>
    <xf numFmtId="0" fontId="29" fillId="30" borderId="22" xfId="0" applyFont="1" applyFill="1" applyBorder="1" applyAlignment="1">
      <alignment horizontal="center" vertical="center" wrapText="1"/>
    </xf>
    <xf numFmtId="0" fontId="29" fillId="18" borderId="25" xfId="0" applyFont="1" applyFill="1" applyBorder="1" applyAlignment="1">
      <alignment horizontal="center" vertical="center" wrapText="1"/>
    </xf>
    <xf numFmtId="0" fontId="29" fillId="18" borderId="26" xfId="0" applyFont="1" applyFill="1" applyBorder="1" applyAlignment="1">
      <alignment horizontal="center" vertical="center" wrapText="1"/>
    </xf>
    <xf numFmtId="0" fontId="29" fillId="15" borderId="25" xfId="0" applyFont="1" applyFill="1" applyBorder="1" applyAlignment="1">
      <alignment horizontal="center" vertical="center" wrapText="1"/>
    </xf>
    <xf numFmtId="0" fontId="29" fillId="15" borderId="26" xfId="0" applyFont="1" applyFill="1" applyBorder="1" applyAlignment="1">
      <alignment horizontal="center" vertical="center" wrapText="1"/>
    </xf>
    <xf numFmtId="0" fontId="29" fillId="15" borderId="13" xfId="0" applyFont="1" applyFill="1" applyBorder="1" applyAlignment="1">
      <alignment horizontal="center" vertical="center" wrapText="1"/>
    </xf>
    <xf numFmtId="0" fontId="29" fillId="15" borderId="22" xfId="0" applyFont="1" applyFill="1" applyBorder="1" applyAlignment="1">
      <alignment horizontal="center" vertical="center" wrapText="1"/>
    </xf>
    <xf numFmtId="0" fontId="29" fillId="30" borderId="25" xfId="0" applyFont="1" applyFill="1" applyBorder="1" applyAlignment="1">
      <alignment horizontal="center" vertical="center" wrapText="1"/>
    </xf>
    <xf numFmtId="0" fontId="29" fillId="30" borderId="26" xfId="0" applyFont="1" applyFill="1" applyBorder="1" applyAlignment="1">
      <alignment horizontal="center" vertical="center" wrapText="1"/>
    </xf>
    <xf numFmtId="0" fontId="0" fillId="0" borderId="27" xfId="0" applyBorder="1" applyAlignment="1">
      <alignment horizontal="center" vertical="center" wrapText="1"/>
    </xf>
    <xf numFmtId="0" fontId="0" fillId="0" borderId="27" xfId="0" applyBorder="1" applyAlignment="1">
      <alignment horizontal="left" vertical="center" wrapText="1"/>
    </xf>
    <xf numFmtId="0" fontId="0" fillId="21" borderId="27" xfId="0" applyFill="1" applyBorder="1" applyAlignment="1">
      <alignment horizontal="center" vertical="center"/>
    </xf>
    <xf numFmtId="0" fontId="0" fillId="0" borderId="27" xfId="0" applyBorder="1" applyAlignment="1">
      <alignment horizontal="center" vertical="center"/>
    </xf>
    <xf numFmtId="0" fontId="0" fillId="0" borderId="33" xfId="0" applyBorder="1" applyAlignment="1">
      <alignment horizontal="left" vertical="center" wrapText="1"/>
    </xf>
    <xf numFmtId="49" fontId="0" fillId="0" borderId="27" xfId="0" applyNumberFormat="1" applyBorder="1" applyAlignment="1">
      <alignment horizontal="left" vertical="center" wrapText="1"/>
    </xf>
    <xf numFmtId="1" fontId="0" fillId="21" borderId="27" xfId="0" applyNumberFormat="1" applyFill="1" applyBorder="1" applyAlignment="1">
      <alignment horizontal="center" vertical="center"/>
    </xf>
    <xf numFmtId="0" fontId="0" fillId="31" borderId="27" xfId="0" applyFill="1" applyBorder="1" applyAlignment="1">
      <alignment horizontal="center" vertical="center" wrapText="1"/>
    </xf>
    <xf numFmtId="0" fontId="0" fillId="21" borderId="27" xfId="0" applyFill="1" applyBorder="1" applyAlignment="1">
      <alignment horizontal="center" vertical="center" wrapText="1"/>
    </xf>
    <xf numFmtId="1" fontId="0" fillId="21" borderId="27" xfId="0" applyNumberFormat="1" applyFill="1" applyBorder="1" applyAlignment="1">
      <alignment horizontal="center" vertical="center" wrapText="1"/>
    </xf>
    <xf numFmtId="1" fontId="0" fillId="0" borderId="27" xfId="0" applyNumberFormat="1"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0" fillId="0" borderId="30" xfId="0" applyBorder="1" applyAlignment="1">
      <alignment horizontal="center" vertical="center" wrapText="1"/>
    </xf>
    <xf numFmtId="0" fontId="61" fillId="24" borderId="19" xfId="2" applyFont="1" applyFill="1" applyBorder="1" applyAlignment="1">
      <alignment horizontal="center" vertical="center"/>
    </xf>
    <xf numFmtId="0" fontId="61" fillId="24" borderId="20" xfId="2" applyFont="1" applyFill="1" applyBorder="1" applyAlignment="1">
      <alignment horizontal="center" vertical="center"/>
    </xf>
    <xf numFmtId="0" fontId="0" fillId="0" borderId="28" xfId="0" applyBorder="1" applyAlignment="1">
      <alignment horizontal="left" vertical="center" wrapText="1"/>
    </xf>
    <xf numFmtId="0" fontId="0" fillId="0" borderId="29" xfId="0" applyBorder="1" applyAlignment="1">
      <alignment horizontal="left" vertical="center" wrapText="1"/>
    </xf>
    <xf numFmtId="0" fontId="0" fillId="0" borderId="30" xfId="0" applyBorder="1" applyAlignment="1">
      <alignment horizontal="left" vertical="center" wrapText="1"/>
    </xf>
    <xf numFmtId="0" fontId="0" fillId="0" borderId="34" xfId="0" applyBorder="1" applyAlignment="1">
      <alignment horizontal="left" vertical="center" wrapText="1"/>
    </xf>
    <xf numFmtId="0" fontId="0" fillId="0" borderId="35" xfId="0" applyBorder="1" applyAlignment="1">
      <alignment horizontal="left" vertical="center" wrapText="1"/>
    </xf>
    <xf numFmtId="0" fontId="0" fillId="0" borderId="36" xfId="0" applyBorder="1" applyAlignment="1">
      <alignment horizontal="left" vertical="center" wrapText="1"/>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xf>
  </cellXfs>
  <cellStyles count="13">
    <cellStyle name="Normal" xfId="0" builtinId="0"/>
    <cellStyle name="Normal 2" xfId="2" xr:uid="{6453CD7E-9DA1-4F61-9A6F-14035E711DD7}"/>
    <cellStyle name="Normal 2 2" xfId="11" xr:uid="{820433CB-765D-4D1B-A79E-8FA708B87937}"/>
    <cellStyle name="Normal 2 2 2" xfId="9" xr:uid="{90EF404B-CACC-4F51-9596-EEEDF9EEC0DA}"/>
    <cellStyle name="Normal 3" xfId="8" xr:uid="{A759E6CE-F876-474B-85C4-D54ACC882722}"/>
    <cellStyle name="Normal 3 4" xfId="12" xr:uid="{50C8301E-686D-41E0-827E-244B4CA47213}"/>
    <cellStyle name="Normal 4" xfId="4" xr:uid="{4FAE1E37-56C8-40C2-9926-91DEFCF94D86}"/>
    <cellStyle name="Normal 5" xfId="5" xr:uid="{522FFCE5-4BCB-4068-A419-0A1F2B7B93FF}"/>
    <cellStyle name="Normal 6" xfId="6" xr:uid="{1D427427-3627-41A9-B03B-8A570CAFA78A}"/>
    <cellStyle name="Normal 7" xfId="7" xr:uid="{992FE5D7-7939-4AC6-8F0F-864AC7B56BB1}"/>
    <cellStyle name="Porcentaje" xfId="1" builtinId="5"/>
    <cellStyle name="Porcentaje 2" xfId="3" xr:uid="{CAF55484-A855-48CD-8EC6-A6F2EC861BFB}"/>
    <cellStyle name="Porcentaje 3" xfId="10" xr:uid="{B680DC3B-CC2D-4427-9F52-CF74B89CD46A}"/>
  </cellStyles>
  <dxfs count="5278">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u val="none"/>
        <color theme="0" tint="-0.14996795556505021"/>
      </font>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externalLink" Target="externalLinks/externalLink4.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externalLink" Target="externalLinks/externalLink8.xml"/><Relationship Id="rId5" Type="http://schemas.openxmlformats.org/officeDocument/2006/relationships/externalLink" Target="externalLinks/externalLink2.xml"/><Relationship Id="rId15" Type="http://schemas.openxmlformats.org/officeDocument/2006/relationships/calcChain" Target="calcChain.xml"/><Relationship Id="rId10" Type="http://schemas.openxmlformats.org/officeDocument/2006/relationships/externalLink" Target="externalLinks/externalLink7.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3960</xdr:colOff>
      <xdr:row>0</xdr:row>
      <xdr:rowOff>150840</xdr:rowOff>
    </xdr:from>
    <xdr:to>
      <xdr:col>5</xdr:col>
      <xdr:colOff>343041</xdr:colOff>
      <xdr:row>3</xdr:row>
      <xdr:rowOff>66960</xdr:rowOff>
    </xdr:to>
    <xdr:pic>
      <xdr:nvPicPr>
        <xdr:cNvPr id="2" name="Picture 1">
          <a:extLst>
            <a:ext uri="{FF2B5EF4-FFF2-40B4-BE49-F238E27FC236}">
              <a16:creationId xmlns:a16="http://schemas.microsoft.com/office/drawing/2014/main" id="{15C415E7-D598-48F2-B633-00E28842CA2A}"/>
            </a:ext>
          </a:extLst>
        </xdr:cNvPr>
        <xdr:cNvPicPr/>
      </xdr:nvPicPr>
      <xdr:blipFill>
        <a:blip xmlns:r="http://schemas.openxmlformats.org/officeDocument/2006/relationships" r:embed="rId1"/>
        <a:stretch/>
      </xdr:blipFill>
      <xdr:spPr>
        <a:xfrm>
          <a:off x="632610" y="150840"/>
          <a:ext cx="1253481" cy="620970"/>
        </a:xfrm>
        <a:prstGeom prst="rect">
          <a:avLst/>
        </a:prstGeom>
        <a:ln w="0">
          <a:noFill/>
        </a:ln>
      </xdr:spPr>
    </xdr:pic>
    <xdr:clientData/>
  </xdr:twoCellAnchor>
  <xdr:twoCellAnchor>
    <xdr:from>
      <xdr:col>6</xdr:col>
      <xdr:colOff>106560</xdr:colOff>
      <xdr:row>3</xdr:row>
      <xdr:rowOff>85320</xdr:rowOff>
    </xdr:from>
    <xdr:to>
      <xdr:col>15</xdr:col>
      <xdr:colOff>370800</xdr:colOff>
      <xdr:row>3</xdr:row>
      <xdr:rowOff>85320</xdr:rowOff>
    </xdr:to>
    <xdr:sp macro="" textlink="">
      <xdr:nvSpPr>
        <xdr:cNvPr id="3" name="Straight Connector 2">
          <a:extLst>
            <a:ext uri="{FF2B5EF4-FFF2-40B4-BE49-F238E27FC236}">
              <a16:creationId xmlns:a16="http://schemas.microsoft.com/office/drawing/2014/main" id="{7BF52B70-744E-4A5A-BB89-4031AC88FD81}"/>
            </a:ext>
          </a:extLst>
        </xdr:cNvPr>
        <xdr:cNvSpPr/>
      </xdr:nvSpPr>
      <xdr:spPr>
        <a:xfrm>
          <a:off x="2811660" y="790170"/>
          <a:ext cx="8912940" cy="0"/>
        </a:xfrm>
        <a:prstGeom prst="line">
          <a:avLst/>
        </a:prstGeom>
        <a:ln w="0">
          <a:solidFill>
            <a:srgbClr val="002060"/>
          </a:solidFill>
        </a:ln>
      </xdr:spPr>
      <xdr:style>
        <a:lnRef idx="3">
          <a:schemeClr val="accent1"/>
        </a:lnRef>
        <a:fillRef idx="0">
          <a:schemeClr val="accent1"/>
        </a:fillRef>
        <a:effectRef idx="2">
          <a:schemeClr val="accent1"/>
        </a:effectRef>
        <a:fontRef idx="minor"/>
      </xdr:style>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342900</xdr:colOff>
      <xdr:row>1</xdr:row>
      <xdr:rowOff>144288</xdr:rowOff>
    </xdr:from>
    <xdr:to>
      <xdr:col>8</xdr:col>
      <xdr:colOff>317668</xdr:colOff>
      <xdr:row>3</xdr:row>
      <xdr:rowOff>196932</xdr:rowOff>
    </xdr:to>
    <xdr:pic>
      <xdr:nvPicPr>
        <xdr:cNvPr id="2" name="Picture 1">
          <a:extLst>
            <a:ext uri="{FF2B5EF4-FFF2-40B4-BE49-F238E27FC236}">
              <a16:creationId xmlns:a16="http://schemas.microsoft.com/office/drawing/2014/main" id="{9BBD8EA6-4869-438D-91A4-0443044D3E8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9075" y="353838"/>
          <a:ext cx="1317793" cy="624144"/>
        </a:xfrm>
        <a:prstGeom prst="rect">
          <a:avLst/>
        </a:prstGeom>
      </xdr:spPr>
    </xdr:pic>
    <xdr:clientData/>
  </xdr:twoCellAnchor>
  <xdr:twoCellAnchor>
    <xdr:from>
      <xdr:col>8</xdr:col>
      <xdr:colOff>779822</xdr:colOff>
      <xdr:row>3</xdr:row>
      <xdr:rowOff>212378</xdr:rowOff>
    </xdr:from>
    <xdr:to>
      <xdr:col>17</xdr:col>
      <xdr:colOff>419100</xdr:colOff>
      <xdr:row>3</xdr:row>
      <xdr:rowOff>212378</xdr:rowOff>
    </xdr:to>
    <xdr:cxnSp macro="">
      <xdr:nvCxnSpPr>
        <xdr:cNvPr id="3" name="Straight Connector 2">
          <a:extLst>
            <a:ext uri="{FF2B5EF4-FFF2-40B4-BE49-F238E27FC236}">
              <a16:creationId xmlns:a16="http://schemas.microsoft.com/office/drawing/2014/main" id="{E9EF6E6B-81F9-49CD-A927-443A1A61A662}"/>
            </a:ext>
          </a:extLst>
        </xdr:cNvPr>
        <xdr:cNvCxnSpPr/>
      </xdr:nvCxnSpPr>
      <xdr:spPr>
        <a:xfrm flipV="1">
          <a:off x="1999022" y="993428"/>
          <a:ext cx="5192353"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26</xdr:col>
      <xdr:colOff>358018</xdr:colOff>
      <xdr:row>0</xdr:row>
      <xdr:rowOff>139096</xdr:rowOff>
    </xdr:from>
    <xdr:to>
      <xdr:col>27</xdr:col>
      <xdr:colOff>973667</xdr:colOff>
      <xdr:row>2</xdr:row>
      <xdr:rowOff>272503</xdr:rowOff>
    </xdr:to>
    <xdr:pic>
      <xdr:nvPicPr>
        <xdr:cNvPr id="2" name="Picture 1">
          <a:extLst>
            <a:ext uri="{FF2B5EF4-FFF2-40B4-BE49-F238E27FC236}">
              <a16:creationId xmlns:a16="http://schemas.microsoft.com/office/drawing/2014/main" id="{DA9089DD-420E-4EDB-9329-00949F3BD5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027643" y="139096"/>
          <a:ext cx="1958674" cy="94303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fileserver\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20Riesgos/2022/01_Formulacion_Actualizaciones/Versiones_Oficiales/Matriz_Riesgos_Operacionales_2022_v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20Riesgos/2022/01_Formulacion_Actualizaciones/Versiones_Oficiales/Matriz_Riesgos_Corrupcion_2022_v2.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server/publica/Users/adriana/Desktop/SAE/05_Riesgos/2021/00_Documentacion/Formato_Riesgos_Corrupcion/Formato_Matriz_Riesgos_Corrupcion_20211013_V2b2.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172.30.88.29/PerfilesMoviles$/Users/adriana/Desktop/SAE/05_Riesgos/2021/01_Formulacion_Actualizaciones/Documentos_trabajo/Riesgos_v1/Mapa_Riesgos_Corrupcion_2021_resaltado.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server.saesas.gov.co/1%20-%20Oficina%20Asesora%20de%20Planeaci&#242;n/2.%20Riesgos/2022/01_Formulacion_Actualizaciones/Formato_Mapa_Riesgos_Operacionales_Gerencia%20de%20Talento%20Humano_v3.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_Impacto"/>
      <sheetName val="Mapa_Calor"/>
      <sheetName val="Tabla_Controles"/>
    </sheetNames>
    <sheetDataSet>
      <sheetData sheetId="0"/>
      <sheetData sheetId="1"/>
      <sheetData sheetId="2">
        <row r="28">
          <cell r="B28" t="str">
            <v>Gestión</v>
          </cell>
        </row>
        <row r="29">
          <cell r="B29" t="str">
            <v>Seguridad_Información</v>
          </cell>
        </row>
        <row r="30">
          <cell r="B30" t="str">
            <v>Continuidad_Negocio</v>
          </cell>
        </row>
        <row r="31">
          <cell r="B31" t="str">
            <v>Ambientales</v>
          </cell>
        </row>
      </sheetData>
      <sheetData sheetId="3">
        <row r="30">
          <cell r="D30" t="str">
            <v xml:space="preserve">   La actividad que conlleva el riesgo se ejecuta como máximo 2 veces por año</v>
          </cell>
          <cell r="E30" t="str">
            <v xml:space="preserve">   La actividad que conlleva el riesgo se ejecuta de 3 a 24 veces por año</v>
          </cell>
          <cell r="F30" t="str">
            <v xml:space="preserve">   La actividad que conlleva el riesgo se ejecuta de 24  a 500 veces por año</v>
          </cell>
          <cell r="G30" t="str">
            <v xml:space="preserve">   La actividad que conlleva el riesgo se ejecuta mínimo 500 veces al año y máximo 5000 veces por año</v>
          </cell>
          <cell r="H30" t="str">
            <v xml:space="preserve">   La actividad que conlleva el riesgo se ejecuta más de 5000 veces por año</v>
          </cell>
        </row>
        <row r="32">
          <cell r="D32" t="str">
            <v xml:space="preserve">   El evento puede ocurrir solo en circunstancias excepcionales (poco comunes o anormales)</v>
          </cell>
          <cell r="E32" t="str">
            <v xml:space="preserve">   El evento puede ocurrir en algún momento</v>
          </cell>
          <cell r="F32" t="str">
            <v xml:space="preserve">   El evento podrá ocurrir en algún momento</v>
          </cell>
          <cell r="G32" t="str">
            <v xml:space="preserve">   Es viable que el evento ocurra en la mayoría de las circunstancias</v>
          </cell>
          <cell r="H32" t="str">
            <v xml:space="preserve">   Se espera que el evento ocurra en la mayoría de las circunstancias</v>
          </cell>
          <cell r="J32" t="str">
            <v xml:space="preserve">   No se ha presentado en los últimos 5 años</v>
          </cell>
          <cell r="K32" t="str">
            <v xml:space="preserve">   Al menos 1 vez en los últimos 5 años</v>
          </cell>
          <cell r="L32" t="str">
            <v xml:space="preserve">   Al menos 1 vez en los últimos 2 años</v>
          </cell>
          <cell r="M32" t="str">
            <v xml:space="preserve">   Al menos 1 vez en el último año</v>
          </cell>
          <cell r="N32" t="str">
            <v xml:space="preserve">   Más de 1 vez al año</v>
          </cell>
        </row>
      </sheetData>
      <sheetData sheetId="4">
        <row r="24">
          <cell r="D24" t="str">
            <v xml:space="preserve">   Afectación menor a 10 SMLMV </v>
          </cell>
          <cell r="E24" t="str">
            <v xml:space="preserve">   Entre 10 y 50 SMLMV </v>
          </cell>
          <cell r="F24" t="str">
            <v xml:space="preserve">   Entre 50 y 100 SMLMV </v>
          </cell>
          <cell r="G24" t="str">
            <v xml:space="preserve">   Entre 100 y 500 SMLMV </v>
          </cell>
          <cell r="H24" t="str">
            <v xml:space="preserve">   Mayor a 500 SMLMV </v>
          </cell>
          <cell r="J24" t="str">
            <v xml:space="preserve">   El riesgo afecta la imagen de algún área de la organización.</v>
          </cell>
          <cell r="K24" t="str">
            <v xml:space="preserve">   El riesgo afecta la imagen de la entidad internamente, de conocimiento general nivel interno, de junta directiva y accionistas y/o de proveedores.</v>
          </cell>
          <cell r="L24" t="str">
            <v xml:space="preserve">   El riesgo afecta la imagen de la entidad con algunos usuarios de relevancia frente al logro de los objetivos.</v>
          </cell>
          <cell r="M24" t="str">
            <v xml:space="preserve">   El riesgo afecta la imagen de la entidad con efecto publicitario sostenido a nivel de sector administrativo, nivel departamental o municipal.</v>
          </cell>
          <cell r="N24" t="str">
            <v xml:space="preserve">   El riesgo afecta la imagen de la entidad a nivel nacional, con efecto publicitario sostenido a nivel país</v>
          </cell>
        </row>
        <row r="26">
          <cell r="P26" t="str">
            <v xml:space="preserve">   Interrupción del proceso de negocio entre 0 y 1 hora</v>
          </cell>
          <cell r="Q26" t="str">
            <v xml:space="preserve">   Interrupción del proceso de negocio entre 1,01 horas y 4 horas</v>
          </cell>
          <cell r="R26" t="str">
            <v xml:space="preserve">   Interrupción del proceso de negocio entre 4,01 horas y 8 horas</v>
          </cell>
          <cell r="S26" t="str">
            <v xml:space="preserve">   Interrupción del proceso de negocio entre 8,01 horas y 2 días</v>
          </cell>
          <cell r="T26" t="str">
            <v xml:space="preserve">   Interrupción del proceso de negocio de más de 2 días</v>
          </cell>
          <cell r="V26" t="str">
            <v xml:space="preserve">   Su solución se puede llevar a cabo por procedimientos de rutina por parte de Atención al Ciudadano</v>
          </cell>
          <cell r="W26" t="str">
            <v xml:space="preserve">   Su solución se puede llevar a cabo máximo con la participación de los coordinadores de los Grupos Internos de Trabajo</v>
          </cell>
          <cell r="X26" t="str">
            <v xml:space="preserve">   Se requiere la atención de las Gerencias para su solución</v>
          </cell>
          <cell r="Y26" t="str">
            <v xml:space="preserve">   Se requiere la atención de la Presidencia y vicepresidencias para su solución</v>
          </cell>
          <cell r="Z26" t="str">
            <v xml:space="preserve">   Se requiere la atención de la junta directiva, accionistas y/o proveedores externos.</v>
          </cell>
          <cell r="AB26" t="str">
            <v xml:space="preserve">   Genera consecuencias legales leves con impacto exclusivo para funcionarios</v>
          </cell>
          <cell r="AC26" t="str">
            <v xml:space="preserve">   Genera consecuencias legales leves sobre la entidad</v>
          </cell>
          <cell r="AD26" t="str">
            <v xml:space="preserve">   Genera consecuencias legales medianas o moderadas para la entidad</v>
          </cell>
          <cell r="AE26" t="str">
            <v xml:space="preserve">   Genera consecuencias legales graves o altas para la entidad</v>
          </cell>
          <cell r="AF26" t="str">
            <v xml:space="preserve">   Genera consecuencias legales gravísimas o desastrosas para la entidad</v>
          </cell>
        </row>
        <row r="27">
          <cell r="D27" t="str">
            <v xml:space="preserve">   Consecuencias insignificantes; sin lesiones, pérdida financiera baja, impacto ambiental insignificante </v>
          </cell>
          <cell r="E27" t="str">
            <v xml:space="preserve">   Consecuencias secundarias; tratamiento de primeros auxilios, liberación en el sitio contenida inmediatamente, pérdida financiera media</v>
          </cell>
          <cell r="F27" t="str">
            <v xml:space="preserve">   Consecuencias moderadas; exige tratamiento médico, liberación en el lugar contenida con asistencia externa, pérdida financiera alta </v>
          </cell>
          <cell r="G27" t="str">
            <v xml:space="preserve">   Consecuencias importantes; lesiones extensas, pérdida de la capacidad productiva, liberación en lugares alejados contenida con asistencia externa y poco impacto nocivo, pérdida financiera importante </v>
          </cell>
          <cell r="H27" t="str">
            <v xml:space="preserve">   Consecuencias catastróficas; Muerte, liberación de tóxicos en lugares alejados con efecto nocivo, enormes costos financieros </v>
          </cell>
        </row>
      </sheetData>
      <sheetData sheetId="5"/>
      <sheetData sheetId="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Matriz_Riesgos_Corrupcion_2022_"/>
    </sheetNames>
    <sheetDataSet>
      <sheetData sheetId="0"/>
      <sheetData sheetId="1"/>
      <sheetData sheetId="2"/>
      <sheetData sheetId="3">
        <row r="20">
          <cell r="D20" t="str">
            <v xml:space="preserve">   El evento puede ocurrir solo en circunstancias excepcionales (poco comunes o anormales)</v>
          </cell>
          <cell r="E20" t="str">
            <v xml:space="preserve">   El evento puede ocurrir en algún momento</v>
          </cell>
          <cell r="F20" t="str">
            <v xml:space="preserve">   El evento podrá ocurrir en algún momento</v>
          </cell>
          <cell r="G20" t="str">
            <v xml:space="preserve">   Es viable que el evento ocurra en la mayoría de las circunstancias</v>
          </cell>
          <cell r="H20" t="str">
            <v xml:space="preserve">   Se espera que el evento ocurra en la mayoría de las circunstancias</v>
          </cell>
          <cell r="J20" t="str">
            <v xml:space="preserve">   No se ha presentado en los últimos 5 años</v>
          </cell>
          <cell r="K20" t="str">
            <v xml:space="preserve">   Al menos 1 vez en los últimos 5 años</v>
          </cell>
          <cell r="L20" t="str">
            <v xml:space="preserve">   Al menos 1 vez en los últimos 2 años</v>
          </cell>
          <cell r="M20" t="str">
            <v xml:space="preserve">   Al menos 1 vez en el último año</v>
          </cell>
          <cell r="N20" t="str">
            <v xml:space="preserve">   Más de 1 vez al año</v>
          </cell>
        </row>
      </sheetData>
      <sheetData sheetId="4">
        <row r="10">
          <cell r="F10" t="str">
            <v>De una (1) a cinco (5) respuestas afirmativas. Genera medianas consecuencias sobre la entidad</v>
          </cell>
          <cell r="G10" t="str">
            <v>De seis (6) a once (11) respuestas afirmativas. Genera altas consecuencias sobre la entidad</v>
          </cell>
          <cell r="H10" t="str">
            <v>De doce (12) a diecinueve (19) respuestas afirmativas. Genera consecuencias desastrosas para la entidad</v>
          </cell>
        </row>
      </sheetData>
      <sheetData sheetId="5">
        <row r="56">
          <cell r="B56" t="str">
            <v>Concatenado</v>
          </cell>
          <cell r="C56" t="str">
            <v>Numero</v>
          </cell>
          <cell r="D56" t="str">
            <v>Rango de Calificación del Diseño</v>
          </cell>
          <cell r="E56" t="str">
            <v>El control se ejecuta de manera consistente por los responsables. (EJECUCIÓN)</v>
          </cell>
          <cell r="F56" t="str">
            <v>Control Definitivo</v>
          </cell>
          <cell r="G56" t="str">
            <v>Puntaje de Solidez del Control</v>
          </cell>
        </row>
        <row r="57">
          <cell r="B57" t="str">
            <v>FuerteFuerte</v>
          </cell>
          <cell r="C57">
            <v>1</v>
          </cell>
          <cell r="D57" t="str">
            <v>Fuerte</v>
          </cell>
          <cell r="E57" t="str">
            <v>Fuerte</v>
          </cell>
          <cell r="F57" t="str">
            <v>Fuerte</v>
          </cell>
          <cell r="G57">
            <v>100</v>
          </cell>
        </row>
        <row r="58">
          <cell r="B58" t="str">
            <v>FuerteModerado</v>
          </cell>
          <cell r="C58">
            <v>2</v>
          </cell>
          <cell r="D58" t="str">
            <v>Fuerte</v>
          </cell>
          <cell r="E58" t="str">
            <v>Moderado</v>
          </cell>
          <cell r="F58" t="str">
            <v>Moderado</v>
          </cell>
          <cell r="G58">
            <v>50</v>
          </cell>
        </row>
        <row r="59">
          <cell r="B59" t="str">
            <v>FuerteDébil</v>
          </cell>
          <cell r="C59">
            <v>3</v>
          </cell>
          <cell r="D59" t="str">
            <v>Fuerte</v>
          </cell>
          <cell r="E59" t="str">
            <v>Débil</v>
          </cell>
          <cell r="F59" t="str">
            <v>Débil</v>
          </cell>
          <cell r="G59">
            <v>0</v>
          </cell>
        </row>
        <row r="60">
          <cell r="B60" t="str">
            <v>Moderadofuerte</v>
          </cell>
          <cell r="C60">
            <v>4</v>
          </cell>
          <cell r="D60" t="str">
            <v>Moderado</v>
          </cell>
          <cell r="E60" t="str">
            <v>fuerte</v>
          </cell>
          <cell r="F60" t="str">
            <v>Moderado</v>
          </cell>
          <cell r="G60">
            <v>50</v>
          </cell>
        </row>
        <row r="61">
          <cell r="B61" t="str">
            <v>ModeradoModerado</v>
          </cell>
          <cell r="C61">
            <v>5</v>
          </cell>
          <cell r="D61" t="str">
            <v>Moderado</v>
          </cell>
          <cell r="E61" t="str">
            <v>Moderado</v>
          </cell>
          <cell r="F61" t="str">
            <v>Moderado</v>
          </cell>
          <cell r="G61">
            <v>50</v>
          </cell>
        </row>
        <row r="62">
          <cell r="B62" t="str">
            <v>ModeradoDébil</v>
          </cell>
          <cell r="C62">
            <v>6</v>
          </cell>
          <cell r="D62" t="str">
            <v>Moderado</v>
          </cell>
          <cell r="E62" t="str">
            <v>Débil</v>
          </cell>
          <cell r="F62" t="str">
            <v>Débil</v>
          </cell>
          <cell r="G62">
            <v>0</v>
          </cell>
        </row>
        <row r="63">
          <cell r="B63" t="str">
            <v>DébilFuerte</v>
          </cell>
          <cell r="C63">
            <v>7</v>
          </cell>
          <cell r="D63" t="str">
            <v>Débil</v>
          </cell>
          <cell r="E63" t="str">
            <v>Fuerte</v>
          </cell>
          <cell r="F63" t="str">
            <v>Débil</v>
          </cell>
          <cell r="G63">
            <v>0</v>
          </cell>
        </row>
        <row r="64">
          <cell r="B64" t="str">
            <v>DébilModerado</v>
          </cell>
          <cell r="C64">
            <v>8</v>
          </cell>
          <cell r="D64" t="str">
            <v>Débil</v>
          </cell>
          <cell r="E64" t="str">
            <v>Moderado</v>
          </cell>
          <cell r="F64" t="str">
            <v>Débil</v>
          </cell>
          <cell r="G64">
            <v>0</v>
          </cell>
        </row>
        <row r="65">
          <cell r="B65" t="str">
            <v>DébilDébil</v>
          </cell>
          <cell r="C65">
            <v>9</v>
          </cell>
          <cell r="D65" t="str">
            <v>Débil</v>
          </cell>
          <cell r="E65" t="str">
            <v>Débil</v>
          </cell>
          <cell r="F65" t="str">
            <v>Débil</v>
          </cell>
          <cell r="G65">
            <v>0</v>
          </cell>
        </row>
        <row r="77">
          <cell r="B77" t="str">
            <v>Concatenar</v>
          </cell>
          <cell r="C77" t="str">
            <v>Solidez del conjunto de los controles.</v>
          </cell>
          <cell r="D77" t="str">
            <v>Controles ayudan a disminuir la probabilidad</v>
          </cell>
          <cell r="E77" t="str">
            <v># Columnas en la matriz de riesgo que se desplaza en el eje de la probabilidad</v>
          </cell>
        </row>
        <row r="78">
          <cell r="B78" t="str">
            <v>FuerteDirectamente</v>
          </cell>
          <cell r="C78" t="str">
            <v>Fuerte</v>
          </cell>
          <cell r="D78" t="str">
            <v>Directamente</v>
          </cell>
          <cell r="E78">
            <v>2</v>
          </cell>
        </row>
        <row r="79">
          <cell r="B79" t="str">
            <v>FuerteNo disminuye</v>
          </cell>
          <cell r="C79" t="str">
            <v>Fuerte</v>
          </cell>
          <cell r="D79" t="str">
            <v>No disminuye</v>
          </cell>
          <cell r="E79">
            <v>0</v>
          </cell>
        </row>
        <row r="80">
          <cell r="B80" t="str">
            <v>ModeradoDirectamente</v>
          </cell>
          <cell r="C80" t="str">
            <v>Moderado</v>
          </cell>
          <cell r="D80" t="str">
            <v>Directamente</v>
          </cell>
          <cell r="E80">
            <v>1</v>
          </cell>
        </row>
        <row r="81">
          <cell r="B81" t="str">
            <v>ModeradoNo disminuye</v>
          </cell>
          <cell r="C81" t="str">
            <v>Moderado</v>
          </cell>
          <cell r="D81" t="str">
            <v>No disminuye</v>
          </cell>
          <cell r="E81">
            <v>0</v>
          </cell>
        </row>
        <row r="82">
          <cell r="B82" t="str">
            <v>DébilDirectamente</v>
          </cell>
          <cell r="C82" t="str">
            <v>Débil</v>
          </cell>
          <cell r="D82" t="str">
            <v>Directamente</v>
          </cell>
          <cell r="E82">
            <v>0</v>
          </cell>
        </row>
        <row r="83">
          <cell r="B83" t="str">
            <v>DébilNo disminuye</v>
          </cell>
          <cell r="C83" t="str">
            <v>Débil</v>
          </cell>
          <cell r="D83" t="str">
            <v>No disminuye</v>
          </cell>
          <cell r="E83">
            <v>0</v>
          </cell>
        </row>
      </sheetData>
      <sheetData sheetId="6">
        <row r="8">
          <cell r="A8"/>
          <cell r="B8" t="str">
            <v>RIESGO DE CORRUPCIÓN</v>
          </cell>
          <cell r="C8"/>
          <cell r="D8" t="str">
            <v>CRITERIOS DE CALIFICACIÓN</v>
          </cell>
          <cell r="E8"/>
          <cell r="F8"/>
          <cell r="G8"/>
          <cell r="H8"/>
          <cell r="I8"/>
          <cell r="J8"/>
          <cell r="K8"/>
          <cell r="L8"/>
          <cell r="M8"/>
          <cell r="N8"/>
          <cell r="O8"/>
          <cell r="P8"/>
          <cell r="Q8"/>
          <cell r="R8"/>
          <cell r="S8"/>
          <cell r="T8"/>
          <cell r="U8"/>
          <cell r="V8"/>
          <cell r="W8"/>
        </row>
        <row r="9">
          <cell r="A9" t="str">
            <v>No</v>
          </cell>
          <cell r="B9" t="str">
            <v>No.</v>
          </cell>
          <cell r="C9" t="str">
            <v>Riesgo</v>
          </cell>
          <cell r="D9" t="str">
            <v>1. ¿Afecta al grupo de funcionarios del proceso?</v>
          </cell>
          <cell r="E9" t="str">
            <v>2. ¿Afecta el cumplimiento de metas y objetivos de la dependencia?</v>
          </cell>
          <cell r="F9" t="str">
            <v>3. ¿Afecta el cumplimiento de misión de la Entidad?</v>
          </cell>
          <cell r="G9" t="str">
            <v>4. ¿Afecta el cumplimiento de la misión del sector al que pertenece la Entidad?</v>
          </cell>
          <cell r="H9" t="str">
            <v>5. ¿Genera pérdida de confianza de la Entidad, afectando su reputación?</v>
          </cell>
          <cell r="I9" t="str">
            <v>6. ¿Genera pérdida de recursos económicos?</v>
          </cell>
          <cell r="J9" t="str">
            <v>7. ¿Afecta la generación de los productos o la prestación de servicios?</v>
          </cell>
          <cell r="K9" t="str">
            <v>8. ¿Da lugar al detrimento de calidad de vida de la comunidad por la pérdida del bien o servicios o los recursos públicos?</v>
          </cell>
          <cell r="L9" t="str">
            <v>9. ¿Genera pérdida de información de la Entidad?</v>
          </cell>
          <cell r="M9" t="str">
            <v>10. ¿Genera intervención de los órganos de control, de la Fiscalía, u otro ente?</v>
          </cell>
          <cell r="N9" t="str">
            <v>11. ¿Da lugar a procesos sancionatorios?</v>
          </cell>
          <cell r="O9" t="str">
            <v>12. ¿Da lugar a procesos disciplinarios?</v>
          </cell>
          <cell r="P9" t="str">
            <v>13. ¿Da lugar a procesos fiscales?</v>
          </cell>
          <cell r="Q9" t="str">
            <v>14. ¿Da lugar a procesos penales?</v>
          </cell>
          <cell r="R9" t="str">
            <v>15. ¿Genera pérdida de credibilidad del sector?</v>
          </cell>
          <cell r="S9" t="str">
            <v>16. ¿Ocasiona lesiones físicas o pérdida de vidas humanas?</v>
          </cell>
          <cell r="T9" t="str">
            <v>17. ¿Afecta la imagen regional?</v>
          </cell>
          <cell r="U9" t="str">
            <v>18. ¿Afecta la imagen nacional?</v>
          </cell>
          <cell r="V9" t="str">
            <v>19. ¿Genera daño ambiental?</v>
          </cell>
          <cell r="W9" t="str">
            <v>Total</v>
          </cell>
        </row>
        <row r="10">
          <cell r="A10" t="str">
            <v>Corrupción1</v>
          </cell>
          <cell r="B10">
            <v>1</v>
          </cell>
          <cell r="C10" t="str">
            <v>Posibilidad de recibir o solicitar cualquier dádiva o beneficio a nombre propio o de terceros, con el fin de dar un tratamiento especial o preferencial utilizando indebidamente influencias personales  o poder derivadas del ejercicio del cargo, de las func</v>
          </cell>
          <cell r="D10" t="str">
            <v>SI</v>
          </cell>
          <cell r="E10" t="str">
            <v>SI</v>
          </cell>
          <cell r="F10" t="str">
            <v>SI</v>
          </cell>
          <cell r="G10" t="str">
            <v>NO</v>
          </cell>
          <cell r="H10" t="str">
            <v>SI</v>
          </cell>
          <cell r="I10" t="str">
            <v>SI</v>
          </cell>
          <cell r="J10" t="str">
            <v>SI</v>
          </cell>
          <cell r="K10" t="str">
            <v>NO</v>
          </cell>
          <cell r="L10" t="str">
            <v>NO</v>
          </cell>
          <cell r="M10" t="str">
            <v>SI</v>
          </cell>
          <cell r="N10" t="str">
            <v>SI</v>
          </cell>
          <cell r="O10" t="str">
            <v>SI</v>
          </cell>
          <cell r="P10" t="str">
            <v>SI</v>
          </cell>
          <cell r="Q10" t="str">
            <v>SI</v>
          </cell>
          <cell r="R10" t="str">
            <v>SI</v>
          </cell>
          <cell r="S10" t="str">
            <v>NO</v>
          </cell>
          <cell r="T10" t="str">
            <v>SI</v>
          </cell>
          <cell r="U10" t="str">
            <v>SI</v>
          </cell>
          <cell r="V10" t="str">
            <v>NO</v>
          </cell>
          <cell r="W10">
            <v>14</v>
          </cell>
        </row>
        <row r="11">
          <cell r="A11" t="str">
            <v>Corrupción2</v>
          </cell>
          <cell r="B11">
            <v>6</v>
          </cell>
          <cell r="C11" t="str">
            <v>Posibilidad de recibir o solicitar cualquier dádiva o beneficio a nombre propio o de terceros, con el fin de celebrar contratos de bienes y servicios innecesarios, que no cumplan con los requisitos previstos, o con violación al régimen contractual dispues</v>
          </cell>
          <cell r="D11" t="str">
            <v>SI</v>
          </cell>
          <cell r="E11" t="str">
            <v>SI</v>
          </cell>
          <cell r="F11" t="str">
            <v>SI</v>
          </cell>
          <cell r="G11" t="str">
            <v>NO</v>
          </cell>
          <cell r="H11" t="str">
            <v>SI</v>
          </cell>
          <cell r="I11" t="str">
            <v>SI</v>
          </cell>
          <cell r="J11" t="str">
            <v>SI</v>
          </cell>
          <cell r="K11" t="str">
            <v>NO</v>
          </cell>
          <cell r="L11" t="str">
            <v>SI</v>
          </cell>
          <cell r="M11" t="str">
            <v>SI</v>
          </cell>
          <cell r="N11" t="str">
            <v>SI</v>
          </cell>
          <cell r="O11" t="str">
            <v>SI</v>
          </cell>
          <cell r="P11" t="str">
            <v>SI</v>
          </cell>
          <cell r="Q11" t="str">
            <v>SI</v>
          </cell>
          <cell r="R11" t="str">
            <v>SI</v>
          </cell>
          <cell r="S11" t="str">
            <v>NO</v>
          </cell>
          <cell r="T11" t="str">
            <v>SI</v>
          </cell>
          <cell r="U11" t="str">
            <v>SI</v>
          </cell>
          <cell r="V11" t="str">
            <v>NO</v>
          </cell>
          <cell r="W11">
            <v>15</v>
          </cell>
        </row>
        <row r="12">
          <cell r="A12" t="str">
            <v>Corrupción3</v>
          </cell>
          <cell r="B12">
            <v>10</v>
          </cell>
          <cell r="C12" t="str">
            <v xml:space="preserve">Posibilidad de recibir o solicitar cualquier dádiva o beneficio a nombre propio o de terceros, con el fin de abstenerse de  informar o de poner en conocimiento presuntas conductas delictivas o antiéticas a investigar por las autoridades respectivas  </v>
          </cell>
          <cell r="D12" t="str">
            <v>SI</v>
          </cell>
          <cell r="E12" t="str">
            <v>SI</v>
          </cell>
          <cell r="F12" t="str">
            <v>SI</v>
          </cell>
          <cell r="G12" t="str">
            <v>NO</v>
          </cell>
          <cell r="H12" t="str">
            <v>SI</v>
          </cell>
          <cell r="I12" t="str">
            <v>SI</v>
          </cell>
          <cell r="J12" t="str">
            <v>SI</v>
          </cell>
          <cell r="K12" t="str">
            <v>NO</v>
          </cell>
          <cell r="L12" t="str">
            <v>SI</v>
          </cell>
          <cell r="M12" t="str">
            <v>SI</v>
          </cell>
          <cell r="N12" t="str">
            <v>SI</v>
          </cell>
          <cell r="O12" t="str">
            <v>SI</v>
          </cell>
          <cell r="P12" t="str">
            <v>SI</v>
          </cell>
          <cell r="Q12" t="str">
            <v>SI</v>
          </cell>
          <cell r="R12" t="str">
            <v>SI</v>
          </cell>
          <cell r="S12" t="str">
            <v>NO</v>
          </cell>
          <cell r="T12" t="str">
            <v>SI</v>
          </cell>
          <cell r="U12" t="str">
            <v>SI</v>
          </cell>
          <cell r="V12" t="str">
            <v>NO</v>
          </cell>
          <cell r="W12">
            <v>15</v>
          </cell>
        </row>
        <row r="13">
          <cell r="A13" t="str">
            <v>Corrupción4</v>
          </cell>
          <cell r="B13">
            <v>11</v>
          </cell>
          <cell r="C13" t="str">
            <v>Posibilidad de recibir o solicitar cualquier dádiva o beneficio a nombre propio o de terceros, con el fin de dar uso indebido o ilícito de información confidencial, privilegiada o reservada relativa a los procesos que adelanta la SAE así como de sus siste</v>
          </cell>
          <cell r="D13" t="str">
            <v>SI</v>
          </cell>
          <cell r="E13" t="str">
            <v>SI</v>
          </cell>
          <cell r="F13" t="str">
            <v>SI</v>
          </cell>
          <cell r="G13" t="str">
            <v>NO</v>
          </cell>
          <cell r="H13" t="str">
            <v>SI</v>
          </cell>
          <cell r="I13" t="str">
            <v>SI</v>
          </cell>
          <cell r="J13" t="str">
            <v>SI</v>
          </cell>
          <cell r="K13" t="str">
            <v>NO</v>
          </cell>
          <cell r="L13" t="str">
            <v>SI</v>
          </cell>
          <cell r="M13" t="str">
            <v>SI</v>
          </cell>
          <cell r="N13" t="str">
            <v>SI</v>
          </cell>
          <cell r="O13" t="str">
            <v>SI</v>
          </cell>
          <cell r="P13" t="str">
            <v>SI</v>
          </cell>
          <cell r="Q13" t="str">
            <v>SI</v>
          </cell>
          <cell r="R13" t="str">
            <v>SI</v>
          </cell>
          <cell r="S13" t="str">
            <v>NO</v>
          </cell>
          <cell r="T13" t="str">
            <v>SI</v>
          </cell>
          <cell r="U13" t="str">
            <v>SI</v>
          </cell>
          <cell r="V13" t="str">
            <v>NO</v>
          </cell>
          <cell r="W13">
            <v>15</v>
          </cell>
        </row>
        <row r="14">
          <cell r="A14" t="str">
            <v>Corrupción5</v>
          </cell>
          <cell r="B14">
            <v>13</v>
          </cell>
          <cell r="C14" t="str">
            <v>Posibilidad de recibir o solicitar cualquier dádiva o beneficio a nombre propio o de terceros, con el fin de favorecer a terceros para que de manera ilegal  se  apropien de activos del estado.</v>
          </cell>
          <cell r="D14" t="str">
            <v>SI</v>
          </cell>
          <cell r="E14" t="str">
            <v>SI</v>
          </cell>
          <cell r="F14" t="str">
            <v>SI</v>
          </cell>
          <cell r="G14" t="str">
            <v>NO</v>
          </cell>
          <cell r="H14" t="str">
            <v>SI</v>
          </cell>
          <cell r="I14" t="str">
            <v>SI</v>
          </cell>
          <cell r="J14" t="str">
            <v>SI</v>
          </cell>
          <cell r="K14" t="str">
            <v>NO</v>
          </cell>
          <cell r="L14" t="str">
            <v>SI</v>
          </cell>
          <cell r="M14" t="str">
            <v>SI</v>
          </cell>
          <cell r="N14" t="str">
            <v>SI</v>
          </cell>
          <cell r="O14" t="str">
            <v>SI</v>
          </cell>
          <cell r="P14" t="str">
            <v>SI</v>
          </cell>
          <cell r="Q14" t="str">
            <v>SI</v>
          </cell>
          <cell r="R14" t="str">
            <v>SI</v>
          </cell>
          <cell r="S14" t="str">
            <v>NO</v>
          </cell>
          <cell r="T14" t="str">
            <v>SI</v>
          </cell>
          <cell r="U14" t="str">
            <v>SI</v>
          </cell>
          <cell r="V14" t="str">
            <v>NO</v>
          </cell>
          <cell r="W14">
            <v>15</v>
          </cell>
        </row>
        <row r="15">
          <cell r="A15" t="str">
            <v>Corrupción6</v>
          </cell>
          <cell r="B15">
            <v>128</v>
          </cell>
          <cell r="C15" t="str">
            <v>Posibilidad de recibir o solicitar cualquier dádiva o beneficio a nombre propio o de terceros, con el fin de manipular o direccionar  información procesada o generada en el marco de la actividad de la auditoría interna.</v>
          </cell>
          <cell r="D15" t="str">
            <v>SI</v>
          </cell>
          <cell r="E15" t="str">
            <v>SI</v>
          </cell>
          <cell r="F15" t="str">
            <v>SI</v>
          </cell>
          <cell r="G15" t="str">
            <v>NO</v>
          </cell>
          <cell r="H15" t="str">
            <v>SI</v>
          </cell>
          <cell r="I15" t="str">
            <v>SI</v>
          </cell>
          <cell r="J15" t="str">
            <v>SI</v>
          </cell>
          <cell r="K15" t="str">
            <v>NO</v>
          </cell>
          <cell r="L15" t="str">
            <v>SI</v>
          </cell>
          <cell r="M15" t="str">
            <v>SI</v>
          </cell>
          <cell r="N15" t="str">
            <v>SI</v>
          </cell>
          <cell r="O15" t="str">
            <v>SI</v>
          </cell>
          <cell r="P15" t="str">
            <v>SI</v>
          </cell>
          <cell r="Q15" t="str">
            <v>SI</v>
          </cell>
          <cell r="R15" t="str">
            <v>SI</v>
          </cell>
          <cell r="S15" t="str">
            <v>NO</v>
          </cell>
          <cell r="T15" t="str">
            <v>SI</v>
          </cell>
          <cell r="U15" t="str">
            <v>SI</v>
          </cell>
          <cell r="V15" t="str">
            <v>NO</v>
          </cell>
          <cell r="W15">
            <v>15</v>
          </cell>
        </row>
        <row r="16">
          <cell r="A16" t="str">
            <v>Corrupción7</v>
          </cell>
          <cell r="B16">
            <v>177</v>
          </cell>
          <cell r="C16" t="str">
            <v>Posibilidad de recibir o solicitar cualquier dádiva o beneficio a nombre propio o de terceros, con el fin de alterar o manipular ilegalmente la información de los activos recibidos que puedan afectar su potencial de productividad</v>
          </cell>
          <cell r="D16" t="str">
            <v>SI</v>
          </cell>
          <cell r="E16" t="str">
            <v>SI</v>
          </cell>
          <cell r="F16" t="str">
            <v>SI</v>
          </cell>
          <cell r="G16" t="str">
            <v>NO</v>
          </cell>
          <cell r="H16" t="str">
            <v>SI</v>
          </cell>
          <cell r="I16" t="str">
            <v>SI</v>
          </cell>
          <cell r="J16" t="str">
            <v>SI</v>
          </cell>
          <cell r="K16" t="str">
            <v>NO</v>
          </cell>
          <cell r="L16" t="str">
            <v>SI</v>
          </cell>
          <cell r="M16" t="str">
            <v>SI</v>
          </cell>
          <cell r="N16" t="str">
            <v>SI</v>
          </cell>
          <cell r="O16" t="str">
            <v>SI</v>
          </cell>
          <cell r="P16" t="str">
            <v>SI</v>
          </cell>
          <cell r="Q16" t="str">
            <v>SI</v>
          </cell>
          <cell r="R16" t="str">
            <v>SI</v>
          </cell>
          <cell r="S16" t="str">
            <v>NO</v>
          </cell>
          <cell r="T16" t="str">
            <v>SI</v>
          </cell>
          <cell r="U16" t="str">
            <v>SI</v>
          </cell>
          <cell r="V16" t="str">
            <v>NO</v>
          </cell>
          <cell r="W16">
            <v>15</v>
          </cell>
        </row>
        <row r="17">
          <cell r="A17" t="str">
            <v>Corrupción8</v>
          </cell>
          <cell r="B17">
            <v>178</v>
          </cell>
          <cell r="C17" t="str">
            <v>Posibilidad de recibir o solicitar cualquier dádiva o beneficio a nombre propio o de terceros, con el fin de favorecer a terceros en el proceso de registro de depositarios provisionales y liquidadores para la administración de los activos a cargo de SAE.</v>
          </cell>
          <cell r="D17" t="str">
            <v>SI</v>
          </cell>
          <cell r="E17" t="str">
            <v>SI</v>
          </cell>
          <cell r="F17" t="str">
            <v>SI</v>
          </cell>
          <cell r="G17" t="str">
            <v>NO</v>
          </cell>
          <cell r="H17" t="str">
            <v>SI</v>
          </cell>
          <cell r="I17" t="str">
            <v>SI</v>
          </cell>
          <cell r="J17" t="str">
            <v>SI</v>
          </cell>
          <cell r="K17" t="str">
            <v>NO</v>
          </cell>
          <cell r="L17" t="str">
            <v>SI</v>
          </cell>
          <cell r="M17" t="str">
            <v>SI</v>
          </cell>
          <cell r="N17" t="str">
            <v>SI</v>
          </cell>
          <cell r="O17" t="str">
            <v>SI</v>
          </cell>
          <cell r="P17" t="str">
            <v>SI</v>
          </cell>
          <cell r="Q17" t="str">
            <v>SI</v>
          </cell>
          <cell r="R17" t="str">
            <v>SI</v>
          </cell>
          <cell r="S17" t="str">
            <v>NO</v>
          </cell>
          <cell r="T17" t="str">
            <v>SI</v>
          </cell>
          <cell r="U17" t="str">
            <v>SI</v>
          </cell>
          <cell r="V17" t="str">
            <v>NO</v>
          </cell>
          <cell r="W17">
            <v>15</v>
          </cell>
        </row>
        <row r="18">
          <cell r="A18" t="str">
            <v>Corrupción9</v>
          </cell>
          <cell r="B18">
            <v>179</v>
          </cell>
          <cell r="C18" t="str">
            <v>Posibilidad de recibir o solicitar cualquier dádiva o beneficio a nombre propio o de terceros, con el fin de favorecer a terceros en el registro de revisores fiscales para la administración de sociedades activas y en liquidación a cargo de SAE</v>
          </cell>
          <cell r="D18" t="str">
            <v>SI</v>
          </cell>
          <cell r="E18" t="str">
            <v>SI</v>
          </cell>
          <cell r="F18" t="str">
            <v>SI</v>
          </cell>
          <cell r="G18" t="str">
            <v>NO</v>
          </cell>
          <cell r="H18" t="str">
            <v>SI</v>
          </cell>
          <cell r="I18" t="str">
            <v>SI</v>
          </cell>
          <cell r="J18" t="str">
            <v>SI</v>
          </cell>
          <cell r="K18" t="str">
            <v>NO</v>
          </cell>
          <cell r="L18" t="str">
            <v>SI</v>
          </cell>
          <cell r="M18" t="str">
            <v>SI</v>
          </cell>
          <cell r="N18" t="str">
            <v>SI</v>
          </cell>
          <cell r="O18" t="str">
            <v>SI</v>
          </cell>
          <cell r="P18" t="str">
            <v>SI</v>
          </cell>
          <cell r="Q18" t="str">
            <v>SI</v>
          </cell>
          <cell r="R18" t="str">
            <v>SI</v>
          </cell>
          <cell r="S18" t="str">
            <v>NO</v>
          </cell>
          <cell r="T18" t="str">
            <v>SI</v>
          </cell>
          <cell r="U18" t="str">
            <v>SI</v>
          </cell>
          <cell r="V18" t="str">
            <v>NO</v>
          </cell>
          <cell r="W18">
            <v>15</v>
          </cell>
        </row>
        <row r="19">
          <cell r="A19" t="str">
            <v>Corrupción10</v>
          </cell>
          <cell r="B19">
            <v>180</v>
          </cell>
          <cell r="C19" t="str">
            <v xml:space="preserve">Posibilidad de recibir o solicitar cualquier dádiva o beneficio a nombre propio o de terceros, con el fin de alterar de manera indebida e ilícita diagnósticos de activos para direccionar los mecanismos de disposición temporal o definitiva de los bienes </v>
          </cell>
          <cell r="D19" t="str">
            <v>SI</v>
          </cell>
          <cell r="E19" t="str">
            <v>SI</v>
          </cell>
          <cell r="F19" t="str">
            <v>SI</v>
          </cell>
          <cell r="G19" t="str">
            <v>NO</v>
          </cell>
          <cell r="H19" t="str">
            <v>SI</v>
          </cell>
          <cell r="I19" t="str">
            <v>SI</v>
          </cell>
          <cell r="J19" t="str">
            <v>SI</v>
          </cell>
          <cell r="K19" t="str">
            <v>NO</v>
          </cell>
          <cell r="L19" t="str">
            <v>SI</v>
          </cell>
          <cell r="M19" t="str">
            <v>SI</v>
          </cell>
          <cell r="N19" t="str">
            <v>SI</v>
          </cell>
          <cell r="O19" t="str">
            <v>SI</v>
          </cell>
          <cell r="P19" t="str">
            <v>SI</v>
          </cell>
          <cell r="Q19" t="str">
            <v>SI</v>
          </cell>
          <cell r="R19" t="str">
            <v>SI</v>
          </cell>
          <cell r="S19" t="str">
            <v>NO</v>
          </cell>
          <cell r="T19" t="str">
            <v>SI</v>
          </cell>
          <cell r="U19" t="str">
            <v>SI</v>
          </cell>
          <cell r="V19" t="str">
            <v>NO</v>
          </cell>
          <cell r="W19">
            <v>15</v>
          </cell>
        </row>
        <row r="20">
          <cell r="A20" t="str">
            <v>Corrupción11</v>
          </cell>
          <cell r="B20">
            <v>181</v>
          </cell>
          <cell r="C20" t="str">
            <v>Posibilidad de recibir o solicitar cualquier dádiva o beneficio a nombre propio o de terceros, con el fin de favorecer el registro e inscripción de bancas de inversión sin el cumplimiento de los requisitos exigibles.</v>
          </cell>
          <cell r="D20" t="str">
            <v>SI</v>
          </cell>
          <cell r="E20" t="str">
            <v>SI</v>
          </cell>
          <cell r="F20" t="str">
            <v>SI</v>
          </cell>
          <cell r="G20" t="str">
            <v>NO</v>
          </cell>
          <cell r="H20" t="str">
            <v>SI</v>
          </cell>
          <cell r="I20" t="str">
            <v>SI</v>
          </cell>
          <cell r="J20" t="str">
            <v>SI</v>
          </cell>
          <cell r="K20" t="str">
            <v>NO</v>
          </cell>
          <cell r="L20" t="str">
            <v>SI</v>
          </cell>
          <cell r="M20" t="str">
            <v>SI</v>
          </cell>
          <cell r="N20" t="str">
            <v>SI</v>
          </cell>
          <cell r="O20" t="str">
            <v>SI</v>
          </cell>
          <cell r="P20" t="str">
            <v>SI</v>
          </cell>
          <cell r="Q20" t="str">
            <v>SI</v>
          </cell>
          <cell r="R20" t="str">
            <v>SI</v>
          </cell>
          <cell r="S20" t="str">
            <v>NO</v>
          </cell>
          <cell r="T20" t="str">
            <v>SI</v>
          </cell>
          <cell r="U20" t="str">
            <v>SI</v>
          </cell>
          <cell r="V20" t="str">
            <v>NO</v>
          </cell>
          <cell r="W20">
            <v>15</v>
          </cell>
        </row>
        <row r="21">
          <cell r="A21" t="str">
            <v>Corrupción12</v>
          </cell>
          <cell r="B21">
            <v>182</v>
          </cell>
          <cell r="C21" t="str">
            <v>Posibilidad de recibir o solicitar cualquier dádiva o beneficio a nombre propio o de terceros, con el fin de alterar o modificar irregular o ilícitamente la valoración o avalúos de los bienes administrados por SAE.</v>
          </cell>
          <cell r="D21" t="str">
            <v>SI</v>
          </cell>
          <cell r="E21" t="str">
            <v>SI</v>
          </cell>
          <cell r="F21" t="str">
            <v>SI</v>
          </cell>
          <cell r="G21" t="str">
            <v>SI</v>
          </cell>
          <cell r="H21" t="str">
            <v>SI</v>
          </cell>
          <cell r="I21" t="str">
            <v>SI</v>
          </cell>
          <cell r="J21" t="str">
            <v>SI</v>
          </cell>
          <cell r="K21" t="str">
            <v>NO</v>
          </cell>
          <cell r="L21" t="str">
            <v>SI</v>
          </cell>
          <cell r="M21" t="str">
            <v>SI</v>
          </cell>
          <cell r="N21" t="str">
            <v>SI</v>
          </cell>
          <cell r="O21" t="str">
            <v>SI</v>
          </cell>
          <cell r="P21" t="str">
            <v>SI</v>
          </cell>
          <cell r="Q21" t="str">
            <v>SI</v>
          </cell>
          <cell r="R21" t="str">
            <v>SI</v>
          </cell>
          <cell r="S21" t="str">
            <v>NO</v>
          </cell>
          <cell r="T21" t="str">
            <v>SI</v>
          </cell>
          <cell r="U21" t="str">
            <v>SI</v>
          </cell>
          <cell r="V21" t="str">
            <v>NO</v>
          </cell>
          <cell r="W21">
            <v>16</v>
          </cell>
        </row>
        <row r="22">
          <cell r="A22" t="str">
            <v>Corrupción13</v>
          </cell>
          <cell r="B22">
            <v>183</v>
          </cell>
          <cell r="C22" t="str">
            <v>Posibilidad de recibir o solicitar cualquier dádiva o beneficio a nombre propio o de terceros, con el fin de alterar la valoración de los estimados de renta de los bienes inmuebles administrados por SAE.</v>
          </cell>
          <cell r="D22" t="str">
            <v>SI</v>
          </cell>
          <cell r="E22" t="str">
            <v>SI</v>
          </cell>
          <cell r="F22" t="str">
            <v>SI</v>
          </cell>
          <cell r="G22" t="str">
            <v>SI</v>
          </cell>
          <cell r="H22" t="str">
            <v>NO</v>
          </cell>
          <cell r="I22" t="str">
            <v>SI</v>
          </cell>
          <cell r="J22" t="str">
            <v>SI</v>
          </cell>
          <cell r="K22" t="str">
            <v>NO</v>
          </cell>
          <cell r="L22" t="str">
            <v>SI</v>
          </cell>
          <cell r="M22" t="str">
            <v>SI</v>
          </cell>
          <cell r="N22" t="str">
            <v>SI</v>
          </cell>
          <cell r="O22" t="str">
            <v>SI</v>
          </cell>
          <cell r="P22" t="str">
            <v>SI</v>
          </cell>
          <cell r="Q22" t="str">
            <v>SI</v>
          </cell>
          <cell r="R22" t="str">
            <v>SI</v>
          </cell>
          <cell r="S22" t="str">
            <v>NO</v>
          </cell>
          <cell r="T22" t="str">
            <v>SI</v>
          </cell>
          <cell r="U22" t="str">
            <v>SI</v>
          </cell>
          <cell r="V22" t="str">
            <v>NO</v>
          </cell>
          <cell r="W22">
            <v>15</v>
          </cell>
        </row>
        <row r="23">
          <cell r="A23" t="str">
            <v>Corrupción14</v>
          </cell>
          <cell r="B23">
            <v>184</v>
          </cell>
          <cell r="C23" t="str">
            <v>Posibilidad de recibir o solicitar cualquier dádiva o beneficio a nombre propio o de terceros, con el fin de enajenar de manera temprana un bien sin el cumplimiento de los requisitos exigibles.</v>
          </cell>
          <cell r="D23" t="str">
            <v>SI</v>
          </cell>
          <cell r="E23" t="str">
            <v>SI</v>
          </cell>
          <cell r="F23" t="str">
            <v>SI</v>
          </cell>
          <cell r="G23" t="str">
            <v>SI</v>
          </cell>
          <cell r="H23" t="str">
            <v>SI</v>
          </cell>
          <cell r="I23" t="str">
            <v>SI</v>
          </cell>
          <cell r="J23" t="str">
            <v>SI</v>
          </cell>
          <cell r="K23" t="str">
            <v>NO</v>
          </cell>
          <cell r="L23" t="str">
            <v>SI</v>
          </cell>
          <cell r="M23" t="str">
            <v>SI</v>
          </cell>
          <cell r="N23" t="str">
            <v>SI</v>
          </cell>
          <cell r="O23" t="str">
            <v>SI</v>
          </cell>
          <cell r="P23" t="str">
            <v>SI</v>
          </cell>
          <cell r="Q23" t="str">
            <v>SI</v>
          </cell>
          <cell r="R23" t="str">
            <v>SI</v>
          </cell>
          <cell r="S23" t="str">
            <v>NO</v>
          </cell>
          <cell r="T23" t="str">
            <v>SI</v>
          </cell>
          <cell r="U23" t="str">
            <v>SI</v>
          </cell>
          <cell r="V23" t="str">
            <v>NO</v>
          </cell>
          <cell r="W23">
            <v>16</v>
          </cell>
        </row>
        <row r="24">
          <cell r="A24" t="str">
            <v>Corrupción15</v>
          </cell>
          <cell r="B24">
            <v>185</v>
          </cell>
          <cell r="C24" t="str">
            <v>Posibilidad de recibir o solicitar cualquier dádiva o beneficio a nombre propio o de terceros, con el fin de asignar un bien para su disposición o administración temporal sin el cumplimiento de los requisitos de ley y la normativa definida.</v>
          </cell>
          <cell r="D24" t="str">
            <v>SI</v>
          </cell>
          <cell r="E24" t="str">
            <v>SI</v>
          </cell>
          <cell r="F24" t="str">
            <v>SI</v>
          </cell>
          <cell r="G24" t="str">
            <v>SI</v>
          </cell>
          <cell r="H24" t="str">
            <v>SI</v>
          </cell>
          <cell r="I24" t="str">
            <v>SI</v>
          </cell>
          <cell r="J24" t="str">
            <v>SI</v>
          </cell>
          <cell r="K24" t="str">
            <v>NO</v>
          </cell>
          <cell r="L24" t="str">
            <v>SI</v>
          </cell>
          <cell r="M24" t="str">
            <v>SI</v>
          </cell>
          <cell r="N24" t="str">
            <v>SI</v>
          </cell>
          <cell r="O24" t="str">
            <v>SI</v>
          </cell>
          <cell r="P24" t="str">
            <v>SI</v>
          </cell>
          <cell r="Q24" t="str">
            <v>SI</v>
          </cell>
          <cell r="R24" t="str">
            <v>SI</v>
          </cell>
          <cell r="S24" t="str">
            <v>NO</v>
          </cell>
          <cell r="T24" t="str">
            <v>SI</v>
          </cell>
          <cell r="U24" t="str">
            <v>SI</v>
          </cell>
          <cell r="V24" t="str">
            <v>NO</v>
          </cell>
          <cell r="W24">
            <v>16</v>
          </cell>
        </row>
        <row r="25">
          <cell r="A25" t="str">
            <v>Corrupción16</v>
          </cell>
          <cell r="B25">
            <v>186</v>
          </cell>
          <cell r="C25" t="str">
            <v>Posibilidad de recibir o solicitar cualquier dádiva o beneficio a nombre propio o de terceros, con el fin de facilitar y/o permitir operaciones con fines delictivos de lavado de activos financiamiento a grupos terroristas o de operaciones  ilegales  en la</v>
          </cell>
          <cell r="D25" t="str">
            <v>SI</v>
          </cell>
          <cell r="E25" t="str">
            <v>SI</v>
          </cell>
          <cell r="F25" t="str">
            <v>SI</v>
          </cell>
          <cell r="G25" t="str">
            <v>SI</v>
          </cell>
          <cell r="H25" t="str">
            <v>SI</v>
          </cell>
          <cell r="I25" t="str">
            <v>SI</v>
          </cell>
          <cell r="J25" t="str">
            <v>SI</v>
          </cell>
          <cell r="K25" t="str">
            <v>NO</v>
          </cell>
          <cell r="L25" t="str">
            <v>SI</v>
          </cell>
          <cell r="M25" t="str">
            <v>SI</v>
          </cell>
          <cell r="N25" t="str">
            <v>SI</v>
          </cell>
          <cell r="O25" t="str">
            <v>SI</v>
          </cell>
          <cell r="P25" t="str">
            <v>SI</v>
          </cell>
          <cell r="Q25" t="str">
            <v>SI</v>
          </cell>
          <cell r="R25" t="str">
            <v>SI</v>
          </cell>
          <cell r="S25" t="str">
            <v>NO</v>
          </cell>
          <cell r="T25" t="str">
            <v>SI</v>
          </cell>
          <cell r="U25" t="str">
            <v>SI</v>
          </cell>
          <cell r="V25" t="str">
            <v>NO</v>
          </cell>
          <cell r="W25">
            <v>16</v>
          </cell>
        </row>
        <row r="26">
          <cell r="A26" t="str">
            <v>Corrupción17</v>
          </cell>
          <cell r="B26">
            <v>187</v>
          </cell>
          <cell r="C26" t="str">
            <v>Posibilidad de recibir o solicitar cualquier dádiva o beneficio a nombre propio o de terceros, con el fin de realizar entregas físicas de bienes sin el cumplimiento de los requisitos en los procesos de disposición final</v>
          </cell>
          <cell r="D26" t="str">
            <v>SI</v>
          </cell>
          <cell r="E26" t="str">
            <v>SI</v>
          </cell>
          <cell r="F26" t="str">
            <v>SI</v>
          </cell>
          <cell r="G26" t="str">
            <v>SI</v>
          </cell>
          <cell r="H26" t="str">
            <v>SI</v>
          </cell>
          <cell r="I26" t="str">
            <v>SI</v>
          </cell>
          <cell r="J26" t="str">
            <v>SI</v>
          </cell>
          <cell r="K26" t="str">
            <v>NO</v>
          </cell>
          <cell r="L26" t="str">
            <v>SI</v>
          </cell>
          <cell r="M26" t="str">
            <v>SI</v>
          </cell>
          <cell r="N26" t="str">
            <v>SI</v>
          </cell>
          <cell r="O26" t="str">
            <v>SI</v>
          </cell>
          <cell r="P26" t="str">
            <v>SI</v>
          </cell>
          <cell r="Q26" t="str">
            <v>SI</v>
          </cell>
          <cell r="R26" t="str">
            <v>SI</v>
          </cell>
          <cell r="S26" t="str">
            <v>NO</v>
          </cell>
          <cell r="T26" t="str">
            <v>SI</v>
          </cell>
          <cell r="U26" t="str">
            <v>SI</v>
          </cell>
          <cell r="V26" t="str">
            <v>NO</v>
          </cell>
          <cell r="W26">
            <v>16</v>
          </cell>
        </row>
        <row r="27">
          <cell r="A27" t="str">
            <v>Corrupción18</v>
          </cell>
          <cell r="B27">
            <v>188</v>
          </cell>
          <cell r="C27" t="str">
            <v>Posibilidad de recibir o solicitar cualquier dádiva o beneficio a nombre propio o de terceros, con el fin de transferir el dominio de bienes a entidades públicas a titulo de donación sin el cumplimiento de los requisitos exigidos.</v>
          </cell>
          <cell r="D27" t="str">
            <v>SI</v>
          </cell>
          <cell r="E27" t="str">
            <v>SI</v>
          </cell>
          <cell r="F27" t="str">
            <v>SI</v>
          </cell>
          <cell r="G27" t="str">
            <v>SI</v>
          </cell>
          <cell r="H27" t="str">
            <v>SI</v>
          </cell>
          <cell r="I27" t="str">
            <v>SI</v>
          </cell>
          <cell r="J27" t="str">
            <v>SI</v>
          </cell>
          <cell r="K27" t="str">
            <v>NO</v>
          </cell>
          <cell r="L27" t="str">
            <v>SI</v>
          </cell>
          <cell r="M27" t="str">
            <v>SI</v>
          </cell>
          <cell r="N27" t="str">
            <v>SI</v>
          </cell>
          <cell r="O27" t="str">
            <v>SI</v>
          </cell>
          <cell r="P27" t="str">
            <v>SI</v>
          </cell>
          <cell r="Q27" t="str">
            <v>SI</v>
          </cell>
          <cell r="R27" t="str">
            <v>SI</v>
          </cell>
          <cell r="S27" t="str">
            <v>NO</v>
          </cell>
          <cell r="T27" t="str">
            <v>SI</v>
          </cell>
          <cell r="U27" t="str">
            <v>SI</v>
          </cell>
          <cell r="V27" t="str">
            <v>NO</v>
          </cell>
          <cell r="W27">
            <v>16</v>
          </cell>
        </row>
        <row r="28">
          <cell r="A28" t="str">
            <v>Corrupción19</v>
          </cell>
          <cell r="B28" t="str">
            <v/>
          </cell>
          <cell r="C28" t="str">
            <v/>
          </cell>
          <cell r="D28" t="str">
            <v>SI</v>
          </cell>
          <cell r="E28" t="str">
            <v>SI</v>
          </cell>
          <cell r="F28" t="str">
            <v>SI</v>
          </cell>
          <cell r="G28" t="str">
            <v>SI</v>
          </cell>
          <cell r="H28" t="str">
            <v>NO</v>
          </cell>
          <cell r="I28" t="str">
            <v>SI</v>
          </cell>
          <cell r="J28" t="str">
            <v>SI</v>
          </cell>
          <cell r="K28" t="str">
            <v>NO</v>
          </cell>
          <cell r="L28" t="str">
            <v>SI</v>
          </cell>
          <cell r="M28" t="str">
            <v>SI</v>
          </cell>
          <cell r="N28" t="str">
            <v>SI</v>
          </cell>
          <cell r="O28" t="str">
            <v>SI</v>
          </cell>
          <cell r="P28" t="str">
            <v>SI</v>
          </cell>
          <cell r="Q28" t="str">
            <v>SI</v>
          </cell>
          <cell r="R28" t="str">
            <v>SI</v>
          </cell>
          <cell r="S28" t="str">
            <v>NO</v>
          </cell>
          <cell r="T28" t="str">
            <v>SI</v>
          </cell>
          <cell r="U28" t="str">
            <v>SI</v>
          </cell>
          <cell r="V28" t="str">
            <v>NO</v>
          </cell>
          <cell r="W28">
            <v>15</v>
          </cell>
        </row>
        <row r="29">
          <cell r="A29" t="str">
            <v>Corrupción20</v>
          </cell>
          <cell r="B29" t="str">
            <v/>
          </cell>
          <cell r="C29" t="str">
            <v/>
          </cell>
          <cell r="D29" t="str">
            <v>SI</v>
          </cell>
          <cell r="E29" t="str">
            <v>SI</v>
          </cell>
          <cell r="F29" t="str">
            <v>SI</v>
          </cell>
          <cell r="G29" t="str">
            <v>SI</v>
          </cell>
          <cell r="H29" t="str">
            <v>NO</v>
          </cell>
          <cell r="I29" t="str">
            <v>SI</v>
          </cell>
          <cell r="J29" t="str">
            <v>SI</v>
          </cell>
          <cell r="K29" t="str">
            <v>NO</v>
          </cell>
          <cell r="L29" t="str">
            <v>SI</v>
          </cell>
          <cell r="M29" t="str">
            <v>SI</v>
          </cell>
          <cell r="N29" t="str">
            <v>SI</v>
          </cell>
          <cell r="O29" t="str">
            <v>SI</v>
          </cell>
          <cell r="P29" t="str">
            <v>SI</v>
          </cell>
          <cell r="Q29" t="str">
            <v>SI</v>
          </cell>
          <cell r="R29" t="str">
            <v>SI</v>
          </cell>
          <cell r="S29" t="str">
            <v>NO</v>
          </cell>
          <cell r="T29" t="str">
            <v>SI</v>
          </cell>
          <cell r="U29" t="str">
            <v>SI</v>
          </cell>
          <cell r="V29" t="str">
            <v>NO</v>
          </cell>
          <cell r="W29">
            <v>15</v>
          </cell>
        </row>
        <row r="30">
          <cell r="A30" t="str">
            <v>Corrupción21</v>
          </cell>
          <cell r="B30" t="str">
            <v/>
          </cell>
          <cell r="C30" t="str">
            <v/>
          </cell>
          <cell r="D30" t="str">
            <v>SI</v>
          </cell>
          <cell r="E30" t="str">
            <v>SI</v>
          </cell>
          <cell r="F30" t="str">
            <v>SI</v>
          </cell>
          <cell r="G30" t="str">
            <v>SI</v>
          </cell>
          <cell r="H30" t="str">
            <v>NO</v>
          </cell>
          <cell r="I30" t="str">
            <v>SI</v>
          </cell>
          <cell r="J30" t="str">
            <v>SI</v>
          </cell>
          <cell r="K30" t="str">
            <v>NO</v>
          </cell>
          <cell r="L30" t="str">
            <v>SI</v>
          </cell>
          <cell r="M30" t="str">
            <v>SI</v>
          </cell>
          <cell r="N30" t="str">
            <v>SI</v>
          </cell>
          <cell r="O30" t="str">
            <v>SI</v>
          </cell>
          <cell r="P30" t="str">
            <v>SI</v>
          </cell>
          <cell r="Q30" t="str">
            <v>SI</v>
          </cell>
          <cell r="R30" t="str">
            <v>SI</v>
          </cell>
          <cell r="S30" t="str">
            <v>NO</v>
          </cell>
          <cell r="T30" t="str">
            <v>SI</v>
          </cell>
          <cell r="U30" t="str">
            <v>SI</v>
          </cell>
          <cell r="V30" t="str">
            <v>NO</v>
          </cell>
          <cell r="W30">
            <v>15</v>
          </cell>
        </row>
        <row r="31">
          <cell r="A31" t="str">
            <v>Corrupción22</v>
          </cell>
          <cell r="B31" t="str">
            <v/>
          </cell>
          <cell r="C31" t="str">
            <v/>
          </cell>
          <cell r="D31" t="str">
            <v>SI</v>
          </cell>
          <cell r="E31" t="str">
            <v>SI</v>
          </cell>
          <cell r="F31" t="str">
            <v>SI</v>
          </cell>
          <cell r="G31" t="str">
            <v>SI</v>
          </cell>
          <cell r="H31" t="str">
            <v>NO</v>
          </cell>
          <cell r="I31" t="str">
            <v>SI</v>
          </cell>
          <cell r="J31" t="str">
            <v>SI</v>
          </cell>
          <cell r="K31" t="str">
            <v>NO</v>
          </cell>
          <cell r="L31" t="str">
            <v>SI</v>
          </cell>
          <cell r="M31" t="str">
            <v>SI</v>
          </cell>
          <cell r="N31" t="str">
            <v>SI</v>
          </cell>
          <cell r="O31" t="str">
            <v>SI</v>
          </cell>
          <cell r="P31" t="str">
            <v>SI</v>
          </cell>
          <cell r="Q31" t="str">
            <v>SI</v>
          </cell>
          <cell r="R31" t="str">
            <v>SI</v>
          </cell>
          <cell r="S31" t="str">
            <v>NO</v>
          </cell>
          <cell r="T31" t="str">
            <v>SI</v>
          </cell>
          <cell r="U31" t="str">
            <v>SI</v>
          </cell>
          <cell r="V31" t="str">
            <v>NO</v>
          </cell>
          <cell r="W31">
            <v>15</v>
          </cell>
        </row>
        <row r="32">
          <cell r="A32" t="str">
            <v>Corrupción23</v>
          </cell>
          <cell r="B32" t="str">
            <v/>
          </cell>
          <cell r="C32" t="str">
            <v/>
          </cell>
          <cell r="D32" t="str">
            <v>SI</v>
          </cell>
          <cell r="E32" t="str">
            <v>SI</v>
          </cell>
          <cell r="F32" t="str">
            <v>SI</v>
          </cell>
          <cell r="G32" t="str">
            <v>SI</v>
          </cell>
          <cell r="H32" t="str">
            <v>NO</v>
          </cell>
          <cell r="I32" t="str">
            <v>SI</v>
          </cell>
          <cell r="J32" t="str">
            <v>SI</v>
          </cell>
          <cell r="K32" t="str">
            <v>NO</v>
          </cell>
          <cell r="L32" t="str">
            <v>SI</v>
          </cell>
          <cell r="M32" t="str">
            <v>SI</v>
          </cell>
          <cell r="N32" t="str">
            <v>SI</v>
          </cell>
          <cell r="O32" t="str">
            <v>SI</v>
          </cell>
          <cell r="P32" t="str">
            <v>SI</v>
          </cell>
          <cell r="Q32" t="str">
            <v>SI</v>
          </cell>
          <cell r="R32" t="str">
            <v>SI</v>
          </cell>
          <cell r="S32" t="str">
            <v>NO</v>
          </cell>
          <cell r="T32" t="str">
            <v>SI</v>
          </cell>
          <cell r="U32" t="str">
            <v>SI</v>
          </cell>
          <cell r="V32" t="str">
            <v>NO</v>
          </cell>
          <cell r="W32">
            <v>15</v>
          </cell>
        </row>
        <row r="33">
          <cell r="A33" t="str">
            <v>Corrupción24</v>
          </cell>
          <cell r="B33" t="str">
            <v/>
          </cell>
          <cell r="C33" t="str">
            <v/>
          </cell>
          <cell r="D33" t="str">
            <v>SI</v>
          </cell>
          <cell r="E33" t="str">
            <v>SI</v>
          </cell>
          <cell r="F33" t="str">
            <v>SI</v>
          </cell>
          <cell r="G33" t="str">
            <v>SI</v>
          </cell>
          <cell r="H33" t="str">
            <v>NO</v>
          </cell>
          <cell r="I33" t="str">
            <v>SI</v>
          </cell>
          <cell r="J33" t="str">
            <v>SI</v>
          </cell>
          <cell r="K33" t="str">
            <v>NO</v>
          </cell>
          <cell r="L33" t="str">
            <v>SI</v>
          </cell>
          <cell r="M33" t="str">
            <v>SI</v>
          </cell>
          <cell r="N33" t="str">
            <v>SI</v>
          </cell>
          <cell r="O33" t="str">
            <v>SI</v>
          </cell>
          <cell r="P33" t="str">
            <v>SI</v>
          </cell>
          <cell r="Q33" t="str">
            <v>SI</v>
          </cell>
          <cell r="R33" t="str">
            <v>SI</v>
          </cell>
          <cell r="S33" t="str">
            <v>NO</v>
          </cell>
          <cell r="T33" t="str">
            <v>SI</v>
          </cell>
          <cell r="U33" t="str">
            <v>SI</v>
          </cell>
          <cell r="V33" t="str">
            <v>NO</v>
          </cell>
          <cell r="W33">
            <v>15</v>
          </cell>
        </row>
        <row r="34">
          <cell r="A34" t="str">
            <v>Corrupción25</v>
          </cell>
          <cell r="B34" t="str">
            <v/>
          </cell>
          <cell r="C34" t="str">
            <v/>
          </cell>
          <cell r="D34"/>
          <cell r="E34"/>
          <cell r="F34"/>
          <cell r="G34"/>
          <cell r="H34"/>
          <cell r="I34"/>
          <cell r="J34"/>
          <cell r="K34"/>
          <cell r="L34"/>
          <cell r="M34"/>
          <cell r="N34"/>
          <cell r="O34"/>
          <cell r="P34"/>
          <cell r="Q34"/>
          <cell r="R34"/>
          <cell r="S34"/>
          <cell r="T34"/>
          <cell r="U34"/>
          <cell r="V34"/>
          <cell r="W34">
            <v>0</v>
          </cell>
        </row>
        <row r="35">
          <cell r="A35" t="str">
            <v>Corrupción26</v>
          </cell>
          <cell r="B35" t="str">
            <v/>
          </cell>
          <cell r="C35" t="str">
            <v/>
          </cell>
          <cell r="D35"/>
          <cell r="E35"/>
          <cell r="F35"/>
          <cell r="G35"/>
          <cell r="H35"/>
          <cell r="I35"/>
          <cell r="J35"/>
          <cell r="K35"/>
          <cell r="L35"/>
          <cell r="M35"/>
          <cell r="N35"/>
          <cell r="O35"/>
          <cell r="P35"/>
          <cell r="Q35"/>
          <cell r="R35"/>
          <cell r="S35"/>
          <cell r="T35"/>
          <cell r="U35"/>
          <cell r="V35"/>
          <cell r="W35">
            <v>0</v>
          </cell>
        </row>
        <row r="36">
          <cell r="A36" t="str">
            <v>Corrupción27</v>
          </cell>
          <cell r="B36" t="str">
            <v/>
          </cell>
          <cell r="C36" t="str">
            <v/>
          </cell>
          <cell r="D36"/>
          <cell r="E36"/>
          <cell r="F36"/>
          <cell r="G36"/>
          <cell r="H36"/>
          <cell r="I36"/>
          <cell r="J36"/>
          <cell r="K36"/>
          <cell r="L36"/>
          <cell r="M36"/>
          <cell r="N36"/>
          <cell r="O36"/>
          <cell r="P36"/>
          <cell r="Q36"/>
          <cell r="R36"/>
          <cell r="S36"/>
          <cell r="T36"/>
          <cell r="U36"/>
          <cell r="V36"/>
          <cell r="W36">
            <v>0</v>
          </cell>
        </row>
        <row r="37">
          <cell r="A37" t="str">
            <v>Corrupción28</v>
          </cell>
          <cell r="B37" t="str">
            <v/>
          </cell>
          <cell r="C37" t="str">
            <v/>
          </cell>
          <cell r="D37"/>
          <cell r="E37"/>
          <cell r="F37"/>
          <cell r="G37"/>
          <cell r="H37"/>
          <cell r="I37"/>
          <cell r="J37"/>
          <cell r="K37"/>
          <cell r="L37"/>
          <cell r="M37"/>
          <cell r="N37"/>
          <cell r="O37"/>
          <cell r="P37"/>
          <cell r="Q37"/>
          <cell r="R37"/>
          <cell r="S37"/>
          <cell r="T37"/>
          <cell r="U37"/>
          <cell r="V37"/>
          <cell r="W37">
            <v>0</v>
          </cell>
        </row>
        <row r="38">
          <cell r="A38" t="str">
            <v>Corrupción29</v>
          </cell>
          <cell r="B38" t="str">
            <v/>
          </cell>
          <cell r="C38" t="str">
            <v/>
          </cell>
          <cell r="D38"/>
          <cell r="E38"/>
          <cell r="F38"/>
          <cell r="G38"/>
          <cell r="H38"/>
          <cell r="I38"/>
          <cell r="J38"/>
          <cell r="K38"/>
          <cell r="L38"/>
          <cell r="M38"/>
          <cell r="N38"/>
          <cell r="O38"/>
          <cell r="P38"/>
          <cell r="Q38"/>
          <cell r="R38"/>
          <cell r="S38"/>
          <cell r="T38"/>
          <cell r="U38"/>
          <cell r="V38"/>
          <cell r="W38">
            <v>0</v>
          </cell>
        </row>
        <row r="39">
          <cell r="A39" t="str">
            <v>Corrupción30</v>
          </cell>
          <cell r="B39" t="str">
            <v/>
          </cell>
          <cell r="C39" t="str">
            <v/>
          </cell>
          <cell r="D39"/>
          <cell r="E39"/>
          <cell r="F39"/>
          <cell r="G39"/>
          <cell r="H39"/>
          <cell r="I39"/>
          <cell r="J39"/>
          <cell r="K39"/>
          <cell r="L39"/>
          <cell r="M39"/>
          <cell r="N39"/>
          <cell r="O39"/>
          <cell r="P39"/>
          <cell r="Q39"/>
          <cell r="R39"/>
          <cell r="S39"/>
          <cell r="T39"/>
          <cell r="U39"/>
          <cell r="V39"/>
          <cell r="W39">
            <v>0</v>
          </cell>
        </row>
        <row r="40">
          <cell r="A40" t="str">
            <v>Corrupción31</v>
          </cell>
          <cell r="B40" t="str">
            <v/>
          </cell>
          <cell r="C40" t="str">
            <v/>
          </cell>
          <cell r="D40"/>
          <cell r="E40"/>
          <cell r="F40"/>
          <cell r="G40"/>
          <cell r="H40"/>
          <cell r="I40"/>
          <cell r="J40"/>
          <cell r="K40"/>
          <cell r="L40"/>
          <cell r="M40"/>
          <cell r="N40"/>
          <cell r="O40"/>
          <cell r="P40"/>
          <cell r="Q40"/>
          <cell r="R40"/>
          <cell r="S40"/>
          <cell r="T40"/>
          <cell r="U40"/>
          <cell r="V40"/>
          <cell r="W40">
            <v>0</v>
          </cell>
        </row>
        <row r="41">
          <cell r="A41" t="str">
            <v>Corrupción32</v>
          </cell>
          <cell r="B41" t="str">
            <v/>
          </cell>
          <cell r="C41" t="str">
            <v/>
          </cell>
          <cell r="D41"/>
          <cell r="E41"/>
          <cell r="F41"/>
          <cell r="G41"/>
          <cell r="H41"/>
          <cell r="I41"/>
          <cell r="J41"/>
          <cell r="K41"/>
          <cell r="L41"/>
          <cell r="M41"/>
          <cell r="N41"/>
          <cell r="O41"/>
          <cell r="P41"/>
          <cell r="Q41"/>
          <cell r="R41"/>
          <cell r="S41"/>
          <cell r="T41"/>
          <cell r="U41"/>
          <cell r="V41"/>
          <cell r="W41">
            <v>0</v>
          </cell>
        </row>
        <row r="42">
          <cell r="A42" t="str">
            <v>Corrupción33</v>
          </cell>
          <cell r="B42" t="str">
            <v/>
          </cell>
          <cell r="C42" t="str">
            <v/>
          </cell>
          <cell r="D42"/>
          <cell r="E42"/>
          <cell r="F42"/>
          <cell r="G42"/>
          <cell r="H42"/>
          <cell r="I42"/>
          <cell r="J42"/>
          <cell r="K42"/>
          <cell r="L42"/>
          <cell r="M42"/>
          <cell r="N42"/>
          <cell r="O42"/>
          <cell r="P42"/>
          <cell r="Q42"/>
          <cell r="R42"/>
          <cell r="S42"/>
          <cell r="T42"/>
          <cell r="U42"/>
          <cell r="V42"/>
          <cell r="W42">
            <v>0</v>
          </cell>
        </row>
        <row r="43">
          <cell r="A43" t="str">
            <v>Corrupción34</v>
          </cell>
          <cell r="B43" t="str">
            <v/>
          </cell>
          <cell r="C43" t="str">
            <v/>
          </cell>
          <cell r="D43"/>
          <cell r="E43"/>
          <cell r="F43"/>
          <cell r="G43"/>
          <cell r="H43"/>
          <cell r="I43"/>
          <cell r="J43"/>
          <cell r="K43"/>
          <cell r="L43"/>
          <cell r="M43"/>
          <cell r="N43"/>
          <cell r="O43"/>
          <cell r="P43"/>
          <cell r="Q43"/>
          <cell r="R43"/>
          <cell r="S43"/>
          <cell r="T43"/>
          <cell r="U43"/>
          <cell r="V43"/>
          <cell r="W43">
            <v>0</v>
          </cell>
        </row>
        <row r="44">
          <cell r="A44" t="str">
            <v>Corrupción35</v>
          </cell>
          <cell r="B44" t="str">
            <v/>
          </cell>
          <cell r="C44" t="str">
            <v/>
          </cell>
          <cell r="D44"/>
          <cell r="E44"/>
          <cell r="F44"/>
          <cell r="G44"/>
          <cell r="H44"/>
          <cell r="I44"/>
          <cell r="J44"/>
          <cell r="K44"/>
          <cell r="L44"/>
          <cell r="M44"/>
          <cell r="N44"/>
          <cell r="O44"/>
          <cell r="P44"/>
          <cell r="Q44"/>
          <cell r="R44"/>
          <cell r="S44"/>
          <cell r="T44"/>
          <cell r="U44"/>
          <cell r="V44"/>
          <cell r="W44">
            <v>0</v>
          </cell>
        </row>
        <row r="45">
          <cell r="A45" t="str">
            <v>Corrupción36</v>
          </cell>
          <cell r="B45" t="str">
            <v/>
          </cell>
          <cell r="C45" t="str">
            <v/>
          </cell>
          <cell r="D45"/>
          <cell r="E45"/>
          <cell r="F45"/>
          <cell r="G45"/>
          <cell r="H45"/>
          <cell r="I45"/>
          <cell r="J45"/>
          <cell r="K45"/>
          <cell r="L45"/>
          <cell r="M45"/>
          <cell r="N45"/>
          <cell r="O45"/>
          <cell r="P45"/>
          <cell r="Q45"/>
          <cell r="R45"/>
          <cell r="S45"/>
          <cell r="T45"/>
          <cell r="U45"/>
          <cell r="V45"/>
          <cell r="W45">
            <v>0</v>
          </cell>
        </row>
        <row r="46">
          <cell r="A46" t="str">
            <v>Corrupción37</v>
          </cell>
          <cell r="B46" t="str">
            <v/>
          </cell>
          <cell r="C46" t="str">
            <v/>
          </cell>
          <cell r="D46"/>
          <cell r="E46"/>
          <cell r="F46"/>
          <cell r="G46"/>
          <cell r="H46"/>
          <cell r="I46"/>
          <cell r="J46"/>
          <cell r="K46"/>
          <cell r="L46"/>
          <cell r="M46"/>
          <cell r="N46"/>
          <cell r="O46"/>
          <cell r="P46"/>
          <cell r="Q46"/>
          <cell r="R46"/>
          <cell r="S46"/>
          <cell r="T46"/>
          <cell r="U46"/>
          <cell r="V46"/>
          <cell r="W46">
            <v>0</v>
          </cell>
        </row>
        <row r="47">
          <cell r="A47" t="str">
            <v>Corrupción38</v>
          </cell>
          <cell r="B47" t="str">
            <v/>
          </cell>
          <cell r="C47" t="str">
            <v/>
          </cell>
          <cell r="D47"/>
          <cell r="E47"/>
          <cell r="F47"/>
          <cell r="G47"/>
          <cell r="H47"/>
          <cell r="I47"/>
          <cell r="J47"/>
          <cell r="K47"/>
          <cell r="L47"/>
          <cell r="M47"/>
          <cell r="N47"/>
          <cell r="O47"/>
          <cell r="P47"/>
          <cell r="Q47"/>
          <cell r="R47"/>
          <cell r="S47"/>
          <cell r="T47"/>
          <cell r="U47"/>
          <cell r="V47"/>
          <cell r="W47">
            <v>0</v>
          </cell>
        </row>
        <row r="48">
          <cell r="A48" t="str">
            <v>Corrupción39</v>
          </cell>
          <cell r="B48" t="str">
            <v/>
          </cell>
          <cell r="C48" t="str">
            <v/>
          </cell>
          <cell r="D48"/>
          <cell r="E48"/>
          <cell r="F48"/>
          <cell r="G48"/>
          <cell r="H48"/>
          <cell r="I48"/>
          <cell r="J48"/>
          <cell r="K48"/>
          <cell r="L48"/>
          <cell r="M48"/>
          <cell r="N48"/>
          <cell r="O48"/>
          <cell r="P48"/>
          <cell r="Q48"/>
          <cell r="R48"/>
          <cell r="S48"/>
          <cell r="T48"/>
          <cell r="U48"/>
          <cell r="V48"/>
          <cell r="W48">
            <v>0</v>
          </cell>
        </row>
        <row r="49">
          <cell r="A49" t="str">
            <v>Corrupción40</v>
          </cell>
          <cell r="B49" t="str">
            <v/>
          </cell>
          <cell r="C49" t="str">
            <v/>
          </cell>
          <cell r="D49"/>
          <cell r="E49"/>
          <cell r="F49"/>
          <cell r="G49"/>
          <cell r="H49"/>
          <cell r="I49"/>
          <cell r="J49"/>
          <cell r="K49"/>
          <cell r="L49"/>
          <cell r="M49"/>
          <cell r="N49"/>
          <cell r="O49"/>
          <cell r="P49"/>
          <cell r="Q49"/>
          <cell r="R49"/>
          <cell r="S49"/>
          <cell r="T49"/>
          <cell r="U49"/>
          <cell r="V49"/>
          <cell r="W49">
            <v>0</v>
          </cell>
        </row>
        <row r="50">
          <cell r="A50" t="str">
            <v>Corrupción41</v>
          </cell>
          <cell r="B50" t="str">
            <v/>
          </cell>
          <cell r="C50" t="str">
            <v/>
          </cell>
          <cell r="D50"/>
          <cell r="E50"/>
          <cell r="F50"/>
          <cell r="G50"/>
          <cell r="H50"/>
          <cell r="I50"/>
          <cell r="J50"/>
          <cell r="K50"/>
          <cell r="L50"/>
          <cell r="M50"/>
          <cell r="N50"/>
          <cell r="O50"/>
          <cell r="P50"/>
          <cell r="Q50"/>
          <cell r="R50"/>
          <cell r="S50"/>
          <cell r="T50"/>
          <cell r="U50"/>
          <cell r="V50"/>
          <cell r="W50">
            <v>0</v>
          </cell>
        </row>
        <row r="51">
          <cell r="A51" t="str">
            <v>Corrupción42</v>
          </cell>
          <cell r="B51" t="str">
            <v/>
          </cell>
          <cell r="C51" t="str">
            <v/>
          </cell>
          <cell r="D51"/>
          <cell r="E51"/>
          <cell r="F51"/>
          <cell r="G51"/>
          <cell r="H51"/>
          <cell r="I51"/>
          <cell r="J51"/>
          <cell r="K51"/>
          <cell r="L51"/>
          <cell r="M51"/>
          <cell r="N51"/>
          <cell r="O51"/>
          <cell r="P51"/>
          <cell r="Q51"/>
          <cell r="R51"/>
          <cell r="S51"/>
          <cell r="T51"/>
          <cell r="U51"/>
          <cell r="V51"/>
          <cell r="W51">
            <v>0</v>
          </cell>
        </row>
        <row r="52">
          <cell r="A52" t="str">
            <v>Corrupción43</v>
          </cell>
          <cell r="B52" t="str">
            <v/>
          </cell>
          <cell r="C52" t="str">
            <v/>
          </cell>
          <cell r="D52"/>
          <cell r="E52"/>
          <cell r="F52"/>
          <cell r="G52"/>
          <cell r="H52"/>
          <cell r="I52"/>
          <cell r="J52"/>
          <cell r="K52"/>
          <cell r="L52"/>
          <cell r="M52"/>
          <cell r="N52"/>
          <cell r="O52"/>
          <cell r="P52"/>
          <cell r="Q52"/>
          <cell r="R52"/>
          <cell r="S52"/>
          <cell r="T52"/>
          <cell r="U52"/>
          <cell r="V52"/>
          <cell r="W52">
            <v>0</v>
          </cell>
        </row>
        <row r="53">
          <cell r="A53" t="str">
            <v>Corrupción44</v>
          </cell>
          <cell r="B53" t="str">
            <v/>
          </cell>
          <cell r="C53" t="str">
            <v/>
          </cell>
          <cell r="D53"/>
          <cell r="E53"/>
          <cell r="F53"/>
          <cell r="G53"/>
          <cell r="H53"/>
          <cell r="I53"/>
          <cell r="J53"/>
          <cell r="K53"/>
          <cell r="L53"/>
          <cell r="M53"/>
          <cell r="N53"/>
          <cell r="O53"/>
          <cell r="P53"/>
          <cell r="Q53"/>
          <cell r="R53"/>
          <cell r="S53"/>
          <cell r="T53"/>
          <cell r="U53"/>
          <cell r="V53"/>
          <cell r="W53">
            <v>0</v>
          </cell>
        </row>
        <row r="54">
          <cell r="A54" t="str">
            <v>Corrupción45</v>
          </cell>
          <cell r="B54" t="str">
            <v/>
          </cell>
          <cell r="C54" t="str">
            <v/>
          </cell>
          <cell r="D54"/>
          <cell r="E54"/>
          <cell r="F54"/>
          <cell r="G54"/>
          <cell r="H54"/>
          <cell r="I54"/>
          <cell r="J54"/>
          <cell r="K54"/>
          <cell r="L54"/>
          <cell r="M54"/>
          <cell r="N54"/>
          <cell r="O54"/>
          <cell r="P54"/>
          <cell r="Q54"/>
          <cell r="R54"/>
          <cell r="S54"/>
          <cell r="T54"/>
          <cell r="U54"/>
          <cell r="V54"/>
          <cell r="W54">
            <v>0</v>
          </cell>
        </row>
        <row r="55">
          <cell r="A55" t="str">
            <v>Corrupción46</v>
          </cell>
          <cell r="B55" t="str">
            <v/>
          </cell>
          <cell r="C55" t="str">
            <v/>
          </cell>
          <cell r="D55"/>
          <cell r="E55"/>
          <cell r="F55"/>
          <cell r="G55"/>
          <cell r="H55"/>
          <cell r="I55"/>
          <cell r="J55"/>
          <cell r="K55"/>
          <cell r="L55"/>
          <cell r="M55"/>
          <cell r="N55"/>
          <cell r="O55"/>
          <cell r="P55"/>
          <cell r="Q55"/>
          <cell r="R55"/>
          <cell r="S55"/>
          <cell r="T55"/>
          <cell r="U55"/>
          <cell r="V55"/>
          <cell r="W55">
            <v>0</v>
          </cell>
        </row>
        <row r="56">
          <cell r="A56" t="str">
            <v>Corrupción47</v>
          </cell>
          <cell r="B56" t="str">
            <v/>
          </cell>
          <cell r="C56" t="str">
            <v/>
          </cell>
          <cell r="D56"/>
          <cell r="E56"/>
          <cell r="F56"/>
          <cell r="G56"/>
          <cell r="H56"/>
          <cell r="I56"/>
          <cell r="J56"/>
          <cell r="K56"/>
          <cell r="L56"/>
          <cell r="M56"/>
          <cell r="N56"/>
          <cell r="O56"/>
          <cell r="P56"/>
          <cell r="Q56"/>
          <cell r="R56"/>
          <cell r="S56"/>
          <cell r="T56"/>
          <cell r="U56"/>
          <cell r="V56"/>
          <cell r="W56">
            <v>0</v>
          </cell>
        </row>
        <row r="57">
          <cell r="A57" t="str">
            <v>Corrupción48</v>
          </cell>
          <cell r="B57" t="str">
            <v/>
          </cell>
          <cell r="C57" t="str">
            <v/>
          </cell>
          <cell r="D57"/>
          <cell r="E57"/>
          <cell r="F57"/>
          <cell r="G57"/>
          <cell r="H57"/>
          <cell r="I57"/>
          <cell r="J57"/>
          <cell r="K57"/>
          <cell r="L57"/>
          <cell r="M57"/>
          <cell r="N57"/>
          <cell r="O57"/>
          <cell r="P57"/>
          <cell r="Q57"/>
          <cell r="R57"/>
          <cell r="S57"/>
          <cell r="T57"/>
          <cell r="U57"/>
          <cell r="V57"/>
          <cell r="W57">
            <v>0</v>
          </cell>
        </row>
        <row r="58">
          <cell r="A58" t="str">
            <v>Corrupción49</v>
          </cell>
          <cell r="B58" t="str">
            <v/>
          </cell>
          <cell r="C58" t="str">
            <v/>
          </cell>
          <cell r="D58"/>
          <cell r="E58"/>
          <cell r="F58"/>
          <cell r="G58"/>
          <cell r="H58"/>
          <cell r="I58"/>
          <cell r="J58"/>
          <cell r="K58"/>
          <cell r="L58"/>
          <cell r="M58"/>
          <cell r="N58"/>
          <cell r="O58"/>
          <cell r="P58"/>
          <cell r="Q58"/>
          <cell r="R58"/>
          <cell r="S58"/>
          <cell r="T58"/>
          <cell r="U58"/>
          <cell r="V58"/>
          <cell r="W58">
            <v>0</v>
          </cell>
        </row>
        <row r="59">
          <cell r="A59" t="str">
            <v>Corrupción50</v>
          </cell>
          <cell r="B59" t="str">
            <v/>
          </cell>
          <cell r="C59" t="str">
            <v/>
          </cell>
          <cell r="D59"/>
          <cell r="E59"/>
          <cell r="F59"/>
          <cell r="G59"/>
          <cell r="H59"/>
          <cell r="I59"/>
          <cell r="J59"/>
          <cell r="K59"/>
          <cell r="L59"/>
          <cell r="M59"/>
          <cell r="N59"/>
          <cell r="O59"/>
          <cell r="P59"/>
          <cell r="Q59"/>
          <cell r="R59"/>
          <cell r="S59"/>
          <cell r="T59"/>
          <cell r="U59"/>
          <cell r="V59"/>
          <cell r="W59">
            <v>0</v>
          </cell>
        </row>
        <row r="60">
          <cell r="A60" t="str">
            <v>Corrupción51</v>
          </cell>
          <cell r="B60" t="str">
            <v/>
          </cell>
          <cell r="C60" t="str">
            <v/>
          </cell>
          <cell r="D60"/>
          <cell r="E60"/>
          <cell r="F60"/>
          <cell r="G60"/>
          <cell r="H60"/>
          <cell r="I60"/>
          <cell r="J60"/>
          <cell r="K60"/>
          <cell r="L60"/>
          <cell r="M60"/>
          <cell r="N60"/>
          <cell r="O60"/>
          <cell r="P60"/>
          <cell r="Q60"/>
          <cell r="R60"/>
          <cell r="S60"/>
          <cell r="T60"/>
          <cell r="U60"/>
          <cell r="V60"/>
          <cell r="W60">
            <v>0</v>
          </cell>
        </row>
        <row r="61">
          <cell r="A61" t="str">
            <v>Corrupción52</v>
          </cell>
          <cell r="B61" t="str">
            <v/>
          </cell>
          <cell r="C61" t="str">
            <v/>
          </cell>
          <cell r="D61"/>
          <cell r="E61"/>
          <cell r="F61"/>
          <cell r="G61"/>
          <cell r="H61"/>
          <cell r="I61"/>
          <cell r="J61"/>
          <cell r="K61"/>
          <cell r="L61"/>
          <cell r="M61"/>
          <cell r="N61"/>
          <cell r="O61"/>
          <cell r="P61"/>
          <cell r="Q61"/>
          <cell r="R61"/>
          <cell r="S61"/>
          <cell r="T61"/>
          <cell r="U61"/>
          <cell r="V61"/>
          <cell r="W61">
            <v>0</v>
          </cell>
        </row>
        <row r="62">
          <cell r="A62" t="str">
            <v>Corrupción53</v>
          </cell>
          <cell r="B62" t="str">
            <v/>
          </cell>
          <cell r="C62" t="str">
            <v/>
          </cell>
          <cell r="D62"/>
          <cell r="E62"/>
          <cell r="F62"/>
          <cell r="G62"/>
          <cell r="H62"/>
          <cell r="I62"/>
          <cell r="J62"/>
          <cell r="K62"/>
          <cell r="L62"/>
          <cell r="M62"/>
          <cell r="N62"/>
          <cell r="O62"/>
          <cell r="P62"/>
          <cell r="Q62"/>
          <cell r="R62"/>
          <cell r="S62"/>
          <cell r="T62"/>
          <cell r="U62"/>
          <cell r="V62"/>
          <cell r="W62">
            <v>0</v>
          </cell>
        </row>
        <row r="63">
          <cell r="A63" t="str">
            <v>Corrupción54</v>
          </cell>
          <cell r="B63" t="str">
            <v/>
          </cell>
          <cell r="C63" t="str">
            <v/>
          </cell>
          <cell r="D63"/>
          <cell r="E63"/>
          <cell r="F63"/>
          <cell r="G63"/>
          <cell r="H63"/>
          <cell r="I63"/>
          <cell r="J63"/>
          <cell r="K63"/>
          <cell r="L63"/>
          <cell r="M63"/>
          <cell r="N63"/>
          <cell r="O63"/>
          <cell r="P63"/>
          <cell r="Q63"/>
          <cell r="R63"/>
          <cell r="S63"/>
          <cell r="T63"/>
          <cell r="U63"/>
          <cell r="V63"/>
          <cell r="W63">
            <v>0</v>
          </cell>
        </row>
        <row r="64">
          <cell r="A64" t="str">
            <v>Corrupción55</v>
          </cell>
          <cell r="B64" t="str">
            <v/>
          </cell>
          <cell r="C64" t="str">
            <v/>
          </cell>
          <cell r="D64"/>
          <cell r="E64"/>
          <cell r="F64"/>
          <cell r="G64"/>
          <cell r="H64"/>
          <cell r="I64"/>
          <cell r="J64"/>
          <cell r="K64"/>
          <cell r="L64"/>
          <cell r="M64"/>
          <cell r="N64"/>
          <cell r="O64"/>
          <cell r="P64"/>
          <cell r="Q64"/>
          <cell r="R64"/>
          <cell r="S64"/>
          <cell r="T64"/>
          <cell r="U64"/>
          <cell r="V64"/>
          <cell r="W64">
            <v>0</v>
          </cell>
        </row>
        <row r="65">
          <cell r="A65" t="str">
            <v>Corrupción56</v>
          </cell>
          <cell r="B65" t="str">
            <v/>
          </cell>
          <cell r="C65" t="str">
            <v/>
          </cell>
          <cell r="D65"/>
          <cell r="E65"/>
          <cell r="F65"/>
          <cell r="G65"/>
          <cell r="H65"/>
          <cell r="I65"/>
          <cell r="J65"/>
          <cell r="K65"/>
          <cell r="L65"/>
          <cell r="M65"/>
          <cell r="N65"/>
          <cell r="O65"/>
          <cell r="P65"/>
          <cell r="Q65"/>
          <cell r="R65"/>
          <cell r="S65"/>
          <cell r="T65"/>
          <cell r="U65"/>
          <cell r="V65"/>
          <cell r="W65">
            <v>0</v>
          </cell>
        </row>
        <row r="66">
          <cell r="A66" t="str">
            <v>Corrupción57</v>
          </cell>
          <cell r="B66" t="str">
            <v/>
          </cell>
          <cell r="C66" t="str">
            <v/>
          </cell>
          <cell r="D66"/>
          <cell r="E66"/>
          <cell r="F66"/>
          <cell r="G66"/>
          <cell r="H66"/>
          <cell r="I66"/>
          <cell r="J66"/>
          <cell r="K66"/>
          <cell r="L66"/>
          <cell r="M66"/>
          <cell r="N66"/>
          <cell r="O66"/>
          <cell r="P66"/>
          <cell r="Q66"/>
          <cell r="R66"/>
          <cell r="S66"/>
          <cell r="T66"/>
          <cell r="U66"/>
          <cell r="V66"/>
          <cell r="W66">
            <v>0</v>
          </cell>
        </row>
        <row r="67">
          <cell r="A67" t="str">
            <v>Corrupción58</v>
          </cell>
          <cell r="B67" t="str">
            <v/>
          </cell>
          <cell r="C67" t="str">
            <v/>
          </cell>
          <cell r="D67"/>
          <cell r="E67"/>
          <cell r="F67"/>
          <cell r="G67"/>
          <cell r="H67"/>
          <cell r="I67"/>
          <cell r="J67"/>
          <cell r="K67"/>
          <cell r="L67"/>
          <cell r="M67"/>
          <cell r="N67"/>
          <cell r="O67"/>
          <cell r="P67"/>
          <cell r="Q67"/>
          <cell r="R67"/>
          <cell r="S67"/>
          <cell r="T67"/>
          <cell r="U67"/>
          <cell r="V67"/>
          <cell r="W67">
            <v>0</v>
          </cell>
        </row>
        <row r="68">
          <cell r="A68" t="str">
            <v>Corrupción59</v>
          </cell>
          <cell r="B68" t="str">
            <v/>
          </cell>
          <cell r="C68" t="str">
            <v/>
          </cell>
          <cell r="D68"/>
          <cell r="E68"/>
          <cell r="F68"/>
          <cell r="G68"/>
          <cell r="H68"/>
          <cell r="I68"/>
          <cell r="J68"/>
          <cell r="K68"/>
          <cell r="L68"/>
          <cell r="M68"/>
          <cell r="N68"/>
          <cell r="O68"/>
          <cell r="P68"/>
          <cell r="Q68"/>
          <cell r="R68"/>
          <cell r="S68"/>
          <cell r="T68"/>
          <cell r="U68"/>
          <cell r="V68"/>
          <cell r="W68">
            <v>0</v>
          </cell>
        </row>
        <row r="69">
          <cell r="A69" t="str">
            <v>Corrupción60</v>
          </cell>
          <cell r="B69" t="str">
            <v/>
          </cell>
          <cell r="C69" t="str">
            <v/>
          </cell>
          <cell r="D69"/>
          <cell r="E69"/>
          <cell r="F69"/>
          <cell r="G69"/>
          <cell r="H69"/>
          <cell r="I69"/>
          <cell r="J69"/>
          <cell r="K69"/>
          <cell r="L69"/>
          <cell r="M69"/>
          <cell r="N69"/>
          <cell r="O69"/>
          <cell r="P69"/>
          <cell r="Q69"/>
          <cell r="R69"/>
          <cell r="S69"/>
          <cell r="T69"/>
          <cell r="U69"/>
          <cell r="V69"/>
          <cell r="W69">
            <v>0</v>
          </cell>
        </row>
        <row r="70">
          <cell r="A70" t="str">
            <v>Corrupción61</v>
          </cell>
          <cell r="B70" t="str">
            <v/>
          </cell>
          <cell r="C70" t="str">
            <v/>
          </cell>
          <cell r="D70"/>
          <cell r="E70"/>
          <cell r="F70"/>
          <cell r="G70"/>
          <cell r="H70"/>
          <cell r="I70"/>
          <cell r="J70"/>
          <cell r="K70"/>
          <cell r="L70"/>
          <cell r="M70"/>
          <cell r="N70"/>
          <cell r="O70"/>
          <cell r="P70"/>
          <cell r="Q70"/>
          <cell r="R70"/>
          <cell r="S70"/>
          <cell r="T70"/>
          <cell r="U70"/>
          <cell r="V70"/>
          <cell r="W70">
            <v>0</v>
          </cell>
        </row>
        <row r="71">
          <cell r="A71" t="str">
            <v>Corrupción62</v>
          </cell>
          <cell r="B71" t="str">
            <v/>
          </cell>
          <cell r="C71" t="str">
            <v/>
          </cell>
          <cell r="D71"/>
          <cell r="E71"/>
          <cell r="F71"/>
          <cell r="G71"/>
          <cell r="H71"/>
          <cell r="I71"/>
          <cell r="J71"/>
          <cell r="K71"/>
          <cell r="L71"/>
          <cell r="M71"/>
          <cell r="N71"/>
          <cell r="O71"/>
          <cell r="P71"/>
          <cell r="Q71"/>
          <cell r="R71"/>
          <cell r="S71"/>
          <cell r="T71"/>
          <cell r="U71"/>
          <cell r="V71"/>
          <cell r="W71">
            <v>0</v>
          </cell>
        </row>
        <row r="72">
          <cell r="A72" t="str">
            <v>Corrupción63</v>
          </cell>
          <cell r="B72" t="str">
            <v/>
          </cell>
          <cell r="C72" t="str">
            <v/>
          </cell>
          <cell r="D72"/>
          <cell r="E72"/>
          <cell r="F72"/>
          <cell r="G72"/>
          <cell r="H72"/>
          <cell r="I72"/>
          <cell r="J72"/>
          <cell r="K72"/>
          <cell r="L72"/>
          <cell r="M72"/>
          <cell r="N72"/>
          <cell r="O72"/>
          <cell r="P72"/>
          <cell r="Q72"/>
          <cell r="R72"/>
          <cell r="S72"/>
          <cell r="T72"/>
          <cell r="U72"/>
          <cell r="V72"/>
          <cell r="W72">
            <v>0</v>
          </cell>
        </row>
        <row r="73">
          <cell r="A73" t="str">
            <v>Corrupción64</v>
          </cell>
          <cell r="B73" t="str">
            <v/>
          </cell>
          <cell r="C73" t="str">
            <v/>
          </cell>
          <cell r="D73"/>
          <cell r="E73"/>
          <cell r="F73"/>
          <cell r="G73"/>
          <cell r="H73"/>
          <cell r="I73"/>
          <cell r="J73"/>
          <cell r="K73"/>
          <cell r="L73"/>
          <cell r="M73"/>
          <cell r="N73"/>
          <cell r="O73"/>
          <cell r="P73"/>
          <cell r="Q73"/>
          <cell r="R73"/>
          <cell r="S73"/>
          <cell r="T73"/>
          <cell r="U73"/>
          <cell r="V73"/>
          <cell r="W73">
            <v>0</v>
          </cell>
        </row>
        <row r="74">
          <cell r="A74" t="str">
            <v>Corrupción65</v>
          </cell>
          <cell r="B74" t="str">
            <v/>
          </cell>
          <cell r="C74" t="str">
            <v/>
          </cell>
          <cell r="D74"/>
          <cell r="E74"/>
          <cell r="F74"/>
          <cell r="G74"/>
          <cell r="H74"/>
          <cell r="I74"/>
          <cell r="J74"/>
          <cell r="K74"/>
          <cell r="L74"/>
          <cell r="M74"/>
          <cell r="N74"/>
          <cell r="O74"/>
          <cell r="P74"/>
          <cell r="Q74"/>
          <cell r="R74"/>
          <cell r="S74"/>
          <cell r="T74"/>
          <cell r="U74"/>
          <cell r="V74"/>
          <cell r="W74">
            <v>0</v>
          </cell>
        </row>
        <row r="75">
          <cell r="A75" t="str">
            <v>Corrupción66</v>
          </cell>
          <cell r="B75" t="str">
            <v/>
          </cell>
          <cell r="C75" t="str">
            <v/>
          </cell>
          <cell r="D75"/>
          <cell r="E75"/>
          <cell r="F75"/>
          <cell r="G75"/>
          <cell r="H75"/>
          <cell r="I75"/>
          <cell r="J75"/>
          <cell r="K75"/>
          <cell r="L75"/>
          <cell r="M75"/>
          <cell r="N75"/>
          <cell r="O75"/>
          <cell r="P75"/>
          <cell r="Q75"/>
          <cell r="R75"/>
          <cell r="S75"/>
          <cell r="T75"/>
          <cell r="U75"/>
          <cell r="V75"/>
          <cell r="W75">
            <v>0</v>
          </cell>
        </row>
        <row r="76">
          <cell r="A76" t="str">
            <v>Corrupción67</v>
          </cell>
          <cell r="B76" t="str">
            <v/>
          </cell>
          <cell r="C76" t="str">
            <v/>
          </cell>
          <cell r="D76"/>
          <cell r="E76"/>
          <cell r="F76"/>
          <cell r="G76"/>
          <cell r="H76"/>
          <cell r="I76"/>
          <cell r="J76"/>
          <cell r="K76"/>
          <cell r="L76"/>
          <cell r="M76"/>
          <cell r="N76"/>
          <cell r="O76"/>
          <cell r="P76"/>
          <cell r="Q76"/>
          <cell r="R76"/>
          <cell r="S76"/>
          <cell r="T76"/>
          <cell r="U76"/>
          <cell r="V76"/>
          <cell r="W76">
            <v>0</v>
          </cell>
        </row>
        <row r="77">
          <cell r="A77" t="str">
            <v>Corrupción68</v>
          </cell>
          <cell r="B77" t="str">
            <v/>
          </cell>
          <cell r="C77" t="str">
            <v/>
          </cell>
          <cell r="D77"/>
          <cell r="E77"/>
          <cell r="F77"/>
          <cell r="G77"/>
          <cell r="H77"/>
          <cell r="I77"/>
          <cell r="J77"/>
          <cell r="K77"/>
          <cell r="L77"/>
          <cell r="M77"/>
          <cell r="N77"/>
          <cell r="O77"/>
          <cell r="P77"/>
          <cell r="Q77"/>
          <cell r="R77"/>
          <cell r="S77"/>
          <cell r="T77"/>
          <cell r="U77"/>
          <cell r="V77"/>
          <cell r="W77">
            <v>0</v>
          </cell>
        </row>
        <row r="78">
          <cell r="A78" t="str">
            <v>Corrupción69</v>
          </cell>
          <cell r="B78" t="str">
            <v/>
          </cell>
          <cell r="C78" t="str">
            <v/>
          </cell>
          <cell r="D78"/>
          <cell r="E78"/>
          <cell r="F78"/>
          <cell r="G78"/>
          <cell r="H78"/>
          <cell r="I78"/>
          <cell r="J78"/>
          <cell r="K78"/>
          <cell r="L78"/>
          <cell r="M78"/>
          <cell r="N78"/>
          <cell r="O78"/>
          <cell r="P78"/>
          <cell r="Q78"/>
          <cell r="R78"/>
          <cell r="S78"/>
          <cell r="T78"/>
          <cell r="U78"/>
          <cell r="V78"/>
          <cell r="W78">
            <v>0</v>
          </cell>
        </row>
        <row r="79">
          <cell r="A79" t="str">
            <v>Corrupción70</v>
          </cell>
          <cell r="B79" t="str">
            <v/>
          </cell>
          <cell r="C79" t="str">
            <v/>
          </cell>
          <cell r="D79"/>
          <cell r="E79"/>
          <cell r="F79"/>
          <cell r="G79"/>
          <cell r="H79"/>
          <cell r="I79"/>
          <cell r="J79"/>
          <cell r="K79"/>
          <cell r="L79"/>
          <cell r="M79"/>
          <cell r="N79"/>
          <cell r="O79"/>
          <cell r="P79"/>
          <cell r="Q79"/>
          <cell r="R79"/>
          <cell r="S79"/>
          <cell r="T79"/>
          <cell r="U79"/>
          <cell r="V79"/>
          <cell r="W79">
            <v>0</v>
          </cell>
        </row>
        <row r="80">
          <cell r="A80" t="str">
            <v>Corrupción71</v>
          </cell>
          <cell r="B80" t="str">
            <v/>
          </cell>
          <cell r="C80" t="str">
            <v/>
          </cell>
          <cell r="D80"/>
          <cell r="E80"/>
          <cell r="F80"/>
          <cell r="G80"/>
          <cell r="H80"/>
          <cell r="I80"/>
          <cell r="J80"/>
          <cell r="K80"/>
          <cell r="L80"/>
          <cell r="M80"/>
          <cell r="N80"/>
          <cell r="O80"/>
          <cell r="P80"/>
          <cell r="Q80"/>
          <cell r="R80"/>
          <cell r="S80"/>
          <cell r="T80"/>
          <cell r="U80"/>
          <cell r="V80"/>
          <cell r="W80">
            <v>0</v>
          </cell>
        </row>
        <row r="81">
          <cell r="A81" t="str">
            <v>Corrupción72</v>
          </cell>
          <cell r="B81" t="str">
            <v/>
          </cell>
          <cell r="C81" t="str">
            <v/>
          </cell>
          <cell r="D81"/>
          <cell r="E81"/>
          <cell r="F81"/>
          <cell r="G81"/>
          <cell r="H81"/>
          <cell r="I81"/>
          <cell r="J81"/>
          <cell r="K81"/>
          <cell r="L81"/>
          <cell r="M81"/>
          <cell r="N81"/>
          <cell r="O81"/>
          <cell r="P81"/>
          <cell r="Q81"/>
          <cell r="R81"/>
          <cell r="S81"/>
          <cell r="T81"/>
          <cell r="U81"/>
          <cell r="V81"/>
          <cell r="W81">
            <v>0</v>
          </cell>
        </row>
        <row r="82">
          <cell r="A82" t="str">
            <v>Corrupción73</v>
          </cell>
          <cell r="B82" t="str">
            <v/>
          </cell>
          <cell r="C82" t="str">
            <v/>
          </cell>
          <cell r="D82"/>
          <cell r="E82"/>
          <cell r="F82"/>
          <cell r="G82"/>
          <cell r="H82"/>
          <cell r="I82"/>
          <cell r="J82"/>
          <cell r="K82"/>
          <cell r="L82"/>
          <cell r="M82"/>
          <cell r="N82"/>
          <cell r="O82"/>
          <cell r="P82"/>
          <cell r="Q82"/>
          <cell r="R82"/>
          <cell r="S82"/>
          <cell r="T82"/>
          <cell r="U82"/>
          <cell r="V82"/>
          <cell r="W82">
            <v>0</v>
          </cell>
        </row>
        <row r="83">
          <cell r="A83" t="str">
            <v>Corrupción74</v>
          </cell>
          <cell r="B83" t="str">
            <v/>
          </cell>
          <cell r="C83" t="str">
            <v/>
          </cell>
          <cell r="D83"/>
          <cell r="E83"/>
          <cell r="F83"/>
          <cell r="G83"/>
          <cell r="H83"/>
          <cell r="I83"/>
          <cell r="J83"/>
          <cell r="K83"/>
          <cell r="L83"/>
          <cell r="M83"/>
          <cell r="N83"/>
          <cell r="O83"/>
          <cell r="P83"/>
          <cell r="Q83"/>
          <cell r="R83"/>
          <cell r="S83"/>
          <cell r="T83"/>
          <cell r="U83"/>
          <cell r="V83"/>
          <cell r="W83">
            <v>0</v>
          </cell>
        </row>
        <row r="84">
          <cell r="A84" t="str">
            <v>Corrupción75</v>
          </cell>
          <cell r="B84" t="str">
            <v/>
          </cell>
          <cell r="C84" t="str">
            <v/>
          </cell>
          <cell r="D84"/>
          <cell r="E84"/>
          <cell r="F84"/>
          <cell r="G84"/>
          <cell r="H84"/>
          <cell r="I84"/>
          <cell r="J84"/>
          <cell r="K84"/>
          <cell r="L84"/>
          <cell r="M84"/>
          <cell r="N84"/>
          <cell r="O84"/>
          <cell r="P84"/>
          <cell r="Q84"/>
          <cell r="R84"/>
          <cell r="S84"/>
          <cell r="T84"/>
          <cell r="U84"/>
          <cell r="V84"/>
          <cell r="W84">
            <v>0</v>
          </cell>
        </row>
        <row r="85">
          <cell r="A85" t="str">
            <v>Corrupción76</v>
          </cell>
          <cell r="B85" t="str">
            <v/>
          </cell>
          <cell r="C85" t="str">
            <v/>
          </cell>
          <cell r="D85"/>
          <cell r="E85"/>
          <cell r="F85"/>
          <cell r="G85"/>
          <cell r="H85"/>
          <cell r="I85"/>
          <cell r="J85"/>
          <cell r="K85"/>
          <cell r="L85"/>
          <cell r="M85"/>
          <cell r="N85"/>
          <cell r="O85"/>
          <cell r="P85"/>
          <cell r="Q85"/>
          <cell r="R85"/>
          <cell r="S85"/>
          <cell r="T85"/>
          <cell r="U85"/>
          <cell r="V85"/>
          <cell r="W85">
            <v>0</v>
          </cell>
        </row>
        <row r="86">
          <cell r="A86" t="str">
            <v>Corrupción77</v>
          </cell>
          <cell r="B86" t="str">
            <v/>
          </cell>
          <cell r="C86" t="str">
            <v/>
          </cell>
          <cell r="D86"/>
          <cell r="E86"/>
          <cell r="F86"/>
          <cell r="G86"/>
          <cell r="H86"/>
          <cell r="I86"/>
          <cell r="J86"/>
          <cell r="K86"/>
          <cell r="L86"/>
          <cell r="M86"/>
          <cell r="N86"/>
          <cell r="O86"/>
          <cell r="P86"/>
          <cell r="Q86"/>
          <cell r="R86"/>
          <cell r="S86"/>
          <cell r="T86"/>
          <cell r="U86"/>
          <cell r="V86"/>
          <cell r="W86">
            <v>0</v>
          </cell>
        </row>
        <row r="87">
          <cell r="A87" t="str">
            <v>Corrupción78</v>
          </cell>
          <cell r="B87" t="str">
            <v/>
          </cell>
          <cell r="C87" t="str">
            <v/>
          </cell>
          <cell r="D87"/>
          <cell r="E87"/>
          <cell r="F87"/>
          <cell r="G87"/>
          <cell r="H87"/>
          <cell r="I87"/>
          <cell r="J87"/>
          <cell r="K87"/>
          <cell r="L87"/>
          <cell r="M87"/>
          <cell r="N87"/>
          <cell r="O87"/>
          <cell r="P87"/>
          <cell r="Q87"/>
          <cell r="R87"/>
          <cell r="S87"/>
          <cell r="T87"/>
          <cell r="U87"/>
          <cell r="V87"/>
          <cell r="W87">
            <v>0</v>
          </cell>
        </row>
        <row r="88">
          <cell r="A88" t="str">
            <v>Corrupción79</v>
          </cell>
          <cell r="B88" t="str">
            <v/>
          </cell>
          <cell r="C88" t="str">
            <v/>
          </cell>
          <cell r="D88"/>
          <cell r="E88"/>
          <cell r="F88"/>
          <cell r="G88"/>
          <cell r="H88"/>
          <cell r="I88"/>
          <cell r="J88"/>
          <cell r="K88"/>
          <cell r="L88"/>
          <cell r="M88"/>
          <cell r="N88"/>
          <cell r="O88"/>
          <cell r="P88"/>
          <cell r="Q88"/>
          <cell r="R88"/>
          <cell r="S88"/>
          <cell r="T88"/>
          <cell r="U88"/>
          <cell r="V88"/>
          <cell r="W88">
            <v>0</v>
          </cell>
        </row>
        <row r="89">
          <cell r="A89" t="str">
            <v>Corrupción80</v>
          </cell>
          <cell r="B89" t="str">
            <v/>
          </cell>
          <cell r="C89" t="str">
            <v/>
          </cell>
          <cell r="D89"/>
          <cell r="E89"/>
          <cell r="F89"/>
          <cell r="G89"/>
          <cell r="H89"/>
          <cell r="I89"/>
          <cell r="J89"/>
          <cell r="K89"/>
          <cell r="L89"/>
          <cell r="M89"/>
          <cell r="N89"/>
          <cell r="O89"/>
          <cell r="P89"/>
          <cell r="Q89"/>
          <cell r="R89"/>
          <cell r="S89"/>
          <cell r="T89"/>
          <cell r="U89"/>
          <cell r="V89"/>
          <cell r="W89">
            <v>0</v>
          </cell>
        </row>
        <row r="90">
          <cell r="A90" t="str">
            <v>Corrupción81</v>
          </cell>
          <cell r="B90" t="str">
            <v/>
          </cell>
          <cell r="C90" t="str">
            <v/>
          </cell>
          <cell r="D90"/>
          <cell r="E90"/>
          <cell r="F90"/>
          <cell r="G90"/>
          <cell r="H90"/>
          <cell r="I90"/>
          <cell r="J90"/>
          <cell r="K90"/>
          <cell r="L90"/>
          <cell r="M90"/>
          <cell r="N90"/>
          <cell r="O90"/>
          <cell r="P90"/>
          <cell r="Q90"/>
          <cell r="R90"/>
          <cell r="S90"/>
          <cell r="T90"/>
          <cell r="U90"/>
          <cell r="V90"/>
          <cell r="W90">
            <v>0</v>
          </cell>
        </row>
        <row r="91">
          <cell r="A91" t="str">
            <v>Corrupción82</v>
          </cell>
          <cell r="B91" t="str">
            <v/>
          </cell>
          <cell r="C91" t="str">
            <v/>
          </cell>
          <cell r="D91"/>
          <cell r="E91"/>
          <cell r="F91"/>
          <cell r="G91"/>
          <cell r="H91"/>
          <cell r="I91"/>
          <cell r="J91"/>
          <cell r="K91"/>
          <cell r="L91"/>
          <cell r="M91"/>
          <cell r="N91"/>
          <cell r="O91"/>
          <cell r="P91"/>
          <cell r="Q91"/>
          <cell r="R91"/>
          <cell r="S91"/>
          <cell r="T91"/>
          <cell r="U91"/>
          <cell r="V91"/>
          <cell r="W91">
            <v>0</v>
          </cell>
        </row>
        <row r="92">
          <cell r="A92" t="str">
            <v>Corrupción83</v>
          </cell>
          <cell r="B92" t="str">
            <v/>
          </cell>
          <cell r="C92" t="str">
            <v/>
          </cell>
          <cell r="D92"/>
          <cell r="E92"/>
          <cell r="F92"/>
          <cell r="G92"/>
          <cell r="H92"/>
          <cell r="I92"/>
          <cell r="J92"/>
          <cell r="K92"/>
          <cell r="L92"/>
          <cell r="M92"/>
          <cell r="N92"/>
          <cell r="O92"/>
          <cell r="P92"/>
          <cell r="Q92"/>
          <cell r="R92"/>
          <cell r="S92"/>
          <cell r="T92"/>
          <cell r="U92"/>
          <cell r="V92"/>
          <cell r="W92">
            <v>0</v>
          </cell>
        </row>
        <row r="93">
          <cell r="A93" t="str">
            <v>Corrupción84</v>
          </cell>
          <cell r="B93" t="str">
            <v/>
          </cell>
          <cell r="C93" t="str">
            <v/>
          </cell>
          <cell r="D93"/>
          <cell r="E93"/>
          <cell r="F93"/>
          <cell r="G93"/>
          <cell r="H93"/>
          <cell r="I93"/>
          <cell r="J93"/>
          <cell r="K93"/>
          <cell r="L93"/>
          <cell r="M93"/>
          <cell r="N93"/>
          <cell r="O93"/>
          <cell r="P93"/>
          <cell r="Q93"/>
          <cell r="R93"/>
          <cell r="S93"/>
          <cell r="T93"/>
          <cell r="U93"/>
          <cell r="V93"/>
          <cell r="W93">
            <v>0</v>
          </cell>
        </row>
        <row r="94">
          <cell r="A94" t="str">
            <v>Corrupción85</v>
          </cell>
          <cell r="B94" t="str">
            <v/>
          </cell>
          <cell r="C94" t="str">
            <v/>
          </cell>
          <cell r="D94"/>
          <cell r="E94"/>
          <cell r="F94"/>
          <cell r="G94"/>
          <cell r="H94"/>
          <cell r="I94"/>
          <cell r="J94"/>
          <cell r="K94"/>
          <cell r="L94"/>
          <cell r="M94"/>
          <cell r="N94"/>
          <cell r="O94"/>
          <cell r="P94"/>
          <cell r="Q94"/>
          <cell r="R94"/>
          <cell r="S94"/>
          <cell r="T94"/>
          <cell r="U94"/>
          <cell r="V94"/>
          <cell r="W94">
            <v>0</v>
          </cell>
        </row>
        <row r="95">
          <cell r="A95" t="str">
            <v>Corrupción86</v>
          </cell>
          <cell r="B95" t="str">
            <v/>
          </cell>
          <cell r="C95" t="str">
            <v/>
          </cell>
          <cell r="D95"/>
          <cell r="E95"/>
          <cell r="F95"/>
          <cell r="G95"/>
          <cell r="H95"/>
          <cell r="I95"/>
          <cell r="J95"/>
          <cell r="K95"/>
          <cell r="L95"/>
          <cell r="M95"/>
          <cell r="N95"/>
          <cell r="O95"/>
          <cell r="P95"/>
          <cell r="Q95"/>
          <cell r="R95"/>
          <cell r="S95"/>
          <cell r="T95"/>
          <cell r="U95"/>
          <cell r="V95"/>
          <cell r="W95">
            <v>0</v>
          </cell>
        </row>
        <row r="96">
          <cell r="A96" t="str">
            <v>Corrupción87</v>
          </cell>
          <cell r="B96" t="str">
            <v/>
          </cell>
          <cell r="C96" t="str">
            <v/>
          </cell>
          <cell r="D96"/>
          <cell r="E96"/>
          <cell r="F96"/>
          <cell r="G96"/>
          <cell r="H96"/>
          <cell r="I96"/>
          <cell r="J96"/>
          <cell r="K96"/>
          <cell r="L96"/>
          <cell r="M96"/>
          <cell r="N96"/>
          <cell r="O96"/>
          <cell r="P96"/>
          <cell r="Q96"/>
          <cell r="R96"/>
          <cell r="S96"/>
          <cell r="T96"/>
          <cell r="U96"/>
          <cell r="V96"/>
          <cell r="W96">
            <v>0</v>
          </cell>
        </row>
        <row r="97">
          <cell r="A97" t="str">
            <v>Corrupción88</v>
          </cell>
          <cell r="B97" t="str">
            <v/>
          </cell>
          <cell r="C97" t="str">
            <v/>
          </cell>
          <cell r="D97"/>
          <cell r="E97"/>
          <cell r="F97"/>
          <cell r="G97"/>
          <cell r="H97"/>
          <cell r="I97"/>
          <cell r="J97"/>
          <cell r="K97"/>
          <cell r="L97"/>
          <cell r="M97"/>
          <cell r="N97"/>
          <cell r="O97"/>
          <cell r="P97"/>
          <cell r="Q97"/>
          <cell r="R97"/>
          <cell r="S97"/>
          <cell r="T97"/>
          <cell r="U97"/>
          <cell r="V97"/>
          <cell r="W97">
            <v>0</v>
          </cell>
        </row>
        <row r="98">
          <cell r="A98" t="str">
            <v>Corrupción89</v>
          </cell>
          <cell r="B98" t="str">
            <v/>
          </cell>
          <cell r="C98" t="str">
            <v/>
          </cell>
          <cell r="D98"/>
          <cell r="E98"/>
          <cell r="F98"/>
          <cell r="G98"/>
          <cell r="H98"/>
          <cell r="I98"/>
          <cell r="J98"/>
          <cell r="K98"/>
          <cell r="L98"/>
          <cell r="M98"/>
          <cell r="N98"/>
          <cell r="O98"/>
          <cell r="P98"/>
          <cell r="Q98"/>
          <cell r="R98"/>
          <cell r="S98"/>
          <cell r="T98"/>
          <cell r="U98"/>
          <cell r="V98"/>
          <cell r="W98">
            <v>0</v>
          </cell>
        </row>
        <row r="99">
          <cell r="A99" t="str">
            <v>Corrupción90</v>
          </cell>
          <cell r="B99" t="str">
            <v/>
          </cell>
          <cell r="C99" t="str">
            <v/>
          </cell>
          <cell r="D99"/>
          <cell r="E99"/>
          <cell r="F99"/>
          <cell r="G99"/>
          <cell r="H99"/>
          <cell r="I99"/>
          <cell r="J99"/>
          <cell r="K99"/>
          <cell r="L99"/>
          <cell r="M99"/>
          <cell r="N99"/>
          <cell r="O99"/>
          <cell r="P99"/>
          <cell r="Q99"/>
          <cell r="R99"/>
          <cell r="S99"/>
          <cell r="T99"/>
          <cell r="U99"/>
          <cell r="V99"/>
          <cell r="W99">
            <v>0</v>
          </cell>
        </row>
        <row r="100">
          <cell r="A100" t="str">
            <v>Corrupción91</v>
          </cell>
          <cell r="B100" t="str">
            <v/>
          </cell>
          <cell r="C100" t="str">
            <v/>
          </cell>
          <cell r="D100"/>
          <cell r="E100"/>
          <cell r="F100"/>
          <cell r="G100"/>
          <cell r="H100"/>
          <cell r="I100"/>
          <cell r="J100"/>
          <cell r="K100"/>
          <cell r="L100"/>
          <cell r="M100"/>
          <cell r="N100"/>
          <cell r="O100"/>
          <cell r="P100"/>
          <cell r="Q100"/>
          <cell r="R100"/>
          <cell r="S100"/>
          <cell r="T100"/>
          <cell r="U100"/>
          <cell r="V100"/>
          <cell r="W100">
            <v>0</v>
          </cell>
        </row>
        <row r="101">
          <cell r="A101" t="str">
            <v>Corrupción92</v>
          </cell>
          <cell r="B101" t="str">
            <v/>
          </cell>
          <cell r="C101" t="str">
            <v/>
          </cell>
          <cell r="D101"/>
          <cell r="E101"/>
          <cell r="F101"/>
          <cell r="G101"/>
          <cell r="H101"/>
          <cell r="I101"/>
          <cell r="J101"/>
          <cell r="K101"/>
          <cell r="L101"/>
          <cell r="M101"/>
          <cell r="N101"/>
          <cell r="O101"/>
          <cell r="P101"/>
          <cell r="Q101"/>
          <cell r="R101"/>
          <cell r="S101"/>
          <cell r="T101"/>
          <cell r="U101"/>
          <cell r="V101"/>
          <cell r="W101">
            <v>0</v>
          </cell>
        </row>
        <row r="102">
          <cell r="A102" t="str">
            <v>Corrupción93</v>
          </cell>
          <cell r="B102" t="str">
            <v/>
          </cell>
          <cell r="C102" t="str">
            <v/>
          </cell>
          <cell r="D102"/>
          <cell r="E102"/>
          <cell r="F102"/>
          <cell r="G102"/>
          <cell r="H102"/>
          <cell r="I102"/>
          <cell r="J102"/>
          <cell r="K102"/>
          <cell r="L102"/>
          <cell r="M102"/>
          <cell r="N102"/>
          <cell r="O102"/>
          <cell r="P102"/>
          <cell r="Q102"/>
          <cell r="R102"/>
          <cell r="S102"/>
          <cell r="T102"/>
          <cell r="U102"/>
          <cell r="V102"/>
          <cell r="W102">
            <v>0</v>
          </cell>
        </row>
        <row r="103">
          <cell r="A103" t="str">
            <v>Corrupción94</v>
          </cell>
          <cell r="B103" t="str">
            <v/>
          </cell>
          <cell r="C103" t="str">
            <v/>
          </cell>
          <cell r="D103"/>
          <cell r="E103"/>
          <cell r="F103"/>
          <cell r="G103"/>
          <cell r="H103"/>
          <cell r="I103"/>
          <cell r="J103"/>
          <cell r="K103"/>
          <cell r="L103"/>
          <cell r="M103"/>
          <cell r="N103"/>
          <cell r="O103"/>
          <cell r="P103"/>
          <cell r="Q103"/>
          <cell r="R103"/>
          <cell r="S103"/>
          <cell r="T103"/>
          <cell r="U103"/>
          <cell r="V103"/>
          <cell r="W103">
            <v>0</v>
          </cell>
        </row>
        <row r="104">
          <cell r="A104" t="str">
            <v>Corrupción95</v>
          </cell>
          <cell r="B104" t="str">
            <v/>
          </cell>
          <cell r="C104" t="str">
            <v/>
          </cell>
          <cell r="D104"/>
          <cell r="E104"/>
          <cell r="F104"/>
          <cell r="G104"/>
          <cell r="H104"/>
          <cell r="I104"/>
          <cell r="J104"/>
          <cell r="K104"/>
          <cell r="L104"/>
          <cell r="M104"/>
          <cell r="N104"/>
          <cell r="O104"/>
          <cell r="P104"/>
          <cell r="Q104"/>
          <cell r="R104"/>
          <cell r="S104"/>
          <cell r="T104"/>
          <cell r="U104"/>
          <cell r="V104"/>
          <cell r="W104">
            <v>0</v>
          </cell>
        </row>
        <row r="105">
          <cell r="A105" t="str">
            <v>Corrupción96</v>
          </cell>
          <cell r="B105" t="str">
            <v/>
          </cell>
          <cell r="C105" t="str">
            <v/>
          </cell>
          <cell r="D105"/>
          <cell r="E105"/>
          <cell r="F105"/>
          <cell r="G105"/>
          <cell r="H105"/>
          <cell r="I105"/>
          <cell r="J105"/>
          <cell r="K105"/>
          <cell r="L105"/>
          <cell r="M105"/>
          <cell r="N105"/>
          <cell r="O105"/>
          <cell r="P105"/>
          <cell r="Q105"/>
          <cell r="R105"/>
          <cell r="S105"/>
          <cell r="T105"/>
          <cell r="U105"/>
          <cell r="V105"/>
          <cell r="W105">
            <v>0</v>
          </cell>
        </row>
        <row r="106">
          <cell r="A106" t="str">
            <v>Corrupción97</v>
          </cell>
          <cell r="B106" t="str">
            <v/>
          </cell>
          <cell r="C106" t="str">
            <v/>
          </cell>
          <cell r="D106"/>
          <cell r="E106"/>
          <cell r="F106"/>
          <cell r="G106"/>
          <cell r="H106"/>
          <cell r="I106"/>
          <cell r="J106"/>
          <cell r="K106"/>
          <cell r="L106"/>
          <cell r="M106"/>
          <cell r="N106"/>
          <cell r="O106"/>
          <cell r="P106"/>
          <cell r="Q106"/>
          <cell r="R106"/>
          <cell r="S106"/>
          <cell r="T106"/>
          <cell r="U106"/>
          <cell r="V106"/>
          <cell r="W106">
            <v>0</v>
          </cell>
        </row>
        <row r="107">
          <cell r="A107" t="str">
            <v>Corrupción98</v>
          </cell>
          <cell r="B107" t="str">
            <v/>
          </cell>
          <cell r="C107" t="str">
            <v/>
          </cell>
          <cell r="D107"/>
          <cell r="E107"/>
          <cell r="F107"/>
          <cell r="G107"/>
          <cell r="H107"/>
          <cell r="I107"/>
          <cell r="J107"/>
          <cell r="K107"/>
          <cell r="L107"/>
          <cell r="M107"/>
          <cell r="N107"/>
          <cell r="O107"/>
          <cell r="P107"/>
          <cell r="Q107"/>
          <cell r="R107"/>
          <cell r="S107"/>
          <cell r="T107"/>
          <cell r="U107"/>
          <cell r="V107"/>
          <cell r="W107">
            <v>0</v>
          </cell>
        </row>
        <row r="108">
          <cell r="A108" t="str">
            <v>Corrupción99</v>
          </cell>
          <cell r="B108" t="str">
            <v/>
          </cell>
          <cell r="C108" t="str">
            <v/>
          </cell>
          <cell r="D108"/>
          <cell r="E108"/>
          <cell r="F108"/>
          <cell r="G108"/>
          <cell r="H108"/>
          <cell r="I108"/>
          <cell r="J108"/>
          <cell r="K108"/>
          <cell r="L108"/>
          <cell r="M108"/>
          <cell r="N108"/>
          <cell r="O108"/>
          <cell r="P108"/>
          <cell r="Q108"/>
          <cell r="R108"/>
          <cell r="S108"/>
          <cell r="T108"/>
          <cell r="U108"/>
          <cell r="V108"/>
          <cell r="W108">
            <v>0</v>
          </cell>
        </row>
        <row r="109">
          <cell r="A109" t="str">
            <v>Corrupción100</v>
          </cell>
          <cell r="B109" t="str">
            <v/>
          </cell>
          <cell r="C109" t="str">
            <v/>
          </cell>
          <cell r="D109"/>
          <cell r="E109"/>
          <cell r="F109"/>
          <cell r="G109"/>
          <cell r="H109"/>
          <cell r="I109"/>
          <cell r="J109"/>
          <cell r="K109"/>
          <cell r="L109"/>
          <cell r="M109"/>
          <cell r="N109"/>
          <cell r="O109"/>
          <cell r="P109"/>
          <cell r="Q109"/>
          <cell r="R109"/>
          <cell r="S109"/>
          <cell r="T109"/>
          <cell r="U109"/>
          <cell r="V109"/>
          <cell r="W109">
            <v>0</v>
          </cell>
        </row>
        <row r="110">
          <cell r="A110" t="str">
            <v>Corrupción101</v>
          </cell>
          <cell r="B110" t="str">
            <v/>
          </cell>
          <cell r="C110" t="str">
            <v/>
          </cell>
          <cell r="D110"/>
          <cell r="E110"/>
          <cell r="F110"/>
          <cell r="G110"/>
          <cell r="H110"/>
          <cell r="I110"/>
          <cell r="J110"/>
          <cell r="K110"/>
          <cell r="L110"/>
          <cell r="M110"/>
          <cell r="N110"/>
          <cell r="O110"/>
          <cell r="P110"/>
          <cell r="Q110"/>
          <cell r="R110"/>
          <cell r="S110"/>
          <cell r="T110"/>
          <cell r="U110"/>
          <cell r="V110"/>
          <cell r="W110">
            <v>0</v>
          </cell>
        </row>
        <row r="111">
          <cell r="A111" t="str">
            <v>Corrupción102</v>
          </cell>
          <cell r="B111" t="str">
            <v/>
          </cell>
          <cell r="C111" t="str">
            <v/>
          </cell>
          <cell r="D111"/>
          <cell r="E111"/>
          <cell r="F111"/>
          <cell r="G111"/>
          <cell r="H111"/>
          <cell r="I111"/>
          <cell r="J111"/>
          <cell r="K111"/>
          <cell r="L111"/>
          <cell r="M111"/>
          <cell r="N111"/>
          <cell r="O111"/>
          <cell r="P111"/>
          <cell r="Q111"/>
          <cell r="R111"/>
          <cell r="S111"/>
          <cell r="T111"/>
          <cell r="U111"/>
          <cell r="V111"/>
          <cell r="W111">
            <v>0</v>
          </cell>
        </row>
        <row r="112">
          <cell r="A112" t="str">
            <v>Corrupción103</v>
          </cell>
          <cell r="B112" t="str">
            <v/>
          </cell>
          <cell r="C112" t="str">
            <v/>
          </cell>
          <cell r="D112"/>
          <cell r="E112"/>
          <cell r="F112"/>
          <cell r="G112"/>
          <cell r="H112"/>
          <cell r="I112"/>
          <cell r="J112"/>
          <cell r="K112"/>
          <cell r="L112"/>
          <cell r="M112"/>
          <cell r="N112"/>
          <cell r="O112"/>
          <cell r="P112"/>
          <cell r="Q112"/>
          <cell r="R112"/>
          <cell r="S112"/>
          <cell r="T112"/>
          <cell r="U112"/>
          <cell r="V112"/>
          <cell r="W112">
            <v>0</v>
          </cell>
        </row>
        <row r="113">
          <cell r="A113" t="str">
            <v>Corrupción104</v>
          </cell>
          <cell r="B113" t="str">
            <v/>
          </cell>
          <cell r="C113" t="str">
            <v/>
          </cell>
          <cell r="D113"/>
          <cell r="E113"/>
          <cell r="F113"/>
          <cell r="G113"/>
          <cell r="H113"/>
          <cell r="I113"/>
          <cell r="J113"/>
          <cell r="K113"/>
          <cell r="L113"/>
          <cell r="M113"/>
          <cell r="N113"/>
          <cell r="O113"/>
          <cell r="P113"/>
          <cell r="Q113"/>
          <cell r="R113"/>
          <cell r="S113"/>
          <cell r="T113"/>
          <cell r="U113"/>
          <cell r="V113"/>
          <cell r="W113">
            <v>0</v>
          </cell>
        </row>
        <row r="114">
          <cell r="A114" t="str">
            <v>Corrupción105</v>
          </cell>
          <cell r="B114" t="str">
            <v/>
          </cell>
          <cell r="C114" t="str">
            <v/>
          </cell>
          <cell r="D114"/>
          <cell r="E114"/>
          <cell r="F114"/>
          <cell r="G114"/>
          <cell r="H114"/>
          <cell r="I114"/>
          <cell r="J114"/>
          <cell r="K114"/>
          <cell r="L114"/>
          <cell r="M114"/>
          <cell r="N114"/>
          <cell r="O114"/>
          <cell r="P114"/>
          <cell r="Q114"/>
          <cell r="R114"/>
          <cell r="S114"/>
          <cell r="T114"/>
          <cell r="U114"/>
          <cell r="V114"/>
          <cell r="W114">
            <v>0</v>
          </cell>
        </row>
        <row r="115">
          <cell r="A115" t="str">
            <v>Corrupción106</v>
          </cell>
          <cell r="B115" t="str">
            <v/>
          </cell>
          <cell r="C115" t="str">
            <v/>
          </cell>
          <cell r="D115"/>
          <cell r="E115"/>
          <cell r="F115"/>
          <cell r="G115"/>
          <cell r="H115"/>
          <cell r="I115"/>
          <cell r="J115"/>
          <cell r="K115"/>
          <cell r="L115"/>
          <cell r="M115"/>
          <cell r="N115"/>
          <cell r="O115"/>
          <cell r="P115"/>
          <cell r="Q115"/>
          <cell r="R115"/>
          <cell r="S115"/>
          <cell r="T115"/>
          <cell r="U115"/>
          <cell r="V115"/>
          <cell r="W115">
            <v>0</v>
          </cell>
        </row>
        <row r="116">
          <cell r="A116" t="str">
            <v>Corrupción107</v>
          </cell>
          <cell r="B116" t="str">
            <v/>
          </cell>
          <cell r="C116" t="str">
            <v/>
          </cell>
          <cell r="D116"/>
          <cell r="E116"/>
          <cell r="F116"/>
          <cell r="G116"/>
          <cell r="H116"/>
          <cell r="I116"/>
          <cell r="J116"/>
          <cell r="K116"/>
          <cell r="L116"/>
          <cell r="M116"/>
          <cell r="N116"/>
          <cell r="O116"/>
          <cell r="P116"/>
          <cell r="Q116"/>
          <cell r="R116"/>
          <cell r="S116"/>
          <cell r="T116"/>
          <cell r="U116"/>
          <cell r="V116"/>
          <cell r="W116">
            <v>0</v>
          </cell>
        </row>
        <row r="117">
          <cell r="A117" t="str">
            <v>Corrupción108</v>
          </cell>
          <cell r="B117" t="str">
            <v/>
          </cell>
          <cell r="C117" t="str">
            <v/>
          </cell>
          <cell r="D117"/>
          <cell r="E117"/>
          <cell r="F117"/>
          <cell r="G117"/>
          <cell r="H117"/>
          <cell r="I117"/>
          <cell r="J117"/>
          <cell r="K117"/>
          <cell r="L117"/>
          <cell r="M117"/>
          <cell r="N117"/>
          <cell r="O117"/>
          <cell r="P117"/>
          <cell r="Q117"/>
          <cell r="R117"/>
          <cell r="S117"/>
          <cell r="T117"/>
          <cell r="U117"/>
          <cell r="V117"/>
          <cell r="W117">
            <v>0</v>
          </cell>
        </row>
        <row r="118">
          <cell r="A118" t="str">
            <v>Corrupción109</v>
          </cell>
          <cell r="B118" t="str">
            <v/>
          </cell>
          <cell r="C118" t="str">
            <v/>
          </cell>
          <cell r="D118"/>
          <cell r="E118"/>
          <cell r="F118"/>
          <cell r="G118"/>
          <cell r="H118"/>
          <cell r="I118"/>
          <cell r="J118"/>
          <cell r="K118"/>
          <cell r="L118"/>
          <cell r="M118"/>
          <cell r="N118"/>
          <cell r="O118"/>
          <cell r="P118"/>
          <cell r="Q118"/>
          <cell r="R118"/>
          <cell r="S118"/>
          <cell r="T118"/>
          <cell r="U118"/>
          <cell r="V118"/>
          <cell r="W118">
            <v>0</v>
          </cell>
        </row>
        <row r="119">
          <cell r="A119" t="str">
            <v>Corrupción110</v>
          </cell>
          <cell r="B119" t="str">
            <v/>
          </cell>
          <cell r="C119" t="str">
            <v/>
          </cell>
          <cell r="D119"/>
          <cell r="E119"/>
          <cell r="F119"/>
          <cell r="G119"/>
          <cell r="H119"/>
          <cell r="I119"/>
          <cell r="J119"/>
          <cell r="K119"/>
          <cell r="L119"/>
          <cell r="M119"/>
          <cell r="N119"/>
          <cell r="O119"/>
          <cell r="P119"/>
          <cell r="Q119"/>
          <cell r="R119"/>
          <cell r="S119"/>
          <cell r="T119"/>
          <cell r="U119"/>
          <cell r="V119"/>
          <cell r="W119">
            <v>0</v>
          </cell>
        </row>
        <row r="120">
          <cell r="A120" t="str">
            <v>Corrupción111</v>
          </cell>
          <cell r="B120" t="str">
            <v/>
          </cell>
          <cell r="C120" t="str">
            <v/>
          </cell>
          <cell r="D120"/>
          <cell r="E120"/>
          <cell r="F120"/>
          <cell r="G120"/>
          <cell r="H120"/>
          <cell r="I120"/>
          <cell r="J120"/>
          <cell r="K120"/>
          <cell r="L120"/>
          <cell r="M120"/>
          <cell r="N120"/>
          <cell r="O120"/>
          <cell r="P120"/>
          <cell r="Q120"/>
          <cell r="R120"/>
          <cell r="S120"/>
          <cell r="T120"/>
          <cell r="U120"/>
          <cell r="V120"/>
          <cell r="W120">
            <v>0</v>
          </cell>
        </row>
        <row r="121">
          <cell r="A121" t="str">
            <v>Corrupción112</v>
          </cell>
          <cell r="B121" t="str">
            <v/>
          </cell>
          <cell r="C121" t="str">
            <v/>
          </cell>
          <cell r="D121"/>
          <cell r="E121"/>
          <cell r="F121"/>
          <cell r="G121"/>
          <cell r="H121"/>
          <cell r="I121"/>
          <cell r="J121"/>
          <cell r="K121"/>
          <cell r="L121"/>
          <cell r="M121"/>
          <cell r="N121"/>
          <cell r="O121"/>
          <cell r="P121"/>
          <cell r="Q121"/>
          <cell r="R121"/>
          <cell r="S121"/>
          <cell r="T121"/>
          <cell r="U121"/>
          <cell r="V121"/>
          <cell r="W121">
            <v>0</v>
          </cell>
        </row>
        <row r="122">
          <cell r="A122" t="str">
            <v>Corrupción113</v>
          </cell>
          <cell r="B122" t="str">
            <v/>
          </cell>
          <cell r="C122" t="str">
            <v/>
          </cell>
          <cell r="D122"/>
          <cell r="E122"/>
          <cell r="F122"/>
          <cell r="G122"/>
          <cell r="H122"/>
          <cell r="I122"/>
          <cell r="J122"/>
          <cell r="K122"/>
          <cell r="L122"/>
          <cell r="M122"/>
          <cell r="N122"/>
          <cell r="O122"/>
          <cell r="P122"/>
          <cell r="Q122"/>
          <cell r="R122"/>
          <cell r="S122"/>
          <cell r="T122"/>
          <cell r="U122"/>
          <cell r="V122"/>
          <cell r="W122">
            <v>0</v>
          </cell>
        </row>
        <row r="123">
          <cell r="A123" t="str">
            <v>Corrupción114</v>
          </cell>
          <cell r="B123" t="str">
            <v/>
          </cell>
          <cell r="C123" t="str">
            <v/>
          </cell>
          <cell r="D123"/>
          <cell r="E123"/>
          <cell r="F123"/>
          <cell r="G123"/>
          <cell r="H123"/>
          <cell r="I123"/>
          <cell r="J123"/>
          <cell r="K123"/>
          <cell r="L123"/>
          <cell r="M123"/>
          <cell r="N123"/>
          <cell r="O123"/>
          <cell r="P123"/>
          <cell r="Q123"/>
          <cell r="R123"/>
          <cell r="S123"/>
          <cell r="T123"/>
          <cell r="U123"/>
          <cell r="V123"/>
          <cell r="W123">
            <v>0</v>
          </cell>
        </row>
        <row r="124">
          <cell r="A124" t="str">
            <v>Corrupción115</v>
          </cell>
          <cell r="B124" t="str">
            <v/>
          </cell>
          <cell r="C124" t="str">
            <v/>
          </cell>
          <cell r="D124"/>
          <cell r="E124"/>
          <cell r="F124"/>
          <cell r="G124"/>
          <cell r="H124"/>
          <cell r="I124"/>
          <cell r="J124"/>
          <cell r="K124"/>
          <cell r="L124"/>
          <cell r="M124"/>
          <cell r="N124"/>
          <cell r="O124"/>
          <cell r="P124"/>
          <cell r="Q124"/>
          <cell r="R124"/>
          <cell r="S124"/>
          <cell r="T124"/>
          <cell r="U124"/>
          <cell r="V124"/>
          <cell r="W124">
            <v>0</v>
          </cell>
        </row>
        <row r="125">
          <cell r="A125" t="str">
            <v>Corrupción116</v>
          </cell>
          <cell r="B125" t="str">
            <v/>
          </cell>
          <cell r="C125" t="str">
            <v/>
          </cell>
          <cell r="D125"/>
          <cell r="E125"/>
          <cell r="F125"/>
          <cell r="G125"/>
          <cell r="H125"/>
          <cell r="I125"/>
          <cell r="J125"/>
          <cell r="K125"/>
          <cell r="L125"/>
          <cell r="M125"/>
          <cell r="N125"/>
          <cell r="O125"/>
          <cell r="P125"/>
          <cell r="Q125"/>
          <cell r="R125"/>
          <cell r="S125"/>
          <cell r="T125"/>
          <cell r="U125"/>
          <cell r="V125"/>
          <cell r="W125">
            <v>0</v>
          </cell>
        </row>
        <row r="126">
          <cell r="A126" t="str">
            <v>Corrupción117</v>
          </cell>
          <cell r="B126" t="str">
            <v/>
          </cell>
          <cell r="C126" t="str">
            <v/>
          </cell>
          <cell r="D126"/>
          <cell r="E126"/>
          <cell r="F126"/>
          <cell r="G126"/>
          <cell r="H126"/>
          <cell r="I126"/>
          <cell r="J126"/>
          <cell r="K126"/>
          <cell r="L126"/>
          <cell r="M126"/>
          <cell r="N126"/>
          <cell r="O126"/>
          <cell r="P126"/>
          <cell r="Q126"/>
          <cell r="R126"/>
          <cell r="S126"/>
          <cell r="T126"/>
          <cell r="U126"/>
          <cell r="V126"/>
          <cell r="W126">
            <v>0</v>
          </cell>
        </row>
        <row r="127">
          <cell r="A127" t="str">
            <v>Corrupción118</v>
          </cell>
          <cell r="B127" t="str">
            <v/>
          </cell>
          <cell r="C127" t="str">
            <v/>
          </cell>
          <cell r="D127"/>
          <cell r="E127"/>
          <cell r="F127"/>
          <cell r="G127"/>
          <cell r="H127"/>
          <cell r="I127"/>
          <cell r="J127"/>
          <cell r="K127"/>
          <cell r="L127"/>
          <cell r="M127"/>
          <cell r="N127"/>
          <cell r="O127"/>
          <cell r="P127"/>
          <cell r="Q127"/>
          <cell r="R127"/>
          <cell r="S127"/>
          <cell r="T127"/>
          <cell r="U127"/>
          <cell r="V127"/>
          <cell r="W127">
            <v>0</v>
          </cell>
        </row>
        <row r="128">
          <cell r="A128" t="str">
            <v>Corrupción119</v>
          </cell>
          <cell r="B128" t="str">
            <v/>
          </cell>
          <cell r="C128" t="str">
            <v/>
          </cell>
          <cell r="D128"/>
          <cell r="E128"/>
          <cell r="F128"/>
          <cell r="G128"/>
          <cell r="H128"/>
          <cell r="I128"/>
          <cell r="J128"/>
          <cell r="K128"/>
          <cell r="L128"/>
          <cell r="M128"/>
          <cell r="N128"/>
          <cell r="O128"/>
          <cell r="P128"/>
          <cell r="Q128"/>
          <cell r="R128"/>
          <cell r="S128"/>
          <cell r="T128"/>
          <cell r="U128"/>
          <cell r="V128"/>
          <cell r="W128">
            <v>0</v>
          </cell>
        </row>
        <row r="129">
          <cell r="A129" t="str">
            <v>Corrupción120</v>
          </cell>
          <cell r="B129" t="str">
            <v/>
          </cell>
          <cell r="C129" t="str">
            <v/>
          </cell>
          <cell r="D129"/>
          <cell r="E129"/>
          <cell r="F129"/>
          <cell r="G129"/>
          <cell r="H129"/>
          <cell r="I129"/>
          <cell r="J129"/>
          <cell r="K129"/>
          <cell r="L129"/>
          <cell r="M129"/>
          <cell r="N129"/>
          <cell r="O129"/>
          <cell r="P129"/>
          <cell r="Q129"/>
          <cell r="R129"/>
          <cell r="S129"/>
          <cell r="T129"/>
          <cell r="U129"/>
          <cell r="V129"/>
          <cell r="W129">
            <v>0</v>
          </cell>
        </row>
        <row r="130">
          <cell r="A130" t="str">
            <v>Corrupción121</v>
          </cell>
          <cell r="B130" t="str">
            <v/>
          </cell>
          <cell r="C130" t="str">
            <v/>
          </cell>
          <cell r="D130"/>
          <cell r="E130"/>
          <cell r="F130"/>
          <cell r="G130"/>
          <cell r="H130"/>
          <cell r="I130"/>
          <cell r="J130"/>
          <cell r="K130"/>
          <cell r="L130"/>
          <cell r="M130"/>
          <cell r="N130"/>
          <cell r="O130"/>
          <cell r="P130"/>
          <cell r="Q130"/>
          <cell r="R130"/>
          <cell r="S130"/>
          <cell r="T130"/>
          <cell r="U130"/>
          <cell r="V130"/>
          <cell r="W130">
            <v>0</v>
          </cell>
        </row>
        <row r="131">
          <cell r="A131" t="str">
            <v>Corrupción122</v>
          </cell>
          <cell r="B131" t="str">
            <v/>
          </cell>
          <cell r="C131" t="str">
            <v/>
          </cell>
          <cell r="D131"/>
          <cell r="E131"/>
          <cell r="F131"/>
          <cell r="G131"/>
          <cell r="H131"/>
          <cell r="I131"/>
          <cell r="J131"/>
          <cell r="K131"/>
          <cell r="L131"/>
          <cell r="M131"/>
          <cell r="N131"/>
          <cell r="O131"/>
          <cell r="P131"/>
          <cell r="Q131"/>
          <cell r="R131"/>
          <cell r="S131"/>
          <cell r="T131"/>
          <cell r="U131"/>
          <cell r="V131"/>
          <cell r="W131">
            <v>0</v>
          </cell>
        </row>
        <row r="132">
          <cell r="A132" t="str">
            <v>Corrupción123</v>
          </cell>
          <cell r="B132" t="str">
            <v/>
          </cell>
          <cell r="C132" t="str">
            <v/>
          </cell>
          <cell r="D132"/>
          <cell r="E132"/>
          <cell r="F132"/>
          <cell r="G132"/>
          <cell r="H132"/>
          <cell r="I132"/>
          <cell r="J132"/>
          <cell r="K132"/>
          <cell r="L132"/>
          <cell r="M132"/>
          <cell r="N132"/>
          <cell r="O132"/>
          <cell r="P132"/>
          <cell r="Q132"/>
          <cell r="R132"/>
          <cell r="S132"/>
          <cell r="T132"/>
          <cell r="U132"/>
          <cell r="V132"/>
          <cell r="W132">
            <v>0</v>
          </cell>
        </row>
        <row r="133">
          <cell r="A133" t="str">
            <v>Corrupción124</v>
          </cell>
          <cell r="B133" t="str">
            <v/>
          </cell>
          <cell r="C133" t="str">
            <v/>
          </cell>
          <cell r="D133"/>
          <cell r="E133"/>
          <cell r="F133"/>
          <cell r="G133"/>
          <cell r="H133"/>
          <cell r="I133"/>
          <cell r="J133"/>
          <cell r="K133"/>
          <cell r="L133"/>
          <cell r="M133"/>
          <cell r="N133"/>
          <cell r="O133"/>
          <cell r="P133"/>
          <cell r="Q133"/>
          <cell r="R133"/>
          <cell r="S133"/>
          <cell r="T133"/>
          <cell r="U133"/>
          <cell r="V133"/>
          <cell r="W133">
            <v>0</v>
          </cell>
        </row>
        <row r="134">
          <cell r="A134" t="str">
            <v>Corrupción125</v>
          </cell>
          <cell r="B134" t="str">
            <v/>
          </cell>
          <cell r="C134" t="str">
            <v/>
          </cell>
          <cell r="D134"/>
          <cell r="E134"/>
          <cell r="F134"/>
          <cell r="G134"/>
          <cell r="H134"/>
          <cell r="I134"/>
          <cell r="J134"/>
          <cell r="K134"/>
          <cell r="L134"/>
          <cell r="M134"/>
          <cell r="N134"/>
          <cell r="O134"/>
          <cell r="P134"/>
          <cell r="Q134"/>
          <cell r="R134"/>
          <cell r="S134"/>
          <cell r="T134"/>
          <cell r="U134"/>
          <cell r="V134"/>
          <cell r="W134">
            <v>0</v>
          </cell>
        </row>
        <row r="135">
          <cell r="A135" t="str">
            <v>Corrupción126</v>
          </cell>
          <cell r="B135" t="str">
            <v/>
          </cell>
          <cell r="C135" t="str">
            <v/>
          </cell>
          <cell r="D135"/>
          <cell r="E135"/>
          <cell r="F135"/>
          <cell r="G135"/>
          <cell r="H135"/>
          <cell r="I135"/>
          <cell r="J135"/>
          <cell r="K135"/>
          <cell r="L135"/>
          <cell r="M135"/>
          <cell r="N135"/>
          <cell r="O135"/>
          <cell r="P135"/>
          <cell r="Q135"/>
          <cell r="R135"/>
          <cell r="S135"/>
          <cell r="T135"/>
          <cell r="U135"/>
          <cell r="V135"/>
          <cell r="W135">
            <v>0</v>
          </cell>
        </row>
        <row r="136">
          <cell r="A136" t="str">
            <v>Corrupción127</v>
          </cell>
          <cell r="B136" t="str">
            <v/>
          </cell>
          <cell r="C136" t="str">
            <v/>
          </cell>
          <cell r="D136"/>
          <cell r="E136"/>
          <cell r="F136"/>
          <cell r="G136"/>
          <cell r="H136"/>
          <cell r="I136"/>
          <cell r="J136"/>
          <cell r="K136"/>
          <cell r="L136"/>
          <cell r="M136"/>
          <cell r="N136"/>
          <cell r="O136"/>
          <cell r="P136"/>
          <cell r="Q136"/>
          <cell r="R136"/>
          <cell r="S136"/>
          <cell r="T136"/>
          <cell r="U136"/>
          <cell r="V136"/>
          <cell r="W136">
            <v>0</v>
          </cell>
        </row>
        <row r="137">
          <cell r="A137" t="str">
            <v>Corrupción128</v>
          </cell>
          <cell r="B137" t="str">
            <v/>
          </cell>
          <cell r="C137" t="str">
            <v/>
          </cell>
          <cell r="D137"/>
          <cell r="E137"/>
          <cell r="F137"/>
          <cell r="G137"/>
          <cell r="H137"/>
          <cell r="I137"/>
          <cell r="J137"/>
          <cell r="K137"/>
          <cell r="L137"/>
          <cell r="M137"/>
          <cell r="N137"/>
          <cell r="O137"/>
          <cell r="P137"/>
          <cell r="Q137"/>
          <cell r="R137"/>
          <cell r="S137"/>
          <cell r="T137"/>
          <cell r="U137"/>
          <cell r="V137"/>
          <cell r="W137">
            <v>0</v>
          </cell>
        </row>
        <row r="138">
          <cell r="A138" t="str">
            <v>Corrupción129</v>
          </cell>
          <cell r="B138" t="str">
            <v/>
          </cell>
          <cell r="C138" t="str">
            <v/>
          </cell>
          <cell r="D138"/>
          <cell r="E138"/>
          <cell r="F138"/>
          <cell r="G138"/>
          <cell r="H138"/>
          <cell r="I138"/>
          <cell r="J138"/>
          <cell r="K138"/>
          <cell r="L138"/>
          <cell r="M138"/>
          <cell r="N138"/>
          <cell r="O138"/>
          <cell r="P138"/>
          <cell r="Q138"/>
          <cell r="R138"/>
          <cell r="S138"/>
          <cell r="T138"/>
          <cell r="U138"/>
          <cell r="V138"/>
          <cell r="W138">
            <v>0</v>
          </cell>
        </row>
      </sheetData>
      <sheetData sheetId="7"/>
      <sheetData sheetId="8"/>
      <sheetData sheetId="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Formato_Matriz_Riesgos_Corrupci"/>
    </sheetNames>
    <sheetDataSet>
      <sheetData sheetId="0"/>
      <sheetData sheetId="1"/>
      <sheetData sheetId="2"/>
      <sheetData sheetId="3"/>
      <sheetData sheetId="4"/>
      <sheetData sheetId="5"/>
      <sheetData sheetId="6"/>
      <sheetData sheetId="7"/>
      <sheetData sheetId="8"/>
      <sheetData sheetId="9"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Impacto_Riesgos_Corrupción"/>
      <sheetName val="Promedio de Controles"/>
      <sheetName val="Mapa_riesgos_corrupción"/>
      <sheetName val="validación de datos"/>
      <sheetName val="Homologación - R vs GTC40"/>
      <sheetName val="Mapa_Riesgos_Corrupcion_2021_r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_Impacto"/>
      <sheetName val="Tabla_Controles"/>
      <sheetName val="Mapa_Calor_Inherente"/>
      <sheetName val="Mapa_Calor_Residual"/>
      <sheetName val="Hoja1"/>
    </sheetNames>
    <sheetDataSet>
      <sheetData sheetId="0">
        <row r="26">
          <cell r="X26" t="str">
            <v>El profesional delegado en la Gerencia de Talento Humano, verifica que el proceso de selección efectuado al interior de la Gerencia cumpla con los requisitos exigibles en el proceso, a fin de notificar el resultado al área que requiere el personal. En cas</v>
          </cell>
        </row>
        <row r="27">
          <cell r="X27" t="str">
            <v>El profesional delegado de la Gerencia de Talento Humano  aplica, realiza seguimiento y verifica la completitud de los documentos establecidos en el formato F-GT1-005 Formato Lista de Chequeo Documentos de Ingreso, a fin de completar el proceso de vincula</v>
          </cell>
        </row>
        <row r="28">
          <cell r="X28" t="str">
            <v>El profesional delegado de la Gerencia de Talento Humano recopila y verifica los documentos del proceso de selección y vinculación en el formato F-GT1-007 Lista de Chequeo Documentos Historia Laboral, validando si existen documentos pendientes por entrega</v>
          </cell>
        </row>
      </sheetData>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82428-9641-417C-BE23-A6822E9A8753}">
  <sheetPr>
    <tabColor theme="9" tint="-0.499984740745262"/>
  </sheetPr>
  <dimension ref="A1:AMI1061"/>
  <sheetViews>
    <sheetView zoomScale="60" zoomScaleNormal="60" workbookViewId="0">
      <selection activeCell="BN13" sqref="BN13"/>
    </sheetView>
  </sheetViews>
  <sheetFormatPr baseColWidth="10" defaultColWidth="11.42578125" defaultRowHeight="16.5"/>
  <cols>
    <col min="1" max="1" width="5.28515625" style="223" customWidth="1"/>
    <col min="2" max="3" width="4.140625" style="224" customWidth="1"/>
    <col min="4" max="4" width="4.85546875" style="224" customWidth="1"/>
    <col min="5" max="5" width="4.7109375" style="225" customWidth="1"/>
    <col min="6" max="6" width="17.42578125" style="224" customWidth="1"/>
    <col min="7" max="7" width="7.42578125" style="224" customWidth="1"/>
    <col min="8" max="8" width="30.85546875" style="86" customWidth="1"/>
    <col min="9" max="9" width="30" style="226" customWidth="1"/>
    <col min="10" max="10" width="7.7109375" style="85" customWidth="1"/>
    <col min="11" max="11" width="37.85546875" style="198" customWidth="1"/>
    <col min="12" max="12" width="24.85546875" style="226" customWidth="1"/>
    <col min="13" max="13" width="15.85546875" style="226" customWidth="1"/>
    <col min="14" max="14" width="29.42578125" style="227" customWidth="1"/>
    <col min="15" max="15" width="16.42578125" style="228" customWidth="1"/>
    <col min="16" max="16" width="13" style="86" customWidth="1"/>
    <col min="17" max="17" width="6.28515625" style="86" customWidth="1"/>
    <col min="18" max="18" width="18.140625" style="86" customWidth="1"/>
    <col min="19" max="19" width="13.28515625" style="86" customWidth="1"/>
    <col min="20" max="20" width="7.140625" style="86" customWidth="1"/>
    <col min="21" max="21" width="11.140625" style="86" customWidth="1"/>
    <col min="22" max="22" width="4.140625" style="86" customWidth="1"/>
    <col min="23" max="23" width="26.85546875" style="229" customWidth="1"/>
    <col min="24" max="24" width="78.140625" style="230" customWidth="1"/>
    <col min="25" max="25" width="32.85546875" style="230" customWidth="1"/>
    <col min="26" max="26" width="29.42578125" style="231" customWidth="1"/>
    <col min="27" max="27" width="13" style="86" customWidth="1"/>
    <col min="28" max="28" width="3.85546875" style="230" customWidth="1"/>
    <col min="29" max="29" width="4.140625" style="230" customWidth="1"/>
    <col min="30" max="30" width="4.42578125" style="86" customWidth="1"/>
    <col min="31" max="31" width="3.28515625" style="230" customWidth="1"/>
    <col min="32" max="33" width="3" style="230" customWidth="1"/>
    <col min="34" max="34" width="8.140625" style="86" customWidth="1"/>
    <col min="35" max="35" width="5.42578125" style="86" customWidth="1"/>
    <col min="36" max="36" width="5.140625" style="86" customWidth="1"/>
    <col min="37" max="37" width="5.85546875" style="86" customWidth="1"/>
    <col min="38" max="38" width="6.28515625" style="86" customWidth="1"/>
    <col min="39" max="39" width="4.140625" style="90" customWidth="1"/>
    <col min="40" max="40" width="5.140625" style="90" customWidth="1"/>
    <col min="41" max="42" width="5" style="90" customWidth="1"/>
    <col min="43" max="43" width="3.42578125" style="90" customWidth="1"/>
    <col min="44" max="44" width="35.85546875" style="232" customWidth="1"/>
    <col min="45" max="45" width="27.7109375" style="233" customWidth="1"/>
    <col min="46" max="46" width="17.28515625" style="234" customWidth="1"/>
    <col min="47" max="47" width="14.42578125" style="234" customWidth="1"/>
    <col min="48" max="48" width="31.85546875" style="234" customWidth="1"/>
    <col min="49" max="49" width="5.42578125" style="92" customWidth="1"/>
    <col min="50" max="50" width="11.42578125" style="92" customWidth="1"/>
    <col min="51" max="51" width="54.42578125" style="92" customWidth="1"/>
    <col min="52" max="52" width="42.140625" style="92" customWidth="1"/>
    <col min="53" max="53" width="4.140625" style="92" customWidth="1"/>
    <col min="54" max="54" width="12.42578125" style="92" customWidth="1"/>
    <col min="55" max="55" width="33.5703125" style="235" customWidth="1"/>
    <col min="56" max="56" width="34.5703125" style="235" customWidth="1"/>
    <col min="57" max="57" width="15.42578125" style="235" customWidth="1"/>
    <col min="58" max="58" width="13.42578125" style="236" customWidth="1"/>
    <col min="59" max="59" width="32.140625" style="236" customWidth="1"/>
    <col min="60" max="60" width="32.140625" style="228" customWidth="1"/>
    <col min="61" max="61" width="12" style="86" bestFit="1" customWidth="1"/>
    <col min="62" max="65" width="11.42578125" style="86" customWidth="1"/>
    <col min="66" max="1022" width="11.42578125" style="86"/>
    <col min="1023" max="16384" width="11.42578125" style="94"/>
  </cols>
  <sheetData>
    <row r="1" spans="1:1022">
      <c r="A1" s="84"/>
      <c r="B1" s="85"/>
      <c r="C1" s="85"/>
      <c r="D1" s="85"/>
      <c r="E1" s="85"/>
      <c r="F1" s="85"/>
      <c r="G1" s="85"/>
      <c r="I1" s="85"/>
      <c r="K1" s="87"/>
      <c r="L1" s="85"/>
      <c r="M1" s="85"/>
      <c r="N1" s="88"/>
      <c r="O1" s="86"/>
      <c r="W1" s="89"/>
      <c r="X1" s="86"/>
      <c r="Y1" s="86"/>
      <c r="Z1" s="85"/>
      <c r="AB1" s="86"/>
      <c r="AC1" s="86"/>
      <c r="AE1" s="86"/>
      <c r="AF1" s="86"/>
      <c r="AG1" s="86"/>
      <c r="AR1" s="88"/>
      <c r="AS1" s="91"/>
      <c r="AT1" s="92"/>
      <c r="AU1" s="92"/>
      <c r="AV1" s="92"/>
      <c r="BC1" s="92"/>
      <c r="BD1" s="92"/>
      <c r="BE1" s="92"/>
      <c r="BF1" s="86"/>
      <c r="BG1" s="86"/>
      <c r="BH1" s="93"/>
    </row>
    <row r="2" spans="1:1022" s="93" customFormat="1" ht="16.5" customHeight="1">
      <c r="A2" s="86"/>
      <c r="B2" s="86"/>
      <c r="C2" s="86"/>
      <c r="D2" s="95"/>
      <c r="E2" s="95"/>
      <c r="F2" s="95"/>
      <c r="G2" s="95"/>
      <c r="H2" s="344" t="s">
        <v>692</v>
      </c>
      <c r="I2" s="344"/>
      <c r="J2" s="344"/>
      <c r="K2" s="345"/>
      <c r="L2" s="344"/>
      <c r="M2" s="344"/>
      <c r="N2" s="345"/>
      <c r="O2" s="344"/>
      <c r="P2" s="95"/>
      <c r="Q2" s="95"/>
      <c r="R2" s="95"/>
      <c r="S2" s="95"/>
      <c r="T2" s="95"/>
      <c r="U2" s="95"/>
      <c r="V2" s="95"/>
      <c r="W2" s="96"/>
      <c r="X2" s="95"/>
      <c r="Y2" s="95"/>
      <c r="Z2" s="97"/>
      <c r="AA2" s="95"/>
      <c r="AB2" s="95"/>
      <c r="AC2" s="95"/>
      <c r="AD2" s="95"/>
      <c r="AE2" s="95"/>
      <c r="AF2" s="95"/>
      <c r="AG2" s="95"/>
      <c r="AH2" s="95"/>
      <c r="AI2" s="95"/>
      <c r="AJ2" s="95"/>
      <c r="AK2" s="95"/>
      <c r="AL2" s="95"/>
      <c r="AM2" s="95"/>
      <c r="AN2" s="95"/>
      <c r="AO2" s="95"/>
      <c r="AP2" s="95"/>
      <c r="AQ2" s="95"/>
      <c r="AR2" s="98"/>
      <c r="AS2" s="99"/>
      <c r="AT2" s="100"/>
      <c r="AU2" s="100"/>
      <c r="AV2" s="100"/>
      <c r="AW2" s="100"/>
      <c r="AX2" s="100"/>
      <c r="AY2" s="100"/>
      <c r="AZ2" s="100"/>
      <c r="BA2" s="100"/>
      <c r="BB2" s="92"/>
      <c r="BC2" s="92"/>
      <c r="BD2" s="92"/>
      <c r="BE2" s="92"/>
      <c r="BF2" s="86"/>
      <c r="BG2" s="86"/>
      <c r="BI2" s="86"/>
      <c r="BJ2" s="86"/>
      <c r="BK2" s="86"/>
      <c r="BL2" s="86"/>
      <c r="BM2" s="86"/>
      <c r="BN2" s="86"/>
      <c r="BO2" s="86"/>
      <c r="BP2" s="86"/>
      <c r="BQ2" s="86"/>
      <c r="BR2" s="86"/>
      <c r="BS2" s="86"/>
      <c r="BT2" s="86"/>
      <c r="BU2" s="86"/>
      <c r="BV2" s="86"/>
      <c r="BW2" s="86"/>
      <c r="BX2" s="86"/>
      <c r="BY2" s="86"/>
      <c r="BZ2" s="86"/>
      <c r="CA2" s="86"/>
      <c r="CB2" s="86"/>
      <c r="CC2" s="86"/>
      <c r="CD2" s="86"/>
      <c r="CE2" s="86"/>
      <c r="CF2" s="86"/>
      <c r="CG2" s="86"/>
      <c r="CH2" s="86"/>
      <c r="CI2" s="86"/>
      <c r="CJ2" s="86"/>
      <c r="CK2" s="86"/>
      <c r="CL2" s="86"/>
      <c r="CM2" s="86"/>
      <c r="CN2" s="86"/>
      <c r="CO2" s="86"/>
      <c r="CP2" s="86"/>
      <c r="CQ2" s="86"/>
      <c r="CR2" s="86"/>
      <c r="CS2" s="86"/>
      <c r="CT2" s="86"/>
      <c r="CU2" s="86"/>
      <c r="CV2" s="86"/>
      <c r="CW2" s="86"/>
      <c r="CX2" s="86"/>
      <c r="CY2" s="86"/>
      <c r="CZ2" s="86"/>
      <c r="DA2" s="86"/>
      <c r="DB2" s="86"/>
      <c r="DC2" s="86"/>
      <c r="DD2" s="86"/>
      <c r="DE2" s="86"/>
      <c r="DF2" s="86"/>
      <c r="DG2" s="86"/>
      <c r="DH2" s="86"/>
      <c r="DI2" s="86"/>
      <c r="DJ2" s="86"/>
      <c r="DK2" s="86"/>
      <c r="DL2" s="86"/>
      <c r="DM2" s="86"/>
      <c r="DN2" s="86"/>
      <c r="DO2" s="86"/>
      <c r="DP2" s="86"/>
      <c r="DQ2" s="86"/>
      <c r="DR2" s="86"/>
      <c r="DS2" s="86"/>
      <c r="DT2" s="86"/>
      <c r="DU2" s="86"/>
      <c r="DV2" s="86"/>
      <c r="DW2" s="86"/>
      <c r="DX2" s="86"/>
      <c r="DY2" s="86"/>
      <c r="DZ2" s="86"/>
      <c r="EA2" s="86"/>
      <c r="EB2" s="86"/>
      <c r="EC2" s="86"/>
      <c r="ED2" s="86"/>
      <c r="EE2" s="86"/>
      <c r="EF2" s="86"/>
      <c r="EG2" s="86"/>
      <c r="EH2" s="86"/>
      <c r="EI2" s="86"/>
      <c r="EJ2" s="86"/>
      <c r="EK2" s="86"/>
      <c r="EL2" s="86"/>
      <c r="EM2" s="86"/>
      <c r="EN2" s="86"/>
      <c r="EO2" s="86"/>
      <c r="EP2" s="86"/>
      <c r="EQ2" s="86"/>
      <c r="ER2" s="86"/>
      <c r="ES2" s="86"/>
      <c r="ET2" s="86"/>
      <c r="EU2" s="86"/>
      <c r="EV2" s="86"/>
      <c r="EW2" s="86"/>
      <c r="EX2" s="86"/>
      <c r="EY2" s="86"/>
      <c r="EZ2" s="86"/>
      <c r="FA2" s="86"/>
      <c r="FB2" s="86"/>
      <c r="FC2" s="86"/>
      <c r="FD2" s="86"/>
      <c r="FE2" s="86"/>
      <c r="FF2" s="86"/>
      <c r="FG2" s="86"/>
      <c r="FH2" s="86"/>
      <c r="FI2" s="86"/>
      <c r="FJ2" s="86"/>
      <c r="FK2" s="86"/>
      <c r="FL2" s="86"/>
      <c r="FM2" s="86"/>
      <c r="FN2" s="86"/>
      <c r="FO2" s="86"/>
      <c r="FP2" s="86"/>
      <c r="FQ2" s="86"/>
      <c r="FR2" s="86"/>
      <c r="FS2" s="86"/>
      <c r="FT2" s="86"/>
      <c r="FU2" s="86"/>
      <c r="FV2" s="86"/>
      <c r="FW2" s="86"/>
      <c r="FX2" s="86"/>
      <c r="FY2" s="86"/>
      <c r="FZ2" s="86"/>
      <c r="GA2" s="86"/>
      <c r="GB2" s="86"/>
      <c r="GC2" s="86"/>
      <c r="GD2" s="86"/>
      <c r="GE2" s="86"/>
      <c r="GF2" s="86"/>
      <c r="GG2" s="86"/>
      <c r="GH2" s="86"/>
      <c r="GI2" s="86"/>
      <c r="GJ2" s="86"/>
      <c r="GK2" s="86"/>
      <c r="GL2" s="86"/>
      <c r="GM2" s="86"/>
      <c r="GN2" s="86"/>
      <c r="GO2" s="86"/>
      <c r="GP2" s="86"/>
      <c r="GQ2" s="86"/>
      <c r="GR2" s="86"/>
      <c r="GS2" s="86"/>
      <c r="GT2" s="86"/>
      <c r="GU2" s="86"/>
      <c r="GV2" s="86"/>
      <c r="GW2" s="86"/>
      <c r="GX2" s="86"/>
      <c r="GY2" s="86"/>
      <c r="GZ2" s="86"/>
      <c r="HA2" s="86"/>
      <c r="HB2" s="86"/>
      <c r="HC2" s="86"/>
      <c r="HD2" s="86"/>
      <c r="HE2" s="86"/>
      <c r="HF2" s="86"/>
      <c r="HG2" s="86"/>
      <c r="HH2" s="86"/>
      <c r="HI2" s="86"/>
      <c r="HJ2" s="86"/>
      <c r="HK2" s="86"/>
      <c r="HL2" s="86"/>
      <c r="HM2" s="86"/>
      <c r="HN2" s="86"/>
      <c r="HO2" s="86"/>
      <c r="HP2" s="86"/>
      <c r="HQ2" s="86"/>
      <c r="HR2" s="86"/>
      <c r="HS2" s="86"/>
      <c r="HT2" s="86"/>
      <c r="HU2" s="86"/>
      <c r="HV2" s="86"/>
      <c r="HW2" s="86"/>
      <c r="HX2" s="86"/>
      <c r="HY2" s="86"/>
      <c r="HZ2" s="86"/>
      <c r="IA2" s="86"/>
      <c r="IB2" s="86"/>
      <c r="IC2" s="86"/>
      <c r="ID2" s="86"/>
      <c r="IE2" s="86"/>
      <c r="IF2" s="86"/>
      <c r="IG2" s="86"/>
      <c r="IH2" s="86"/>
      <c r="II2" s="86"/>
      <c r="IJ2" s="86"/>
      <c r="IK2" s="86"/>
      <c r="IL2" s="86"/>
      <c r="IM2" s="86"/>
      <c r="IN2" s="86"/>
      <c r="IO2" s="86"/>
      <c r="IP2" s="86"/>
      <c r="IQ2" s="86"/>
      <c r="IR2" s="86"/>
      <c r="IS2" s="86"/>
      <c r="IT2" s="86"/>
      <c r="IU2" s="86"/>
      <c r="IV2" s="86"/>
      <c r="IW2" s="86"/>
      <c r="IX2" s="86"/>
      <c r="IY2" s="86"/>
      <c r="IZ2" s="86"/>
      <c r="JA2" s="86"/>
      <c r="JB2" s="86"/>
      <c r="JC2" s="86"/>
      <c r="JD2" s="86"/>
      <c r="JE2" s="86"/>
      <c r="JF2" s="86"/>
      <c r="JG2" s="86"/>
      <c r="JH2" s="86"/>
      <c r="JI2" s="86"/>
      <c r="JJ2" s="86"/>
      <c r="JK2" s="86"/>
      <c r="JL2" s="86"/>
      <c r="JM2" s="86"/>
      <c r="JN2" s="86"/>
      <c r="JO2" s="86"/>
      <c r="JP2" s="86"/>
      <c r="JQ2" s="86"/>
      <c r="JR2" s="86"/>
      <c r="JS2" s="86"/>
      <c r="JT2" s="86"/>
      <c r="JU2" s="86"/>
      <c r="JV2" s="86"/>
      <c r="JW2" s="86"/>
      <c r="JX2" s="86"/>
      <c r="JY2" s="86"/>
      <c r="JZ2" s="86"/>
      <c r="KA2" s="86"/>
      <c r="KB2" s="86"/>
      <c r="KC2" s="86"/>
      <c r="KD2" s="86"/>
      <c r="KE2" s="86"/>
      <c r="KF2" s="86"/>
      <c r="KG2" s="86"/>
      <c r="KH2" s="86"/>
      <c r="KI2" s="86"/>
      <c r="KJ2" s="86"/>
      <c r="KK2" s="86"/>
      <c r="KL2" s="86"/>
      <c r="KM2" s="86"/>
      <c r="KN2" s="86"/>
      <c r="KO2" s="86"/>
      <c r="KP2" s="86"/>
      <c r="KQ2" s="86"/>
      <c r="KR2" s="86"/>
      <c r="KS2" s="86"/>
      <c r="KT2" s="86"/>
      <c r="KU2" s="86"/>
      <c r="KV2" s="86"/>
      <c r="KW2" s="86"/>
      <c r="KX2" s="86"/>
      <c r="KY2" s="86"/>
      <c r="KZ2" s="86"/>
      <c r="LA2" s="86"/>
      <c r="LB2" s="86"/>
      <c r="LC2" s="86"/>
      <c r="LD2" s="86"/>
      <c r="LE2" s="86"/>
      <c r="LF2" s="86"/>
      <c r="LG2" s="86"/>
      <c r="LH2" s="86"/>
      <c r="LI2" s="86"/>
      <c r="LJ2" s="86"/>
      <c r="LK2" s="86"/>
      <c r="LL2" s="86"/>
      <c r="LM2" s="86"/>
      <c r="LN2" s="86"/>
      <c r="LO2" s="86"/>
      <c r="LP2" s="86"/>
      <c r="LQ2" s="86"/>
      <c r="LR2" s="86"/>
      <c r="LS2" s="86"/>
      <c r="LT2" s="86"/>
      <c r="LU2" s="86"/>
      <c r="LV2" s="86"/>
      <c r="LW2" s="86"/>
      <c r="LX2" s="86"/>
      <c r="LY2" s="86"/>
      <c r="LZ2" s="86"/>
      <c r="MA2" s="86"/>
      <c r="MB2" s="86"/>
      <c r="MC2" s="86"/>
      <c r="MD2" s="86"/>
      <c r="ME2" s="86"/>
      <c r="MF2" s="86"/>
      <c r="MG2" s="86"/>
      <c r="MH2" s="86"/>
      <c r="MI2" s="86"/>
      <c r="MJ2" s="86"/>
      <c r="MK2" s="86"/>
      <c r="ML2" s="86"/>
      <c r="MM2" s="86"/>
      <c r="MN2" s="86"/>
      <c r="MO2" s="86"/>
      <c r="MP2" s="86"/>
      <c r="MQ2" s="86"/>
      <c r="MR2" s="86"/>
      <c r="MS2" s="86"/>
      <c r="MT2" s="86"/>
      <c r="MU2" s="86"/>
      <c r="MV2" s="86"/>
      <c r="MW2" s="86"/>
      <c r="MX2" s="86"/>
      <c r="MY2" s="86"/>
      <c r="MZ2" s="86"/>
      <c r="NA2" s="86"/>
      <c r="NB2" s="86"/>
      <c r="NC2" s="86"/>
      <c r="ND2" s="86"/>
      <c r="NE2" s="86"/>
      <c r="NF2" s="86"/>
      <c r="NG2" s="86"/>
      <c r="NH2" s="86"/>
      <c r="NI2" s="86"/>
      <c r="NJ2" s="86"/>
      <c r="NK2" s="86"/>
      <c r="NL2" s="86"/>
      <c r="NM2" s="86"/>
      <c r="NN2" s="86"/>
      <c r="NO2" s="86"/>
      <c r="NP2" s="86"/>
      <c r="NQ2" s="86"/>
      <c r="NR2" s="86"/>
      <c r="NS2" s="86"/>
      <c r="NT2" s="86"/>
      <c r="NU2" s="86"/>
      <c r="NV2" s="86"/>
      <c r="NW2" s="86"/>
      <c r="NX2" s="86"/>
      <c r="NY2" s="86"/>
      <c r="NZ2" s="86"/>
      <c r="OA2" s="86"/>
      <c r="OB2" s="86"/>
      <c r="OC2" s="86"/>
      <c r="OD2" s="86"/>
      <c r="OE2" s="86"/>
      <c r="OF2" s="86"/>
      <c r="OG2" s="86"/>
      <c r="OH2" s="86"/>
      <c r="OI2" s="86"/>
      <c r="OJ2" s="86"/>
      <c r="OK2" s="86"/>
      <c r="OL2" s="86"/>
      <c r="OM2" s="86"/>
      <c r="ON2" s="86"/>
      <c r="OO2" s="86"/>
      <c r="OP2" s="86"/>
      <c r="OQ2" s="86"/>
      <c r="OR2" s="86"/>
      <c r="OS2" s="86"/>
      <c r="OT2" s="86"/>
      <c r="OU2" s="86"/>
      <c r="OV2" s="86"/>
      <c r="OW2" s="86"/>
      <c r="OX2" s="86"/>
      <c r="OY2" s="86"/>
      <c r="OZ2" s="86"/>
      <c r="PA2" s="86"/>
      <c r="PB2" s="86"/>
      <c r="PC2" s="86"/>
      <c r="PD2" s="86"/>
      <c r="PE2" s="86"/>
      <c r="PF2" s="86"/>
      <c r="PG2" s="86"/>
      <c r="PH2" s="86"/>
      <c r="PI2" s="86"/>
      <c r="PJ2" s="86"/>
      <c r="PK2" s="86"/>
      <c r="PL2" s="86"/>
      <c r="PM2" s="86"/>
      <c r="PN2" s="86"/>
      <c r="PO2" s="86"/>
      <c r="PP2" s="86"/>
      <c r="PQ2" s="86"/>
      <c r="PR2" s="86"/>
      <c r="PS2" s="86"/>
      <c r="PT2" s="86"/>
      <c r="PU2" s="86"/>
      <c r="PV2" s="86"/>
      <c r="PW2" s="86"/>
      <c r="PX2" s="86"/>
      <c r="PY2" s="86"/>
      <c r="PZ2" s="86"/>
      <c r="QA2" s="86"/>
      <c r="QB2" s="86"/>
      <c r="QC2" s="86"/>
      <c r="QD2" s="86"/>
      <c r="QE2" s="86"/>
      <c r="QF2" s="86"/>
      <c r="QG2" s="86"/>
      <c r="QH2" s="86"/>
      <c r="QI2" s="86"/>
      <c r="QJ2" s="86"/>
      <c r="QK2" s="86"/>
      <c r="QL2" s="86"/>
      <c r="QM2" s="86"/>
      <c r="QN2" s="86"/>
      <c r="QO2" s="86"/>
      <c r="QP2" s="86"/>
      <c r="QQ2" s="86"/>
      <c r="QR2" s="86"/>
      <c r="QS2" s="86"/>
      <c r="QT2" s="86"/>
      <c r="QU2" s="86"/>
      <c r="QV2" s="86"/>
      <c r="QW2" s="86"/>
      <c r="QX2" s="86"/>
      <c r="QY2" s="86"/>
      <c r="QZ2" s="86"/>
      <c r="RA2" s="86"/>
      <c r="RB2" s="86"/>
      <c r="RC2" s="86"/>
      <c r="RD2" s="86"/>
      <c r="RE2" s="86"/>
      <c r="RF2" s="86"/>
      <c r="RG2" s="86"/>
      <c r="RH2" s="86"/>
      <c r="RI2" s="86"/>
      <c r="RJ2" s="86"/>
      <c r="RK2" s="86"/>
      <c r="RL2" s="86"/>
      <c r="RM2" s="86"/>
      <c r="RN2" s="86"/>
      <c r="RO2" s="86"/>
      <c r="RP2" s="86"/>
      <c r="RQ2" s="86"/>
      <c r="RR2" s="86"/>
      <c r="RS2" s="86"/>
      <c r="RT2" s="86"/>
      <c r="RU2" s="86"/>
      <c r="RV2" s="86"/>
      <c r="RW2" s="86"/>
      <c r="RX2" s="86"/>
      <c r="RY2" s="86"/>
      <c r="RZ2" s="86"/>
      <c r="SA2" s="86"/>
      <c r="SB2" s="86"/>
      <c r="SC2" s="86"/>
      <c r="SD2" s="86"/>
      <c r="SE2" s="86"/>
      <c r="SF2" s="86"/>
      <c r="SG2" s="86"/>
      <c r="SH2" s="86"/>
      <c r="SI2" s="86"/>
      <c r="SJ2" s="86"/>
      <c r="SK2" s="86"/>
      <c r="SL2" s="86"/>
      <c r="SM2" s="86"/>
      <c r="SN2" s="86"/>
      <c r="SO2" s="86"/>
      <c r="SP2" s="86"/>
      <c r="SQ2" s="86"/>
      <c r="SR2" s="86"/>
      <c r="SS2" s="86"/>
      <c r="ST2" s="86"/>
      <c r="SU2" s="86"/>
      <c r="SV2" s="86"/>
      <c r="SW2" s="86"/>
      <c r="SX2" s="86"/>
      <c r="SY2" s="86"/>
      <c r="SZ2" s="86"/>
      <c r="TA2" s="86"/>
      <c r="TB2" s="86"/>
      <c r="TC2" s="86"/>
      <c r="TD2" s="86"/>
      <c r="TE2" s="86"/>
      <c r="TF2" s="86"/>
      <c r="TG2" s="86"/>
      <c r="TH2" s="86"/>
      <c r="TI2" s="86"/>
      <c r="TJ2" s="86"/>
      <c r="TK2" s="86"/>
      <c r="TL2" s="86"/>
      <c r="TM2" s="86"/>
      <c r="TN2" s="86"/>
      <c r="TO2" s="86"/>
      <c r="TP2" s="86"/>
      <c r="TQ2" s="86"/>
      <c r="TR2" s="86"/>
      <c r="TS2" s="86"/>
      <c r="TT2" s="86"/>
      <c r="TU2" s="86"/>
      <c r="TV2" s="86"/>
      <c r="TW2" s="86"/>
      <c r="TX2" s="86"/>
      <c r="TY2" s="86"/>
      <c r="TZ2" s="86"/>
      <c r="UA2" s="86"/>
      <c r="UB2" s="86"/>
      <c r="UC2" s="86"/>
      <c r="UD2" s="86"/>
      <c r="UE2" s="86"/>
      <c r="UF2" s="86"/>
      <c r="UG2" s="86"/>
      <c r="UH2" s="86"/>
      <c r="UI2" s="86"/>
      <c r="UJ2" s="86"/>
      <c r="UK2" s="86"/>
      <c r="UL2" s="86"/>
      <c r="UM2" s="86"/>
      <c r="UN2" s="86"/>
      <c r="UO2" s="86"/>
      <c r="UP2" s="86"/>
      <c r="UQ2" s="86"/>
      <c r="UR2" s="86"/>
      <c r="US2" s="86"/>
      <c r="UT2" s="86"/>
      <c r="UU2" s="86"/>
      <c r="UV2" s="86"/>
      <c r="UW2" s="86"/>
      <c r="UX2" s="86"/>
      <c r="UY2" s="86"/>
      <c r="UZ2" s="86"/>
      <c r="VA2" s="86"/>
      <c r="VB2" s="86"/>
      <c r="VC2" s="86"/>
      <c r="VD2" s="86"/>
      <c r="VE2" s="86"/>
      <c r="VF2" s="86"/>
      <c r="VG2" s="86"/>
      <c r="VH2" s="86"/>
      <c r="VI2" s="86"/>
      <c r="VJ2" s="86"/>
      <c r="VK2" s="86"/>
      <c r="VL2" s="86"/>
      <c r="VM2" s="86"/>
      <c r="VN2" s="86"/>
      <c r="VO2" s="86"/>
      <c r="VP2" s="86"/>
      <c r="VQ2" s="86"/>
      <c r="VR2" s="86"/>
      <c r="VS2" s="86"/>
      <c r="VT2" s="86"/>
      <c r="VU2" s="86"/>
      <c r="VV2" s="86"/>
      <c r="VW2" s="86"/>
      <c r="VX2" s="86"/>
      <c r="VY2" s="86"/>
      <c r="VZ2" s="86"/>
      <c r="WA2" s="86"/>
      <c r="WB2" s="86"/>
      <c r="WC2" s="86"/>
      <c r="WD2" s="86"/>
      <c r="WE2" s="86"/>
      <c r="WF2" s="86"/>
      <c r="WG2" s="86"/>
      <c r="WH2" s="86"/>
      <c r="WI2" s="86"/>
      <c r="WJ2" s="86"/>
      <c r="WK2" s="86"/>
      <c r="WL2" s="86"/>
      <c r="WM2" s="86"/>
      <c r="WN2" s="86"/>
      <c r="WO2" s="86"/>
      <c r="WP2" s="86"/>
      <c r="WQ2" s="86"/>
      <c r="WR2" s="86"/>
      <c r="WS2" s="86"/>
      <c r="WT2" s="86"/>
      <c r="WU2" s="86"/>
      <c r="WV2" s="86"/>
      <c r="WW2" s="86"/>
      <c r="WX2" s="86"/>
      <c r="WY2" s="86"/>
      <c r="WZ2" s="86"/>
      <c r="XA2" s="86"/>
      <c r="XB2" s="86"/>
      <c r="XC2" s="86"/>
      <c r="XD2" s="86"/>
      <c r="XE2" s="86"/>
      <c r="XF2" s="86"/>
      <c r="XG2" s="86"/>
      <c r="XH2" s="86"/>
      <c r="XI2" s="86"/>
      <c r="XJ2" s="86"/>
      <c r="XK2" s="86"/>
      <c r="XL2" s="86"/>
      <c r="XM2" s="86"/>
      <c r="XN2" s="86"/>
      <c r="XO2" s="86"/>
      <c r="XP2" s="86"/>
      <c r="XQ2" s="86"/>
      <c r="XR2" s="86"/>
      <c r="XS2" s="86"/>
      <c r="XT2" s="86"/>
      <c r="XU2" s="86"/>
      <c r="XV2" s="86"/>
      <c r="XW2" s="86"/>
      <c r="XX2" s="86"/>
      <c r="XY2" s="86"/>
      <c r="XZ2" s="86"/>
      <c r="YA2" s="86"/>
      <c r="YB2" s="86"/>
      <c r="YC2" s="86"/>
      <c r="YD2" s="86"/>
      <c r="YE2" s="86"/>
      <c r="YF2" s="86"/>
      <c r="YG2" s="86"/>
      <c r="YH2" s="86"/>
      <c r="YI2" s="86"/>
      <c r="YJ2" s="86"/>
      <c r="YK2" s="86"/>
      <c r="YL2" s="86"/>
      <c r="YM2" s="86"/>
      <c r="YN2" s="86"/>
      <c r="YO2" s="86"/>
      <c r="YP2" s="86"/>
      <c r="YQ2" s="86"/>
      <c r="YR2" s="86"/>
      <c r="YS2" s="86"/>
      <c r="YT2" s="86"/>
      <c r="YU2" s="86"/>
      <c r="YV2" s="86"/>
      <c r="YW2" s="86"/>
      <c r="YX2" s="86"/>
      <c r="YY2" s="86"/>
      <c r="YZ2" s="86"/>
      <c r="ZA2" s="86"/>
      <c r="ZB2" s="86"/>
      <c r="ZC2" s="86"/>
      <c r="ZD2" s="86"/>
      <c r="ZE2" s="86"/>
      <c r="ZF2" s="86"/>
      <c r="ZG2" s="86"/>
      <c r="ZH2" s="86"/>
      <c r="ZI2" s="86"/>
      <c r="ZJ2" s="86"/>
      <c r="ZK2" s="86"/>
      <c r="ZL2" s="86"/>
      <c r="ZM2" s="86"/>
      <c r="ZN2" s="86"/>
      <c r="ZO2" s="86"/>
      <c r="ZP2" s="86"/>
      <c r="ZQ2" s="86"/>
      <c r="ZR2" s="86"/>
      <c r="ZS2" s="86"/>
      <c r="ZT2" s="86"/>
      <c r="ZU2" s="86"/>
      <c r="ZV2" s="86"/>
      <c r="ZW2" s="86"/>
      <c r="ZX2" s="86"/>
      <c r="ZY2" s="86"/>
      <c r="ZZ2" s="86"/>
      <c r="AAA2" s="86"/>
      <c r="AAB2" s="86"/>
      <c r="AAC2" s="86"/>
      <c r="AAD2" s="86"/>
      <c r="AAE2" s="86"/>
      <c r="AAF2" s="86"/>
      <c r="AAG2" s="86"/>
      <c r="AAH2" s="86"/>
      <c r="AAI2" s="86"/>
      <c r="AAJ2" s="86"/>
      <c r="AAK2" s="86"/>
      <c r="AAL2" s="86"/>
      <c r="AAM2" s="86"/>
      <c r="AAN2" s="86"/>
      <c r="AAO2" s="86"/>
      <c r="AAP2" s="86"/>
      <c r="AAQ2" s="86"/>
      <c r="AAR2" s="86"/>
      <c r="AAS2" s="86"/>
      <c r="AAT2" s="86"/>
      <c r="AAU2" s="86"/>
      <c r="AAV2" s="86"/>
      <c r="AAW2" s="86"/>
      <c r="AAX2" s="86"/>
      <c r="AAY2" s="86"/>
      <c r="AAZ2" s="86"/>
      <c r="ABA2" s="86"/>
      <c r="ABB2" s="86"/>
      <c r="ABC2" s="86"/>
      <c r="ABD2" s="86"/>
      <c r="ABE2" s="86"/>
      <c r="ABF2" s="86"/>
      <c r="ABG2" s="86"/>
      <c r="ABH2" s="86"/>
      <c r="ABI2" s="86"/>
      <c r="ABJ2" s="86"/>
      <c r="ABK2" s="86"/>
      <c r="ABL2" s="86"/>
      <c r="ABM2" s="86"/>
      <c r="ABN2" s="86"/>
      <c r="ABO2" s="86"/>
      <c r="ABP2" s="86"/>
      <c r="ABQ2" s="86"/>
      <c r="ABR2" s="86"/>
      <c r="ABS2" s="86"/>
      <c r="ABT2" s="86"/>
      <c r="ABU2" s="86"/>
      <c r="ABV2" s="86"/>
      <c r="ABW2" s="86"/>
      <c r="ABX2" s="86"/>
      <c r="ABY2" s="86"/>
      <c r="ABZ2" s="86"/>
      <c r="ACA2" s="86"/>
      <c r="ACB2" s="86"/>
      <c r="ACC2" s="86"/>
      <c r="ACD2" s="86"/>
      <c r="ACE2" s="86"/>
      <c r="ACF2" s="86"/>
      <c r="ACG2" s="86"/>
      <c r="ACH2" s="86"/>
      <c r="ACI2" s="86"/>
      <c r="ACJ2" s="86"/>
      <c r="ACK2" s="86"/>
      <c r="ACL2" s="86"/>
      <c r="ACM2" s="86"/>
      <c r="ACN2" s="86"/>
      <c r="ACO2" s="86"/>
      <c r="ACP2" s="86"/>
      <c r="ACQ2" s="86"/>
      <c r="ACR2" s="86"/>
      <c r="ACS2" s="86"/>
      <c r="ACT2" s="86"/>
      <c r="ACU2" s="86"/>
      <c r="ACV2" s="86"/>
      <c r="ACW2" s="86"/>
      <c r="ACX2" s="86"/>
      <c r="ACY2" s="86"/>
      <c r="ACZ2" s="86"/>
      <c r="ADA2" s="86"/>
      <c r="ADB2" s="86"/>
      <c r="ADC2" s="86"/>
      <c r="ADD2" s="86"/>
      <c r="ADE2" s="86"/>
      <c r="ADF2" s="86"/>
      <c r="ADG2" s="86"/>
      <c r="ADH2" s="86"/>
      <c r="ADI2" s="86"/>
      <c r="ADJ2" s="86"/>
      <c r="ADK2" s="86"/>
      <c r="ADL2" s="86"/>
      <c r="ADM2" s="86"/>
      <c r="ADN2" s="86"/>
      <c r="ADO2" s="86"/>
      <c r="ADP2" s="86"/>
      <c r="ADQ2" s="86"/>
      <c r="ADR2" s="86"/>
      <c r="ADS2" s="86"/>
      <c r="ADT2" s="86"/>
      <c r="ADU2" s="86"/>
      <c r="ADV2" s="86"/>
      <c r="ADW2" s="86"/>
      <c r="ADX2" s="86"/>
      <c r="ADY2" s="86"/>
      <c r="ADZ2" s="86"/>
      <c r="AEA2" s="86"/>
      <c r="AEB2" s="86"/>
      <c r="AEC2" s="86"/>
      <c r="AED2" s="86"/>
      <c r="AEE2" s="86"/>
      <c r="AEF2" s="86"/>
      <c r="AEG2" s="86"/>
      <c r="AEH2" s="86"/>
      <c r="AEI2" s="86"/>
      <c r="AEJ2" s="86"/>
      <c r="AEK2" s="86"/>
      <c r="AEL2" s="86"/>
      <c r="AEM2" s="86"/>
      <c r="AEN2" s="86"/>
      <c r="AEO2" s="86"/>
      <c r="AEP2" s="86"/>
      <c r="AEQ2" s="86"/>
      <c r="AER2" s="86"/>
      <c r="AES2" s="86"/>
      <c r="AET2" s="86"/>
      <c r="AEU2" s="86"/>
      <c r="AEV2" s="86"/>
      <c r="AEW2" s="86"/>
      <c r="AEX2" s="86"/>
      <c r="AEY2" s="86"/>
      <c r="AEZ2" s="86"/>
      <c r="AFA2" s="86"/>
      <c r="AFB2" s="86"/>
      <c r="AFC2" s="86"/>
      <c r="AFD2" s="86"/>
      <c r="AFE2" s="86"/>
      <c r="AFF2" s="86"/>
      <c r="AFG2" s="86"/>
      <c r="AFH2" s="86"/>
      <c r="AFI2" s="86"/>
      <c r="AFJ2" s="86"/>
      <c r="AFK2" s="86"/>
      <c r="AFL2" s="86"/>
      <c r="AFM2" s="86"/>
      <c r="AFN2" s="86"/>
      <c r="AFO2" s="86"/>
      <c r="AFP2" s="86"/>
      <c r="AFQ2" s="86"/>
      <c r="AFR2" s="86"/>
      <c r="AFS2" s="86"/>
      <c r="AFT2" s="86"/>
      <c r="AFU2" s="86"/>
      <c r="AFV2" s="86"/>
      <c r="AFW2" s="86"/>
      <c r="AFX2" s="86"/>
      <c r="AFY2" s="86"/>
      <c r="AFZ2" s="86"/>
      <c r="AGA2" s="86"/>
      <c r="AGB2" s="86"/>
      <c r="AGC2" s="86"/>
      <c r="AGD2" s="86"/>
      <c r="AGE2" s="86"/>
      <c r="AGF2" s="86"/>
      <c r="AGG2" s="86"/>
      <c r="AGH2" s="86"/>
      <c r="AGI2" s="86"/>
      <c r="AGJ2" s="86"/>
      <c r="AGK2" s="86"/>
      <c r="AGL2" s="86"/>
      <c r="AGM2" s="86"/>
      <c r="AGN2" s="86"/>
      <c r="AGO2" s="86"/>
      <c r="AGP2" s="86"/>
      <c r="AGQ2" s="86"/>
      <c r="AGR2" s="86"/>
      <c r="AGS2" s="86"/>
      <c r="AGT2" s="86"/>
      <c r="AGU2" s="86"/>
      <c r="AGV2" s="86"/>
      <c r="AGW2" s="86"/>
      <c r="AGX2" s="86"/>
      <c r="AGY2" s="86"/>
      <c r="AGZ2" s="86"/>
      <c r="AHA2" s="86"/>
      <c r="AHB2" s="86"/>
      <c r="AHC2" s="86"/>
      <c r="AHD2" s="86"/>
      <c r="AHE2" s="86"/>
      <c r="AHF2" s="86"/>
      <c r="AHG2" s="86"/>
      <c r="AHH2" s="86"/>
      <c r="AHI2" s="86"/>
      <c r="AHJ2" s="86"/>
      <c r="AHK2" s="86"/>
      <c r="AHL2" s="86"/>
      <c r="AHM2" s="86"/>
      <c r="AHN2" s="86"/>
      <c r="AHO2" s="86"/>
      <c r="AHP2" s="86"/>
      <c r="AHQ2" s="86"/>
      <c r="AHR2" s="86"/>
      <c r="AHS2" s="86"/>
      <c r="AHT2" s="86"/>
      <c r="AHU2" s="86"/>
      <c r="AHV2" s="86"/>
      <c r="AHW2" s="86"/>
      <c r="AHX2" s="86"/>
      <c r="AHY2" s="86"/>
      <c r="AHZ2" s="86"/>
      <c r="AIA2" s="86"/>
      <c r="AIB2" s="86"/>
      <c r="AIC2" s="86"/>
      <c r="AID2" s="86"/>
      <c r="AIE2" s="86"/>
      <c r="AIF2" s="86"/>
      <c r="AIG2" s="86"/>
      <c r="AIH2" s="86"/>
      <c r="AII2" s="86"/>
      <c r="AIJ2" s="86"/>
      <c r="AIK2" s="86"/>
      <c r="AIL2" s="86"/>
      <c r="AIM2" s="86"/>
      <c r="AIN2" s="86"/>
      <c r="AIO2" s="86"/>
      <c r="AIP2" s="86"/>
      <c r="AIQ2" s="86"/>
      <c r="AIR2" s="86"/>
      <c r="AIS2" s="86"/>
      <c r="AIT2" s="86"/>
      <c r="AIU2" s="86"/>
      <c r="AIV2" s="86"/>
      <c r="AIW2" s="86"/>
      <c r="AIX2" s="86"/>
      <c r="AIY2" s="86"/>
      <c r="AIZ2" s="86"/>
      <c r="AJA2" s="86"/>
      <c r="AJB2" s="86"/>
      <c r="AJC2" s="86"/>
      <c r="AJD2" s="86"/>
      <c r="AJE2" s="86"/>
      <c r="AJF2" s="86"/>
      <c r="AJG2" s="86"/>
      <c r="AJH2" s="86"/>
      <c r="AJI2" s="86"/>
      <c r="AJJ2" s="86"/>
      <c r="AJK2" s="86"/>
      <c r="AJL2" s="86"/>
      <c r="AJM2" s="86"/>
      <c r="AJN2" s="86"/>
      <c r="AJO2" s="86"/>
      <c r="AJP2" s="86"/>
      <c r="AJQ2" s="86"/>
      <c r="AJR2" s="86"/>
      <c r="AJS2" s="86"/>
      <c r="AJT2" s="86"/>
      <c r="AJU2" s="86"/>
      <c r="AJV2" s="86"/>
      <c r="AJW2" s="86"/>
      <c r="AJX2" s="86"/>
      <c r="AJY2" s="86"/>
      <c r="AJZ2" s="86"/>
      <c r="AKA2" s="86"/>
      <c r="AKB2" s="86"/>
      <c r="AKC2" s="86"/>
      <c r="AKD2" s="86"/>
      <c r="AKE2" s="86"/>
      <c r="AKF2" s="86"/>
      <c r="AKG2" s="86"/>
      <c r="AKH2" s="86"/>
      <c r="AKI2" s="86"/>
      <c r="AKJ2" s="86"/>
      <c r="AKK2" s="86"/>
      <c r="AKL2" s="86"/>
      <c r="AKM2" s="86"/>
      <c r="AKN2" s="86"/>
      <c r="AKO2" s="86"/>
      <c r="AKP2" s="86"/>
      <c r="AKQ2" s="86"/>
      <c r="AKR2" s="86"/>
      <c r="AKS2" s="86"/>
      <c r="AKT2" s="86"/>
      <c r="AKU2" s="86"/>
      <c r="AKV2" s="86"/>
      <c r="AKW2" s="86"/>
      <c r="AKX2" s="86"/>
      <c r="AKY2" s="86"/>
      <c r="AKZ2" s="86"/>
      <c r="ALA2" s="86"/>
      <c r="ALB2" s="86"/>
      <c r="ALC2" s="86"/>
      <c r="ALD2" s="86"/>
      <c r="ALE2" s="86"/>
      <c r="ALF2" s="86"/>
      <c r="ALG2" s="86"/>
      <c r="ALH2" s="86"/>
      <c r="ALI2" s="86"/>
      <c r="ALJ2" s="86"/>
      <c r="ALK2" s="86"/>
      <c r="ALL2" s="86"/>
      <c r="ALM2" s="86"/>
      <c r="ALN2" s="86"/>
      <c r="ALO2" s="86"/>
      <c r="ALP2" s="86"/>
      <c r="ALQ2" s="86"/>
      <c r="ALR2" s="86"/>
      <c r="ALS2" s="86"/>
      <c r="ALT2" s="86"/>
      <c r="ALU2" s="86"/>
      <c r="ALV2" s="86"/>
      <c r="ALW2" s="86"/>
      <c r="ALX2" s="86"/>
      <c r="ALY2" s="86"/>
      <c r="ALZ2" s="86"/>
      <c r="AMA2" s="86"/>
      <c r="AMB2" s="86"/>
      <c r="AMC2" s="86"/>
      <c r="AMD2" s="86"/>
      <c r="AME2" s="86"/>
      <c r="AMF2" s="86"/>
      <c r="AMG2" s="86"/>
      <c r="AMH2" s="86"/>
    </row>
    <row r="3" spans="1:1022" s="93" customFormat="1" ht="23.1" customHeight="1">
      <c r="A3" s="101"/>
      <c r="B3" s="102"/>
      <c r="C3" s="102"/>
      <c r="D3" s="95"/>
      <c r="E3" s="95"/>
      <c r="F3" s="95"/>
      <c r="G3" s="95"/>
      <c r="H3" s="344"/>
      <c r="I3" s="344"/>
      <c r="J3" s="344"/>
      <c r="K3" s="345"/>
      <c r="L3" s="344"/>
      <c r="M3" s="344"/>
      <c r="N3" s="345"/>
      <c r="O3" s="344"/>
      <c r="P3" s="95"/>
      <c r="Q3" s="95"/>
      <c r="R3" s="95"/>
      <c r="S3" s="95"/>
      <c r="T3" s="95"/>
      <c r="U3" s="95"/>
      <c r="V3" s="95"/>
      <c r="W3" s="96"/>
      <c r="X3" s="95"/>
      <c r="Y3" s="95"/>
      <c r="Z3" s="97"/>
      <c r="AA3" s="95"/>
      <c r="AB3" s="95"/>
      <c r="AC3" s="95"/>
      <c r="AD3" s="95"/>
      <c r="AE3" s="95"/>
      <c r="AF3" s="95"/>
      <c r="AG3" s="95"/>
      <c r="AH3" s="95"/>
      <c r="AI3" s="95"/>
      <c r="AJ3" s="95"/>
      <c r="AK3" s="95"/>
      <c r="AL3" s="95"/>
      <c r="AM3" s="95"/>
      <c r="AN3" s="95"/>
      <c r="AO3" s="95"/>
      <c r="AP3" s="95"/>
      <c r="AQ3" s="95"/>
      <c r="AR3" s="98"/>
      <c r="AS3" s="99"/>
      <c r="AT3" s="100"/>
      <c r="AU3" s="100"/>
      <c r="AV3" s="100"/>
      <c r="AW3" s="100"/>
      <c r="AX3" s="100"/>
      <c r="AY3" s="100"/>
      <c r="AZ3" s="100"/>
      <c r="BA3" s="100"/>
      <c r="BB3" s="92"/>
      <c r="BC3" s="92"/>
      <c r="BD3" s="92"/>
      <c r="BE3" s="92"/>
      <c r="BF3" s="86"/>
      <c r="BG3" s="86"/>
      <c r="BI3" s="86"/>
      <c r="BJ3" s="86"/>
      <c r="BK3" s="86"/>
      <c r="BL3" s="86"/>
      <c r="BM3" s="86"/>
      <c r="BN3" s="86"/>
      <c r="BO3" s="86"/>
      <c r="BP3" s="86"/>
      <c r="BQ3" s="86"/>
      <c r="BR3" s="86"/>
      <c r="BS3" s="86"/>
      <c r="BT3" s="86"/>
      <c r="BU3" s="86"/>
      <c r="BV3" s="86"/>
      <c r="BW3" s="86"/>
      <c r="BX3" s="86"/>
      <c r="BY3" s="86"/>
      <c r="BZ3" s="86"/>
      <c r="CA3" s="86"/>
      <c r="CB3" s="86"/>
      <c r="CC3" s="86"/>
      <c r="CD3" s="86"/>
      <c r="CE3" s="86"/>
      <c r="CF3" s="86"/>
      <c r="CG3" s="86"/>
      <c r="CH3" s="86"/>
      <c r="CI3" s="86"/>
      <c r="CJ3" s="86"/>
      <c r="CK3" s="86"/>
      <c r="CL3" s="86"/>
      <c r="CM3" s="86"/>
      <c r="CN3" s="86"/>
      <c r="CO3" s="86"/>
      <c r="CP3" s="86"/>
      <c r="CQ3" s="86"/>
      <c r="CR3" s="86"/>
      <c r="CS3" s="86"/>
      <c r="CT3" s="86"/>
      <c r="CU3" s="86"/>
      <c r="CV3" s="86"/>
      <c r="CW3" s="86"/>
      <c r="CX3" s="86"/>
      <c r="CY3" s="86"/>
      <c r="CZ3" s="86"/>
      <c r="DA3" s="86"/>
      <c r="DB3" s="86"/>
      <c r="DC3" s="86"/>
      <c r="DD3" s="86"/>
      <c r="DE3" s="86"/>
      <c r="DF3" s="86"/>
      <c r="DG3" s="86"/>
      <c r="DH3" s="86"/>
      <c r="DI3" s="86"/>
      <c r="DJ3" s="86"/>
      <c r="DK3" s="86"/>
      <c r="DL3" s="86"/>
      <c r="DM3" s="86"/>
      <c r="DN3" s="86"/>
      <c r="DO3" s="86"/>
      <c r="DP3" s="86"/>
      <c r="DQ3" s="86"/>
      <c r="DR3" s="86"/>
      <c r="DS3" s="86"/>
      <c r="DT3" s="86"/>
      <c r="DU3" s="86"/>
      <c r="DV3" s="86"/>
      <c r="DW3" s="86"/>
      <c r="DX3" s="86"/>
      <c r="DY3" s="86"/>
      <c r="DZ3" s="86"/>
      <c r="EA3" s="86"/>
      <c r="EB3" s="86"/>
      <c r="EC3" s="86"/>
      <c r="ED3" s="86"/>
      <c r="EE3" s="86"/>
      <c r="EF3" s="86"/>
      <c r="EG3" s="86"/>
      <c r="EH3" s="86"/>
      <c r="EI3" s="86"/>
      <c r="EJ3" s="86"/>
      <c r="EK3" s="86"/>
      <c r="EL3" s="86"/>
      <c r="EM3" s="86"/>
      <c r="EN3" s="86"/>
      <c r="EO3" s="86"/>
      <c r="EP3" s="86"/>
      <c r="EQ3" s="86"/>
      <c r="ER3" s="86"/>
      <c r="ES3" s="86"/>
      <c r="ET3" s="86"/>
      <c r="EU3" s="86"/>
      <c r="EV3" s="86"/>
      <c r="EW3" s="86"/>
      <c r="EX3" s="86"/>
      <c r="EY3" s="86"/>
      <c r="EZ3" s="86"/>
      <c r="FA3" s="86"/>
      <c r="FB3" s="86"/>
      <c r="FC3" s="86"/>
      <c r="FD3" s="86"/>
      <c r="FE3" s="86"/>
      <c r="FF3" s="86"/>
      <c r="FG3" s="86"/>
      <c r="FH3" s="86"/>
      <c r="FI3" s="86"/>
      <c r="FJ3" s="86"/>
      <c r="FK3" s="86"/>
      <c r="FL3" s="86"/>
      <c r="FM3" s="86"/>
      <c r="FN3" s="86"/>
      <c r="FO3" s="86"/>
      <c r="FP3" s="86"/>
      <c r="FQ3" s="86"/>
      <c r="FR3" s="86"/>
      <c r="FS3" s="86"/>
      <c r="FT3" s="86"/>
      <c r="FU3" s="86"/>
      <c r="FV3" s="86"/>
      <c r="FW3" s="86"/>
      <c r="FX3" s="86"/>
      <c r="FY3" s="86"/>
      <c r="FZ3" s="86"/>
      <c r="GA3" s="86"/>
      <c r="GB3" s="86"/>
      <c r="GC3" s="86"/>
      <c r="GD3" s="86"/>
      <c r="GE3" s="86"/>
      <c r="GF3" s="86"/>
      <c r="GG3" s="86"/>
      <c r="GH3" s="86"/>
      <c r="GI3" s="86"/>
      <c r="GJ3" s="86"/>
      <c r="GK3" s="86"/>
      <c r="GL3" s="86"/>
      <c r="GM3" s="86"/>
      <c r="GN3" s="86"/>
      <c r="GO3" s="86"/>
      <c r="GP3" s="86"/>
      <c r="GQ3" s="86"/>
      <c r="GR3" s="86"/>
      <c r="GS3" s="86"/>
      <c r="GT3" s="86"/>
      <c r="GU3" s="86"/>
      <c r="GV3" s="86"/>
      <c r="GW3" s="86"/>
      <c r="GX3" s="86"/>
      <c r="GY3" s="86"/>
      <c r="GZ3" s="86"/>
      <c r="HA3" s="86"/>
      <c r="HB3" s="86"/>
      <c r="HC3" s="86"/>
      <c r="HD3" s="86"/>
      <c r="HE3" s="86"/>
      <c r="HF3" s="86"/>
      <c r="HG3" s="86"/>
      <c r="HH3" s="86"/>
      <c r="HI3" s="86"/>
      <c r="HJ3" s="86"/>
      <c r="HK3" s="86"/>
      <c r="HL3" s="86"/>
      <c r="HM3" s="86"/>
      <c r="HN3" s="86"/>
      <c r="HO3" s="86"/>
      <c r="HP3" s="86"/>
      <c r="HQ3" s="86"/>
      <c r="HR3" s="86"/>
      <c r="HS3" s="86"/>
      <c r="HT3" s="86"/>
      <c r="HU3" s="86"/>
      <c r="HV3" s="86"/>
      <c r="HW3" s="86"/>
      <c r="HX3" s="86"/>
      <c r="HY3" s="86"/>
      <c r="HZ3" s="86"/>
      <c r="IA3" s="86"/>
      <c r="IB3" s="86"/>
      <c r="IC3" s="86"/>
      <c r="ID3" s="86"/>
      <c r="IE3" s="86"/>
      <c r="IF3" s="86"/>
      <c r="IG3" s="86"/>
      <c r="IH3" s="86"/>
      <c r="II3" s="86"/>
      <c r="IJ3" s="86"/>
      <c r="IK3" s="86"/>
      <c r="IL3" s="86"/>
      <c r="IM3" s="86"/>
      <c r="IN3" s="86"/>
      <c r="IO3" s="86"/>
      <c r="IP3" s="86"/>
      <c r="IQ3" s="86"/>
      <c r="IR3" s="86"/>
      <c r="IS3" s="86"/>
      <c r="IT3" s="86"/>
      <c r="IU3" s="86"/>
      <c r="IV3" s="86"/>
      <c r="IW3" s="86"/>
      <c r="IX3" s="86"/>
      <c r="IY3" s="86"/>
      <c r="IZ3" s="86"/>
      <c r="JA3" s="86"/>
      <c r="JB3" s="86"/>
      <c r="JC3" s="86"/>
      <c r="JD3" s="86"/>
      <c r="JE3" s="86"/>
      <c r="JF3" s="86"/>
      <c r="JG3" s="86"/>
      <c r="JH3" s="86"/>
      <c r="JI3" s="86"/>
      <c r="JJ3" s="86"/>
      <c r="JK3" s="86"/>
      <c r="JL3" s="86"/>
      <c r="JM3" s="86"/>
      <c r="JN3" s="86"/>
      <c r="JO3" s="86"/>
      <c r="JP3" s="86"/>
      <c r="JQ3" s="86"/>
      <c r="JR3" s="86"/>
      <c r="JS3" s="86"/>
      <c r="JT3" s="86"/>
      <c r="JU3" s="86"/>
      <c r="JV3" s="86"/>
      <c r="JW3" s="86"/>
      <c r="JX3" s="86"/>
      <c r="JY3" s="86"/>
      <c r="JZ3" s="86"/>
      <c r="KA3" s="86"/>
      <c r="KB3" s="86"/>
      <c r="KC3" s="86"/>
      <c r="KD3" s="86"/>
      <c r="KE3" s="86"/>
      <c r="KF3" s="86"/>
      <c r="KG3" s="86"/>
      <c r="KH3" s="86"/>
      <c r="KI3" s="86"/>
      <c r="KJ3" s="86"/>
      <c r="KK3" s="86"/>
      <c r="KL3" s="86"/>
      <c r="KM3" s="86"/>
      <c r="KN3" s="86"/>
      <c r="KO3" s="86"/>
      <c r="KP3" s="86"/>
      <c r="KQ3" s="86"/>
      <c r="KR3" s="86"/>
      <c r="KS3" s="86"/>
      <c r="KT3" s="86"/>
      <c r="KU3" s="86"/>
      <c r="KV3" s="86"/>
      <c r="KW3" s="86"/>
      <c r="KX3" s="86"/>
      <c r="KY3" s="86"/>
      <c r="KZ3" s="86"/>
      <c r="LA3" s="86"/>
      <c r="LB3" s="86"/>
      <c r="LC3" s="86"/>
      <c r="LD3" s="86"/>
      <c r="LE3" s="86"/>
      <c r="LF3" s="86"/>
      <c r="LG3" s="86"/>
      <c r="LH3" s="86"/>
      <c r="LI3" s="86"/>
      <c r="LJ3" s="86"/>
      <c r="LK3" s="86"/>
      <c r="LL3" s="86"/>
      <c r="LM3" s="86"/>
      <c r="LN3" s="86"/>
      <c r="LO3" s="86"/>
      <c r="LP3" s="86"/>
      <c r="LQ3" s="86"/>
      <c r="LR3" s="86"/>
      <c r="LS3" s="86"/>
      <c r="LT3" s="86"/>
      <c r="LU3" s="86"/>
      <c r="LV3" s="86"/>
      <c r="LW3" s="86"/>
      <c r="LX3" s="86"/>
      <c r="LY3" s="86"/>
      <c r="LZ3" s="86"/>
      <c r="MA3" s="86"/>
      <c r="MB3" s="86"/>
      <c r="MC3" s="86"/>
      <c r="MD3" s="86"/>
      <c r="ME3" s="86"/>
      <c r="MF3" s="86"/>
      <c r="MG3" s="86"/>
      <c r="MH3" s="86"/>
      <c r="MI3" s="86"/>
      <c r="MJ3" s="86"/>
      <c r="MK3" s="86"/>
      <c r="ML3" s="86"/>
      <c r="MM3" s="86"/>
      <c r="MN3" s="86"/>
      <c r="MO3" s="86"/>
      <c r="MP3" s="86"/>
      <c r="MQ3" s="86"/>
      <c r="MR3" s="86"/>
      <c r="MS3" s="86"/>
      <c r="MT3" s="86"/>
      <c r="MU3" s="86"/>
      <c r="MV3" s="86"/>
      <c r="MW3" s="86"/>
      <c r="MX3" s="86"/>
      <c r="MY3" s="86"/>
      <c r="MZ3" s="86"/>
      <c r="NA3" s="86"/>
      <c r="NB3" s="86"/>
      <c r="NC3" s="86"/>
      <c r="ND3" s="86"/>
      <c r="NE3" s="86"/>
      <c r="NF3" s="86"/>
      <c r="NG3" s="86"/>
      <c r="NH3" s="86"/>
      <c r="NI3" s="86"/>
      <c r="NJ3" s="86"/>
      <c r="NK3" s="86"/>
      <c r="NL3" s="86"/>
      <c r="NM3" s="86"/>
      <c r="NN3" s="86"/>
      <c r="NO3" s="86"/>
      <c r="NP3" s="86"/>
      <c r="NQ3" s="86"/>
      <c r="NR3" s="86"/>
      <c r="NS3" s="86"/>
      <c r="NT3" s="86"/>
      <c r="NU3" s="86"/>
      <c r="NV3" s="86"/>
      <c r="NW3" s="86"/>
      <c r="NX3" s="86"/>
      <c r="NY3" s="86"/>
      <c r="NZ3" s="86"/>
      <c r="OA3" s="86"/>
      <c r="OB3" s="86"/>
      <c r="OC3" s="86"/>
      <c r="OD3" s="86"/>
      <c r="OE3" s="86"/>
      <c r="OF3" s="86"/>
      <c r="OG3" s="86"/>
      <c r="OH3" s="86"/>
      <c r="OI3" s="86"/>
      <c r="OJ3" s="86"/>
      <c r="OK3" s="86"/>
      <c r="OL3" s="86"/>
      <c r="OM3" s="86"/>
      <c r="ON3" s="86"/>
      <c r="OO3" s="86"/>
      <c r="OP3" s="86"/>
      <c r="OQ3" s="86"/>
      <c r="OR3" s="86"/>
      <c r="OS3" s="86"/>
      <c r="OT3" s="86"/>
      <c r="OU3" s="86"/>
      <c r="OV3" s="86"/>
      <c r="OW3" s="86"/>
      <c r="OX3" s="86"/>
      <c r="OY3" s="86"/>
      <c r="OZ3" s="86"/>
      <c r="PA3" s="86"/>
      <c r="PB3" s="86"/>
      <c r="PC3" s="86"/>
      <c r="PD3" s="86"/>
      <c r="PE3" s="86"/>
      <c r="PF3" s="86"/>
      <c r="PG3" s="86"/>
      <c r="PH3" s="86"/>
      <c r="PI3" s="86"/>
      <c r="PJ3" s="86"/>
      <c r="PK3" s="86"/>
      <c r="PL3" s="86"/>
      <c r="PM3" s="86"/>
      <c r="PN3" s="86"/>
      <c r="PO3" s="86"/>
      <c r="PP3" s="86"/>
      <c r="PQ3" s="86"/>
      <c r="PR3" s="86"/>
      <c r="PS3" s="86"/>
      <c r="PT3" s="86"/>
      <c r="PU3" s="86"/>
      <c r="PV3" s="86"/>
      <c r="PW3" s="86"/>
      <c r="PX3" s="86"/>
      <c r="PY3" s="86"/>
      <c r="PZ3" s="86"/>
      <c r="QA3" s="86"/>
      <c r="QB3" s="86"/>
      <c r="QC3" s="86"/>
      <c r="QD3" s="86"/>
      <c r="QE3" s="86"/>
      <c r="QF3" s="86"/>
      <c r="QG3" s="86"/>
      <c r="QH3" s="86"/>
      <c r="QI3" s="86"/>
      <c r="QJ3" s="86"/>
      <c r="QK3" s="86"/>
      <c r="QL3" s="86"/>
      <c r="QM3" s="86"/>
      <c r="QN3" s="86"/>
      <c r="QO3" s="86"/>
      <c r="QP3" s="86"/>
      <c r="QQ3" s="86"/>
      <c r="QR3" s="86"/>
      <c r="QS3" s="86"/>
      <c r="QT3" s="86"/>
      <c r="QU3" s="86"/>
      <c r="QV3" s="86"/>
      <c r="QW3" s="86"/>
      <c r="QX3" s="86"/>
      <c r="QY3" s="86"/>
      <c r="QZ3" s="86"/>
      <c r="RA3" s="86"/>
      <c r="RB3" s="86"/>
      <c r="RC3" s="86"/>
      <c r="RD3" s="86"/>
      <c r="RE3" s="86"/>
      <c r="RF3" s="86"/>
      <c r="RG3" s="86"/>
      <c r="RH3" s="86"/>
      <c r="RI3" s="86"/>
      <c r="RJ3" s="86"/>
      <c r="RK3" s="86"/>
      <c r="RL3" s="86"/>
      <c r="RM3" s="86"/>
      <c r="RN3" s="86"/>
      <c r="RO3" s="86"/>
      <c r="RP3" s="86"/>
      <c r="RQ3" s="86"/>
      <c r="RR3" s="86"/>
      <c r="RS3" s="86"/>
      <c r="RT3" s="86"/>
      <c r="RU3" s="86"/>
      <c r="RV3" s="86"/>
      <c r="RW3" s="86"/>
      <c r="RX3" s="86"/>
      <c r="RY3" s="86"/>
      <c r="RZ3" s="86"/>
      <c r="SA3" s="86"/>
      <c r="SB3" s="86"/>
      <c r="SC3" s="86"/>
      <c r="SD3" s="86"/>
      <c r="SE3" s="86"/>
      <c r="SF3" s="86"/>
      <c r="SG3" s="86"/>
      <c r="SH3" s="86"/>
      <c r="SI3" s="86"/>
      <c r="SJ3" s="86"/>
      <c r="SK3" s="86"/>
      <c r="SL3" s="86"/>
      <c r="SM3" s="86"/>
      <c r="SN3" s="86"/>
      <c r="SO3" s="86"/>
      <c r="SP3" s="86"/>
      <c r="SQ3" s="86"/>
      <c r="SR3" s="86"/>
      <c r="SS3" s="86"/>
      <c r="ST3" s="86"/>
      <c r="SU3" s="86"/>
      <c r="SV3" s="86"/>
      <c r="SW3" s="86"/>
      <c r="SX3" s="86"/>
      <c r="SY3" s="86"/>
      <c r="SZ3" s="86"/>
      <c r="TA3" s="86"/>
      <c r="TB3" s="86"/>
      <c r="TC3" s="86"/>
      <c r="TD3" s="86"/>
      <c r="TE3" s="86"/>
      <c r="TF3" s="86"/>
      <c r="TG3" s="86"/>
      <c r="TH3" s="86"/>
      <c r="TI3" s="86"/>
      <c r="TJ3" s="86"/>
      <c r="TK3" s="86"/>
      <c r="TL3" s="86"/>
      <c r="TM3" s="86"/>
      <c r="TN3" s="86"/>
      <c r="TO3" s="86"/>
      <c r="TP3" s="86"/>
      <c r="TQ3" s="86"/>
      <c r="TR3" s="86"/>
      <c r="TS3" s="86"/>
      <c r="TT3" s="86"/>
      <c r="TU3" s="86"/>
      <c r="TV3" s="86"/>
      <c r="TW3" s="86"/>
      <c r="TX3" s="86"/>
      <c r="TY3" s="86"/>
      <c r="TZ3" s="86"/>
      <c r="UA3" s="86"/>
      <c r="UB3" s="86"/>
      <c r="UC3" s="86"/>
      <c r="UD3" s="86"/>
      <c r="UE3" s="86"/>
      <c r="UF3" s="86"/>
      <c r="UG3" s="86"/>
      <c r="UH3" s="86"/>
      <c r="UI3" s="86"/>
      <c r="UJ3" s="86"/>
      <c r="UK3" s="86"/>
      <c r="UL3" s="86"/>
      <c r="UM3" s="86"/>
      <c r="UN3" s="86"/>
      <c r="UO3" s="86"/>
      <c r="UP3" s="86"/>
      <c r="UQ3" s="86"/>
      <c r="UR3" s="86"/>
      <c r="US3" s="86"/>
      <c r="UT3" s="86"/>
      <c r="UU3" s="86"/>
      <c r="UV3" s="86"/>
      <c r="UW3" s="86"/>
      <c r="UX3" s="86"/>
      <c r="UY3" s="86"/>
      <c r="UZ3" s="86"/>
      <c r="VA3" s="86"/>
      <c r="VB3" s="86"/>
      <c r="VC3" s="86"/>
      <c r="VD3" s="86"/>
      <c r="VE3" s="86"/>
      <c r="VF3" s="86"/>
      <c r="VG3" s="86"/>
      <c r="VH3" s="86"/>
      <c r="VI3" s="86"/>
      <c r="VJ3" s="86"/>
      <c r="VK3" s="86"/>
      <c r="VL3" s="86"/>
      <c r="VM3" s="86"/>
      <c r="VN3" s="86"/>
      <c r="VO3" s="86"/>
      <c r="VP3" s="86"/>
      <c r="VQ3" s="86"/>
      <c r="VR3" s="86"/>
      <c r="VS3" s="86"/>
      <c r="VT3" s="86"/>
      <c r="VU3" s="86"/>
      <c r="VV3" s="86"/>
      <c r="VW3" s="86"/>
      <c r="VX3" s="86"/>
      <c r="VY3" s="86"/>
      <c r="VZ3" s="86"/>
      <c r="WA3" s="86"/>
      <c r="WB3" s="86"/>
      <c r="WC3" s="86"/>
      <c r="WD3" s="86"/>
      <c r="WE3" s="86"/>
      <c r="WF3" s="86"/>
      <c r="WG3" s="86"/>
      <c r="WH3" s="86"/>
      <c r="WI3" s="86"/>
      <c r="WJ3" s="86"/>
      <c r="WK3" s="86"/>
      <c r="WL3" s="86"/>
      <c r="WM3" s="86"/>
      <c r="WN3" s="86"/>
      <c r="WO3" s="86"/>
      <c r="WP3" s="86"/>
      <c r="WQ3" s="86"/>
      <c r="WR3" s="86"/>
      <c r="WS3" s="86"/>
      <c r="WT3" s="86"/>
      <c r="WU3" s="86"/>
      <c r="WV3" s="86"/>
      <c r="WW3" s="86"/>
      <c r="WX3" s="86"/>
      <c r="WY3" s="86"/>
      <c r="WZ3" s="86"/>
      <c r="XA3" s="86"/>
      <c r="XB3" s="86"/>
      <c r="XC3" s="86"/>
      <c r="XD3" s="86"/>
      <c r="XE3" s="86"/>
      <c r="XF3" s="86"/>
      <c r="XG3" s="86"/>
      <c r="XH3" s="86"/>
      <c r="XI3" s="86"/>
      <c r="XJ3" s="86"/>
      <c r="XK3" s="86"/>
      <c r="XL3" s="86"/>
      <c r="XM3" s="86"/>
      <c r="XN3" s="86"/>
      <c r="XO3" s="86"/>
      <c r="XP3" s="86"/>
      <c r="XQ3" s="86"/>
      <c r="XR3" s="86"/>
      <c r="XS3" s="86"/>
      <c r="XT3" s="86"/>
      <c r="XU3" s="86"/>
      <c r="XV3" s="86"/>
      <c r="XW3" s="86"/>
      <c r="XX3" s="86"/>
      <c r="XY3" s="86"/>
      <c r="XZ3" s="86"/>
      <c r="YA3" s="86"/>
      <c r="YB3" s="86"/>
      <c r="YC3" s="86"/>
      <c r="YD3" s="86"/>
      <c r="YE3" s="86"/>
      <c r="YF3" s="86"/>
      <c r="YG3" s="86"/>
      <c r="YH3" s="86"/>
      <c r="YI3" s="86"/>
      <c r="YJ3" s="86"/>
      <c r="YK3" s="86"/>
      <c r="YL3" s="86"/>
      <c r="YM3" s="86"/>
      <c r="YN3" s="86"/>
      <c r="YO3" s="86"/>
      <c r="YP3" s="86"/>
      <c r="YQ3" s="86"/>
      <c r="YR3" s="86"/>
      <c r="YS3" s="86"/>
      <c r="YT3" s="86"/>
      <c r="YU3" s="86"/>
      <c r="YV3" s="86"/>
      <c r="YW3" s="86"/>
      <c r="YX3" s="86"/>
      <c r="YY3" s="86"/>
      <c r="YZ3" s="86"/>
      <c r="ZA3" s="86"/>
      <c r="ZB3" s="86"/>
      <c r="ZC3" s="86"/>
      <c r="ZD3" s="86"/>
      <c r="ZE3" s="86"/>
      <c r="ZF3" s="86"/>
      <c r="ZG3" s="86"/>
      <c r="ZH3" s="86"/>
      <c r="ZI3" s="86"/>
      <c r="ZJ3" s="86"/>
      <c r="ZK3" s="86"/>
      <c r="ZL3" s="86"/>
      <c r="ZM3" s="86"/>
      <c r="ZN3" s="86"/>
      <c r="ZO3" s="86"/>
      <c r="ZP3" s="86"/>
      <c r="ZQ3" s="86"/>
      <c r="ZR3" s="86"/>
      <c r="ZS3" s="86"/>
      <c r="ZT3" s="86"/>
      <c r="ZU3" s="86"/>
      <c r="ZV3" s="86"/>
      <c r="ZW3" s="86"/>
      <c r="ZX3" s="86"/>
      <c r="ZY3" s="86"/>
      <c r="ZZ3" s="86"/>
      <c r="AAA3" s="86"/>
      <c r="AAB3" s="86"/>
      <c r="AAC3" s="86"/>
      <c r="AAD3" s="86"/>
      <c r="AAE3" s="86"/>
      <c r="AAF3" s="86"/>
      <c r="AAG3" s="86"/>
      <c r="AAH3" s="86"/>
      <c r="AAI3" s="86"/>
      <c r="AAJ3" s="86"/>
      <c r="AAK3" s="86"/>
      <c r="AAL3" s="86"/>
      <c r="AAM3" s="86"/>
      <c r="AAN3" s="86"/>
      <c r="AAO3" s="86"/>
      <c r="AAP3" s="86"/>
      <c r="AAQ3" s="86"/>
      <c r="AAR3" s="86"/>
      <c r="AAS3" s="86"/>
      <c r="AAT3" s="86"/>
      <c r="AAU3" s="86"/>
      <c r="AAV3" s="86"/>
      <c r="AAW3" s="86"/>
      <c r="AAX3" s="86"/>
      <c r="AAY3" s="86"/>
      <c r="AAZ3" s="86"/>
      <c r="ABA3" s="86"/>
      <c r="ABB3" s="86"/>
      <c r="ABC3" s="86"/>
      <c r="ABD3" s="86"/>
      <c r="ABE3" s="86"/>
      <c r="ABF3" s="86"/>
      <c r="ABG3" s="86"/>
      <c r="ABH3" s="86"/>
      <c r="ABI3" s="86"/>
      <c r="ABJ3" s="86"/>
      <c r="ABK3" s="86"/>
      <c r="ABL3" s="86"/>
      <c r="ABM3" s="86"/>
      <c r="ABN3" s="86"/>
      <c r="ABO3" s="86"/>
      <c r="ABP3" s="86"/>
      <c r="ABQ3" s="86"/>
      <c r="ABR3" s="86"/>
      <c r="ABS3" s="86"/>
      <c r="ABT3" s="86"/>
      <c r="ABU3" s="86"/>
      <c r="ABV3" s="86"/>
      <c r="ABW3" s="86"/>
      <c r="ABX3" s="86"/>
      <c r="ABY3" s="86"/>
      <c r="ABZ3" s="86"/>
      <c r="ACA3" s="86"/>
      <c r="ACB3" s="86"/>
      <c r="ACC3" s="86"/>
      <c r="ACD3" s="86"/>
      <c r="ACE3" s="86"/>
      <c r="ACF3" s="86"/>
      <c r="ACG3" s="86"/>
      <c r="ACH3" s="86"/>
      <c r="ACI3" s="86"/>
      <c r="ACJ3" s="86"/>
      <c r="ACK3" s="86"/>
      <c r="ACL3" s="86"/>
      <c r="ACM3" s="86"/>
      <c r="ACN3" s="86"/>
      <c r="ACO3" s="86"/>
      <c r="ACP3" s="86"/>
      <c r="ACQ3" s="86"/>
      <c r="ACR3" s="86"/>
      <c r="ACS3" s="86"/>
      <c r="ACT3" s="86"/>
      <c r="ACU3" s="86"/>
      <c r="ACV3" s="86"/>
      <c r="ACW3" s="86"/>
      <c r="ACX3" s="86"/>
      <c r="ACY3" s="86"/>
      <c r="ACZ3" s="86"/>
      <c r="ADA3" s="86"/>
      <c r="ADB3" s="86"/>
      <c r="ADC3" s="86"/>
      <c r="ADD3" s="86"/>
      <c r="ADE3" s="86"/>
      <c r="ADF3" s="86"/>
      <c r="ADG3" s="86"/>
      <c r="ADH3" s="86"/>
      <c r="ADI3" s="86"/>
      <c r="ADJ3" s="86"/>
      <c r="ADK3" s="86"/>
      <c r="ADL3" s="86"/>
      <c r="ADM3" s="86"/>
      <c r="ADN3" s="86"/>
      <c r="ADO3" s="86"/>
      <c r="ADP3" s="86"/>
      <c r="ADQ3" s="86"/>
      <c r="ADR3" s="86"/>
      <c r="ADS3" s="86"/>
      <c r="ADT3" s="86"/>
      <c r="ADU3" s="86"/>
      <c r="ADV3" s="86"/>
      <c r="ADW3" s="86"/>
      <c r="ADX3" s="86"/>
      <c r="ADY3" s="86"/>
      <c r="ADZ3" s="86"/>
      <c r="AEA3" s="86"/>
      <c r="AEB3" s="86"/>
      <c r="AEC3" s="86"/>
      <c r="AED3" s="86"/>
      <c r="AEE3" s="86"/>
      <c r="AEF3" s="86"/>
      <c r="AEG3" s="86"/>
      <c r="AEH3" s="86"/>
      <c r="AEI3" s="86"/>
      <c r="AEJ3" s="86"/>
      <c r="AEK3" s="86"/>
      <c r="AEL3" s="86"/>
      <c r="AEM3" s="86"/>
      <c r="AEN3" s="86"/>
      <c r="AEO3" s="86"/>
      <c r="AEP3" s="86"/>
      <c r="AEQ3" s="86"/>
      <c r="AER3" s="86"/>
      <c r="AES3" s="86"/>
      <c r="AET3" s="86"/>
      <c r="AEU3" s="86"/>
      <c r="AEV3" s="86"/>
      <c r="AEW3" s="86"/>
      <c r="AEX3" s="86"/>
      <c r="AEY3" s="86"/>
      <c r="AEZ3" s="86"/>
      <c r="AFA3" s="86"/>
      <c r="AFB3" s="86"/>
      <c r="AFC3" s="86"/>
      <c r="AFD3" s="86"/>
      <c r="AFE3" s="86"/>
      <c r="AFF3" s="86"/>
      <c r="AFG3" s="86"/>
      <c r="AFH3" s="86"/>
      <c r="AFI3" s="86"/>
      <c r="AFJ3" s="86"/>
      <c r="AFK3" s="86"/>
      <c r="AFL3" s="86"/>
      <c r="AFM3" s="86"/>
      <c r="AFN3" s="86"/>
      <c r="AFO3" s="86"/>
      <c r="AFP3" s="86"/>
      <c r="AFQ3" s="86"/>
      <c r="AFR3" s="86"/>
      <c r="AFS3" s="86"/>
      <c r="AFT3" s="86"/>
      <c r="AFU3" s="86"/>
      <c r="AFV3" s="86"/>
      <c r="AFW3" s="86"/>
      <c r="AFX3" s="86"/>
      <c r="AFY3" s="86"/>
      <c r="AFZ3" s="86"/>
      <c r="AGA3" s="86"/>
      <c r="AGB3" s="86"/>
      <c r="AGC3" s="86"/>
      <c r="AGD3" s="86"/>
      <c r="AGE3" s="86"/>
      <c r="AGF3" s="86"/>
      <c r="AGG3" s="86"/>
      <c r="AGH3" s="86"/>
      <c r="AGI3" s="86"/>
      <c r="AGJ3" s="86"/>
      <c r="AGK3" s="86"/>
      <c r="AGL3" s="86"/>
      <c r="AGM3" s="86"/>
      <c r="AGN3" s="86"/>
      <c r="AGO3" s="86"/>
      <c r="AGP3" s="86"/>
      <c r="AGQ3" s="86"/>
      <c r="AGR3" s="86"/>
      <c r="AGS3" s="86"/>
      <c r="AGT3" s="86"/>
      <c r="AGU3" s="86"/>
      <c r="AGV3" s="86"/>
      <c r="AGW3" s="86"/>
      <c r="AGX3" s="86"/>
      <c r="AGY3" s="86"/>
      <c r="AGZ3" s="86"/>
      <c r="AHA3" s="86"/>
      <c r="AHB3" s="86"/>
      <c r="AHC3" s="86"/>
      <c r="AHD3" s="86"/>
      <c r="AHE3" s="86"/>
      <c r="AHF3" s="86"/>
      <c r="AHG3" s="86"/>
      <c r="AHH3" s="86"/>
      <c r="AHI3" s="86"/>
      <c r="AHJ3" s="86"/>
      <c r="AHK3" s="86"/>
      <c r="AHL3" s="86"/>
      <c r="AHM3" s="86"/>
      <c r="AHN3" s="86"/>
      <c r="AHO3" s="86"/>
      <c r="AHP3" s="86"/>
      <c r="AHQ3" s="86"/>
      <c r="AHR3" s="86"/>
      <c r="AHS3" s="86"/>
      <c r="AHT3" s="86"/>
      <c r="AHU3" s="86"/>
      <c r="AHV3" s="86"/>
      <c r="AHW3" s="86"/>
      <c r="AHX3" s="86"/>
      <c r="AHY3" s="86"/>
      <c r="AHZ3" s="86"/>
      <c r="AIA3" s="86"/>
      <c r="AIB3" s="86"/>
      <c r="AIC3" s="86"/>
      <c r="AID3" s="86"/>
      <c r="AIE3" s="86"/>
      <c r="AIF3" s="86"/>
      <c r="AIG3" s="86"/>
      <c r="AIH3" s="86"/>
      <c r="AII3" s="86"/>
      <c r="AIJ3" s="86"/>
      <c r="AIK3" s="86"/>
      <c r="AIL3" s="86"/>
      <c r="AIM3" s="86"/>
      <c r="AIN3" s="86"/>
      <c r="AIO3" s="86"/>
      <c r="AIP3" s="86"/>
      <c r="AIQ3" s="86"/>
      <c r="AIR3" s="86"/>
      <c r="AIS3" s="86"/>
      <c r="AIT3" s="86"/>
      <c r="AIU3" s="86"/>
      <c r="AIV3" s="86"/>
      <c r="AIW3" s="86"/>
      <c r="AIX3" s="86"/>
      <c r="AIY3" s="86"/>
      <c r="AIZ3" s="86"/>
      <c r="AJA3" s="86"/>
      <c r="AJB3" s="86"/>
      <c r="AJC3" s="86"/>
      <c r="AJD3" s="86"/>
      <c r="AJE3" s="86"/>
      <c r="AJF3" s="86"/>
      <c r="AJG3" s="86"/>
      <c r="AJH3" s="86"/>
      <c r="AJI3" s="86"/>
      <c r="AJJ3" s="86"/>
      <c r="AJK3" s="86"/>
      <c r="AJL3" s="86"/>
      <c r="AJM3" s="86"/>
      <c r="AJN3" s="86"/>
      <c r="AJO3" s="86"/>
      <c r="AJP3" s="86"/>
      <c r="AJQ3" s="86"/>
      <c r="AJR3" s="86"/>
      <c r="AJS3" s="86"/>
      <c r="AJT3" s="86"/>
      <c r="AJU3" s="86"/>
      <c r="AJV3" s="86"/>
      <c r="AJW3" s="86"/>
      <c r="AJX3" s="86"/>
      <c r="AJY3" s="86"/>
      <c r="AJZ3" s="86"/>
      <c r="AKA3" s="86"/>
      <c r="AKB3" s="86"/>
      <c r="AKC3" s="86"/>
      <c r="AKD3" s="86"/>
      <c r="AKE3" s="86"/>
      <c r="AKF3" s="86"/>
      <c r="AKG3" s="86"/>
      <c r="AKH3" s="86"/>
      <c r="AKI3" s="86"/>
      <c r="AKJ3" s="86"/>
      <c r="AKK3" s="86"/>
      <c r="AKL3" s="86"/>
      <c r="AKM3" s="86"/>
      <c r="AKN3" s="86"/>
      <c r="AKO3" s="86"/>
      <c r="AKP3" s="86"/>
      <c r="AKQ3" s="86"/>
      <c r="AKR3" s="86"/>
      <c r="AKS3" s="86"/>
      <c r="AKT3" s="86"/>
      <c r="AKU3" s="86"/>
      <c r="AKV3" s="86"/>
      <c r="AKW3" s="86"/>
      <c r="AKX3" s="86"/>
      <c r="AKY3" s="86"/>
      <c r="AKZ3" s="86"/>
      <c r="ALA3" s="86"/>
      <c r="ALB3" s="86"/>
      <c r="ALC3" s="86"/>
      <c r="ALD3" s="86"/>
      <c r="ALE3" s="86"/>
      <c r="ALF3" s="86"/>
      <c r="ALG3" s="86"/>
      <c r="ALH3" s="86"/>
      <c r="ALI3" s="86"/>
      <c r="ALJ3" s="86"/>
      <c r="ALK3" s="86"/>
      <c r="ALL3" s="86"/>
      <c r="ALM3" s="86"/>
      <c r="ALN3" s="86"/>
      <c r="ALO3" s="86"/>
      <c r="ALP3" s="86"/>
      <c r="ALQ3" s="86"/>
      <c r="ALR3" s="86"/>
      <c r="ALS3" s="86"/>
      <c r="ALT3" s="86"/>
      <c r="ALU3" s="86"/>
      <c r="ALV3" s="86"/>
      <c r="ALW3" s="86"/>
      <c r="ALX3" s="86"/>
      <c r="ALY3" s="86"/>
      <c r="ALZ3" s="86"/>
      <c r="AMA3" s="86"/>
      <c r="AMB3" s="86"/>
      <c r="AMC3" s="86"/>
      <c r="AMD3" s="86"/>
      <c r="AME3" s="86"/>
      <c r="AMF3" s="86"/>
      <c r="AMG3" s="86"/>
      <c r="AMH3" s="86"/>
    </row>
    <row r="4" spans="1:1022" s="93" customFormat="1" ht="18" customHeight="1">
      <c r="A4" s="101"/>
      <c r="B4" s="95"/>
      <c r="C4" s="95"/>
      <c r="D4" s="95"/>
      <c r="E4" s="95"/>
      <c r="F4" s="95"/>
      <c r="G4" s="95"/>
      <c r="H4" s="95"/>
      <c r="I4" s="95"/>
      <c r="J4" s="95"/>
      <c r="K4" s="98"/>
      <c r="L4" s="95"/>
      <c r="M4" s="95"/>
      <c r="N4" s="98"/>
      <c r="O4" s="95"/>
      <c r="P4" s="95"/>
      <c r="Q4" s="95"/>
      <c r="R4" s="95"/>
      <c r="S4" s="95"/>
      <c r="T4" s="95"/>
      <c r="U4" s="95"/>
      <c r="V4" s="95"/>
      <c r="W4" s="96"/>
      <c r="X4" s="95"/>
      <c r="Y4" s="95"/>
      <c r="Z4" s="97"/>
      <c r="AA4" s="95"/>
      <c r="AB4" s="95"/>
      <c r="AC4" s="95"/>
      <c r="AD4" s="95"/>
      <c r="AE4" s="95"/>
      <c r="AF4" s="95"/>
      <c r="AG4" s="95"/>
      <c r="AH4" s="95"/>
      <c r="AI4" s="95"/>
      <c r="AJ4" s="95"/>
      <c r="AK4" s="95"/>
      <c r="AL4" s="95"/>
      <c r="AM4" s="95"/>
      <c r="AN4" s="95"/>
      <c r="AO4" s="95"/>
      <c r="AP4" s="95"/>
      <c r="AQ4" s="95"/>
      <c r="AR4" s="98"/>
      <c r="AS4" s="99"/>
      <c r="AT4" s="100"/>
      <c r="AU4" s="100"/>
      <c r="AV4" s="100"/>
      <c r="AW4" s="100"/>
      <c r="AX4" s="100"/>
      <c r="AY4" s="100"/>
      <c r="AZ4" s="100"/>
      <c r="BA4" s="100"/>
      <c r="BB4" s="92"/>
      <c r="BC4" s="92"/>
      <c r="BD4" s="92"/>
      <c r="BE4" s="92"/>
      <c r="BF4" s="86"/>
      <c r="BG4" s="86"/>
      <c r="BI4" s="86"/>
      <c r="BJ4" s="86"/>
      <c r="BK4" s="86"/>
      <c r="BL4" s="86"/>
      <c r="BM4" s="86"/>
      <c r="BN4" s="86"/>
      <c r="BO4" s="86"/>
      <c r="BP4" s="86"/>
      <c r="BQ4" s="86"/>
      <c r="BR4" s="86"/>
      <c r="BS4" s="86"/>
      <c r="BT4" s="86"/>
      <c r="BU4" s="86"/>
      <c r="BV4" s="86"/>
      <c r="BW4" s="86"/>
      <c r="BX4" s="86"/>
      <c r="BY4" s="86"/>
      <c r="BZ4" s="86"/>
      <c r="CA4" s="86"/>
      <c r="CB4" s="86"/>
      <c r="CC4" s="86"/>
      <c r="CD4" s="86"/>
      <c r="CE4" s="86"/>
      <c r="CF4" s="86"/>
      <c r="CG4" s="86"/>
      <c r="CH4" s="86"/>
      <c r="CI4" s="86"/>
      <c r="CJ4" s="86"/>
      <c r="CK4" s="86"/>
      <c r="CL4" s="86"/>
      <c r="CM4" s="86"/>
      <c r="CN4" s="86"/>
      <c r="CO4" s="86"/>
      <c r="CP4" s="86"/>
      <c r="CQ4" s="86"/>
      <c r="CR4" s="86"/>
      <c r="CS4" s="86"/>
      <c r="CT4" s="86"/>
      <c r="CU4" s="86"/>
      <c r="CV4" s="86"/>
      <c r="CW4" s="86"/>
      <c r="CX4" s="86"/>
      <c r="CY4" s="86"/>
      <c r="CZ4" s="86"/>
      <c r="DA4" s="86"/>
      <c r="DB4" s="86"/>
      <c r="DC4" s="86"/>
      <c r="DD4" s="86"/>
      <c r="DE4" s="86"/>
      <c r="DF4" s="86"/>
      <c r="DG4" s="86"/>
      <c r="DH4" s="86"/>
      <c r="DI4" s="86"/>
      <c r="DJ4" s="86"/>
      <c r="DK4" s="86"/>
      <c r="DL4" s="86"/>
      <c r="DM4" s="86"/>
      <c r="DN4" s="86"/>
      <c r="DO4" s="86"/>
      <c r="DP4" s="86"/>
      <c r="DQ4" s="86"/>
      <c r="DR4" s="86"/>
      <c r="DS4" s="86"/>
      <c r="DT4" s="86"/>
      <c r="DU4" s="86"/>
      <c r="DV4" s="86"/>
      <c r="DW4" s="86"/>
      <c r="DX4" s="86"/>
      <c r="DY4" s="86"/>
      <c r="DZ4" s="86"/>
      <c r="EA4" s="86"/>
      <c r="EB4" s="86"/>
      <c r="EC4" s="86"/>
      <c r="ED4" s="86"/>
      <c r="EE4" s="86"/>
      <c r="EF4" s="86"/>
      <c r="EG4" s="86"/>
      <c r="EH4" s="86"/>
      <c r="EI4" s="86"/>
      <c r="EJ4" s="86"/>
      <c r="EK4" s="86"/>
      <c r="EL4" s="86"/>
      <c r="EM4" s="86"/>
      <c r="EN4" s="86"/>
      <c r="EO4" s="86"/>
      <c r="EP4" s="86"/>
      <c r="EQ4" s="86"/>
      <c r="ER4" s="86"/>
      <c r="ES4" s="86"/>
      <c r="ET4" s="86"/>
      <c r="EU4" s="86"/>
      <c r="EV4" s="86"/>
      <c r="EW4" s="86"/>
      <c r="EX4" s="86"/>
      <c r="EY4" s="86"/>
      <c r="EZ4" s="86"/>
      <c r="FA4" s="86"/>
      <c r="FB4" s="86"/>
      <c r="FC4" s="86"/>
      <c r="FD4" s="86"/>
      <c r="FE4" s="86"/>
      <c r="FF4" s="86"/>
      <c r="FG4" s="86"/>
      <c r="FH4" s="86"/>
      <c r="FI4" s="86"/>
      <c r="FJ4" s="86"/>
      <c r="FK4" s="86"/>
      <c r="FL4" s="86"/>
      <c r="FM4" s="86"/>
      <c r="FN4" s="86"/>
      <c r="FO4" s="86"/>
      <c r="FP4" s="86"/>
      <c r="FQ4" s="86"/>
      <c r="FR4" s="86"/>
      <c r="FS4" s="86"/>
      <c r="FT4" s="86"/>
      <c r="FU4" s="86"/>
      <c r="FV4" s="86"/>
      <c r="FW4" s="86"/>
      <c r="FX4" s="86"/>
      <c r="FY4" s="86"/>
      <c r="FZ4" s="86"/>
      <c r="GA4" s="86"/>
      <c r="GB4" s="86"/>
      <c r="GC4" s="86"/>
      <c r="GD4" s="86"/>
      <c r="GE4" s="86"/>
      <c r="GF4" s="86"/>
      <c r="GG4" s="86"/>
      <c r="GH4" s="86"/>
      <c r="GI4" s="86"/>
      <c r="GJ4" s="86"/>
      <c r="GK4" s="86"/>
      <c r="GL4" s="86"/>
      <c r="GM4" s="86"/>
      <c r="GN4" s="86"/>
      <c r="GO4" s="86"/>
      <c r="GP4" s="86"/>
      <c r="GQ4" s="86"/>
      <c r="GR4" s="86"/>
      <c r="GS4" s="86"/>
      <c r="GT4" s="86"/>
      <c r="GU4" s="86"/>
      <c r="GV4" s="86"/>
      <c r="GW4" s="86"/>
      <c r="GX4" s="86"/>
      <c r="GY4" s="86"/>
      <c r="GZ4" s="86"/>
      <c r="HA4" s="86"/>
      <c r="HB4" s="86"/>
      <c r="HC4" s="86"/>
      <c r="HD4" s="86"/>
      <c r="HE4" s="86"/>
      <c r="HF4" s="86"/>
      <c r="HG4" s="86"/>
      <c r="HH4" s="86"/>
      <c r="HI4" s="86"/>
      <c r="HJ4" s="86"/>
      <c r="HK4" s="86"/>
      <c r="HL4" s="86"/>
      <c r="HM4" s="86"/>
      <c r="HN4" s="86"/>
      <c r="HO4" s="86"/>
      <c r="HP4" s="86"/>
      <c r="HQ4" s="86"/>
      <c r="HR4" s="86"/>
      <c r="HS4" s="86"/>
      <c r="HT4" s="86"/>
      <c r="HU4" s="86"/>
      <c r="HV4" s="86"/>
      <c r="HW4" s="86"/>
      <c r="HX4" s="86"/>
      <c r="HY4" s="86"/>
      <c r="HZ4" s="86"/>
      <c r="IA4" s="86"/>
      <c r="IB4" s="86"/>
      <c r="IC4" s="86"/>
      <c r="ID4" s="86"/>
      <c r="IE4" s="86"/>
      <c r="IF4" s="86"/>
      <c r="IG4" s="86"/>
      <c r="IH4" s="86"/>
      <c r="II4" s="86"/>
      <c r="IJ4" s="86"/>
      <c r="IK4" s="86"/>
      <c r="IL4" s="86"/>
      <c r="IM4" s="86"/>
      <c r="IN4" s="86"/>
      <c r="IO4" s="86"/>
      <c r="IP4" s="86"/>
      <c r="IQ4" s="86"/>
      <c r="IR4" s="86"/>
      <c r="IS4" s="86"/>
      <c r="IT4" s="86"/>
      <c r="IU4" s="86"/>
      <c r="IV4" s="86"/>
      <c r="IW4" s="86"/>
      <c r="IX4" s="86"/>
      <c r="IY4" s="86"/>
      <c r="IZ4" s="86"/>
      <c r="JA4" s="86"/>
      <c r="JB4" s="86"/>
      <c r="JC4" s="86"/>
      <c r="JD4" s="86"/>
      <c r="JE4" s="86"/>
      <c r="JF4" s="86"/>
      <c r="JG4" s="86"/>
      <c r="JH4" s="86"/>
      <c r="JI4" s="86"/>
      <c r="JJ4" s="86"/>
      <c r="JK4" s="86"/>
      <c r="JL4" s="86"/>
      <c r="JM4" s="86"/>
      <c r="JN4" s="86"/>
      <c r="JO4" s="86"/>
      <c r="JP4" s="86"/>
      <c r="JQ4" s="86"/>
      <c r="JR4" s="86"/>
      <c r="JS4" s="86"/>
      <c r="JT4" s="86"/>
      <c r="JU4" s="86"/>
      <c r="JV4" s="86"/>
      <c r="JW4" s="86"/>
      <c r="JX4" s="86"/>
      <c r="JY4" s="86"/>
      <c r="JZ4" s="86"/>
      <c r="KA4" s="86"/>
      <c r="KB4" s="86"/>
      <c r="KC4" s="86"/>
      <c r="KD4" s="86"/>
      <c r="KE4" s="86"/>
      <c r="KF4" s="86"/>
      <c r="KG4" s="86"/>
      <c r="KH4" s="86"/>
      <c r="KI4" s="86"/>
      <c r="KJ4" s="86"/>
      <c r="KK4" s="86"/>
      <c r="KL4" s="86"/>
      <c r="KM4" s="86"/>
      <c r="KN4" s="86"/>
      <c r="KO4" s="86"/>
      <c r="KP4" s="86"/>
      <c r="KQ4" s="86"/>
      <c r="KR4" s="86"/>
      <c r="KS4" s="86"/>
      <c r="KT4" s="86"/>
      <c r="KU4" s="86"/>
      <c r="KV4" s="86"/>
      <c r="KW4" s="86"/>
      <c r="KX4" s="86"/>
      <c r="KY4" s="86"/>
      <c r="KZ4" s="86"/>
      <c r="LA4" s="86"/>
      <c r="LB4" s="86"/>
      <c r="LC4" s="86"/>
      <c r="LD4" s="86"/>
      <c r="LE4" s="86"/>
      <c r="LF4" s="86"/>
      <c r="LG4" s="86"/>
      <c r="LH4" s="86"/>
      <c r="LI4" s="86"/>
      <c r="LJ4" s="86"/>
      <c r="LK4" s="86"/>
      <c r="LL4" s="86"/>
      <c r="LM4" s="86"/>
      <c r="LN4" s="86"/>
      <c r="LO4" s="86"/>
      <c r="LP4" s="86"/>
      <c r="LQ4" s="86"/>
      <c r="LR4" s="86"/>
      <c r="LS4" s="86"/>
      <c r="LT4" s="86"/>
      <c r="LU4" s="86"/>
      <c r="LV4" s="86"/>
      <c r="LW4" s="86"/>
      <c r="LX4" s="86"/>
      <c r="LY4" s="86"/>
      <c r="LZ4" s="86"/>
      <c r="MA4" s="86"/>
      <c r="MB4" s="86"/>
      <c r="MC4" s="86"/>
      <c r="MD4" s="86"/>
      <c r="ME4" s="86"/>
      <c r="MF4" s="86"/>
      <c r="MG4" s="86"/>
      <c r="MH4" s="86"/>
      <c r="MI4" s="86"/>
      <c r="MJ4" s="86"/>
      <c r="MK4" s="86"/>
      <c r="ML4" s="86"/>
      <c r="MM4" s="86"/>
      <c r="MN4" s="86"/>
      <c r="MO4" s="86"/>
      <c r="MP4" s="86"/>
      <c r="MQ4" s="86"/>
      <c r="MR4" s="86"/>
      <c r="MS4" s="86"/>
      <c r="MT4" s="86"/>
      <c r="MU4" s="86"/>
      <c r="MV4" s="86"/>
      <c r="MW4" s="86"/>
      <c r="MX4" s="86"/>
      <c r="MY4" s="86"/>
      <c r="MZ4" s="86"/>
      <c r="NA4" s="86"/>
      <c r="NB4" s="86"/>
      <c r="NC4" s="86"/>
      <c r="ND4" s="86"/>
      <c r="NE4" s="86"/>
      <c r="NF4" s="86"/>
      <c r="NG4" s="86"/>
      <c r="NH4" s="86"/>
      <c r="NI4" s="86"/>
      <c r="NJ4" s="86"/>
      <c r="NK4" s="86"/>
      <c r="NL4" s="86"/>
      <c r="NM4" s="86"/>
      <c r="NN4" s="86"/>
      <c r="NO4" s="86"/>
      <c r="NP4" s="86"/>
      <c r="NQ4" s="86"/>
      <c r="NR4" s="86"/>
      <c r="NS4" s="86"/>
      <c r="NT4" s="86"/>
      <c r="NU4" s="86"/>
      <c r="NV4" s="86"/>
      <c r="NW4" s="86"/>
      <c r="NX4" s="86"/>
      <c r="NY4" s="86"/>
      <c r="NZ4" s="86"/>
      <c r="OA4" s="86"/>
      <c r="OB4" s="86"/>
      <c r="OC4" s="86"/>
      <c r="OD4" s="86"/>
      <c r="OE4" s="86"/>
      <c r="OF4" s="86"/>
      <c r="OG4" s="86"/>
      <c r="OH4" s="86"/>
      <c r="OI4" s="86"/>
      <c r="OJ4" s="86"/>
      <c r="OK4" s="86"/>
      <c r="OL4" s="86"/>
      <c r="OM4" s="86"/>
      <c r="ON4" s="86"/>
      <c r="OO4" s="86"/>
      <c r="OP4" s="86"/>
      <c r="OQ4" s="86"/>
      <c r="OR4" s="86"/>
      <c r="OS4" s="86"/>
      <c r="OT4" s="86"/>
      <c r="OU4" s="86"/>
      <c r="OV4" s="86"/>
      <c r="OW4" s="86"/>
      <c r="OX4" s="86"/>
      <c r="OY4" s="86"/>
      <c r="OZ4" s="86"/>
      <c r="PA4" s="86"/>
      <c r="PB4" s="86"/>
      <c r="PC4" s="86"/>
      <c r="PD4" s="86"/>
      <c r="PE4" s="86"/>
      <c r="PF4" s="86"/>
      <c r="PG4" s="86"/>
      <c r="PH4" s="86"/>
      <c r="PI4" s="86"/>
      <c r="PJ4" s="86"/>
      <c r="PK4" s="86"/>
      <c r="PL4" s="86"/>
      <c r="PM4" s="86"/>
      <c r="PN4" s="86"/>
      <c r="PO4" s="86"/>
      <c r="PP4" s="86"/>
      <c r="PQ4" s="86"/>
      <c r="PR4" s="86"/>
      <c r="PS4" s="86"/>
      <c r="PT4" s="86"/>
      <c r="PU4" s="86"/>
      <c r="PV4" s="86"/>
      <c r="PW4" s="86"/>
      <c r="PX4" s="86"/>
      <c r="PY4" s="86"/>
      <c r="PZ4" s="86"/>
      <c r="QA4" s="86"/>
      <c r="QB4" s="86"/>
      <c r="QC4" s="86"/>
      <c r="QD4" s="86"/>
      <c r="QE4" s="86"/>
      <c r="QF4" s="86"/>
      <c r="QG4" s="86"/>
      <c r="QH4" s="86"/>
      <c r="QI4" s="86"/>
      <c r="QJ4" s="86"/>
      <c r="QK4" s="86"/>
      <c r="QL4" s="86"/>
      <c r="QM4" s="86"/>
      <c r="QN4" s="86"/>
      <c r="QO4" s="86"/>
      <c r="QP4" s="86"/>
      <c r="QQ4" s="86"/>
      <c r="QR4" s="86"/>
      <c r="QS4" s="86"/>
      <c r="QT4" s="86"/>
      <c r="QU4" s="86"/>
      <c r="QV4" s="86"/>
      <c r="QW4" s="86"/>
      <c r="QX4" s="86"/>
      <c r="QY4" s="86"/>
      <c r="QZ4" s="86"/>
      <c r="RA4" s="86"/>
      <c r="RB4" s="86"/>
      <c r="RC4" s="86"/>
      <c r="RD4" s="86"/>
      <c r="RE4" s="86"/>
      <c r="RF4" s="86"/>
      <c r="RG4" s="86"/>
      <c r="RH4" s="86"/>
      <c r="RI4" s="86"/>
      <c r="RJ4" s="86"/>
      <c r="RK4" s="86"/>
      <c r="RL4" s="86"/>
      <c r="RM4" s="86"/>
      <c r="RN4" s="86"/>
      <c r="RO4" s="86"/>
      <c r="RP4" s="86"/>
      <c r="RQ4" s="86"/>
      <c r="RR4" s="86"/>
      <c r="RS4" s="86"/>
      <c r="RT4" s="86"/>
      <c r="RU4" s="86"/>
      <c r="RV4" s="86"/>
      <c r="RW4" s="86"/>
      <c r="RX4" s="86"/>
      <c r="RY4" s="86"/>
      <c r="RZ4" s="86"/>
      <c r="SA4" s="86"/>
      <c r="SB4" s="86"/>
      <c r="SC4" s="86"/>
      <c r="SD4" s="86"/>
      <c r="SE4" s="86"/>
      <c r="SF4" s="86"/>
      <c r="SG4" s="86"/>
      <c r="SH4" s="86"/>
      <c r="SI4" s="86"/>
      <c r="SJ4" s="86"/>
      <c r="SK4" s="86"/>
      <c r="SL4" s="86"/>
      <c r="SM4" s="86"/>
      <c r="SN4" s="86"/>
      <c r="SO4" s="86"/>
      <c r="SP4" s="86"/>
      <c r="SQ4" s="86"/>
      <c r="SR4" s="86"/>
      <c r="SS4" s="86"/>
      <c r="ST4" s="86"/>
      <c r="SU4" s="86"/>
      <c r="SV4" s="86"/>
      <c r="SW4" s="86"/>
      <c r="SX4" s="86"/>
      <c r="SY4" s="86"/>
      <c r="SZ4" s="86"/>
      <c r="TA4" s="86"/>
      <c r="TB4" s="86"/>
      <c r="TC4" s="86"/>
      <c r="TD4" s="86"/>
      <c r="TE4" s="86"/>
      <c r="TF4" s="86"/>
      <c r="TG4" s="86"/>
      <c r="TH4" s="86"/>
      <c r="TI4" s="86"/>
      <c r="TJ4" s="86"/>
      <c r="TK4" s="86"/>
      <c r="TL4" s="86"/>
      <c r="TM4" s="86"/>
      <c r="TN4" s="86"/>
      <c r="TO4" s="86"/>
      <c r="TP4" s="86"/>
      <c r="TQ4" s="86"/>
      <c r="TR4" s="86"/>
      <c r="TS4" s="86"/>
      <c r="TT4" s="86"/>
      <c r="TU4" s="86"/>
      <c r="TV4" s="86"/>
      <c r="TW4" s="86"/>
      <c r="TX4" s="86"/>
      <c r="TY4" s="86"/>
      <c r="TZ4" s="86"/>
      <c r="UA4" s="86"/>
      <c r="UB4" s="86"/>
      <c r="UC4" s="86"/>
      <c r="UD4" s="86"/>
      <c r="UE4" s="86"/>
      <c r="UF4" s="86"/>
      <c r="UG4" s="86"/>
      <c r="UH4" s="86"/>
      <c r="UI4" s="86"/>
      <c r="UJ4" s="86"/>
      <c r="UK4" s="86"/>
      <c r="UL4" s="86"/>
      <c r="UM4" s="86"/>
      <c r="UN4" s="86"/>
      <c r="UO4" s="86"/>
      <c r="UP4" s="86"/>
      <c r="UQ4" s="86"/>
      <c r="UR4" s="86"/>
      <c r="US4" s="86"/>
      <c r="UT4" s="86"/>
      <c r="UU4" s="86"/>
      <c r="UV4" s="86"/>
      <c r="UW4" s="86"/>
      <c r="UX4" s="86"/>
      <c r="UY4" s="86"/>
      <c r="UZ4" s="86"/>
      <c r="VA4" s="86"/>
      <c r="VB4" s="86"/>
      <c r="VC4" s="86"/>
      <c r="VD4" s="86"/>
      <c r="VE4" s="86"/>
      <c r="VF4" s="86"/>
      <c r="VG4" s="86"/>
      <c r="VH4" s="86"/>
      <c r="VI4" s="86"/>
      <c r="VJ4" s="86"/>
      <c r="VK4" s="86"/>
      <c r="VL4" s="86"/>
      <c r="VM4" s="86"/>
      <c r="VN4" s="86"/>
      <c r="VO4" s="86"/>
      <c r="VP4" s="86"/>
      <c r="VQ4" s="86"/>
      <c r="VR4" s="86"/>
      <c r="VS4" s="86"/>
      <c r="VT4" s="86"/>
      <c r="VU4" s="86"/>
      <c r="VV4" s="86"/>
      <c r="VW4" s="86"/>
      <c r="VX4" s="86"/>
      <c r="VY4" s="86"/>
      <c r="VZ4" s="86"/>
      <c r="WA4" s="86"/>
      <c r="WB4" s="86"/>
      <c r="WC4" s="86"/>
      <c r="WD4" s="86"/>
      <c r="WE4" s="86"/>
      <c r="WF4" s="86"/>
      <c r="WG4" s="86"/>
      <c r="WH4" s="86"/>
      <c r="WI4" s="86"/>
      <c r="WJ4" s="86"/>
      <c r="WK4" s="86"/>
      <c r="WL4" s="86"/>
      <c r="WM4" s="86"/>
      <c r="WN4" s="86"/>
      <c r="WO4" s="86"/>
      <c r="WP4" s="86"/>
      <c r="WQ4" s="86"/>
      <c r="WR4" s="86"/>
      <c r="WS4" s="86"/>
      <c r="WT4" s="86"/>
      <c r="WU4" s="86"/>
      <c r="WV4" s="86"/>
      <c r="WW4" s="86"/>
      <c r="WX4" s="86"/>
      <c r="WY4" s="86"/>
      <c r="WZ4" s="86"/>
      <c r="XA4" s="86"/>
      <c r="XB4" s="86"/>
      <c r="XC4" s="86"/>
      <c r="XD4" s="86"/>
      <c r="XE4" s="86"/>
      <c r="XF4" s="86"/>
      <c r="XG4" s="86"/>
      <c r="XH4" s="86"/>
      <c r="XI4" s="86"/>
      <c r="XJ4" s="86"/>
      <c r="XK4" s="86"/>
      <c r="XL4" s="86"/>
      <c r="XM4" s="86"/>
      <c r="XN4" s="86"/>
      <c r="XO4" s="86"/>
      <c r="XP4" s="86"/>
      <c r="XQ4" s="86"/>
      <c r="XR4" s="86"/>
      <c r="XS4" s="86"/>
      <c r="XT4" s="86"/>
      <c r="XU4" s="86"/>
      <c r="XV4" s="86"/>
      <c r="XW4" s="86"/>
      <c r="XX4" s="86"/>
      <c r="XY4" s="86"/>
      <c r="XZ4" s="86"/>
      <c r="YA4" s="86"/>
      <c r="YB4" s="86"/>
      <c r="YC4" s="86"/>
      <c r="YD4" s="86"/>
      <c r="YE4" s="86"/>
      <c r="YF4" s="86"/>
      <c r="YG4" s="86"/>
      <c r="YH4" s="86"/>
      <c r="YI4" s="86"/>
      <c r="YJ4" s="86"/>
      <c r="YK4" s="86"/>
      <c r="YL4" s="86"/>
      <c r="YM4" s="86"/>
      <c r="YN4" s="86"/>
      <c r="YO4" s="86"/>
      <c r="YP4" s="86"/>
      <c r="YQ4" s="86"/>
      <c r="YR4" s="86"/>
      <c r="YS4" s="86"/>
      <c r="YT4" s="86"/>
      <c r="YU4" s="86"/>
      <c r="YV4" s="86"/>
      <c r="YW4" s="86"/>
      <c r="YX4" s="86"/>
      <c r="YY4" s="86"/>
      <c r="YZ4" s="86"/>
      <c r="ZA4" s="86"/>
      <c r="ZB4" s="86"/>
      <c r="ZC4" s="86"/>
      <c r="ZD4" s="86"/>
      <c r="ZE4" s="86"/>
      <c r="ZF4" s="86"/>
      <c r="ZG4" s="86"/>
      <c r="ZH4" s="86"/>
      <c r="ZI4" s="86"/>
      <c r="ZJ4" s="86"/>
      <c r="ZK4" s="86"/>
      <c r="ZL4" s="86"/>
      <c r="ZM4" s="86"/>
      <c r="ZN4" s="86"/>
      <c r="ZO4" s="86"/>
      <c r="ZP4" s="86"/>
      <c r="ZQ4" s="86"/>
      <c r="ZR4" s="86"/>
      <c r="ZS4" s="86"/>
      <c r="ZT4" s="86"/>
      <c r="ZU4" s="86"/>
      <c r="ZV4" s="86"/>
      <c r="ZW4" s="86"/>
      <c r="ZX4" s="86"/>
      <c r="ZY4" s="86"/>
      <c r="ZZ4" s="86"/>
      <c r="AAA4" s="86"/>
      <c r="AAB4" s="86"/>
      <c r="AAC4" s="86"/>
      <c r="AAD4" s="86"/>
      <c r="AAE4" s="86"/>
      <c r="AAF4" s="86"/>
      <c r="AAG4" s="86"/>
      <c r="AAH4" s="86"/>
      <c r="AAI4" s="86"/>
      <c r="AAJ4" s="86"/>
      <c r="AAK4" s="86"/>
      <c r="AAL4" s="86"/>
      <c r="AAM4" s="86"/>
      <c r="AAN4" s="86"/>
      <c r="AAO4" s="86"/>
      <c r="AAP4" s="86"/>
      <c r="AAQ4" s="86"/>
      <c r="AAR4" s="86"/>
      <c r="AAS4" s="86"/>
      <c r="AAT4" s="86"/>
      <c r="AAU4" s="86"/>
      <c r="AAV4" s="86"/>
      <c r="AAW4" s="86"/>
      <c r="AAX4" s="86"/>
      <c r="AAY4" s="86"/>
      <c r="AAZ4" s="86"/>
      <c r="ABA4" s="86"/>
      <c r="ABB4" s="86"/>
      <c r="ABC4" s="86"/>
      <c r="ABD4" s="86"/>
      <c r="ABE4" s="86"/>
      <c r="ABF4" s="86"/>
      <c r="ABG4" s="86"/>
      <c r="ABH4" s="86"/>
      <c r="ABI4" s="86"/>
      <c r="ABJ4" s="86"/>
      <c r="ABK4" s="86"/>
      <c r="ABL4" s="86"/>
      <c r="ABM4" s="86"/>
      <c r="ABN4" s="86"/>
      <c r="ABO4" s="86"/>
      <c r="ABP4" s="86"/>
      <c r="ABQ4" s="86"/>
      <c r="ABR4" s="86"/>
      <c r="ABS4" s="86"/>
      <c r="ABT4" s="86"/>
      <c r="ABU4" s="86"/>
      <c r="ABV4" s="86"/>
      <c r="ABW4" s="86"/>
      <c r="ABX4" s="86"/>
      <c r="ABY4" s="86"/>
      <c r="ABZ4" s="86"/>
      <c r="ACA4" s="86"/>
      <c r="ACB4" s="86"/>
      <c r="ACC4" s="86"/>
      <c r="ACD4" s="86"/>
      <c r="ACE4" s="86"/>
      <c r="ACF4" s="86"/>
      <c r="ACG4" s="86"/>
      <c r="ACH4" s="86"/>
      <c r="ACI4" s="86"/>
      <c r="ACJ4" s="86"/>
      <c r="ACK4" s="86"/>
      <c r="ACL4" s="86"/>
      <c r="ACM4" s="86"/>
      <c r="ACN4" s="86"/>
      <c r="ACO4" s="86"/>
      <c r="ACP4" s="86"/>
      <c r="ACQ4" s="86"/>
      <c r="ACR4" s="86"/>
      <c r="ACS4" s="86"/>
      <c r="ACT4" s="86"/>
      <c r="ACU4" s="86"/>
      <c r="ACV4" s="86"/>
      <c r="ACW4" s="86"/>
      <c r="ACX4" s="86"/>
      <c r="ACY4" s="86"/>
      <c r="ACZ4" s="86"/>
      <c r="ADA4" s="86"/>
      <c r="ADB4" s="86"/>
      <c r="ADC4" s="86"/>
      <c r="ADD4" s="86"/>
      <c r="ADE4" s="86"/>
      <c r="ADF4" s="86"/>
      <c r="ADG4" s="86"/>
      <c r="ADH4" s="86"/>
      <c r="ADI4" s="86"/>
      <c r="ADJ4" s="86"/>
      <c r="ADK4" s="86"/>
      <c r="ADL4" s="86"/>
      <c r="ADM4" s="86"/>
      <c r="ADN4" s="86"/>
      <c r="ADO4" s="86"/>
      <c r="ADP4" s="86"/>
      <c r="ADQ4" s="86"/>
      <c r="ADR4" s="86"/>
      <c r="ADS4" s="86"/>
      <c r="ADT4" s="86"/>
      <c r="ADU4" s="86"/>
      <c r="ADV4" s="86"/>
      <c r="ADW4" s="86"/>
      <c r="ADX4" s="86"/>
      <c r="ADY4" s="86"/>
      <c r="ADZ4" s="86"/>
      <c r="AEA4" s="86"/>
      <c r="AEB4" s="86"/>
      <c r="AEC4" s="86"/>
      <c r="AED4" s="86"/>
      <c r="AEE4" s="86"/>
      <c r="AEF4" s="86"/>
      <c r="AEG4" s="86"/>
      <c r="AEH4" s="86"/>
      <c r="AEI4" s="86"/>
      <c r="AEJ4" s="86"/>
      <c r="AEK4" s="86"/>
      <c r="AEL4" s="86"/>
      <c r="AEM4" s="86"/>
      <c r="AEN4" s="86"/>
      <c r="AEO4" s="86"/>
      <c r="AEP4" s="86"/>
      <c r="AEQ4" s="86"/>
      <c r="AER4" s="86"/>
      <c r="AES4" s="86"/>
      <c r="AET4" s="86"/>
      <c r="AEU4" s="86"/>
      <c r="AEV4" s="86"/>
      <c r="AEW4" s="86"/>
      <c r="AEX4" s="86"/>
      <c r="AEY4" s="86"/>
      <c r="AEZ4" s="86"/>
      <c r="AFA4" s="86"/>
      <c r="AFB4" s="86"/>
      <c r="AFC4" s="86"/>
      <c r="AFD4" s="86"/>
      <c r="AFE4" s="86"/>
      <c r="AFF4" s="86"/>
      <c r="AFG4" s="86"/>
      <c r="AFH4" s="86"/>
      <c r="AFI4" s="86"/>
      <c r="AFJ4" s="86"/>
      <c r="AFK4" s="86"/>
      <c r="AFL4" s="86"/>
      <c r="AFM4" s="86"/>
      <c r="AFN4" s="86"/>
      <c r="AFO4" s="86"/>
      <c r="AFP4" s="86"/>
      <c r="AFQ4" s="86"/>
      <c r="AFR4" s="86"/>
      <c r="AFS4" s="86"/>
      <c r="AFT4" s="86"/>
      <c r="AFU4" s="86"/>
      <c r="AFV4" s="86"/>
      <c r="AFW4" s="86"/>
      <c r="AFX4" s="86"/>
      <c r="AFY4" s="86"/>
      <c r="AFZ4" s="86"/>
      <c r="AGA4" s="86"/>
      <c r="AGB4" s="86"/>
      <c r="AGC4" s="86"/>
      <c r="AGD4" s="86"/>
      <c r="AGE4" s="86"/>
      <c r="AGF4" s="86"/>
      <c r="AGG4" s="86"/>
      <c r="AGH4" s="86"/>
      <c r="AGI4" s="86"/>
      <c r="AGJ4" s="86"/>
      <c r="AGK4" s="86"/>
      <c r="AGL4" s="86"/>
      <c r="AGM4" s="86"/>
      <c r="AGN4" s="86"/>
      <c r="AGO4" s="86"/>
      <c r="AGP4" s="86"/>
      <c r="AGQ4" s="86"/>
      <c r="AGR4" s="86"/>
      <c r="AGS4" s="86"/>
      <c r="AGT4" s="86"/>
      <c r="AGU4" s="86"/>
      <c r="AGV4" s="86"/>
      <c r="AGW4" s="86"/>
      <c r="AGX4" s="86"/>
      <c r="AGY4" s="86"/>
      <c r="AGZ4" s="86"/>
      <c r="AHA4" s="86"/>
      <c r="AHB4" s="86"/>
      <c r="AHC4" s="86"/>
      <c r="AHD4" s="86"/>
      <c r="AHE4" s="86"/>
      <c r="AHF4" s="86"/>
      <c r="AHG4" s="86"/>
      <c r="AHH4" s="86"/>
      <c r="AHI4" s="86"/>
      <c r="AHJ4" s="86"/>
      <c r="AHK4" s="86"/>
      <c r="AHL4" s="86"/>
      <c r="AHM4" s="86"/>
      <c r="AHN4" s="86"/>
      <c r="AHO4" s="86"/>
      <c r="AHP4" s="86"/>
      <c r="AHQ4" s="86"/>
      <c r="AHR4" s="86"/>
      <c r="AHS4" s="86"/>
      <c r="AHT4" s="86"/>
      <c r="AHU4" s="86"/>
      <c r="AHV4" s="86"/>
      <c r="AHW4" s="86"/>
      <c r="AHX4" s="86"/>
      <c r="AHY4" s="86"/>
      <c r="AHZ4" s="86"/>
      <c r="AIA4" s="86"/>
      <c r="AIB4" s="86"/>
      <c r="AIC4" s="86"/>
      <c r="AID4" s="86"/>
      <c r="AIE4" s="86"/>
      <c r="AIF4" s="86"/>
      <c r="AIG4" s="86"/>
      <c r="AIH4" s="86"/>
      <c r="AII4" s="86"/>
      <c r="AIJ4" s="86"/>
      <c r="AIK4" s="86"/>
      <c r="AIL4" s="86"/>
      <c r="AIM4" s="86"/>
      <c r="AIN4" s="86"/>
      <c r="AIO4" s="86"/>
      <c r="AIP4" s="86"/>
      <c r="AIQ4" s="86"/>
      <c r="AIR4" s="86"/>
      <c r="AIS4" s="86"/>
      <c r="AIT4" s="86"/>
      <c r="AIU4" s="86"/>
      <c r="AIV4" s="86"/>
      <c r="AIW4" s="86"/>
      <c r="AIX4" s="86"/>
      <c r="AIY4" s="86"/>
      <c r="AIZ4" s="86"/>
      <c r="AJA4" s="86"/>
      <c r="AJB4" s="86"/>
      <c r="AJC4" s="86"/>
      <c r="AJD4" s="86"/>
      <c r="AJE4" s="86"/>
      <c r="AJF4" s="86"/>
      <c r="AJG4" s="86"/>
      <c r="AJH4" s="86"/>
      <c r="AJI4" s="86"/>
      <c r="AJJ4" s="86"/>
      <c r="AJK4" s="86"/>
      <c r="AJL4" s="86"/>
      <c r="AJM4" s="86"/>
      <c r="AJN4" s="86"/>
      <c r="AJO4" s="86"/>
      <c r="AJP4" s="86"/>
      <c r="AJQ4" s="86"/>
      <c r="AJR4" s="86"/>
      <c r="AJS4" s="86"/>
      <c r="AJT4" s="86"/>
      <c r="AJU4" s="86"/>
      <c r="AJV4" s="86"/>
      <c r="AJW4" s="86"/>
      <c r="AJX4" s="86"/>
      <c r="AJY4" s="86"/>
      <c r="AJZ4" s="86"/>
      <c r="AKA4" s="86"/>
      <c r="AKB4" s="86"/>
      <c r="AKC4" s="86"/>
      <c r="AKD4" s="86"/>
      <c r="AKE4" s="86"/>
      <c r="AKF4" s="86"/>
      <c r="AKG4" s="86"/>
      <c r="AKH4" s="86"/>
      <c r="AKI4" s="86"/>
      <c r="AKJ4" s="86"/>
      <c r="AKK4" s="86"/>
      <c r="AKL4" s="86"/>
      <c r="AKM4" s="86"/>
      <c r="AKN4" s="86"/>
      <c r="AKO4" s="86"/>
      <c r="AKP4" s="86"/>
      <c r="AKQ4" s="86"/>
      <c r="AKR4" s="86"/>
      <c r="AKS4" s="86"/>
      <c r="AKT4" s="86"/>
      <c r="AKU4" s="86"/>
      <c r="AKV4" s="86"/>
      <c r="AKW4" s="86"/>
      <c r="AKX4" s="86"/>
      <c r="AKY4" s="86"/>
      <c r="AKZ4" s="86"/>
      <c r="ALA4" s="86"/>
      <c r="ALB4" s="86"/>
      <c r="ALC4" s="86"/>
      <c r="ALD4" s="86"/>
      <c r="ALE4" s="86"/>
      <c r="ALF4" s="86"/>
      <c r="ALG4" s="86"/>
      <c r="ALH4" s="86"/>
      <c r="ALI4" s="86"/>
      <c r="ALJ4" s="86"/>
      <c r="ALK4" s="86"/>
      <c r="ALL4" s="86"/>
      <c r="ALM4" s="86"/>
      <c r="ALN4" s="86"/>
      <c r="ALO4" s="86"/>
      <c r="ALP4" s="86"/>
      <c r="ALQ4" s="86"/>
      <c r="ALR4" s="86"/>
      <c r="ALS4" s="86"/>
      <c r="ALT4" s="86"/>
      <c r="ALU4" s="86"/>
      <c r="ALV4" s="86"/>
      <c r="ALW4" s="86"/>
      <c r="ALX4" s="86"/>
      <c r="ALY4" s="86"/>
      <c r="ALZ4" s="86"/>
      <c r="AMA4" s="86"/>
      <c r="AMB4" s="86"/>
      <c r="AMC4" s="86"/>
      <c r="AMD4" s="86"/>
      <c r="AME4" s="86"/>
      <c r="AMF4" s="86"/>
      <c r="AMG4" s="86"/>
      <c r="AMH4" s="86"/>
    </row>
    <row r="5" spans="1:1022" s="93" customFormat="1" ht="17.100000000000001" customHeight="1">
      <c r="A5" s="101"/>
      <c r="B5" s="95"/>
      <c r="C5" s="95"/>
      <c r="D5" s="95"/>
      <c r="E5" s="95"/>
      <c r="F5" s="95"/>
      <c r="G5" s="95"/>
      <c r="H5" s="95"/>
      <c r="I5" s="96"/>
      <c r="J5" s="96"/>
      <c r="K5" s="98"/>
      <c r="L5" s="96"/>
      <c r="M5" s="96"/>
      <c r="N5" s="98"/>
      <c r="O5" s="95"/>
      <c r="P5" s="95"/>
      <c r="Q5" s="95"/>
      <c r="R5" s="95"/>
      <c r="S5" s="95"/>
      <c r="T5" s="95"/>
      <c r="U5" s="95"/>
      <c r="V5" s="95"/>
      <c r="W5" s="96"/>
      <c r="X5" s="95"/>
      <c r="Y5" s="95"/>
      <c r="Z5" s="97"/>
      <c r="AA5" s="95"/>
      <c r="AB5" s="95"/>
      <c r="AC5" s="95"/>
      <c r="AD5" s="95"/>
      <c r="AE5" s="95"/>
      <c r="AF5" s="95"/>
      <c r="AG5" s="95"/>
      <c r="AH5" s="95"/>
      <c r="AI5" s="95"/>
      <c r="AJ5" s="95"/>
      <c r="AK5" s="95"/>
      <c r="AL5" s="95"/>
      <c r="AM5" s="95"/>
      <c r="AN5" s="95"/>
      <c r="AO5" s="95"/>
      <c r="AP5" s="95"/>
      <c r="AQ5" s="95"/>
      <c r="AR5" s="98"/>
      <c r="AS5" s="99"/>
      <c r="AT5" s="100"/>
      <c r="AU5" s="100"/>
      <c r="AV5" s="100"/>
      <c r="AW5" s="100"/>
      <c r="AX5" s="100"/>
      <c r="AY5" s="100"/>
      <c r="AZ5" s="100"/>
      <c r="BA5" s="100"/>
      <c r="BB5" s="92"/>
      <c r="BC5" s="92"/>
      <c r="BD5" s="92"/>
      <c r="BE5" s="92"/>
      <c r="BF5" s="86"/>
      <c r="BG5" s="86"/>
      <c r="BI5" s="86"/>
      <c r="BJ5" s="86"/>
      <c r="BK5" s="86"/>
      <c r="BL5" s="86"/>
      <c r="BM5" s="86"/>
      <c r="BN5" s="86"/>
      <c r="BO5" s="86"/>
      <c r="BP5" s="86"/>
      <c r="BQ5" s="86"/>
      <c r="BR5" s="86"/>
      <c r="BS5" s="86"/>
      <c r="BT5" s="86"/>
      <c r="BU5" s="86"/>
      <c r="BV5" s="86"/>
      <c r="BW5" s="86"/>
      <c r="BX5" s="86"/>
      <c r="BY5" s="86"/>
      <c r="BZ5" s="86"/>
      <c r="CA5" s="86"/>
      <c r="CB5" s="86"/>
      <c r="CC5" s="86"/>
      <c r="CD5" s="86"/>
      <c r="CE5" s="86"/>
      <c r="CF5" s="86"/>
      <c r="CG5" s="86"/>
      <c r="CH5" s="86"/>
      <c r="CI5" s="86"/>
      <c r="CJ5" s="86"/>
      <c r="CK5" s="86"/>
      <c r="CL5" s="86"/>
      <c r="CM5" s="86"/>
      <c r="CN5" s="86"/>
      <c r="CO5" s="86"/>
      <c r="CP5" s="86"/>
      <c r="CQ5" s="86"/>
      <c r="CR5" s="86"/>
      <c r="CS5" s="86"/>
      <c r="CT5" s="86"/>
      <c r="CU5" s="86"/>
      <c r="CV5" s="86"/>
      <c r="CW5" s="86"/>
      <c r="CX5" s="86"/>
      <c r="CY5" s="86"/>
      <c r="CZ5" s="86"/>
      <c r="DA5" s="86"/>
      <c r="DB5" s="86"/>
      <c r="DC5" s="86"/>
      <c r="DD5" s="86"/>
      <c r="DE5" s="86"/>
      <c r="DF5" s="86"/>
      <c r="DG5" s="86"/>
      <c r="DH5" s="86"/>
      <c r="DI5" s="86"/>
      <c r="DJ5" s="86"/>
      <c r="DK5" s="86"/>
      <c r="DL5" s="86"/>
      <c r="DM5" s="86"/>
      <c r="DN5" s="86"/>
      <c r="DO5" s="86"/>
      <c r="DP5" s="86"/>
      <c r="DQ5" s="86"/>
      <c r="DR5" s="86"/>
      <c r="DS5" s="86"/>
      <c r="DT5" s="86"/>
      <c r="DU5" s="86"/>
      <c r="DV5" s="86"/>
      <c r="DW5" s="86"/>
      <c r="DX5" s="86"/>
      <c r="DY5" s="86"/>
      <c r="DZ5" s="86"/>
      <c r="EA5" s="86"/>
      <c r="EB5" s="86"/>
      <c r="EC5" s="86"/>
      <c r="ED5" s="86"/>
      <c r="EE5" s="86"/>
      <c r="EF5" s="86"/>
      <c r="EG5" s="86"/>
      <c r="EH5" s="86"/>
      <c r="EI5" s="86"/>
      <c r="EJ5" s="86"/>
      <c r="EK5" s="86"/>
      <c r="EL5" s="86"/>
      <c r="EM5" s="86"/>
      <c r="EN5" s="86"/>
      <c r="EO5" s="86"/>
      <c r="EP5" s="86"/>
      <c r="EQ5" s="86"/>
      <c r="ER5" s="86"/>
      <c r="ES5" s="86"/>
      <c r="ET5" s="86"/>
      <c r="EU5" s="86"/>
      <c r="EV5" s="86"/>
      <c r="EW5" s="86"/>
      <c r="EX5" s="86"/>
      <c r="EY5" s="86"/>
      <c r="EZ5" s="86"/>
      <c r="FA5" s="86"/>
      <c r="FB5" s="86"/>
      <c r="FC5" s="86"/>
      <c r="FD5" s="86"/>
      <c r="FE5" s="86"/>
      <c r="FF5" s="86"/>
      <c r="FG5" s="86"/>
      <c r="FH5" s="86"/>
      <c r="FI5" s="86"/>
      <c r="FJ5" s="86"/>
      <c r="FK5" s="86"/>
      <c r="FL5" s="86"/>
      <c r="FM5" s="86"/>
      <c r="FN5" s="86"/>
      <c r="FO5" s="86"/>
      <c r="FP5" s="86"/>
      <c r="FQ5" s="86"/>
      <c r="FR5" s="86"/>
      <c r="FS5" s="86"/>
      <c r="FT5" s="86"/>
      <c r="FU5" s="86"/>
      <c r="FV5" s="86"/>
      <c r="FW5" s="86"/>
      <c r="FX5" s="86"/>
      <c r="FY5" s="86"/>
      <c r="FZ5" s="86"/>
      <c r="GA5" s="86"/>
      <c r="GB5" s="86"/>
      <c r="GC5" s="86"/>
      <c r="GD5" s="86"/>
      <c r="GE5" s="86"/>
      <c r="GF5" s="86"/>
      <c r="GG5" s="86"/>
      <c r="GH5" s="86"/>
      <c r="GI5" s="86"/>
      <c r="GJ5" s="86"/>
      <c r="GK5" s="86"/>
      <c r="GL5" s="86"/>
      <c r="GM5" s="86"/>
      <c r="GN5" s="86"/>
      <c r="GO5" s="86"/>
      <c r="GP5" s="86"/>
      <c r="GQ5" s="86"/>
      <c r="GR5" s="86"/>
      <c r="GS5" s="86"/>
      <c r="GT5" s="86"/>
      <c r="GU5" s="86"/>
      <c r="GV5" s="86"/>
      <c r="GW5" s="86"/>
      <c r="GX5" s="86"/>
      <c r="GY5" s="86"/>
      <c r="GZ5" s="86"/>
      <c r="HA5" s="86"/>
      <c r="HB5" s="86"/>
      <c r="HC5" s="86"/>
      <c r="HD5" s="86"/>
      <c r="HE5" s="86"/>
      <c r="HF5" s="86"/>
      <c r="HG5" s="86"/>
      <c r="HH5" s="86"/>
      <c r="HI5" s="86"/>
      <c r="HJ5" s="86"/>
      <c r="HK5" s="86"/>
      <c r="HL5" s="86"/>
      <c r="HM5" s="86"/>
      <c r="HN5" s="86"/>
      <c r="HO5" s="86"/>
      <c r="HP5" s="86"/>
      <c r="HQ5" s="86"/>
      <c r="HR5" s="86"/>
      <c r="HS5" s="86"/>
      <c r="HT5" s="86"/>
      <c r="HU5" s="86"/>
      <c r="HV5" s="86"/>
      <c r="HW5" s="86"/>
      <c r="HX5" s="86"/>
      <c r="HY5" s="86"/>
      <c r="HZ5" s="86"/>
      <c r="IA5" s="86"/>
      <c r="IB5" s="86"/>
      <c r="IC5" s="86"/>
      <c r="ID5" s="86"/>
      <c r="IE5" s="86"/>
      <c r="IF5" s="86"/>
      <c r="IG5" s="86"/>
      <c r="IH5" s="86"/>
      <c r="II5" s="86"/>
      <c r="IJ5" s="86"/>
      <c r="IK5" s="86"/>
      <c r="IL5" s="86"/>
      <c r="IM5" s="86"/>
      <c r="IN5" s="86"/>
      <c r="IO5" s="86"/>
      <c r="IP5" s="86"/>
      <c r="IQ5" s="86"/>
      <c r="IR5" s="86"/>
      <c r="IS5" s="86"/>
      <c r="IT5" s="86"/>
      <c r="IU5" s="86"/>
      <c r="IV5" s="86"/>
      <c r="IW5" s="86"/>
      <c r="IX5" s="86"/>
      <c r="IY5" s="86"/>
      <c r="IZ5" s="86"/>
      <c r="JA5" s="86"/>
      <c r="JB5" s="86"/>
      <c r="JC5" s="86"/>
      <c r="JD5" s="86"/>
      <c r="JE5" s="86"/>
      <c r="JF5" s="86"/>
      <c r="JG5" s="86"/>
      <c r="JH5" s="86"/>
      <c r="JI5" s="86"/>
      <c r="JJ5" s="86"/>
      <c r="JK5" s="86"/>
      <c r="JL5" s="86"/>
      <c r="JM5" s="86"/>
      <c r="JN5" s="86"/>
      <c r="JO5" s="86"/>
      <c r="JP5" s="86"/>
      <c r="JQ5" s="86"/>
      <c r="JR5" s="86"/>
      <c r="JS5" s="86"/>
      <c r="JT5" s="86"/>
      <c r="JU5" s="86"/>
      <c r="JV5" s="86"/>
      <c r="JW5" s="86"/>
      <c r="JX5" s="86"/>
      <c r="JY5" s="86"/>
      <c r="JZ5" s="86"/>
      <c r="KA5" s="86"/>
      <c r="KB5" s="86"/>
      <c r="KC5" s="86"/>
      <c r="KD5" s="86"/>
      <c r="KE5" s="86"/>
      <c r="KF5" s="86"/>
      <c r="KG5" s="86"/>
      <c r="KH5" s="86"/>
      <c r="KI5" s="86"/>
      <c r="KJ5" s="86"/>
      <c r="KK5" s="86"/>
      <c r="KL5" s="86"/>
      <c r="KM5" s="86"/>
      <c r="KN5" s="86"/>
      <c r="KO5" s="86"/>
      <c r="KP5" s="86"/>
      <c r="KQ5" s="86"/>
      <c r="KR5" s="86"/>
      <c r="KS5" s="86"/>
      <c r="KT5" s="86"/>
      <c r="KU5" s="86"/>
      <c r="KV5" s="86"/>
      <c r="KW5" s="86"/>
      <c r="KX5" s="86"/>
      <c r="KY5" s="86"/>
      <c r="KZ5" s="86"/>
      <c r="LA5" s="86"/>
      <c r="LB5" s="86"/>
      <c r="LC5" s="86"/>
      <c r="LD5" s="86"/>
      <c r="LE5" s="86"/>
      <c r="LF5" s="86"/>
      <c r="LG5" s="86"/>
      <c r="LH5" s="86"/>
      <c r="LI5" s="86"/>
      <c r="LJ5" s="86"/>
      <c r="LK5" s="86"/>
      <c r="LL5" s="86"/>
      <c r="LM5" s="86"/>
      <c r="LN5" s="86"/>
      <c r="LO5" s="86"/>
      <c r="LP5" s="86"/>
      <c r="LQ5" s="86"/>
      <c r="LR5" s="86"/>
      <c r="LS5" s="86"/>
      <c r="LT5" s="86"/>
      <c r="LU5" s="86"/>
      <c r="LV5" s="86"/>
      <c r="LW5" s="86"/>
      <c r="LX5" s="86"/>
      <c r="LY5" s="86"/>
      <c r="LZ5" s="86"/>
      <c r="MA5" s="86"/>
      <c r="MB5" s="86"/>
      <c r="MC5" s="86"/>
      <c r="MD5" s="86"/>
      <c r="ME5" s="86"/>
      <c r="MF5" s="86"/>
      <c r="MG5" s="86"/>
      <c r="MH5" s="86"/>
      <c r="MI5" s="86"/>
      <c r="MJ5" s="86"/>
      <c r="MK5" s="86"/>
      <c r="ML5" s="86"/>
      <c r="MM5" s="86"/>
      <c r="MN5" s="86"/>
      <c r="MO5" s="86"/>
      <c r="MP5" s="86"/>
      <c r="MQ5" s="86"/>
      <c r="MR5" s="86"/>
      <c r="MS5" s="86"/>
      <c r="MT5" s="86"/>
      <c r="MU5" s="86"/>
      <c r="MV5" s="86"/>
      <c r="MW5" s="86"/>
      <c r="MX5" s="86"/>
      <c r="MY5" s="86"/>
      <c r="MZ5" s="86"/>
      <c r="NA5" s="86"/>
      <c r="NB5" s="86"/>
      <c r="NC5" s="86"/>
      <c r="ND5" s="86"/>
      <c r="NE5" s="86"/>
      <c r="NF5" s="86"/>
      <c r="NG5" s="86"/>
      <c r="NH5" s="86"/>
      <c r="NI5" s="86"/>
      <c r="NJ5" s="86"/>
      <c r="NK5" s="86"/>
      <c r="NL5" s="86"/>
      <c r="NM5" s="86"/>
      <c r="NN5" s="86"/>
      <c r="NO5" s="86"/>
      <c r="NP5" s="86"/>
      <c r="NQ5" s="86"/>
      <c r="NR5" s="86"/>
      <c r="NS5" s="86"/>
      <c r="NT5" s="86"/>
      <c r="NU5" s="86"/>
      <c r="NV5" s="86"/>
      <c r="NW5" s="86"/>
      <c r="NX5" s="86"/>
      <c r="NY5" s="86"/>
      <c r="NZ5" s="86"/>
      <c r="OA5" s="86"/>
      <c r="OB5" s="86"/>
      <c r="OC5" s="86"/>
      <c r="OD5" s="86"/>
      <c r="OE5" s="86"/>
      <c r="OF5" s="86"/>
      <c r="OG5" s="86"/>
      <c r="OH5" s="86"/>
      <c r="OI5" s="86"/>
      <c r="OJ5" s="86"/>
      <c r="OK5" s="86"/>
      <c r="OL5" s="86"/>
      <c r="OM5" s="86"/>
      <c r="ON5" s="86"/>
      <c r="OO5" s="86"/>
      <c r="OP5" s="86"/>
      <c r="OQ5" s="86"/>
      <c r="OR5" s="86"/>
      <c r="OS5" s="86"/>
      <c r="OT5" s="86"/>
      <c r="OU5" s="86"/>
      <c r="OV5" s="86"/>
      <c r="OW5" s="86"/>
      <c r="OX5" s="86"/>
      <c r="OY5" s="86"/>
      <c r="OZ5" s="86"/>
      <c r="PA5" s="86"/>
      <c r="PB5" s="86"/>
      <c r="PC5" s="86"/>
      <c r="PD5" s="86"/>
      <c r="PE5" s="86"/>
      <c r="PF5" s="86"/>
      <c r="PG5" s="86"/>
      <c r="PH5" s="86"/>
      <c r="PI5" s="86"/>
      <c r="PJ5" s="86"/>
      <c r="PK5" s="86"/>
      <c r="PL5" s="86"/>
      <c r="PM5" s="86"/>
      <c r="PN5" s="86"/>
      <c r="PO5" s="86"/>
      <c r="PP5" s="86"/>
      <c r="PQ5" s="86"/>
      <c r="PR5" s="86"/>
      <c r="PS5" s="86"/>
      <c r="PT5" s="86"/>
      <c r="PU5" s="86"/>
      <c r="PV5" s="86"/>
      <c r="PW5" s="86"/>
      <c r="PX5" s="86"/>
      <c r="PY5" s="86"/>
      <c r="PZ5" s="86"/>
      <c r="QA5" s="86"/>
      <c r="QB5" s="86"/>
      <c r="QC5" s="86"/>
      <c r="QD5" s="86"/>
      <c r="QE5" s="86"/>
      <c r="QF5" s="86"/>
      <c r="QG5" s="86"/>
      <c r="QH5" s="86"/>
      <c r="QI5" s="86"/>
      <c r="QJ5" s="86"/>
      <c r="QK5" s="86"/>
      <c r="QL5" s="86"/>
      <c r="QM5" s="86"/>
      <c r="QN5" s="86"/>
      <c r="QO5" s="86"/>
      <c r="QP5" s="86"/>
      <c r="QQ5" s="86"/>
      <c r="QR5" s="86"/>
      <c r="QS5" s="86"/>
      <c r="QT5" s="86"/>
      <c r="QU5" s="86"/>
      <c r="QV5" s="86"/>
      <c r="QW5" s="86"/>
      <c r="QX5" s="86"/>
      <c r="QY5" s="86"/>
      <c r="QZ5" s="86"/>
      <c r="RA5" s="86"/>
      <c r="RB5" s="86"/>
      <c r="RC5" s="86"/>
      <c r="RD5" s="86"/>
      <c r="RE5" s="86"/>
      <c r="RF5" s="86"/>
      <c r="RG5" s="86"/>
      <c r="RH5" s="86"/>
      <c r="RI5" s="86"/>
      <c r="RJ5" s="86"/>
      <c r="RK5" s="86"/>
      <c r="RL5" s="86"/>
      <c r="RM5" s="86"/>
      <c r="RN5" s="86"/>
      <c r="RO5" s="86"/>
      <c r="RP5" s="86"/>
      <c r="RQ5" s="86"/>
      <c r="RR5" s="86"/>
      <c r="RS5" s="86"/>
      <c r="RT5" s="86"/>
      <c r="RU5" s="86"/>
      <c r="RV5" s="86"/>
      <c r="RW5" s="86"/>
      <c r="RX5" s="86"/>
      <c r="RY5" s="86"/>
      <c r="RZ5" s="86"/>
      <c r="SA5" s="86"/>
      <c r="SB5" s="86"/>
      <c r="SC5" s="86"/>
      <c r="SD5" s="86"/>
      <c r="SE5" s="86"/>
      <c r="SF5" s="86"/>
      <c r="SG5" s="86"/>
      <c r="SH5" s="86"/>
      <c r="SI5" s="86"/>
      <c r="SJ5" s="86"/>
      <c r="SK5" s="86"/>
      <c r="SL5" s="86"/>
      <c r="SM5" s="86"/>
      <c r="SN5" s="86"/>
      <c r="SO5" s="86"/>
      <c r="SP5" s="86"/>
      <c r="SQ5" s="86"/>
      <c r="SR5" s="86"/>
      <c r="SS5" s="86"/>
      <c r="ST5" s="86"/>
      <c r="SU5" s="86"/>
      <c r="SV5" s="86"/>
      <c r="SW5" s="86"/>
      <c r="SX5" s="86"/>
      <c r="SY5" s="86"/>
      <c r="SZ5" s="86"/>
      <c r="TA5" s="86"/>
      <c r="TB5" s="86"/>
      <c r="TC5" s="86"/>
      <c r="TD5" s="86"/>
      <c r="TE5" s="86"/>
      <c r="TF5" s="86"/>
      <c r="TG5" s="86"/>
      <c r="TH5" s="86"/>
      <c r="TI5" s="86"/>
      <c r="TJ5" s="86"/>
      <c r="TK5" s="86"/>
      <c r="TL5" s="86"/>
      <c r="TM5" s="86"/>
      <c r="TN5" s="86"/>
      <c r="TO5" s="86"/>
      <c r="TP5" s="86"/>
      <c r="TQ5" s="86"/>
      <c r="TR5" s="86"/>
      <c r="TS5" s="86"/>
      <c r="TT5" s="86"/>
      <c r="TU5" s="86"/>
      <c r="TV5" s="86"/>
      <c r="TW5" s="86"/>
      <c r="TX5" s="86"/>
      <c r="TY5" s="86"/>
      <c r="TZ5" s="86"/>
      <c r="UA5" s="86"/>
      <c r="UB5" s="86"/>
      <c r="UC5" s="86"/>
      <c r="UD5" s="86"/>
      <c r="UE5" s="86"/>
      <c r="UF5" s="86"/>
      <c r="UG5" s="86"/>
      <c r="UH5" s="86"/>
      <c r="UI5" s="86"/>
      <c r="UJ5" s="86"/>
      <c r="UK5" s="86"/>
      <c r="UL5" s="86"/>
      <c r="UM5" s="86"/>
      <c r="UN5" s="86"/>
      <c r="UO5" s="86"/>
      <c r="UP5" s="86"/>
      <c r="UQ5" s="86"/>
      <c r="UR5" s="86"/>
      <c r="US5" s="86"/>
      <c r="UT5" s="86"/>
      <c r="UU5" s="86"/>
      <c r="UV5" s="86"/>
      <c r="UW5" s="86"/>
      <c r="UX5" s="86"/>
      <c r="UY5" s="86"/>
      <c r="UZ5" s="86"/>
      <c r="VA5" s="86"/>
      <c r="VB5" s="86"/>
      <c r="VC5" s="86"/>
      <c r="VD5" s="86"/>
      <c r="VE5" s="86"/>
      <c r="VF5" s="86"/>
      <c r="VG5" s="86"/>
      <c r="VH5" s="86"/>
      <c r="VI5" s="86"/>
      <c r="VJ5" s="86"/>
      <c r="VK5" s="86"/>
      <c r="VL5" s="86"/>
      <c r="VM5" s="86"/>
      <c r="VN5" s="86"/>
      <c r="VO5" s="86"/>
      <c r="VP5" s="86"/>
      <c r="VQ5" s="86"/>
      <c r="VR5" s="86"/>
      <c r="VS5" s="86"/>
      <c r="VT5" s="86"/>
      <c r="VU5" s="86"/>
      <c r="VV5" s="86"/>
      <c r="VW5" s="86"/>
      <c r="VX5" s="86"/>
      <c r="VY5" s="86"/>
      <c r="VZ5" s="86"/>
      <c r="WA5" s="86"/>
      <c r="WB5" s="86"/>
      <c r="WC5" s="86"/>
      <c r="WD5" s="86"/>
      <c r="WE5" s="86"/>
      <c r="WF5" s="86"/>
      <c r="WG5" s="86"/>
      <c r="WH5" s="86"/>
      <c r="WI5" s="86"/>
      <c r="WJ5" s="86"/>
      <c r="WK5" s="86"/>
      <c r="WL5" s="86"/>
      <c r="WM5" s="86"/>
      <c r="WN5" s="86"/>
      <c r="WO5" s="86"/>
      <c r="WP5" s="86"/>
      <c r="WQ5" s="86"/>
      <c r="WR5" s="86"/>
      <c r="WS5" s="86"/>
      <c r="WT5" s="86"/>
      <c r="WU5" s="86"/>
      <c r="WV5" s="86"/>
      <c r="WW5" s="86"/>
      <c r="WX5" s="86"/>
      <c r="WY5" s="86"/>
      <c r="WZ5" s="86"/>
      <c r="XA5" s="86"/>
      <c r="XB5" s="86"/>
      <c r="XC5" s="86"/>
      <c r="XD5" s="86"/>
      <c r="XE5" s="86"/>
      <c r="XF5" s="86"/>
      <c r="XG5" s="86"/>
      <c r="XH5" s="86"/>
      <c r="XI5" s="86"/>
      <c r="XJ5" s="86"/>
      <c r="XK5" s="86"/>
      <c r="XL5" s="86"/>
      <c r="XM5" s="86"/>
      <c r="XN5" s="86"/>
      <c r="XO5" s="86"/>
      <c r="XP5" s="86"/>
      <c r="XQ5" s="86"/>
      <c r="XR5" s="86"/>
      <c r="XS5" s="86"/>
      <c r="XT5" s="86"/>
      <c r="XU5" s="86"/>
      <c r="XV5" s="86"/>
      <c r="XW5" s="86"/>
      <c r="XX5" s="86"/>
      <c r="XY5" s="86"/>
      <c r="XZ5" s="86"/>
      <c r="YA5" s="86"/>
      <c r="YB5" s="86"/>
      <c r="YC5" s="86"/>
      <c r="YD5" s="86"/>
      <c r="YE5" s="86"/>
      <c r="YF5" s="86"/>
      <c r="YG5" s="86"/>
      <c r="YH5" s="86"/>
      <c r="YI5" s="86"/>
      <c r="YJ5" s="86"/>
      <c r="YK5" s="86"/>
      <c r="YL5" s="86"/>
      <c r="YM5" s="86"/>
      <c r="YN5" s="86"/>
      <c r="YO5" s="86"/>
      <c r="YP5" s="86"/>
      <c r="YQ5" s="86"/>
      <c r="YR5" s="86"/>
      <c r="YS5" s="86"/>
      <c r="YT5" s="86"/>
      <c r="YU5" s="86"/>
      <c r="YV5" s="86"/>
      <c r="YW5" s="86"/>
      <c r="YX5" s="86"/>
      <c r="YY5" s="86"/>
      <c r="YZ5" s="86"/>
      <c r="ZA5" s="86"/>
      <c r="ZB5" s="86"/>
      <c r="ZC5" s="86"/>
      <c r="ZD5" s="86"/>
      <c r="ZE5" s="86"/>
      <c r="ZF5" s="86"/>
      <c r="ZG5" s="86"/>
      <c r="ZH5" s="86"/>
      <c r="ZI5" s="86"/>
      <c r="ZJ5" s="86"/>
      <c r="ZK5" s="86"/>
      <c r="ZL5" s="86"/>
      <c r="ZM5" s="86"/>
      <c r="ZN5" s="86"/>
      <c r="ZO5" s="86"/>
      <c r="ZP5" s="86"/>
      <c r="ZQ5" s="86"/>
      <c r="ZR5" s="86"/>
      <c r="ZS5" s="86"/>
      <c r="ZT5" s="86"/>
      <c r="ZU5" s="86"/>
      <c r="ZV5" s="86"/>
      <c r="ZW5" s="86"/>
      <c r="ZX5" s="86"/>
      <c r="ZY5" s="86"/>
      <c r="ZZ5" s="86"/>
      <c r="AAA5" s="86"/>
      <c r="AAB5" s="86"/>
      <c r="AAC5" s="86"/>
      <c r="AAD5" s="86"/>
      <c r="AAE5" s="86"/>
      <c r="AAF5" s="86"/>
      <c r="AAG5" s="86"/>
      <c r="AAH5" s="86"/>
      <c r="AAI5" s="86"/>
      <c r="AAJ5" s="86"/>
      <c r="AAK5" s="86"/>
      <c r="AAL5" s="86"/>
      <c r="AAM5" s="86"/>
      <c r="AAN5" s="86"/>
      <c r="AAO5" s="86"/>
      <c r="AAP5" s="86"/>
      <c r="AAQ5" s="86"/>
      <c r="AAR5" s="86"/>
      <c r="AAS5" s="86"/>
      <c r="AAT5" s="86"/>
      <c r="AAU5" s="86"/>
      <c r="AAV5" s="86"/>
      <c r="AAW5" s="86"/>
      <c r="AAX5" s="86"/>
      <c r="AAY5" s="86"/>
      <c r="AAZ5" s="86"/>
      <c r="ABA5" s="86"/>
      <c r="ABB5" s="86"/>
      <c r="ABC5" s="86"/>
      <c r="ABD5" s="86"/>
      <c r="ABE5" s="86"/>
      <c r="ABF5" s="86"/>
      <c r="ABG5" s="86"/>
      <c r="ABH5" s="86"/>
      <c r="ABI5" s="86"/>
      <c r="ABJ5" s="86"/>
      <c r="ABK5" s="86"/>
      <c r="ABL5" s="86"/>
      <c r="ABM5" s="86"/>
      <c r="ABN5" s="86"/>
      <c r="ABO5" s="86"/>
      <c r="ABP5" s="86"/>
      <c r="ABQ5" s="86"/>
      <c r="ABR5" s="86"/>
      <c r="ABS5" s="86"/>
      <c r="ABT5" s="86"/>
      <c r="ABU5" s="86"/>
      <c r="ABV5" s="86"/>
      <c r="ABW5" s="86"/>
      <c r="ABX5" s="86"/>
      <c r="ABY5" s="86"/>
      <c r="ABZ5" s="86"/>
      <c r="ACA5" s="86"/>
      <c r="ACB5" s="86"/>
      <c r="ACC5" s="86"/>
      <c r="ACD5" s="86"/>
      <c r="ACE5" s="86"/>
      <c r="ACF5" s="86"/>
      <c r="ACG5" s="86"/>
      <c r="ACH5" s="86"/>
      <c r="ACI5" s="86"/>
      <c r="ACJ5" s="86"/>
      <c r="ACK5" s="86"/>
      <c r="ACL5" s="86"/>
      <c r="ACM5" s="86"/>
      <c r="ACN5" s="86"/>
      <c r="ACO5" s="86"/>
      <c r="ACP5" s="86"/>
      <c r="ACQ5" s="86"/>
      <c r="ACR5" s="86"/>
      <c r="ACS5" s="86"/>
      <c r="ACT5" s="86"/>
      <c r="ACU5" s="86"/>
      <c r="ACV5" s="86"/>
      <c r="ACW5" s="86"/>
      <c r="ACX5" s="86"/>
      <c r="ACY5" s="86"/>
      <c r="ACZ5" s="86"/>
      <c r="ADA5" s="86"/>
      <c r="ADB5" s="86"/>
      <c r="ADC5" s="86"/>
      <c r="ADD5" s="86"/>
      <c r="ADE5" s="86"/>
      <c r="ADF5" s="86"/>
      <c r="ADG5" s="86"/>
      <c r="ADH5" s="86"/>
      <c r="ADI5" s="86"/>
      <c r="ADJ5" s="86"/>
      <c r="ADK5" s="86"/>
      <c r="ADL5" s="86"/>
      <c r="ADM5" s="86"/>
      <c r="ADN5" s="86"/>
      <c r="ADO5" s="86"/>
      <c r="ADP5" s="86"/>
      <c r="ADQ5" s="86"/>
      <c r="ADR5" s="86"/>
      <c r="ADS5" s="86"/>
      <c r="ADT5" s="86"/>
      <c r="ADU5" s="86"/>
      <c r="ADV5" s="86"/>
      <c r="ADW5" s="86"/>
      <c r="ADX5" s="86"/>
      <c r="ADY5" s="86"/>
      <c r="ADZ5" s="86"/>
      <c r="AEA5" s="86"/>
      <c r="AEB5" s="86"/>
      <c r="AEC5" s="86"/>
      <c r="AED5" s="86"/>
      <c r="AEE5" s="86"/>
      <c r="AEF5" s="86"/>
      <c r="AEG5" s="86"/>
      <c r="AEH5" s="86"/>
      <c r="AEI5" s="86"/>
      <c r="AEJ5" s="86"/>
      <c r="AEK5" s="86"/>
      <c r="AEL5" s="86"/>
      <c r="AEM5" s="86"/>
      <c r="AEN5" s="86"/>
      <c r="AEO5" s="86"/>
      <c r="AEP5" s="86"/>
      <c r="AEQ5" s="86"/>
      <c r="AER5" s="86"/>
      <c r="AES5" s="86"/>
      <c r="AET5" s="86"/>
      <c r="AEU5" s="86"/>
      <c r="AEV5" s="86"/>
      <c r="AEW5" s="86"/>
      <c r="AEX5" s="86"/>
      <c r="AEY5" s="86"/>
      <c r="AEZ5" s="86"/>
      <c r="AFA5" s="86"/>
      <c r="AFB5" s="86"/>
      <c r="AFC5" s="86"/>
      <c r="AFD5" s="86"/>
      <c r="AFE5" s="86"/>
      <c r="AFF5" s="86"/>
      <c r="AFG5" s="86"/>
      <c r="AFH5" s="86"/>
      <c r="AFI5" s="86"/>
      <c r="AFJ5" s="86"/>
      <c r="AFK5" s="86"/>
      <c r="AFL5" s="86"/>
      <c r="AFM5" s="86"/>
      <c r="AFN5" s="86"/>
      <c r="AFO5" s="86"/>
      <c r="AFP5" s="86"/>
      <c r="AFQ5" s="86"/>
      <c r="AFR5" s="86"/>
      <c r="AFS5" s="86"/>
      <c r="AFT5" s="86"/>
      <c r="AFU5" s="86"/>
      <c r="AFV5" s="86"/>
      <c r="AFW5" s="86"/>
      <c r="AFX5" s="86"/>
      <c r="AFY5" s="86"/>
      <c r="AFZ5" s="86"/>
      <c r="AGA5" s="86"/>
      <c r="AGB5" s="86"/>
      <c r="AGC5" s="86"/>
      <c r="AGD5" s="86"/>
      <c r="AGE5" s="86"/>
      <c r="AGF5" s="86"/>
      <c r="AGG5" s="86"/>
      <c r="AGH5" s="86"/>
      <c r="AGI5" s="86"/>
      <c r="AGJ5" s="86"/>
      <c r="AGK5" s="86"/>
      <c r="AGL5" s="86"/>
      <c r="AGM5" s="86"/>
      <c r="AGN5" s="86"/>
      <c r="AGO5" s="86"/>
      <c r="AGP5" s="86"/>
      <c r="AGQ5" s="86"/>
      <c r="AGR5" s="86"/>
      <c r="AGS5" s="86"/>
      <c r="AGT5" s="86"/>
      <c r="AGU5" s="86"/>
      <c r="AGV5" s="86"/>
      <c r="AGW5" s="86"/>
      <c r="AGX5" s="86"/>
      <c r="AGY5" s="86"/>
      <c r="AGZ5" s="86"/>
      <c r="AHA5" s="86"/>
      <c r="AHB5" s="86"/>
      <c r="AHC5" s="86"/>
      <c r="AHD5" s="86"/>
      <c r="AHE5" s="86"/>
      <c r="AHF5" s="86"/>
      <c r="AHG5" s="86"/>
      <c r="AHH5" s="86"/>
      <c r="AHI5" s="86"/>
      <c r="AHJ5" s="86"/>
      <c r="AHK5" s="86"/>
      <c r="AHL5" s="86"/>
      <c r="AHM5" s="86"/>
      <c r="AHN5" s="86"/>
      <c r="AHO5" s="86"/>
      <c r="AHP5" s="86"/>
      <c r="AHQ5" s="86"/>
      <c r="AHR5" s="86"/>
      <c r="AHS5" s="86"/>
      <c r="AHT5" s="86"/>
      <c r="AHU5" s="86"/>
      <c r="AHV5" s="86"/>
      <c r="AHW5" s="86"/>
      <c r="AHX5" s="86"/>
      <c r="AHY5" s="86"/>
      <c r="AHZ5" s="86"/>
      <c r="AIA5" s="86"/>
      <c r="AIB5" s="86"/>
      <c r="AIC5" s="86"/>
      <c r="AID5" s="86"/>
      <c r="AIE5" s="86"/>
      <c r="AIF5" s="86"/>
      <c r="AIG5" s="86"/>
      <c r="AIH5" s="86"/>
      <c r="AII5" s="86"/>
      <c r="AIJ5" s="86"/>
      <c r="AIK5" s="86"/>
      <c r="AIL5" s="86"/>
      <c r="AIM5" s="86"/>
      <c r="AIN5" s="86"/>
      <c r="AIO5" s="86"/>
      <c r="AIP5" s="86"/>
      <c r="AIQ5" s="86"/>
      <c r="AIR5" s="86"/>
      <c r="AIS5" s="86"/>
      <c r="AIT5" s="86"/>
      <c r="AIU5" s="86"/>
      <c r="AIV5" s="86"/>
      <c r="AIW5" s="86"/>
      <c r="AIX5" s="86"/>
      <c r="AIY5" s="86"/>
      <c r="AIZ5" s="86"/>
      <c r="AJA5" s="86"/>
      <c r="AJB5" s="86"/>
      <c r="AJC5" s="86"/>
      <c r="AJD5" s="86"/>
      <c r="AJE5" s="86"/>
      <c r="AJF5" s="86"/>
      <c r="AJG5" s="86"/>
      <c r="AJH5" s="86"/>
      <c r="AJI5" s="86"/>
      <c r="AJJ5" s="86"/>
      <c r="AJK5" s="86"/>
      <c r="AJL5" s="86"/>
      <c r="AJM5" s="86"/>
      <c r="AJN5" s="86"/>
      <c r="AJO5" s="86"/>
      <c r="AJP5" s="86"/>
      <c r="AJQ5" s="86"/>
      <c r="AJR5" s="86"/>
      <c r="AJS5" s="86"/>
      <c r="AJT5" s="86"/>
      <c r="AJU5" s="86"/>
      <c r="AJV5" s="86"/>
      <c r="AJW5" s="86"/>
      <c r="AJX5" s="86"/>
      <c r="AJY5" s="86"/>
      <c r="AJZ5" s="86"/>
      <c r="AKA5" s="86"/>
      <c r="AKB5" s="86"/>
      <c r="AKC5" s="86"/>
      <c r="AKD5" s="86"/>
      <c r="AKE5" s="86"/>
      <c r="AKF5" s="86"/>
      <c r="AKG5" s="86"/>
      <c r="AKH5" s="86"/>
      <c r="AKI5" s="86"/>
      <c r="AKJ5" s="86"/>
      <c r="AKK5" s="86"/>
      <c r="AKL5" s="86"/>
      <c r="AKM5" s="86"/>
      <c r="AKN5" s="86"/>
      <c r="AKO5" s="86"/>
      <c r="AKP5" s="86"/>
      <c r="AKQ5" s="86"/>
      <c r="AKR5" s="86"/>
      <c r="AKS5" s="86"/>
      <c r="AKT5" s="86"/>
      <c r="AKU5" s="86"/>
      <c r="AKV5" s="86"/>
      <c r="AKW5" s="86"/>
      <c r="AKX5" s="86"/>
      <c r="AKY5" s="86"/>
      <c r="AKZ5" s="86"/>
      <c r="ALA5" s="86"/>
      <c r="ALB5" s="86"/>
      <c r="ALC5" s="86"/>
      <c r="ALD5" s="86"/>
      <c r="ALE5" s="86"/>
      <c r="ALF5" s="86"/>
      <c r="ALG5" s="86"/>
      <c r="ALH5" s="86"/>
      <c r="ALI5" s="86"/>
      <c r="ALJ5" s="86"/>
      <c r="ALK5" s="86"/>
      <c r="ALL5" s="86"/>
      <c r="ALM5" s="86"/>
      <c r="ALN5" s="86"/>
      <c r="ALO5" s="86"/>
      <c r="ALP5" s="86"/>
      <c r="ALQ5" s="86"/>
      <c r="ALR5" s="86"/>
      <c r="ALS5" s="86"/>
      <c r="ALT5" s="86"/>
      <c r="ALU5" s="86"/>
      <c r="ALV5" s="86"/>
      <c r="ALW5" s="86"/>
      <c r="ALX5" s="86"/>
      <c r="ALY5" s="86"/>
      <c r="ALZ5" s="86"/>
      <c r="AMA5" s="86"/>
      <c r="AMB5" s="86"/>
      <c r="AMC5" s="86"/>
      <c r="AMD5" s="86"/>
      <c r="AME5" s="86"/>
      <c r="AMF5" s="86"/>
      <c r="AMG5" s="86"/>
      <c r="AMH5" s="86"/>
    </row>
    <row r="6" spans="1:1022">
      <c r="A6" s="84"/>
      <c r="B6" s="85"/>
      <c r="C6" s="85"/>
      <c r="D6" s="85"/>
      <c r="E6" s="85"/>
      <c r="F6" s="85"/>
      <c r="G6" s="85"/>
      <c r="I6" s="90"/>
      <c r="J6" s="90"/>
      <c r="K6" s="87"/>
      <c r="L6" s="90"/>
      <c r="M6" s="90"/>
      <c r="N6" s="88"/>
      <c r="O6" s="86"/>
      <c r="W6" s="89"/>
      <c r="X6" s="86"/>
      <c r="Y6" s="86"/>
      <c r="Z6" s="85"/>
      <c r="AB6" s="86"/>
      <c r="AC6" s="86"/>
      <c r="AE6" s="86"/>
      <c r="AF6" s="86"/>
      <c r="AG6" s="86"/>
      <c r="AR6" s="88"/>
      <c r="AS6" s="91"/>
      <c r="AT6" s="92"/>
      <c r="AU6" s="92"/>
      <c r="AV6" s="92"/>
      <c r="BC6" s="92"/>
      <c r="BD6" s="92"/>
      <c r="BE6" s="92"/>
      <c r="BF6" s="86"/>
      <c r="BG6" s="86"/>
      <c r="BH6" s="93"/>
    </row>
    <row r="7" spans="1:1022" s="105" customFormat="1" ht="37.5" customHeight="1">
      <c r="A7" s="346" t="s">
        <v>1</v>
      </c>
      <c r="B7" s="346"/>
      <c r="C7" s="346"/>
      <c r="D7" s="346"/>
      <c r="E7" s="346"/>
      <c r="F7" s="346"/>
      <c r="G7" s="346"/>
      <c r="H7" s="346"/>
      <c r="I7" s="346"/>
      <c r="J7" s="346"/>
      <c r="K7" s="347"/>
      <c r="L7" s="346"/>
      <c r="M7" s="346"/>
      <c r="N7" s="347"/>
      <c r="O7" s="348" t="s">
        <v>2</v>
      </c>
      <c r="P7" s="348"/>
      <c r="Q7" s="348"/>
      <c r="R7" s="348"/>
      <c r="S7" s="348"/>
      <c r="T7" s="348"/>
      <c r="U7" s="349" t="s">
        <v>3</v>
      </c>
      <c r="V7" s="349"/>
      <c r="W7" s="349"/>
      <c r="X7" s="349"/>
      <c r="Y7" s="349"/>
      <c r="Z7" s="349"/>
      <c r="AA7" s="349"/>
      <c r="AB7" s="349"/>
      <c r="AC7" s="349"/>
      <c r="AD7" s="349"/>
      <c r="AE7" s="349"/>
      <c r="AF7" s="349"/>
      <c r="AG7" s="349"/>
      <c r="AH7" s="349"/>
      <c r="AI7" s="349"/>
      <c r="AJ7" s="349"/>
      <c r="AK7" s="349"/>
      <c r="AL7" s="349"/>
      <c r="AM7" s="349"/>
      <c r="AN7" s="349"/>
      <c r="AO7" s="349"/>
      <c r="AP7" s="350" t="s">
        <v>4</v>
      </c>
      <c r="AQ7" s="350"/>
      <c r="AR7" s="351"/>
      <c r="AS7" s="350"/>
      <c r="AT7" s="350"/>
      <c r="AU7" s="350"/>
      <c r="AV7" s="352" t="s">
        <v>5</v>
      </c>
      <c r="AW7" s="334" t="s">
        <v>6</v>
      </c>
      <c r="AX7" s="334"/>
      <c r="AY7" s="334"/>
      <c r="AZ7" s="334"/>
      <c r="BA7" s="334"/>
      <c r="BB7" s="334"/>
      <c r="BC7" s="334"/>
      <c r="BD7" s="334"/>
      <c r="BE7" s="334"/>
      <c r="BF7" s="334"/>
      <c r="BG7" s="334"/>
      <c r="BH7" s="103"/>
      <c r="BI7" s="104"/>
      <c r="BJ7" s="104"/>
      <c r="BK7" s="104"/>
      <c r="BL7" s="104"/>
      <c r="BM7" s="104"/>
      <c r="BN7" s="104"/>
      <c r="BO7" s="104"/>
      <c r="BP7" s="104"/>
      <c r="BQ7" s="104"/>
      <c r="BR7" s="104"/>
      <c r="BS7" s="104"/>
      <c r="BT7" s="104"/>
      <c r="BU7" s="104"/>
      <c r="BV7" s="104"/>
      <c r="BW7" s="104"/>
      <c r="BX7" s="104"/>
      <c r="BY7" s="104"/>
      <c r="BZ7" s="104"/>
      <c r="CA7" s="104"/>
      <c r="CB7" s="104"/>
      <c r="CC7" s="104"/>
      <c r="CD7" s="104"/>
      <c r="CE7" s="104"/>
      <c r="CF7" s="104"/>
      <c r="CG7" s="104"/>
      <c r="CH7" s="104"/>
      <c r="CI7" s="104"/>
      <c r="CJ7" s="104"/>
      <c r="CK7" s="104"/>
      <c r="CL7" s="104"/>
      <c r="CM7" s="104"/>
      <c r="CN7" s="104"/>
      <c r="CO7" s="104"/>
      <c r="CP7" s="104"/>
      <c r="CQ7" s="104"/>
      <c r="CR7" s="104"/>
      <c r="CS7" s="104"/>
      <c r="CT7" s="104"/>
      <c r="CU7" s="104"/>
      <c r="CV7" s="104"/>
      <c r="CW7" s="104"/>
      <c r="CX7" s="104"/>
      <c r="CY7" s="104"/>
      <c r="CZ7" s="104"/>
      <c r="DA7" s="104"/>
      <c r="DB7" s="104"/>
      <c r="DC7" s="104"/>
      <c r="DD7" s="104"/>
      <c r="DE7" s="104"/>
      <c r="DF7" s="104"/>
      <c r="DG7" s="104"/>
      <c r="DH7" s="104"/>
      <c r="DI7" s="104"/>
      <c r="DJ7" s="104"/>
      <c r="DK7" s="104"/>
      <c r="DL7" s="104"/>
      <c r="DM7" s="104"/>
      <c r="DN7" s="104"/>
      <c r="DO7" s="104"/>
      <c r="DP7" s="104"/>
      <c r="DQ7" s="104"/>
      <c r="DR7" s="104"/>
      <c r="DS7" s="104"/>
      <c r="DT7" s="104"/>
      <c r="DU7" s="104"/>
      <c r="DV7" s="104"/>
      <c r="DW7" s="104"/>
      <c r="DX7" s="104"/>
      <c r="DY7" s="104"/>
      <c r="DZ7" s="104"/>
      <c r="EA7" s="104"/>
      <c r="EB7" s="104"/>
      <c r="EC7" s="104"/>
      <c r="ED7" s="104"/>
      <c r="EE7" s="104"/>
      <c r="EF7" s="104"/>
      <c r="EG7" s="104"/>
      <c r="EH7" s="104"/>
      <c r="EI7" s="104"/>
      <c r="EJ7" s="104"/>
      <c r="EK7" s="104"/>
      <c r="EL7" s="104"/>
      <c r="EM7" s="104"/>
      <c r="EN7" s="104"/>
      <c r="EO7" s="104"/>
      <c r="EP7" s="104"/>
      <c r="EQ7" s="104"/>
      <c r="ER7" s="104"/>
      <c r="ES7" s="104"/>
      <c r="ET7" s="104"/>
      <c r="EU7" s="104"/>
      <c r="EV7" s="104"/>
      <c r="EW7" s="104"/>
      <c r="EX7" s="104"/>
      <c r="EY7" s="104"/>
      <c r="EZ7" s="104"/>
      <c r="FA7" s="104"/>
      <c r="FB7" s="104"/>
      <c r="FC7" s="104"/>
      <c r="FD7" s="104"/>
      <c r="FE7" s="104"/>
      <c r="FF7" s="104"/>
      <c r="FG7" s="104"/>
      <c r="FH7" s="104"/>
      <c r="FI7" s="104"/>
      <c r="FJ7" s="104"/>
      <c r="FK7" s="104"/>
      <c r="FL7" s="104"/>
      <c r="FM7" s="104"/>
      <c r="FN7" s="104"/>
      <c r="FO7" s="104"/>
      <c r="FP7" s="104"/>
      <c r="FQ7" s="104"/>
      <c r="FR7" s="104"/>
      <c r="FS7" s="104"/>
      <c r="FT7" s="104"/>
      <c r="FU7" s="104"/>
      <c r="FV7" s="104"/>
      <c r="FW7" s="104"/>
      <c r="FX7" s="104"/>
      <c r="FY7" s="104"/>
      <c r="FZ7" s="104"/>
      <c r="GA7" s="104"/>
      <c r="GB7" s="104"/>
      <c r="GC7" s="104"/>
      <c r="GD7" s="104"/>
      <c r="GE7" s="104"/>
      <c r="GF7" s="104"/>
      <c r="GG7" s="104"/>
      <c r="GH7" s="104"/>
      <c r="GI7" s="104"/>
      <c r="GJ7" s="104"/>
      <c r="GK7" s="104"/>
      <c r="GL7" s="104"/>
      <c r="GM7" s="104"/>
      <c r="GN7" s="104"/>
      <c r="GO7" s="104"/>
      <c r="GP7" s="104"/>
      <c r="GQ7" s="104"/>
      <c r="GR7" s="104"/>
      <c r="GS7" s="104"/>
      <c r="GT7" s="104"/>
      <c r="GU7" s="104"/>
      <c r="GV7" s="104"/>
      <c r="GW7" s="104"/>
      <c r="GX7" s="104"/>
      <c r="GY7" s="104"/>
      <c r="GZ7" s="104"/>
      <c r="HA7" s="104"/>
      <c r="HB7" s="104"/>
      <c r="HC7" s="104"/>
      <c r="HD7" s="104"/>
      <c r="HE7" s="104"/>
      <c r="HF7" s="104"/>
      <c r="HG7" s="104"/>
      <c r="HH7" s="104"/>
      <c r="HI7" s="104"/>
      <c r="HJ7" s="104"/>
      <c r="HK7" s="104"/>
      <c r="HL7" s="104"/>
      <c r="HM7" s="104"/>
      <c r="HN7" s="104"/>
      <c r="HO7" s="104"/>
      <c r="HP7" s="104"/>
      <c r="HQ7" s="104"/>
      <c r="HR7" s="104"/>
      <c r="HS7" s="104"/>
      <c r="HT7" s="104"/>
      <c r="HU7" s="104"/>
      <c r="HV7" s="104"/>
      <c r="HW7" s="104"/>
      <c r="HX7" s="104"/>
      <c r="HY7" s="104"/>
      <c r="HZ7" s="104"/>
      <c r="IA7" s="104"/>
      <c r="IB7" s="104"/>
      <c r="IC7" s="104"/>
      <c r="ID7" s="104"/>
      <c r="IE7" s="104"/>
      <c r="IF7" s="104"/>
      <c r="IG7" s="104"/>
      <c r="IH7" s="104"/>
      <c r="II7" s="104"/>
      <c r="IJ7" s="104"/>
      <c r="IK7" s="104"/>
      <c r="IL7" s="104"/>
      <c r="IM7" s="104"/>
      <c r="IN7" s="104"/>
      <c r="IO7" s="104"/>
      <c r="IP7" s="104"/>
      <c r="IQ7" s="104"/>
      <c r="IR7" s="104"/>
      <c r="IS7" s="104"/>
      <c r="IT7" s="104"/>
      <c r="IU7" s="104"/>
      <c r="IV7" s="104"/>
      <c r="IW7" s="104"/>
      <c r="IX7" s="104"/>
      <c r="IY7" s="104"/>
      <c r="IZ7" s="104"/>
      <c r="JA7" s="104"/>
      <c r="JB7" s="104"/>
      <c r="JC7" s="104"/>
      <c r="JD7" s="104"/>
      <c r="JE7" s="104"/>
      <c r="JF7" s="104"/>
      <c r="JG7" s="104"/>
      <c r="JH7" s="104"/>
      <c r="JI7" s="104"/>
      <c r="JJ7" s="104"/>
      <c r="JK7" s="104"/>
      <c r="JL7" s="104"/>
      <c r="JM7" s="104"/>
      <c r="JN7" s="104"/>
      <c r="JO7" s="104"/>
      <c r="JP7" s="104"/>
      <c r="JQ7" s="104"/>
      <c r="JR7" s="104"/>
      <c r="JS7" s="104"/>
      <c r="JT7" s="104"/>
      <c r="JU7" s="104"/>
      <c r="JV7" s="104"/>
      <c r="JW7" s="104"/>
      <c r="JX7" s="104"/>
      <c r="JY7" s="104"/>
      <c r="JZ7" s="104"/>
      <c r="KA7" s="104"/>
      <c r="KB7" s="104"/>
      <c r="KC7" s="104"/>
      <c r="KD7" s="104"/>
      <c r="KE7" s="104"/>
      <c r="KF7" s="104"/>
      <c r="KG7" s="104"/>
      <c r="KH7" s="104"/>
      <c r="KI7" s="104"/>
      <c r="KJ7" s="104"/>
      <c r="KK7" s="104"/>
      <c r="KL7" s="104"/>
      <c r="KM7" s="104"/>
      <c r="KN7" s="104"/>
      <c r="KO7" s="104"/>
      <c r="KP7" s="104"/>
      <c r="KQ7" s="104"/>
      <c r="KR7" s="104"/>
      <c r="KS7" s="104"/>
      <c r="KT7" s="104"/>
      <c r="KU7" s="104"/>
      <c r="KV7" s="104"/>
      <c r="KW7" s="104"/>
      <c r="KX7" s="104"/>
      <c r="KY7" s="104"/>
      <c r="KZ7" s="104"/>
      <c r="LA7" s="104"/>
      <c r="LB7" s="104"/>
      <c r="LC7" s="104"/>
      <c r="LD7" s="104"/>
      <c r="LE7" s="104"/>
      <c r="LF7" s="104"/>
      <c r="LG7" s="104"/>
      <c r="LH7" s="104"/>
      <c r="LI7" s="104"/>
      <c r="LJ7" s="104"/>
      <c r="LK7" s="104"/>
      <c r="LL7" s="104"/>
      <c r="LM7" s="104"/>
      <c r="LN7" s="104"/>
      <c r="LO7" s="104"/>
      <c r="LP7" s="104"/>
      <c r="LQ7" s="104"/>
      <c r="LR7" s="104"/>
      <c r="LS7" s="104"/>
      <c r="LT7" s="104"/>
      <c r="LU7" s="104"/>
      <c r="LV7" s="104"/>
      <c r="LW7" s="104"/>
      <c r="LX7" s="104"/>
      <c r="LY7" s="104"/>
      <c r="LZ7" s="104"/>
      <c r="MA7" s="104"/>
      <c r="MB7" s="104"/>
      <c r="MC7" s="104"/>
      <c r="MD7" s="104"/>
      <c r="ME7" s="104"/>
      <c r="MF7" s="104"/>
      <c r="MG7" s="104"/>
      <c r="MH7" s="104"/>
      <c r="MI7" s="104"/>
      <c r="MJ7" s="104"/>
      <c r="MK7" s="104"/>
      <c r="ML7" s="104"/>
      <c r="MM7" s="104"/>
      <c r="MN7" s="104"/>
      <c r="MO7" s="104"/>
      <c r="MP7" s="104"/>
      <c r="MQ7" s="104"/>
      <c r="MR7" s="104"/>
      <c r="MS7" s="104"/>
      <c r="MT7" s="104"/>
      <c r="MU7" s="104"/>
      <c r="MV7" s="104"/>
      <c r="MW7" s="104"/>
      <c r="MX7" s="104"/>
      <c r="MY7" s="104"/>
      <c r="MZ7" s="104"/>
      <c r="NA7" s="104"/>
      <c r="NB7" s="104"/>
      <c r="NC7" s="104"/>
      <c r="ND7" s="104"/>
      <c r="NE7" s="104"/>
      <c r="NF7" s="104"/>
      <c r="NG7" s="104"/>
      <c r="NH7" s="104"/>
      <c r="NI7" s="104"/>
      <c r="NJ7" s="104"/>
      <c r="NK7" s="104"/>
      <c r="NL7" s="104"/>
      <c r="NM7" s="104"/>
      <c r="NN7" s="104"/>
      <c r="NO7" s="104"/>
      <c r="NP7" s="104"/>
      <c r="NQ7" s="104"/>
      <c r="NR7" s="104"/>
      <c r="NS7" s="104"/>
      <c r="NT7" s="104"/>
      <c r="NU7" s="104"/>
      <c r="NV7" s="104"/>
      <c r="NW7" s="104"/>
      <c r="NX7" s="104"/>
      <c r="NY7" s="104"/>
      <c r="NZ7" s="104"/>
      <c r="OA7" s="104"/>
      <c r="OB7" s="104"/>
      <c r="OC7" s="104"/>
      <c r="OD7" s="104"/>
      <c r="OE7" s="104"/>
      <c r="OF7" s="104"/>
      <c r="OG7" s="104"/>
      <c r="OH7" s="104"/>
      <c r="OI7" s="104"/>
      <c r="OJ7" s="104"/>
      <c r="OK7" s="104"/>
      <c r="OL7" s="104"/>
      <c r="OM7" s="104"/>
      <c r="ON7" s="104"/>
      <c r="OO7" s="104"/>
      <c r="OP7" s="104"/>
      <c r="OQ7" s="104"/>
      <c r="OR7" s="104"/>
      <c r="OS7" s="104"/>
      <c r="OT7" s="104"/>
      <c r="OU7" s="104"/>
      <c r="OV7" s="104"/>
      <c r="OW7" s="104"/>
      <c r="OX7" s="104"/>
      <c r="OY7" s="104"/>
      <c r="OZ7" s="104"/>
      <c r="PA7" s="104"/>
      <c r="PB7" s="104"/>
      <c r="PC7" s="104"/>
      <c r="PD7" s="104"/>
      <c r="PE7" s="104"/>
      <c r="PF7" s="104"/>
      <c r="PG7" s="104"/>
      <c r="PH7" s="104"/>
      <c r="PI7" s="104"/>
      <c r="PJ7" s="104"/>
      <c r="PK7" s="104"/>
      <c r="PL7" s="104"/>
      <c r="PM7" s="104"/>
      <c r="PN7" s="104"/>
      <c r="PO7" s="104"/>
      <c r="PP7" s="104"/>
      <c r="PQ7" s="104"/>
      <c r="PR7" s="104"/>
      <c r="PS7" s="104"/>
      <c r="PT7" s="104"/>
      <c r="PU7" s="104"/>
      <c r="PV7" s="104"/>
      <c r="PW7" s="104"/>
      <c r="PX7" s="104"/>
      <c r="PY7" s="104"/>
      <c r="PZ7" s="104"/>
      <c r="QA7" s="104"/>
      <c r="QB7" s="104"/>
      <c r="QC7" s="104"/>
      <c r="QD7" s="104"/>
      <c r="QE7" s="104"/>
      <c r="QF7" s="104"/>
      <c r="QG7" s="104"/>
      <c r="QH7" s="104"/>
      <c r="QI7" s="104"/>
      <c r="QJ7" s="104"/>
      <c r="QK7" s="104"/>
      <c r="QL7" s="104"/>
      <c r="QM7" s="104"/>
      <c r="QN7" s="104"/>
      <c r="QO7" s="104"/>
      <c r="QP7" s="104"/>
      <c r="QQ7" s="104"/>
      <c r="QR7" s="104"/>
      <c r="QS7" s="104"/>
      <c r="QT7" s="104"/>
      <c r="QU7" s="104"/>
      <c r="QV7" s="104"/>
      <c r="QW7" s="104"/>
      <c r="QX7" s="104"/>
      <c r="QY7" s="104"/>
      <c r="QZ7" s="104"/>
      <c r="RA7" s="104"/>
      <c r="RB7" s="104"/>
      <c r="RC7" s="104"/>
      <c r="RD7" s="104"/>
      <c r="RE7" s="104"/>
      <c r="RF7" s="104"/>
      <c r="RG7" s="104"/>
      <c r="RH7" s="104"/>
      <c r="RI7" s="104"/>
      <c r="RJ7" s="104"/>
      <c r="RK7" s="104"/>
      <c r="RL7" s="104"/>
      <c r="RM7" s="104"/>
      <c r="RN7" s="104"/>
      <c r="RO7" s="104"/>
      <c r="RP7" s="104"/>
      <c r="RQ7" s="104"/>
      <c r="RR7" s="104"/>
      <c r="RS7" s="104"/>
      <c r="RT7" s="104"/>
      <c r="RU7" s="104"/>
      <c r="RV7" s="104"/>
      <c r="RW7" s="104"/>
      <c r="RX7" s="104"/>
      <c r="RY7" s="104"/>
      <c r="RZ7" s="104"/>
      <c r="SA7" s="104"/>
      <c r="SB7" s="104"/>
      <c r="SC7" s="104"/>
      <c r="SD7" s="104"/>
      <c r="SE7" s="104"/>
      <c r="SF7" s="104"/>
      <c r="SG7" s="104"/>
      <c r="SH7" s="104"/>
      <c r="SI7" s="104"/>
      <c r="SJ7" s="104"/>
      <c r="SK7" s="104"/>
      <c r="SL7" s="104"/>
      <c r="SM7" s="104"/>
      <c r="SN7" s="104"/>
      <c r="SO7" s="104"/>
      <c r="SP7" s="104"/>
      <c r="SQ7" s="104"/>
      <c r="SR7" s="104"/>
      <c r="SS7" s="104"/>
      <c r="ST7" s="104"/>
      <c r="SU7" s="104"/>
      <c r="SV7" s="104"/>
      <c r="SW7" s="104"/>
      <c r="SX7" s="104"/>
      <c r="SY7" s="104"/>
      <c r="SZ7" s="104"/>
      <c r="TA7" s="104"/>
      <c r="TB7" s="104"/>
      <c r="TC7" s="104"/>
      <c r="TD7" s="104"/>
      <c r="TE7" s="104"/>
      <c r="TF7" s="104"/>
      <c r="TG7" s="104"/>
      <c r="TH7" s="104"/>
      <c r="TI7" s="104"/>
      <c r="TJ7" s="104"/>
      <c r="TK7" s="104"/>
      <c r="TL7" s="104"/>
      <c r="TM7" s="104"/>
      <c r="TN7" s="104"/>
      <c r="TO7" s="104"/>
      <c r="TP7" s="104"/>
      <c r="TQ7" s="104"/>
      <c r="TR7" s="104"/>
      <c r="TS7" s="104"/>
      <c r="TT7" s="104"/>
      <c r="TU7" s="104"/>
      <c r="TV7" s="104"/>
      <c r="TW7" s="104"/>
      <c r="TX7" s="104"/>
      <c r="TY7" s="104"/>
      <c r="TZ7" s="104"/>
      <c r="UA7" s="104"/>
      <c r="UB7" s="104"/>
      <c r="UC7" s="104"/>
      <c r="UD7" s="104"/>
      <c r="UE7" s="104"/>
      <c r="UF7" s="104"/>
      <c r="UG7" s="104"/>
      <c r="UH7" s="104"/>
      <c r="UI7" s="104"/>
      <c r="UJ7" s="104"/>
      <c r="UK7" s="104"/>
      <c r="UL7" s="104"/>
      <c r="UM7" s="104"/>
      <c r="UN7" s="104"/>
      <c r="UO7" s="104"/>
      <c r="UP7" s="104"/>
      <c r="UQ7" s="104"/>
      <c r="UR7" s="104"/>
      <c r="US7" s="104"/>
      <c r="UT7" s="104"/>
      <c r="UU7" s="104"/>
      <c r="UV7" s="104"/>
      <c r="UW7" s="104"/>
      <c r="UX7" s="104"/>
      <c r="UY7" s="104"/>
      <c r="UZ7" s="104"/>
      <c r="VA7" s="104"/>
      <c r="VB7" s="104"/>
      <c r="VC7" s="104"/>
      <c r="VD7" s="104"/>
      <c r="VE7" s="104"/>
      <c r="VF7" s="104"/>
      <c r="VG7" s="104"/>
      <c r="VH7" s="104"/>
      <c r="VI7" s="104"/>
      <c r="VJ7" s="104"/>
      <c r="VK7" s="104"/>
      <c r="VL7" s="104"/>
      <c r="VM7" s="104"/>
      <c r="VN7" s="104"/>
      <c r="VO7" s="104"/>
      <c r="VP7" s="104"/>
      <c r="VQ7" s="104"/>
      <c r="VR7" s="104"/>
      <c r="VS7" s="104"/>
      <c r="VT7" s="104"/>
      <c r="VU7" s="104"/>
      <c r="VV7" s="104"/>
      <c r="VW7" s="104"/>
      <c r="VX7" s="104"/>
      <c r="VY7" s="104"/>
      <c r="VZ7" s="104"/>
      <c r="WA7" s="104"/>
      <c r="WB7" s="104"/>
      <c r="WC7" s="104"/>
      <c r="WD7" s="104"/>
      <c r="WE7" s="104"/>
      <c r="WF7" s="104"/>
      <c r="WG7" s="104"/>
      <c r="WH7" s="104"/>
      <c r="WI7" s="104"/>
      <c r="WJ7" s="104"/>
      <c r="WK7" s="104"/>
      <c r="WL7" s="104"/>
      <c r="WM7" s="104"/>
      <c r="WN7" s="104"/>
      <c r="WO7" s="104"/>
      <c r="WP7" s="104"/>
      <c r="WQ7" s="104"/>
      <c r="WR7" s="104"/>
      <c r="WS7" s="104"/>
      <c r="WT7" s="104"/>
      <c r="WU7" s="104"/>
      <c r="WV7" s="104"/>
      <c r="WW7" s="104"/>
      <c r="WX7" s="104"/>
      <c r="WY7" s="104"/>
      <c r="WZ7" s="104"/>
      <c r="XA7" s="104"/>
      <c r="XB7" s="104"/>
      <c r="XC7" s="104"/>
      <c r="XD7" s="104"/>
      <c r="XE7" s="104"/>
      <c r="XF7" s="104"/>
      <c r="XG7" s="104"/>
      <c r="XH7" s="104"/>
      <c r="XI7" s="104"/>
      <c r="XJ7" s="104"/>
      <c r="XK7" s="104"/>
      <c r="XL7" s="104"/>
      <c r="XM7" s="104"/>
      <c r="XN7" s="104"/>
      <c r="XO7" s="104"/>
      <c r="XP7" s="104"/>
      <c r="XQ7" s="104"/>
      <c r="XR7" s="104"/>
      <c r="XS7" s="104"/>
      <c r="XT7" s="104"/>
      <c r="XU7" s="104"/>
      <c r="XV7" s="104"/>
      <c r="XW7" s="104"/>
      <c r="XX7" s="104"/>
      <c r="XY7" s="104"/>
      <c r="XZ7" s="104"/>
      <c r="YA7" s="104"/>
      <c r="YB7" s="104"/>
      <c r="YC7" s="104"/>
      <c r="YD7" s="104"/>
      <c r="YE7" s="104"/>
      <c r="YF7" s="104"/>
      <c r="YG7" s="104"/>
      <c r="YH7" s="104"/>
      <c r="YI7" s="104"/>
      <c r="YJ7" s="104"/>
      <c r="YK7" s="104"/>
      <c r="YL7" s="104"/>
      <c r="YM7" s="104"/>
      <c r="YN7" s="104"/>
      <c r="YO7" s="104"/>
      <c r="YP7" s="104"/>
      <c r="YQ7" s="104"/>
      <c r="YR7" s="104"/>
      <c r="YS7" s="104"/>
      <c r="YT7" s="104"/>
      <c r="YU7" s="104"/>
      <c r="YV7" s="104"/>
      <c r="YW7" s="104"/>
      <c r="YX7" s="104"/>
      <c r="YY7" s="104"/>
      <c r="YZ7" s="104"/>
      <c r="ZA7" s="104"/>
      <c r="ZB7" s="104"/>
      <c r="ZC7" s="104"/>
      <c r="ZD7" s="104"/>
      <c r="ZE7" s="104"/>
      <c r="ZF7" s="104"/>
      <c r="ZG7" s="104"/>
      <c r="ZH7" s="104"/>
      <c r="ZI7" s="104"/>
      <c r="ZJ7" s="104"/>
      <c r="ZK7" s="104"/>
      <c r="ZL7" s="104"/>
      <c r="ZM7" s="104"/>
      <c r="ZN7" s="104"/>
      <c r="ZO7" s="104"/>
      <c r="ZP7" s="104"/>
      <c r="ZQ7" s="104"/>
      <c r="ZR7" s="104"/>
      <c r="ZS7" s="104"/>
      <c r="ZT7" s="104"/>
      <c r="ZU7" s="104"/>
      <c r="ZV7" s="104"/>
      <c r="ZW7" s="104"/>
      <c r="ZX7" s="104"/>
      <c r="ZY7" s="104"/>
      <c r="ZZ7" s="104"/>
      <c r="AAA7" s="104"/>
      <c r="AAB7" s="104"/>
      <c r="AAC7" s="104"/>
      <c r="AAD7" s="104"/>
      <c r="AAE7" s="104"/>
      <c r="AAF7" s="104"/>
      <c r="AAG7" s="104"/>
      <c r="AAH7" s="104"/>
      <c r="AAI7" s="104"/>
      <c r="AAJ7" s="104"/>
      <c r="AAK7" s="104"/>
      <c r="AAL7" s="104"/>
      <c r="AAM7" s="104"/>
      <c r="AAN7" s="104"/>
      <c r="AAO7" s="104"/>
      <c r="AAP7" s="104"/>
      <c r="AAQ7" s="104"/>
      <c r="AAR7" s="104"/>
      <c r="AAS7" s="104"/>
      <c r="AAT7" s="104"/>
      <c r="AAU7" s="104"/>
      <c r="AAV7" s="104"/>
      <c r="AAW7" s="104"/>
      <c r="AAX7" s="104"/>
      <c r="AAY7" s="104"/>
      <c r="AAZ7" s="104"/>
      <c r="ABA7" s="104"/>
      <c r="ABB7" s="104"/>
      <c r="ABC7" s="104"/>
      <c r="ABD7" s="104"/>
      <c r="ABE7" s="104"/>
      <c r="ABF7" s="104"/>
      <c r="ABG7" s="104"/>
      <c r="ABH7" s="104"/>
      <c r="ABI7" s="104"/>
      <c r="ABJ7" s="104"/>
      <c r="ABK7" s="104"/>
      <c r="ABL7" s="104"/>
      <c r="ABM7" s="104"/>
      <c r="ABN7" s="104"/>
      <c r="ABO7" s="104"/>
      <c r="ABP7" s="104"/>
      <c r="ABQ7" s="104"/>
      <c r="ABR7" s="104"/>
      <c r="ABS7" s="104"/>
      <c r="ABT7" s="104"/>
      <c r="ABU7" s="104"/>
      <c r="ABV7" s="104"/>
      <c r="ABW7" s="104"/>
      <c r="ABX7" s="104"/>
      <c r="ABY7" s="104"/>
      <c r="ABZ7" s="104"/>
      <c r="ACA7" s="104"/>
      <c r="ACB7" s="104"/>
      <c r="ACC7" s="104"/>
      <c r="ACD7" s="104"/>
      <c r="ACE7" s="104"/>
      <c r="ACF7" s="104"/>
      <c r="ACG7" s="104"/>
      <c r="ACH7" s="104"/>
      <c r="ACI7" s="104"/>
      <c r="ACJ7" s="104"/>
      <c r="ACK7" s="104"/>
      <c r="ACL7" s="104"/>
      <c r="ACM7" s="104"/>
      <c r="ACN7" s="104"/>
      <c r="ACO7" s="104"/>
      <c r="ACP7" s="104"/>
      <c r="ACQ7" s="104"/>
      <c r="ACR7" s="104"/>
      <c r="ACS7" s="104"/>
      <c r="ACT7" s="104"/>
      <c r="ACU7" s="104"/>
      <c r="ACV7" s="104"/>
      <c r="ACW7" s="104"/>
      <c r="ACX7" s="104"/>
      <c r="ACY7" s="104"/>
      <c r="ACZ7" s="104"/>
      <c r="ADA7" s="104"/>
      <c r="ADB7" s="104"/>
      <c r="ADC7" s="104"/>
      <c r="ADD7" s="104"/>
      <c r="ADE7" s="104"/>
      <c r="ADF7" s="104"/>
      <c r="ADG7" s="104"/>
      <c r="ADH7" s="104"/>
      <c r="ADI7" s="104"/>
      <c r="ADJ7" s="104"/>
      <c r="ADK7" s="104"/>
      <c r="ADL7" s="104"/>
      <c r="ADM7" s="104"/>
      <c r="ADN7" s="104"/>
      <c r="ADO7" s="104"/>
      <c r="ADP7" s="104"/>
      <c r="ADQ7" s="104"/>
      <c r="ADR7" s="104"/>
      <c r="ADS7" s="104"/>
      <c r="ADT7" s="104"/>
      <c r="ADU7" s="104"/>
      <c r="ADV7" s="104"/>
      <c r="ADW7" s="104"/>
      <c r="ADX7" s="104"/>
      <c r="ADY7" s="104"/>
      <c r="ADZ7" s="104"/>
      <c r="AEA7" s="104"/>
      <c r="AEB7" s="104"/>
      <c r="AEC7" s="104"/>
      <c r="AED7" s="104"/>
      <c r="AEE7" s="104"/>
      <c r="AEF7" s="104"/>
      <c r="AEG7" s="104"/>
      <c r="AEH7" s="104"/>
      <c r="AEI7" s="104"/>
      <c r="AEJ7" s="104"/>
      <c r="AEK7" s="104"/>
      <c r="AEL7" s="104"/>
      <c r="AEM7" s="104"/>
      <c r="AEN7" s="104"/>
      <c r="AEO7" s="104"/>
      <c r="AEP7" s="104"/>
      <c r="AEQ7" s="104"/>
      <c r="AER7" s="104"/>
      <c r="AES7" s="104"/>
      <c r="AET7" s="104"/>
      <c r="AEU7" s="104"/>
      <c r="AEV7" s="104"/>
      <c r="AEW7" s="104"/>
      <c r="AEX7" s="104"/>
      <c r="AEY7" s="104"/>
      <c r="AEZ7" s="104"/>
      <c r="AFA7" s="104"/>
      <c r="AFB7" s="104"/>
      <c r="AFC7" s="104"/>
      <c r="AFD7" s="104"/>
      <c r="AFE7" s="104"/>
      <c r="AFF7" s="104"/>
      <c r="AFG7" s="104"/>
      <c r="AFH7" s="104"/>
      <c r="AFI7" s="104"/>
      <c r="AFJ7" s="104"/>
      <c r="AFK7" s="104"/>
      <c r="AFL7" s="104"/>
      <c r="AFM7" s="104"/>
      <c r="AFN7" s="104"/>
      <c r="AFO7" s="104"/>
      <c r="AFP7" s="104"/>
      <c r="AFQ7" s="104"/>
      <c r="AFR7" s="104"/>
      <c r="AFS7" s="104"/>
      <c r="AFT7" s="104"/>
      <c r="AFU7" s="104"/>
      <c r="AFV7" s="104"/>
      <c r="AFW7" s="104"/>
      <c r="AFX7" s="104"/>
      <c r="AFY7" s="104"/>
      <c r="AFZ7" s="104"/>
      <c r="AGA7" s="104"/>
      <c r="AGB7" s="104"/>
      <c r="AGC7" s="104"/>
      <c r="AGD7" s="104"/>
      <c r="AGE7" s="104"/>
      <c r="AGF7" s="104"/>
      <c r="AGG7" s="104"/>
      <c r="AGH7" s="104"/>
      <c r="AGI7" s="104"/>
      <c r="AGJ7" s="104"/>
      <c r="AGK7" s="104"/>
      <c r="AGL7" s="104"/>
      <c r="AGM7" s="104"/>
      <c r="AGN7" s="104"/>
      <c r="AGO7" s="104"/>
      <c r="AGP7" s="104"/>
      <c r="AGQ7" s="104"/>
      <c r="AGR7" s="104"/>
      <c r="AGS7" s="104"/>
      <c r="AGT7" s="104"/>
      <c r="AGU7" s="104"/>
      <c r="AGV7" s="104"/>
      <c r="AGW7" s="104"/>
      <c r="AGX7" s="104"/>
      <c r="AGY7" s="104"/>
      <c r="AGZ7" s="104"/>
      <c r="AHA7" s="104"/>
      <c r="AHB7" s="104"/>
      <c r="AHC7" s="104"/>
      <c r="AHD7" s="104"/>
      <c r="AHE7" s="104"/>
      <c r="AHF7" s="104"/>
      <c r="AHG7" s="104"/>
      <c r="AHH7" s="104"/>
      <c r="AHI7" s="104"/>
      <c r="AHJ7" s="104"/>
      <c r="AHK7" s="104"/>
      <c r="AHL7" s="104"/>
      <c r="AHM7" s="104"/>
      <c r="AHN7" s="104"/>
      <c r="AHO7" s="104"/>
      <c r="AHP7" s="104"/>
      <c r="AHQ7" s="104"/>
      <c r="AHR7" s="104"/>
      <c r="AHS7" s="104"/>
      <c r="AHT7" s="104"/>
      <c r="AHU7" s="104"/>
      <c r="AHV7" s="104"/>
      <c r="AHW7" s="104"/>
      <c r="AHX7" s="104"/>
      <c r="AHY7" s="104"/>
      <c r="AHZ7" s="104"/>
      <c r="AIA7" s="104"/>
      <c r="AIB7" s="104"/>
      <c r="AIC7" s="104"/>
      <c r="AID7" s="104"/>
      <c r="AIE7" s="104"/>
      <c r="AIF7" s="104"/>
      <c r="AIG7" s="104"/>
      <c r="AIH7" s="104"/>
      <c r="AII7" s="104"/>
      <c r="AIJ7" s="104"/>
      <c r="AIK7" s="104"/>
      <c r="AIL7" s="104"/>
      <c r="AIM7" s="104"/>
      <c r="AIN7" s="104"/>
      <c r="AIO7" s="104"/>
      <c r="AIP7" s="104"/>
      <c r="AIQ7" s="104"/>
      <c r="AIR7" s="104"/>
      <c r="AIS7" s="104"/>
      <c r="AIT7" s="104"/>
      <c r="AIU7" s="104"/>
      <c r="AIV7" s="104"/>
      <c r="AIW7" s="104"/>
      <c r="AIX7" s="104"/>
      <c r="AIY7" s="104"/>
      <c r="AIZ7" s="104"/>
      <c r="AJA7" s="104"/>
      <c r="AJB7" s="104"/>
      <c r="AJC7" s="104"/>
      <c r="AJD7" s="104"/>
      <c r="AJE7" s="104"/>
      <c r="AJF7" s="104"/>
      <c r="AJG7" s="104"/>
      <c r="AJH7" s="104"/>
      <c r="AJI7" s="104"/>
      <c r="AJJ7" s="104"/>
      <c r="AJK7" s="104"/>
      <c r="AJL7" s="104"/>
      <c r="AJM7" s="104"/>
      <c r="AJN7" s="104"/>
      <c r="AJO7" s="104"/>
      <c r="AJP7" s="104"/>
      <c r="AJQ7" s="104"/>
      <c r="AJR7" s="104"/>
      <c r="AJS7" s="104"/>
      <c r="AJT7" s="104"/>
      <c r="AJU7" s="104"/>
      <c r="AJV7" s="104"/>
      <c r="AJW7" s="104"/>
      <c r="AJX7" s="104"/>
      <c r="AJY7" s="104"/>
      <c r="AJZ7" s="104"/>
      <c r="AKA7" s="104"/>
      <c r="AKB7" s="104"/>
      <c r="AKC7" s="104"/>
      <c r="AKD7" s="104"/>
      <c r="AKE7" s="104"/>
      <c r="AKF7" s="104"/>
      <c r="AKG7" s="104"/>
      <c r="AKH7" s="104"/>
      <c r="AKI7" s="104"/>
      <c r="AKJ7" s="104"/>
      <c r="AKK7" s="104"/>
      <c r="AKL7" s="104"/>
      <c r="AKM7" s="104"/>
      <c r="AKN7" s="104"/>
      <c r="AKO7" s="104"/>
      <c r="AKP7" s="104"/>
      <c r="AKQ7" s="104"/>
      <c r="AKR7" s="104"/>
      <c r="AKS7" s="104"/>
      <c r="AKT7" s="104"/>
      <c r="AKU7" s="104"/>
      <c r="AKV7" s="104"/>
      <c r="AKW7" s="104"/>
      <c r="AKX7" s="104"/>
      <c r="AKY7" s="104"/>
      <c r="AKZ7" s="104"/>
      <c r="ALA7" s="104"/>
      <c r="ALB7" s="104"/>
      <c r="ALC7" s="104"/>
      <c r="ALD7" s="104"/>
      <c r="ALE7" s="104"/>
      <c r="ALF7" s="104"/>
      <c r="ALG7" s="104"/>
      <c r="ALH7" s="104"/>
      <c r="ALI7" s="104"/>
      <c r="ALJ7" s="104"/>
      <c r="ALK7" s="104"/>
      <c r="ALL7" s="104"/>
      <c r="ALM7" s="104"/>
      <c r="ALN7" s="104"/>
      <c r="ALO7" s="104"/>
      <c r="ALP7" s="104"/>
      <c r="ALQ7" s="104"/>
      <c r="ALR7" s="104"/>
      <c r="ALS7" s="104"/>
      <c r="ALT7" s="104"/>
      <c r="ALU7" s="104"/>
      <c r="ALV7" s="104"/>
      <c r="ALW7" s="104"/>
      <c r="ALX7" s="104"/>
      <c r="ALY7" s="104"/>
      <c r="ALZ7" s="104"/>
      <c r="AMA7" s="104"/>
      <c r="AMB7" s="104"/>
      <c r="AMC7" s="104"/>
      <c r="AMD7" s="104"/>
      <c r="AME7" s="104"/>
      <c r="AMF7" s="104"/>
      <c r="AMG7" s="104"/>
      <c r="AMH7" s="104"/>
    </row>
    <row r="8" spans="1:1022" s="105" customFormat="1" ht="35.25" customHeight="1">
      <c r="A8" s="335" t="s">
        <v>7</v>
      </c>
      <c r="B8" s="335"/>
      <c r="C8" s="335"/>
      <c r="D8" s="335"/>
      <c r="E8" s="335"/>
      <c r="F8" s="335"/>
      <c r="G8" s="335"/>
      <c r="H8" s="106" t="s">
        <v>8</v>
      </c>
      <c r="I8" s="336" t="s">
        <v>9</v>
      </c>
      <c r="J8" s="336"/>
      <c r="K8" s="337"/>
      <c r="L8" s="336"/>
      <c r="M8" s="336"/>
      <c r="N8" s="337"/>
      <c r="O8" s="338" t="s">
        <v>10</v>
      </c>
      <c r="P8" s="338"/>
      <c r="Q8" s="338"/>
      <c r="R8" s="338" t="s">
        <v>11</v>
      </c>
      <c r="S8" s="338"/>
      <c r="T8" s="338"/>
      <c r="U8" s="107" t="s">
        <v>12</v>
      </c>
      <c r="V8" s="339" t="s">
        <v>13</v>
      </c>
      <c r="W8" s="339"/>
      <c r="X8" s="339"/>
      <c r="Y8" s="339"/>
      <c r="Z8" s="339"/>
      <c r="AA8" s="339"/>
      <c r="AB8" s="340" t="s">
        <v>14</v>
      </c>
      <c r="AC8" s="340"/>
      <c r="AD8" s="340"/>
      <c r="AE8" s="340"/>
      <c r="AF8" s="340"/>
      <c r="AG8" s="340"/>
      <c r="AH8" s="339" t="s">
        <v>693</v>
      </c>
      <c r="AI8" s="339"/>
      <c r="AJ8" s="339"/>
      <c r="AK8" s="339"/>
      <c r="AL8" s="339"/>
      <c r="AM8" s="339"/>
      <c r="AN8" s="339"/>
      <c r="AO8" s="339"/>
      <c r="AP8" s="108"/>
      <c r="AQ8" s="341" t="s">
        <v>16</v>
      </c>
      <c r="AR8" s="342"/>
      <c r="AS8" s="341"/>
      <c r="AT8" s="341"/>
      <c r="AU8" s="341"/>
      <c r="AV8" s="352"/>
      <c r="AW8" s="343" t="s">
        <v>694</v>
      </c>
      <c r="AX8" s="343"/>
      <c r="AY8" s="343"/>
      <c r="AZ8" s="343"/>
      <c r="BA8" s="360" t="s">
        <v>18</v>
      </c>
      <c r="BB8" s="360"/>
      <c r="BC8" s="360"/>
      <c r="BD8" s="360"/>
      <c r="BE8" s="360" t="s">
        <v>19</v>
      </c>
      <c r="BF8" s="360"/>
      <c r="BG8" s="360"/>
      <c r="BH8" s="109"/>
      <c r="BI8" s="104"/>
      <c r="BJ8" s="104"/>
      <c r="BK8" s="104"/>
      <c r="BL8" s="104"/>
      <c r="BM8" s="104"/>
      <c r="BN8" s="104"/>
      <c r="BO8" s="104"/>
      <c r="BP8" s="104"/>
      <c r="BQ8" s="104"/>
      <c r="BR8" s="104"/>
      <c r="BS8" s="104"/>
      <c r="BT8" s="104"/>
      <c r="BU8" s="104"/>
      <c r="BV8" s="104"/>
      <c r="BW8" s="104"/>
      <c r="BX8" s="104"/>
      <c r="BY8" s="104"/>
      <c r="BZ8" s="104"/>
      <c r="CA8" s="104"/>
      <c r="CB8" s="104"/>
      <c r="CC8" s="104"/>
      <c r="CD8" s="104"/>
      <c r="CE8" s="104"/>
      <c r="CF8" s="104"/>
      <c r="CG8" s="104"/>
      <c r="CH8" s="104"/>
      <c r="CI8" s="104"/>
      <c r="CJ8" s="104"/>
      <c r="CK8" s="104"/>
      <c r="CL8" s="104"/>
      <c r="CM8" s="104"/>
      <c r="CN8" s="104"/>
      <c r="CO8" s="104"/>
      <c r="CP8" s="104"/>
      <c r="CQ8" s="104"/>
      <c r="CR8" s="104"/>
      <c r="CS8" s="104"/>
      <c r="CT8" s="104"/>
      <c r="CU8" s="104"/>
      <c r="CV8" s="104"/>
      <c r="CW8" s="104"/>
      <c r="CX8" s="104"/>
      <c r="CY8" s="104"/>
      <c r="CZ8" s="104"/>
      <c r="DA8" s="104"/>
      <c r="DB8" s="104"/>
      <c r="DC8" s="104"/>
      <c r="DD8" s="104"/>
      <c r="DE8" s="104"/>
      <c r="DF8" s="104"/>
      <c r="DG8" s="104"/>
      <c r="DH8" s="104"/>
      <c r="DI8" s="104"/>
      <c r="DJ8" s="104"/>
      <c r="DK8" s="104"/>
      <c r="DL8" s="104"/>
      <c r="DM8" s="104"/>
      <c r="DN8" s="104"/>
      <c r="DO8" s="104"/>
      <c r="DP8" s="104"/>
      <c r="DQ8" s="104"/>
      <c r="DR8" s="104"/>
      <c r="DS8" s="104"/>
      <c r="DT8" s="104"/>
      <c r="DU8" s="104"/>
      <c r="DV8" s="104"/>
      <c r="DW8" s="104"/>
      <c r="DX8" s="104"/>
      <c r="DY8" s="104"/>
      <c r="DZ8" s="104"/>
      <c r="EA8" s="104"/>
      <c r="EB8" s="104"/>
      <c r="EC8" s="104"/>
      <c r="ED8" s="104"/>
      <c r="EE8" s="104"/>
      <c r="EF8" s="104"/>
      <c r="EG8" s="104"/>
      <c r="EH8" s="104"/>
      <c r="EI8" s="104"/>
      <c r="EJ8" s="104"/>
      <c r="EK8" s="104"/>
      <c r="EL8" s="104"/>
      <c r="EM8" s="104"/>
      <c r="EN8" s="104"/>
      <c r="EO8" s="104"/>
      <c r="EP8" s="104"/>
      <c r="EQ8" s="104"/>
      <c r="ER8" s="104"/>
      <c r="ES8" s="104"/>
      <c r="ET8" s="104"/>
      <c r="EU8" s="104"/>
      <c r="EV8" s="104"/>
      <c r="EW8" s="104"/>
      <c r="EX8" s="104"/>
      <c r="EY8" s="104"/>
      <c r="EZ8" s="104"/>
      <c r="FA8" s="104"/>
      <c r="FB8" s="104"/>
      <c r="FC8" s="104"/>
      <c r="FD8" s="104"/>
      <c r="FE8" s="104"/>
      <c r="FF8" s="104"/>
      <c r="FG8" s="104"/>
      <c r="FH8" s="104"/>
      <c r="FI8" s="104"/>
      <c r="FJ8" s="104"/>
      <c r="FK8" s="104"/>
      <c r="FL8" s="104"/>
      <c r="FM8" s="104"/>
      <c r="FN8" s="104"/>
      <c r="FO8" s="104"/>
      <c r="FP8" s="104"/>
      <c r="FQ8" s="104"/>
      <c r="FR8" s="104"/>
      <c r="FS8" s="104"/>
      <c r="FT8" s="104"/>
      <c r="FU8" s="104"/>
      <c r="FV8" s="104"/>
      <c r="FW8" s="104"/>
      <c r="FX8" s="104"/>
      <c r="FY8" s="104"/>
      <c r="FZ8" s="104"/>
      <c r="GA8" s="104"/>
      <c r="GB8" s="104"/>
      <c r="GC8" s="104"/>
      <c r="GD8" s="104"/>
      <c r="GE8" s="104"/>
      <c r="GF8" s="104"/>
      <c r="GG8" s="104"/>
      <c r="GH8" s="104"/>
      <c r="GI8" s="104"/>
      <c r="GJ8" s="104"/>
      <c r="GK8" s="104"/>
      <c r="GL8" s="104"/>
      <c r="GM8" s="104"/>
      <c r="GN8" s="104"/>
      <c r="GO8" s="104"/>
      <c r="GP8" s="104"/>
      <c r="GQ8" s="104"/>
      <c r="GR8" s="104"/>
      <c r="GS8" s="104"/>
      <c r="GT8" s="104"/>
      <c r="GU8" s="104"/>
      <c r="GV8" s="104"/>
      <c r="GW8" s="104"/>
      <c r="GX8" s="104"/>
      <c r="GY8" s="104"/>
      <c r="GZ8" s="104"/>
      <c r="HA8" s="104"/>
      <c r="HB8" s="104"/>
      <c r="HC8" s="104"/>
      <c r="HD8" s="104"/>
      <c r="HE8" s="104"/>
      <c r="HF8" s="104"/>
      <c r="HG8" s="104"/>
      <c r="HH8" s="104"/>
      <c r="HI8" s="104"/>
      <c r="HJ8" s="104"/>
      <c r="HK8" s="104"/>
      <c r="HL8" s="104"/>
      <c r="HM8" s="104"/>
      <c r="HN8" s="104"/>
      <c r="HO8" s="104"/>
      <c r="HP8" s="104"/>
      <c r="HQ8" s="104"/>
      <c r="HR8" s="104"/>
      <c r="HS8" s="104"/>
      <c r="HT8" s="104"/>
      <c r="HU8" s="104"/>
      <c r="HV8" s="104"/>
      <c r="HW8" s="104"/>
      <c r="HX8" s="104"/>
      <c r="HY8" s="104"/>
      <c r="HZ8" s="104"/>
      <c r="IA8" s="104"/>
      <c r="IB8" s="104"/>
      <c r="IC8" s="104"/>
      <c r="ID8" s="104"/>
      <c r="IE8" s="104"/>
      <c r="IF8" s="104"/>
      <c r="IG8" s="104"/>
      <c r="IH8" s="104"/>
      <c r="II8" s="104"/>
      <c r="IJ8" s="104"/>
      <c r="IK8" s="104"/>
      <c r="IL8" s="104"/>
      <c r="IM8" s="104"/>
      <c r="IN8" s="104"/>
      <c r="IO8" s="104"/>
      <c r="IP8" s="104"/>
      <c r="IQ8" s="104"/>
      <c r="IR8" s="104"/>
      <c r="IS8" s="104"/>
      <c r="IT8" s="104"/>
      <c r="IU8" s="104"/>
      <c r="IV8" s="104"/>
      <c r="IW8" s="104"/>
      <c r="IX8" s="104"/>
      <c r="IY8" s="104"/>
      <c r="IZ8" s="104"/>
      <c r="JA8" s="104"/>
      <c r="JB8" s="104"/>
      <c r="JC8" s="104"/>
      <c r="JD8" s="104"/>
      <c r="JE8" s="104"/>
      <c r="JF8" s="104"/>
      <c r="JG8" s="104"/>
      <c r="JH8" s="104"/>
      <c r="JI8" s="104"/>
      <c r="JJ8" s="104"/>
      <c r="JK8" s="104"/>
      <c r="JL8" s="104"/>
      <c r="JM8" s="104"/>
      <c r="JN8" s="104"/>
      <c r="JO8" s="104"/>
      <c r="JP8" s="104"/>
      <c r="JQ8" s="104"/>
      <c r="JR8" s="104"/>
      <c r="JS8" s="104"/>
      <c r="JT8" s="104"/>
      <c r="JU8" s="104"/>
      <c r="JV8" s="104"/>
      <c r="JW8" s="104"/>
      <c r="JX8" s="104"/>
      <c r="JY8" s="104"/>
      <c r="JZ8" s="104"/>
      <c r="KA8" s="104"/>
      <c r="KB8" s="104"/>
      <c r="KC8" s="104"/>
      <c r="KD8" s="104"/>
      <c r="KE8" s="104"/>
      <c r="KF8" s="104"/>
      <c r="KG8" s="104"/>
      <c r="KH8" s="104"/>
      <c r="KI8" s="104"/>
      <c r="KJ8" s="104"/>
      <c r="KK8" s="104"/>
      <c r="KL8" s="104"/>
      <c r="KM8" s="104"/>
      <c r="KN8" s="104"/>
      <c r="KO8" s="104"/>
      <c r="KP8" s="104"/>
      <c r="KQ8" s="104"/>
      <c r="KR8" s="104"/>
      <c r="KS8" s="104"/>
      <c r="KT8" s="104"/>
      <c r="KU8" s="104"/>
      <c r="KV8" s="104"/>
      <c r="KW8" s="104"/>
      <c r="KX8" s="104"/>
      <c r="KY8" s="104"/>
      <c r="KZ8" s="104"/>
      <c r="LA8" s="104"/>
      <c r="LB8" s="104"/>
      <c r="LC8" s="104"/>
      <c r="LD8" s="104"/>
      <c r="LE8" s="104"/>
      <c r="LF8" s="104"/>
      <c r="LG8" s="104"/>
      <c r="LH8" s="104"/>
      <c r="LI8" s="104"/>
      <c r="LJ8" s="104"/>
      <c r="LK8" s="104"/>
      <c r="LL8" s="104"/>
      <c r="LM8" s="104"/>
      <c r="LN8" s="104"/>
      <c r="LO8" s="104"/>
      <c r="LP8" s="104"/>
      <c r="LQ8" s="104"/>
      <c r="LR8" s="104"/>
      <c r="LS8" s="104"/>
      <c r="LT8" s="104"/>
      <c r="LU8" s="104"/>
      <c r="LV8" s="104"/>
      <c r="LW8" s="104"/>
      <c r="LX8" s="104"/>
      <c r="LY8" s="104"/>
      <c r="LZ8" s="104"/>
      <c r="MA8" s="104"/>
      <c r="MB8" s="104"/>
      <c r="MC8" s="104"/>
      <c r="MD8" s="104"/>
      <c r="ME8" s="104"/>
      <c r="MF8" s="104"/>
      <c r="MG8" s="104"/>
      <c r="MH8" s="104"/>
      <c r="MI8" s="104"/>
      <c r="MJ8" s="104"/>
      <c r="MK8" s="104"/>
      <c r="ML8" s="104"/>
      <c r="MM8" s="104"/>
      <c r="MN8" s="104"/>
      <c r="MO8" s="104"/>
      <c r="MP8" s="104"/>
      <c r="MQ8" s="104"/>
      <c r="MR8" s="104"/>
      <c r="MS8" s="104"/>
      <c r="MT8" s="104"/>
      <c r="MU8" s="104"/>
      <c r="MV8" s="104"/>
      <c r="MW8" s="104"/>
      <c r="MX8" s="104"/>
      <c r="MY8" s="104"/>
      <c r="MZ8" s="104"/>
      <c r="NA8" s="104"/>
      <c r="NB8" s="104"/>
      <c r="NC8" s="104"/>
      <c r="ND8" s="104"/>
      <c r="NE8" s="104"/>
      <c r="NF8" s="104"/>
      <c r="NG8" s="104"/>
      <c r="NH8" s="104"/>
      <c r="NI8" s="104"/>
      <c r="NJ8" s="104"/>
      <c r="NK8" s="104"/>
      <c r="NL8" s="104"/>
      <c r="NM8" s="104"/>
      <c r="NN8" s="104"/>
      <c r="NO8" s="104"/>
      <c r="NP8" s="104"/>
      <c r="NQ8" s="104"/>
      <c r="NR8" s="104"/>
      <c r="NS8" s="104"/>
      <c r="NT8" s="104"/>
      <c r="NU8" s="104"/>
      <c r="NV8" s="104"/>
      <c r="NW8" s="104"/>
      <c r="NX8" s="104"/>
      <c r="NY8" s="104"/>
      <c r="NZ8" s="104"/>
      <c r="OA8" s="104"/>
      <c r="OB8" s="104"/>
      <c r="OC8" s="104"/>
      <c r="OD8" s="104"/>
      <c r="OE8" s="104"/>
      <c r="OF8" s="104"/>
      <c r="OG8" s="104"/>
      <c r="OH8" s="104"/>
      <c r="OI8" s="104"/>
      <c r="OJ8" s="104"/>
      <c r="OK8" s="104"/>
      <c r="OL8" s="104"/>
      <c r="OM8" s="104"/>
      <c r="ON8" s="104"/>
      <c r="OO8" s="104"/>
      <c r="OP8" s="104"/>
      <c r="OQ8" s="104"/>
      <c r="OR8" s="104"/>
      <c r="OS8" s="104"/>
      <c r="OT8" s="104"/>
      <c r="OU8" s="104"/>
      <c r="OV8" s="104"/>
      <c r="OW8" s="104"/>
      <c r="OX8" s="104"/>
      <c r="OY8" s="104"/>
      <c r="OZ8" s="104"/>
      <c r="PA8" s="104"/>
      <c r="PB8" s="104"/>
      <c r="PC8" s="104"/>
      <c r="PD8" s="104"/>
      <c r="PE8" s="104"/>
      <c r="PF8" s="104"/>
      <c r="PG8" s="104"/>
      <c r="PH8" s="104"/>
      <c r="PI8" s="104"/>
      <c r="PJ8" s="104"/>
      <c r="PK8" s="104"/>
      <c r="PL8" s="104"/>
      <c r="PM8" s="104"/>
      <c r="PN8" s="104"/>
      <c r="PO8" s="104"/>
      <c r="PP8" s="104"/>
      <c r="PQ8" s="104"/>
      <c r="PR8" s="104"/>
      <c r="PS8" s="104"/>
      <c r="PT8" s="104"/>
      <c r="PU8" s="104"/>
      <c r="PV8" s="104"/>
      <c r="PW8" s="104"/>
      <c r="PX8" s="104"/>
      <c r="PY8" s="104"/>
      <c r="PZ8" s="104"/>
      <c r="QA8" s="104"/>
      <c r="QB8" s="104"/>
      <c r="QC8" s="104"/>
      <c r="QD8" s="104"/>
      <c r="QE8" s="104"/>
      <c r="QF8" s="104"/>
      <c r="QG8" s="104"/>
      <c r="QH8" s="104"/>
      <c r="QI8" s="104"/>
      <c r="QJ8" s="104"/>
      <c r="QK8" s="104"/>
      <c r="QL8" s="104"/>
      <c r="QM8" s="104"/>
      <c r="QN8" s="104"/>
      <c r="QO8" s="104"/>
      <c r="QP8" s="104"/>
      <c r="QQ8" s="104"/>
      <c r="QR8" s="104"/>
      <c r="QS8" s="104"/>
      <c r="QT8" s="104"/>
      <c r="QU8" s="104"/>
      <c r="QV8" s="104"/>
      <c r="QW8" s="104"/>
      <c r="QX8" s="104"/>
      <c r="QY8" s="104"/>
      <c r="QZ8" s="104"/>
      <c r="RA8" s="104"/>
      <c r="RB8" s="104"/>
      <c r="RC8" s="104"/>
      <c r="RD8" s="104"/>
      <c r="RE8" s="104"/>
      <c r="RF8" s="104"/>
      <c r="RG8" s="104"/>
      <c r="RH8" s="104"/>
      <c r="RI8" s="104"/>
      <c r="RJ8" s="104"/>
      <c r="RK8" s="104"/>
      <c r="RL8" s="104"/>
      <c r="RM8" s="104"/>
      <c r="RN8" s="104"/>
      <c r="RO8" s="104"/>
      <c r="RP8" s="104"/>
      <c r="RQ8" s="104"/>
      <c r="RR8" s="104"/>
      <c r="RS8" s="104"/>
      <c r="RT8" s="104"/>
      <c r="RU8" s="104"/>
      <c r="RV8" s="104"/>
      <c r="RW8" s="104"/>
      <c r="RX8" s="104"/>
      <c r="RY8" s="104"/>
      <c r="RZ8" s="104"/>
      <c r="SA8" s="104"/>
      <c r="SB8" s="104"/>
      <c r="SC8" s="104"/>
      <c r="SD8" s="104"/>
      <c r="SE8" s="104"/>
      <c r="SF8" s="104"/>
      <c r="SG8" s="104"/>
      <c r="SH8" s="104"/>
      <c r="SI8" s="104"/>
      <c r="SJ8" s="104"/>
      <c r="SK8" s="104"/>
      <c r="SL8" s="104"/>
      <c r="SM8" s="104"/>
      <c r="SN8" s="104"/>
      <c r="SO8" s="104"/>
      <c r="SP8" s="104"/>
      <c r="SQ8" s="104"/>
      <c r="SR8" s="104"/>
      <c r="SS8" s="104"/>
      <c r="ST8" s="104"/>
      <c r="SU8" s="104"/>
      <c r="SV8" s="104"/>
      <c r="SW8" s="104"/>
      <c r="SX8" s="104"/>
      <c r="SY8" s="104"/>
      <c r="SZ8" s="104"/>
      <c r="TA8" s="104"/>
      <c r="TB8" s="104"/>
      <c r="TC8" s="104"/>
      <c r="TD8" s="104"/>
      <c r="TE8" s="104"/>
      <c r="TF8" s="104"/>
      <c r="TG8" s="104"/>
      <c r="TH8" s="104"/>
      <c r="TI8" s="104"/>
      <c r="TJ8" s="104"/>
      <c r="TK8" s="104"/>
      <c r="TL8" s="104"/>
      <c r="TM8" s="104"/>
      <c r="TN8" s="104"/>
      <c r="TO8" s="104"/>
      <c r="TP8" s="104"/>
      <c r="TQ8" s="104"/>
      <c r="TR8" s="104"/>
      <c r="TS8" s="104"/>
      <c r="TT8" s="104"/>
      <c r="TU8" s="104"/>
      <c r="TV8" s="104"/>
      <c r="TW8" s="104"/>
      <c r="TX8" s="104"/>
      <c r="TY8" s="104"/>
      <c r="TZ8" s="104"/>
      <c r="UA8" s="104"/>
      <c r="UB8" s="104"/>
      <c r="UC8" s="104"/>
      <c r="UD8" s="104"/>
      <c r="UE8" s="104"/>
      <c r="UF8" s="104"/>
      <c r="UG8" s="104"/>
      <c r="UH8" s="104"/>
      <c r="UI8" s="104"/>
      <c r="UJ8" s="104"/>
      <c r="UK8" s="104"/>
      <c r="UL8" s="104"/>
      <c r="UM8" s="104"/>
      <c r="UN8" s="104"/>
      <c r="UO8" s="104"/>
      <c r="UP8" s="104"/>
      <c r="UQ8" s="104"/>
      <c r="UR8" s="104"/>
      <c r="US8" s="104"/>
      <c r="UT8" s="104"/>
      <c r="UU8" s="104"/>
      <c r="UV8" s="104"/>
      <c r="UW8" s="104"/>
      <c r="UX8" s="104"/>
      <c r="UY8" s="104"/>
      <c r="UZ8" s="104"/>
      <c r="VA8" s="104"/>
      <c r="VB8" s="104"/>
      <c r="VC8" s="104"/>
      <c r="VD8" s="104"/>
      <c r="VE8" s="104"/>
      <c r="VF8" s="104"/>
      <c r="VG8" s="104"/>
      <c r="VH8" s="104"/>
      <c r="VI8" s="104"/>
      <c r="VJ8" s="104"/>
      <c r="VK8" s="104"/>
      <c r="VL8" s="104"/>
      <c r="VM8" s="104"/>
      <c r="VN8" s="104"/>
      <c r="VO8" s="104"/>
      <c r="VP8" s="104"/>
      <c r="VQ8" s="104"/>
      <c r="VR8" s="104"/>
      <c r="VS8" s="104"/>
      <c r="VT8" s="104"/>
      <c r="VU8" s="104"/>
      <c r="VV8" s="104"/>
      <c r="VW8" s="104"/>
      <c r="VX8" s="104"/>
      <c r="VY8" s="104"/>
      <c r="VZ8" s="104"/>
      <c r="WA8" s="104"/>
      <c r="WB8" s="104"/>
      <c r="WC8" s="104"/>
      <c r="WD8" s="104"/>
      <c r="WE8" s="104"/>
      <c r="WF8" s="104"/>
      <c r="WG8" s="104"/>
      <c r="WH8" s="104"/>
      <c r="WI8" s="104"/>
      <c r="WJ8" s="104"/>
      <c r="WK8" s="104"/>
      <c r="WL8" s="104"/>
      <c r="WM8" s="104"/>
      <c r="WN8" s="104"/>
      <c r="WO8" s="104"/>
      <c r="WP8" s="104"/>
      <c r="WQ8" s="104"/>
      <c r="WR8" s="104"/>
      <c r="WS8" s="104"/>
      <c r="WT8" s="104"/>
      <c r="WU8" s="104"/>
      <c r="WV8" s="104"/>
      <c r="WW8" s="104"/>
      <c r="WX8" s="104"/>
      <c r="WY8" s="104"/>
      <c r="WZ8" s="104"/>
      <c r="XA8" s="104"/>
      <c r="XB8" s="104"/>
      <c r="XC8" s="104"/>
      <c r="XD8" s="104"/>
      <c r="XE8" s="104"/>
      <c r="XF8" s="104"/>
      <c r="XG8" s="104"/>
      <c r="XH8" s="104"/>
      <c r="XI8" s="104"/>
      <c r="XJ8" s="104"/>
      <c r="XK8" s="104"/>
      <c r="XL8" s="104"/>
      <c r="XM8" s="104"/>
      <c r="XN8" s="104"/>
      <c r="XO8" s="104"/>
      <c r="XP8" s="104"/>
      <c r="XQ8" s="104"/>
      <c r="XR8" s="104"/>
      <c r="XS8" s="104"/>
      <c r="XT8" s="104"/>
      <c r="XU8" s="104"/>
      <c r="XV8" s="104"/>
      <c r="XW8" s="104"/>
      <c r="XX8" s="104"/>
      <c r="XY8" s="104"/>
      <c r="XZ8" s="104"/>
      <c r="YA8" s="104"/>
      <c r="YB8" s="104"/>
      <c r="YC8" s="104"/>
      <c r="YD8" s="104"/>
      <c r="YE8" s="104"/>
      <c r="YF8" s="104"/>
      <c r="YG8" s="104"/>
      <c r="YH8" s="104"/>
      <c r="YI8" s="104"/>
      <c r="YJ8" s="104"/>
      <c r="YK8" s="104"/>
      <c r="YL8" s="104"/>
      <c r="YM8" s="104"/>
      <c r="YN8" s="104"/>
      <c r="YO8" s="104"/>
      <c r="YP8" s="104"/>
      <c r="YQ8" s="104"/>
      <c r="YR8" s="104"/>
      <c r="YS8" s="104"/>
      <c r="YT8" s="104"/>
      <c r="YU8" s="104"/>
      <c r="YV8" s="104"/>
      <c r="YW8" s="104"/>
      <c r="YX8" s="104"/>
      <c r="YY8" s="104"/>
      <c r="YZ8" s="104"/>
      <c r="ZA8" s="104"/>
      <c r="ZB8" s="104"/>
      <c r="ZC8" s="104"/>
      <c r="ZD8" s="104"/>
      <c r="ZE8" s="104"/>
      <c r="ZF8" s="104"/>
      <c r="ZG8" s="104"/>
      <c r="ZH8" s="104"/>
      <c r="ZI8" s="104"/>
      <c r="ZJ8" s="104"/>
      <c r="ZK8" s="104"/>
      <c r="ZL8" s="104"/>
      <c r="ZM8" s="104"/>
      <c r="ZN8" s="104"/>
      <c r="ZO8" s="104"/>
      <c r="ZP8" s="104"/>
      <c r="ZQ8" s="104"/>
      <c r="ZR8" s="104"/>
      <c r="ZS8" s="104"/>
      <c r="ZT8" s="104"/>
      <c r="ZU8" s="104"/>
      <c r="ZV8" s="104"/>
      <c r="ZW8" s="104"/>
      <c r="ZX8" s="104"/>
      <c r="ZY8" s="104"/>
      <c r="ZZ8" s="104"/>
      <c r="AAA8" s="104"/>
      <c r="AAB8" s="104"/>
      <c r="AAC8" s="104"/>
      <c r="AAD8" s="104"/>
      <c r="AAE8" s="104"/>
      <c r="AAF8" s="104"/>
      <c r="AAG8" s="104"/>
      <c r="AAH8" s="104"/>
      <c r="AAI8" s="104"/>
      <c r="AAJ8" s="104"/>
      <c r="AAK8" s="104"/>
      <c r="AAL8" s="104"/>
      <c r="AAM8" s="104"/>
      <c r="AAN8" s="104"/>
      <c r="AAO8" s="104"/>
      <c r="AAP8" s="104"/>
      <c r="AAQ8" s="104"/>
      <c r="AAR8" s="104"/>
      <c r="AAS8" s="104"/>
      <c r="AAT8" s="104"/>
      <c r="AAU8" s="104"/>
      <c r="AAV8" s="104"/>
      <c r="AAW8" s="104"/>
      <c r="AAX8" s="104"/>
      <c r="AAY8" s="104"/>
      <c r="AAZ8" s="104"/>
      <c r="ABA8" s="104"/>
      <c r="ABB8" s="104"/>
      <c r="ABC8" s="104"/>
      <c r="ABD8" s="104"/>
      <c r="ABE8" s="104"/>
      <c r="ABF8" s="104"/>
      <c r="ABG8" s="104"/>
      <c r="ABH8" s="104"/>
      <c r="ABI8" s="104"/>
      <c r="ABJ8" s="104"/>
      <c r="ABK8" s="104"/>
      <c r="ABL8" s="104"/>
      <c r="ABM8" s="104"/>
      <c r="ABN8" s="104"/>
      <c r="ABO8" s="104"/>
      <c r="ABP8" s="104"/>
      <c r="ABQ8" s="104"/>
      <c r="ABR8" s="104"/>
      <c r="ABS8" s="104"/>
      <c r="ABT8" s="104"/>
      <c r="ABU8" s="104"/>
      <c r="ABV8" s="104"/>
      <c r="ABW8" s="104"/>
      <c r="ABX8" s="104"/>
      <c r="ABY8" s="104"/>
      <c r="ABZ8" s="104"/>
      <c r="ACA8" s="104"/>
      <c r="ACB8" s="104"/>
      <c r="ACC8" s="104"/>
      <c r="ACD8" s="104"/>
      <c r="ACE8" s="104"/>
      <c r="ACF8" s="104"/>
      <c r="ACG8" s="104"/>
      <c r="ACH8" s="104"/>
      <c r="ACI8" s="104"/>
      <c r="ACJ8" s="104"/>
      <c r="ACK8" s="104"/>
      <c r="ACL8" s="104"/>
      <c r="ACM8" s="104"/>
      <c r="ACN8" s="104"/>
      <c r="ACO8" s="104"/>
      <c r="ACP8" s="104"/>
      <c r="ACQ8" s="104"/>
      <c r="ACR8" s="104"/>
      <c r="ACS8" s="104"/>
      <c r="ACT8" s="104"/>
      <c r="ACU8" s="104"/>
      <c r="ACV8" s="104"/>
      <c r="ACW8" s="104"/>
      <c r="ACX8" s="104"/>
      <c r="ACY8" s="104"/>
      <c r="ACZ8" s="104"/>
      <c r="ADA8" s="104"/>
      <c r="ADB8" s="104"/>
      <c r="ADC8" s="104"/>
      <c r="ADD8" s="104"/>
      <c r="ADE8" s="104"/>
      <c r="ADF8" s="104"/>
      <c r="ADG8" s="104"/>
      <c r="ADH8" s="104"/>
      <c r="ADI8" s="104"/>
      <c r="ADJ8" s="104"/>
      <c r="ADK8" s="104"/>
      <c r="ADL8" s="104"/>
      <c r="ADM8" s="104"/>
      <c r="ADN8" s="104"/>
      <c r="ADO8" s="104"/>
      <c r="ADP8" s="104"/>
      <c r="ADQ8" s="104"/>
      <c r="ADR8" s="104"/>
      <c r="ADS8" s="104"/>
      <c r="ADT8" s="104"/>
      <c r="ADU8" s="104"/>
      <c r="ADV8" s="104"/>
      <c r="ADW8" s="104"/>
      <c r="ADX8" s="104"/>
      <c r="ADY8" s="104"/>
      <c r="ADZ8" s="104"/>
      <c r="AEA8" s="104"/>
      <c r="AEB8" s="104"/>
      <c r="AEC8" s="104"/>
      <c r="AED8" s="104"/>
      <c r="AEE8" s="104"/>
      <c r="AEF8" s="104"/>
      <c r="AEG8" s="104"/>
      <c r="AEH8" s="104"/>
      <c r="AEI8" s="104"/>
      <c r="AEJ8" s="104"/>
      <c r="AEK8" s="104"/>
      <c r="AEL8" s="104"/>
      <c r="AEM8" s="104"/>
      <c r="AEN8" s="104"/>
      <c r="AEO8" s="104"/>
      <c r="AEP8" s="104"/>
      <c r="AEQ8" s="104"/>
      <c r="AER8" s="104"/>
      <c r="AES8" s="104"/>
      <c r="AET8" s="104"/>
      <c r="AEU8" s="104"/>
      <c r="AEV8" s="104"/>
      <c r="AEW8" s="104"/>
      <c r="AEX8" s="104"/>
      <c r="AEY8" s="104"/>
      <c r="AEZ8" s="104"/>
      <c r="AFA8" s="104"/>
      <c r="AFB8" s="104"/>
      <c r="AFC8" s="104"/>
      <c r="AFD8" s="104"/>
      <c r="AFE8" s="104"/>
      <c r="AFF8" s="104"/>
      <c r="AFG8" s="104"/>
      <c r="AFH8" s="104"/>
      <c r="AFI8" s="104"/>
      <c r="AFJ8" s="104"/>
      <c r="AFK8" s="104"/>
      <c r="AFL8" s="104"/>
      <c r="AFM8" s="104"/>
      <c r="AFN8" s="104"/>
      <c r="AFO8" s="104"/>
      <c r="AFP8" s="104"/>
      <c r="AFQ8" s="104"/>
      <c r="AFR8" s="104"/>
      <c r="AFS8" s="104"/>
      <c r="AFT8" s="104"/>
      <c r="AFU8" s="104"/>
      <c r="AFV8" s="104"/>
      <c r="AFW8" s="104"/>
      <c r="AFX8" s="104"/>
      <c r="AFY8" s="104"/>
      <c r="AFZ8" s="104"/>
      <c r="AGA8" s="104"/>
      <c r="AGB8" s="104"/>
      <c r="AGC8" s="104"/>
      <c r="AGD8" s="104"/>
      <c r="AGE8" s="104"/>
      <c r="AGF8" s="104"/>
      <c r="AGG8" s="104"/>
      <c r="AGH8" s="104"/>
      <c r="AGI8" s="104"/>
      <c r="AGJ8" s="104"/>
      <c r="AGK8" s="104"/>
      <c r="AGL8" s="104"/>
      <c r="AGM8" s="104"/>
      <c r="AGN8" s="104"/>
      <c r="AGO8" s="104"/>
      <c r="AGP8" s="104"/>
      <c r="AGQ8" s="104"/>
      <c r="AGR8" s="104"/>
      <c r="AGS8" s="104"/>
      <c r="AGT8" s="104"/>
      <c r="AGU8" s="104"/>
      <c r="AGV8" s="104"/>
      <c r="AGW8" s="104"/>
      <c r="AGX8" s="104"/>
      <c r="AGY8" s="104"/>
      <c r="AGZ8" s="104"/>
      <c r="AHA8" s="104"/>
      <c r="AHB8" s="104"/>
      <c r="AHC8" s="104"/>
      <c r="AHD8" s="104"/>
      <c r="AHE8" s="104"/>
      <c r="AHF8" s="104"/>
      <c r="AHG8" s="104"/>
      <c r="AHH8" s="104"/>
      <c r="AHI8" s="104"/>
      <c r="AHJ8" s="104"/>
      <c r="AHK8" s="104"/>
      <c r="AHL8" s="104"/>
      <c r="AHM8" s="104"/>
      <c r="AHN8" s="104"/>
      <c r="AHO8" s="104"/>
      <c r="AHP8" s="104"/>
      <c r="AHQ8" s="104"/>
      <c r="AHR8" s="104"/>
      <c r="AHS8" s="104"/>
      <c r="AHT8" s="104"/>
      <c r="AHU8" s="104"/>
      <c r="AHV8" s="104"/>
      <c r="AHW8" s="104"/>
      <c r="AHX8" s="104"/>
      <c r="AHY8" s="104"/>
      <c r="AHZ8" s="104"/>
      <c r="AIA8" s="104"/>
      <c r="AIB8" s="104"/>
      <c r="AIC8" s="104"/>
      <c r="AID8" s="104"/>
      <c r="AIE8" s="104"/>
      <c r="AIF8" s="104"/>
      <c r="AIG8" s="104"/>
      <c r="AIH8" s="104"/>
      <c r="AII8" s="104"/>
      <c r="AIJ8" s="104"/>
      <c r="AIK8" s="104"/>
      <c r="AIL8" s="104"/>
      <c r="AIM8" s="104"/>
      <c r="AIN8" s="104"/>
      <c r="AIO8" s="104"/>
      <c r="AIP8" s="104"/>
      <c r="AIQ8" s="104"/>
      <c r="AIR8" s="104"/>
      <c r="AIS8" s="104"/>
      <c r="AIT8" s="104"/>
      <c r="AIU8" s="104"/>
      <c r="AIV8" s="104"/>
      <c r="AIW8" s="104"/>
      <c r="AIX8" s="104"/>
      <c r="AIY8" s="104"/>
      <c r="AIZ8" s="104"/>
      <c r="AJA8" s="104"/>
      <c r="AJB8" s="104"/>
      <c r="AJC8" s="104"/>
      <c r="AJD8" s="104"/>
      <c r="AJE8" s="104"/>
      <c r="AJF8" s="104"/>
      <c r="AJG8" s="104"/>
      <c r="AJH8" s="104"/>
      <c r="AJI8" s="104"/>
      <c r="AJJ8" s="104"/>
      <c r="AJK8" s="104"/>
      <c r="AJL8" s="104"/>
      <c r="AJM8" s="104"/>
      <c r="AJN8" s="104"/>
      <c r="AJO8" s="104"/>
      <c r="AJP8" s="104"/>
      <c r="AJQ8" s="104"/>
      <c r="AJR8" s="104"/>
      <c r="AJS8" s="104"/>
      <c r="AJT8" s="104"/>
      <c r="AJU8" s="104"/>
      <c r="AJV8" s="104"/>
      <c r="AJW8" s="104"/>
      <c r="AJX8" s="104"/>
      <c r="AJY8" s="104"/>
      <c r="AJZ8" s="104"/>
      <c r="AKA8" s="104"/>
      <c r="AKB8" s="104"/>
      <c r="AKC8" s="104"/>
      <c r="AKD8" s="104"/>
      <c r="AKE8" s="104"/>
      <c r="AKF8" s="104"/>
      <c r="AKG8" s="104"/>
      <c r="AKH8" s="104"/>
      <c r="AKI8" s="104"/>
      <c r="AKJ8" s="104"/>
      <c r="AKK8" s="104"/>
      <c r="AKL8" s="104"/>
      <c r="AKM8" s="104"/>
      <c r="AKN8" s="104"/>
      <c r="AKO8" s="104"/>
      <c r="AKP8" s="104"/>
      <c r="AKQ8" s="104"/>
      <c r="AKR8" s="104"/>
      <c r="AKS8" s="104"/>
      <c r="AKT8" s="104"/>
      <c r="AKU8" s="104"/>
      <c r="AKV8" s="104"/>
      <c r="AKW8" s="104"/>
      <c r="AKX8" s="104"/>
      <c r="AKY8" s="104"/>
      <c r="AKZ8" s="104"/>
      <c r="ALA8" s="104"/>
      <c r="ALB8" s="104"/>
      <c r="ALC8" s="104"/>
      <c r="ALD8" s="104"/>
      <c r="ALE8" s="104"/>
      <c r="ALF8" s="104"/>
      <c r="ALG8" s="104"/>
      <c r="ALH8" s="104"/>
      <c r="ALI8" s="104"/>
      <c r="ALJ8" s="104"/>
      <c r="ALK8" s="104"/>
      <c r="ALL8" s="104"/>
      <c r="ALM8" s="104"/>
      <c r="ALN8" s="104"/>
      <c r="ALO8" s="104"/>
      <c r="ALP8" s="104"/>
      <c r="ALQ8" s="104"/>
      <c r="ALR8" s="104"/>
      <c r="ALS8" s="104"/>
      <c r="ALT8" s="104"/>
      <c r="ALU8" s="104"/>
      <c r="ALV8" s="104"/>
      <c r="ALW8" s="104"/>
      <c r="ALX8" s="104"/>
      <c r="ALY8" s="104"/>
      <c r="ALZ8" s="104"/>
      <c r="AMA8" s="104"/>
      <c r="AMB8" s="104"/>
      <c r="AMC8" s="104"/>
      <c r="AMD8" s="104"/>
      <c r="AME8" s="104"/>
      <c r="AMF8" s="104"/>
      <c r="AMG8" s="104"/>
      <c r="AMH8" s="104"/>
    </row>
    <row r="9" spans="1:1022" s="105" customFormat="1" ht="23.1" customHeight="1">
      <c r="A9" s="361" t="s">
        <v>20</v>
      </c>
      <c r="B9" s="363" t="s">
        <v>21</v>
      </c>
      <c r="C9" s="363" t="s">
        <v>22</v>
      </c>
      <c r="D9" s="361" t="s">
        <v>23</v>
      </c>
      <c r="E9" s="361" t="s">
        <v>24</v>
      </c>
      <c r="F9" s="363" t="s">
        <v>695</v>
      </c>
      <c r="G9" s="363" t="s">
        <v>696</v>
      </c>
      <c r="H9" s="353" t="s">
        <v>697</v>
      </c>
      <c r="I9" s="353" t="s">
        <v>698</v>
      </c>
      <c r="J9" s="354" t="s">
        <v>29</v>
      </c>
      <c r="K9" s="353" t="s">
        <v>699</v>
      </c>
      <c r="L9" s="353" t="s">
        <v>700</v>
      </c>
      <c r="M9" s="359" t="s">
        <v>515</v>
      </c>
      <c r="N9" s="353" t="s">
        <v>701</v>
      </c>
      <c r="O9" s="356" t="s">
        <v>32</v>
      </c>
      <c r="P9" s="356" t="s">
        <v>10</v>
      </c>
      <c r="Q9" s="357" t="s">
        <v>702</v>
      </c>
      <c r="R9" s="356" t="s">
        <v>35</v>
      </c>
      <c r="S9" s="356" t="s">
        <v>36</v>
      </c>
      <c r="T9" s="357" t="s">
        <v>702</v>
      </c>
      <c r="U9" s="358" t="s">
        <v>38</v>
      </c>
      <c r="V9" s="355" t="s">
        <v>39</v>
      </c>
      <c r="W9" s="355" t="s">
        <v>40</v>
      </c>
      <c r="X9" s="358" t="s">
        <v>41</v>
      </c>
      <c r="Y9" s="358" t="s">
        <v>42</v>
      </c>
      <c r="Z9" s="358" t="s">
        <v>43</v>
      </c>
      <c r="AA9" s="358" t="s">
        <v>703</v>
      </c>
      <c r="AB9" s="358" t="s">
        <v>704</v>
      </c>
      <c r="AC9" s="358"/>
      <c r="AD9" s="358"/>
      <c r="AE9" s="358"/>
      <c r="AF9" s="358"/>
      <c r="AG9" s="358"/>
      <c r="AH9" s="355" t="s">
        <v>49</v>
      </c>
      <c r="AI9" s="355" t="s">
        <v>702</v>
      </c>
      <c r="AJ9" s="355" t="s">
        <v>705</v>
      </c>
      <c r="AK9" s="355" t="s">
        <v>706</v>
      </c>
      <c r="AL9" s="355" t="s">
        <v>702</v>
      </c>
      <c r="AM9" s="355" t="s">
        <v>707</v>
      </c>
      <c r="AN9" s="355" t="s">
        <v>708</v>
      </c>
      <c r="AO9" s="355" t="s">
        <v>51</v>
      </c>
      <c r="AP9" s="382" t="s">
        <v>52</v>
      </c>
      <c r="AQ9" s="382" t="s">
        <v>53</v>
      </c>
      <c r="AR9" s="383" t="s">
        <v>54</v>
      </c>
      <c r="AS9" s="383" t="s">
        <v>56</v>
      </c>
      <c r="AT9" s="383" t="s">
        <v>57</v>
      </c>
      <c r="AU9" s="383" t="s">
        <v>58</v>
      </c>
      <c r="AV9" s="352"/>
      <c r="AW9" s="381" t="s">
        <v>39</v>
      </c>
      <c r="AX9" s="365" t="s">
        <v>59</v>
      </c>
      <c r="AY9" s="365" t="s">
        <v>60</v>
      </c>
      <c r="AZ9" s="365" t="s">
        <v>61</v>
      </c>
      <c r="BA9" s="381" t="s">
        <v>62</v>
      </c>
      <c r="BB9" s="365" t="s">
        <v>59</v>
      </c>
      <c r="BC9" s="365" t="s">
        <v>60</v>
      </c>
      <c r="BD9" s="365" t="s">
        <v>61</v>
      </c>
      <c r="BE9" s="365" t="s">
        <v>59</v>
      </c>
      <c r="BF9" s="365" t="s">
        <v>60</v>
      </c>
      <c r="BG9" s="365" t="s">
        <v>61</v>
      </c>
      <c r="BH9" s="110"/>
      <c r="BI9" s="104"/>
      <c r="BJ9" s="104"/>
      <c r="BK9" s="104"/>
      <c r="BL9" s="104"/>
      <c r="BM9" s="104"/>
      <c r="BN9" s="104"/>
      <c r="BO9" s="104"/>
      <c r="BP9" s="104"/>
      <c r="BQ9" s="104"/>
      <c r="BR9" s="104"/>
      <c r="BS9" s="104"/>
      <c r="BT9" s="104"/>
      <c r="BU9" s="104"/>
      <c r="BV9" s="104"/>
      <c r="BW9" s="104"/>
      <c r="BX9" s="104"/>
      <c r="BY9" s="104"/>
      <c r="BZ9" s="104"/>
      <c r="CA9" s="104"/>
      <c r="CB9" s="104"/>
      <c r="CC9" s="104"/>
      <c r="CD9" s="104"/>
      <c r="CE9" s="104"/>
      <c r="CF9" s="104"/>
      <c r="CG9" s="104"/>
      <c r="CH9" s="104"/>
      <c r="CI9" s="104"/>
      <c r="CJ9" s="104"/>
      <c r="CK9" s="104"/>
      <c r="CL9" s="104"/>
      <c r="CM9" s="104"/>
      <c r="CN9" s="104"/>
      <c r="CO9" s="104"/>
      <c r="CP9" s="104"/>
      <c r="CQ9" s="104"/>
      <c r="CR9" s="104"/>
      <c r="CS9" s="104"/>
      <c r="CT9" s="104"/>
      <c r="CU9" s="104"/>
      <c r="CV9" s="104"/>
      <c r="CW9" s="104"/>
      <c r="CX9" s="104"/>
      <c r="CY9" s="104"/>
      <c r="CZ9" s="104"/>
      <c r="DA9" s="104"/>
      <c r="DB9" s="104"/>
      <c r="DC9" s="104"/>
      <c r="DD9" s="104"/>
      <c r="DE9" s="104"/>
      <c r="DF9" s="104"/>
      <c r="DG9" s="104"/>
      <c r="DH9" s="104"/>
      <c r="DI9" s="104"/>
      <c r="DJ9" s="104"/>
      <c r="DK9" s="104"/>
      <c r="DL9" s="104"/>
      <c r="DM9" s="104"/>
      <c r="DN9" s="104"/>
      <c r="DO9" s="104"/>
      <c r="DP9" s="104"/>
      <c r="DQ9" s="104"/>
      <c r="DR9" s="104"/>
      <c r="DS9" s="104"/>
      <c r="DT9" s="104"/>
      <c r="DU9" s="104"/>
      <c r="DV9" s="104"/>
      <c r="DW9" s="104"/>
      <c r="DX9" s="104"/>
      <c r="DY9" s="104"/>
      <c r="DZ9" s="104"/>
      <c r="EA9" s="104"/>
      <c r="EB9" s="104"/>
      <c r="EC9" s="104"/>
      <c r="ED9" s="104"/>
      <c r="EE9" s="104"/>
      <c r="EF9" s="104"/>
      <c r="EG9" s="104"/>
      <c r="EH9" s="104"/>
      <c r="EI9" s="104"/>
      <c r="EJ9" s="104"/>
      <c r="EK9" s="104"/>
      <c r="EL9" s="104"/>
      <c r="EM9" s="104"/>
      <c r="EN9" s="104"/>
      <c r="EO9" s="104"/>
      <c r="EP9" s="104"/>
      <c r="EQ9" s="104"/>
      <c r="ER9" s="104"/>
      <c r="ES9" s="104"/>
      <c r="ET9" s="104"/>
      <c r="EU9" s="104"/>
      <c r="EV9" s="104"/>
      <c r="EW9" s="104"/>
      <c r="EX9" s="104"/>
      <c r="EY9" s="104"/>
      <c r="EZ9" s="104"/>
      <c r="FA9" s="104"/>
      <c r="FB9" s="104"/>
      <c r="FC9" s="104"/>
      <c r="FD9" s="104"/>
      <c r="FE9" s="104"/>
      <c r="FF9" s="104"/>
      <c r="FG9" s="104"/>
      <c r="FH9" s="104"/>
      <c r="FI9" s="104"/>
      <c r="FJ9" s="104"/>
      <c r="FK9" s="104"/>
      <c r="FL9" s="104"/>
      <c r="FM9" s="104"/>
      <c r="FN9" s="104"/>
      <c r="FO9" s="104"/>
      <c r="FP9" s="104"/>
      <c r="FQ9" s="104"/>
      <c r="FR9" s="104"/>
      <c r="FS9" s="104"/>
      <c r="FT9" s="104"/>
      <c r="FU9" s="104"/>
      <c r="FV9" s="104"/>
      <c r="FW9" s="104"/>
      <c r="FX9" s="104"/>
      <c r="FY9" s="104"/>
      <c r="FZ9" s="104"/>
      <c r="GA9" s="104"/>
      <c r="GB9" s="104"/>
      <c r="GC9" s="104"/>
      <c r="GD9" s="104"/>
      <c r="GE9" s="104"/>
      <c r="GF9" s="104"/>
      <c r="GG9" s="104"/>
      <c r="GH9" s="104"/>
      <c r="GI9" s="104"/>
      <c r="GJ9" s="104"/>
      <c r="GK9" s="104"/>
      <c r="GL9" s="104"/>
      <c r="GM9" s="104"/>
      <c r="GN9" s="104"/>
      <c r="GO9" s="104"/>
      <c r="GP9" s="104"/>
      <c r="GQ9" s="104"/>
      <c r="GR9" s="104"/>
      <c r="GS9" s="104"/>
      <c r="GT9" s="104"/>
      <c r="GU9" s="104"/>
      <c r="GV9" s="104"/>
      <c r="GW9" s="104"/>
      <c r="GX9" s="104"/>
      <c r="GY9" s="104"/>
      <c r="GZ9" s="104"/>
      <c r="HA9" s="104"/>
      <c r="HB9" s="104"/>
      <c r="HC9" s="104"/>
      <c r="HD9" s="104"/>
      <c r="HE9" s="104"/>
      <c r="HF9" s="104"/>
      <c r="HG9" s="104"/>
      <c r="HH9" s="104"/>
      <c r="HI9" s="104"/>
      <c r="HJ9" s="104"/>
      <c r="HK9" s="104"/>
      <c r="HL9" s="104"/>
      <c r="HM9" s="104"/>
      <c r="HN9" s="104"/>
      <c r="HO9" s="104"/>
      <c r="HP9" s="104"/>
      <c r="HQ9" s="104"/>
      <c r="HR9" s="104"/>
      <c r="HS9" s="104"/>
      <c r="HT9" s="104"/>
      <c r="HU9" s="104"/>
      <c r="HV9" s="104"/>
      <c r="HW9" s="104"/>
      <c r="HX9" s="104"/>
      <c r="HY9" s="104"/>
      <c r="HZ9" s="104"/>
      <c r="IA9" s="104"/>
      <c r="IB9" s="104"/>
      <c r="IC9" s="104"/>
      <c r="ID9" s="104"/>
      <c r="IE9" s="104"/>
      <c r="IF9" s="104"/>
      <c r="IG9" s="104"/>
      <c r="IH9" s="104"/>
      <c r="II9" s="104"/>
      <c r="IJ9" s="104"/>
      <c r="IK9" s="104"/>
      <c r="IL9" s="104"/>
      <c r="IM9" s="104"/>
      <c r="IN9" s="104"/>
      <c r="IO9" s="104"/>
      <c r="IP9" s="104"/>
      <c r="IQ9" s="104"/>
      <c r="IR9" s="104"/>
      <c r="IS9" s="104"/>
      <c r="IT9" s="104"/>
      <c r="IU9" s="104"/>
      <c r="IV9" s="104"/>
      <c r="IW9" s="104"/>
      <c r="IX9" s="104"/>
      <c r="IY9" s="104"/>
      <c r="IZ9" s="104"/>
      <c r="JA9" s="104"/>
      <c r="JB9" s="104"/>
      <c r="JC9" s="104"/>
      <c r="JD9" s="104"/>
      <c r="JE9" s="104"/>
      <c r="JF9" s="104"/>
      <c r="JG9" s="104"/>
      <c r="JH9" s="104"/>
      <c r="JI9" s="104"/>
      <c r="JJ9" s="104"/>
      <c r="JK9" s="104"/>
      <c r="JL9" s="104"/>
      <c r="JM9" s="104"/>
      <c r="JN9" s="104"/>
      <c r="JO9" s="104"/>
      <c r="JP9" s="104"/>
      <c r="JQ9" s="104"/>
      <c r="JR9" s="104"/>
      <c r="JS9" s="104"/>
      <c r="JT9" s="104"/>
      <c r="JU9" s="104"/>
      <c r="JV9" s="104"/>
      <c r="JW9" s="104"/>
      <c r="JX9" s="104"/>
      <c r="JY9" s="104"/>
      <c r="JZ9" s="104"/>
      <c r="KA9" s="104"/>
      <c r="KB9" s="104"/>
      <c r="KC9" s="104"/>
      <c r="KD9" s="104"/>
      <c r="KE9" s="104"/>
      <c r="KF9" s="104"/>
      <c r="KG9" s="104"/>
      <c r="KH9" s="104"/>
      <c r="KI9" s="104"/>
      <c r="KJ9" s="104"/>
      <c r="KK9" s="104"/>
      <c r="KL9" s="104"/>
      <c r="KM9" s="104"/>
      <c r="KN9" s="104"/>
      <c r="KO9" s="104"/>
      <c r="KP9" s="104"/>
      <c r="KQ9" s="104"/>
      <c r="KR9" s="104"/>
      <c r="KS9" s="104"/>
      <c r="KT9" s="104"/>
      <c r="KU9" s="104"/>
      <c r="KV9" s="104"/>
      <c r="KW9" s="104"/>
      <c r="KX9" s="104"/>
      <c r="KY9" s="104"/>
      <c r="KZ9" s="104"/>
      <c r="LA9" s="104"/>
      <c r="LB9" s="104"/>
      <c r="LC9" s="104"/>
      <c r="LD9" s="104"/>
      <c r="LE9" s="104"/>
      <c r="LF9" s="104"/>
      <c r="LG9" s="104"/>
      <c r="LH9" s="104"/>
      <c r="LI9" s="104"/>
      <c r="LJ9" s="104"/>
      <c r="LK9" s="104"/>
      <c r="LL9" s="104"/>
      <c r="LM9" s="104"/>
      <c r="LN9" s="104"/>
      <c r="LO9" s="104"/>
      <c r="LP9" s="104"/>
      <c r="LQ9" s="104"/>
      <c r="LR9" s="104"/>
      <c r="LS9" s="104"/>
      <c r="LT9" s="104"/>
      <c r="LU9" s="104"/>
      <c r="LV9" s="104"/>
      <c r="LW9" s="104"/>
      <c r="LX9" s="104"/>
      <c r="LY9" s="104"/>
      <c r="LZ9" s="104"/>
      <c r="MA9" s="104"/>
      <c r="MB9" s="104"/>
      <c r="MC9" s="104"/>
      <c r="MD9" s="104"/>
      <c r="ME9" s="104"/>
      <c r="MF9" s="104"/>
      <c r="MG9" s="104"/>
      <c r="MH9" s="104"/>
      <c r="MI9" s="104"/>
      <c r="MJ9" s="104"/>
      <c r="MK9" s="104"/>
      <c r="ML9" s="104"/>
      <c r="MM9" s="104"/>
      <c r="MN9" s="104"/>
      <c r="MO9" s="104"/>
      <c r="MP9" s="104"/>
      <c r="MQ9" s="104"/>
      <c r="MR9" s="104"/>
      <c r="MS9" s="104"/>
      <c r="MT9" s="104"/>
      <c r="MU9" s="104"/>
      <c r="MV9" s="104"/>
      <c r="MW9" s="104"/>
      <c r="MX9" s="104"/>
      <c r="MY9" s="104"/>
      <c r="MZ9" s="104"/>
      <c r="NA9" s="104"/>
      <c r="NB9" s="104"/>
      <c r="NC9" s="104"/>
      <c r="ND9" s="104"/>
      <c r="NE9" s="104"/>
      <c r="NF9" s="104"/>
      <c r="NG9" s="104"/>
      <c r="NH9" s="104"/>
      <c r="NI9" s="104"/>
      <c r="NJ9" s="104"/>
      <c r="NK9" s="104"/>
      <c r="NL9" s="104"/>
      <c r="NM9" s="104"/>
      <c r="NN9" s="104"/>
      <c r="NO9" s="104"/>
      <c r="NP9" s="104"/>
      <c r="NQ9" s="104"/>
      <c r="NR9" s="104"/>
      <c r="NS9" s="104"/>
      <c r="NT9" s="104"/>
      <c r="NU9" s="104"/>
      <c r="NV9" s="104"/>
      <c r="NW9" s="104"/>
      <c r="NX9" s="104"/>
      <c r="NY9" s="104"/>
      <c r="NZ9" s="104"/>
      <c r="OA9" s="104"/>
      <c r="OB9" s="104"/>
      <c r="OC9" s="104"/>
      <c r="OD9" s="104"/>
      <c r="OE9" s="104"/>
      <c r="OF9" s="104"/>
      <c r="OG9" s="104"/>
      <c r="OH9" s="104"/>
      <c r="OI9" s="104"/>
      <c r="OJ9" s="104"/>
      <c r="OK9" s="104"/>
      <c r="OL9" s="104"/>
      <c r="OM9" s="104"/>
      <c r="ON9" s="104"/>
      <c r="OO9" s="104"/>
      <c r="OP9" s="104"/>
      <c r="OQ9" s="104"/>
      <c r="OR9" s="104"/>
      <c r="OS9" s="104"/>
      <c r="OT9" s="104"/>
      <c r="OU9" s="104"/>
      <c r="OV9" s="104"/>
      <c r="OW9" s="104"/>
      <c r="OX9" s="104"/>
      <c r="OY9" s="104"/>
      <c r="OZ9" s="104"/>
      <c r="PA9" s="104"/>
      <c r="PB9" s="104"/>
      <c r="PC9" s="104"/>
      <c r="PD9" s="104"/>
      <c r="PE9" s="104"/>
      <c r="PF9" s="104"/>
      <c r="PG9" s="104"/>
      <c r="PH9" s="104"/>
      <c r="PI9" s="104"/>
      <c r="PJ9" s="104"/>
      <c r="PK9" s="104"/>
      <c r="PL9" s="104"/>
      <c r="PM9" s="104"/>
      <c r="PN9" s="104"/>
      <c r="PO9" s="104"/>
      <c r="PP9" s="104"/>
      <c r="PQ9" s="104"/>
      <c r="PR9" s="104"/>
      <c r="PS9" s="104"/>
      <c r="PT9" s="104"/>
      <c r="PU9" s="104"/>
      <c r="PV9" s="104"/>
      <c r="PW9" s="104"/>
      <c r="PX9" s="104"/>
      <c r="PY9" s="104"/>
      <c r="PZ9" s="104"/>
      <c r="QA9" s="104"/>
      <c r="QB9" s="104"/>
      <c r="QC9" s="104"/>
      <c r="QD9" s="104"/>
      <c r="QE9" s="104"/>
      <c r="QF9" s="104"/>
      <c r="QG9" s="104"/>
      <c r="QH9" s="104"/>
      <c r="QI9" s="104"/>
      <c r="QJ9" s="104"/>
      <c r="QK9" s="104"/>
      <c r="QL9" s="104"/>
      <c r="QM9" s="104"/>
      <c r="QN9" s="104"/>
      <c r="QO9" s="104"/>
      <c r="QP9" s="104"/>
      <c r="QQ9" s="104"/>
      <c r="QR9" s="104"/>
      <c r="QS9" s="104"/>
      <c r="QT9" s="104"/>
      <c r="QU9" s="104"/>
      <c r="QV9" s="104"/>
      <c r="QW9" s="104"/>
      <c r="QX9" s="104"/>
      <c r="QY9" s="104"/>
      <c r="QZ9" s="104"/>
      <c r="RA9" s="104"/>
      <c r="RB9" s="104"/>
      <c r="RC9" s="104"/>
      <c r="RD9" s="104"/>
      <c r="RE9" s="104"/>
      <c r="RF9" s="104"/>
      <c r="RG9" s="104"/>
      <c r="RH9" s="104"/>
      <c r="RI9" s="104"/>
      <c r="RJ9" s="104"/>
      <c r="RK9" s="104"/>
      <c r="RL9" s="104"/>
      <c r="RM9" s="104"/>
      <c r="RN9" s="104"/>
      <c r="RO9" s="104"/>
      <c r="RP9" s="104"/>
      <c r="RQ9" s="104"/>
      <c r="RR9" s="104"/>
      <c r="RS9" s="104"/>
      <c r="RT9" s="104"/>
      <c r="RU9" s="104"/>
      <c r="RV9" s="104"/>
      <c r="RW9" s="104"/>
      <c r="RX9" s="104"/>
      <c r="RY9" s="104"/>
      <c r="RZ9" s="104"/>
      <c r="SA9" s="104"/>
      <c r="SB9" s="104"/>
      <c r="SC9" s="104"/>
      <c r="SD9" s="104"/>
      <c r="SE9" s="104"/>
      <c r="SF9" s="104"/>
      <c r="SG9" s="104"/>
      <c r="SH9" s="104"/>
      <c r="SI9" s="104"/>
      <c r="SJ9" s="104"/>
      <c r="SK9" s="104"/>
      <c r="SL9" s="104"/>
      <c r="SM9" s="104"/>
      <c r="SN9" s="104"/>
      <c r="SO9" s="104"/>
      <c r="SP9" s="104"/>
      <c r="SQ9" s="104"/>
      <c r="SR9" s="104"/>
      <c r="SS9" s="104"/>
      <c r="ST9" s="104"/>
      <c r="SU9" s="104"/>
      <c r="SV9" s="104"/>
      <c r="SW9" s="104"/>
      <c r="SX9" s="104"/>
      <c r="SY9" s="104"/>
      <c r="SZ9" s="104"/>
      <c r="TA9" s="104"/>
      <c r="TB9" s="104"/>
      <c r="TC9" s="104"/>
      <c r="TD9" s="104"/>
      <c r="TE9" s="104"/>
      <c r="TF9" s="104"/>
      <c r="TG9" s="104"/>
      <c r="TH9" s="104"/>
      <c r="TI9" s="104"/>
      <c r="TJ9" s="104"/>
      <c r="TK9" s="104"/>
      <c r="TL9" s="104"/>
      <c r="TM9" s="104"/>
      <c r="TN9" s="104"/>
      <c r="TO9" s="104"/>
      <c r="TP9" s="104"/>
      <c r="TQ9" s="104"/>
      <c r="TR9" s="104"/>
      <c r="TS9" s="104"/>
      <c r="TT9" s="104"/>
      <c r="TU9" s="104"/>
      <c r="TV9" s="104"/>
      <c r="TW9" s="104"/>
      <c r="TX9" s="104"/>
      <c r="TY9" s="104"/>
      <c r="TZ9" s="104"/>
      <c r="UA9" s="104"/>
      <c r="UB9" s="104"/>
      <c r="UC9" s="104"/>
      <c r="UD9" s="104"/>
      <c r="UE9" s="104"/>
      <c r="UF9" s="104"/>
      <c r="UG9" s="104"/>
      <c r="UH9" s="104"/>
      <c r="UI9" s="104"/>
      <c r="UJ9" s="104"/>
      <c r="UK9" s="104"/>
      <c r="UL9" s="104"/>
      <c r="UM9" s="104"/>
      <c r="UN9" s="104"/>
      <c r="UO9" s="104"/>
      <c r="UP9" s="104"/>
      <c r="UQ9" s="104"/>
      <c r="UR9" s="104"/>
      <c r="US9" s="104"/>
      <c r="UT9" s="104"/>
      <c r="UU9" s="104"/>
      <c r="UV9" s="104"/>
      <c r="UW9" s="104"/>
      <c r="UX9" s="104"/>
      <c r="UY9" s="104"/>
      <c r="UZ9" s="104"/>
      <c r="VA9" s="104"/>
      <c r="VB9" s="104"/>
      <c r="VC9" s="104"/>
      <c r="VD9" s="104"/>
      <c r="VE9" s="104"/>
      <c r="VF9" s="104"/>
      <c r="VG9" s="104"/>
      <c r="VH9" s="104"/>
      <c r="VI9" s="104"/>
      <c r="VJ9" s="104"/>
      <c r="VK9" s="104"/>
      <c r="VL9" s="104"/>
      <c r="VM9" s="104"/>
      <c r="VN9" s="104"/>
      <c r="VO9" s="104"/>
      <c r="VP9" s="104"/>
      <c r="VQ9" s="104"/>
      <c r="VR9" s="104"/>
      <c r="VS9" s="104"/>
      <c r="VT9" s="104"/>
      <c r="VU9" s="104"/>
      <c r="VV9" s="104"/>
      <c r="VW9" s="104"/>
      <c r="VX9" s="104"/>
      <c r="VY9" s="104"/>
      <c r="VZ9" s="104"/>
      <c r="WA9" s="104"/>
      <c r="WB9" s="104"/>
      <c r="WC9" s="104"/>
      <c r="WD9" s="104"/>
      <c r="WE9" s="104"/>
      <c r="WF9" s="104"/>
      <c r="WG9" s="104"/>
      <c r="WH9" s="104"/>
      <c r="WI9" s="104"/>
      <c r="WJ9" s="104"/>
      <c r="WK9" s="104"/>
      <c r="WL9" s="104"/>
      <c r="WM9" s="104"/>
      <c r="WN9" s="104"/>
      <c r="WO9" s="104"/>
      <c r="WP9" s="104"/>
      <c r="WQ9" s="104"/>
      <c r="WR9" s="104"/>
      <c r="WS9" s="104"/>
      <c r="WT9" s="104"/>
      <c r="WU9" s="104"/>
      <c r="WV9" s="104"/>
      <c r="WW9" s="104"/>
      <c r="WX9" s="104"/>
      <c r="WY9" s="104"/>
      <c r="WZ9" s="104"/>
      <c r="XA9" s="104"/>
      <c r="XB9" s="104"/>
      <c r="XC9" s="104"/>
      <c r="XD9" s="104"/>
      <c r="XE9" s="104"/>
      <c r="XF9" s="104"/>
      <c r="XG9" s="104"/>
      <c r="XH9" s="104"/>
      <c r="XI9" s="104"/>
      <c r="XJ9" s="104"/>
      <c r="XK9" s="104"/>
      <c r="XL9" s="104"/>
      <c r="XM9" s="104"/>
      <c r="XN9" s="104"/>
      <c r="XO9" s="104"/>
      <c r="XP9" s="104"/>
      <c r="XQ9" s="104"/>
      <c r="XR9" s="104"/>
      <c r="XS9" s="104"/>
      <c r="XT9" s="104"/>
      <c r="XU9" s="104"/>
      <c r="XV9" s="104"/>
      <c r="XW9" s="104"/>
      <c r="XX9" s="104"/>
      <c r="XY9" s="104"/>
      <c r="XZ9" s="104"/>
      <c r="YA9" s="104"/>
      <c r="YB9" s="104"/>
      <c r="YC9" s="104"/>
      <c r="YD9" s="104"/>
      <c r="YE9" s="104"/>
      <c r="YF9" s="104"/>
      <c r="YG9" s="104"/>
      <c r="YH9" s="104"/>
      <c r="YI9" s="104"/>
      <c r="YJ9" s="104"/>
      <c r="YK9" s="104"/>
      <c r="YL9" s="104"/>
      <c r="YM9" s="104"/>
      <c r="YN9" s="104"/>
      <c r="YO9" s="104"/>
      <c r="YP9" s="104"/>
      <c r="YQ9" s="104"/>
      <c r="YR9" s="104"/>
      <c r="YS9" s="104"/>
      <c r="YT9" s="104"/>
      <c r="YU9" s="104"/>
      <c r="YV9" s="104"/>
      <c r="YW9" s="104"/>
      <c r="YX9" s="104"/>
      <c r="YY9" s="104"/>
      <c r="YZ9" s="104"/>
      <c r="ZA9" s="104"/>
      <c r="ZB9" s="104"/>
      <c r="ZC9" s="104"/>
      <c r="ZD9" s="104"/>
      <c r="ZE9" s="104"/>
      <c r="ZF9" s="104"/>
      <c r="ZG9" s="104"/>
      <c r="ZH9" s="104"/>
      <c r="ZI9" s="104"/>
      <c r="ZJ9" s="104"/>
      <c r="ZK9" s="104"/>
      <c r="ZL9" s="104"/>
      <c r="ZM9" s="104"/>
      <c r="ZN9" s="104"/>
      <c r="ZO9" s="104"/>
      <c r="ZP9" s="104"/>
      <c r="ZQ9" s="104"/>
      <c r="ZR9" s="104"/>
      <c r="ZS9" s="104"/>
      <c r="ZT9" s="104"/>
      <c r="ZU9" s="104"/>
      <c r="ZV9" s="104"/>
      <c r="ZW9" s="104"/>
      <c r="ZX9" s="104"/>
      <c r="ZY9" s="104"/>
      <c r="ZZ9" s="104"/>
      <c r="AAA9" s="104"/>
      <c r="AAB9" s="104"/>
      <c r="AAC9" s="104"/>
      <c r="AAD9" s="104"/>
      <c r="AAE9" s="104"/>
      <c r="AAF9" s="104"/>
      <c r="AAG9" s="104"/>
      <c r="AAH9" s="104"/>
      <c r="AAI9" s="104"/>
      <c r="AAJ9" s="104"/>
      <c r="AAK9" s="104"/>
      <c r="AAL9" s="104"/>
      <c r="AAM9" s="104"/>
      <c r="AAN9" s="104"/>
      <c r="AAO9" s="104"/>
      <c r="AAP9" s="104"/>
      <c r="AAQ9" s="104"/>
      <c r="AAR9" s="104"/>
      <c r="AAS9" s="104"/>
      <c r="AAT9" s="104"/>
      <c r="AAU9" s="104"/>
      <c r="AAV9" s="104"/>
      <c r="AAW9" s="104"/>
      <c r="AAX9" s="104"/>
      <c r="AAY9" s="104"/>
      <c r="AAZ9" s="104"/>
      <c r="ABA9" s="104"/>
      <c r="ABB9" s="104"/>
      <c r="ABC9" s="104"/>
      <c r="ABD9" s="104"/>
      <c r="ABE9" s="104"/>
      <c r="ABF9" s="104"/>
      <c r="ABG9" s="104"/>
      <c r="ABH9" s="104"/>
      <c r="ABI9" s="104"/>
      <c r="ABJ9" s="104"/>
      <c r="ABK9" s="104"/>
      <c r="ABL9" s="104"/>
      <c r="ABM9" s="104"/>
      <c r="ABN9" s="104"/>
      <c r="ABO9" s="104"/>
      <c r="ABP9" s="104"/>
      <c r="ABQ9" s="104"/>
      <c r="ABR9" s="104"/>
      <c r="ABS9" s="104"/>
      <c r="ABT9" s="104"/>
      <c r="ABU9" s="104"/>
      <c r="ABV9" s="104"/>
      <c r="ABW9" s="104"/>
      <c r="ABX9" s="104"/>
      <c r="ABY9" s="104"/>
      <c r="ABZ9" s="104"/>
      <c r="ACA9" s="104"/>
      <c r="ACB9" s="104"/>
      <c r="ACC9" s="104"/>
      <c r="ACD9" s="104"/>
      <c r="ACE9" s="104"/>
      <c r="ACF9" s="104"/>
      <c r="ACG9" s="104"/>
      <c r="ACH9" s="104"/>
      <c r="ACI9" s="104"/>
      <c r="ACJ9" s="104"/>
      <c r="ACK9" s="104"/>
      <c r="ACL9" s="104"/>
      <c r="ACM9" s="104"/>
      <c r="ACN9" s="104"/>
      <c r="ACO9" s="104"/>
      <c r="ACP9" s="104"/>
      <c r="ACQ9" s="104"/>
      <c r="ACR9" s="104"/>
      <c r="ACS9" s="104"/>
      <c r="ACT9" s="104"/>
      <c r="ACU9" s="104"/>
      <c r="ACV9" s="104"/>
      <c r="ACW9" s="104"/>
      <c r="ACX9" s="104"/>
      <c r="ACY9" s="104"/>
      <c r="ACZ9" s="104"/>
      <c r="ADA9" s="104"/>
      <c r="ADB9" s="104"/>
      <c r="ADC9" s="104"/>
      <c r="ADD9" s="104"/>
      <c r="ADE9" s="104"/>
      <c r="ADF9" s="104"/>
      <c r="ADG9" s="104"/>
      <c r="ADH9" s="104"/>
      <c r="ADI9" s="104"/>
      <c r="ADJ9" s="104"/>
      <c r="ADK9" s="104"/>
      <c r="ADL9" s="104"/>
      <c r="ADM9" s="104"/>
      <c r="ADN9" s="104"/>
      <c r="ADO9" s="104"/>
      <c r="ADP9" s="104"/>
      <c r="ADQ9" s="104"/>
      <c r="ADR9" s="104"/>
      <c r="ADS9" s="104"/>
      <c r="ADT9" s="104"/>
      <c r="ADU9" s="104"/>
      <c r="ADV9" s="104"/>
      <c r="ADW9" s="104"/>
      <c r="ADX9" s="104"/>
      <c r="ADY9" s="104"/>
      <c r="ADZ9" s="104"/>
      <c r="AEA9" s="104"/>
      <c r="AEB9" s="104"/>
      <c r="AEC9" s="104"/>
      <c r="AED9" s="104"/>
      <c r="AEE9" s="104"/>
      <c r="AEF9" s="104"/>
      <c r="AEG9" s="104"/>
      <c r="AEH9" s="104"/>
      <c r="AEI9" s="104"/>
      <c r="AEJ9" s="104"/>
      <c r="AEK9" s="104"/>
      <c r="AEL9" s="104"/>
      <c r="AEM9" s="104"/>
      <c r="AEN9" s="104"/>
      <c r="AEO9" s="104"/>
      <c r="AEP9" s="104"/>
      <c r="AEQ9" s="104"/>
      <c r="AER9" s="104"/>
      <c r="AES9" s="104"/>
      <c r="AET9" s="104"/>
      <c r="AEU9" s="104"/>
      <c r="AEV9" s="104"/>
      <c r="AEW9" s="104"/>
      <c r="AEX9" s="104"/>
      <c r="AEY9" s="104"/>
      <c r="AEZ9" s="104"/>
      <c r="AFA9" s="104"/>
      <c r="AFB9" s="104"/>
      <c r="AFC9" s="104"/>
      <c r="AFD9" s="104"/>
      <c r="AFE9" s="104"/>
      <c r="AFF9" s="104"/>
      <c r="AFG9" s="104"/>
      <c r="AFH9" s="104"/>
      <c r="AFI9" s="104"/>
      <c r="AFJ9" s="104"/>
      <c r="AFK9" s="104"/>
      <c r="AFL9" s="104"/>
      <c r="AFM9" s="104"/>
      <c r="AFN9" s="104"/>
      <c r="AFO9" s="104"/>
      <c r="AFP9" s="104"/>
      <c r="AFQ9" s="104"/>
      <c r="AFR9" s="104"/>
      <c r="AFS9" s="104"/>
      <c r="AFT9" s="104"/>
      <c r="AFU9" s="104"/>
      <c r="AFV9" s="104"/>
      <c r="AFW9" s="104"/>
      <c r="AFX9" s="104"/>
      <c r="AFY9" s="104"/>
      <c r="AFZ9" s="104"/>
      <c r="AGA9" s="104"/>
      <c r="AGB9" s="104"/>
      <c r="AGC9" s="104"/>
      <c r="AGD9" s="104"/>
      <c r="AGE9" s="104"/>
      <c r="AGF9" s="104"/>
      <c r="AGG9" s="104"/>
      <c r="AGH9" s="104"/>
      <c r="AGI9" s="104"/>
      <c r="AGJ9" s="104"/>
      <c r="AGK9" s="104"/>
      <c r="AGL9" s="104"/>
      <c r="AGM9" s="104"/>
      <c r="AGN9" s="104"/>
      <c r="AGO9" s="104"/>
      <c r="AGP9" s="104"/>
      <c r="AGQ9" s="104"/>
      <c r="AGR9" s="104"/>
      <c r="AGS9" s="104"/>
      <c r="AGT9" s="104"/>
      <c r="AGU9" s="104"/>
      <c r="AGV9" s="104"/>
      <c r="AGW9" s="104"/>
      <c r="AGX9" s="104"/>
      <c r="AGY9" s="104"/>
      <c r="AGZ9" s="104"/>
      <c r="AHA9" s="104"/>
      <c r="AHB9" s="104"/>
      <c r="AHC9" s="104"/>
      <c r="AHD9" s="104"/>
      <c r="AHE9" s="104"/>
      <c r="AHF9" s="104"/>
      <c r="AHG9" s="104"/>
      <c r="AHH9" s="104"/>
      <c r="AHI9" s="104"/>
      <c r="AHJ9" s="104"/>
      <c r="AHK9" s="104"/>
      <c r="AHL9" s="104"/>
      <c r="AHM9" s="104"/>
      <c r="AHN9" s="104"/>
      <c r="AHO9" s="104"/>
      <c r="AHP9" s="104"/>
      <c r="AHQ9" s="104"/>
      <c r="AHR9" s="104"/>
      <c r="AHS9" s="104"/>
      <c r="AHT9" s="104"/>
      <c r="AHU9" s="104"/>
      <c r="AHV9" s="104"/>
      <c r="AHW9" s="104"/>
      <c r="AHX9" s="104"/>
      <c r="AHY9" s="104"/>
      <c r="AHZ9" s="104"/>
      <c r="AIA9" s="104"/>
      <c r="AIB9" s="104"/>
      <c r="AIC9" s="104"/>
      <c r="AID9" s="104"/>
      <c r="AIE9" s="104"/>
      <c r="AIF9" s="104"/>
      <c r="AIG9" s="104"/>
      <c r="AIH9" s="104"/>
      <c r="AII9" s="104"/>
      <c r="AIJ9" s="104"/>
      <c r="AIK9" s="104"/>
      <c r="AIL9" s="104"/>
      <c r="AIM9" s="104"/>
      <c r="AIN9" s="104"/>
      <c r="AIO9" s="104"/>
      <c r="AIP9" s="104"/>
      <c r="AIQ9" s="104"/>
      <c r="AIR9" s="104"/>
      <c r="AIS9" s="104"/>
      <c r="AIT9" s="104"/>
      <c r="AIU9" s="104"/>
      <c r="AIV9" s="104"/>
      <c r="AIW9" s="104"/>
      <c r="AIX9" s="104"/>
      <c r="AIY9" s="104"/>
      <c r="AIZ9" s="104"/>
      <c r="AJA9" s="104"/>
      <c r="AJB9" s="104"/>
      <c r="AJC9" s="104"/>
      <c r="AJD9" s="104"/>
      <c r="AJE9" s="104"/>
      <c r="AJF9" s="104"/>
      <c r="AJG9" s="104"/>
      <c r="AJH9" s="104"/>
      <c r="AJI9" s="104"/>
      <c r="AJJ9" s="104"/>
      <c r="AJK9" s="104"/>
      <c r="AJL9" s="104"/>
      <c r="AJM9" s="104"/>
      <c r="AJN9" s="104"/>
      <c r="AJO9" s="104"/>
      <c r="AJP9" s="104"/>
      <c r="AJQ9" s="104"/>
      <c r="AJR9" s="104"/>
      <c r="AJS9" s="104"/>
      <c r="AJT9" s="104"/>
      <c r="AJU9" s="104"/>
      <c r="AJV9" s="104"/>
      <c r="AJW9" s="104"/>
      <c r="AJX9" s="104"/>
      <c r="AJY9" s="104"/>
      <c r="AJZ9" s="104"/>
      <c r="AKA9" s="104"/>
      <c r="AKB9" s="104"/>
      <c r="AKC9" s="104"/>
      <c r="AKD9" s="104"/>
      <c r="AKE9" s="104"/>
      <c r="AKF9" s="104"/>
      <c r="AKG9" s="104"/>
      <c r="AKH9" s="104"/>
      <c r="AKI9" s="104"/>
      <c r="AKJ9" s="104"/>
      <c r="AKK9" s="104"/>
      <c r="AKL9" s="104"/>
      <c r="AKM9" s="104"/>
      <c r="AKN9" s="104"/>
      <c r="AKO9" s="104"/>
      <c r="AKP9" s="104"/>
      <c r="AKQ9" s="104"/>
      <c r="AKR9" s="104"/>
      <c r="AKS9" s="104"/>
      <c r="AKT9" s="104"/>
      <c r="AKU9" s="104"/>
      <c r="AKV9" s="104"/>
      <c r="AKW9" s="104"/>
      <c r="AKX9" s="104"/>
      <c r="AKY9" s="104"/>
      <c r="AKZ9" s="104"/>
      <c r="ALA9" s="104"/>
      <c r="ALB9" s="104"/>
      <c r="ALC9" s="104"/>
      <c r="ALD9" s="104"/>
      <c r="ALE9" s="104"/>
      <c r="ALF9" s="104"/>
      <c r="ALG9" s="104"/>
      <c r="ALH9" s="104"/>
      <c r="ALI9" s="104"/>
      <c r="ALJ9" s="104"/>
      <c r="ALK9" s="104"/>
      <c r="ALL9" s="104"/>
      <c r="ALM9" s="104"/>
      <c r="ALN9" s="104"/>
      <c r="ALO9" s="104"/>
      <c r="ALP9" s="104"/>
      <c r="ALQ9" s="104"/>
      <c r="ALR9" s="104"/>
      <c r="ALS9" s="104"/>
      <c r="ALT9" s="104"/>
      <c r="ALU9" s="104"/>
      <c r="ALV9" s="104"/>
      <c r="ALW9" s="104"/>
      <c r="ALX9" s="104"/>
      <c r="ALY9" s="104"/>
      <c r="ALZ9" s="104"/>
      <c r="AMA9" s="104"/>
      <c r="AMB9" s="104"/>
      <c r="AMC9" s="104"/>
      <c r="AMD9" s="104"/>
      <c r="AME9" s="104"/>
      <c r="AMF9" s="104"/>
      <c r="AMG9" s="104"/>
      <c r="AMH9" s="104"/>
    </row>
    <row r="10" spans="1:1022" s="113" customFormat="1" ht="73.5">
      <c r="A10" s="362"/>
      <c r="B10" s="364"/>
      <c r="C10" s="364" t="s">
        <v>63</v>
      </c>
      <c r="D10" s="362"/>
      <c r="E10" s="362"/>
      <c r="F10" s="363"/>
      <c r="G10" s="363"/>
      <c r="H10" s="353"/>
      <c r="I10" s="353"/>
      <c r="J10" s="354"/>
      <c r="K10" s="353"/>
      <c r="L10" s="353"/>
      <c r="M10" s="359"/>
      <c r="N10" s="353"/>
      <c r="O10" s="356"/>
      <c r="P10" s="356"/>
      <c r="Q10" s="357"/>
      <c r="R10" s="356"/>
      <c r="S10" s="356"/>
      <c r="T10" s="356"/>
      <c r="U10" s="358"/>
      <c r="V10" s="355"/>
      <c r="W10" s="355"/>
      <c r="X10" s="358"/>
      <c r="Y10" s="358"/>
      <c r="Z10" s="358"/>
      <c r="AA10" s="358"/>
      <c r="AB10" s="111" t="s">
        <v>513</v>
      </c>
      <c r="AC10" s="111" t="s">
        <v>709</v>
      </c>
      <c r="AD10" s="111" t="s">
        <v>73</v>
      </c>
      <c r="AE10" s="111" t="s">
        <v>710</v>
      </c>
      <c r="AF10" s="111" t="s">
        <v>711</v>
      </c>
      <c r="AG10" s="111" t="s">
        <v>61</v>
      </c>
      <c r="AH10" s="355"/>
      <c r="AI10" s="355"/>
      <c r="AJ10" s="355"/>
      <c r="AK10" s="355"/>
      <c r="AL10" s="355"/>
      <c r="AM10" s="355"/>
      <c r="AN10" s="355"/>
      <c r="AO10" s="355"/>
      <c r="AP10" s="382"/>
      <c r="AQ10" s="382"/>
      <c r="AR10" s="383"/>
      <c r="AS10" s="383"/>
      <c r="AT10" s="383"/>
      <c r="AU10" s="383"/>
      <c r="AV10" s="352"/>
      <c r="AW10" s="381"/>
      <c r="AX10" s="365"/>
      <c r="AY10" s="365"/>
      <c r="AZ10" s="365"/>
      <c r="BA10" s="381"/>
      <c r="BB10" s="365"/>
      <c r="BC10" s="365"/>
      <c r="BD10" s="365"/>
      <c r="BE10" s="365"/>
      <c r="BF10" s="365"/>
      <c r="BG10" s="365"/>
      <c r="BH10" s="110"/>
      <c r="BI10" s="112"/>
      <c r="BJ10" s="112"/>
      <c r="BK10" s="112"/>
      <c r="BL10" s="112"/>
      <c r="BM10" s="112"/>
      <c r="BN10" s="112"/>
      <c r="BO10" s="112"/>
      <c r="BP10" s="112"/>
      <c r="BQ10" s="112"/>
      <c r="BR10" s="112"/>
      <c r="BS10" s="112"/>
      <c r="BT10" s="112"/>
      <c r="BU10" s="112"/>
      <c r="BV10" s="112"/>
      <c r="BW10" s="112"/>
      <c r="BX10" s="112"/>
      <c r="BY10" s="112"/>
      <c r="BZ10" s="112"/>
      <c r="CA10" s="112"/>
      <c r="CB10" s="112"/>
      <c r="CC10" s="112"/>
      <c r="CD10" s="112"/>
      <c r="CE10" s="112"/>
      <c r="CF10" s="112"/>
      <c r="CG10" s="112"/>
      <c r="CH10" s="112"/>
      <c r="CI10" s="112"/>
      <c r="CJ10" s="112"/>
      <c r="CK10" s="112"/>
      <c r="CL10" s="112"/>
      <c r="CM10" s="112"/>
      <c r="CN10" s="112"/>
      <c r="CO10" s="112"/>
      <c r="CP10" s="112"/>
      <c r="CQ10" s="112"/>
      <c r="CR10" s="112"/>
      <c r="CS10" s="112"/>
      <c r="CT10" s="112"/>
      <c r="CU10" s="112"/>
      <c r="CV10" s="112"/>
      <c r="CW10" s="112"/>
      <c r="CX10" s="112"/>
      <c r="CY10" s="112"/>
      <c r="CZ10" s="112"/>
      <c r="DA10" s="112"/>
      <c r="DB10" s="112"/>
      <c r="DC10" s="112"/>
      <c r="DD10" s="112"/>
      <c r="DE10" s="112"/>
      <c r="DF10" s="112"/>
      <c r="DG10" s="112"/>
      <c r="DH10" s="112"/>
      <c r="DI10" s="112"/>
      <c r="DJ10" s="112"/>
      <c r="DK10" s="112"/>
      <c r="DL10" s="112"/>
      <c r="DM10" s="112"/>
      <c r="DN10" s="112"/>
      <c r="DO10" s="112"/>
      <c r="DP10" s="112"/>
      <c r="DQ10" s="112"/>
      <c r="DR10" s="112"/>
      <c r="DS10" s="112"/>
      <c r="DT10" s="112"/>
      <c r="DU10" s="112"/>
      <c r="DV10" s="112"/>
      <c r="DW10" s="112"/>
      <c r="DX10" s="112"/>
      <c r="DY10" s="112"/>
      <c r="DZ10" s="112"/>
      <c r="EA10" s="112"/>
      <c r="EB10" s="112"/>
      <c r="EC10" s="112"/>
      <c r="ED10" s="112"/>
      <c r="EE10" s="112"/>
      <c r="EF10" s="112"/>
      <c r="EG10" s="112"/>
      <c r="EH10" s="112"/>
      <c r="EI10" s="112"/>
      <c r="EJ10" s="112"/>
      <c r="EK10" s="112"/>
      <c r="EL10" s="112"/>
      <c r="EM10" s="112"/>
      <c r="EN10" s="112"/>
      <c r="EO10" s="112"/>
      <c r="EP10" s="112"/>
      <c r="EQ10" s="112"/>
      <c r="ER10" s="112"/>
      <c r="ES10" s="112"/>
      <c r="ET10" s="112"/>
      <c r="EU10" s="112"/>
      <c r="EV10" s="112"/>
      <c r="EW10" s="112"/>
      <c r="EX10" s="112"/>
      <c r="EY10" s="112"/>
      <c r="EZ10" s="112"/>
      <c r="FA10" s="112"/>
      <c r="FB10" s="112"/>
      <c r="FC10" s="112"/>
      <c r="FD10" s="112"/>
      <c r="FE10" s="112"/>
      <c r="FF10" s="112"/>
      <c r="FG10" s="112"/>
      <c r="FH10" s="112"/>
      <c r="FI10" s="112"/>
      <c r="FJ10" s="112"/>
      <c r="FK10" s="112"/>
      <c r="FL10" s="112"/>
      <c r="FM10" s="112"/>
      <c r="FN10" s="112"/>
      <c r="FO10" s="112"/>
      <c r="FP10" s="112"/>
      <c r="FQ10" s="112"/>
      <c r="FR10" s="112"/>
      <c r="FS10" s="112"/>
      <c r="FT10" s="112"/>
      <c r="FU10" s="112"/>
      <c r="FV10" s="112"/>
      <c r="FW10" s="112"/>
      <c r="FX10" s="112"/>
      <c r="FY10" s="112"/>
      <c r="FZ10" s="112"/>
      <c r="GA10" s="112"/>
      <c r="GB10" s="112"/>
      <c r="GC10" s="112"/>
      <c r="GD10" s="112"/>
      <c r="GE10" s="112"/>
      <c r="GF10" s="112"/>
      <c r="GG10" s="112"/>
      <c r="GH10" s="112"/>
      <c r="GI10" s="112"/>
      <c r="GJ10" s="112"/>
      <c r="GK10" s="112"/>
      <c r="GL10" s="112"/>
      <c r="GM10" s="112"/>
      <c r="GN10" s="112"/>
      <c r="GO10" s="112"/>
      <c r="GP10" s="112"/>
      <c r="GQ10" s="112"/>
      <c r="GR10" s="112"/>
      <c r="GS10" s="112"/>
      <c r="GT10" s="112"/>
      <c r="GU10" s="112"/>
      <c r="GV10" s="112"/>
      <c r="GW10" s="112"/>
      <c r="GX10" s="112"/>
      <c r="GY10" s="112"/>
      <c r="GZ10" s="112"/>
      <c r="HA10" s="112"/>
      <c r="HB10" s="112"/>
      <c r="HC10" s="112"/>
      <c r="HD10" s="112"/>
      <c r="HE10" s="112"/>
      <c r="HF10" s="112"/>
      <c r="HG10" s="112"/>
      <c r="HH10" s="112"/>
      <c r="HI10" s="112"/>
      <c r="HJ10" s="112"/>
      <c r="HK10" s="112"/>
      <c r="HL10" s="112"/>
      <c r="HM10" s="112"/>
      <c r="HN10" s="112"/>
      <c r="HO10" s="112"/>
      <c r="HP10" s="112"/>
      <c r="HQ10" s="112"/>
      <c r="HR10" s="112"/>
      <c r="HS10" s="112"/>
      <c r="HT10" s="112"/>
      <c r="HU10" s="112"/>
      <c r="HV10" s="112"/>
      <c r="HW10" s="112"/>
      <c r="HX10" s="112"/>
      <c r="HY10" s="112"/>
      <c r="HZ10" s="112"/>
      <c r="IA10" s="112"/>
      <c r="IB10" s="112"/>
      <c r="IC10" s="112"/>
      <c r="ID10" s="112"/>
      <c r="IE10" s="112"/>
      <c r="IF10" s="112"/>
      <c r="IG10" s="112"/>
      <c r="IH10" s="112"/>
      <c r="II10" s="112"/>
      <c r="IJ10" s="112"/>
      <c r="IK10" s="112"/>
      <c r="IL10" s="112"/>
      <c r="IM10" s="112"/>
      <c r="IN10" s="112"/>
      <c r="IO10" s="112"/>
      <c r="IP10" s="112"/>
      <c r="IQ10" s="112"/>
      <c r="IR10" s="112"/>
      <c r="IS10" s="112"/>
      <c r="IT10" s="112"/>
      <c r="IU10" s="112"/>
      <c r="IV10" s="112"/>
      <c r="IW10" s="112"/>
      <c r="IX10" s="112"/>
      <c r="IY10" s="112"/>
      <c r="IZ10" s="112"/>
      <c r="JA10" s="112"/>
      <c r="JB10" s="112"/>
      <c r="JC10" s="112"/>
      <c r="JD10" s="112"/>
      <c r="JE10" s="112"/>
      <c r="JF10" s="112"/>
      <c r="JG10" s="112"/>
      <c r="JH10" s="112"/>
      <c r="JI10" s="112"/>
      <c r="JJ10" s="112"/>
      <c r="JK10" s="112"/>
      <c r="JL10" s="112"/>
      <c r="JM10" s="112"/>
      <c r="JN10" s="112"/>
      <c r="JO10" s="112"/>
      <c r="JP10" s="112"/>
      <c r="JQ10" s="112"/>
      <c r="JR10" s="112"/>
      <c r="JS10" s="112"/>
      <c r="JT10" s="112"/>
      <c r="JU10" s="112"/>
      <c r="JV10" s="112"/>
      <c r="JW10" s="112"/>
      <c r="JX10" s="112"/>
      <c r="JY10" s="112"/>
      <c r="JZ10" s="112"/>
      <c r="KA10" s="112"/>
      <c r="KB10" s="112"/>
      <c r="KC10" s="112"/>
      <c r="KD10" s="112"/>
      <c r="KE10" s="112"/>
      <c r="KF10" s="112"/>
      <c r="KG10" s="112"/>
      <c r="KH10" s="112"/>
      <c r="KI10" s="112"/>
      <c r="KJ10" s="112"/>
      <c r="KK10" s="112"/>
      <c r="KL10" s="112"/>
      <c r="KM10" s="112"/>
      <c r="KN10" s="112"/>
      <c r="KO10" s="112"/>
      <c r="KP10" s="112"/>
      <c r="KQ10" s="112"/>
      <c r="KR10" s="112"/>
      <c r="KS10" s="112"/>
      <c r="KT10" s="112"/>
      <c r="KU10" s="112"/>
      <c r="KV10" s="112"/>
      <c r="KW10" s="112"/>
      <c r="KX10" s="112"/>
      <c r="KY10" s="112"/>
      <c r="KZ10" s="112"/>
      <c r="LA10" s="112"/>
      <c r="LB10" s="112"/>
      <c r="LC10" s="112"/>
      <c r="LD10" s="112"/>
      <c r="LE10" s="112"/>
      <c r="LF10" s="112"/>
      <c r="LG10" s="112"/>
      <c r="LH10" s="112"/>
      <c r="LI10" s="112"/>
      <c r="LJ10" s="112"/>
      <c r="LK10" s="112"/>
      <c r="LL10" s="112"/>
      <c r="LM10" s="112"/>
      <c r="LN10" s="112"/>
      <c r="LO10" s="112"/>
      <c r="LP10" s="112"/>
      <c r="LQ10" s="112"/>
      <c r="LR10" s="112"/>
      <c r="LS10" s="112"/>
      <c r="LT10" s="112"/>
      <c r="LU10" s="112"/>
      <c r="LV10" s="112"/>
      <c r="LW10" s="112"/>
      <c r="LX10" s="112"/>
      <c r="LY10" s="112"/>
      <c r="LZ10" s="112"/>
      <c r="MA10" s="112"/>
      <c r="MB10" s="112"/>
      <c r="MC10" s="112"/>
      <c r="MD10" s="112"/>
      <c r="ME10" s="112"/>
      <c r="MF10" s="112"/>
      <c r="MG10" s="112"/>
      <c r="MH10" s="112"/>
      <c r="MI10" s="112"/>
      <c r="MJ10" s="112"/>
      <c r="MK10" s="112"/>
      <c r="ML10" s="112"/>
      <c r="MM10" s="112"/>
      <c r="MN10" s="112"/>
      <c r="MO10" s="112"/>
      <c r="MP10" s="112"/>
      <c r="MQ10" s="112"/>
      <c r="MR10" s="112"/>
      <c r="MS10" s="112"/>
      <c r="MT10" s="112"/>
      <c r="MU10" s="112"/>
      <c r="MV10" s="112"/>
      <c r="MW10" s="112"/>
      <c r="MX10" s="112"/>
      <c r="MY10" s="112"/>
      <c r="MZ10" s="112"/>
      <c r="NA10" s="112"/>
      <c r="NB10" s="112"/>
      <c r="NC10" s="112"/>
      <c r="ND10" s="112"/>
      <c r="NE10" s="112"/>
      <c r="NF10" s="112"/>
      <c r="NG10" s="112"/>
      <c r="NH10" s="112"/>
      <c r="NI10" s="112"/>
      <c r="NJ10" s="112"/>
      <c r="NK10" s="112"/>
      <c r="NL10" s="112"/>
      <c r="NM10" s="112"/>
      <c r="NN10" s="112"/>
      <c r="NO10" s="112"/>
      <c r="NP10" s="112"/>
      <c r="NQ10" s="112"/>
      <c r="NR10" s="112"/>
      <c r="NS10" s="112"/>
      <c r="NT10" s="112"/>
      <c r="NU10" s="112"/>
      <c r="NV10" s="112"/>
      <c r="NW10" s="112"/>
      <c r="NX10" s="112"/>
      <c r="NY10" s="112"/>
      <c r="NZ10" s="112"/>
      <c r="OA10" s="112"/>
      <c r="OB10" s="112"/>
      <c r="OC10" s="112"/>
      <c r="OD10" s="112"/>
      <c r="OE10" s="112"/>
      <c r="OF10" s="112"/>
      <c r="OG10" s="112"/>
      <c r="OH10" s="112"/>
      <c r="OI10" s="112"/>
      <c r="OJ10" s="112"/>
      <c r="OK10" s="112"/>
      <c r="OL10" s="112"/>
      <c r="OM10" s="112"/>
      <c r="ON10" s="112"/>
      <c r="OO10" s="112"/>
      <c r="OP10" s="112"/>
      <c r="OQ10" s="112"/>
      <c r="OR10" s="112"/>
      <c r="OS10" s="112"/>
      <c r="OT10" s="112"/>
      <c r="OU10" s="112"/>
      <c r="OV10" s="112"/>
      <c r="OW10" s="112"/>
      <c r="OX10" s="112"/>
      <c r="OY10" s="112"/>
      <c r="OZ10" s="112"/>
      <c r="PA10" s="112"/>
      <c r="PB10" s="112"/>
      <c r="PC10" s="112"/>
      <c r="PD10" s="112"/>
      <c r="PE10" s="112"/>
      <c r="PF10" s="112"/>
      <c r="PG10" s="112"/>
      <c r="PH10" s="112"/>
      <c r="PI10" s="112"/>
      <c r="PJ10" s="112"/>
      <c r="PK10" s="112"/>
      <c r="PL10" s="112"/>
      <c r="PM10" s="112"/>
      <c r="PN10" s="112"/>
      <c r="PO10" s="112"/>
      <c r="PP10" s="112"/>
      <c r="PQ10" s="112"/>
      <c r="PR10" s="112"/>
      <c r="PS10" s="112"/>
      <c r="PT10" s="112"/>
      <c r="PU10" s="112"/>
      <c r="PV10" s="112"/>
      <c r="PW10" s="112"/>
      <c r="PX10" s="112"/>
      <c r="PY10" s="112"/>
      <c r="PZ10" s="112"/>
      <c r="QA10" s="112"/>
      <c r="QB10" s="112"/>
      <c r="QC10" s="112"/>
      <c r="QD10" s="112"/>
      <c r="QE10" s="112"/>
      <c r="QF10" s="112"/>
      <c r="QG10" s="112"/>
      <c r="QH10" s="112"/>
      <c r="QI10" s="112"/>
      <c r="QJ10" s="112"/>
      <c r="QK10" s="112"/>
      <c r="QL10" s="112"/>
      <c r="QM10" s="112"/>
      <c r="QN10" s="112"/>
      <c r="QO10" s="112"/>
      <c r="QP10" s="112"/>
      <c r="QQ10" s="112"/>
      <c r="QR10" s="112"/>
      <c r="QS10" s="112"/>
      <c r="QT10" s="112"/>
      <c r="QU10" s="112"/>
      <c r="QV10" s="112"/>
      <c r="QW10" s="112"/>
      <c r="QX10" s="112"/>
      <c r="QY10" s="112"/>
      <c r="QZ10" s="112"/>
      <c r="RA10" s="112"/>
      <c r="RB10" s="112"/>
      <c r="RC10" s="112"/>
      <c r="RD10" s="112"/>
      <c r="RE10" s="112"/>
      <c r="RF10" s="112"/>
      <c r="RG10" s="112"/>
      <c r="RH10" s="112"/>
      <c r="RI10" s="112"/>
      <c r="RJ10" s="112"/>
      <c r="RK10" s="112"/>
      <c r="RL10" s="112"/>
      <c r="RM10" s="112"/>
      <c r="RN10" s="112"/>
      <c r="RO10" s="112"/>
      <c r="RP10" s="112"/>
      <c r="RQ10" s="112"/>
      <c r="RR10" s="112"/>
      <c r="RS10" s="112"/>
      <c r="RT10" s="112"/>
      <c r="RU10" s="112"/>
      <c r="RV10" s="112"/>
      <c r="RW10" s="112"/>
      <c r="RX10" s="112"/>
      <c r="RY10" s="112"/>
      <c r="RZ10" s="112"/>
      <c r="SA10" s="112"/>
      <c r="SB10" s="112"/>
      <c r="SC10" s="112"/>
      <c r="SD10" s="112"/>
      <c r="SE10" s="112"/>
      <c r="SF10" s="112"/>
      <c r="SG10" s="112"/>
      <c r="SH10" s="112"/>
      <c r="SI10" s="112"/>
      <c r="SJ10" s="112"/>
      <c r="SK10" s="112"/>
      <c r="SL10" s="112"/>
      <c r="SM10" s="112"/>
      <c r="SN10" s="112"/>
      <c r="SO10" s="112"/>
      <c r="SP10" s="112"/>
      <c r="SQ10" s="112"/>
      <c r="SR10" s="112"/>
      <c r="SS10" s="112"/>
      <c r="ST10" s="112"/>
      <c r="SU10" s="112"/>
      <c r="SV10" s="112"/>
      <c r="SW10" s="112"/>
      <c r="SX10" s="112"/>
      <c r="SY10" s="112"/>
      <c r="SZ10" s="112"/>
      <c r="TA10" s="112"/>
      <c r="TB10" s="112"/>
      <c r="TC10" s="112"/>
      <c r="TD10" s="112"/>
      <c r="TE10" s="112"/>
      <c r="TF10" s="112"/>
      <c r="TG10" s="112"/>
      <c r="TH10" s="112"/>
      <c r="TI10" s="112"/>
      <c r="TJ10" s="112"/>
      <c r="TK10" s="112"/>
      <c r="TL10" s="112"/>
      <c r="TM10" s="112"/>
      <c r="TN10" s="112"/>
      <c r="TO10" s="112"/>
      <c r="TP10" s="112"/>
      <c r="TQ10" s="112"/>
      <c r="TR10" s="112"/>
      <c r="TS10" s="112"/>
      <c r="TT10" s="112"/>
      <c r="TU10" s="112"/>
      <c r="TV10" s="112"/>
      <c r="TW10" s="112"/>
      <c r="TX10" s="112"/>
      <c r="TY10" s="112"/>
      <c r="TZ10" s="112"/>
      <c r="UA10" s="112"/>
      <c r="UB10" s="112"/>
      <c r="UC10" s="112"/>
      <c r="UD10" s="112"/>
      <c r="UE10" s="112"/>
      <c r="UF10" s="112"/>
      <c r="UG10" s="112"/>
      <c r="UH10" s="112"/>
      <c r="UI10" s="112"/>
      <c r="UJ10" s="112"/>
      <c r="UK10" s="112"/>
      <c r="UL10" s="112"/>
      <c r="UM10" s="112"/>
      <c r="UN10" s="112"/>
      <c r="UO10" s="112"/>
      <c r="UP10" s="112"/>
      <c r="UQ10" s="112"/>
      <c r="UR10" s="112"/>
      <c r="US10" s="112"/>
      <c r="UT10" s="112"/>
      <c r="UU10" s="112"/>
      <c r="UV10" s="112"/>
      <c r="UW10" s="112"/>
      <c r="UX10" s="112"/>
      <c r="UY10" s="112"/>
      <c r="UZ10" s="112"/>
      <c r="VA10" s="112"/>
      <c r="VB10" s="112"/>
      <c r="VC10" s="112"/>
      <c r="VD10" s="112"/>
      <c r="VE10" s="112"/>
      <c r="VF10" s="112"/>
      <c r="VG10" s="112"/>
      <c r="VH10" s="112"/>
      <c r="VI10" s="112"/>
      <c r="VJ10" s="112"/>
      <c r="VK10" s="112"/>
      <c r="VL10" s="112"/>
      <c r="VM10" s="112"/>
      <c r="VN10" s="112"/>
      <c r="VO10" s="112"/>
      <c r="VP10" s="112"/>
      <c r="VQ10" s="112"/>
      <c r="VR10" s="112"/>
      <c r="VS10" s="112"/>
      <c r="VT10" s="112"/>
      <c r="VU10" s="112"/>
      <c r="VV10" s="112"/>
      <c r="VW10" s="112"/>
      <c r="VX10" s="112"/>
      <c r="VY10" s="112"/>
      <c r="VZ10" s="112"/>
      <c r="WA10" s="112"/>
      <c r="WB10" s="112"/>
      <c r="WC10" s="112"/>
      <c r="WD10" s="112"/>
      <c r="WE10" s="112"/>
      <c r="WF10" s="112"/>
      <c r="WG10" s="112"/>
      <c r="WH10" s="112"/>
      <c r="WI10" s="112"/>
      <c r="WJ10" s="112"/>
      <c r="WK10" s="112"/>
      <c r="WL10" s="112"/>
      <c r="WM10" s="112"/>
      <c r="WN10" s="112"/>
      <c r="WO10" s="112"/>
      <c r="WP10" s="112"/>
      <c r="WQ10" s="112"/>
      <c r="WR10" s="112"/>
      <c r="WS10" s="112"/>
      <c r="WT10" s="112"/>
      <c r="WU10" s="112"/>
      <c r="WV10" s="112"/>
      <c r="WW10" s="112"/>
      <c r="WX10" s="112"/>
      <c r="WY10" s="112"/>
      <c r="WZ10" s="112"/>
      <c r="XA10" s="112"/>
      <c r="XB10" s="112"/>
      <c r="XC10" s="112"/>
      <c r="XD10" s="112"/>
      <c r="XE10" s="112"/>
      <c r="XF10" s="112"/>
      <c r="XG10" s="112"/>
      <c r="XH10" s="112"/>
      <c r="XI10" s="112"/>
      <c r="XJ10" s="112"/>
      <c r="XK10" s="112"/>
      <c r="XL10" s="112"/>
      <c r="XM10" s="112"/>
      <c r="XN10" s="112"/>
      <c r="XO10" s="112"/>
      <c r="XP10" s="112"/>
      <c r="XQ10" s="112"/>
      <c r="XR10" s="112"/>
      <c r="XS10" s="112"/>
      <c r="XT10" s="112"/>
      <c r="XU10" s="112"/>
      <c r="XV10" s="112"/>
      <c r="XW10" s="112"/>
      <c r="XX10" s="112"/>
      <c r="XY10" s="112"/>
      <c r="XZ10" s="112"/>
      <c r="YA10" s="112"/>
      <c r="YB10" s="112"/>
      <c r="YC10" s="112"/>
      <c r="YD10" s="112"/>
      <c r="YE10" s="112"/>
      <c r="YF10" s="112"/>
      <c r="YG10" s="112"/>
      <c r="YH10" s="112"/>
      <c r="YI10" s="112"/>
      <c r="YJ10" s="112"/>
      <c r="YK10" s="112"/>
      <c r="YL10" s="112"/>
      <c r="YM10" s="112"/>
      <c r="YN10" s="112"/>
      <c r="YO10" s="112"/>
      <c r="YP10" s="112"/>
      <c r="YQ10" s="112"/>
      <c r="YR10" s="112"/>
      <c r="YS10" s="112"/>
      <c r="YT10" s="112"/>
      <c r="YU10" s="112"/>
      <c r="YV10" s="112"/>
      <c r="YW10" s="112"/>
      <c r="YX10" s="112"/>
      <c r="YY10" s="112"/>
      <c r="YZ10" s="112"/>
      <c r="ZA10" s="112"/>
      <c r="ZB10" s="112"/>
      <c r="ZC10" s="112"/>
      <c r="ZD10" s="112"/>
      <c r="ZE10" s="112"/>
      <c r="ZF10" s="112"/>
      <c r="ZG10" s="112"/>
      <c r="ZH10" s="112"/>
      <c r="ZI10" s="112"/>
      <c r="ZJ10" s="112"/>
      <c r="ZK10" s="112"/>
      <c r="ZL10" s="112"/>
      <c r="ZM10" s="112"/>
      <c r="ZN10" s="112"/>
      <c r="ZO10" s="112"/>
      <c r="ZP10" s="112"/>
      <c r="ZQ10" s="112"/>
      <c r="ZR10" s="112"/>
      <c r="ZS10" s="112"/>
      <c r="ZT10" s="112"/>
      <c r="ZU10" s="112"/>
      <c r="ZV10" s="112"/>
      <c r="ZW10" s="112"/>
      <c r="ZX10" s="112"/>
      <c r="ZY10" s="112"/>
      <c r="ZZ10" s="112"/>
      <c r="AAA10" s="112"/>
      <c r="AAB10" s="112"/>
      <c r="AAC10" s="112"/>
      <c r="AAD10" s="112"/>
      <c r="AAE10" s="112"/>
      <c r="AAF10" s="112"/>
      <c r="AAG10" s="112"/>
      <c r="AAH10" s="112"/>
      <c r="AAI10" s="112"/>
      <c r="AAJ10" s="112"/>
      <c r="AAK10" s="112"/>
      <c r="AAL10" s="112"/>
      <c r="AAM10" s="112"/>
      <c r="AAN10" s="112"/>
      <c r="AAO10" s="112"/>
      <c r="AAP10" s="112"/>
      <c r="AAQ10" s="112"/>
      <c r="AAR10" s="112"/>
      <c r="AAS10" s="112"/>
      <c r="AAT10" s="112"/>
      <c r="AAU10" s="112"/>
      <c r="AAV10" s="112"/>
      <c r="AAW10" s="112"/>
      <c r="AAX10" s="112"/>
      <c r="AAY10" s="112"/>
      <c r="AAZ10" s="112"/>
      <c r="ABA10" s="112"/>
      <c r="ABB10" s="112"/>
      <c r="ABC10" s="112"/>
      <c r="ABD10" s="112"/>
      <c r="ABE10" s="112"/>
      <c r="ABF10" s="112"/>
      <c r="ABG10" s="112"/>
      <c r="ABH10" s="112"/>
      <c r="ABI10" s="112"/>
      <c r="ABJ10" s="112"/>
      <c r="ABK10" s="112"/>
      <c r="ABL10" s="112"/>
      <c r="ABM10" s="112"/>
      <c r="ABN10" s="112"/>
      <c r="ABO10" s="112"/>
      <c r="ABP10" s="112"/>
      <c r="ABQ10" s="112"/>
      <c r="ABR10" s="112"/>
      <c r="ABS10" s="112"/>
      <c r="ABT10" s="112"/>
      <c r="ABU10" s="112"/>
      <c r="ABV10" s="112"/>
      <c r="ABW10" s="112"/>
      <c r="ABX10" s="112"/>
      <c r="ABY10" s="112"/>
      <c r="ABZ10" s="112"/>
      <c r="ACA10" s="112"/>
      <c r="ACB10" s="112"/>
      <c r="ACC10" s="112"/>
      <c r="ACD10" s="112"/>
      <c r="ACE10" s="112"/>
      <c r="ACF10" s="112"/>
      <c r="ACG10" s="112"/>
      <c r="ACH10" s="112"/>
      <c r="ACI10" s="112"/>
      <c r="ACJ10" s="112"/>
      <c r="ACK10" s="112"/>
      <c r="ACL10" s="112"/>
      <c r="ACM10" s="112"/>
      <c r="ACN10" s="112"/>
      <c r="ACO10" s="112"/>
      <c r="ACP10" s="112"/>
      <c r="ACQ10" s="112"/>
      <c r="ACR10" s="112"/>
      <c r="ACS10" s="112"/>
      <c r="ACT10" s="112"/>
      <c r="ACU10" s="112"/>
      <c r="ACV10" s="112"/>
      <c r="ACW10" s="112"/>
      <c r="ACX10" s="112"/>
      <c r="ACY10" s="112"/>
      <c r="ACZ10" s="112"/>
      <c r="ADA10" s="112"/>
      <c r="ADB10" s="112"/>
      <c r="ADC10" s="112"/>
      <c r="ADD10" s="112"/>
      <c r="ADE10" s="112"/>
      <c r="ADF10" s="112"/>
      <c r="ADG10" s="112"/>
      <c r="ADH10" s="112"/>
      <c r="ADI10" s="112"/>
      <c r="ADJ10" s="112"/>
      <c r="ADK10" s="112"/>
      <c r="ADL10" s="112"/>
      <c r="ADM10" s="112"/>
      <c r="ADN10" s="112"/>
      <c r="ADO10" s="112"/>
      <c r="ADP10" s="112"/>
      <c r="ADQ10" s="112"/>
      <c r="ADR10" s="112"/>
      <c r="ADS10" s="112"/>
      <c r="ADT10" s="112"/>
      <c r="ADU10" s="112"/>
      <c r="ADV10" s="112"/>
      <c r="ADW10" s="112"/>
      <c r="ADX10" s="112"/>
      <c r="ADY10" s="112"/>
      <c r="ADZ10" s="112"/>
      <c r="AEA10" s="112"/>
      <c r="AEB10" s="112"/>
      <c r="AEC10" s="112"/>
      <c r="AED10" s="112"/>
      <c r="AEE10" s="112"/>
      <c r="AEF10" s="112"/>
      <c r="AEG10" s="112"/>
      <c r="AEH10" s="112"/>
      <c r="AEI10" s="112"/>
      <c r="AEJ10" s="112"/>
      <c r="AEK10" s="112"/>
      <c r="AEL10" s="112"/>
      <c r="AEM10" s="112"/>
      <c r="AEN10" s="112"/>
      <c r="AEO10" s="112"/>
      <c r="AEP10" s="112"/>
      <c r="AEQ10" s="112"/>
      <c r="AER10" s="112"/>
      <c r="AES10" s="112"/>
      <c r="AET10" s="112"/>
      <c r="AEU10" s="112"/>
      <c r="AEV10" s="112"/>
      <c r="AEW10" s="112"/>
      <c r="AEX10" s="112"/>
      <c r="AEY10" s="112"/>
      <c r="AEZ10" s="112"/>
      <c r="AFA10" s="112"/>
      <c r="AFB10" s="112"/>
      <c r="AFC10" s="112"/>
      <c r="AFD10" s="112"/>
      <c r="AFE10" s="112"/>
      <c r="AFF10" s="112"/>
      <c r="AFG10" s="112"/>
      <c r="AFH10" s="112"/>
      <c r="AFI10" s="112"/>
      <c r="AFJ10" s="112"/>
      <c r="AFK10" s="112"/>
      <c r="AFL10" s="112"/>
      <c r="AFM10" s="112"/>
      <c r="AFN10" s="112"/>
      <c r="AFO10" s="112"/>
      <c r="AFP10" s="112"/>
      <c r="AFQ10" s="112"/>
      <c r="AFR10" s="112"/>
      <c r="AFS10" s="112"/>
      <c r="AFT10" s="112"/>
      <c r="AFU10" s="112"/>
      <c r="AFV10" s="112"/>
      <c r="AFW10" s="112"/>
      <c r="AFX10" s="112"/>
      <c r="AFY10" s="112"/>
      <c r="AFZ10" s="112"/>
      <c r="AGA10" s="112"/>
      <c r="AGB10" s="112"/>
      <c r="AGC10" s="112"/>
      <c r="AGD10" s="112"/>
      <c r="AGE10" s="112"/>
      <c r="AGF10" s="112"/>
      <c r="AGG10" s="112"/>
      <c r="AGH10" s="112"/>
      <c r="AGI10" s="112"/>
      <c r="AGJ10" s="112"/>
      <c r="AGK10" s="112"/>
      <c r="AGL10" s="112"/>
      <c r="AGM10" s="112"/>
      <c r="AGN10" s="112"/>
      <c r="AGO10" s="112"/>
      <c r="AGP10" s="112"/>
      <c r="AGQ10" s="112"/>
      <c r="AGR10" s="112"/>
      <c r="AGS10" s="112"/>
      <c r="AGT10" s="112"/>
      <c r="AGU10" s="112"/>
      <c r="AGV10" s="112"/>
      <c r="AGW10" s="112"/>
      <c r="AGX10" s="112"/>
      <c r="AGY10" s="112"/>
      <c r="AGZ10" s="112"/>
      <c r="AHA10" s="112"/>
      <c r="AHB10" s="112"/>
      <c r="AHC10" s="112"/>
      <c r="AHD10" s="112"/>
      <c r="AHE10" s="112"/>
      <c r="AHF10" s="112"/>
      <c r="AHG10" s="112"/>
      <c r="AHH10" s="112"/>
      <c r="AHI10" s="112"/>
      <c r="AHJ10" s="112"/>
      <c r="AHK10" s="112"/>
      <c r="AHL10" s="112"/>
      <c r="AHM10" s="112"/>
      <c r="AHN10" s="112"/>
      <c r="AHO10" s="112"/>
      <c r="AHP10" s="112"/>
      <c r="AHQ10" s="112"/>
      <c r="AHR10" s="112"/>
      <c r="AHS10" s="112"/>
      <c r="AHT10" s="112"/>
      <c r="AHU10" s="112"/>
      <c r="AHV10" s="112"/>
      <c r="AHW10" s="112"/>
      <c r="AHX10" s="112"/>
      <c r="AHY10" s="112"/>
      <c r="AHZ10" s="112"/>
      <c r="AIA10" s="112"/>
      <c r="AIB10" s="112"/>
      <c r="AIC10" s="112"/>
      <c r="AID10" s="112"/>
      <c r="AIE10" s="112"/>
      <c r="AIF10" s="112"/>
      <c r="AIG10" s="112"/>
      <c r="AIH10" s="112"/>
      <c r="AII10" s="112"/>
      <c r="AIJ10" s="112"/>
      <c r="AIK10" s="112"/>
      <c r="AIL10" s="112"/>
      <c r="AIM10" s="112"/>
      <c r="AIN10" s="112"/>
      <c r="AIO10" s="112"/>
      <c r="AIP10" s="112"/>
      <c r="AIQ10" s="112"/>
      <c r="AIR10" s="112"/>
      <c r="AIS10" s="112"/>
      <c r="AIT10" s="112"/>
      <c r="AIU10" s="112"/>
      <c r="AIV10" s="112"/>
      <c r="AIW10" s="112"/>
      <c r="AIX10" s="112"/>
      <c r="AIY10" s="112"/>
      <c r="AIZ10" s="112"/>
      <c r="AJA10" s="112"/>
      <c r="AJB10" s="112"/>
      <c r="AJC10" s="112"/>
      <c r="AJD10" s="112"/>
      <c r="AJE10" s="112"/>
      <c r="AJF10" s="112"/>
      <c r="AJG10" s="112"/>
      <c r="AJH10" s="112"/>
      <c r="AJI10" s="112"/>
      <c r="AJJ10" s="112"/>
      <c r="AJK10" s="112"/>
      <c r="AJL10" s="112"/>
      <c r="AJM10" s="112"/>
      <c r="AJN10" s="112"/>
      <c r="AJO10" s="112"/>
      <c r="AJP10" s="112"/>
      <c r="AJQ10" s="112"/>
      <c r="AJR10" s="112"/>
      <c r="AJS10" s="112"/>
      <c r="AJT10" s="112"/>
      <c r="AJU10" s="112"/>
      <c r="AJV10" s="112"/>
      <c r="AJW10" s="112"/>
      <c r="AJX10" s="112"/>
      <c r="AJY10" s="112"/>
      <c r="AJZ10" s="112"/>
      <c r="AKA10" s="112"/>
      <c r="AKB10" s="112"/>
      <c r="AKC10" s="112"/>
      <c r="AKD10" s="112"/>
      <c r="AKE10" s="112"/>
      <c r="AKF10" s="112"/>
      <c r="AKG10" s="112"/>
      <c r="AKH10" s="112"/>
      <c r="AKI10" s="112"/>
      <c r="AKJ10" s="112"/>
      <c r="AKK10" s="112"/>
      <c r="AKL10" s="112"/>
      <c r="AKM10" s="112"/>
      <c r="AKN10" s="112"/>
      <c r="AKO10" s="112"/>
      <c r="AKP10" s="112"/>
      <c r="AKQ10" s="112"/>
      <c r="AKR10" s="112"/>
      <c r="AKS10" s="112"/>
      <c r="AKT10" s="112"/>
      <c r="AKU10" s="112"/>
      <c r="AKV10" s="112"/>
      <c r="AKW10" s="112"/>
      <c r="AKX10" s="112"/>
      <c r="AKY10" s="112"/>
      <c r="AKZ10" s="112"/>
      <c r="ALA10" s="112"/>
      <c r="ALB10" s="112"/>
      <c r="ALC10" s="112"/>
      <c r="ALD10" s="112"/>
      <c r="ALE10" s="112"/>
      <c r="ALF10" s="112"/>
      <c r="ALG10" s="112"/>
      <c r="ALH10" s="112"/>
      <c r="ALI10" s="112"/>
      <c r="ALJ10" s="112"/>
      <c r="ALK10" s="112"/>
      <c r="ALL10" s="112"/>
      <c r="ALM10" s="112"/>
      <c r="ALN10" s="112"/>
      <c r="ALO10" s="112"/>
      <c r="ALP10" s="112"/>
      <c r="ALQ10" s="112"/>
      <c r="ALR10" s="112"/>
      <c r="ALS10" s="112"/>
      <c r="ALT10" s="112"/>
      <c r="ALU10" s="112"/>
      <c r="ALV10" s="112"/>
      <c r="ALW10" s="112"/>
      <c r="ALX10" s="112"/>
      <c r="ALY10" s="112"/>
      <c r="ALZ10" s="112"/>
      <c r="AMA10" s="112"/>
      <c r="AMB10" s="112"/>
      <c r="AMC10" s="112"/>
      <c r="AMD10" s="112"/>
      <c r="AME10" s="112"/>
      <c r="AMF10" s="112"/>
      <c r="AMG10" s="112"/>
      <c r="AMH10" s="112"/>
    </row>
    <row r="11" spans="1:1022" s="132" customFormat="1" ht="313.5">
      <c r="A11" s="375">
        <v>12</v>
      </c>
      <c r="B11" s="378" t="s">
        <v>712</v>
      </c>
      <c r="C11" s="367" t="s">
        <v>713</v>
      </c>
      <c r="D11" s="378" t="s">
        <v>231</v>
      </c>
      <c r="E11" s="378" t="s">
        <v>232</v>
      </c>
      <c r="F11" s="366" t="s">
        <v>714</v>
      </c>
      <c r="G11" s="367" t="s">
        <v>715</v>
      </c>
      <c r="H11" s="368" t="str">
        <f>IF(B11="Seguridad_Información","Posibilidad de "&amp;C11&amp;"con "&amp;M11&amp;" "&amp;"por"&amp;" "&amp;I11&amp;" "&amp;"debido a"&amp;" "&amp;L11,"Posibilidad de"&amp;" "&amp;M11&amp;" "&amp;"por"&amp;" "&amp;I11&amp;" debido a"&amp;" "&amp;L11)</f>
        <v>Posibilidad de Afectación Económica por daño o deterioro de los activos del FRISCO durante su administración directa debido a uso, manipulación o condiciones de almacenamiento inadecuado</v>
      </c>
      <c r="I11" s="369" t="s">
        <v>716</v>
      </c>
      <c r="J11" s="114" t="s">
        <v>717</v>
      </c>
      <c r="K11" s="115" t="s">
        <v>718</v>
      </c>
      <c r="L11" s="369" t="s">
        <v>719</v>
      </c>
      <c r="M11" s="369" t="s">
        <v>720</v>
      </c>
      <c r="N11" s="373" t="s">
        <v>721</v>
      </c>
      <c r="O11" s="369" t="s">
        <v>722</v>
      </c>
      <c r="P11" s="390" t="str">
        <f>IF(OR($O11=[3]Tabla_Probabilidad!$D$30,$O11=[3]Tabla_Probabilidad!$D$32,$O11=[3]Tabla_Probabilidad!$J$32),"Muy Baja",IF(OR($O11=[3]Tabla_Probabilidad!$E$30,$O11=[3]Tabla_Probabilidad!$E$32,$O11=[3]Tabla_Probabilidad!$K$32),"Baja",IF(OR($O11=[3]Tabla_Probabilidad!$F$30,$O11=[3]Tabla_Probabilidad!$F$32,$O11=[3]Tabla_Probabilidad!$L$32),"Media",IF(OR($O11=[3]Tabla_Probabilidad!$G$30,$O11=[3]Tabla_Probabilidad!$G$32,$O11=[3]Tabla_Probabilidad!$M$32),"Alta",IF(OR($O11=[3]Tabla_Probabilidad!$H$30,$O11=[3]Tabla_Probabilidad!$H$32,$O11=[3]Tabla_Probabilidad!$N$32),"Muy Alta","")))))</f>
        <v>Media</v>
      </c>
      <c r="Q11" s="385">
        <f>IF(P11="","",IF(P11="Muy Baja",0.2,IF(P11="Baja",0.4,IF(P11="Media",0.6,IF(P11="Alta",0.8,IF(P11="Muy Alta",1,))))))</f>
        <v>0.6</v>
      </c>
      <c r="R11" s="393" t="s">
        <v>723</v>
      </c>
      <c r="S11" s="394" t="str">
        <f>IF(OR($R11=[3]Tabla_Impacto!$D$24,$R11=[3]Tabla_Impacto!$D$27,$R11=[3]Tabla_Impacto!$J$24,$R11=[3]Tabla_Impacto!$P$26,$R11=[3]Tabla_Impacto!$V$26,$R11=[3]Tabla_Impacto!$AB$26),"Leve",IF(OR($R11=[3]Tabla_Impacto!$E$24,$R11=[3]Tabla_Impacto!$E$27,$R11=[3]Tabla_Impacto!$K$24,$R11=[3]Tabla_Impacto!$Q$26,$R11=[3]Tabla_Impacto!$W$26,$R11=[3]Tabla_Impacto!$AC$26),"Menor",IF(OR($R11=[3]Tabla_Impacto!$F$24,$R11=[3]Tabla_Impacto!$F$27,$R11=[3]Tabla_Impacto!$L$24,$R11=[3]Tabla_Impacto!$R$26,$R11=[3]Tabla_Impacto!$X$26,$R11=[3]Tabla_Impacto!$AD$26),"Moderado",IF(OR($R11=[3]Tabla_Impacto!$G$24,$R11=[3]Tabla_Impacto!$G$27,$R11=[3]Tabla_Impacto!$M$24,$R11=[3]Tabla_Impacto!$S$26,$R11=[3]Tabla_Impacto!$Y$26,$R11=[3]Tabla_Impacto!$AE$26),"Mayor",IF(OR($R11=[3]Tabla_Impacto!$H$24,$R11=[3]Tabla_Impacto!$H$27,$R11=[3]Tabla_Impacto!$N$24,$R11=[3]Tabla_Impacto!$T$26,$R11=[3]Tabla_Impacto!$Z$26,$R11=[3]Tabla_Impacto!$AF$26),"Catastrófico","")))))</f>
        <v>Moderado</v>
      </c>
      <c r="T11" s="385">
        <f>IF(S11="","",IF(S11="Leve",0.2,IF(S11="Menor",0.4,IF(S11="Moderado",0.6,IF(S11="Mayor",0.8,IF(S11="Catastrófico",1,))))))</f>
        <v>0.6</v>
      </c>
      <c r="U11" s="386" t="str">
        <f>IF(OR(AND(P11="Muy Baja",S11="Leve"),AND(P11="Muy Baja",S11="Menor"),AND(P11="Baja",S11="Leve")),"Bajo",IF(OR(AND(P11="Muy baja",S11="Moderado"),AND(P11="Baja",S11="Menor"),AND(P11="Baja",S11="Moderado"),AND(P11="Media",S11="Leve"),AND(P11="Media",S11="Menor"),AND(P11="Media",S11="Moderado"),AND(P11="Alta",S11="Leve"),AND(P11="Alta",S11="Menor")),"Moderado",IF(OR(AND(P11="Muy Baja",S11="Mayor"),AND(P11="Baja",S11="Mayor"),AND(P11="Media",S11="Mayor"),AND(P11="Alta",S11="Moderado"),AND(P11="Alta",S11="Mayor"),AND(P11="Muy Alta",S11="Leve"),AND(P11="Muy Alta",S11="Menor"),AND(P11="Muy Alta",S11="Moderado"),AND(P11="Muy Alta",S11="Mayor")),"Alto",IF(OR(AND(P11="Muy Baja",S11="Catastrófico"),AND(P11="Baja",S11="Catastrófico"),AND(P11="Media",S11="Catastrófico"),AND(P11="Alta",S11="Catastrófico"),AND(P11="Muy Alta",S11="Catastrófico")),"Extremo",""))))</f>
        <v>Moderado</v>
      </c>
      <c r="V11" s="114" t="s">
        <v>91</v>
      </c>
      <c r="W11" s="116" t="s">
        <v>724</v>
      </c>
      <c r="X11" s="117" t="s">
        <v>725</v>
      </c>
      <c r="Y11" s="118" t="s">
        <v>726</v>
      </c>
      <c r="Z11" s="119" t="s">
        <v>240</v>
      </c>
      <c r="AA11" s="120" t="str">
        <f>IF(OR(AB11="Preventivo",AB11="Detectivo"),"Probabilidad",IF(AB11="Correctivo","Impacto",""))</f>
        <v>Probabilidad</v>
      </c>
      <c r="AB11" s="121" t="s">
        <v>727</v>
      </c>
      <c r="AC11" s="121" t="s">
        <v>728</v>
      </c>
      <c r="AD11" s="122" t="str">
        <f>IF(AND(AB11="Preventivo",AC11="Automático"),"50%",IF(AND(AB11="Preventivo",AC11="Manual"),"40%",IF(AND(AB11="Detectivo",AC11="Automático"),"40%",IF(AND(AB11="Detectivo",AC11="Manual"),"30%",IF(AND(AB11="Correctivo",AC11="Automático"),"35%",IF(AND(AB11="Correctivo",AC11="Manual"),"25%",""))))))</f>
        <v>40%</v>
      </c>
      <c r="AE11" s="121" t="s">
        <v>729</v>
      </c>
      <c r="AF11" s="121" t="s">
        <v>730</v>
      </c>
      <c r="AG11" s="121" t="s">
        <v>731</v>
      </c>
      <c r="AH11" s="123">
        <f>IFERROR(IF(AA11="Probabilidad",(Q11-(+Q11*AD11)),IF(AA11="Impacto",Q11,"")),"")</f>
        <v>0.36</v>
      </c>
      <c r="AI11" s="122">
        <f>AH11</f>
        <v>0.36</v>
      </c>
      <c r="AJ11" s="387" t="str">
        <f>IFERROR(IF(AK11="","",IF(AK11&lt;=0.2,"Muy Baja",IF(AK11&lt;=0.4,"Baja",IF(AK11&lt;=0.6,"Media",IF(AK11&lt;=0.8,"Alta","Muy Alta"))))),"")</f>
        <v>Muy Baja</v>
      </c>
      <c r="AK11" s="388">
        <f>IFERROR(LOOKUP(MAX(AI11:AI17)+1,(AI11:AI17)),"")</f>
        <v>0.12348000000000001</v>
      </c>
      <c r="AL11" s="124">
        <f>IFERROR(IF(AA11="Impacto",(T11-(+T11*AD11)),IF(AA11="Probabilidad",T11,"")),"")</f>
        <v>0.6</v>
      </c>
      <c r="AM11" s="389" t="str">
        <f>IFERROR(IF(AN11="","",IF(AN11&lt;=0.2,"Leve",IF(AN11&lt;=0.4,"Menor",IF(AN11&lt;=0.6,"Moderado",IF(AN11&lt;=0.8,"Mayor","Catastrófico"))))),"")</f>
        <v>Moderado</v>
      </c>
      <c r="AN11" s="388">
        <f>IFERROR(LOOKUP(MAX(AL11:AL17)+1,(AL11:AL17)),"")</f>
        <v>0.6</v>
      </c>
      <c r="AO11" s="384" t="str">
        <f>IFERROR(IF(OR(AND(AJ11="Muy Baja",AM11="Leve"),AND(AJ11="Muy Baja",AM11="Menor"),AND(AJ11="Baja",AM11="Leve")),"Bajo",IF(OR(AND(AJ11="Muy baja",AM11="Moderado"),AND(AJ11="Baja",AM11="Menor"),AND(AJ11="Baja",AM11="Moderado"),AND(AJ11="Media",AM11="Leve"),AND(AJ11="Media",AM11="Menor"),AND(AJ11="Media",AM11="Moderado"),AND(AJ11="Alta",AM11="Leve"),AND(AJ11="Alta",AM11="Menor")),"Moderado",IF(OR(AND(AJ11="Muy Baja",AM11="Mayor"),AND(AJ11="Baja",AM11="Mayor"),AND(AJ11="Media",AM11="Mayor"),AND(AJ11="Alta",AM11="Moderado"),AND(AJ11="Alta",AM11="Mayor"),AND(AJ11="Muy Alta",AM11="Leve"),AND(AJ11="Muy Alta",AM11="Menor"),AND(AJ11="Muy Alta",AM11="Moderado"),AND(AJ11="Muy Alta",AM11="Mayor")),"Alto",IF(OR(AND(AJ11="Muy Baja",AM11="Catastrófico"),AND(AJ11="Baja",AM11="Catastrófico"),AND(AJ11="Media",AM11="Catastrófico"),AND(AJ11="Alta",AM11="Catastrófico"),AND(AJ11="Muy Alta",AM11="Catastrófico")),"Extremo","")))),"")</f>
        <v>Moderado</v>
      </c>
      <c r="AP11" s="367" t="s">
        <v>104</v>
      </c>
      <c r="AQ11" s="125" t="s">
        <v>105</v>
      </c>
      <c r="AR11" s="119" t="s">
        <v>732</v>
      </c>
      <c r="AS11" s="119" t="s">
        <v>311</v>
      </c>
      <c r="AT11" s="126">
        <v>44805</v>
      </c>
      <c r="AU11" s="127" t="s">
        <v>733</v>
      </c>
      <c r="AV11" s="370" t="s">
        <v>734</v>
      </c>
      <c r="AW11" s="114" t="s">
        <v>91</v>
      </c>
      <c r="AX11" s="264" t="s">
        <v>2866</v>
      </c>
      <c r="AY11" s="265" t="s">
        <v>3466</v>
      </c>
      <c r="AZ11" s="265" t="s">
        <v>3467</v>
      </c>
      <c r="BA11" s="125" t="s">
        <v>105</v>
      </c>
      <c r="BB11" s="128"/>
      <c r="BC11" s="264" t="s">
        <v>2869</v>
      </c>
      <c r="BD11" s="128"/>
      <c r="BE11" s="373" t="s">
        <v>2891</v>
      </c>
      <c r="BF11" s="374"/>
      <c r="BG11" s="374"/>
      <c r="BH11" s="131"/>
    </row>
    <row r="12" spans="1:1022" s="133" customFormat="1" ht="409.5">
      <c r="A12" s="376">
        <v>12</v>
      </c>
      <c r="B12" s="379" t="s">
        <v>712</v>
      </c>
      <c r="C12" s="367"/>
      <c r="D12" s="379" t="s">
        <v>231</v>
      </c>
      <c r="E12" s="379" t="s">
        <v>232</v>
      </c>
      <c r="F12" s="366"/>
      <c r="G12" s="367"/>
      <c r="H12" s="368"/>
      <c r="I12" s="369"/>
      <c r="J12" s="114" t="s">
        <v>735</v>
      </c>
      <c r="K12" s="115" t="s">
        <v>736</v>
      </c>
      <c r="L12" s="369"/>
      <c r="M12" s="369"/>
      <c r="N12" s="374"/>
      <c r="O12" s="369"/>
      <c r="P12" s="391"/>
      <c r="Q12" s="385"/>
      <c r="R12" s="393"/>
      <c r="S12" s="394"/>
      <c r="T12" s="385"/>
      <c r="U12" s="386"/>
      <c r="V12" s="114" t="s">
        <v>112</v>
      </c>
      <c r="W12" s="116" t="s">
        <v>737</v>
      </c>
      <c r="X12" s="117" t="s">
        <v>738</v>
      </c>
      <c r="Y12" s="118" t="s">
        <v>739</v>
      </c>
      <c r="Z12" s="119" t="s">
        <v>240</v>
      </c>
      <c r="AA12" s="120" t="str">
        <f t="shared" ref="AA12:AA17" si="0">IF(OR(AB12="Preventivo",AB12="Detectivo"),"Probabilidad",IF(AB12="Correctivo","Impacto",""))</f>
        <v>Probabilidad</v>
      </c>
      <c r="AB12" s="121" t="s">
        <v>740</v>
      </c>
      <c r="AC12" s="121" t="s">
        <v>728</v>
      </c>
      <c r="AD12" s="122" t="str">
        <f t="shared" ref="AD12:AD17" si="1">IF(AND(AB12="Preventivo",AC12="Automático"),"50%",IF(AND(AB12="Preventivo",AC12="Manual"),"40%",IF(AND(AB12="Detectivo",AC12="Automático"),"40%",IF(AND(AB12="Detectivo",AC12="Manual"),"30%",IF(AND(AB12="Correctivo",AC12="Automático"),"35%",IF(AND(AB12="Correctivo",AC12="Manual"),"25%",""))))))</f>
        <v>30%</v>
      </c>
      <c r="AE12" s="121" t="s">
        <v>729</v>
      </c>
      <c r="AF12" s="121" t="s">
        <v>730</v>
      </c>
      <c r="AG12" s="121" t="s">
        <v>731</v>
      </c>
      <c r="AH12" s="123">
        <f>IFERROR(IF(AND(AA11="Probabilidad",AA12="Probabilidad"),(AI11-(+AI11*AD12)),IF(AND(AA12="Probabilidad",AA11="Impacto"),(AI11-(+AI11*AD12)),IF(AA12="Impacto",AI11,""))),"")</f>
        <v>0.252</v>
      </c>
      <c r="AI12" s="122">
        <f t="shared" ref="AI12:AI17" si="2">AH12</f>
        <v>0.252</v>
      </c>
      <c r="AJ12" s="387"/>
      <c r="AK12" s="388"/>
      <c r="AL12" s="124">
        <f t="shared" ref="AL12:AL17" si="3">IFERROR(IF(AND(AA11="Impacto",AA12="Impacto"),(AL11-(+AL11*AD12)),IF(AND(AA12="Impacto",AA11="Probabilidad"),(AL11-(+AL11*AD12)),IF(AA12="Probabilidad",AL11,""))),"")</f>
        <v>0.6</v>
      </c>
      <c r="AM12" s="389"/>
      <c r="AN12" s="388"/>
      <c r="AO12" s="384"/>
      <c r="AP12" s="367"/>
      <c r="AQ12" s="125" t="s">
        <v>118</v>
      </c>
      <c r="AR12" s="119" t="s">
        <v>94</v>
      </c>
      <c r="AS12" s="119" t="s">
        <v>94</v>
      </c>
      <c r="AT12" s="126" t="s">
        <v>94</v>
      </c>
      <c r="AU12" s="127" t="s">
        <v>94</v>
      </c>
      <c r="AV12" s="371"/>
      <c r="AW12" s="114" t="s">
        <v>112</v>
      </c>
      <c r="AX12" s="264" t="s">
        <v>2866</v>
      </c>
      <c r="AY12" s="265" t="s">
        <v>3468</v>
      </c>
      <c r="AZ12" s="265" t="s">
        <v>3469</v>
      </c>
      <c r="BA12" s="125" t="s">
        <v>118</v>
      </c>
      <c r="BB12" s="128"/>
      <c r="BC12" s="128"/>
      <c r="BD12" s="128"/>
      <c r="BE12" s="373"/>
      <c r="BF12" s="374"/>
      <c r="BG12" s="374"/>
      <c r="BH12" s="131"/>
    </row>
    <row r="13" spans="1:1022" s="133" customFormat="1" ht="409.5">
      <c r="A13" s="376">
        <v>12</v>
      </c>
      <c r="B13" s="379" t="s">
        <v>712</v>
      </c>
      <c r="C13" s="367"/>
      <c r="D13" s="379" t="s">
        <v>231</v>
      </c>
      <c r="E13" s="379" t="s">
        <v>232</v>
      </c>
      <c r="F13" s="366"/>
      <c r="G13" s="367"/>
      <c r="H13" s="368"/>
      <c r="I13" s="369"/>
      <c r="J13" s="114" t="s">
        <v>741</v>
      </c>
      <c r="K13" s="115" t="s">
        <v>742</v>
      </c>
      <c r="L13" s="369"/>
      <c r="M13" s="369"/>
      <c r="N13" s="374"/>
      <c r="O13" s="369"/>
      <c r="P13" s="391"/>
      <c r="Q13" s="385"/>
      <c r="R13" s="393"/>
      <c r="S13" s="394"/>
      <c r="T13" s="385"/>
      <c r="U13" s="386"/>
      <c r="V13" s="114" t="s">
        <v>124</v>
      </c>
      <c r="W13" s="116" t="s">
        <v>743</v>
      </c>
      <c r="X13" s="117" t="s">
        <v>744</v>
      </c>
      <c r="Y13" s="118" t="s">
        <v>745</v>
      </c>
      <c r="Z13" s="134" t="s">
        <v>240</v>
      </c>
      <c r="AA13" s="120" t="str">
        <f t="shared" si="0"/>
        <v>Probabilidad</v>
      </c>
      <c r="AB13" s="121" t="s">
        <v>740</v>
      </c>
      <c r="AC13" s="121" t="s">
        <v>728</v>
      </c>
      <c r="AD13" s="122" t="str">
        <f t="shared" si="1"/>
        <v>30%</v>
      </c>
      <c r="AE13" s="121" t="s">
        <v>729</v>
      </c>
      <c r="AF13" s="121" t="s">
        <v>730</v>
      </c>
      <c r="AG13" s="121" t="s">
        <v>731</v>
      </c>
      <c r="AH13" s="123">
        <f t="shared" ref="AH13:AH17" si="4">IFERROR(IF(AND(AA12="Probabilidad",AA13="Probabilidad"),(AI12-(+AI12*AD13)),IF(AND(AA13="Probabilidad",AA12="Impacto"),(AI12-(+AI12*AD13)),IF(AA13="Impacto",AI12,""))),"")</f>
        <v>0.1764</v>
      </c>
      <c r="AI13" s="122">
        <f t="shared" si="2"/>
        <v>0.1764</v>
      </c>
      <c r="AJ13" s="387"/>
      <c r="AK13" s="388"/>
      <c r="AL13" s="124">
        <f t="shared" si="3"/>
        <v>0.6</v>
      </c>
      <c r="AM13" s="389"/>
      <c r="AN13" s="388"/>
      <c r="AO13" s="384"/>
      <c r="AP13" s="367"/>
      <c r="AQ13" s="125" t="s">
        <v>128</v>
      </c>
      <c r="AR13" s="119" t="s">
        <v>746</v>
      </c>
      <c r="AS13" s="119" t="s">
        <v>240</v>
      </c>
      <c r="AT13" s="135" t="s">
        <v>747</v>
      </c>
      <c r="AU13" s="127" t="s">
        <v>748</v>
      </c>
      <c r="AV13" s="371"/>
      <c r="AW13" s="114" t="s">
        <v>124</v>
      </c>
      <c r="AX13" s="264" t="s">
        <v>2866</v>
      </c>
      <c r="AY13" s="265" t="s">
        <v>3470</v>
      </c>
      <c r="AZ13" s="265" t="s">
        <v>3471</v>
      </c>
      <c r="BA13" s="125" t="s">
        <v>128</v>
      </c>
      <c r="BB13" s="264" t="s">
        <v>2866</v>
      </c>
      <c r="BC13" s="265" t="s">
        <v>3934</v>
      </c>
      <c r="BD13" s="265" t="s">
        <v>3935</v>
      </c>
      <c r="BE13" s="373"/>
      <c r="BF13" s="374"/>
      <c r="BG13" s="374"/>
      <c r="BH13" s="131"/>
    </row>
    <row r="14" spans="1:1022" s="133" customFormat="1" ht="82.5">
      <c r="A14" s="376">
        <v>12</v>
      </c>
      <c r="B14" s="379" t="s">
        <v>712</v>
      </c>
      <c r="C14" s="367"/>
      <c r="D14" s="379" t="s">
        <v>231</v>
      </c>
      <c r="E14" s="379" t="s">
        <v>232</v>
      </c>
      <c r="F14" s="366"/>
      <c r="G14" s="367"/>
      <c r="H14" s="368"/>
      <c r="I14" s="369"/>
      <c r="J14" s="114" t="s">
        <v>749</v>
      </c>
      <c r="K14" s="115" t="s">
        <v>750</v>
      </c>
      <c r="L14" s="369"/>
      <c r="M14" s="369"/>
      <c r="N14" s="374"/>
      <c r="O14" s="369"/>
      <c r="P14" s="391"/>
      <c r="Q14" s="385"/>
      <c r="R14" s="393"/>
      <c r="S14" s="394"/>
      <c r="T14" s="385"/>
      <c r="U14" s="386"/>
      <c r="V14" s="114" t="s">
        <v>131</v>
      </c>
      <c r="W14" s="116" t="s">
        <v>751</v>
      </c>
      <c r="X14" s="117" t="s">
        <v>752</v>
      </c>
      <c r="Y14" s="116" t="s">
        <v>94</v>
      </c>
      <c r="Z14" s="134" t="s">
        <v>753</v>
      </c>
      <c r="AA14" s="120" t="str">
        <f t="shared" si="0"/>
        <v>Probabilidad</v>
      </c>
      <c r="AB14" s="121" t="s">
        <v>740</v>
      </c>
      <c r="AC14" s="121" t="s">
        <v>728</v>
      </c>
      <c r="AD14" s="122" t="str">
        <f t="shared" si="1"/>
        <v>30%</v>
      </c>
      <c r="AE14" s="121" t="s">
        <v>729</v>
      </c>
      <c r="AF14" s="121" t="s">
        <v>730</v>
      </c>
      <c r="AG14" s="121" t="s">
        <v>731</v>
      </c>
      <c r="AH14" s="123">
        <f t="shared" si="4"/>
        <v>0.12348000000000001</v>
      </c>
      <c r="AI14" s="122">
        <f t="shared" si="2"/>
        <v>0.12348000000000001</v>
      </c>
      <c r="AJ14" s="387"/>
      <c r="AK14" s="388"/>
      <c r="AL14" s="124">
        <f t="shared" si="3"/>
        <v>0.6</v>
      </c>
      <c r="AM14" s="389"/>
      <c r="AN14" s="388"/>
      <c r="AO14" s="384"/>
      <c r="AP14" s="367"/>
      <c r="AQ14" s="125" t="s">
        <v>136</v>
      </c>
      <c r="AR14" s="119" t="s">
        <v>754</v>
      </c>
      <c r="AS14" s="119" t="s">
        <v>753</v>
      </c>
      <c r="AT14" s="135" t="s">
        <v>747</v>
      </c>
      <c r="AU14" s="127" t="s">
        <v>755</v>
      </c>
      <c r="AV14" s="371"/>
      <c r="AW14" s="114" t="s">
        <v>131</v>
      </c>
      <c r="AX14" s="128" t="s">
        <v>2866</v>
      </c>
      <c r="AY14" s="289" t="s">
        <v>3029</v>
      </c>
      <c r="AZ14" s="289" t="s">
        <v>3030</v>
      </c>
      <c r="BA14" s="125" t="s">
        <v>136</v>
      </c>
      <c r="BB14" s="128" t="s">
        <v>2866</v>
      </c>
      <c r="BC14" s="289" t="s">
        <v>3407</v>
      </c>
      <c r="BD14" s="289" t="s">
        <v>3408</v>
      </c>
      <c r="BE14" s="373"/>
      <c r="BF14" s="374"/>
      <c r="BG14" s="374"/>
      <c r="BH14" s="131"/>
    </row>
    <row r="15" spans="1:1022" s="133" customFormat="1">
      <c r="A15" s="376">
        <v>12</v>
      </c>
      <c r="B15" s="379" t="s">
        <v>712</v>
      </c>
      <c r="C15" s="367"/>
      <c r="D15" s="379" t="s">
        <v>231</v>
      </c>
      <c r="E15" s="379" t="s">
        <v>232</v>
      </c>
      <c r="F15" s="366"/>
      <c r="G15" s="367"/>
      <c r="H15" s="368"/>
      <c r="I15" s="369"/>
      <c r="J15" s="114" t="s">
        <v>756</v>
      </c>
      <c r="K15" s="115"/>
      <c r="L15" s="369"/>
      <c r="M15" s="369"/>
      <c r="N15" s="374"/>
      <c r="O15" s="369"/>
      <c r="P15" s="391"/>
      <c r="Q15" s="385"/>
      <c r="R15" s="393"/>
      <c r="S15" s="394"/>
      <c r="T15" s="385"/>
      <c r="U15" s="386"/>
      <c r="V15" s="114" t="s">
        <v>139</v>
      </c>
      <c r="W15" s="116"/>
      <c r="X15" s="117"/>
      <c r="Y15" s="118"/>
      <c r="Z15" s="116"/>
      <c r="AA15" s="120" t="str">
        <f t="shared" si="0"/>
        <v/>
      </c>
      <c r="AB15" s="121"/>
      <c r="AC15" s="121"/>
      <c r="AD15" s="122" t="str">
        <f t="shared" si="1"/>
        <v/>
      </c>
      <c r="AE15" s="121"/>
      <c r="AF15" s="121"/>
      <c r="AG15" s="121"/>
      <c r="AH15" s="123" t="str">
        <f t="shared" si="4"/>
        <v/>
      </c>
      <c r="AI15" s="122" t="str">
        <f t="shared" si="2"/>
        <v/>
      </c>
      <c r="AJ15" s="387"/>
      <c r="AK15" s="388"/>
      <c r="AL15" s="124" t="str">
        <f t="shared" si="3"/>
        <v/>
      </c>
      <c r="AM15" s="389"/>
      <c r="AN15" s="388"/>
      <c r="AO15" s="384"/>
      <c r="AP15" s="367"/>
      <c r="AQ15" s="125" t="s">
        <v>145</v>
      </c>
      <c r="AR15" s="119"/>
      <c r="AS15" s="119"/>
      <c r="AT15" s="126"/>
      <c r="AU15" s="119"/>
      <c r="AV15" s="371"/>
      <c r="AW15" s="114" t="s">
        <v>139</v>
      </c>
      <c r="AX15" s="128"/>
      <c r="AY15" s="129"/>
      <c r="AZ15" s="130"/>
      <c r="BA15" s="125" t="s">
        <v>145</v>
      </c>
      <c r="BB15" s="128"/>
      <c r="BC15" s="128"/>
      <c r="BD15" s="128"/>
      <c r="BE15" s="373"/>
      <c r="BF15" s="374"/>
      <c r="BG15" s="374"/>
      <c r="BH15" s="131"/>
    </row>
    <row r="16" spans="1:1022" s="133" customFormat="1">
      <c r="A16" s="376">
        <v>12</v>
      </c>
      <c r="B16" s="379" t="s">
        <v>712</v>
      </c>
      <c r="C16" s="367"/>
      <c r="D16" s="379" t="s">
        <v>231</v>
      </c>
      <c r="E16" s="379" t="s">
        <v>232</v>
      </c>
      <c r="F16" s="366"/>
      <c r="G16" s="367"/>
      <c r="H16" s="368"/>
      <c r="I16" s="369"/>
      <c r="J16" s="114" t="s">
        <v>757</v>
      </c>
      <c r="K16" s="115"/>
      <c r="L16" s="369"/>
      <c r="M16" s="369"/>
      <c r="N16" s="374"/>
      <c r="O16" s="369"/>
      <c r="P16" s="391"/>
      <c r="Q16" s="385"/>
      <c r="R16" s="393"/>
      <c r="S16" s="394"/>
      <c r="T16" s="385"/>
      <c r="U16" s="386"/>
      <c r="V16" s="114" t="s">
        <v>150</v>
      </c>
      <c r="W16" s="116"/>
      <c r="X16" s="117"/>
      <c r="Y16" s="118"/>
      <c r="Z16" s="116"/>
      <c r="AA16" s="120" t="str">
        <f t="shared" si="0"/>
        <v/>
      </c>
      <c r="AB16" s="121"/>
      <c r="AC16" s="121"/>
      <c r="AD16" s="122" t="str">
        <f t="shared" si="1"/>
        <v/>
      </c>
      <c r="AE16" s="121"/>
      <c r="AF16" s="121"/>
      <c r="AG16" s="121"/>
      <c r="AH16" s="123" t="str">
        <f t="shared" si="4"/>
        <v/>
      </c>
      <c r="AI16" s="122" t="str">
        <f t="shared" si="2"/>
        <v/>
      </c>
      <c r="AJ16" s="387"/>
      <c r="AK16" s="388"/>
      <c r="AL16" s="124" t="str">
        <f t="shared" si="3"/>
        <v/>
      </c>
      <c r="AM16" s="389"/>
      <c r="AN16" s="388"/>
      <c r="AO16" s="384"/>
      <c r="AP16" s="367"/>
      <c r="AQ16" s="125" t="s">
        <v>155</v>
      </c>
      <c r="AR16" s="119"/>
      <c r="AS16" s="119"/>
      <c r="AT16" s="126"/>
      <c r="AU16" s="119"/>
      <c r="AV16" s="371"/>
      <c r="AW16" s="114" t="s">
        <v>150</v>
      </c>
      <c r="AX16" s="128"/>
      <c r="AY16" s="129"/>
      <c r="AZ16" s="130"/>
      <c r="BA16" s="125" t="s">
        <v>155</v>
      </c>
      <c r="BB16" s="128"/>
      <c r="BC16" s="128"/>
      <c r="BD16" s="128"/>
      <c r="BE16" s="373"/>
      <c r="BF16" s="374"/>
      <c r="BG16" s="374"/>
      <c r="BH16" s="131"/>
    </row>
    <row r="17" spans="1:1023" s="133" customFormat="1">
      <c r="A17" s="377">
        <v>12</v>
      </c>
      <c r="B17" s="380" t="s">
        <v>712</v>
      </c>
      <c r="C17" s="367"/>
      <c r="D17" s="380" t="s">
        <v>231</v>
      </c>
      <c r="E17" s="380" t="s">
        <v>232</v>
      </c>
      <c r="F17" s="366"/>
      <c r="G17" s="367"/>
      <c r="H17" s="368"/>
      <c r="I17" s="369"/>
      <c r="J17" s="114" t="s">
        <v>758</v>
      </c>
      <c r="K17" s="115"/>
      <c r="L17" s="369"/>
      <c r="M17" s="369"/>
      <c r="N17" s="374"/>
      <c r="O17" s="369"/>
      <c r="P17" s="392"/>
      <c r="Q17" s="385"/>
      <c r="R17" s="393"/>
      <c r="S17" s="394"/>
      <c r="T17" s="385"/>
      <c r="U17" s="386"/>
      <c r="V17" s="114" t="s">
        <v>161</v>
      </c>
      <c r="W17" s="116"/>
      <c r="X17" s="117"/>
      <c r="Y17" s="118"/>
      <c r="Z17" s="116"/>
      <c r="AA17" s="120" t="str">
        <f t="shared" si="0"/>
        <v/>
      </c>
      <c r="AB17" s="121"/>
      <c r="AC17" s="121"/>
      <c r="AD17" s="122" t="str">
        <f t="shared" si="1"/>
        <v/>
      </c>
      <c r="AE17" s="121"/>
      <c r="AF17" s="121"/>
      <c r="AG17" s="121"/>
      <c r="AH17" s="123" t="str">
        <f t="shared" si="4"/>
        <v/>
      </c>
      <c r="AI17" s="122" t="str">
        <f t="shared" si="2"/>
        <v/>
      </c>
      <c r="AJ17" s="387"/>
      <c r="AK17" s="388"/>
      <c r="AL17" s="124" t="str">
        <f t="shared" si="3"/>
        <v/>
      </c>
      <c r="AM17" s="389"/>
      <c r="AN17" s="388"/>
      <c r="AO17" s="384"/>
      <c r="AP17" s="367"/>
      <c r="AQ17" s="125" t="s">
        <v>162</v>
      </c>
      <c r="AR17" s="119"/>
      <c r="AS17" s="119"/>
      <c r="AT17" s="126"/>
      <c r="AU17" s="119"/>
      <c r="AV17" s="372"/>
      <c r="AW17" s="114" t="s">
        <v>161</v>
      </c>
      <c r="AX17" s="128"/>
      <c r="AY17" s="129"/>
      <c r="AZ17" s="130"/>
      <c r="BA17" s="125" t="s">
        <v>162</v>
      </c>
      <c r="BB17" s="128"/>
      <c r="BC17" s="128"/>
      <c r="BD17" s="128"/>
      <c r="BE17" s="373"/>
      <c r="BF17" s="374"/>
      <c r="BG17" s="374"/>
      <c r="BH17" s="131"/>
    </row>
    <row r="18" spans="1:1023" s="132" customFormat="1" ht="264">
      <c r="A18" s="399">
        <v>14</v>
      </c>
      <c r="B18" s="400" t="s">
        <v>712</v>
      </c>
      <c r="C18" s="367" t="s">
        <v>713</v>
      </c>
      <c r="D18" s="400" t="s">
        <v>231</v>
      </c>
      <c r="E18" s="400" t="s">
        <v>232</v>
      </c>
      <c r="F18" s="366" t="s">
        <v>714</v>
      </c>
      <c r="G18" s="367" t="s">
        <v>759</v>
      </c>
      <c r="H18" s="368" t="str">
        <f>IF(B18="Seguridad_Información","Posibilidad de "&amp;C18&amp;"con "&amp;M18&amp;" "&amp;"por"&amp;" "&amp;I18&amp;" "&amp;"debido a"&amp;" "&amp;L18,"Posibilidad de"&amp;" "&amp;M18&amp;" "&amp;"por"&amp;" "&amp;I18&amp;" debido a"&amp;" "&amp;L18)</f>
        <v>Posibilidad de Afectación Económica y Reputacional por carencia de información de obligaciones vencidas por arrendatarios y/o respaldo legal para gestionar la recuperación de la cartera debido a falta de control y seguimiento de los contratos de arrendamiento</v>
      </c>
      <c r="I18" s="369" t="s">
        <v>760</v>
      </c>
      <c r="J18" s="114" t="s">
        <v>717</v>
      </c>
      <c r="K18" s="115" t="s">
        <v>761</v>
      </c>
      <c r="L18" s="369" t="s">
        <v>762</v>
      </c>
      <c r="M18" s="369" t="s">
        <v>763</v>
      </c>
      <c r="N18" s="397" t="s">
        <v>764</v>
      </c>
      <c r="O18" s="369" t="s">
        <v>765</v>
      </c>
      <c r="P18" s="390" t="str">
        <f>IF(OR($O18=[3]Tabla_Probabilidad!$D$30,$O18=[3]Tabla_Probabilidad!$D$32,$O18=[3]Tabla_Probabilidad!$J$32),"Muy Baja",IF(OR($O18=[3]Tabla_Probabilidad!$E$30,$O18=[3]Tabla_Probabilidad!$E$32,$O18=[3]Tabla_Probabilidad!$K$32),"Baja",IF(OR($O18=[3]Tabla_Probabilidad!$F$30,$O18=[3]Tabla_Probabilidad!$F$32,$O18=[3]Tabla_Probabilidad!$L$32),"Media",IF(OR($O18=[3]Tabla_Probabilidad!$G$30,$O18=[3]Tabla_Probabilidad!$G$32,$O18=[3]Tabla_Probabilidad!$M$32),"Alta",IF(OR($O18=[3]Tabla_Probabilidad!$H$30,$O18=[3]Tabla_Probabilidad!$H$32,$O18=[3]Tabla_Probabilidad!$N$32),"Muy Alta","")))))</f>
        <v>Alta</v>
      </c>
      <c r="Q18" s="385">
        <f>IF(P18="","",IF(P18="Muy Baja",0.2,IF(P18="Baja",0.4,IF(P18="Media",0.6,IF(P18="Alta",0.8,IF(P18="Muy Alta",1,))))))</f>
        <v>0.8</v>
      </c>
      <c r="R18" s="393" t="s">
        <v>766</v>
      </c>
      <c r="S18" s="394" t="str">
        <f>IF(OR($R18=[3]Tabla_Impacto!$D$24,$R18=[3]Tabla_Impacto!$D$27,$R18=[3]Tabla_Impacto!$J$24,$R18=[3]Tabla_Impacto!$P$26,$R18=[3]Tabla_Impacto!$V$26,$R18=[3]Tabla_Impacto!$AB$26),"Leve",IF(OR($R18=[3]Tabla_Impacto!$E$24,$R18=[3]Tabla_Impacto!$E$27,$R18=[3]Tabla_Impacto!$K$24,$R18=[3]Tabla_Impacto!$Q$26,$R18=[3]Tabla_Impacto!$W$26,$R18=[3]Tabla_Impacto!$AC$26),"Menor",IF(OR($R18=[3]Tabla_Impacto!$F$24,$R18=[3]Tabla_Impacto!$F$27,$R18=[3]Tabla_Impacto!$L$24,$R18=[3]Tabla_Impacto!$R$26,$R18=[3]Tabla_Impacto!$X$26,$R18=[3]Tabla_Impacto!$AD$26),"Moderado",IF(OR($R18=[3]Tabla_Impacto!$G$24,$R18=[3]Tabla_Impacto!$G$27,$R18=[3]Tabla_Impacto!$M$24,$R18=[3]Tabla_Impacto!$S$26,$R18=[3]Tabla_Impacto!$Y$26,$R18=[3]Tabla_Impacto!$AE$26),"Mayor",IF(OR($R18=[3]Tabla_Impacto!$H$24,$R18=[3]Tabla_Impacto!$H$27,$R18=[3]Tabla_Impacto!$N$24,$R18=[3]Tabla_Impacto!$T$26,$R18=[3]Tabla_Impacto!$Z$26,$R18=[3]Tabla_Impacto!$AF$26),"Catastrófico","")))))</f>
        <v>Mayor</v>
      </c>
      <c r="T18" s="385">
        <f>IF(S18="","",IF(S18="Leve",0.2,IF(S18="Menor",0.4,IF(S18="Moderado",0.6,IF(S18="Mayor",0.8,IF(S18="Catastrófico",1,))))))</f>
        <v>0.8</v>
      </c>
      <c r="U18" s="386" t="str">
        <f>IF(OR(AND(P18="Muy Baja",S18="Leve"),AND(P18="Muy Baja",S18="Menor"),AND(P18="Baja",S18="Leve")),"Bajo",IF(OR(AND(P18="Muy baja",S18="Moderado"),AND(P18="Baja",S18="Menor"),AND(P18="Baja",S18="Moderado"),AND(P18="Media",S18="Leve"),AND(P18="Media",S18="Menor"),AND(P18="Media",S18="Moderado"),AND(P18="Alta",S18="Leve"),AND(P18="Alta",S18="Menor")),"Moderado",IF(OR(AND(P18="Muy Baja",S18="Mayor"),AND(P18="Baja",S18="Mayor"),AND(P18="Media",S18="Mayor"),AND(P18="Alta",S18="Moderado"),AND(P18="Alta",S18="Mayor"),AND(P18="Muy Alta",S18="Leve"),AND(P18="Muy Alta",S18="Menor"),AND(P18="Muy Alta",S18="Moderado"),AND(P18="Muy Alta",S18="Mayor")),"Alto",IF(OR(AND(P18="Muy Baja",S18="Catastrófico"),AND(P18="Baja",S18="Catastrófico"),AND(P18="Media",S18="Catastrófico"),AND(P18="Alta",S18="Catastrófico"),AND(P18="Muy Alta",S18="Catastrófico")),"Extremo",""))))</f>
        <v>Alto</v>
      </c>
      <c r="V18" s="114" t="s">
        <v>91</v>
      </c>
      <c r="W18" s="116" t="s">
        <v>767</v>
      </c>
      <c r="X18" s="117" t="s">
        <v>768</v>
      </c>
      <c r="Y18" s="118" t="s">
        <v>769</v>
      </c>
      <c r="Z18" s="119" t="s">
        <v>240</v>
      </c>
      <c r="AA18" s="120" t="str">
        <f>IF(OR(AB18="Preventivo",AB18="Detectivo"),"Probabilidad",IF(AB18="Correctivo","Impacto",""))</f>
        <v>Probabilidad</v>
      </c>
      <c r="AB18" s="121" t="s">
        <v>727</v>
      </c>
      <c r="AC18" s="121" t="s">
        <v>728</v>
      </c>
      <c r="AD18" s="122" t="str">
        <f>IF(AND(AB18="Preventivo",AC18="Automático"),"50%",IF(AND(AB18="Preventivo",AC18="Manual"),"40%",IF(AND(AB18="Detectivo",AC18="Automático"),"40%",IF(AND(AB18="Detectivo",AC18="Manual"),"30%",IF(AND(AB18="Correctivo",AC18="Automático"),"35%",IF(AND(AB18="Correctivo",AC18="Manual"),"25%",""))))))</f>
        <v>40%</v>
      </c>
      <c r="AE18" s="121" t="s">
        <v>729</v>
      </c>
      <c r="AF18" s="121" t="s">
        <v>730</v>
      </c>
      <c r="AG18" s="121" t="s">
        <v>731</v>
      </c>
      <c r="AH18" s="123">
        <f>IFERROR(IF(AA18="Probabilidad",(Q18-(+Q18*AD18)),IF(AA18="Impacto",Q18,"")),"")</f>
        <v>0.48</v>
      </c>
      <c r="AI18" s="122">
        <f>AH18</f>
        <v>0.48</v>
      </c>
      <c r="AJ18" s="387" t="str">
        <f>IFERROR(IF(AK18="","",IF(AK18&lt;=0.2,"Muy Baja",IF(AK18&lt;=0.4,"Baja",IF(AK18&lt;=0.6,"Media",IF(AK18&lt;=0.8,"Alta","Muy Alta"))))),"")</f>
        <v>Baja</v>
      </c>
      <c r="AK18" s="388">
        <f>IFERROR(LOOKUP(MAX(AI18:AI24)+1,(AI18:AI24)),"")</f>
        <v>0.20159999999999997</v>
      </c>
      <c r="AL18" s="124">
        <f>IFERROR(IF(AA18="Impacto",(T18-(+T18*AD18)),IF(AA18="Probabilidad",T18,"")),"")</f>
        <v>0.8</v>
      </c>
      <c r="AM18" s="389" t="str">
        <f>IFERROR(IF(AN18="","",IF(AN18&lt;=0.2,"Leve",IF(AN18&lt;=0.4,"Menor",IF(AN18&lt;=0.6,"Moderado",IF(AN18&lt;=0.8,"Mayor","Catastrófico"))))),"")</f>
        <v>Mayor</v>
      </c>
      <c r="AN18" s="388">
        <f>IFERROR(LOOKUP(MAX(AL18:AL24)+1,(AL18:AL24)),"")</f>
        <v>0.8</v>
      </c>
      <c r="AO18" s="384" t="str">
        <f>IFERROR(IF(OR(AND(AJ18="Muy Baja",AM18="Leve"),AND(AJ18="Muy Baja",AM18="Menor"),AND(AJ18="Baja",AM18="Leve")),"Bajo",IF(OR(AND(AJ18="Muy baja",AM18="Moderado"),AND(AJ18="Baja",AM18="Menor"),AND(AJ18="Baja",AM18="Moderado"),AND(AJ18="Media",AM18="Leve"),AND(AJ18="Media",AM18="Menor"),AND(AJ18="Media",AM18="Moderado"),AND(AJ18="Alta",AM18="Leve"),AND(AJ18="Alta",AM18="Menor")),"Moderado",IF(OR(AND(AJ18="Muy Baja",AM18="Mayor"),AND(AJ18="Baja",AM18="Mayor"),AND(AJ18="Media",AM18="Mayor"),AND(AJ18="Alta",AM18="Moderado"),AND(AJ18="Alta",AM18="Mayor"),AND(AJ18="Muy Alta",AM18="Leve"),AND(AJ18="Muy Alta",AM18="Menor"),AND(AJ18="Muy Alta",AM18="Moderado"),AND(AJ18="Muy Alta",AM18="Mayor")),"Alto",IF(OR(AND(AJ18="Muy Baja",AM18="Catastrófico"),AND(AJ18="Baja",AM18="Catastrófico"),AND(AJ18="Media",AM18="Catastrófico"),AND(AJ18="Alta",AM18="Catastrófico"),AND(AJ18="Muy Alta",AM18="Catastrófico")),"Extremo","")))),"")</f>
        <v>Alto</v>
      </c>
      <c r="AP18" s="367" t="s">
        <v>104</v>
      </c>
      <c r="AQ18" s="125" t="s">
        <v>105</v>
      </c>
      <c r="AR18" s="119" t="s">
        <v>770</v>
      </c>
      <c r="AS18" s="119" t="s">
        <v>311</v>
      </c>
      <c r="AT18" s="126">
        <v>44742</v>
      </c>
      <c r="AU18" s="127" t="s">
        <v>733</v>
      </c>
      <c r="AV18" s="370" t="s">
        <v>771</v>
      </c>
      <c r="AW18" s="114" t="s">
        <v>91</v>
      </c>
      <c r="AX18" s="264" t="s">
        <v>2866</v>
      </c>
      <c r="AY18" s="265" t="s">
        <v>3472</v>
      </c>
      <c r="AZ18" s="265" t="s">
        <v>3473</v>
      </c>
      <c r="BA18" s="125" t="s">
        <v>105</v>
      </c>
      <c r="BB18" s="128"/>
      <c r="BC18" s="264" t="s">
        <v>2869</v>
      </c>
      <c r="BD18" s="128"/>
      <c r="BE18" s="373" t="s">
        <v>2891</v>
      </c>
      <c r="BF18" s="374"/>
      <c r="BG18" s="374"/>
      <c r="BH18" s="131"/>
    </row>
    <row r="19" spans="1:1023" s="133" customFormat="1" ht="379.5">
      <c r="A19" s="399">
        <v>14</v>
      </c>
      <c r="B19" s="400" t="s">
        <v>712</v>
      </c>
      <c r="C19" s="367"/>
      <c r="D19" s="400" t="s">
        <v>231</v>
      </c>
      <c r="E19" s="400" t="s">
        <v>232</v>
      </c>
      <c r="F19" s="366"/>
      <c r="G19" s="367"/>
      <c r="H19" s="368"/>
      <c r="I19" s="369"/>
      <c r="J19" s="114" t="s">
        <v>735</v>
      </c>
      <c r="K19" s="115" t="s">
        <v>772</v>
      </c>
      <c r="L19" s="369"/>
      <c r="M19" s="369"/>
      <c r="N19" s="398"/>
      <c r="O19" s="369"/>
      <c r="P19" s="391"/>
      <c r="Q19" s="385"/>
      <c r="R19" s="393"/>
      <c r="S19" s="394"/>
      <c r="T19" s="385"/>
      <c r="U19" s="386"/>
      <c r="V19" s="114" t="s">
        <v>112</v>
      </c>
      <c r="W19" s="116" t="s">
        <v>773</v>
      </c>
      <c r="X19" s="117" t="s">
        <v>774</v>
      </c>
      <c r="Y19" s="118" t="s">
        <v>775</v>
      </c>
      <c r="Z19" s="119" t="s">
        <v>240</v>
      </c>
      <c r="AA19" s="120" t="str">
        <f t="shared" ref="AA19:AA274" si="5">IF(OR(AB19="Preventivo",AB19="Detectivo"),"Probabilidad",IF(AB19="Correctivo","Impacto",""))</f>
        <v>Probabilidad</v>
      </c>
      <c r="AB19" s="121" t="s">
        <v>740</v>
      </c>
      <c r="AC19" s="121" t="s">
        <v>728</v>
      </c>
      <c r="AD19" s="122" t="str">
        <f t="shared" ref="AD19:AD273" si="6">IF(AND(AB19="Preventivo",AC19="Automático"),"50%",IF(AND(AB19="Preventivo",AC19="Manual"),"40%",IF(AND(AB19="Detectivo",AC19="Automático"),"40%",IF(AND(AB19="Detectivo",AC19="Manual"),"30%",IF(AND(AB19="Correctivo",AC19="Automático"),"35%",IF(AND(AB19="Correctivo",AC19="Manual"),"25%",""))))))</f>
        <v>30%</v>
      </c>
      <c r="AE19" s="121" t="s">
        <v>729</v>
      </c>
      <c r="AF19" s="121" t="s">
        <v>730</v>
      </c>
      <c r="AG19" s="121" t="s">
        <v>731</v>
      </c>
      <c r="AH19" s="123">
        <f>IFERROR(IF(AND(AA18="Probabilidad",AA19="Probabilidad"),(AI18-(+AI18*AD19)),IF(AND(AA19="Probabilidad",AA18="Impacto"),(AI18-(+AI18*AD19)),IF(AA19="Impacto",AI18,""))),"")</f>
        <v>0.33599999999999997</v>
      </c>
      <c r="AI19" s="122">
        <f t="shared" ref="AI19:AI273" si="7">AH19</f>
        <v>0.33599999999999997</v>
      </c>
      <c r="AJ19" s="387"/>
      <c r="AK19" s="388"/>
      <c r="AL19" s="124">
        <f t="shared" ref="AL19:AL73" si="8">IFERROR(IF(AND(AA18="Impacto",AA19="Impacto"),(AL18-(+AL18*AD19)),IF(AND(AA19="Impacto",AA18="Probabilidad"),(AL18-(+AL18*AD19)),IF(AA19="Probabilidad",AL18,""))),"")</f>
        <v>0.8</v>
      </c>
      <c r="AM19" s="389"/>
      <c r="AN19" s="388"/>
      <c r="AO19" s="384"/>
      <c r="AP19" s="367"/>
      <c r="AQ19" s="125" t="s">
        <v>118</v>
      </c>
      <c r="AR19" s="119" t="s">
        <v>94</v>
      </c>
      <c r="AS19" s="119" t="s">
        <v>94</v>
      </c>
      <c r="AT19" s="126" t="s">
        <v>94</v>
      </c>
      <c r="AU19" s="127" t="s">
        <v>94</v>
      </c>
      <c r="AV19" s="371"/>
      <c r="AW19" s="114" t="s">
        <v>112</v>
      </c>
      <c r="AX19" s="264" t="s">
        <v>2866</v>
      </c>
      <c r="AY19" s="265" t="s">
        <v>3474</v>
      </c>
      <c r="AZ19" s="265" t="s">
        <v>3475</v>
      </c>
      <c r="BA19" s="125" t="s">
        <v>118</v>
      </c>
      <c r="BB19" s="128"/>
      <c r="BC19" s="128"/>
      <c r="BD19" s="128"/>
      <c r="BE19" s="373"/>
      <c r="BF19" s="374"/>
      <c r="BG19" s="374"/>
      <c r="BH19" s="131"/>
    </row>
    <row r="20" spans="1:1023" s="133" customFormat="1" ht="409.5">
      <c r="A20" s="399">
        <v>14</v>
      </c>
      <c r="B20" s="400" t="s">
        <v>712</v>
      </c>
      <c r="C20" s="367"/>
      <c r="D20" s="400" t="s">
        <v>231</v>
      </c>
      <c r="E20" s="400" t="s">
        <v>232</v>
      </c>
      <c r="F20" s="366"/>
      <c r="G20" s="367"/>
      <c r="H20" s="368"/>
      <c r="I20" s="369"/>
      <c r="J20" s="114" t="s">
        <v>741</v>
      </c>
      <c r="K20" s="115" t="s">
        <v>776</v>
      </c>
      <c r="L20" s="369"/>
      <c r="M20" s="369"/>
      <c r="N20" s="398"/>
      <c r="O20" s="369"/>
      <c r="P20" s="391"/>
      <c r="Q20" s="385"/>
      <c r="R20" s="393"/>
      <c r="S20" s="394"/>
      <c r="T20" s="385"/>
      <c r="U20" s="386"/>
      <c r="V20" s="114" t="s">
        <v>124</v>
      </c>
      <c r="W20" s="116" t="s">
        <v>777</v>
      </c>
      <c r="X20" s="117" t="s">
        <v>778</v>
      </c>
      <c r="Y20" s="118" t="s">
        <v>779</v>
      </c>
      <c r="Z20" s="119" t="s">
        <v>240</v>
      </c>
      <c r="AA20" s="120" t="str">
        <f t="shared" si="5"/>
        <v>Probabilidad</v>
      </c>
      <c r="AB20" s="121" t="s">
        <v>727</v>
      </c>
      <c r="AC20" s="121" t="s">
        <v>728</v>
      </c>
      <c r="AD20" s="122" t="str">
        <f t="shared" si="6"/>
        <v>40%</v>
      </c>
      <c r="AE20" s="121" t="s">
        <v>729</v>
      </c>
      <c r="AF20" s="121" t="s">
        <v>730</v>
      </c>
      <c r="AG20" s="121" t="s">
        <v>731</v>
      </c>
      <c r="AH20" s="123">
        <f t="shared" ref="AH20:AH24" si="9">IFERROR(IF(AND(AA19="Probabilidad",AA20="Probabilidad"),(AI19-(+AI19*AD20)),IF(AND(AA20="Probabilidad",AA19="Impacto"),(AI19-(+AI19*AD20)),IF(AA20="Impacto",AI19,""))),"")</f>
        <v>0.20159999999999997</v>
      </c>
      <c r="AI20" s="122">
        <f t="shared" si="7"/>
        <v>0.20159999999999997</v>
      </c>
      <c r="AJ20" s="387"/>
      <c r="AK20" s="388"/>
      <c r="AL20" s="124">
        <f t="shared" si="8"/>
        <v>0.8</v>
      </c>
      <c r="AM20" s="389"/>
      <c r="AN20" s="388"/>
      <c r="AO20" s="384"/>
      <c r="AP20" s="367"/>
      <c r="AQ20" s="125" t="s">
        <v>128</v>
      </c>
      <c r="AR20" s="119" t="s">
        <v>780</v>
      </c>
      <c r="AS20" s="119" t="s">
        <v>240</v>
      </c>
      <c r="AT20" s="135" t="s">
        <v>747</v>
      </c>
      <c r="AU20" s="127" t="s">
        <v>733</v>
      </c>
      <c r="AV20" s="371"/>
      <c r="AW20" s="114" t="s">
        <v>124</v>
      </c>
      <c r="AX20" s="264" t="s">
        <v>2866</v>
      </c>
      <c r="AY20" s="265" t="s">
        <v>3476</v>
      </c>
      <c r="AZ20" s="265" t="s">
        <v>3477</v>
      </c>
      <c r="BA20" s="125" t="s">
        <v>128</v>
      </c>
      <c r="BB20" s="264" t="s">
        <v>2866</v>
      </c>
      <c r="BC20" s="265" t="s">
        <v>3936</v>
      </c>
      <c r="BD20" s="265" t="s">
        <v>3925</v>
      </c>
      <c r="BE20" s="373"/>
      <c r="BF20" s="374"/>
      <c r="BG20" s="374"/>
      <c r="BH20" s="131"/>
    </row>
    <row r="21" spans="1:1023" s="133" customFormat="1">
      <c r="A21" s="399">
        <v>14</v>
      </c>
      <c r="B21" s="400" t="s">
        <v>712</v>
      </c>
      <c r="C21" s="367"/>
      <c r="D21" s="400" t="s">
        <v>231</v>
      </c>
      <c r="E21" s="400" t="s">
        <v>232</v>
      </c>
      <c r="F21" s="366"/>
      <c r="G21" s="367"/>
      <c r="H21" s="368"/>
      <c r="I21" s="369"/>
      <c r="J21" s="114" t="s">
        <v>749</v>
      </c>
      <c r="K21" s="115"/>
      <c r="L21" s="369"/>
      <c r="M21" s="369"/>
      <c r="N21" s="398"/>
      <c r="O21" s="369"/>
      <c r="P21" s="391"/>
      <c r="Q21" s="385"/>
      <c r="R21" s="393"/>
      <c r="S21" s="394"/>
      <c r="T21" s="385"/>
      <c r="U21" s="386"/>
      <c r="V21" s="114" t="s">
        <v>131</v>
      </c>
      <c r="W21" s="116"/>
      <c r="X21" s="117"/>
      <c r="Y21" s="118"/>
      <c r="Z21" s="119"/>
      <c r="AA21" s="120" t="str">
        <f t="shared" si="5"/>
        <v/>
      </c>
      <c r="AB21" s="121"/>
      <c r="AC21" s="121"/>
      <c r="AD21" s="122" t="str">
        <f t="shared" si="6"/>
        <v/>
      </c>
      <c r="AE21" s="121"/>
      <c r="AF21" s="121"/>
      <c r="AG21" s="121"/>
      <c r="AH21" s="123" t="str">
        <f t="shared" si="9"/>
        <v/>
      </c>
      <c r="AI21" s="122" t="str">
        <f t="shared" si="7"/>
        <v/>
      </c>
      <c r="AJ21" s="387"/>
      <c r="AK21" s="388"/>
      <c r="AL21" s="124" t="str">
        <f t="shared" si="8"/>
        <v/>
      </c>
      <c r="AM21" s="389"/>
      <c r="AN21" s="388"/>
      <c r="AO21" s="384"/>
      <c r="AP21" s="367"/>
      <c r="AQ21" s="125" t="s">
        <v>136</v>
      </c>
      <c r="AR21" s="119"/>
      <c r="AS21" s="119"/>
      <c r="AT21" s="135"/>
      <c r="AU21" s="127"/>
      <c r="AV21" s="371"/>
      <c r="AW21" s="114" t="s">
        <v>131</v>
      </c>
      <c r="AX21" s="128"/>
      <c r="AY21" s="129"/>
      <c r="AZ21" s="130"/>
      <c r="BA21" s="125" t="s">
        <v>136</v>
      </c>
      <c r="BB21" s="128"/>
      <c r="BC21" s="128"/>
      <c r="BD21" s="128"/>
      <c r="BE21" s="373"/>
      <c r="BF21" s="374"/>
      <c r="BG21" s="374"/>
      <c r="BH21" s="131"/>
    </row>
    <row r="22" spans="1:1023" s="133" customFormat="1">
      <c r="A22" s="399">
        <v>14</v>
      </c>
      <c r="B22" s="400" t="s">
        <v>712</v>
      </c>
      <c r="C22" s="367"/>
      <c r="D22" s="400" t="s">
        <v>231</v>
      </c>
      <c r="E22" s="400" t="s">
        <v>232</v>
      </c>
      <c r="F22" s="366"/>
      <c r="G22" s="367"/>
      <c r="H22" s="368"/>
      <c r="I22" s="369"/>
      <c r="J22" s="114" t="s">
        <v>756</v>
      </c>
      <c r="K22" s="115"/>
      <c r="L22" s="369"/>
      <c r="M22" s="369"/>
      <c r="N22" s="398"/>
      <c r="O22" s="369"/>
      <c r="P22" s="391"/>
      <c r="Q22" s="385"/>
      <c r="R22" s="393"/>
      <c r="S22" s="394"/>
      <c r="T22" s="385"/>
      <c r="U22" s="386"/>
      <c r="V22" s="114" t="s">
        <v>139</v>
      </c>
      <c r="W22" s="116"/>
      <c r="X22" s="117"/>
      <c r="Y22" s="118"/>
      <c r="Z22" s="119"/>
      <c r="AA22" s="120" t="str">
        <f t="shared" si="5"/>
        <v/>
      </c>
      <c r="AB22" s="121"/>
      <c r="AC22" s="121"/>
      <c r="AD22" s="122" t="str">
        <f t="shared" si="6"/>
        <v/>
      </c>
      <c r="AE22" s="121"/>
      <c r="AF22" s="121"/>
      <c r="AG22" s="121"/>
      <c r="AH22" s="123" t="str">
        <f t="shared" si="9"/>
        <v/>
      </c>
      <c r="AI22" s="122" t="str">
        <f t="shared" si="7"/>
        <v/>
      </c>
      <c r="AJ22" s="387"/>
      <c r="AK22" s="388"/>
      <c r="AL22" s="124" t="str">
        <f t="shared" si="8"/>
        <v/>
      </c>
      <c r="AM22" s="389"/>
      <c r="AN22" s="388"/>
      <c r="AO22" s="384"/>
      <c r="AP22" s="367"/>
      <c r="AQ22" s="125" t="s">
        <v>145</v>
      </c>
      <c r="AR22" s="119"/>
      <c r="AS22" s="119"/>
      <c r="AT22" s="126"/>
      <c r="AU22" s="127"/>
      <c r="AV22" s="371"/>
      <c r="AW22" s="114" t="s">
        <v>139</v>
      </c>
      <c r="AX22" s="128"/>
      <c r="AY22" s="129"/>
      <c r="AZ22" s="130"/>
      <c r="BA22" s="125" t="s">
        <v>145</v>
      </c>
      <c r="BB22" s="128"/>
      <c r="BC22" s="128"/>
      <c r="BD22" s="128"/>
      <c r="BE22" s="373"/>
      <c r="BF22" s="374"/>
      <c r="BG22" s="374"/>
      <c r="BH22" s="131"/>
    </row>
    <row r="23" spans="1:1023" s="133" customFormat="1">
      <c r="A23" s="399">
        <v>14</v>
      </c>
      <c r="B23" s="400" t="s">
        <v>712</v>
      </c>
      <c r="C23" s="367"/>
      <c r="D23" s="400" t="s">
        <v>231</v>
      </c>
      <c r="E23" s="400" t="s">
        <v>232</v>
      </c>
      <c r="F23" s="366"/>
      <c r="G23" s="367"/>
      <c r="H23" s="368"/>
      <c r="I23" s="369"/>
      <c r="J23" s="114" t="s">
        <v>757</v>
      </c>
      <c r="K23" s="115"/>
      <c r="L23" s="369"/>
      <c r="M23" s="369"/>
      <c r="N23" s="398"/>
      <c r="O23" s="369"/>
      <c r="P23" s="391"/>
      <c r="Q23" s="385"/>
      <c r="R23" s="393"/>
      <c r="S23" s="394"/>
      <c r="T23" s="385"/>
      <c r="U23" s="386"/>
      <c r="V23" s="114" t="s">
        <v>150</v>
      </c>
      <c r="W23" s="116"/>
      <c r="X23" s="117"/>
      <c r="Y23" s="118"/>
      <c r="Z23" s="116"/>
      <c r="AA23" s="120" t="str">
        <f t="shared" si="5"/>
        <v/>
      </c>
      <c r="AB23" s="121"/>
      <c r="AC23" s="121"/>
      <c r="AD23" s="122" t="str">
        <f t="shared" si="6"/>
        <v/>
      </c>
      <c r="AE23" s="121"/>
      <c r="AF23" s="121"/>
      <c r="AG23" s="121"/>
      <c r="AH23" s="123" t="str">
        <f t="shared" si="9"/>
        <v/>
      </c>
      <c r="AI23" s="122" t="str">
        <f t="shared" si="7"/>
        <v/>
      </c>
      <c r="AJ23" s="387"/>
      <c r="AK23" s="388"/>
      <c r="AL23" s="124" t="str">
        <f t="shared" si="8"/>
        <v/>
      </c>
      <c r="AM23" s="389"/>
      <c r="AN23" s="388"/>
      <c r="AO23" s="384"/>
      <c r="AP23" s="367"/>
      <c r="AQ23" s="125" t="s">
        <v>155</v>
      </c>
      <c r="AR23" s="119"/>
      <c r="AS23" s="119"/>
      <c r="AT23" s="126"/>
      <c r="AU23" s="119"/>
      <c r="AV23" s="371"/>
      <c r="AW23" s="114" t="s">
        <v>150</v>
      </c>
      <c r="AX23" s="128"/>
      <c r="AY23" s="129"/>
      <c r="AZ23" s="130"/>
      <c r="BA23" s="125" t="s">
        <v>155</v>
      </c>
      <c r="BB23" s="128"/>
      <c r="BC23" s="128"/>
      <c r="BD23" s="128"/>
      <c r="BE23" s="373"/>
      <c r="BF23" s="374"/>
      <c r="BG23" s="374"/>
      <c r="BH23" s="131"/>
    </row>
    <row r="24" spans="1:1023" s="133" customFormat="1">
      <c r="A24" s="399">
        <v>14</v>
      </c>
      <c r="B24" s="400" t="s">
        <v>712</v>
      </c>
      <c r="C24" s="367"/>
      <c r="D24" s="400" t="s">
        <v>231</v>
      </c>
      <c r="E24" s="400" t="s">
        <v>232</v>
      </c>
      <c r="F24" s="366"/>
      <c r="G24" s="367"/>
      <c r="H24" s="368"/>
      <c r="I24" s="369"/>
      <c r="J24" s="114" t="s">
        <v>758</v>
      </c>
      <c r="K24" s="115"/>
      <c r="L24" s="369"/>
      <c r="M24" s="369"/>
      <c r="N24" s="398"/>
      <c r="O24" s="369"/>
      <c r="P24" s="392"/>
      <c r="Q24" s="385"/>
      <c r="R24" s="393"/>
      <c r="S24" s="394"/>
      <c r="T24" s="385"/>
      <c r="U24" s="386"/>
      <c r="V24" s="114" t="s">
        <v>161</v>
      </c>
      <c r="W24" s="116"/>
      <c r="X24" s="117"/>
      <c r="Y24" s="118"/>
      <c r="Z24" s="116"/>
      <c r="AA24" s="120" t="str">
        <f t="shared" si="5"/>
        <v/>
      </c>
      <c r="AB24" s="121"/>
      <c r="AC24" s="121"/>
      <c r="AD24" s="122" t="str">
        <f t="shared" si="6"/>
        <v/>
      </c>
      <c r="AE24" s="121"/>
      <c r="AF24" s="121"/>
      <c r="AG24" s="121"/>
      <c r="AH24" s="123" t="str">
        <f t="shared" si="9"/>
        <v/>
      </c>
      <c r="AI24" s="122" t="str">
        <f t="shared" si="7"/>
        <v/>
      </c>
      <c r="AJ24" s="387"/>
      <c r="AK24" s="388"/>
      <c r="AL24" s="124" t="str">
        <f t="shared" si="8"/>
        <v/>
      </c>
      <c r="AM24" s="389"/>
      <c r="AN24" s="388"/>
      <c r="AO24" s="384"/>
      <c r="AP24" s="367"/>
      <c r="AQ24" s="125" t="s">
        <v>162</v>
      </c>
      <c r="AR24" s="119"/>
      <c r="AS24" s="119"/>
      <c r="AT24" s="126"/>
      <c r="AU24" s="119"/>
      <c r="AV24" s="372"/>
      <c r="AW24" s="114" t="s">
        <v>161</v>
      </c>
      <c r="AX24" s="128"/>
      <c r="AY24" s="129"/>
      <c r="AZ24" s="130"/>
      <c r="BA24" s="125" t="s">
        <v>162</v>
      </c>
      <c r="BB24" s="128"/>
      <c r="BC24" s="128"/>
      <c r="BD24" s="128"/>
      <c r="BE24" s="373"/>
      <c r="BF24" s="374"/>
      <c r="BG24" s="374"/>
      <c r="BH24" s="131"/>
    </row>
    <row r="25" spans="1:1023" s="144" customFormat="1" ht="148.5" customHeight="1">
      <c r="A25" s="395">
        <v>15</v>
      </c>
      <c r="B25" s="396" t="s">
        <v>712</v>
      </c>
      <c r="C25" s="367" t="s">
        <v>713</v>
      </c>
      <c r="D25" s="396" t="s">
        <v>396</v>
      </c>
      <c r="E25" s="396" t="s">
        <v>453</v>
      </c>
      <c r="F25" s="409" t="s">
        <v>781</v>
      </c>
      <c r="G25" s="412" t="s">
        <v>782</v>
      </c>
      <c r="H25" s="415" t="str">
        <f>IF(B25="Seguridad_Información","Posibilidad de "&amp;C25&amp;"con "&amp;M25&amp;" "&amp;"por"&amp;" "&amp;I25&amp;" "&amp;"debido a"&amp;" "&amp;L25,"Posibilidad de"&amp;" "&amp;M25&amp;" "&amp;"por"&amp;" "&amp;I25&amp;" debido a"&amp;" "&amp;L25)</f>
        <v xml:space="preserve">Posibilidad de Afectación Económica por gestionar de manera tardía la comercialización, chatarrización, daciones en pagos de activos y liquidación de sociedades debido a los requisitos existentes y la dependencia de terceros dentro del proceso </v>
      </c>
      <c r="I25" s="418" t="s">
        <v>783</v>
      </c>
      <c r="J25" s="136" t="s">
        <v>717</v>
      </c>
      <c r="K25" s="137" t="s">
        <v>784</v>
      </c>
      <c r="L25" s="418" t="s">
        <v>785</v>
      </c>
      <c r="M25" s="418" t="s">
        <v>720</v>
      </c>
      <c r="N25" s="406" t="s">
        <v>786</v>
      </c>
      <c r="O25" s="369" t="s">
        <v>765</v>
      </c>
      <c r="P25" s="390" t="str">
        <f>IF(OR($O25=[3]Tabla_Probabilidad!$D$30,$O25=[3]Tabla_Probabilidad!$D$32,$O25=[3]Tabla_Probabilidad!$J$32),"Muy Baja",IF(OR($O25=[3]Tabla_Probabilidad!$E$30,$O25=[3]Tabla_Probabilidad!$E$32,$O25=[3]Tabla_Probabilidad!$K$32),"Baja",IF(OR($O25=[3]Tabla_Probabilidad!$F$30,$O25=[3]Tabla_Probabilidad!$F$32,$O25=[3]Tabla_Probabilidad!$L$32),"Media",IF(OR($O25=[3]Tabla_Probabilidad!$G$30,$O25=[3]Tabla_Probabilidad!$G$32,$O25=[3]Tabla_Probabilidad!$M$32),"Alta",IF(OR($O25=[3]Tabla_Probabilidad!$H$30,$O25=[3]Tabla_Probabilidad!$H$32,$O25=[3]Tabla_Probabilidad!$N$32),"Muy Alta","")))))</f>
        <v>Alta</v>
      </c>
      <c r="Q25" s="385">
        <f t="shared" ref="Q25" si="10">IF(P25="","",IF(P25="Muy Baja",0.2,IF(P25="Baja",0.4,IF(P25="Media",0.6,IF(P25="Alta",0.8,IF(P25="Muy Alta",1,))))))</f>
        <v>0.8</v>
      </c>
      <c r="R25" s="393" t="s">
        <v>787</v>
      </c>
      <c r="S25" s="394" t="str">
        <f>IF(OR($R25=[3]Tabla_Impacto!$D$24,$R25=[3]Tabla_Impacto!$D$27,$R25=[3]Tabla_Impacto!$J$24,$R25=[3]Tabla_Impacto!$P$26,$R25=[3]Tabla_Impacto!$V$26,$R25=[3]Tabla_Impacto!$AB$26),"Leve",IF(OR($R25=[3]Tabla_Impacto!$E$24,$R25=[3]Tabla_Impacto!$E$27,$R25=[3]Tabla_Impacto!$K$24,$R25=[3]Tabla_Impacto!$Q$26,$R25=[3]Tabla_Impacto!$W$26,$R25=[3]Tabla_Impacto!$AC$26),"Menor",IF(OR($R25=[3]Tabla_Impacto!$F$24,$R25=[3]Tabla_Impacto!$F$27,$R25=[3]Tabla_Impacto!$L$24,$R25=[3]Tabla_Impacto!$R$26,$R25=[3]Tabla_Impacto!$X$26,$R25=[3]Tabla_Impacto!$AD$26),"Moderado",IF(OR($R25=[3]Tabla_Impacto!$G$24,$R25=[3]Tabla_Impacto!$G$27,$R25=[3]Tabla_Impacto!$M$24,$R25=[3]Tabla_Impacto!$S$26,$R25=[3]Tabla_Impacto!$Y$26,$R25=[3]Tabla_Impacto!$AE$26),"Mayor",IF(OR($R25=[3]Tabla_Impacto!$H$24,$R25=[3]Tabla_Impacto!$H$27,$R25=[3]Tabla_Impacto!$N$24,$R25=[3]Tabla_Impacto!$T$26,$R25=[3]Tabla_Impacto!$Z$26,$R25=[3]Tabla_Impacto!$AF$26),"Catastrófico","")))))</f>
        <v>Catastrófico</v>
      </c>
      <c r="T25" s="385">
        <f t="shared" ref="T25" si="11">IF(S25="","",IF(S25="Leve",0.2,IF(S25="Menor",0.4,IF(S25="Moderado",0.6,IF(S25="Mayor",0.8,IF(S25="Catastrófico",1,))))))</f>
        <v>1</v>
      </c>
      <c r="U25" s="403" t="str">
        <f>IF(OR(AND(P25="Muy Baja",S25="Leve"),AND(P25="Muy Baja",S25="Menor"),AND(P25="Baja",S25="Leve")),"Bajo",IF(OR(AND(P25="Muy baja",S25="Moderado"),AND(P25="Baja",S25="Menor"),AND(P25="Baja",S25="Moderado"),AND(P25="Media",S25="Leve"),AND(P25="Media",S25="Menor"),AND(P25="Media",S25="Moderado"),AND(P25="Alta",S25="Leve"),AND(P25="Alta",S25="Menor")),"Moderado",IF(OR(AND(P25="Muy Baja",S25="Mayor"),AND(P25="Baja",S25="Mayor"),AND(P25="Media",S25="Mayor"),AND(P25="Alta",S25="Moderado"),AND(P25="Alta",S25="Mayor"),AND(P25="Muy Alta",S25="Leve"),AND(P25="Muy Alta",S25="Menor"),AND(P25="Muy Alta",S25="Moderado"),AND(P25="Muy Alta",S25="Mayor")),"Alto",IF(OR(AND(P25="Muy Baja",S25="Catastrófico"),AND(P25="Baja",S25="Catastrófico"),AND(P25="Media",S25="Catastrófico"),AND(P25="Alta",S25="Catastrófico"),AND(P25="Muy Alta",S25="Catastrófico")),"Extremo",""))))</f>
        <v>Extremo</v>
      </c>
      <c r="V25" s="136" t="s">
        <v>91</v>
      </c>
      <c r="W25" s="138" t="s">
        <v>788</v>
      </c>
      <c r="X25" s="139" t="s">
        <v>789</v>
      </c>
      <c r="Y25" s="134" t="s">
        <v>790</v>
      </c>
      <c r="Z25" s="140" t="s">
        <v>791</v>
      </c>
      <c r="AA25" s="120" t="str">
        <f t="shared" si="5"/>
        <v>Probabilidad</v>
      </c>
      <c r="AB25" s="121" t="s">
        <v>727</v>
      </c>
      <c r="AC25" s="121" t="s">
        <v>728</v>
      </c>
      <c r="AD25" s="122" t="str">
        <f t="shared" si="6"/>
        <v>40%</v>
      </c>
      <c r="AE25" s="121" t="s">
        <v>729</v>
      </c>
      <c r="AF25" s="121" t="s">
        <v>730</v>
      </c>
      <c r="AG25" s="121" t="s">
        <v>731</v>
      </c>
      <c r="AH25" s="123">
        <f>IFERROR(IF(AA25="Probabilidad",(Q25-(+Q25*AD25)),IF(AA25="Impacto",Q25,"")),"")</f>
        <v>0.48</v>
      </c>
      <c r="AI25" s="122">
        <f t="shared" si="7"/>
        <v>0.48</v>
      </c>
      <c r="AJ25" s="387" t="str">
        <f>IFERROR(IF(AK25="","",IF(AK25&lt;=0.2,"Muy Baja",IF(AK25&lt;=0.4,"Baja",IF(AK25&lt;=0.6,"Media",IF(AK25&lt;=0.8,"Alta","Muy Alta"))))),"")</f>
        <v>Baja</v>
      </c>
      <c r="AK25" s="388">
        <f t="shared" ref="AK25" si="12">IFERROR(LOOKUP(MAX(AI25:AI31)+1,(AI25:AI31)),"")</f>
        <v>0.20159999999999997</v>
      </c>
      <c r="AL25" s="124">
        <f>IFERROR(IF(AA25="Impacto",(T25-(+T25*AD25)),IF(AA25="Probabilidad",T25,"")),"")</f>
        <v>1</v>
      </c>
      <c r="AM25" s="389" t="str">
        <f t="shared" ref="AM25" si="13">IFERROR(IF(AN25="","",IF(AN25&lt;=0.2,"Leve",IF(AN25&lt;=0.4,"Menor",IF(AN25&lt;=0.6,"Moderado",IF(AN25&lt;=0.8,"Mayor","Catastrófico"))))),"")</f>
        <v>Mayor</v>
      </c>
      <c r="AN25" s="388">
        <f t="shared" ref="AN25" si="14">IFERROR(LOOKUP(MAX(AL25:AL31)+1,(AL25:AL31)),"")</f>
        <v>0.75</v>
      </c>
      <c r="AO25" s="384" t="str">
        <f t="shared" ref="AO25" si="15">IFERROR(IF(OR(AND(AJ25="Muy Baja",AM25="Leve"),AND(AJ25="Muy Baja",AM25="Menor"),AND(AJ25="Baja",AM25="Leve")),"Bajo",IF(OR(AND(AJ25="Muy baja",AM25="Moderado"),AND(AJ25="Baja",AM25="Menor"),AND(AJ25="Baja",AM25="Moderado"),AND(AJ25="Media",AM25="Leve"),AND(AJ25="Media",AM25="Menor"),AND(AJ25="Media",AM25="Moderado"),AND(AJ25="Alta",AM25="Leve"),AND(AJ25="Alta",AM25="Menor")),"Moderado",IF(OR(AND(AJ25="Muy Baja",AM25="Mayor"),AND(AJ25="Baja",AM25="Mayor"),AND(AJ25="Media",AM25="Mayor"),AND(AJ25="Alta",AM25="Moderado"),AND(AJ25="Alta",AM25="Mayor"),AND(AJ25="Muy Alta",AM25="Leve"),AND(AJ25="Muy Alta",AM25="Menor"),AND(AJ25="Muy Alta",AM25="Moderado"),AND(AJ25="Muy Alta",AM25="Mayor")),"Alto",IF(OR(AND(AJ25="Muy Baja",AM25="Catastrófico"),AND(AJ25="Baja",AM25="Catastrófico"),AND(AJ25="Media",AM25="Catastrófico"),AND(AJ25="Alta",AM25="Catastrófico"),AND(AJ25="Muy Alta",AM25="Catastrófico")),"Extremo","")))),"")</f>
        <v>Alto</v>
      </c>
      <c r="AP25" s="367" t="s">
        <v>104</v>
      </c>
      <c r="AQ25" s="120" t="s">
        <v>105</v>
      </c>
      <c r="AR25" s="134" t="s">
        <v>792</v>
      </c>
      <c r="AS25" s="119" t="s">
        <v>793</v>
      </c>
      <c r="AT25" s="141" t="s">
        <v>794</v>
      </c>
      <c r="AU25" s="127" t="s">
        <v>733</v>
      </c>
      <c r="AV25" s="402" t="s">
        <v>795</v>
      </c>
      <c r="AW25" s="142" t="s">
        <v>91</v>
      </c>
      <c r="AX25" s="128" t="s">
        <v>2866</v>
      </c>
      <c r="AY25" s="289" t="s">
        <v>3031</v>
      </c>
      <c r="AZ25" s="289" t="s">
        <v>3404</v>
      </c>
      <c r="BA25" s="143" t="s">
        <v>105</v>
      </c>
      <c r="BB25" s="264" t="s">
        <v>2867</v>
      </c>
      <c r="BC25" s="266" t="s">
        <v>3032</v>
      </c>
      <c r="BD25" s="266" t="s">
        <v>3033</v>
      </c>
      <c r="BE25" s="373" t="s">
        <v>2891</v>
      </c>
      <c r="BF25" s="374"/>
      <c r="BG25" s="374"/>
      <c r="BH25" s="131"/>
      <c r="BI25" s="90"/>
      <c r="BJ25" s="90"/>
      <c r="BK25" s="90"/>
      <c r="BL25" s="90"/>
      <c r="BM25" s="90"/>
      <c r="BN25" s="90"/>
      <c r="BO25" s="90"/>
      <c r="BP25" s="90"/>
      <c r="BQ25" s="90"/>
      <c r="BR25" s="90"/>
      <c r="BS25" s="90"/>
      <c r="BT25" s="90"/>
      <c r="BU25" s="90"/>
      <c r="BV25" s="90"/>
      <c r="BW25" s="90"/>
      <c r="BX25" s="90"/>
      <c r="BY25" s="90"/>
      <c r="BZ25" s="90"/>
      <c r="CA25" s="90"/>
      <c r="CB25" s="90"/>
      <c r="CC25" s="90"/>
      <c r="CD25" s="90"/>
      <c r="CE25" s="90"/>
      <c r="CF25" s="90"/>
      <c r="CG25" s="90"/>
      <c r="CH25" s="90"/>
      <c r="CI25" s="90"/>
      <c r="CJ25" s="90"/>
      <c r="CK25" s="90"/>
      <c r="CL25" s="90"/>
      <c r="CM25" s="90"/>
      <c r="CN25" s="90"/>
      <c r="CO25" s="90"/>
      <c r="CP25" s="90"/>
      <c r="CQ25" s="90"/>
      <c r="CR25" s="90"/>
      <c r="CS25" s="90"/>
      <c r="CT25" s="90"/>
      <c r="CU25" s="90"/>
      <c r="CV25" s="90"/>
      <c r="CW25" s="90"/>
      <c r="CX25" s="90"/>
      <c r="CY25" s="90"/>
      <c r="CZ25" s="90"/>
      <c r="DA25" s="90"/>
      <c r="DB25" s="90"/>
      <c r="DC25" s="90"/>
      <c r="DD25" s="90"/>
      <c r="DE25" s="90"/>
      <c r="DF25" s="90"/>
      <c r="DG25" s="90"/>
      <c r="DH25" s="90"/>
      <c r="DI25" s="90"/>
      <c r="DJ25" s="90"/>
      <c r="DK25" s="90"/>
      <c r="DL25" s="90"/>
      <c r="DM25" s="90"/>
      <c r="DN25" s="90"/>
      <c r="DO25" s="90"/>
      <c r="DP25" s="90"/>
      <c r="DQ25" s="90"/>
      <c r="DR25" s="90"/>
      <c r="DS25" s="90"/>
      <c r="DT25" s="90"/>
      <c r="DU25" s="90"/>
      <c r="DV25" s="90"/>
      <c r="DW25" s="90"/>
      <c r="DX25" s="90"/>
      <c r="DY25" s="90"/>
      <c r="DZ25" s="90"/>
      <c r="EA25" s="90"/>
      <c r="EB25" s="90"/>
      <c r="EC25" s="90"/>
      <c r="ED25" s="90"/>
      <c r="EE25" s="90"/>
      <c r="EF25" s="90"/>
      <c r="EG25" s="90"/>
      <c r="EH25" s="90"/>
      <c r="EI25" s="90"/>
      <c r="EJ25" s="90"/>
      <c r="EK25" s="90"/>
      <c r="EL25" s="90"/>
      <c r="EM25" s="90"/>
      <c r="EN25" s="90"/>
      <c r="EO25" s="90"/>
      <c r="EP25" s="90"/>
      <c r="EQ25" s="90"/>
      <c r="ER25" s="90"/>
      <c r="ES25" s="90"/>
      <c r="ET25" s="90"/>
      <c r="EU25" s="90"/>
      <c r="EV25" s="90"/>
      <c r="EW25" s="90"/>
      <c r="EX25" s="90"/>
      <c r="EY25" s="90"/>
      <c r="EZ25" s="90"/>
      <c r="FA25" s="90"/>
      <c r="FB25" s="90"/>
      <c r="FC25" s="90"/>
      <c r="FD25" s="90"/>
      <c r="FE25" s="90"/>
      <c r="FF25" s="90"/>
      <c r="FG25" s="90"/>
      <c r="FH25" s="90"/>
      <c r="FI25" s="90"/>
      <c r="FJ25" s="90"/>
      <c r="FK25" s="90"/>
      <c r="FL25" s="90"/>
      <c r="FM25" s="90"/>
      <c r="FN25" s="90"/>
      <c r="FO25" s="90"/>
      <c r="FP25" s="90"/>
      <c r="FQ25" s="90"/>
      <c r="FR25" s="90"/>
      <c r="FS25" s="90"/>
      <c r="FT25" s="90"/>
      <c r="FU25" s="90"/>
      <c r="FV25" s="90"/>
      <c r="FW25" s="90"/>
      <c r="FX25" s="90"/>
      <c r="FY25" s="90"/>
      <c r="FZ25" s="90"/>
      <c r="GA25" s="90"/>
      <c r="GB25" s="90"/>
      <c r="GC25" s="90"/>
      <c r="GD25" s="90"/>
      <c r="GE25" s="90"/>
      <c r="GF25" s="90"/>
      <c r="GG25" s="90"/>
      <c r="GH25" s="90"/>
      <c r="GI25" s="90"/>
      <c r="GJ25" s="90"/>
      <c r="GK25" s="90"/>
      <c r="GL25" s="90"/>
      <c r="GM25" s="90"/>
      <c r="GN25" s="90"/>
      <c r="GO25" s="90"/>
      <c r="GP25" s="90"/>
      <c r="GQ25" s="90"/>
      <c r="GR25" s="90"/>
      <c r="GS25" s="90"/>
      <c r="GT25" s="90"/>
      <c r="GU25" s="90"/>
      <c r="GV25" s="90"/>
      <c r="GW25" s="90"/>
      <c r="GX25" s="90"/>
      <c r="GY25" s="90"/>
      <c r="GZ25" s="90"/>
      <c r="HA25" s="90"/>
      <c r="HB25" s="90"/>
      <c r="HC25" s="90"/>
      <c r="HD25" s="90"/>
      <c r="HE25" s="90"/>
      <c r="HF25" s="90"/>
      <c r="HG25" s="90"/>
      <c r="HH25" s="90"/>
      <c r="HI25" s="90"/>
      <c r="HJ25" s="90"/>
      <c r="HK25" s="90"/>
      <c r="HL25" s="90"/>
      <c r="HM25" s="90"/>
      <c r="HN25" s="90"/>
      <c r="HO25" s="90"/>
      <c r="HP25" s="90"/>
      <c r="HQ25" s="90"/>
      <c r="HR25" s="90"/>
      <c r="HS25" s="90"/>
      <c r="HT25" s="90"/>
      <c r="HU25" s="90"/>
      <c r="HV25" s="90"/>
      <c r="HW25" s="90"/>
      <c r="HX25" s="90"/>
      <c r="HY25" s="90"/>
      <c r="HZ25" s="90"/>
      <c r="IA25" s="90"/>
      <c r="IB25" s="90"/>
      <c r="IC25" s="90"/>
      <c r="ID25" s="90"/>
      <c r="IE25" s="90"/>
      <c r="IF25" s="90"/>
      <c r="IG25" s="90"/>
      <c r="IH25" s="90"/>
      <c r="II25" s="90"/>
      <c r="IJ25" s="90"/>
      <c r="IK25" s="90"/>
      <c r="IL25" s="90"/>
      <c r="IM25" s="90"/>
      <c r="IN25" s="90"/>
      <c r="IO25" s="90"/>
      <c r="IP25" s="90"/>
      <c r="IQ25" s="90"/>
      <c r="IR25" s="90"/>
      <c r="IS25" s="90"/>
      <c r="IT25" s="90"/>
      <c r="IU25" s="90"/>
      <c r="IV25" s="90"/>
      <c r="IW25" s="90"/>
      <c r="IX25" s="90"/>
      <c r="IY25" s="90"/>
      <c r="IZ25" s="90"/>
      <c r="JA25" s="90"/>
      <c r="JB25" s="90"/>
      <c r="JC25" s="90"/>
      <c r="JD25" s="90"/>
      <c r="JE25" s="90"/>
      <c r="JF25" s="90"/>
      <c r="JG25" s="90"/>
      <c r="JH25" s="90"/>
      <c r="JI25" s="90"/>
      <c r="JJ25" s="90"/>
      <c r="JK25" s="90"/>
      <c r="JL25" s="90"/>
      <c r="JM25" s="90"/>
      <c r="JN25" s="90"/>
      <c r="JO25" s="90"/>
      <c r="JP25" s="90"/>
      <c r="JQ25" s="90"/>
      <c r="JR25" s="90"/>
      <c r="JS25" s="90"/>
      <c r="JT25" s="90"/>
      <c r="JU25" s="90"/>
      <c r="JV25" s="90"/>
      <c r="JW25" s="90"/>
      <c r="JX25" s="90"/>
      <c r="JY25" s="90"/>
      <c r="JZ25" s="90"/>
      <c r="KA25" s="90"/>
      <c r="KB25" s="90"/>
      <c r="KC25" s="90"/>
      <c r="KD25" s="90"/>
      <c r="KE25" s="90"/>
      <c r="KF25" s="90"/>
      <c r="KG25" s="90"/>
      <c r="KH25" s="90"/>
      <c r="KI25" s="90"/>
      <c r="KJ25" s="90"/>
      <c r="KK25" s="90"/>
      <c r="KL25" s="90"/>
      <c r="KM25" s="90"/>
      <c r="KN25" s="90"/>
      <c r="KO25" s="90"/>
      <c r="KP25" s="90"/>
      <c r="KQ25" s="90"/>
      <c r="KR25" s="90"/>
      <c r="KS25" s="90"/>
      <c r="KT25" s="90"/>
      <c r="KU25" s="90"/>
      <c r="KV25" s="90"/>
      <c r="KW25" s="90"/>
      <c r="KX25" s="90"/>
      <c r="KY25" s="90"/>
      <c r="KZ25" s="90"/>
      <c r="LA25" s="90"/>
      <c r="LB25" s="90"/>
      <c r="LC25" s="90"/>
      <c r="LD25" s="90"/>
      <c r="LE25" s="90"/>
      <c r="LF25" s="90"/>
      <c r="LG25" s="90"/>
      <c r="LH25" s="90"/>
      <c r="LI25" s="90"/>
      <c r="LJ25" s="90"/>
      <c r="LK25" s="90"/>
      <c r="LL25" s="90"/>
      <c r="LM25" s="90"/>
      <c r="LN25" s="90"/>
      <c r="LO25" s="90"/>
      <c r="LP25" s="90"/>
      <c r="LQ25" s="90"/>
      <c r="LR25" s="90"/>
      <c r="LS25" s="90"/>
      <c r="LT25" s="90"/>
      <c r="LU25" s="90"/>
      <c r="LV25" s="90"/>
      <c r="LW25" s="90"/>
      <c r="LX25" s="90"/>
      <c r="LY25" s="90"/>
      <c r="LZ25" s="90"/>
      <c r="MA25" s="90"/>
      <c r="MB25" s="90"/>
      <c r="MC25" s="90"/>
      <c r="MD25" s="90"/>
      <c r="ME25" s="90"/>
      <c r="MF25" s="90"/>
      <c r="MG25" s="90"/>
      <c r="MH25" s="90"/>
      <c r="MI25" s="90"/>
      <c r="MJ25" s="90"/>
      <c r="MK25" s="90"/>
      <c r="ML25" s="90"/>
      <c r="MM25" s="90"/>
      <c r="MN25" s="90"/>
      <c r="MO25" s="90"/>
      <c r="MP25" s="90"/>
      <c r="MQ25" s="90"/>
      <c r="MR25" s="90"/>
      <c r="MS25" s="90"/>
      <c r="MT25" s="90"/>
      <c r="MU25" s="90"/>
      <c r="MV25" s="90"/>
      <c r="MW25" s="90"/>
      <c r="MX25" s="90"/>
      <c r="MY25" s="90"/>
      <c r="MZ25" s="90"/>
      <c r="NA25" s="90"/>
      <c r="NB25" s="90"/>
      <c r="NC25" s="90"/>
      <c r="ND25" s="90"/>
      <c r="NE25" s="90"/>
      <c r="NF25" s="90"/>
      <c r="NG25" s="90"/>
      <c r="NH25" s="90"/>
      <c r="NI25" s="90"/>
      <c r="NJ25" s="90"/>
      <c r="NK25" s="90"/>
      <c r="NL25" s="90"/>
      <c r="NM25" s="90"/>
      <c r="NN25" s="90"/>
      <c r="NO25" s="90"/>
      <c r="NP25" s="90"/>
      <c r="NQ25" s="90"/>
      <c r="NR25" s="90"/>
      <c r="NS25" s="90"/>
      <c r="NT25" s="90"/>
      <c r="NU25" s="90"/>
      <c r="NV25" s="90"/>
      <c r="NW25" s="90"/>
      <c r="NX25" s="90"/>
      <c r="NY25" s="90"/>
      <c r="NZ25" s="90"/>
      <c r="OA25" s="90"/>
      <c r="OB25" s="90"/>
      <c r="OC25" s="90"/>
      <c r="OD25" s="90"/>
      <c r="OE25" s="90"/>
      <c r="OF25" s="90"/>
      <c r="OG25" s="90"/>
      <c r="OH25" s="90"/>
      <c r="OI25" s="90"/>
      <c r="OJ25" s="90"/>
      <c r="OK25" s="90"/>
      <c r="OL25" s="90"/>
      <c r="OM25" s="90"/>
      <c r="ON25" s="90"/>
      <c r="OO25" s="90"/>
      <c r="OP25" s="90"/>
      <c r="OQ25" s="90"/>
      <c r="OR25" s="90"/>
      <c r="OS25" s="90"/>
      <c r="OT25" s="90"/>
      <c r="OU25" s="90"/>
      <c r="OV25" s="90"/>
      <c r="OW25" s="90"/>
      <c r="OX25" s="90"/>
      <c r="OY25" s="90"/>
      <c r="OZ25" s="90"/>
      <c r="PA25" s="90"/>
      <c r="PB25" s="90"/>
      <c r="PC25" s="90"/>
      <c r="PD25" s="90"/>
      <c r="PE25" s="90"/>
      <c r="PF25" s="90"/>
      <c r="PG25" s="90"/>
      <c r="PH25" s="90"/>
      <c r="PI25" s="90"/>
      <c r="PJ25" s="90"/>
      <c r="PK25" s="90"/>
      <c r="PL25" s="90"/>
      <c r="PM25" s="90"/>
      <c r="PN25" s="90"/>
      <c r="PO25" s="90"/>
      <c r="PP25" s="90"/>
      <c r="PQ25" s="90"/>
      <c r="PR25" s="90"/>
      <c r="PS25" s="90"/>
      <c r="PT25" s="90"/>
      <c r="PU25" s="90"/>
      <c r="PV25" s="90"/>
      <c r="PW25" s="90"/>
      <c r="PX25" s="90"/>
      <c r="PY25" s="90"/>
      <c r="PZ25" s="90"/>
      <c r="QA25" s="90"/>
      <c r="QB25" s="90"/>
      <c r="QC25" s="90"/>
      <c r="QD25" s="90"/>
      <c r="QE25" s="90"/>
      <c r="QF25" s="90"/>
      <c r="QG25" s="90"/>
      <c r="QH25" s="90"/>
      <c r="QI25" s="90"/>
      <c r="QJ25" s="90"/>
      <c r="QK25" s="90"/>
      <c r="QL25" s="90"/>
      <c r="QM25" s="90"/>
      <c r="QN25" s="90"/>
      <c r="QO25" s="90"/>
      <c r="QP25" s="90"/>
      <c r="QQ25" s="90"/>
      <c r="QR25" s="90"/>
      <c r="QS25" s="90"/>
      <c r="QT25" s="90"/>
      <c r="QU25" s="90"/>
      <c r="QV25" s="90"/>
      <c r="QW25" s="90"/>
      <c r="QX25" s="90"/>
      <c r="QY25" s="90"/>
      <c r="QZ25" s="90"/>
      <c r="RA25" s="90"/>
      <c r="RB25" s="90"/>
      <c r="RC25" s="90"/>
      <c r="RD25" s="90"/>
      <c r="RE25" s="90"/>
      <c r="RF25" s="90"/>
      <c r="RG25" s="90"/>
      <c r="RH25" s="90"/>
      <c r="RI25" s="90"/>
      <c r="RJ25" s="90"/>
      <c r="RK25" s="90"/>
      <c r="RL25" s="90"/>
      <c r="RM25" s="90"/>
      <c r="RN25" s="90"/>
      <c r="RO25" s="90"/>
      <c r="RP25" s="90"/>
      <c r="RQ25" s="90"/>
      <c r="RR25" s="90"/>
      <c r="RS25" s="90"/>
      <c r="RT25" s="90"/>
      <c r="RU25" s="90"/>
      <c r="RV25" s="90"/>
      <c r="RW25" s="90"/>
      <c r="RX25" s="90"/>
      <c r="RY25" s="90"/>
      <c r="RZ25" s="90"/>
      <c r="SA25" s="90"/>
      <c r="SB25" s="90"/>
      <c r="SC25" s="90"/>
      <c r="SD25" s="90"/>
      <c r="SE25" s="90"/>
      <c r="SF25" s="90"/>
      <c r="SG25" s="90"/>
      <c r="SH25" s="90"/>
      <c r="SI25" s="90"/>
      <c r="SJ25" s="90"/>
      <c r="SK25" s="90"/>
      <c r="SL25" s="90"/>
      <c r="SM25" s="90"/>
      <c r="SN25" s="90"/>
      <c r="SO25" s="90"/>
      <c r="SP25" s="90"/>
      <c r="SQ25" s="90"/>
      <c r="SR25" s="90"/>
      <c r="SS25" s="90"/>
      <c r="ST25" s="90"/>
      <c r="SU25" s="90"/>
      <c r="SV25" s="90"/>
      <c r="SW25" s="90"/>
      <c r="SX25" s="90"/>
      <c r="SY25" s="90"/>
      <c r="SZ25" s="90"/>
      <c r="TA25" s="90"/>
      <c r="TB25" s="90"/>
      <c r="TC25" s="90"/>
      <c r="TD25" s="90"/>
      <c r="TE25" s="90"/>
      <c r="TF25" s="90"/>
      <c r="TG25" s="90"/>
      <c r="TH25" s="90"/>
      <c r="TI25" s="90"/>
      <c r="TJ25" s="90"/>
      <c r="TK25" s="90"/>
      <c r="TL25" s="90"/>
      <c r="TM25" s="90"/>
      <c r="TN25" s="90"/>
      <c r="TO25" s="90"/>
      <c r="TP25" s="90"/>
      <c r="TQ25" s="90"/>
      <c r="TR25" s="90"/>
      <c r="TS25" s="90"/>
      <c r="TT25" s="90"/>
      <c r="TU25" s="90"/>
      <c r="TV25" s="90"/>
      <c r="TW25" s="90"/>
      <c r="TX25" s="90"/>
      <c r="TY25" s="90"/>
      <c r="TZ25" s="90"/>
      <c r="UA25" s="90"/>
      <c r="UB25" s="90"/>
      <c r="UC25" s="90"/>
      <c r="UD25" s="90"/>
      <c r="UE25" s="90"/>
      <c r="UF25" s="90"/>
      <c r="UG25" s="90"/>
      <c r="UH25" s="90"/>
      <c r="UI25" s="90"/>
      <c r="UJ25" s="90"/>
      <c r="UK25" s="90"/>
      <c r="UL25" s="90"/>
      <c r="UM25" s="90"/>
      <c r="UN25" s="90"/>
      <c r="UO25" s="90"/>
      <c r="UP25" s="90"/>
      <c r="UQ25" s="90"/>
      <c r="UR25" s="90"/>
      <c r="US25" s="90"/>
      <c r="UT25" s="90"/>
      <c r="UU25" s="90"/>
      <c r="UV25" s="90"/>
      <c r="UW25" s="90"/>
      <c r="UX25" s="90"/>
      <c r="UY25" s="90"/>
      <c r="UZ25" s="90"/>
      <c r="VA25" s="90"/>
      <c r="VB25" s="90"/>
      <c r="VC25" s="90"/>
      <c r="VD25" s="90"/>
      <c r="VE25" s="90"/>
      <c r="VF25" s="90"/>
      <c r="VG25" s="90"/>
      <c r="VH25" s="90"/>
      <c r="VI25" s="90"/>
      <c r="VJ25" s="90"/>
      <c r="VK25" s="90"/>
      <c r="VL25" s="90"/>
      <c r="VM25" s="90"/>
      <c r="VN25" s="90"/>
      <c r="VO25" s="90"/>
      <c r="VP25" s="90"/>
      <c r="VQ25" s="90"/>
      <c r="VR25" s="90"/>
      <c r="VS25" s="90"/>
      <c r="VT25" s="90"/>
      <c r="VU25" s="90"/>
      <c r="VV25" s="90"/>
      <c r="VW25" s="90"/>
      <c r="VX25" s="90"/>
      <c r="VY25" s="90"/>
      <c r="VZ25" s="90"/>
      <c r="WA25" s="90"/>
      <c r="WB25" s="90"/>
      <c r="WC25" s="90"/>
      <c r="WD25" s="90"/>
      <c r="WE25" s="90"/>
      <c r="WF25" s="90"/>
      <c r="WG25" s="90"/>
      <c r="WH25" s="90"/>
      <c r="WI25" s="90"/>
      <c r="WJ25" s="90"/>
      <c r="WK25" s="90"/>
      <c r="WL25" s="90"/>
      <c r="WM25" s="90"/>
      <c r="WN25" s="90"/>
      <c r="WO25" s="90"/>
      <c r="WP25" s="90"/>
      <c r="WQ25" s="90"/>
      <c r="WR25" s="90"/>
      <c r="WS25" s="90"/>
      <c r="WT25" s="90"/>
      <c r="WU25" s="90"/>
      <c r="WV25" s="90"/>
      <c r="WW25" s="90"/>
      <c r="WX25" s="90"/>
      <c r="WY25" s="90"/>
      <c r="WZ25" s="90"/>
      <c r="XA25" s="90"/>
      <c r="XB25" s="90"/>
      <c r="XC25" s="90"/>
      <c r="XD25" s="90"/>
      <c r="XE25" s="90"/>
      <c r="XF25" s="90"/>
      <c r="XG25" s="90"/>
      <c r="XH25" s="90"/>
      <c r="XI25" s="90"/>
      <c r="XJ25" s="90"/>
      <c r="XK25" s="90"/>
      <c r="XL25" s="90"/>
      <c r="XM25" s="90"/>
      <c r="XN25" s="90"/>
      <c r="XO25" s="90"/>
      <c r="XP25" s="90"/>
      <c r="XQ25" s="90"/>
      <c r="XR25" s="90"/>
      <c r="XS25" s="90"/>
      <c r="XT25" s="90"/>
      <c r="XU25" s="90"/>
      <c r="XV25" s="90"/>
      <c r="XW25" s="90"/>
      <c r="XX25" s="90"/>
      <c r="XY25" s="90"/>
      <c r="XZ25" s="90"/>
      <c r="YA25" s="90"/>
      <c r="YB25" s="90"/>
      <c r="YC25" s="90"/>
      <c r="YD25" s="90"/>
      <c r="YE25" s="90"/>
      <c r="YF25" s="90"/>
      <c r="YG25" s="90"/>
      <c r="YH25" s="90"/>
      <c r="YI25" s="90"/>
      <c r="YJ25" s="90"/>
      <c r="YK25" s="90"/>
      <c r="YL25" s="90"/>
      <c r="YM25" s="90"/>
      <c r="YN25" s="90"/>
      <c r="YO25" s="90"/>
      <c r="YP25" s="90"/>
      <c r="YQ25" s="90"/>
      <c r="YR25" s="90"/>
      <c r="YS25" s="90"/>
      <c r="YT25" s="90"/>
      <c r="YU25" s="90"/>
      <c r="YV25" s="90"/>
      <c r="YW25" s="90"/>
      <c r="YX25" s="90"/>
      <c r="YY25" s="90"/>
      <c r="YZ25" s="90"/>
      <c r="ZA25" s="90"/>
      <c r="ZB25" s="90"/>
      <c r="ZC25" s="90"/>
      <c r="ZD25" s="90"/>
      <c r="ZE25" s="90"/>
      <c r="ZF25" s="90"/>
      <c r="ZG25" s="90"/>
      <c r="ZH25" s="90"/>
      <c r="ZI25" s="90"/>
      <c r="ZJ25" s="90"/>
      <c r="ZK25" s="90"/>
      <c r="ZL25" s="90"/>
      <c r="ZM25" s="90"/>
      <c r="ZN25" s="90"/>
      <c r="ZO25" s="90"/>
      <c r="ZP25" s="90"/>
      <c r="ZQ25" s="90"/>
      <c r="ZR25" s="90"/>
      <c r="ZS25" s="90"/>
      <c r="ZT25" s="90"/>
      <c r="ZU25" s="90"/>
      <c r="ZV25" s="90"/>
      <c r="ZW25" s="90"/>
      <c r="ZX25" s="90"/>
      <c r="ZY25" s="90"/>
      <c r="ZZ25" s="90"/>
      <c r="AAA25" s="90"/>
      <c r="AAB25" s="90"/>
      <c r="AAC25" s="90"/>
      <c r="AAD25" s="90"/>
      <c r="AAE25" s="90"/>
      <c r="AAF25" s="90"/>
      <c r="AAG25" s="90"/>
      <c r="AAH25" s="90"/>
      <c r="AAI25" s="90"/>
      <c r="AAJ25" s="90"/>
      <c r="AAK25" s="90"/>
      <c r="AAL25" s="90"/>
      <c r="AAM25" s="90"/>
      <c r="AAN25" s="90"/>
      <c r="AAO25" s="90"/>
      <c r="AAP25" s="90"/>
      <c r="AAQ25" s="90"/>
      <c r="AAR25" s="90"/>
      <c r="AAS25" s="90"/>
      <c r="AAT25" s="90"/>
      <c r="AAU25" s="90"/>
      <c r="AAV25" s="90"/>
      <c r="AAW25" s="90"/>
      <c r="AAX25" s="90"/>
      <c r="AAY25" s="90"/>
      <c r="AAZ25" s="90"/>
      <c r="ABA25" s="90"/>
      <c r="ABB25" s="90"/>
      <c r="ABC25" s="90"/>
      <c r="ABD25" s="90"/>
      <c r="ABE25" s="90"/>
      <c r="ABF25" s="90"/>
      <c r="ABG25" s="90"/>
      <c r="ABH25" s="90"/>
      <c r="ABI25" s="90"/>
      <c r="ABJ25" s="90"/>
      <c r="ABK25" s="90"/>
      <c r="ABL25" s="90"/>
      <c r="ABM25" s="90"/>
      <c r="ABN25" s="90"/>
      <c r="ABO25" s="90"/>
      <c r="ABP25" s="90"/>
      <c r="ABQ25" s="90"/>
      <c r="ABR25" s="90"/>
      <c r="ABS25" s="90"/>
      <c r="ABT25" s="90"/>
      <c r="ABU25" s="90"/>
      <c r="ABV25" s="90"/>
      <c r="ABW25" s="90"/>
      <c r="ABX25" s="90"/>
      <c r="ABY25" s="90"/>
      <c r="ABZ25" s="90"/>
      <c r="ACA25" s="90"/>
      <c r="ACB25" s="90"/>
      <c r="ACC25" s="90"/>
      <c r="ACD25" s="90"/>
      <c r="ACE25" s="90"/>
      <c r="ACF25" s="90"/>
      <c r="ACG25" s="90"/>
      <c r="ACH25" s="90"/>
      <c r="ACI25" s="90"/>
      <c r="ACJ25" s="90"/>
      <c r="ACK25" s="90"/>
      <c r="ACL25" s="90"/>
      <c r="ACM25" s="90"/>
      <c r="ACN25" s="90"/>
      <c r="ACO25" s="90"/>
      <c r="ACP25" s="90"/>
      <c r="ACQ25" s="90"/>
      <c r="ACR25" s="90"/>
      <c r="ACS25" s="90"/>
      <c r="ACT25" s="90"/>
      <c r="ACU25" s="90"/>
      <c r="ACV25" s="90"/>
      <c r="ACW25" s="90"/>
      <c r="ACX25" s="90"/>
      <c r="ACY25" s="90"/>
      <c r="ACZ25" s="90"/>
      <c r="ADA25" s="90"/>
      <c r="ADB25" s="90"/>
      <c r="ADC25" s="90"/>
      <c r="ADD25" s="90"/>
      <c r="ADE25" s="90"/>
      <c r="ADF25" s="90"/>
      <c r="ADG25" s="90"/>
      <c r="ADH25" s="90"/>
      <c r="ADI25" s="90"/>
      <c r="ADJ25" s="90"/>
      <c r="ADK25" s="90"/>
      <c r="ADL25" s="90"/>
      <c r="ADM25" s="90"/>
      <c r="ADN25" s="90"/>
      <c r="ADO25" s="90"/>
      <c r="ADP25" s="90"/>
      <c r="ADQ25" s="90"/>
      <c r="ADR25" s="90"/>
      <c r="ADS25" s="90"/>
      <c r="ADT25" s="90"/>
      <c r="ADU25" s="90"/>
      <c r="ADV25" s="90"/>
      <c r="ADW25" s="90"/>
      <c r="ADX25" s="90"/>
      <c r="ADY25" s="90"/>
      <c r="ADZ25" s="90"/>
      <c r="AEA25" s="90"/>
      <c r="AEB25" s="90"/>
      <c r="AEC25" s="90"/>
      <c r="AED25" s="90"/>
      <c r="AEE25" s="90"/>
      <c r="AEF25" s="90"/>
      <c r="AEG25" s="90"/>
      <c r="AEH25" s="90"/>
      <c r="AEI25" s="90"/>
      <c r="AEJ25" s="90"/>
      <c r="AEK25" s="90"/>
      <c r="AEL25" s="90"/>
      <c r="AEM25" s="90"/>
      <c r="AEN25" s="90"/>
      <c r="AEO25" s="90"/>
      <c r="AEP25" s="90"/>
      <c r="AEQ25" s="90"/>
      <c r="AER25" s="90"/>
      <c r="AES25" s="90"/>
      <c r="AET25" s="90"/>
      <c r="AEU25" s="90"/>
      <c r="AEV25" s="90"/>
      <c r="AEW25" s="90"/>
      <c r="AEX25" s="90"/>
      <c r="AEY25" s="90"/>
      <c r="AEZ25" s="90"/>
      <c r="AFA25" s="90"/>
      <c r="AFB25" s="90"/>
      <c r="AFC25" s="90"/>
      <c r="AFD25" s="90"/>
      <c r="AFE25" s="90"/>
      <c r="AFF25" s="90"/>
      <c r="AFG25" s="90"/>
      <c r="AFH25" s="90"/>
      <c r="AFI25" s="90"/>
      <c r="AFJ25" s="90"/>
      <c r="AFK25" s="90"/>
      <c r="AFL25" s="90"/>
      <c r="AFM25" s="90"/>
      <c r="AFN25" s="90"/>
      <c r="AFO25" s="90"/>
      <c r="AFP25" s="90"/>
      <c r="AFQ25" s="90"/>
      <c r="AFR25" s="90"/>
      <c r="AFS25" s="90"/>
      <c r="AFT25" s="90"/>
      <c r="AFU25" s="90"/>
      <c r="AFV25" s="90"/>
      <c r="AFW25" s="90"/>
      <c r="AFX25" s="90"/>
      <c r="AFY25" s="90"/>
      <c r="AFZ25" s="90"/>
      <c r="AGA25" s="90"/>
      <c r="AGB25" s="90"/>
      <c r="AGC25" s="90"/>
      <c r="AGD25" s="90"/>
      <c r="AGE25" s="90"/>
      <c r="AGF25" s="90"/>
      <c r="AGG25" s="90"/>
      <c r="AGH25" s="90"/>
      <c r="AGI25" s="90"/>
      <c r="AGJ25" s="90"/>
      <c r="AGK25" s="90"/>
      <c r="AGL25" s="90"/>
      <c r="AGM25" s="90"/>
      <c r="AGN25" s="90"/>
      <c r="AGO25" s="90"/>
      <c r="AGP25" s="90"/>
      <c r="AGQ25" s="90"/>
      <c r="AGR25" s="90"/>
      <c r="AGS25" s="90"/>
      <c r="AGT25" s="90"/>
      <c r="AGU25" s="90"/>
      <c r="AGV25" s="90"/>
      <c r="AGW25" s="90"/>
      <c r="AGX25" s="90"/>
      <c r="AGY25" s="90"/>
      <c r="AGZ25" s="90"/>
      <c r="AHA25" s="90"/>
      <c r="AHB25" s="90"/>
      <c r="AHC25" s="90"/>
      <c r="AHD25" s="90"/>
      <c r="AHE25" s="90"/>
      <c r="AHF25" s="90"/>
      <c r="AHG25" s="90"/>
      <c r="AHH25" s="90"/>
      <c r="AHI25" s="90"/>
      <c r="AHJ25" s="90"/>
      <c r="AHK25" s="90"/>
      <c r="AHL25" s="90"/>
      <c r="AHM25" s="90"/>
      <c r="AHN25" s="90"/>
      <c r="AHO25" s="90"/>
      <c r="AHP25" s="90"/>
      <c r="AHQ25" s="90"/>
      <c r="AHR25" s="90"/>
      <c r="AHS25" s="90"/>
      <c r="AHT25" s="90"/>
      <c r="AHU25" s="90"/>
      <c r="AHV25" s="90"/>
      <c r="AHW25" s="90"/>
      <c r="AHX25" s="90"/>
      <c r="AHY25" s="90"/>
      <c r="AHZ25" s="90"/>
      <c r="AIA25" s="90"/>
      <c r="AIB25" s="90"/>
      <c r="AIC25" s="90"/>
      <c r="AID25" s="90"/>
      <c r="AIE25" s="90"/>
      <c r="AIF25" s="90"/>
      <c r="AIG25" s="90"/>
      <c r="AIH25" s="90"/>
      <c r="AII25" s="90"/>
      <c r="AIJ25" s="90"/>
      <c r="AIK25" s="90"/>
      <c r="AIL25" s="90"/>
      <c r="AIM25" s="90"/>
      <c r="AIN25" s="90"/>
      <c r="AIO25" s="90"/>
      <c r="AIP25" s="90"/>
      <c r="AIQ25" s="90"/>
      <c r="AIR25" s="90"/>
      <c r="AIS25" s="90"/>
      <c r="AIT25" s="90"/>
      <c r="AIU25" s="90"/>
      <c r="AIV25" s="90"/>
      <c r="AIW25" s="90"/>
      <c r="AIX25" s="90"/>
      <c r="AIY25" s="90"/>
      <c r="AIZ25" s="90"/>
      <c r="AJA25" s="90"/>
      <c r="AJB25" s="90"/>
      <c r="AJC25" s="90"/>
      <c r="AJD25" s="90"/>
      <c r="AJE25" s="90"/>
      <c r="AJF25" s="90"/>
      <c r="AJG25" s="90"/>
      <c r="AJH25" s="90"/>
      <c r="AJI25" s="90"/>
      <c r="AJJ25" s="90"/>
      <c r="AJK25" s="90"/>
      <c r="AJL25" s="90"/>
      <c r="AJM25" s="90"/>
      <c r="AJN25" s="90"/>
      <c r="AJO25" s="90"/>
      <c r="AJP25" s="90"/>
      <c r="AJQ25" s="90"/>
      <c r="AJR25" s="90"/>
      <c r="AJS25" s="90"/>
      <c r="AJT25" s="90"/>
      <c r="AJU25" s="90"/>
      <c r="AJV25" s="90"/>
      <c r="AJW25" s="90"/>
      <c r="AJX25" s="90"/>
      <c r="AJY25" s="90"/>
      <c r="AJZ25" s="90"/>
      <c r="AKA25" s="90"/>
      <c r="AKB25" s="90"/>
      <c r="AKC25" s="90"/>
      <c r="AKD25" s="90"/>
      <c r="AKE25" s="90"/>
      <c r="AKF25" s="90"/>
      <c r="AKG25" s="90"/>
      <c r="AKH25" s="90"/>
      <c r="AKI25" s="90"/>
      <c r="AKJ25" s="90"/>
      <c r="AKK25" s="90"/>
      <c r="AKL25" s="90"/>
      <c r="AKM25" s="90"/>
      <c r="AKN25" s="90"/>
      <c r="AKO25" s="90"/>
      <c r="AKP25" s="90"/>
      <c r="AKQ25" s="90"/>
      <c r="AKR25" s="90"/>
      <c r="AKS25" s="90"/>
      <c r="AKT25" s="90"/>
      <c r="AKU25" s="90"/>
      <c r="AKV25" s="90"/>
      <c r="AKW25" s="90"/>
      <c r="AKX25" s="90"/>
      <c r="AKY25" s="90"/>
      <c r="AKZ25" s="90"/>
      <c r="ALA25" s="90"/>
      <c r="ALB25" s="90"/>
      <c r="ALC25" s="90"/>
      <c r="ALD25" s="90"/>
      <c r="ALE25" s="90"/>
      <c r="ALF25" s="90"/>
      <c r="ALG25" s="90"/>
      <c r="ALH25" s="90"/>
      <c r="ALI25" s="90"/>
      <c r="ALJ25" s="90"/>
      <c r="ALK25" s="90"/>
      <c r="ALL25" s="90"/>
      <c r="ALM25" s="90"/>
      <c r="ALN25" s="90"/>
      <c r="ALO25" s="90"/>
      <c r="ALP25" s="90"/>
      <c r="ALQ25" s="90"/>
      <c r="ALR25" s="90"/>
      <c r="ALS25" s="90"/>
      <c r="ALT25" s="90"/>
      <c r="ALU25" s="90"/>
      <c r="ALV25" s="90"/>
      <c r="ALW25" s="90"/>
      <c r="ALX25" s="90"/>
      <c r="ALY25" s="90"/>
      <c r="ALZ25" s="90"/>
      <c r="AMA25" s="90"/>
      <c r="AMB25" s="90"/>
      <c r="AMC25" s="90"/>
      <c r="AMD25" s="90"/>
      <c r="AME25" s="90"/>
      <c r="AMF25" s="90"/>
      <c r="AMG25" s="90"/>
      <c r="AMH25" s="90"/>
      <c r="AMI25" s="90"/>
    </row>
    <row r="26" spans="1:1023" ht="409.5">
      <c r="A26" s="395">
        <v>15</v>
      </c>
      <c r="B26" s="396" t="s">
        <v>712</v>
      </c>
      <c r="C26" s="367"/>
      <c r="D26" s="396" t="s">
        <v>396</v>
      </c>
      <c r="E26" s="396" t="s">
        <v>453</v>
      </c>
      <c r="F26" s="410"/>
      <c r="G26" s="413"/>
      <c r="H26" s="416"/>
      <c r="I26" s="419"/>
      <c r="J26" s="136" t="s">
        <v>735</v>
      </c>
      <c r="K26" s="137" t="s">
        <v>796</v>
      </c>
      <c r="L26" s="419"/>
      <c r="M26" s="419"/>
      <c r="N26" s="407"/>
      <c r="O26" s="369"/>
      <c r="P26" s="391"/>
      <c r="Q26" s="385"/>
      <c r="R26" s="393"/>
      <c r="S26" s="394"/>
      <c r="T26" s="385"/>
      <c r="U26" s="404"/>
      <c r="V26" s="136" t="s">
        <v>112</v>
      </c>
      <c r="W26" s="138" t="s">
        <v>797</v>
      </c>
      <c r="X26" s="139" t="s">
        <v>798</v>
      </c>
      <c r="Y26" s="145" t="s">
        <v>799</v>
      </c>
      <c r="Z26" s="140" t="s">
        <v>800</v>
      </c>
      <c r="AA26" s="120" t="str">
        <f t="shared" si="5"/>
        <v>Probabilidad</v>
      </c>
      <c r="AB26" s="121" t="s">
        <v>740</v>
      </c>
      <c r="AC26" s="121" t="s">
        <v>728</v>
      </c>
      <c r="AD26" s="122" t="str">
        <f t="shared" si="6"/>
        <v>30%</v>
      </c>
      <c r="AE26" s="121" t="s">
        <v>729</v>
      </c>
      <c r="AF26" s="121" t="s">
        <v>730</v>
      </c>
      <c r="AG26" s="121" t="s">
        <v>731</v>
      </c>
      <c r="AH26" s="123">
        <f>IFERROR(IF(AND(AA25="Probabilidad",AA26="Probabilidad"),(AI25-(+AI25*AD26)),IF(AND(AA26="Probabilidad",AA25="Impacto"),(AI25-(+AI25*AD26)),IF(AA26="Impacto",AI25,""))),"")</f>
        <v>0.33599999999999997</v>
      </c>
      <c r="AI26" s="122">
        <f t="shared" si="7"/>
        <v>0.33599999999999997</v>
      </c>
      <c r="AJ26" s="387"/>
      <c r="AK26" s="388"/>
      <c r="AL26" s="124">
        <f t="shared" si="8"/>
        <v>1</v>
      </c>
      <c r="AM26" s="389"/>
      <c r="AN26" s="388"/>
      <c r="AO26" s="384"/>
      <c r="AP26" s="367"/>
      <c r="AQ26" s="120" t="s">
        <v>118</v>
      </c>
      <c r="AR26" s="134" t="s">
        <v>94</v>
      </c>
      <c r="AS26" s="134" t="s">
        <v>94</v>
      </c>
      <c r="AT26" s="141" t="s">
        <v>94</v>
      </c>
      <c r="AU26" s="127" t="s">
        <v>94</v>
      </c>
      <c r="AV26" s="402"/>
      <c r="AW26" s="142" t="s">
        <v>112</v>
      </c>
      <c r="AX26" s="264" t="s">
        <v>2866</v>
      </c>
      <c r="AY26" s="265" t="s">
        <v>3517</v>
      </c>
      <c r="AZ26" s="265" t="s">
        <v>3432</v>
      </c>
      <c r="BA26" s="143" t="s">
        <v>118</v>
      </c>
      <c r="BB26" s="128"/>
      <c r="BC26" s="128"/>
      <c r="BD26" s="128"/>
      <c r="BE26" s="373"/>
      <c r="BF26" s="374"/>
      <c r="BG26" s="374"/>
      <c r="BH26" s="131"/>
      <c r="AMI26" s="86"/>
    </row>
    <row r="27" spans="1:1023" ht="409.5">
      <c r="A27" s="395">
        <v>15</v>
      </c>
      <c r="B27" s="396" t="s">
        <v>712</v>
      </c>
      <c r="C27" s="367"/>
      <c r="D27" s="396" t="s">
        <v>396</v>
      </c>
      <c r="E27" s="396" t="s">
        <v>453</v>
      </c>
      <c r="F27" s="410"/>
      <c r="G27" s="413"/>
      <c r="H27" s="416"/>
      <c r="I27" s="419"/>
      <c r="J27" s="136" t="s">
        <v>741</v>
      </c>
      <c r="K27" s="137" t="s">
        <v>801</v>
      </c>
      <c r="L27" s="419"/>
      <c r="M27" s="419"/>
      <c r="N27" s="407"/>
      <c r="O27" s="369"/>
      <c r="P27" s="391"/>
      <c r="Q27" s="385"/>
      <c r="R27" s="393"/>
      <c r="S27" s="394"/>
      <c r="T27" s="385"/>
      <c r="U27" s="404"/>
      <c r="V27" s="136" t="s">
        <v>124</v>
      </c>
      <c r="W27" s="138" t="s">
        <v>802</v>
      </c>
      <c r="X27" s="139" t="s">
        <v>803</v>
      </c>
      <c r="Y27" s="145" t="s">
        <v>804</v>
      </c>
      <c r="Z27" s="140" t="s">
        <v>800</v>
      </c>
      <c r="AA27" s="120" t="str">
        <f t="shared" si="5"/>
        <v>Probabilidad</v>
      </c>
      <c r="AB27" s="121" t="s">
        <v>727</v>
      </c>
      <c r="AC27" s="121" t="s">
        <v>728</v>
      </c>
      <c r="AD27" s="122" t="str">
        <f t="shared" si="6"/>
        <v>40%</v>
      </c>
      <c r="AE27" s="121" t="s">
        <v>729</v>
      </c>
      <c r="AF27" s="121" t="s">
        <v>730</v>
      </c>
      <c r="AG27" s="121" t="s">
        <v>731</v>
      </c>
      <c r="AH27" s="123">
        <f t="shared" ref="AH27:AH31" si="16">IFERROR(IF(AND(AA26="Probabilidad",AA27="Probabilidad"),(AI26-(+AI26*AD27)),IF(AND(AA27="Probabilidad",AA26="Impacto"),(AI26-(+AI26*AD27)),IF(AA27="Impacto",AI26,""))),"")</f>
        <v>0.20159999999999997</v>
      </c>
      <c r="AI27" s="122">
        <f t="shared" si="7"/>
        <v>0.20159999999999997</v>
      </c>
      <c r="AJ27" s="387"/>
      <c r="AK27" s="388"/>
      <c r="AL27" s="124">
        <f t="shared" si="8"/>
        <v>1</v>
      </c>
      <c r="AM27" s="389"/>
      <c r="AN27" s="388"/>
      <c r="AO27" s="384"/>
      <c r="AP27" s="367"/>
      <c r="AQ27" s="120" t="s">
        <v>128</v>
      </c>
      <c r="AR27" s="134" t="s">
        <v>94</v>
      </c>
      <c r="AS27" s="134" t="s">
        <v>94</v>
      </c>
      <c r="AT27" s="134" t="s">
        <v>94</v>
      </c>
      <c r="AU27" s="134" t="s">
        <v>94</v>
      </c>
      <c r="AV27" s="402"/>
      <c r="AW27" s="142" t="s">
        <v>124</v>
      </c>
      <c r="AX27" s="264" t="s">
        <v>2866</v>
      </c>
      <c r="AY27" s="265" t="s">
        <v>3518</v>
      </c>
      <c r="AZ27" s="265" t="s">
        <v>3519</v>
      </c>
      <c r="BA27" s="143" t="s">
        <v>128</v>
      </c>
      <c r="BB27" s="128"/>
      <c r="BC27" s="128"/>
      <c r="BD27" s="128"/>
      <c r="BE27" s="373"/>
      <c r="BF27" s="374"/>
      <c r="BG27" s="374"/>
      <c r="BH27" s="131"/>
      <c r="AMI27" s="86"/>
    </row>
    <row r="28" spans="1:1023" ht="409.5">
      <c r="A28" s="395">
        <v>15</v>
      </c>
      <c r="B28" s="396" t="s">
        <v>712</v>
      </c>
      <c r="C28" s="367"/>
      <c r="D28" s="396" t="s">
        <v>396</v>
      </c>
      <c r="E28" s="396" t="s">
        <v>453</v>
      </c>
      <c r="F28" s="410"/>
      <c r="G28" s="413"/>
      <c r="H28" s="416"/>
      <c r="I28" s="419"/>
      <c r="J28" s="136" t="s">
        <v>749</v>
      </c>
      <c r="K28" s="137" t="s">
        <v>805</v>
      </c>
      <c r="L28" s="419"/>
      <c r="M28" s="419"/>
      <c r="N28" s="407"/>
      <c r="O28" s="369"/>
      <c r="P28" s="391"/>
      <c r="Q28" s="385"/>
      <c r="R28" s="393"/>
      <c r="S28" s="394"/>
      <c r="T28" s="385"/>
      <c r="U28" s="404"/>
      <c r="V28" s="136" t="s">
        <v>131</v>
      </c>
      <c r="W28" s="138" t="s">
        <v>806</v>
      </c>
      <c r="X28" s="139" t="s">
        <v>807</v>
      </c>
      <c r="Y28" s="145" t="s">
        <v>804</v>
      </c>
      <c r="Z28" s="140" t="s">
        <v>800</v>
      </c>
      <c r="AA28" s="120" t="str">
        <f t="shared" si="5"/>
        <v>Impacto</v>
      </c>
      <c r="AB28" s="121" t="s">
        <v>808</v>
      </c>
      <c r="AC28" s="121" t="s">
        <v>728</v>
      </c>
      <c r="AD28" s="122" t="str">
        <f t="shared" si="6"/>
        <v>25%</v>
      </c>
      <c r="AE28" s="121" t="s">
        <v>729</v>
      </c>
      <c r="AF28" s="121" t="s">
        <v>809</v>
      </c>
      <c r="AG28" s="121" t="s">
        <v>731</v>
      </c>
      <c r="AH28" s="123">
        <f t="shared" si="16"/>
        <v>0.20159999999999997</v>
      </c>
      <c r="AI28" s="122">
        <f t="shared" si="7"/>
        <v>0.20159999999999997</v>
      </c>
      <c r="AJ28" s="387"/>
      <c r="AK28" s="388"/>
      <c r="AL28" s="124">
        <f t="shared" si="8"/>
        <v>0.75</v>
      </c>
      <c r="AM28" s="389"/>
      <c r="AN28" s="388"/>
      <c r="AO28" s="384"/>
      <c r="AP28" s="367"/>
      <c r="AQ28" s="120" t="s">
        <v>136</v>
      </c>
      <c r="AR28" s="134" t="s">
        <v>94</v>
      </c>
      <c r="AS28" s="134" t="s">
        <v>94</v>
      </c>
      <c r="AT28" s="134" t="s">
        <v>94</v>
      </c>
      <c r="AU28" s="134" t="s">
        <v>94</v>
      </c>
      <c r="AV28" s="402"/>
      <c r="AW28" s="142" t="s">
        <v>131</v>
      </c>
      <c r="AX28" s="264" t="s">
        <v>2866</v>
      </c>
      <c r="AY28" s="265" t="s">
        <v>3520</v>
      </c>
      <c r="AZ28" s="265" t="s">
        <v>3433</v>
      </c>
      <c r="BA28" s="143" t="s">
        <v>136</v>
      </c>
      <c r="BB28" s="128"/>
      <c r="BC28" s="128"/>
      <c r="BD28" s="128"/>
      <c r="BE28" s="373"/>
      <c r="BF28" s="374"/>
      <c r="BG28" s="374"/>
      <c r="BH28" s="131"/>
      <c r="AMI28" s="86"/>
    </row>
    <row r="29" spans="1:1023" ht="16.5" customHeight="1">
      <c r="A29" s="395">
        <v>15</v>
      </c>
      <c r="B29" s="396" t="s">
        <v>712</v>
      </c>
      <c r="C29" s="367"/>
      <c r="D29" s="396" t="s">
        <v>396</v>
      </c>
      <c r="E29" s="396" t="s">
        <v>453</v>
      </c>
      <c r="F29" s="410"/>
      <c r="G29" s="413"/>
      <c r="H29" s="416"/>
      <c r="I29" s="419"/>
      <c r="J29" s="136" t="s">
        <v>756</v>
      </c>
      <c r="K29" s="137"/>
      <c r="L29" s="419"/>
      <c r="M29" s="419"/>
      <c r="N29" s="407"/>
      <c r="O29" s="369"/>
      <c r="P29" s="391"/>
      <c r="Q29" s="385"/>
      <c r="R29" s="393"/>
      <c r="S29" s="394"/>
      <c r="T29" s="385"/>
      <c r="U29" s="404"/>
      <c r="V29" s="136" t="s">
        <v>139</v>
      </c>
      <c r="W29" s="138"/>
      <c r="X29" s="139"/>
      <c r="Y29" s="145"/>
      <c r="Z29" s="138"/>
      <c r="AA29" s="120" t="str">
        <f t="shared" si="5"/>
        <v/>
      </c>
      <c r="AB29" s="121"/>
      <c r="AC29" s="121"/>
      <c r="AD29" s="122" t="str">
        <f t="shared" si="6"/>
        <v/>
      </c>
      <c r="AE29" s="121"/>
      <c r="AF29" s="121"/>
      <c r="AG29" s="121"/>
      <c r="AH29" s="123" t="str">
        <f t="shared" si="16"/>
        <v/>
      </c>
      <c r="AI29" s="122" t="str">
        <f t="shared" si="7"/>
        <v/>
      </c>
      <c r="AJ29" s="387"/>
      <c r="AK29" s="388"/>
      <c r="AL29" s="124" t="str">
        <f t="shared" si="8"/>
        <v/>
      </c>
      <c r="AM29" s="389"/>
      <c r="AN29" s="388"/>
      <c r="AO29" s="384"/>
      <c r="AP29" s="367"/>
      <c r="AQ29" s="120" t="s">
        <v>145</v>
      </c>
      <c r="AR29" s="119"/>
      <c r="AS29" s="119"/>
      <c r="AT29" s="126"/>
      <c r="AU29" s="119"/>
      <c r="AV29" s="402"/>
      <c r="AW29" s="142" t="s">
        <v>139</v>
      </c>
      <c r="AX29" s="128"/>
      <c r="AY29" s="129"/>
      <c r="AZ29" s="130"/>
      <c r="BA29" s="143" t="s">
        <v>145</v>
      </c>
      <c r="BB29" s="128"/>
      <c r="BC29" s="128"/>
      <c r="BD29" s="128"/>
      <c r="BE29" s="373"/>
      <c r="BF29" s="374"/>
      <c r="BG29" s="374"/>
      <c r="BH29" s="131"/>
      <c r="AMI29" s="86"/>
    </row>
    <row r="30" spans="1:1023" ht="16.5" customHeight="1">
      <c r="A30" s="395">
        <v>15</v>
      </c>
      <c r="B30" s="396" t="s">
        <v>712</v>
      </c>
      <c r="C30" s="367"/>
      <c r="D30" s="396" t="s">
        <v>396</v>
      </c>
      <c r="E30" s="396" t="s">
        <v>453</v>
      </c>
      <c r="F30" s="410"/>
      <c r="G30" s="413"/>
      <c r="H30" s="416"/>
      <c r="I30" s="419"/>
      <c r="J30" s="136" t="s">
        <v>757</v>
      </c>
      <c r="K30" s="137"/>
      <c r="L30" s="419"/>
      <c r="M30" s="419"/>
      <c r="N30" s="407"/>
      <c r="O30" s="369"/>
      <c r="P30" s="391"/>
      <c r="Q30" s="385"/>
      <c r="R30" s="393"/>
      <c r="S30" s="394"/>
      <c r="T30" s="385"/>
      <c r="U30" s="404"/>
      <c r="V30" s="136" t="s">
        <v>150</v>
      </c>
      <c r="W30" s="138"/>
      <c r="X30" s="139"/>
      <c r="Y30" s="145"/>
      <c r="Z30" s="138"/>
      <c r="AA30" s="120" t="str">
        <f t="shared" si="5"/>
        <v/>
      </c>
      <c r="AB30" s="121"/>
      <c r="AC30" s="121"/>
      <c r="AD30" s="122" t="str">
        <f t="shared" si="6"/>
        <v/>
      </c>
      <c r="AE30" s="121"/>
      <c r="AF30" s="121"/>
      <c r="AG30" s="121"/>
      <c r="AH30" s="123" t="str">
        <f t="shared" si="16"/>
        <v/>
      </c>
      <c r="AI30" s="122" t="str">
        <f t="shared" si="7"/>
        <v/>
      </c>
      <c r="AJ30" s="387"/>
      <c r="AK30" s="388"/>
      <c r="AL30" s="124" t="str">
        <f t="shared" si="8"/>
        <v/>
      </c>
      <c r="AM30" s="389"/>
      <c r="AN30" s="388"/>
      <c r="AO30" s="384"/>
      <c r="AP30" s="367"/>
      <c r="AQ30" s="120" t="s">
        <v>155</v>
      </c>
      <c r="AR30" s="119"/>
      <c r="AS30" s="119"/>
      <c r="AT30" s="126"/>
      <c r="AU30" s="119"/>
      <c r="AV30" s="402"/>
      <c r="AW30" s="142" t="s">
        <v>150</v>
      </c>
      <c r="AX30" s="128"/>
      <c r="AY30" s="129"/>
      <c r="AZ30" s="130"/>
      <c r="BA30" s="143" t="s">
        <v>155</v>
      </c>
      <c r="BB30" s="128"/>
      <c r="BC30" s="128"/>
      <c r="BD30" s="128"/>
      <c r="BE30" s="373"/>
      <c r="BF30" s="374"/>
      <c r="BG30" s="374"/>
      <c r="BH30" s="131"/>
      <c r="AMI30" s="86"/>
    </row>
    <row r="31" spans="1:1023" ht="16.5" customHeight="1">
      <c r="A31" s="395">
        <v>15</v>
      </c>
      <c r="B31" s="396" t="s">
        <v>712</v>
      </c>
      <c r="C31" s="367"/>
      <c r="D31" s="396" t="s">
        <v>396</v>
      </c>
      <c r="E31" s="396" t="s">
        <v>453</v>
      </c>
      <c r="F31" s="411"/>
      <c r="G31" s="414"/>
      <c r="H31" s="417"/>
      <c r="I31" s="420"/>
      <c r="J31" s="136" t="s">
        <v>758</v>
      </c>
      <c r="K31" s="137"/>
      <c r="L31" s="420"/>
      <c r="M31" s="420"/>
      <c r="N31" s="408"/>
      <c r="O31" s="369"/>
      <c r="P31" s="392"/>
      <c r="Q31" s="385"/>
      <c r="R31" s="393"/>
      <c r="S31" s="394"/>
      <c r="T31" s="385"/>
      <c r="U31" s="405"/>
      <c r="V31" s="136" t="s">
        <v>161</v>
      </c>
      <c r="W31" s="138"/>
      <c r="X31" s="139"/>
      <c r="Y31" s="145"/>
      <c r="Z31" s="138"/>
      <c r="AA31" s="120" t="str">
        <f t="shared" si="5"/>
        <v/>
      </c>
      <c r="AB31" s="121"/>
      <c r="AC31" s="121"/>
      <c r="AD31" s="122" t="str">
        <f t="shared" si="6"/>
        <v/>
      </c>
      <c r="AE31" s="121"/>
      <c r="AF31" s="121"/>
      <c r="AG31" s="121"/>
      <c r="AH31" s="123" t="str">
        <f t="shared" si="16"/>
        <v/>
      </c>
      <c r="AI31" s="122" t="str">
        <f t="shared" si="7"/>
        <v/>
      </c>
      <c r="AJ31" s="387"/>
      <c r="AK31" s="388"/>
      <c r="AL31" s="124" t="str">
        <f t="shared" si="8"/>
        <v/>
      </c>
      <c r="AM31" s="389"/>
      <c r="AN31" s="388"/>
      <c r="AO31" s="384"/>
      <c r="AP31" s="367"/>
      <c r="AQ31" s="120" t="s">
        <v>162</v>
      </c>
      <c r="AR31" s="119"/>
      <c r="AS31" s="119"/>
      <c r="AT31" s="126"/>
      <c r="AU31" s="119"/>
      <c r="AV31" s="402"/>
      <c r="AW31" s="142" t="s">
        <v>161</v>
      </c>
      <c r="AX31" s="128"/>
      <c r="AY31" s="129"/>
      <c r="AZ31" s="130"/>
      <c r="BA31" s="143" t="s">
        <v>162</v>
      </c>
      <c r="BB31" s="128"/>
      <c r="BC31" s="128"/>
      <c r="BD31" s="128"/>
      <c r="BE31" s="373"/>
      <c r="BF31" s="374"/>
      <c r="BG31" s="374"/>
      <c r="BH31" s="131"/>
      <c r="AMI31" s="86"/>
    </row>
    <row r="32" spans="1:1023" s="144" customFormat="1" ht="99" customHeight="1">
      <c r="A32" s="395">
        <v>16</v>
      </c>
      <c r="B32" s="396" t="s">
        <v>712</v>
      </c>
      <c r="C32" s="367" t="s">
        <v>713</v>
      </c>
      <c r="D32" s="396" t="s">
        <v>334</v>
      </c>
      <c r="E32" s="396" t="s">
        <v>810</v>
      </c>
      <c r="F32" s="401" t="s">
        <v>336</v>
      </c>
      <c r="G32" s="424" t="s">
        <v>811</v>
      </c>
      <c r="H32" s="368" t="str">
        <f>IF(B32="Seguridad_Información","Posibilidad de "&amp;C32&amp;"con "&amp;M32&amp;" "&amp;"por"&amp;" "&amp;I32&amp;" "&amp;"debido a"&amp;" "&amp;L32,"Posibilidad de"&amp;" "&amp;M32&amp;" "&amp;"por"&amp;" "&amp;I32&amp;" debido a"&amp;" "&amp;L32)</f>
        <v>Posibilidad de Afectación Económica y Reputacional por fallas en la identificación del estado físico, de ocupación, y de productividad de los activos debido a información, conocimiento y capacidad operativa insuficiente</v>
      </c>
      <c r="I32" s="425" t="s">
        <v>812</v>
      </c>
      <c r="J32" s="136" t="s">
        <v>717</v>
      </c>
      <c r="K32" s="137" t="s">
        <v>813</v>
      </c>
      <c r="L32" s="425" t="s">
        <v>814</v>
      </c>
      <c r="M32" s="425" t="s">
        <v>763</v>
      </c>
      <c r="N32" s="426" t="s">
        <v>815</v>
      </c>
      <c r="O32" s="369" t="s">
        <v>765</v>
      </c>
      <c r="P32" s="390" t="str">
        <f>IF(OR($O32=[3]Tabla_Probabilidad!$D$30,$O32=[3]Tabla_Probabilidad!$D$32,$O32=[3]Tabla_Probabilidad!$J$32),"Muy Baja",IF(OR($O32=[3]Tabla_Probabilidad!$E$30,$O32=[3]Tabla_Probabilidad!$E$32,$O32=[3]Tabla_Probabilidad!$K$32),"Baja",IF(OR($O32=[3]Tabla_Probabilidad!$F$30,$O32=[3]Tabla_Probabilidad!$F$32,$O32=[3]Tabla_Probabilidad!$L$32),"Media",IF(OR($O32=[3]Tabla_Probabilidad!$G$30,$O32=[3]Tabla_Probabilidad!$G$32,$O32=[3]Tabla_Probabilidad!$M$32),"Alta",IF(OR($O32=[3]Tabla_Probabilidad!$H$30,$O32=[3]Tabla_Probabilidad!$H$32,$O32=[3]Tabla_Probabilidad!$N$32),"Muy Alta","")))))</f>
        <v>Alta</v>
      </c>
      <c r="Q32" s="385">
        <f t="shared" ref="Q32" si="17">IF(P32="","",IF(P32="Muy Baja",0.2,IF(P32="Baja",0.4,IF(P32="Media",0.6,IF(P32="Alta",0.8,IF(P32="Muy Alta",1,))))))</f>
        <v>0.8</v>
      </c>
      <c r="R32" s="393" t="s">
        <v>816</v>
      </c>
      <c r="S32" s="394" t="str">
        <f>IF(OR($R32=[3]Tabla_Impacto!$D$24,$R32=[3]Tabla_Impacto!$D$27,$R32=[3]Tabla_Impacto!$J$24,$R32=[3]Tabla_Impacto!$P$26,$R32=[3]Tabla_Impacto!$V$26,$R32=[3]Tabla_Impacto!$AB$26),"Leve",IF(OR($R32=[3]Tabla_Impacto!$E$24,$R32=[3]Tabla_Impacto!$E$27,$R32=[3]Tabla_Impacto!$K$24,$R32=[3]Tabla_Impacto!$Q$26,$R32=[3]Tabla_Impacto!$W$26,$R32=[3]Tabla_Impacto!$AC$26),"Menor",IF(OR($R32=[3]Tabla_Impacto!$F$24,$R32=[3]Tabla_Impacto!$F$27,$R32=[3]Tabla_Impacto!$L$24,$R32=[3]Tabla_Impacto!$R$26,$R32=[3]Tabla_Impacto!$X$26,$R32=[3]Tabla_Impacto!$AD$26),"Moderado",IF(OR($R32=[3]Tabla_Impacto!$G$24,$R32=[3]Tabla_Impacto!$G$27,$R32=[3]Tabla_Impacto!$M$24,$R32=[3]Tabla_Impacto!$S$26,$R32=[3]Tabla_Impacto!$Y$26,$R32=[3]Tabla_Impacto!$AE$26),"Mayor",IF(OR($R32=[3]Tabla_Impacto!$H$24,$R32=[3]Tabla_Impacto!$H$27,$R32=[3]Tabla_Impacto!$N$24,$R32=[3]Tabla_Impacto!$T$26,$R32=[3]Tabla_Impacto!$Z$26,$R32=[3]Tabla_Impacto!$AF$26),"Catastrófico","")))))</f>
        <v>Menor</v>
      </c>
      <c r="T32" s="385">
        <f t="shared" ref="T32" si="18">IF(S32="","",IF(S32="Leve",0.2,IF(S32="Menor",0.4,IF(S32="Moderado",0.6,IF(S32="Mayor",0.8,IF(S32="Catastrófico",1,))))))</f>
        <v>0.4</v>
      </c>
      <c r="U32" s="386" t="str">
        <f t="shared" ref="U32" si="19">IF(OR(AND(P32="Muy Baja",S32="Leve"),AND(P32="Muy Baja",S32="Menor"),AND(P32="Baja",S32="Leve")),"Bajo",IF(OR(AND(P32="Muy baja",S32="Moderado"),AND(P32="Baja",S32="Menor"),AND(P32="Baja",S32="Moderado"),AND(P32="Media",S32="Leve"),AND(P32="Media",S32="Menor"),AND(P32="Media",S32="Moderado"),AND(P32="Alta",S32="Leve"),AND(P32="Alta",S32="Menor")),"Moderado",IF(OR(AND(P32="Muy Baja",S32="Mayor"),AND(P32="Baja",S32="Mayor"),AND(P32="Media",S32="Mayor"),AND(P32="Alta",S32="Moderado"),AND(P32="Alta",S32="Mayor"),AND(P32="Muy Alta",S32="Leve"),AND(P32="Muy Alta",S32="Menor"),AND(P32="Muy Alta",S32="Moderado"),AND(P32="Muy Alta",S32="Mayor")),"Alto",IF(OR(AND(P32="Muy Baja",S32="Catastrófico"),AND(P32="Baja",S32="Catastrófico"),AND(P32="Media",S32="Catastrófico"),AND(P32="Alta",S32="Catastrófico"),AND(P32="Muy Alta",S32="Catastrófico")),"Extremo",""))))</f>
        <v>Moderado</v>
      </c>
      <c r="V32" s="136" t="s">
        <v>91</v>
      </c>
      <c r="W32" s="138" t="s">
        <v>817</v>
      </c>
      <c r="X32" s="139" t="s">
        <v>818</v>
      </c>
      <c r="Y32" s="145" t="s">
        <v>819</v>
      </c>
      <c r="Z32" s="134" t="s">
        <v>820</v>
      </c>
      <c r="AA32" s="120" t="str">
        <f t="shared" si="5"/>
        <v>Probabilidad</v>
      </c>
      <c r="AB32" s="121" t="s">
        <v>740</v>
      </c>
      <c r="AC32" s="121" t="s">
        <v>728</v>
      </c>
      <c r="AD32" s="122" t="str">
        <f t="shared" si="6"/>
        <v>30%</v>
      </c>
      <c r="AE32" s="121" t="s">
        <v>729</v>
      </c>
      <c r="AF32" s="121" t="s">
        <v>730</v>
      </c>
      <c r="AG32" s="121" t="s">
        <v>731</v>
      </c>
      <c r="AH32" s="123">
        <f>IFERROR(IF(AA32="Probabilidad",(Q32-(+Q32*AD32)),IF(AA32="Impacto",Q32,"")),"")</f>
        <v>0.56000000000000005</v>
      </c>
      <c r="AI32" s="122">
        <f t="shared" si="7"/>
        <v>0.56000000000000005</v>
      </c>
      <c r="AJ32" s="387" t="str">
        <f t="shared" ref="AJ32" si="20">IFERROR(IF(AK32="","",IF(AK32&lt;=0.2,"Muy Baja",IF(AK32&lt;=0.4,"Baja",IF(AK32&lt;=0.6,"Media",IF(AK32&lt;=0.8,"Alta","Muy Alta"))))),"")</f>
        <v>Muy Baja</v>
      </c>
      <c r="AK32" s="388">
        <f t="shared" ref="AK32" si="21">IFERROR(LOOKUP(MAX(AI32:AI38)+1,(AI32:AI38)),"")</f>
        <v>0.16464000000000001</v>
      </c>
      <c r="AL32" s="124">
        <f>IFERROR(IF(AA32="Impacto",(T32-(+T32*AD32)),IF(AA32="Probabilidad",T32,"")),"")</f>
        <v>0.4</v>
      </c>
      <c r="AM32" s="389" t="str">
        <f t="shared" ref="AM32" si="22">IFERROR(IF(AN32="","",IF(AN32&lt;=0.2,"Leve",IF(AN32&lt;=0.4,"Menor",IF(AN32&lt;=0.6,"Moderado",IF(AN32&lt;=0.8,"Mayor","Catastrófico"))))),"")</f>
        <v>Menor</v>
      </c>
      <c r="AN32" s="388">
        <f t="shared" ref="AN32" si="23">IFERROR(LOOKUP(MAX(AL32:AL38)+1,(AL32:AL38)),"")</f>
        <v>0.30000000000000004</v>
      </c>
      <c r="AO32" s="384" t="str">
        <f t="shared" ref="AO32" si="24">IFERROR(IF(OR(AND(AJ32="Muy Baja",AM32="Leve"),AND(AJ32="Muy Baja",AM32="Menor"),AND(AJ32="Baja",AM32="Leve")),"Bajo",IF(OR(AND(AJ32="Muy baja",AM32="Moderado"),AND(AJ32="Baja",AM32="Menor"),AND(AJ32="Baja",AM32="Moderado"),AND(AJ32="Media",AM32="Leve"),AND(AJ32="Media",AM32="Menor"),AND(AJ32="Media",AM32="Moderado"),AND(AJ32="Alta",AM32="Leve"),AND(AJ32="Alta",AM32="Menor")),"Moderado",IF(OR(AND(AJ32="Muy Baja",AM32="Mayor"),AND(AJ32="Baja",AM32="Mayor"),AND(AJ32="Media",AM32="Mayor"),AND(AJ32="Alta",AM32="Moderado"),AND(AJ32="Alta",AM32="Mayor"),AND(AJ32="Muy Alta",AM32="Leve"),AND(AJ32="Muy Alta",AM32="Menor"),AND(AJ32="Muy Alta",AM32="Moderado"),AND(AJ32="Muy Alta",AM32="Mayor")),"Alto",IF(OR(AND(AJ32="Muy Baja",AM32="Catastrófico"),AND(AJ32="Baja",AM32="Catastrófico"),AND(AJ32="Media",AM32="Catastrófico"),AND(AJ32="Alta",AM32="Catastrófico"),AND(AJ32="Muy Alta",AM32="Catastrófico")),"Extremo","")))),"")</f>
        <v>Bajo</v>
      </c>
      <c r="AP32" s="367" t="s">
        <v>821</v>
      </c>
      <c r="AQ32" s="120" t="s">
        <v>105</v>
      </c>
      <c r="AR32" s="134" t="s">
        <v>94</v>
      </c>
      <c r="AS32" s="134" t="s">
        <v>94</v>
      </c>
      <c r="AT32" s="134" t="s">
        <v>94</v>
      </c>
      <c r="AU32" s="134" t="s">
        <v>94</v>
      </c>
      <c r="AV32" s="402" t="s">
        <v>822</v>
      </c>
      <c r="AW32" s="142" t="s">
        <v>91</v>
      </c>
      <c r="AX32" s="264" t="s">
        <v>2866</v>
      </c>
      <c r="AY32" s="265" t="s">
        <v>3521</v>
      </c>
      <c r="AZ32" s="265" t="s">
        <v>3522</v>
      </c>
      <c r="BA32" s="143" t="s">
        <v>105</v>
      </c>
      <c r="BB32" s="128"/>
      <c r="BC32" s="128"/>
      <c r="BD32" s="128"/>
      <c r="BE32" s="373" t="s">
        <v>2891</v>
      </c>
      <c r="BF32" s="374"/>
      <c r="BG32" s="374"/>
      <c r="BH32" s="131"/>
      <c r="BI32" s="90"/>
      <c r="BJ32" s="90"/>
      <c r="BK32" s="90"/>
      <c r="BL32" s="90"/>
      <c r="BM32" s="90"/>
      <c r="BN32" s="90"/>
      <c r="BO32" s="90"/>
      <c r="BP32" s="90"/>
      <c r="BQ32" s="90"/>
      <c r="BR32" s="90"/>
      <c r="BS32" s="90"/>
      <c r="BT32" s="90"/>
      <c r="BU32" s="90"/>
      <c r="BV32" s="90"/>
      <c r="BW32" s="90"/>
      <c r="BX32" s="90"/>
      <c r="BY32" s="90"/>
      <c r="BZ32" s="90"/>
      <c r="CA32" s="90"/>
      <c r="CB32" s="90"/>
      <c r="CC32" s="90"/>
      <c r="CD32" s="90"/>
      <c r="CE32" s="90"/>
      <c r="CF32" s="90"/>
      <c r="CG32" s="90"/>
      <c r="CH32" s="90"/>
      <c r="CI32" s="90"/>
      <c r="CJ32" s="90"/>
      <c r="CK32" s="90"/>
      <c r="CL32" s="90"/>
      <c r="CM32" s="90"/>
      <c r="CN32" s="90"/>
      <c r="CO32" s="90"/>
      <c r="CP32" s="90"/>
      <c r="CQ32" s="90"/>
      <c r="CR32" s="90"/>
      <c r="CS32" s="90"/>
      <c r="CT32" s="90"/>
      <c r="CU32" s="90"/>
      <c r="CV32" s="90"/>
      <c r="CW32" s="90"/>
      <c r="CX32" s="90"/>
      <c r="CY32" s="90"/>
      <c r="CZ32" s="90"/>
      <c r="DA32" s="90"/>
      <c r="DB32" s="90"/>
      <c r="DC32" s="90"/>
      <c r="DD32" s="90"/>
      <c r="DE32" s="90"/>
      <c r="DF32" s="90"/>
      <c r="DG32" s="90"/>
      <c r="DH32" s="90"/>
      <c r="DI32" s="90"/>
      <c r="DJ32" s="90"/>
      <c r="DK32" s="90"/>
      <c r="DL32" s="90"/>
      <c r="DM32" s="90"/>
      <c r="DN32" s="90"/>
      <c r="DO32" s="90"/>
      <c r="DP32" s="90"/>
      <c r="DQ32" s="90"/>
      <c r="DR32" s="90"/>
      <c r="DS32" s="90"/>
      <c r="DT32" s="90"/>
      <c r="DU32" s="90"/>
      <c r="DV32" s="90"/>
      <c r="DW32" s="90"/>
      <c r="DX32" s="90"/>
      <c r="DY32" s="90"/>
      <c r="DZ32" s="90"/>
      <c r="EA32" s="90"/>
      <c r="EB32" s="90"/>
      <c r="EC32" s="90"/>
      <c r="ED32" s="90"/>
      <c r="EE32" s="90"/>
      <c r="EF32" s="90"/>
      <c r="EG32" s="90"/>
      <c r="EH32" s="90"/>
      <c r="EI32" s="90"/>
      <c r="EJ32" s="90"/>
      <c r="EK32" s="90"/>
      <c r="EL32" s="90"/>
      <c r="EM32" s="90"/>
      <c r="EN32" s="90"/>
      <c r="EO32" s="90"/>
      <c r="EP32" s="90"/>
      <c r="EQ32" s="90"/>
      <c r="ER32" s="90"/>
      <c r="ES32" s="90"/>
      <c r="ET32" s="90"/>
      <c r="EU32" s="90"/>
      <c r="EV32" s="90"/>
      <c r="EW32" s="90"/>
      <c r="EX32" s="90"/>
      <c r="EY32" s="90"/>
      <c r="EZ32" s="90"/>
      <c r="FA32" s="90"/>
      <c r="FB32" s="90"/>
      <c r="FC32" s="90"/>
      <c r="FD32" s="90"/>
      <c r="FE32" s="90"/>
      <c r="FF32" s="90"/>
      <c r="FG32" s="90"/>
      <c r="FH32" s="90"/>
      <c r="FI32" s="90"/>
      <c r="FJ32" s="90"/>
      <c r="FK32" s="90"/>
      <c r="FL32" s="90"/>
      <c r="FM32" s="90"/>
      <c r="FN32" s="90"/>
      <c r="FO32" s="90"/>
      <c r="FP32" s="90"/>
      <c r="FQ32" s="90"/>
      <c r="FR32" s="90"/>
      <c r="FS32" s="90"/>
      <c r="FT32" s="90"/>
      <c r="FU32" s="90"/>
      <c r="FV32" s="90"/>
      <c r="FW32" s="90"/>
      <c r="FX32" s="90"/>
      <c r="FY32" s="90"/>
      <c r="FZ32" s="90"/>
      <c r="GA32" s="90"/>
      <c r="GB32" s="90"/>
      <c r="GC32" s="90"/>
      <c r="GD32" s="90"/>
      <c r="GE32" s="90"/>
      <c r="GF32" s="90"/>
      <c r="GG32" s="90"/>
      <c r="GH32" s="90"/>
      <c r="GI32" s="90"/>
      <c r="GJ32" s="90"/>
      <c r="GK32" s="90"/>
      <c r="GL32" s="90"/>
      <c r="GM32" s="90"/>
      <c r="GN32" s="90"/>
      <c r="GO32" s="90"/>
      <c r="GP32" s="90"/>
      <c r="GQ32" s="90"/>
      <c r="GR32" s="90"/>
      <c r="GS32" s="90"/>
      <c r="GT32" s="90"/>
      <c r="GU32" s="90"/>
      <c r="GV32" s="90"/>
      <c r="GW32" s="90"/>
      <c r="GX32" s="90"/>
      <c r="GY32" s="90"/>
      <c r="GZ32" s="90"/>
      <c r="HA32" s="90"/>
      <c r="HB32" s="90"/>
      <c r="HC32" s="90"/>
      <c r="HD32" s="90"/>
      <c r="HE32" s="90"/>
      <c r="HF32" s="90"/>
      <c r="HG32" s="90"/>
      <c r="HH32" s="90"/>
      <c r="HI32" s="90"/>
      <c r="HJ32" s="90"/>
      <c r="HK32" s="90"/>
      <c r="HL32" s="90"/>
      <c r="HM32" s="90"/>
      <c r="HN32" s="90"/>
      <c r="HO32" s="90"/>
      <c r="HP32" s="90"/>
      <c r="HQ32" s="90"/>
      <c r="HR32" s="90"/>
      <c r="HS32" s="90"/>
      <c r="HT32" s="90"/>
      <c r="HU32" s="90"/>
      <c r="HV32" s="90"/>
      <c r="HW32" s="90"/>
      <c r="HX32" s="90"/>
      <c r="HY32" s="90"/>
      <c r="HZ32" s="90"/>
      <c r="IA32" s="90"/>
      <c r="IB32" s="90"/>
      <c r="IC32" s="90"/>
      <c r="ID32" s="90"/>
      <c r="IE32" s="90"/>
      <c r="IF32" s="90"/>
      <c r="IG32" s="90"/>
      <c r="IH32" s="90"/>
      <c r="II32" s="90"/>
      <c r="IJ32" s="90"/>
      <c r="IK32" s="90"/>
      <c r="IL32" s="90"/>
      <c r="IM32" s="90"/>
      <c r="IN32" s="90"/>
      <c r="IO32" s="90"/>
      <c r="IP32" s="90"/>
      <c r="IQ32" s="90"/>
      <c r="IR32" s="90"/>
      <c r="IS32" s="90"/>
      <c r="IT32" s="90"/>
      <c r="IU32" s="90"/>
      <c r="IV32" s="90"/>
      <c r="IW32" s="90"/>
      <c r="IX32" s="90"/>
      <c r="IY32" s="90"/>
      <c r="IZ32" s="90"/>
      <c r="JA32" s="90"/>
      <c r="JB32" s="90"/>
      <c r="JC32" s="90"/>
      <c r="JD32" s="90"/>
      <c r="JE32" s="90"/>
      <c r="JF32" s="90"/>
      <c r="JG32" s="90"/>
      <c r="JH32" s="90"/>
      <c r="JI32" s="90"/>
      <c r="JJ32" s="90"/>
      <c r="JK32" s="90"/>
      <c r="JL32" s="90"/>
      <c r="JM32" s="90"/>
      <c r="JN32" s="90"/>
      <c r="JO32" s="90"/>
      <c r="JP32" s="90"/>
      <c r="JQ32" s="90"/>
      <c r="JR32" s="90"/>
      <c r="JS32" s="90"/>
      <c r="JT32" s="90"/>
      <c r="JU32" s="90"/>
      <c r="JV32" s="90"/>
      <c r="JW32" s="90"/>
      <c r="JX32" s="90"/>
      <c r="JY32" s="90"/>
      <c r="JZ32" s="90"/>
      <c r="KA32" s="90"/>
      <c r="KB32" s="90"/>
      <c r="KC32" s="90"/>
      <c r="KD32" s="90"/>
      <c r="KE32" s="90"/>
      <c r="KF32" s="90"/>
      <c r="KG32" s="90"/>
      <c r="KH32" s="90"/>
      <c r="KI32" s="90"/>
      <c r="KJ32" s="90"/>
      <c r="KK32" s="90"/>
      <c r="KL32" s="90"/>
      <c r="KM32" s="90"/>
      <c r="KN32" s="90"/>
      <c r="KO32" s="90"/>
      <c r="KP32" s="90"/>
      <c r="KQ32" s="90"/>
      <c r="KR32" s="90"/>
      <c r="KS32" s="90"/>
      <c r="KT32" s="90"/>
      <c r="KU32" s="90"/>
      <c r="KV32" s="90"/>
      <c r="KW32" s="90"/>
      <c r="KX32" s="90"/>
      <c r="KY32" s="90"/>
      <c r="KZ32" s="90"/>
      <c r="LA32" s="90"/>
      <c r="LB32" s="90"/>
      <c r="LC32" s="90"/>
      <c r="LD32" s="90"/>
      <c r="LE32" s="90"/>
      <c r="LF32" s="90"/>
      <c r="LG32" s="90"/>
      <c r="LH32" s="90"/>
      <c r="LI32" s="90"/>
      <c r="LJ32" s="90"/>
      <c r="LK32" s="90"/>
      <c r="LL32" s="90"/>
      <c r="LM32" s="90"/>
      <c r="LN32" s="90"/>
      <c r="LO32" s="90"/>
      <c r="LP32" s="90"/>
      <c r="LQ32" s="90"/>
      <c r="LR32" s="90"/>
      <c r="LS32" s="90"/>
      <c r="LT32" s="90"/>
      <c r="LU32" s="90"/>
      <c r="LV32" s="90"/>
      <c r="LW32" s="90"/>
      <c r="LX32" s="90"/>
      <c r="LY32" s="90"/>
      <c r="LZ32" s="90"/>
      <c r="MA32" s="90"/>
      <c r="MB32" s="90"/>
      <c r="MC32" s="90"/>
      <c r="MD32" s="90"/>
      <c r="ME32" s="90"/>
      <c r="MF32" s="90"/>
      <c r="MG32" s="90"/>
      <c r="MH32" s="90"/>
      <c r="MI32" s="90"/>
      <c r="MJ32" s="90"/>
      <c r="MK32" s="90"/>
      <c r="ML32" s="90"/>
      <c r="MM32" s="90"/>
      <c r="MN32" s="90"/>
      <c r="MO32" s="90"/>
      <c r="MP32" s="90"/>
      <c r="MQ32" s="90"/>
      <c r="MR32" s="90"/>
      <c r="MS32" s="90"/>
      <c r="MT32" s="90"/>
      <c r="MU32" s="90"/>
      <c r="MV32" s="90"/>
      <c r="MW32" s="90"/>
      <c r="MX32" s="90"/>
      <c r="MY32" s="90"/>
      <c r="MZ32" s="90"/>
      <c r="NA32" s="90"/>
      <c r="NB32" s="90"/>
      <c r="NC32" s="90"/>
      <c r="ND32" s="90"/>
      <c r="NE32" s="90"/>
      <c r="NF32" s="90"/>
      <c r="NG32" s="90"/>
      <c r="NH32" s="90"/>
      <c r="NI32" s="90"/>
      <c r="NJ32" s="90"/>
      <c r="NK32" s="90"/>
      <c r="NL32" s="90"/>
      <c r="NM32" s="90"/>
      <c r="NN32" s="90"/>
      <c r="NO32" s="90"/>
      <c r="NP32" s="90"/>
      <c r="NQ32" s="90"/>
      <c r="NR32" s="90"/>
      <c r="NS32" s="90"/>
      <c r="NT32" s="90"/>
      <c r="NU32" s="90"/>
      <c r="NV32" s="90"/>
      <c r="NW32" s="90"/>
      <c r="NX32" s="90"/>
      <c r="NY32" s="90"/>
      <c r="NZ32" s="90"/>
      <c r="OA32" s="90"/>
      <c r="OB32" s="90"/>
      <c r="OC32" s="90"/>
      <c r="OD32" s="90"/>
      <c r="OE32" s="90"/>
      <c r="OF32" s="90"/>
      <c r="OG32" s="90"/>
      <c r="OH32" s="90"/>
      <c r="OI32" s="90"/>
      <c r="OJ32" s="90"/>
      <c r="OK32" s="90"/>
      <c r="OL32" s="90"/>
      <c r="OM32" s="90"/>
      <c r="ON32" s="90"/>
      <c r="OO32" s="90"/>
      <c r="OP32" s="90"/>
      <c r="OQ32" s="90"/>
      <c r="OR32" s="90"/>
      <c r="OS32" s="90"/>
      <c r="OT32" s="90"/>
      <c r="OU32" s="90"/>
      <c r="OV32" s="90"/>
      <c r="OW32" s="90"/>
      <c r="OX32" s="90"/>
      <c r="OY32" s="90"/>
      <c r="OZ32" s="90"/>
      <c r="PA32" s="90"/>
      <c r="PB32" s="90"/>
      <c r="PC32" s="90"/>
      <c r="PD32" s="90"/>
      <c r="PE32" s="90"/>
      <c r="PF32" s="90"/>
      <c r="PG32" s="90"/>
      <c r="PH32" s="90"/>
      <c r="PI32" s="90"/>
      <c r="PJ32" s="90"/>
      <c r="PK32" s="90"/>
      <c r="PL32" s="90"/>
      <c r="PM32" s="90"/>
      <c r="PN32" s="90"/>
      <c r="PO32" s="90"/>
      <c r="PP32" s="90"/>
      <c r="PQ32" s="90"/>
      <c r="PR32" s="90"/>
      <c r="PS32" s="90"/>
      <c r="PT32" s="90"/>
      <c r="PU32" s="90"/>
      <c r="PV32" s="90"/>
      <c r="PW32" s="90"/>
      <c r="PX32" s="90"/>
      <c r="PY32" s="90"/>
      <c r="PZ32" s="90"/>
      <c r="QA32" s="90"/>
      <c r="QB32" s="90"/>
      <c r="QC32" s="90"/>
      <c r="QD32" s="90"/>
      <c r="QE32" s="90"/>
      <c r="QF32" s="90"/>
      <c r="QG32" s="90"/>
      <c r="QH32" s="90"/>
      <c r="QI32" s="90"/>
      <c r="QJ32" s="90"/>
      <c r="QK32" s="90"/>
      <c r="QL32" s="90"/>
      <c r="QM32" s="90"/>
      <c r="QN32" s="90"/>
      <c r="QO32" s="90"/>
      <c r="QP32" s="90"/>
      <c r="QQ32" s="90"/>
      <c r="QR32" s="90"/>
      <c r="QS32" s="90"/>
      <c r="QT32" s="90"/>
      <c r="QU32" s="90"/>
      <c r="QV32" s="90"/>
      <c r="QW32" s="90"/>
      <c r="QX32" s="90"/>
      <c r="QY32" s="90"/>
      <c r="QZ32" s="90"/>
      <c r="RA32" s="90"/>
      <c r="RB32" s="90"/>
      <c r="RC32" s="90"/>
      <c r="RD32" s="90"/>
      <c r="RE32" s="90"/>
      <c r="RF32" s="90"/>
      <c r="RG32" s="90"/>
      <c r="RH32" s="90"/>
      <c r="RI32" s="90"/>
      <c r="RJ32" s="90"/>
      <c r="RK32" s="90"/>
      <c r="RL32" s="90"/>
      <c r="RM32" s="90"/>
      <c r="RN32" s="90"/>
      <c r="RO32" s="90"/>
      <c r="RP32" s="90"/>
      <c r="RQ32" s="90"/>
      <c r="RR32" s="90"/>
      <c r="RS32" s="90"/>
      <c r="RT32" s="90"/>
      <c r="RU32" s="90"/>
      <c r="RV32" s="90"/>
      <c r="RW32" s="90"/>
      <c r="RX32" s="90"/>
      <c r="RY32" s="90"/>
      <c r="RZ32" s="90"/>
      <c r="SA32" s="90"/>
      <c r="SB32" s="90"/>
      <c r="SC32" s="90"/>
      <c r="SD32" s="90"/>
      <c r="SE32" s="90"/>
      <c r="SF32" s="90"/>
      <c r="SG32" s="90"/>
      <c r="SH32" s="90"/>
      <c r="SI32" s="90"/>
      <c r="SJ32" s="90"/>
      <c r="SK32" s="90"/>
      <c r="SL32" s="90"/>
      <c r="SM32" s="90"/>
      <c r="SN32" s="90"/>
      <c r="SO32" s="90"/>
      <c r="SP32" s="90"/>
      <c r="SQ32" s="90"/>
      <c r="SR32" s="90"/>
      <c r="SS32" s="90"/>
      <c r="ST32" s="90"/>
      <c r="SU32" s="90"/>
      <c r="SV32" s="90"/>
      <c r="SW32" s="90"/>
      <c r="SX32" s="90"/>
      <c r="SY32" s="90"/>
      <c r="SZ32" s="90"/>
      <c r="TA32" s="90"/>
      <c r="TB32" s="90"/>
      <c r="TC32" s="90"/>
      <c r="TD32" s="90"/>
      <c r="TE32" s="90"/>
      <c r="TF32" s="90"/>
      <c r="TG32" s="90"/>
      <c r="TH32" s="90"/>
      <c r="TI32" s="90"/>
      <c r="TJ32" s="90"/>
      <c r="TK32" s="90"/>
      <c r="TL32" s="90"/>
      <c r="TM32" s="90"/>
      <c r="TN32" s="90"/>
      <c r="TO32" s="90"/>
      <c r="TP32" s="90"/>
      <c r="TQ32" s="90"/>
      <c r="TR32" s="90"/>
      <c r="TS32" s="90"/>
      <c r="TT32" s="90"/>
      <c r="TU32" s="90"/>
      <c r="TV32" s="90"/>
      <c r="TW32" s="90"/>
      <c r="TX32" s="90"/>
      <c r="TY32" s="90"/>
      <c r="TZ32" s="90"/>
      <c r="UA32" s="90"/>
      <c r="UB32" s="90"/>
      <c r="UC32" s="90"/>
      <c r="UD32" s="90"/>
      <c r="UE32" s="90"/>
      <c r="UF32" s="90"/>
      <c r="UG32" s="90"/>
      <c r="UH32" s="90"/>
      <c r="UI32" s="90"/>
      <c r="UJ32" s="90"/>
      <c r="UK32" s="90"/>
      <c r="UL32" s="90"/>
      <c r="UM32" s="90"/>
      <c r="UN32" s="90"/>
      <c r="UO32" s="90"/>
      <c r="UP32" s="90"/>
      <c r="UQ32" s="90"/>
      <c r="UR32" s="90"/>
      <c r="US32" s="90"/>
      <c r="UT32" s="90"/>
      <c r="UU32" s="90"/>
      <c r="UV32" s="90"/>
      <c r="UW32" s="90"/>
      <c r="UX32" s="90"/>
      <c r="UY32" s="90"/>
      <c r="UZ32" s="90"/>
      <c r="VA32" s="90"/>
      <c r="VB32" s="90"/>
      <c r="VC32" s="90"/>
      <c r="VD32" s="90"/>
      <c r="VE32" s="90"/>
      <c r="VF32" s="90"/>
      <c r="VG32" s="90"/>
      <c r="VH32" s="90"/>
      <c r="VI32" s="90"/>
      <c r="VJ32" s="90"/>
      <c r="VK32" s="90"/>
      <c r="VL32" s="90"/>
      <c r="VM32" s="90"/>
      <c r="VN32" s="90"/>
      <c r="VO32" s="90"/>
      <c r="VP32" s="90"/>
      <c r="VQ32" s="90"/>
      <c r="VR32" s="90"/>
      <c r="VS32" s="90"/>
      <c r="VT32" s="90"/>
      <c r="VU32" s="90"/>
      <c r="VV32" s="90"/>
      <c r="VW32" s="90"/>
      <c r="VX32" s="90"/>
      <c r="VY32" s="90"/>
      <c r="VZ32" s="90"/>
      <c r="WA32" s="90"/>
      <c r="WB32" s="90"/>
      <c r="WC32" s="90"/>
      <c r="WD32" s="90"/>
      <c r="WE32" s="90"/>
      <c r="WF32" s="90"/>
      <c r="WG32" s="90"/>
      <c r="WH32" s="90"/>
      <c r="WI32" s="90"/>
      <c r="WJ32" s="90"/>
      <c r="WK32" s="90"/>
      <c r="WL32" s="90"/>
      <c r="WM32" s="90"/>
      <c r="WN32" s="90"/>
      <c r="WO32" s="90"/>
      <c r="WP32" s="90"/>
      <c r="WQ32" s="90"/>
      <c r="WR32" s="90"/>
      <c r="WS32" s="90"/>
      <c r="WT32" s="90"/>
      <c r="WU32" s="90"/>
      <c r="WV32" s="90"/>
      <c r="WW32" s="90"/>
      <c r="WX32" s="90"/>
      <c r="WY32" s="90"/>
      <c r="WZ32" s="90"/>
      <c r="XA32" s="90"/>
      <c r="XB32" s="90"/>
      <c r="XC32" s="90"/>
      <c r="XD32" s="90"/>
      <c r="XE32" s="90"/>
      <c r="XF32" s="90"/>
      <c r="XG32" s="90"/>
      <c r="XH32" s="90"/>
      <c r="XI32" s="90"/>
      <c r="XJ32" s="90"/>
      <c r="XK32" s="90"/>
      <c r="XL32" s="90"/>
      <c r="XM32" s="90"/>
      <c r="XN32" s="90"/>
      <c r="XO32" s="90"/>
      <c r="XP32" s="90"/>
      <c r="XQ32" s="90"/>
      <c r="XR32" s="90"/>
      <c r="XS32" s="90"/>
      <c r="XT32" s="90"/>
      <c r="XU32" s="90"/>
      <c r="XV32" s="90"/>
      <c r="XW32" s="90"/>
      <c r="XX32" s="90"/>
      <c r="XY32" s="90"/>
      <c r="XZ32" s="90"/>
      <c r="YA32" s="90"/>
      <c r="YB32" s="90"/>
      <c r="YC32" s="90"/>
      <c r="YD32" s="90"/>
      <c r="YE32" s="90"/>
      <c r="YF32" s="90"/>
      <c r="YG32" s="90"/>
      <c r="YH32" s="90"/>
      <c r="YI32" s="90"/>
      <c r="YJ32" s="90"/>
      <c r="YK32" s="90"/>
      <c r="YL32" s="90"/>
      <c r="YM32" s="90"/>
      <c r="YN32" s="90"/>
      <c r="YO32" s="90"/>
      <c r="YP32" s="90"/>
      <c r="YQ32" s="90"/>
      <c r="YR32" s="90"/>
      <c r="YS32" s="90"/>
      <c r="YT32" s="90"/>
      <c r="YU32" s="90"/>
      <c r="YV32" s="90"/>
      <c r="YW32" s="90"/>
      <c r="YX32" s="90"/>
      <c r="YY32" s="90"/>
      <c r="YZ32" s="90"/>
      <c r="ZA32" s="90"/>
      <c r="ZB32" s="90"/>
      <c r="ZC32" s="90"/>
      <c r="ZD32" s="90"/>
      <c r="ZE32" s="90"/>
      <c r="ZF32" s="90"/>
      <c r="ZG32" s="90"/>
      <c r="ZH32" s="90"/>
      <c r="ZI32" s="90"/>
      <c r="ZJ32" s="90"/>
      <c r="ZK32" s="90"/>
      <c r="ZL32" s="90"/>
      <c r="ZM32" s="90"/>
      <c r="ZN32" s="90"/>
      <c r="ZO32" s="90"/>
      <c r="ZP32" s="90"/>
      <c r="ZQ32" s="90"/>
      <c r="ZR32" s="90"/>
      <c r="ZS32" s="90"/>
      <c r="ZT32" s="90"/>
      <c r="ZU32" s="90"/>
      <c r="ZV32" s="90"/>
      <c r="ZW32" s="90"/>
      <c r="ZX32" s="90"/>
      <c r="ZY32" s="90"/>
      <c r="ZZ32" s="90"/>
      <c r="AAA32" s="90"/>
      <c r="AAB32" s="90"/>
      <c r="AAC32" s="90"/>
      <c r="AAD32" s="90"/>
      <c r="AAE32" s="90"/>
      <c r="AAF32" s="90"/>
      <c r="AAG32" s="90"/>
      <c r="AAH32" s="90"/>
      <c r="AAI32" s="90"/>
      <c r="AAJ32" s="90"/>
      <c r="AAK32" s="90"/>
      <c r="AAL32" s="90"/>
      <c r="AAM32" s="90"/>
      <c r="AAN32" s="90"/>
      <c r="AAO32" s="90"/>
      <c r="AAP32" s="90"/>
      <c r="AAQ32" s="90"/>
      <c r="AAR32" s="90"/>
      <c r="AAS32" s="90"/>
      <c r="AAT32" s="90"/>
      <c r="AAU32" s="90"/>
      <c r="AAV32" s="90"/>
      <c r="AAW32" s="90"/>
      <c r="AAX32" s="90"/>
      <c r="AAY32" s="90"/>
      <c r="AAZ32" s="90"/>
      <c r="ABA32" s="90"/>
      <c r="ABB32" s="90"/>
      <c r="ABC32" s="90"/>
      <c r="ABD32" s="90"/>
      <c r="ABE32" s="90"/>
      <c r="ABF32" s="90"/>
      <c r="ABG32" s="90"/>
      <c r="ABH32" s="90"/>
      <c r="ABI32" s="90"/>
      <c r="ABJ32" s="90"/>
      <c r="ABK32" s="90"/>
      <c r="ABL32" s="90"/>
      <c r="ABM32" s="90"/>
      <c r="ABN32" s="90"/>
      <c r="ABO32" s="90"/>
      <c r="ABP32" s="90"/>
      <c r="ABQ32" s="90"/>
      <c r="ABR32" s="90"/>
      <c r="ABS32" s="90"/>
      <c r="ABT32" s="90"/>
      <c r="ABU32" s="90"/>
      <c r="ABV32" s="90"/>
      <c r="ABW32" s="90"/>
      <c r="ABX32" s="90"/>
      <c r="ABY32" s="90"/>
      <c r="ABZ32" s="90"/>
      <c r="ACA32" s="90"/>
      <c r="ACB32" s="90"/>
      <c r="ACC32" s="90"/>
      <c r="ACD32" s="90"/>
      <c r="ACE32" s="90"/>
      <c r="ACF32" s="90"/>
      <c r="ACG32" s="90"/>
      <c r="ACH32" s="90"/>
      <c r="ACI32" s="90"/>
      <c r="ACJ32" s="90"/>
      <c r="ACK32" s="90"/>
      <c r="ACL32" s="90"/>
      <c r="ACM32" s="90"/>
      <c r="ACN32" s="90"/>
      <c r="ACO32" s="90"/>
      <c r="ACP32" s="90"/>
      <c r="ACQ32" s="90"/>
      <c r="ACR32" s="90"/>
      <c r="ACS32" s="90"/>
      <c r="ACT32" s="90"/>
      <c r="ACU32" s="90"/>
      <c r="ACV32" s="90"/>
      <c r="ACW32" s="90"/>
      <c r="ACX32" s="90"/>
      <c r="ACY32" s="90"/>
      <c r="ACZ32" s="90"/>
      <c r="ADA32" s="90"/>
      <c r="ADB32" s="90"/>
      <c r="ADC32" s="90"/>
      <c r="ADD32" s="90"/>
      <c r="ADE32" s="90"/>
      <c r="ADF32" s="90"/>
      <c r="ADG32" s="90"/>
      <c r="ADH32" s="90"/>
      <c r="ADI32" s="90"/>
      <c r="ADJ32" s="90"/>
      <c r="ADK32" s="90"/>
      <c r="ADL32" s="90"/>
      <c r="ADM32" s="90"/>
      <c r="ADN32" s="90"/>
      <c r="ADO32" s="90"/>
      <c r="ADP32" s="90"/>
      <c r="ADQ32" s="90"/>
      <c r="ADR32" s="90"/>
      <c r="ADS32" s="90"/>
      <c r="ADT32" s="90"/>
      <c r="ADU32" s="90"/>
      <c r="ADV32" s="90"/>
      <c r="ADW32" s="90"/>
      <c r="ADX32" s="90"/>
      <c r="ADY32" s="90"/>
      <c r="ADZ32" s="90"/>
      <c r="AEA32" s="90"/>
      <c r="AEB32" s="90"/>
      <c r="AEC32" s="90"/>
      <c r="AED32" s="90"/>
      <c r="AEE32" s="90"/>
      <c r="AEF32" s="90"/>
      <c r="AEG32" s="90"/>
      <c r="AEH32" s="90"/>
      <c r="AEI32" s="90"/>
      <c r="AEJ32" s="90"/>
      <c r="AEK32" s="90"/>
      <c r="AEL32" s="90"/>
      <c r="AEM32" s="90"/>
      <c r="AEN32" s="90"/>
      <c r="AEO32" s="90"/>
      <c r="AEP32" s="90"/>
      <c r="AEQ32" s="90"/>
      <c r="AER32" s="90"/>
      <c r="AES32" s="90"/>
      <c r="AET32" s="90"/>
      <c r="AEU32" s="90"/>
      <c r="AEV32" s="90"/>
      <c r="AEW32" s="90"/>
      <c r="AEX32" s="90"/>
      <c r="AEY32" s="90"/>
      <c r="AEZ32" s="90"/>
      <c r="AFA32" s="90"/>
      <c r="AFB32" s="90"/>
      <c r="AFC32" s="90"/>
      <c r="AFD32" s="90"/>
      <c r="AFE32" s="90"/>
      <c r="AFF32" s="90"/>
      <c r="AFG32" s="90"/>
      <c r="AFH32" s="90"/>
      <c r="AFI32" s="90"/>
      <c r="AFJ32" s="90"/>
      <c r="AFK32" s="90"/>
      <c r="AFL32" s="90"/>
      <c r="AFM32" s="90"/>
      <c r="AFN32" s="90"/>
      <c r="AFO32" s="90"/>
      <c r="AFP32" s="90"/>
      <c r="AFQ32" s="90"/>
      <c r="AFR32" s="90"/>
      <c r="AFS32" s="90"/>
      <c r="AFT32" s="90"/>
      <c r="AFU32" s="90"/>
      <c r="AFV32" s="90"/>
      <c r="AFW32" s="90"/>
      <c r="AFX32" s="90"/>
      <c r="AFY32" s="90"/>
      <c r="AFZ32" s="90"/>
      <c r="AGA32" s="90"/>
      <c r="AGB32" s="90"/>
      <c r="AGC32" s="90"/>
      <c r="AGD32" s="90"/>
      <c r="AGE32" s="90"/>
      <c r="AGF32" s="90"/>
      <c r="AGG32" s="90"/>
      <c r="AGH32" s="90"/>
      <c r="AGI32" s="90"/>
      <c r="AGJ32" s="90"/>
      <c r="AGK32" s="90"/>
      <c r="AGL32" s="90"/>
      <c r="AGM32" s="90"/>
      <c r="AGN32" s="90"/>
      <c r="AGO32" s="90"/>
      <c r="AGP32" s="90"/>
      <c r="AGQ32" s="90"/>
      <c r="AGR32" s="90"/>
      <c r="AGS32" s="90"/>
      <c r="AGT32" s="90"/>
      <c r="AGU32" s="90"/>
      <c r="AGV32" s="90"/>
      <c r="AGW32" s="90"/>
      <c r="AGX32" s="90"/>
      <c r="AGY32" s="90"/>
      <c r="AGZ32" s="90"/>
      <c r="AHA32" s="90"/>
      <c r="AHB32" s="90"/>
      <c r="AHC32" s="90"/>
      <c r="AHD32" s="90"/>
      <c r="AHE32" s="90"/>
      <c r="AHF32" s="90"/>
      <c r="AHG32" s="90"/>
      <c r="AHH32" s="90"/>
      <c r="AHI32" s="90"/>
      <c r="AHJ32" s="90"/>
      <c r="AHK32" s="90"/>
      <c r="AHL32" s="90"/>
      <c r="AHM32" s="90"/>
      <c r="AHN32" s="90"/>
      <c r="AHO32" s="90"/>
      <c r="AHP32" s="90"/>
      <c r="AHQ32" s="90"/>
      <c r="AHR32" s="90"/>
      <c r="AHS32" s="90"/>
      <c r="AHT32" s="90"/>
      <c r="AHU32" s="90"/>
      <c r="AHV32" s="90"/>
      <c r="AHW32" s="90"/>
      <c r="AHX32" s="90"/>
      <c r="AHY32" s="90"/>
      <c r="AHZ32" s="90"/>
      <c r="AIA32" s="90"/>
      <c r="AIB32" s="90"/>
      <c r="AIC32" s="90"/>
      <c r="AID32" s="90"/>
      <c r="AIE32" s="90"/>
      <c r="AIF32" s="90"/>
      <c r="AIG32" s="90"/>
      <c r="AIH32" s="90"/>
      <c r="AII32" s="90"/>
      <c r="AIJ32" s="90"/>
      <c r="AIK32" s="90"/>
      <c r="AIL32" s="90"/>
      <c r="AIM32" s="90"/>
      <c r="AIN32" s="90"/>
      <c r="AIO32" s="90"/>
      <c r="AIP32" s="90"/>
      <c r="AIQ32" s="90"/>
      <c r="AIR32" s="90"/>
      <c r="AIS32" s="90"/>
      <c r="AIT32" s="90"/>
      <c r="AIU32" s="90"/>
      <c r="AIV32" s="90"/>
      <c r="AIW32" s="90"/>
      <c r="AIX32" s="90"/>
      <c r="AIY32" s="90"/>
      <c r="AIZ32" s="90"/>
      <c r="AJA32" s="90"/>
      <c r="AJB32" s="90"/>
      <c r="AJC32" s="90"/>
      <c r="AJD32" s="90"/>
      <c r="AJE32" s="90"/>
      <c r="AJF32" s="90"/>
      <c r="AJG32" s="90"/>
      <c r="AJH32" s="90"/>
      <c r="AJI32" s="90"/>
      <c r="AJJ32" s="90"/>
      <c r="AJK32" s="90"/>
      <c r="AJL32" s="90"/>
      <c r="AJM32" s="90"/>
      <c r="AJN32" s="90"/>
      <c r="AJO32" s="90"/>
      <c r="AJP32" s="90"/>
      <c r="AJQ32" s="90"/>
      <c r="AJR32" s="90"/>
      <c r="AJS32" s="90"/>
      <c r="AJT32" s="90"/>
      <c r="AJU32" s="90"/>
      <c r="AJV32" s="90"/>
      <c r="AJW32" s="90"/>
      <c r="AJX32" s="90"/>
      <c r="AJY32" s="90"/>
      <c r="AJZ32" s="90"/>
      <c r="AKA32" s="90"/>
      <c r="AKB32" s="90"/>
      <c r="AKC32" s="90"/>
      <c r="AKD32" s="90"/>
      <c r="AKE32" s="90"/>
      <c r="AKF32" s="90"/>
      <c r="AKG32" s="90"/>
      <c r="AKH32" s="90"/>
      <c r="AKI32" s="90"/>
      <c r="AKJ32" s="90"/>
      <c r="AKK32" s="90"/>
      <c r="AKL32" s="90"/>
      <c r="AKM32" s="90"/>
      <c r="AKN32" s="90"/>
      <c r="AKO32" s="90"/>
      <c r="AKP32" s="90"/>
      <c r="AKQ32" s="90"/>
      <c r="AKR32" s="90"/>
      <c r="AKS32" s="90"/>
      <c r="AKT32" s="90"/>
      <c r="AKU32" s="90"/>
      <c r="AKV32" s="90"/>
      <c r="AKW32" s="90"/>
      <c r="AKX32" s="90"/>
      <c r="AKY32" s="90"/>
      <c r="AKZ32" s="90"/>
      <c r="ALA32" s="90"/>
      <c r="ALB32" s="90"/>
      <c r="ALC32" s="90"/>
      <c r="ALD32" s="90"/>
      <c r="ALE32" s="90"/>
      <c r="ALF32" s="90"/>
      <c r="ALG32" s="90"/>
      <c r="ALH32" s="90"/>
      <c r="ALI32" s="90"/>
      <c r="ALJ32" s="90"/>
      <c r="ALK32" s="90"/>
      <c r="ALL32" s="90"/>
      <c r="ALM32" s="90"/>
      <c r="ALN32" s="90"/>
      <c r="ALO32" s="90"/>
      <c r="ALP32" s="90"/>
      <c r="ALQ32" s="90"/>
      <c r="ALR32" s="90"/>
      <c r="ALS32" s="90"/>
      <c r="ALT32" s="90"/>
      <c r="ALU32" s="90"/>
      <c r="ALV32" s="90"/>
      <c r="ALW32" s="90"/>
      <c r="ALX32" s="90"/>
      <c r="ALY32" s="90"/>
      <c r="ALZ32" s="90"/>
      <c r="AMA32" s="90"/>
      <c r="AMB32" s="90"/>
      <c r="AMC32" s="90"/>
      <c r="AMD32" s="90"/>
      <c r="AME32" s="90"/>
      <c r="AMF32" s="90"/>
      <c r="AMG32" s="90"/>
      <c r="AMH32" s="90"/>
    </row>
    <row r="33" spans="1:1022" ht="99" customHeight="1">
      <c r="A33" s="395">
        <v>16</v>
      </c>
      <c r="B33" s="396" t="s">
        <v>712</v>
      </c>
      <c r="C33" s="367"/>
      <c r="D33" s="396" t="s">
        <v>334</v>
      </c>
      <c r="E33" s="396" t="s">
        <v>810</v>
      </c>
      <c r="F33" s="401"/>
      <c r="G33" s="424"/>
      <c r="H33" s="368"/>
      <c r="I33" s="425"/>
      <c r="J33" s="136" t="s">
        <v>735</v>
      </c>
      <c r="K33" s="137" t="s">
        <v>823</v>
      </c>
      <c r="L33" s="425"/>
      <c r="M33" s="425"/>
      <c r="N33" s="426"/>
      <c r="O33" s="369"/>
      <c r="P33" s="391"/>
      <c r="Q33" s="385"/>
      <c r="R33" s="393"/>
      <c r="S33" s="394"/>
      <c r="T33" s="385"/>
      <c r="U33" s="386"/>
      <c r="V33" s="136" t="s">
        <v>112</v>
      </c>
      <c r="W33" s="116" t="s">
        <v>824</v>
      </c>
      <c r="X33" s="117" t="s">
        <v>825</v>
      </c>
      <c r="Y33" s="145" t="s">
        <v>819</v>
      </c>
      <c r="Z33" s="134" t="s">
        <v>820</v>
      </c>
      <c r="AA33" s="120" t="str">
        <f t="shared" si="5"/>
        <v>Probabilidad</v>
      </c>
      <c r="AB33" s="121" t="s">
        <v>740</v>
      </c>
      <c r="AC33" s="121" t="s">
        <v>728</v>
      </c>
      <c r="AD33" s="122" t="str">
        <f t="shared" si="6"/>
        <v>30%</v>
      </c>
      <c r="AE33" s="121" t="s">
        <v>729</v>
      </c>
      <c r="AF33" s="121" t="s">
        <v>730</v>
      </c>
      <c r="AG33" s="121" t="s">
        <v>731</v>
      </c>
      <c r="AH33" s="123">
        <f>IFERROR(IF(AND(AA32="Probabilidad",AA33="Probabilidad"),(AI32-(+AI32*AD33)),IF(AND(AA33="Probabilidad",AA32="Impacto"),(AI32-(+AI32*AD33)),IF(AA33="Impacto",AI32,""))),"")</f>
        <v>0.39200000000000002</v>
      </c>
      <c r="AI33" s="122">
        <f t="shared" si="7"/>
        <v>0.39200000000000002</v>
      </c>
      <c r="AJ33" s="387"/>
      <c r="AK33" s="388"/>
      <c r="AL33" s="124">
        <f t="shared" si="8"/>
        <v>0.4</v>
      </c>
      <c r="AM33" s="389"/>
      <c r="AN33" s="388"/>
      <c r="AO33" s="384"/>
      <c r="AP33" s="367"/>
      <c r="AQ33" s="120" t="s">
        <v>118</v>
      </c>
      <c r="AR33" s="134" t="s">
        <v>94</v>
      </c>
      <c r="AS33" s="134" t="s">
        <v>94</v>
      </c>
      <c r="AT33" s="134" t="s">
        <v>94</v>
      </c>
      <c r="AU33" s="134" t="s">
        <v>94</v>
      </c>
      <c r="AV33" s="402"/>
      <c r="AW33" s="142" t="s">
        <v>112</v>
      </c>
      <c r="AX33" s="264" t="s">
        <v>2866</v>
      </c>
      <c r="AY33" s="265" t="s">
        <v>3523</v>
      </c>
      <c r="AZ33" s="265" t="s">
        <v>3524</v>
      </c>
      <c r="BA33" s="143" t="s">
        <v>118</v>
      </c>
      <c r="BB33" s="128"/>
      <c r="BC33" s="128"/>
      <c r="BD33" s="128"/>
      <c r="BE33" s="373"/>
      <c r="BF33" s="374"/>
      <c r="BG33" s="374"/>
      <c r="BH33" s="131"/>
    </row>
    <row r="34" spans="1:1022" ht="76.5">
      <c r="A34" s="395">
        <v>16</v>
      </c>
      <c r="B34" s="396" t="s">
        <v>712</v>
      </c>
      <c r="C34" s="367"/>
      <c r="D34" s="396" t="s">
        <v>334</v>
      </c>
      <c r="E34" s="396" t="s">
        <v>810</v>
      </c>
      <c r="F34" s="401"/>
      <c r="G34" s="424"/>
      <c r="H34" s="368"/>
      <c r="I34" s="425"/>
      <c r="J34" s="136" t="s">
        <v>741</v>
      </c>
      <c r="K34" s="137" t="s">
        <v>826</v>
      </c>
      <c r="L34" s="425"/>
      <c r="M34" s="425"/>
      <c r="N34" s="426"/>
      <c r="O34" s="369"/>
      <c r="P34" s="391"/>
      <c r="Q34" s="385"/>
      <c r="R34" s="393"/>
      <c r="S34" s="394"/>
      <c r="T34" s="385"/>
      <c r="U34" s="386"/>
      <c r="V34" s="136" t="s">
        <v>124</v>
      </c>
      <c r="W34" s="138" t="s">
        <v>827</v>
      </c>
      <c r="X34" s="139" t="s">
        <v>828</v>
      </c>
      <c r="Y34" s="145" t="s">
        <v>829</v>
      </c>
      <c r="Z34" s="134" t="s">
        <v>830</v>
      </c>
      <c r="AA34" s="120" t="str">
        <f t="shared" si="5"/>
        <v>Impacto</v>
      </c>
      <c r="AB34" s="121" t="s">
        <v>808</v>
      </c>
      <c r="AC34" s="121" t="s">
        <v>728</v>
      </c>
      <c r="AD34" s="122" t="str">
        <f t="shared" si="6"/>
        <v>25%</v>
      </c>
      <c r="AE34" s="121" t="s">
        <v>729</v>
      </c>
      <c r="AF34" s="121" t="s">
        <v>730</v>
      </c>
      <c r="AG34" s="121" t="s">
        <v>731</v>
      </c>
      <c r="AH34" s="123">
        <f t="shared" ref="AH34:AH38" si="25">IFERROR(IF(AND(AA33="Probabilidad",AA34="Probabilidad"),(AI33-(+AI33*AD34)),IF(AND(AA34="Probabilidad",AA33="Impacto"),(AI33-(+AI33*AD34)),IF(AA34="Impacto",AI33,""))),"")</f>
        <v>0.39200000000000002</v>
      </c>
      <c r="AI34" s="122">
        <f t="shared" si="7"/>
        <v>0.39200000000000002</v>
      </c>
      <c r="AJ34" s="387"/>
      <c r="AK34" s="388"/>
      <c r="AL34" s="124">
        <f t="shared" si="8"/>
        <v>0.30000000000000004</v>
      </c>
      <c r="AM34" s="389"/>
      <c r="AN34" s="388"/>
      <c r="AO34" s="384"/>
      <c r="AP34" s="367"/>
      <c r="AQ34" s="120" t="s">
        <v>128</v>
      </c>
      <c r="AR34" s="134" t="s">
        <v>94</v>
      </c>
      <c r="AS34" s="134" t="s">
        <v>94</v>
      </c>
      <c r="AT34" s="134" t="s">
        <v>94</v>
      </c>
      <c r="AU34" s="134" t="s">
        <v>94</v>
      </c>
      <c r="AV34" s="402"/>
      <c r="AW34" s="142" t="s">
        <v>124</v>
      </c>
      <c r="AX34" s="264" t="s">
        <v>2866</v>
      </c>
      <c r="AY34" s="265" t="s">
        <v>3808</v>
      </c>
      <c r="AZ34" s="254" t="s">
        <v>3809</v>
      </c>
      <c r="BA34" s="143" t="s">
        <v>128</v>
      </c>
      <c r="BB34" s="128"/>
      <c r="BC34" s="128"/>
      <c r="BD34" s="128"/>
      <c r="BE34" s="373"/>
      <c r="BF34" s="374"/>
      <c r="BG34" s="374"/>
      <c r="BH34" s="131"/>
    </row>
    <row r="35" spans="1:1022" ht="148.5" customHeight="1">
      <c r="A35" s="395">
        <v>16</v>
      </c>
      <c r="B35" s="396" t="s">
        <v>712</v>
      </c>
      <c r="C35" s="367"/>
      <c r="D35" s="396" t="s">
        <v>334</v>
      </c>
      <c r="E35" s="396" t="s">
        <v>810</v>
      </c>
      <c r="F35" s="401"/>
      <c r="G35" s="424"/>
      <c r="H35" s="368"/>
      <c r="I35" s="425"/>
      <c r="J35" s="136" t="s">
        <v>749</v>
      </c>
      <c r="K35" s="137" t="s">
        <v>831</v>
      </c>
      <c r="L35" s="425"/>
      <c r="M35" s="425"/>
      <c r="N35" s="426"/>
      <c r="O35" s="369"/>
      <c r="P35" s="391"/>
      <c r="Q35" s="385"/>
      <c r="R35" s="393"/>
      <c r="S35" s="394"/>
      <c r="T35" s="385"/>
      <c r="U35" s="386"/>
      <c r="V35" s="136" t="s">
        <v>131</v>
      </c>
      <c r="W35" s="116" t="s">
        <v>832</v>
      </c>
      <c r="X35" s="117" t="s">
        <v>833</v>
      </c>
      <c r="Y35" s="145" t="s">
        <v>834</v>
      </c>
      <c r="Z35" s="134" t="s">
        <v>835</v>
      </c>
      <c r="AA35" s="120" t="str">
        <f t="shared" si="5"/>
        <v>Probabilidad</v>
      </c>
      <c r="AB35" s="121" t="s">
        <v>740</v>
      </c>
      <c r="AC35" s="121" t="s">
        <v>728</v>
      </c>
      <c r="AD35" s="122" t="str">
        <f t="shared" si="6"/>
        <v>30%</v>
      </c>
      <c r="AE35" s="121" t="s">
        <v>729</v>
      </c>
      <c r="AF35" s="121" t="s">
        <v>730</v>
      </c>
      <c r="AG35" s="121" t="s">
        <v>731</v>
      </c>
      <c r="AH35" s="123">
        <f t="shared" si="25"/>
        <v>0.27440000000000003</v>
      </c>
      <c r="AI35" s="122">
        <f t="shared" si="7"/>
        <v>0.27440000000000003</v>
      </c>
      <c r="AJ35" s="387"/>
      <c r="AK35" s="388"/>
      <c r="AL35" s="124">
        <f t="shared" si="8"/>
        <v>0.30000000000000004</v>
      </c>
      <c r="AM35" s="389"/>
      <c r="AN35" s="388"/>
      <c r="AO35" s="384"/>
      <c r="AP35" s="367"/>
      <c r="AQ35" s="120" t="s">
        <v>136</v>
      </c>
      <c r="AR35" s="134" t="s">
        <v>94</v>
      </c>
      <c r="AS35" s="134" t="s">
        <v>94</v>
      </c>
      <c r="AT35" s="134" t="s">
        <v>94</v>
      </c>
      <c r="AU35" s="134" t="s">
        <v>94</v>
      </c>
      <c r="AV35" s="402"/>
      <c r="AW35" s="142" t="s">
        <v>131</v>
      </c>
      <c r="AX35" s="264" t="s">
        <v>2866</v>
      </c>
      <c r="AY35" s="266" t="s">
        <v>3525</v>
      </c>
      <c r="AZ35" s="266" t="s">
        <v>3526</v>
      </c>
      <c r="BA35" s="143" t="s">
        <v>136</v>
      </c>
      <c r="BB35" s="128"/>
      <c r="BC35" s="128"/>
      <c r="BD35" s="128"/>
      <c r="BE35" s="373"/>
      <c r="BF35" s="374"/>
      <c r="BG35" s="374"/>
      <c r="BH35" s="131"/>
    </row>
    <row r="36" spans="1:1022" ht="115.5" customHeight="1">
      <c r="A36" s="395">
        <v>16</v>
      </c>
      <c r="B36" s="396" t="s">
        <v>712</v>
      </c>
      <c r="C36" s="367"/>
      <c r="D36" s="396" t="s">
        <v>334</v>
      </c>
      <c r="E36" s="396" t="s">
        <v>810</v>
      </c>
      <c r="F36" s="401"/>
      <c r="G36" s="424"/>
      <c r="H36" s="368"/>
      <c r="I36" s="425"/>
      <c r="J36" s="136" t="s">
        <v>756</v>
      </c>
      <c r="K36" s="137" t="s">
        <v>836</v>
      </c>
      <c r="L36" s="425"/>
      <c r="M36" s="425"/>
      <c r="N36" s="426"/>
      <c r="O36" s="369"/>
      <c r="P36" s="391"/>
      <c r="Q36" s="385"/>
      <c r="R36" s="393"/>
      <c r="S36" s="394"/>
      <c r="T36" s="385"/>
      <c r="U36" s="386"/>
      <c r="V36" s="136" t="s">
        <v>139</v>
      </c>
      <c r="W36" s="138" t="s">
        <v>837</v>
      </c>
      <c r="X36" s="139" t="s">
        <v>838</v>
      </c>
      <c r="Y36" s="145" t="s">
        <v>839</v>
      </c>
      <c r="Z36" s="134" t="s">
        <v>820</v>
      </c>
      <c r="AA36" s="120" t="str">
        <f t="shared" si="5"/>
        <v>Probabilidad</v>
      </c>
      <c r="AB36" s="121" t="s">
        <v>727</v>
      </c>
      <c r="AC36" s="121" t="s">
        <v>728</v>
      </c>
      <c r="AD36" s="122" t="str">
        <f t="shared" si="6"/>
        <v>40%</v>
      </c>
      <c r="AE36" s="121" t="s">
        <v>729</v>
      </c>
      <c r="AF36" s="121" t="s">
        <v>730</v>
      </c>
      <c r="AG36" s="121" t="s">
        <v>731</v>
      </c>
      <c r="AH36" s="123">
        <f t="shared" si="25"/>
        <v>0.16464000000000001</v>
      </c>
      <c r="AI36" s="122">
        <f t="shared" si="7"/>
        <v>0.16464000000000001</v>
      </c>
      <c r="AJ36" s="387"/>
      <c r="AK36" s="388"/>
      <c r="AL36" s="124">
        <f t="shared" si="8"/>
        <v>0.30000000000000004</v>
      </c>
      <c r="AM36" s="389"/>
      <c r="AN36" s="388"/>
      <c r="AO36" s="384"/>
      <c r="AP36" s="367"/>
      <c r="AQ36" s="120" t="s">
        <v>145</v>
      </c>
      <c r="AR36" s="134" t="s">
        <v>94</v>
      </c>
      <c r="AS36" s="134" t="s">
        <v>94</v>
      </c>
      <c r="AT36" s="134" t="s">
        <v>94</v>
      </c>
      <c r="AU36" s="134" t="s">
        <v>94</v>
      </c>
      <c r="AV36" s="402"/>
      <c r="AW36" s="142" t="s">
        <v>139</v>
      </c>
      <c r="AX36" s="264" t="s">
        <v>2866</v>
      </c>
      <c r="AY36" s="265" t="s">
        <v>3527</v>
      </c>
      <c r="AZ36" s="265" t="s">
        <v>3528</v>
      </c>
      <c r="BA36" s="143" t="s">
        <v>145</v>
      </c>
      <c r="BB36" s="128"/>
      <c r="BC36" s="128"/>
      <c r="BD36" s="128"/>
      <c r="BE36" s="373"/>
      <c r="BF36" s="374"/>
      <c r="BG36" s="374"/>
      <c r="BH36" s="131"/>
    </row>
    <row r="37" spans="1:1022" ht="16.5" customHeight="1">
      <c r="A37" s="395">
        <v>16</v>
      </c>
      <c r="B37" s="396" t="s">
        <v>712</v>
      </c>
      <c r="C37" s="367"/>
      <c r="D37" s="396" t="s">
        <v>334</v>
      </c>
      <c r="E37" s="396" t="s">
        <v>810</v>
      </c>
      <c r="F37" s="401"/>
      <c r="G37" s="424"/>
      <c r="H37" s="368"/>
      <c r="I37" s="425"/>
      <c r="J37" s="136" t="s">
        <v>757</v>
      </c>
      <c r="K37" s="137"/>
      <c r="L37" s="425"/>
      <c r="M37" s="425"/>
      <c r="N37" s="426"/>
      <c r="O37" s="369"/>
      <c r="P37" s="391"/>
      <c r="Q37" s="385"/>
      <c r="R37" s="393"/>
      <c r="S37" s="394"/>
      <c r="T37" s="385"/>
      <c r="U37" s="386"/>
      <c r="V37" s="136" t="s">
        <v>150</v>
      </c>
      <c r="W37" s="138"/>
      <c r="X37" s="139"/>
      <c r="Y37" s="145"/>
      <c r="Z37" s="134"/>
      <c r="AA37" s="120" t="str">
        <f t="shared" si="5"/>
        <v/>
      </c>
      <c r="AB37" s="121"/>
      <c r="AC37" s="121"/>
      <c r="AD37" s="122" t="str">
        <f t="shared" si="6"/>
        <v/>
      </c>
      <c r="AE37" s="121"/>
      <c r="AF37" s="121"/>
      <c r="AG37" s="121"/>
      <c r="AH37" s="123" t="str">
        <f t="shared" si="25"/>
        <v/>
      </c>
      <c r="AI37" s="122" t="str">
        <f t="shared" si="7"/>
        <v/>
      </c>
      <c r="AJ37" s="387"/>
      <c r="AK37" s="388"/>
      <c r="AL37" s="124" t="str">
        <f t="shared" si="8"/>
        <v/>
      </c>
      <c r="AM37" s="389"/>
      <c r="AN37" s="388"/>
      <c r="AO37" s="384"/>
      <c r="AP37" s="367"/>
      <c r="AQ37" s="120" t="s">
        <v>155</v>
      </c>
      <c r="AR37" s="134"/>
      <c r="AS37" s="134"/>
      <c r="AT37" s="134"/>
      <c r="AU37" s="134"/>
      <c r="AV37" s="402"/>
      <c r="AW37" s="142" t="s">
        <v>150</v>
      </c>
      <c r="AX37" s="128"/>
      <c r="AY37" s="129"/>
      <c r="AZ37" s="130"/>
      <c r="BA37" s="143" t="s">
        <v>155</v>
      </c>
      <c r="BB37" s="128"/>
      <c r="BC37" s="128"/>
      <c r="BD37" s="128"/>
      <c r="BE37" s="373"/>
      <c r="BF37" s="374"/>
      <c r="BG37" s="374"/>
      <c r="BH37" s="131"/>
    </row>
    <row r="38" spans="1:1022" ht="16.5" customHeight="1">
      <c r="A38" s="395">
        <v>16</v>
      </c>
      <c r="B38" s="396" t="s">
        <v>712</v>
      </c>
      <c r="C38" s="367"/>
      <c r="D38" s="396" t="s">
        <v>334</v>
      </c>
      <c r="E38" s="396" t="s">
        <v>810</v>
      </c>
      <c r="F38" s="401"/>
      <c r="G38" s="424"/>
      <c r="H38" s="368"/>
      <c r="I38" s="425"/>
      <c r="J38" s="136" t="s">
        <v>758</v>
      </c>
      <c r="K38" s="137"/>
      <c r="L38" s="425"/>
      <c r="M38" s="425"/>
      <c r="N38" s="426"/>
      <c r="O38" s="369"/>
      <c r="P38" s="392"/>
      <c r="Q38" s="385"/>
      <c r="R38" s="393"/>
      <c r="S38" s="394"/>
      <c r="T38" s="385"/>
      <c r="U38" s="386"/>
      <c r="V38" s="136" t="s">
        <v>161</v>
      </c>
      <c r="W38" s="116"/>
      <c r="X38" s="117"/>
      <c r="Y38" s="118"/>
      <c r="Z38" s="116"/>
      <c r="AA38" s="120" t="str">
        <f t="shared" si="5"/>
        <v/>
      </c>
      <c r="AB38" s="121"/>
      <c r="AC38" s="121"/>
      <c r="AD38" s="122" t="str">
        <f t="shared" si="6"/>
        <v/>
      </c>
      <c r="AE38" s="121"/>
      <c r="AF38" s="121"/>
      <c r="AG38" s="121"/>
      <c r="AH38" s="123" t="str">
        <f t="shared" si="25"/>
        <v/>
      </c>
      <c r="AI38" s="122" t="str">
        <f t="shared" si="7"/>
        <v/>
      </c>
      <c r="AJ38" s="387"/>
      <c r="AK38" s="388"/>
      <c r="AL38" s="124" t="str">
        <f t="shared" si="8"/>
        <v/>
      </c>
      <c r="AM38" s="389"/>
      <c r="AN38" s="388"/>
      <c r="AO38" s="384"/>
      <c r="AP38" s="367"/>
      <c r="AQ38" s="120" t="s">
        <v>162</v>
      </c>
      <c r="AR38" s="119"/>
      <c r="AS38" s="119"/>
      <c r="AT38" s="126"/>
      <c r="AU38" s="119"/>
      <c r="AV38" s="402"/>
      <c r="AW38" s="142" t="s">
        <v>161</v>
      </c>
      <c r="AX38" s="128"/>
      <c r="AY38" s="129"/>
      <c r="AZ38" s="130"/>
      <c r="BA38" s="143" t="s">
        <v>162</v>
      </c>
      <c r="BB38" s="128"/>
      <c r="BC38" s="128"/>
      <c r="BD38" s="128"/>
      <c r="BE38" s="373"/>
      <c r="BF38" s="374"/>
      <c r="BG38" s="374"/>
      <c r="BH38" s="131"/>
    </row>
    <row r="39" spans="1:1022" s="144" customFormat="1" ht="66">
      <c r="A39" s="395">
        <v>17</v>
      </c>
      <c r="B39" s="396" t="s">
        <v>712</v>
      </c>
      <c r="C39" s="367" t="s">
        <v>713</v>
      </c>
      <c r="D39" s="396" t="s">
        <v>840</v>
      </c>
      <c r="E39" s="396" t="s">
        <v>841</v>
      </c>
      <c r="F39" s="401" t="s">
        <v>842</v>
      </c>
      <c r="G39" s="367" t="s">
        <v>843</v>
      </c>
      <c r="H39" s="368" t="str">
        <f>IF(B39="Seguridad_Información","Posibilidad de "&amp;C39&amp;"con "&amp;M39&amp;" "&amp;"por"&amp;" "&amp;I39&amp;" "&amp;"debido a"&amp;" "&amp;L39,"Posibilidad de"&amp;" "&amp;M39&amp;" "&amp;"por"&amp;" "&amp;I39&amp;" debido a"&amp;" "&amp;L39)</f>
        <v>Posibilidad de Afectación Económica por inversiones de recursos líquidos inadecuadas o inoportunas debido a inexistencia de recursos e información incompleta</v>
      </c>
      <c r="I39" s="369" t="s">
        <v>844</v>
      </c>
      <c r="J39" s="136" t="s">
        <v>717</v>
      </c>
      <c r="K39" s="115" t="s">
        <v>845</v>
      </c>
      <c r="L39" s="369" t="s">
        <v>846</v>
      </c>
      <c r="M39" s="425" t="s">
        <v>720</v>
      </c>
      <c r="N39" s="373" t="s">
        <v>847</v>
      </c>
      <c r="O39" s="369" t="s">
        <v>848</v>
      </c>
      <c r="P39" s="390" t="str">
        <f>IF(OR($O39=[3]Tabla_Probabilidad!$D$30,$O39=[3]Tabla_Probabilidad!$D$32,$O39=[3]Tabla_Probabilidad!$J$32),"Muy Baja",IF(OR($O39=[3]Tabla_Probabilidad!$E$30,$O39=[3]Tabla_Probabilidad!$E$32,$O39=[3]Tabla_Probabilidad!$K$32),"Baja",IF(OR($O39=[3]Tabla_Probabilidad!$F$30,$O39=[3]Tabla_Probabilidad!$F$32,$O39=[3]Tabla_Probabilidad!$L$32),"Media",IF(OR($O39=[3]Tabla_Probabilidad!$G$30,$O39=[3]Tabla_Probabilidad!$G$32,$O39=[3]Tabla_Probabilidad!$M$32),"Alta",IF(OR($O39=[3]Tabla_Probabilidad!$H$30,$O39=[3]Tabla_Probabilidad!$H$32,$O39=[3]Tabla_Probabilidad!$N$32),"Muy Alta","")))))</f>
        <v>Muy Baja</v>
      </c>
      <c r="Q39" s="385">
        <f t="shared" ref="Q39" si="26">IF(P39="","",IF(P39="Muy Baja",0.2,IF(P39="Baja",0.4,IF(P39="Media",0.6,IF(P39="Alta",0.8,IF(P39="Muy Alta",1,))))))</f>
        <v>0.2</v>
      </c>
      <c r="R39" s="393" t="s">
        <v>849</v>
      </c>
      <c r="S39" s="394" t="str">
        <f>IF(OR($R39=[3]Tabla_Impacto!$D$24,$R39=[3]Tabla_Impacto!$D$27,$R39=[3]Tabla_Impacto!$J$24,$R39=[3]Tabla_Impacto!$P$26,$R39=[3]Tabla_Impacto!$V$26,$R39=[3]Tabla_Impacto!$AB$26),"Leve",IF(OR($R39=[3]Tabla_Impacto!$E$24,$R39=[3]Tabla_Impacto!$E$27,$R39=[3]Tabla_Impacto!$K$24,$R39=[3]Tabla_Impacto!$Q$26,$R39=[3]Tabla_Impacto!$W$26,$R39=[3]Tabla_Impacto!$AC$26),"Menor",IF(OR($R39=[3]Tabla_Impacto!$F$24,$R39=[3]Tabla_Impacto!$F$27,$R39=[3]Tabla_Impacto!$L$24,$R39=[3]Tabla_Impacto!$R$26,$R39=[3]Tabla_Impacto!$X$26,$R39=[3]Tabla_Impacto!$AD$26),"Moderado",IF(OR($R39=[3]Tabla_Impacto!$G$24,$R39=[3]Tabla_Impacto!$G$27,$R39=[3]Tabla_Impacto!$M$24,$R39=[3]Tabla_Impacto!$S$26,$R39=[3]Tabla_Impacto!$Y$26,$R39=[3]Tabla_Impacto!$AE$26),"Mayor",IF(OR($R39=[3]Tabla_Impacto!$H$24,$R39=[3]Tabla_Impacto!$H$27,$R39=[3]Tabla_Impacto!$N$24,$R39=[3]Tabla_Impacto!$T$26,$R39=[3]Tabla_Impacto!$Z$26,$R39=[3]Tabla_Impacto!$AF$26),"Catastrófico","")))))</f>
        <v>Menor</v>
      </c>
      <c r="T39" s="385">
        <f t="shared" ref="T39" si="27">IF(S39="","",IF(S39="Leve",0.2,IF(S39="Menor",0.4,IF(S39="Moderado",0.6,IF(S39="Mayor",0.8,IF(S39="Catastrófico",1,))))))</f>
        <v>0.4</v>
      </c>
      <c r="U39" s="386" t="str">
        <f t="shared" ref="U39" si="28">IF(OR(AND(P39="Muy Baja",S39="Leve"),AND(P39="Muy Baja",S39="Menor"),AND(P39="Baja",S39="Leve")),"Bajo",IF(OR(AND(P39="Muy baja",S39="Moderado"),AND(P39="Baja",S39="Menor"),AND(P39="Baja",S39="Moderado"),AND(P39="Media",S39="Leve"),AND(P39="Media",S39="Menor"),AND(P39="Media",S39="Moderado"),AND(P39="Alta",S39="Leve"),AND(P39="Alta",S39="Menor")),"Moderado",IF(OR(AND(P39="Muy Baja",S39="Mayor"),AND(P39="Baja",S39="Mayor"),AND(P39="Media",S39="Mayor"),AND(P39="Alta",S39="Moderado"),AND(P39="Alta",S39="Mayor"),AND(P39="Muy Alta",S39="Leve"),AND(P39="Muy Alta",S39="Menor"),AND(P39="Muy Alta",S39="Moderado"),AND(P39="Muy Alta",S39="Mayor")),"Alto",IF(OR(AND(P39="Muy Baja",S39="Catastrófico"),AND(P39="Baja",S39="Catastrófico"),AND(P39="Media",S39="Catastrófico"),AND(P39="Alta",S39="Catastrófico"),AND(P39="Muy Alta",S39="Catastrófico")),"Extremo",""))))</f>
        <v>Bajo</v>
      </c>
      <c r="V39" s="136" t="s">
        <v>91</v>
      </c>
      <c r="W39" s="116" t="s">
        <v>850</v>
      </c>
      <c r="X39" s="117" t="s">
        <v>851</v>
      </c>
      <c r="Y39" s="118" t="s">
        <v>852</v>
      </c>
      <c r="Z39" s="119" t="s">
        <v>853</v>
      </c>
      <c r="AA39" s="120" t="str">
        <f t="shared" si="5"/>
        <v>Probabilidad</v>
      </c>
      <c r="AB39" s="121" t="s">
        <v>727</v>
      </c>
      <c r="AC39" s="121" t="s">
        <v>728</v>
      </c>
      <c r="AD39" s="122" t="str">
        <f t="shared" si="6"/>
        <v>40%</v>
      </c>
      <c r="AE39" s="121" t="s">
        <v>729</v>
      </c>
      <c r="AF39" s="121" t="s">
        <v>730</v>
      </c>
      <c r="AG39" s="121" t="s">
        <v>731</v>
      </c>
      <c r="AH39" s="123">
        <f>IFERROR(IF(AA39="Probabilidad",(Q39-(+Q39*AD39)),IF(AA39="Impacto",Q39,"")),"")</f>
        <v>0.12</v>
      </c>
      <c r="AI39" s="122">
        <f t="shared" si="7"/>
        <v>0.12</v>
      </c>
      <c r="AJ39" s="387" t="str">
        <f t="shared" ref="AJ39" si="29">IFERROR(IF(AK39="","",IF(AK39&lt;=0.2,"Muy Baja",IF(AK39&lt;=0.4,"Baja",IF(AK39&lt;=0.6,"Media",IF(AK39&lt;=0.8,"Alta","Muy Alta"))))),"")</f>
        <v>Muy Baja</v>
      </c>
      <c r="AK39" s="388">
        <f t="shared" ref="AK39" si="30">IFERROR(LOOKUP(MAX(AI39:AI45)+1,(AI39:AI45)),"")</f>
        <v>1.8143999999999997E-2</v>
      </c>
      <c r="AL39" s="124">
        <f>IFERROR(IF(AA39="Impacto",(T39-(+T39*AD39)),IF(AA39="Probabilidad",T39,"")),"")</f>
        <v>0.4</v>
      </c>
      <c r="AM39" s="389" t="str">
        <f t="shared" ref="AM39" si="31">IFERROR(IF(AN39="","",IF(AN39&lt;=0.2,"Leve",IF(AN39&lt;=0.4,"Menor",IF(AN39&lt;=0.6,"Moderado",IF(AN39&lt;=0.8,"Mayor","Catastrófico"))))),"")</f>
        <v>Menor</v>
      </c>
      <c r="AN39" s="388">
        <f t="shared" ref="AN39" si="32">IFERROR(LOOKUP(MAX(AL39:AL45)+1,(AL39:AL45)),"")</f>
        <v>0.4</v>
      </c>
      <c r="AO39" s="384" t="str">
        <f t="shared" ref="AO39" si="33">IFERROR(IF(OR(AND(AJ39="Muy Baja",AM39="Leve"),AND(AJ39="Muy Baja",AM39="Menor"),AND(AJ39="Baja",AM39="Leve")),"Bajo",IF(OR(AND(AJ39="Muy baja",AM39="Moderado"),AND(AJ39="Baja",AM39="Menor"),AND(AJ39="Baja",AM39="Moderado"),AND(AJ39="Media",AM39="Leve"),AND(AJ39="Media",AM39="Menor"),AND(AJ39="Media",AM39="Moderado"),AND(AJ39="Alta",AM39="Leve"),AND(AJ39="Alta",AM39="Menor")),"Moderado",IF(OR(AND(AJ39="Muy Baja",AM39="Mayor"),AND(AJ39="Baja",AM39="Mayor"),AND(AJ39="Media",AM39="Mayor"),AND(AJ39="Alta",AM39="Moderado"),AND(AJ39="Alta",AM39="Mayor"),AND(AJ39="Muy Alta",AM39="Leve"),AND(AJ39="Muy Alta",AM39="Menor"),AND(AJ39="Muy Alta",AM39="Moderado"),AND(AJ39="Muy Alta",AM39="Mayor")),"Alto",IF(OR(AND(AJ39="Muy Baja",AM39="Catastrófico"),AND(AJ39="Baja",AM39="Catastrófico"),AND(AJ39="Media",AM39="Catastrófico"),AND(AJ39="Alta",AM39="Catastrófico"),AND(AJ39="Muy Alta",AM39="Catastrófico")),"Extremo","")))),"")</f>
        <v>Bajo</v>
      </c>
      <c r="AP39" s="367" t="s">
        <v>821</v>
      </c>
      <c r="AQ39" s="120" t="s">
        <v>105</v>
      </c>
      <c r="AR39" s="134" t="s">
        <v>94</v>
      </c>
      <c r="AS39" s="134" t="s">
        <v>94</v>
      </c>
      <c r="AT39" s="134" t="s">
        <v>94</v>
      </c>
      <c r="AU39" s="134" t="s">
        <v>94</v>
      </c>
      <c r="AV39" s="370" t="s">
        <v>854</v>
      </c>
      <c r="AW39" s="142" t="s">
        <v>91</v>
      </c>
      <c r="AX39" s="253" t="s">
        <v>2866</v>
      </c>
      <c r="AY39" s="271" t="s">
        <v>2917</v>
      </c>
      <c r="AZ39" s="272" t="s">
        <v>2918</v>
      </c>
      <c r="BA39" s="143" t="s">
        <v>105</v>
      </c>
      <c r="BB39" s="275"/>
      <c r="BC39" s="275" t="s">
        <v>94</v>
      </c>
      <c r="BD39" s="275" t="s">
        <v>94</v>
      </c>
      <c r="BE39" s="421" t="s">
        <v>2891</v>
      </c>
      <c r="BF39" s="423" t="s">
        <v>2985</v>
      </c>
      <c r="BG39" s="423" t="s">
        <v>2985</v>
      </c>
      <c r="BH39" s="131"/>
      <c r="BI39" s="90"/>
      <c r="BJ39" s="90"/>
      <c r="BK39" s="90"/>
      <c r="BL39" s="90"/>
      <c r="BM39" s="90"/>
      <c r="BN39" s="90"/>
      <c r="BO39" s="90"/>
      <c r="BP39" s="90"/>
      <c r="BQ39" s="90"/>
      <c r="BR39" s="90"/>
      <c r="BS39" s="90"/>
      <c r="BT39" s="90"/>
      <c r="BU39" s="90"/>
      <c r="BV39" s="90"/>
      <c r="BW39" s="90"/>
      <c r="BX39" s="90"/>
      <c r="BY39" s="90"/>
      <c r="BZ39" s="90"/>
      <c r="CA39" s="90"/>
      <c r="CB39" s="90"/>
      <c r="CC39" s="90"/>
      <c r="CD39" s="90"/>
      <c r="CE39" s="90"/>
      <c r="CF39" s="90"/>
      <c r="CG39" s="90"/>
      <c r="CH39" s="90"/>
      <c r="CI39" s="90"/>
      <c r="CJ39" s="90"/>
      <c r="CK39" s="90"/>
      <c r="CL39" s="90"/>
      <c r="CM39" s="90"/>
      <c r="CN39" s="90"/>
      <c r="CO39" s="90"/>
      <c r="CP39" s="90"/>
      <c r="CQ39" s="90"/>
      <c r="CR39" s="90"/>
      <c r="CS39" s="90"/>
      <c r="CT39" s="90"/>
      <c r="CU39" s="90"/>
      <c r="CV39" s="90"/>
      <c r="CW39" s="90"/>
      <c r="CX39" s="90"/>
      <c r="CY39" s="90"/>
      <c r="CZ39" s="90"/>
      <c r="DA39" s="90"/>
      <c r="DB39" s="90"/>
      <c r="DC39" s="90"/>
      <c r="DD39" s="90"/>
      <c r="DE39" s="90"/>
      <c r="DF39" s="90"/>
      <c r="DG39" s="90"/>
      <c r="DH39" s="90"/>
      <c r="DI39" s="90"/>
      <c r="DJ39" s="90"/>
      <c r="DK39" s="90"/>
      <c r="DL39" s="90"/>
      <c r="DM39" s="90"/>
      <c r="DN39" s="90"/>
      <c r="DO39" s="90"/>
      <c r="DP39" s="90"/>
      <c r="DQ39" s="90"/>
      <c r="DR39" s="90"/>
      <c r="DS39" s="90"/>
      <c r="DT39" s="90"/>
      <c r="DU39" s="90"/>
      <c r="DV39" s="90"/>
      <c r="DW39" s="90"/>
      <c r="DX39" s="90"/>
      <c r="DY39" s="90"/>
      <c r="DZ39" s="90"/>
      <c r="EA39" s="90"/>
      <c r="EB39" s="90"/>
      <c r="EC39" s="90"/>
      <c r="ED39" s="90"/>
      <c r="EE39" s="90"/>
      <c r="EF39" s="90"/>
      <c r="EG39" s="90"/>
      <c r="EH39" s="90"/>
      <c r="EI39" s="90"/>
      <c r="EJ39" s="90"/>
      <c r="EK39" s="90"/>
      <c r="EL39" s="90"/>
      <c r="EM39" s="90"/>
      <c r="EN39" s="90"/>
      <c r="EO39" s="90"/>
      <c r="EP39" s="90"/>
      <c r="EQ39" s="90"/>
      <c r="ER39" s="90"/>
      <c r="ES39" s="90"/>
      <c r="ET39" s="90"/>
      <c r="EU39" s="90"/>
      <c r="EV39" s="90"/>
      <c r="EW39" s="90"/>
      <c r="EX39" s="90"/>
      <c r="EY39" s="90"/>
      <c r="EZ39" s="90"/>
      <c r="FA39" s="90"/>
      <c r="FB39" s="90"/>
      <c r="FC39" s="90"/>
      <c r="FD39" s="90"/>
      <c r="FE39" s="90"/>
      <c r="FF39" s="90"/>
      <c r="FG39" s="90"/>
      <c r="FH39" s="90"/>
      <c r="FI39" s="90"/>
      <c r="FJ39" s="90"/>
      <c r="FK39" s="90"/>
      <c r="FL39" s="90"/>
      <c r="FM39" s="90"/>
      <c r="FN39" s="90"/>
      <c r="FO39" s="90"/>
      <c r="FP39" s="90"/>
      <c r="FQ39" s="90"/>
      <c r="FR39" s="90"/>
      <c r="FS39" s="90"/>
      <c r="FT39" s="90"/>
      <c r="FU39" s="90"/>
      <c r="FV39" s="90"/>
      <c r="FW39" s="90"/>
      <c r="FX39" s="90"/>
      <c r="FY39" s="90"/>
      <c r="FZ39" s="90"/>
      <c r="GA39" s="90"/>
      <c r="GB39" s="90"/>
      <c r="GC39" s="90"/>
      <c r="GD39" s="90"/>
      <c r="GE39" s="90"/>
      <c r="GF39" s="90"/>
      <c r="GG39" s="90"/>
      <c r="GH39" s="90"/>
      <c r="GI39" s="90"/>
      <c r="GJ39" s="90"/>
      <c r="GK39" s="90"/>
      <c r="GL39" s="90"/>
      <c r="GM39" s="90"/>
      <c r="GN39" s="90"/>
      <c r="GO39" s="90"/>
      <c r="GP39" s="90"/>
      <c r="GQ39" s="90"/>
      <c r="GR39" s="90"/>
      <c r="GS39" s="90"/>
      <c r="GT39" s="90"/>
      <c r="GU39" s="90"/>
      <c r="GV39" s="90"/>
      <c r="GW39" s="90"/>
      <c r="GX39" s="90"/>
      <c r="GY39" s="90"/>
      <c r="GZ39" s="90"/>
      <c r="HA39" s="90"/>
      <c r="HB39" s="90"/>
      <c r="HC39" s="90"/>
      <c r="HD39" s="90"/>
      <c r="HE39" s="90"/>
      <c r="HF39" s="90"/>
      <c r="HG39" s="90"/>
      <c r="HH39" s="90"/>
      <c r="HI39" s="90"/>
      <c r="HJ39" s="90"/>
      <c r="HK39" s="90"/>
      <c r="HL39" s="90"/>
      <c r="HM39" s="90"/>
      <c r="HN39" s="90"/>
      <c r="HO39" s="90"/>
      <c r="HP39" s="90"/>
      <c r="HQ39" s="90"/>
      <c r="HR39" s="90"/>
      <c r="HS39" s="90"/>
      <c r="HT39" s="90"/>
      <c r="HU39" s="90"/>
      <c r="HV39" s="90"/>
      <c r="HW39" s="90"/>
      <c r="HX39" s="90"/>
      <c r="HY39" s="90"/>
      <c r="HZ39" s="90"/>
      <c r="IA39" s="90"/>
      <c r="IB39" s="90"/>
      <c r="IC39" s="90"/>
      <c r="ID39" s="90"/>
      <c r="IE39" s="90"/>
      <c r="IF39" s="90"/>
      <c r="IG39" s="90"/>
      <c r="IH39" s="90"/>
      <c r="II39" s="90"/>
      <c r="IJ39" s="90"/>
      <c r="IK39" s="90"/>
      <c r="IL39" s="90"/>
      <c r="IM39" s="90"/>
      <c r="IN39" s="90"/>
      <c r="IO39" s="90"/>
      <c r="IP39" s="90"/>
      <c r="IQ39" s="90"/>
      <c r="IR39" s="90"/>
      <c r="IS39" s="90"/>
      <c r="IT39" s="90"/>
      <c r="IU39" s="90"/>
      <c r="IV39" s="90"/>
      <c r="IW39" s="90"/>
      <c r="IX39" s="90"/>
      <c r="IY39" s="90"/>
      <c r="IZ39" s="90"/>
      <c r="JA39" s="90"/>
      <c r="JB39" s="90"/>
      <c r="JC39" s="90"/>
      <c r="JD39" s="90"/>
      <c r="JE39" s="90"/>
      <c r="JF39" s="90"/>
      <c r="JG39" s="90"/>
      <c r="JH39" s="90"/>
      <c r="JI39" s="90"/>
      <c r="JJ39" s="90"/>
      <c r="JK39" s="90"/>
      <c r="JL39" s="90"/>
      <c r="JM39" s="90"/>
      <c r="JN39" s="90"/>
      <c r="JO39" s="90"/>
      <c r="JP39" s="90"/>
      <c r="JQ39" s="90"/>
      <c r="JR39" s="90"/>
      <c r="JS39" s="90"/>
      <c r="JT39" s="90"/>
      <c r="JU39" s="90"/>
      <c r="JV39" s="90"/>
      <c r="JW39" s="90"/>
      <c r="JX39" s="90"/>
      <c r="JY39" s="90"/>
      <c r="JZ39" s="90"/>
      <c r="KA39" s="90"/>
      <c r="KB39" s="90"/>
      <c r="KC39" s="90"/>
      <c r="KD39" s="90"/>
      <c r="KE39" s="90"/>
      <c r="KF39" s="90"/>
      <c r="KG39" s="90"/>
      <c r="KH39" s="90"/>
      <c r="KI39" s="90"/>
      <c r="KJ39" s="90"/>
      <c r="KK39" s="90"/>
      <c r="KL39" s="90"/>
      <c r="KM39" s="90"/>
      <c r="KN39" s="90"/>
      <c r="KO39" s="90"/>
      <c r="KP39" s="90"/>
      <c r="KQ39" s="90"/>
      <c r="KR39" s="90"/>
      <c r="KS39" s="90"/>
      <c r="KT39" s="90"/>
      <c r="KU39" s="90"/>
      <c r="KV39" s="90"/>
      <c r="KW39" s="90"/>
      <c r="KX39" s="90"/>
      <c r="KY39" s="90"/>
      <c r="KZ39" s="90"/>
      <c r="LA39" s="90"/>
      <c r="LB39" s="90"/>
      <c r="LC39" s="90"/>
      <c r="LD39" s="90"/>
      <c r="LE39" s="90"/>
      <c r="LF39" s="90"/>
      <c r="LG39" s="90"/>
      <c r="LH39" s="90"/>
      <c r="LI39" s="90"/>
      <c r="LJ39" s="90"/>
      <c r="LK39" s="90"/>
      <c r="LL39" s="90"/>
      <c r="LM39" s="90"/>
      <c r="LN39" s="90"/>
      <c r="LO39" s="90"/>
      <c r="LP39" s="90"/>
      <c r="LQ39" s="90"/>
      <c r="LR39" s="90"/>
      <c r="LS39" s="90"/>
      <c r="LT39" s="90"/>
      <c r="LU39" s="90"/>
      <c r="LV39" s="90"/>
      <c r="LW39" s="90"/>
      <c r="LX39" s="90"/>
      <c r="LY39" s="90"/>
      <c r="LZ39" s="90"/>
      <c r="MA39" s="90"/>
      <c r="MB39" s="90"/>
      <c r="MC39" s="90"/>
      <c r="MD39" s="90"/>
      <c r="ME39" s="90"/>
      <c r="MF39" s="90"/>
      <c r="MG39" s="90"/>
      <c r="MH39" s="90"/>
      <c r="MI39" s="90"/>
      <c r="MJ39" s="90"/>
      <c r="MK39" s="90"/>
      <c r="ML39" s="90"/>
      <c r="MM39" s="90"/>
      <c r="MN39" s="90"/>
      <c r="MO39" s="90"/>
      <c r="MP39" s="90"/>
      <c r="MQ39" s="90"/>
      <c r="MR39" s="90"/>
      <c r="MS39" s="90"/>
      <c r="MT39" s="90"/>
      <c r="MU39" s="90"/>
      <c r="MV39" s="90"/>
      <c r="MW39" s="90"/>
      <c r="MX39" s="90"/>
      <c r="MY39" s="90"/>
      <c r="MZ39" s="90"/>
      <c r="NA39" s="90"/>
      <c r="NB39" s="90"/>
      <c r="NC39" s="90"/>
      <c r="ND39" s="90"/>
      <c r="NE39" s="90"/>
      <c r="NF39" s="90"/>
      <c r="NG39" s="90"/>
      <c r="NH39" s="90"/>
      <c r="NI39" s="90"/>
      <c r="NJ39" s="90"/>
      <c r="NK39" s="90"/>
      <c r="NL39" s="90"/>
      <c r="NM39" s="90"/>
      <c r="NN39" s="90"/>
      <c r="NO39" s="90"/>
      <c r="NP39" s="90"/>
      <c r="NQ39" s="90"/>
      <c r="NR39" s="90"/>
      <c r="NS39" s="90"/>
      <c r="NT39" s="90"/>
      <c r="NU39" s="90"/>
      <c r="NV39" s="90"/>
      <c r="NW39" s="90"/>
      <c r="NX39" s="90"/>
      <c r="NY39" s="90"/>
      <c r="NZ39" s="90"/>
      <c r="OA39" s="90"/>
      <c r="OB39" s="90"/>
      <c r="OC39" s="90"/>
      <c r="OD39" s="90"/>
      <c r="OE39" s="90"/>
      <c r="OF39" s="90"/>
      <c r="OG39" s="90"/>
      <c r="OH39" s="90"/>
      <c r="OI39" s="90"/>
      <c r="OJ39" s="90"/>
      <c r="OK39" s="90"/>
      <c r="OL39" s="90"/>
      <c r="OM39" s="90"/>
      <c r="ON39" s="90"/>
      <c r="OO39" s="90"/>
      <c r="OP39" s="90"/>
      <c r="OQ39" s="90"/>
      <c r="OR39" s="90"/>
      <c r="OS39" s="90"/>
      <c r="OT39" s="90"/>
      <c r="OU39" s="90"/>
      <c r="OV39" s="90"/>
      <c r="OW39" s="90"/>
      <c r="OX39" s="90"/>
      <c r="OY39" s="90"/>
      <c r="OZ39" s="90"/>
      <c r="PA39" s="90"/>
      <c r="PB39" s="90"/>
      <c r="PC39" s="90"/>
      <c r="PD39" s="90"/>
      <c r="PE39" s="90"/>
      <c r="PF39" s="90"/>
      <c r="PG39" s="90"/>
      <c r="PH39" s="90"/>
      <c r="PI39" s="90"/>
      <c r="PJ39" s="90"/>
      <c r="PK39" s="90"/>
      <c r="PL39" s="90"/>
      <c r="PM39" s="90"/>
      <c r="PN39" s="90"/>
      <c r="PO39" s="90"/>
      <c r="PP39" s="90"/>
      <c r="PQ39" s="90"/>
      <c r="PR39" s="90"/>
      <c r="PS39" s="90"/>
      <c r="PT39" s="90"/>
      <c r="PU39" s="90"/>
      <c r="PV39" s="90"/>
      <c r="PW39" s="90"/>
      <c r="PX39" s="90"/>
      <c r="PY39" s="90"/>
      <c r="PZ39" s="90"/>
      <c r="QA39" s="90"/>
      <c r="QB39" s="90"/>
      <c r="QC39" s="90"/>
      <c r="QD39" s="90"/>
      <c r="QE39" s="90"/>
      <c r="QF39" s="90"/>
      <c r="QG39" s="90"/>
      <c r="QH39" s="90"/>
      <c r="QI39" s="90"/>
      <c r="QJ39" s="90"/>
      <c r="QK39" s="90"/>
      <c r="QL39" s="90"/>
      <c r="QM39" s="90"/>
      <c r="QN39" s="90"/>
      <c r="QO39" s="90"/>
      <c r="QP39" s="90"/>
      <c r="QQ39" s="90"/>
      <c r="QR39" s="90"/>
      <c r="QS39" s="90"/>
      <c r="QT39" s="90"/>
      <c r="QU39" s="90"/>
      <c r="QV39" s="90"/>
      <c r="QW39" s="90"/>
      <c r="QX39" s="90"/>
      <c r="QY39" s="90"/>
      <c r="QZ39" s="90"/>
      <c r="RA39" s="90"/>
      <c r="RB39" s="90"/>
      <c r="RC39" s="90"/>
      <c r="RD39" s="90"/>
      <c r="RE39" s="90"/>
      <c r="RF39" s="90"/>
      <c r="RG39" s="90"/>
      <c r="RH39" s="90"/>
      <c r="RI39" s="90"/>
      <c r="RJ39" s="90"/>
      <c r="RK39" s="90"/>
      <c r="RL39" s="90"/>
      <c r="RM39" s="90"/>
      <c r="RN39" s="90"/>
      <c r="RO39" s="90"/>
      <c r="RP39" s="90"/>
      <c r="RQ39" s="90"/>
      <c r="RR39" s="90"/>
      <c r="RS39" s="90"/>
      <c r="RT39" s="90"/>
      <c r="RU39" s="90"/>
      <c r="RV39" s="90"/>
      <c r="RW39" s="90"/>
      <c r="RX39" s="90"/>
      <c r="RY39" s="90"/>
      <c r="RZ39" s="90"/>
      <c r="SA39" s="90"/>
      <c r="SB39" s="90"/>
      <c r="SC39" s="90"/>
      <c r="SD39" s="90"/>
      <c r="SE39" s="90"/>
      <c r="SF39" s="90"/>
      <c r="SG39" s="90"/>
      <c r="SH39" s="90"/>
      <c r="SI39" s="90"/>
      <c r="SJ39" s="90"/>
      <c r="SK39" s="90"/>
      <c r="SL39" s="90"/>
      <c r="SM39" s="90"/>
      <c r="SN39" s="90"/>
      <c r="SO39" s="90"/>
      <c r="SP39" s="90"/>
      <c r="SQ39" s="90"/>
      <c r="SR39" s="90"/>
      <c r="SS39" s="90"/>
      <c r="ST39" s="90"/>
      <c r="SU39" s="90"/>
      <c r="SV39" s="90"/>
      <c r="SW39" s="90"/>
      <c r="SX39" s="90"/>
      <c r="SY39" s="90"/>
      <c r="SZ39" s="90"/>
      <c r="TA39" s="90"/>
      <c r="TB39" s="90"/>
      <c r="TC39" s="90"/>
      <c r="TD39" s="90"/>
      <c r="TE39" s="90"/>
      <c r="TF39" s="90"/>
      <c r="TG39" s="90"/>
      <c r="TH39" s="90"/>
      <c r="TI39" s="90"/>
      <c r="TJ39" s="90"/>
      <c r="TK39" s="90"/>
      <c r="TL39" s="90"/>
      <c r="TM39" s="90"/>
      <c r="TN39" s="90"/>
      <c r="TO39" s="90"/>
      <c r="TP39" s="90"/>
      <c r="TQ39" s="90"/>
      <c r="TR39" s="90"/>
      <c r="TS39" s="90"/>
      <c r="TT39" s="90"/>
      <c r="TU39" s="90"/>
      <c r="TV39" s="90"/>
      <c r="TW39" s="90"/>
      <c r="TX39" s="90"/>
      <c r="TY39" s="90"/>
      <c r="TZ39" s="90"/>
      <c r="UA39" s="90"/>
      <c r="UB39" s="90"/>
      <c r="UC39" s="90"/>
      <c r="UD39" s="90"/>
      <c r="UE39" s="90"/>
      <c r="UF39" s="90"/>
      <c r="UG39" s="90"/>
      <c r="UH39" s="90"/>
      <c r="UI39" s="90"/>
      <c r="UJ39" s="90"/>
      <c r="UK39" s="90"/>
      <c r="UL39" s="90"/>
      <c r="UM39" s="90"/>
      <c r="UN39" s="90"/>
      <c r="UO39" s="90"/>
      <c r="UP39" s="90"/>
      <c r="UQ39" s="90"/>
      <c r="UR39" s="90"/>
      <c r="US39" s="90"/>
      <c r="UT39" s="90"/>
      <c r="UU39" s="90"/>
      <c r="UV39" s="90"/>
      <c r="UW39" s="90"/>
      <c r="UX39" s="90"/>
      <c r="UY39" s="90"/>
      <c r="UZ39" s="90"/>
      <c r="VA39" s="90"/>
      <c r="VB39" s="90"/>
      <c r="VC39" s="90"/>
      <c r="VD39" s="90"/>
      <c r="VE39" s="90"/>
      <c r="VF39" s="90"/>
      <c r="VG39" s="90"/>
      <c r="VH39" s="90"/>
      <c r="VI39" s="90"/>
      <c r="VJ39" s="90"/>
      <c r="VK39" s="90"/>
      <c r="VL39" s="90"/>
      <c r="VM39" s="90"/>
      <c r="VN39" s="90"/>
      <c r="VO39" s="90"/>
      <c r="VP39" s="90"/>
      <c r="VQ39" s="90"/>
      <c r="VR39" s="90"/>
      <c r="VS39" s="90"/>
      <c r="VT39" s="90"/>
      <c r="VU39" s="90"/>
      <c r="VV39" s="90"/>
      <c r="VW39" s="90"/>
      <c r="VX39" s="90"/>
      <c r="VY39" s="90"/>
      <c r="VZ39" s="90"/>
      <c r="WA39" s="90"/>
      <c r="WB39" s="90"/>
      <c r="WC39" s="90"/>
      <c r="WD39" s="90"/>
      <c r="WE39" s="90"/>
      <c r="WF39" s="90"/>
      <c r="WG39" s="90"/>
      <c r="WH39" s="90"/>
      <c r="WI39" s="90"/>
      <c r="WJ39" s="90"/>
      <c r="WK39" s="90"/>
      <c r="WL39" s="90"/>
      <c r="WM39" s="90"/>
      <c r="WN39" s="90"/>
      <c r="WO39" s="90"/>
      <c r="WP39" s="90"/>
      <c r="WQ39" s="90"/>
      <c r="WR39" s="90"/>
      <c r="WS39" s="90"/>
      <c r="WT39" s="90"/>
      <c r="WU39" s="90"/>
      <c r="WV39" s="90"/>
      <c r="WW39" s="90"/>
      <c r="WX39" s="90"/>
      <c r="WY39" s="90"/>
      <c r="WZ39" s="90"/>
      <c r="XA39" s="90"/>
      <c r="XB39" s="90"/>
      <c r="XC39" s="90"/>
      <c r="XD39" s="90"/>
      <c r="XE39" s="90"/>
      <c r="XF39" s="90"/>
      <c r="XG39" s="90"/>
      <c r="XH39" s="90"/>
      <c r="XI39" s="90"/>
      <c r="XJ39" s="90"/>
      <c r="XK39" s="90"/>
      <c r="XL39" s="90"/>
      <c r="XM39" s="90"/>
      <c r="XN39" s="90"/>
      <c r="XO39" s="90"/>
      <c r="XP39" s="90"/>
      <c r="XQ39" s="90"/>
      <c r="XR39" s="90"/>
      <c r="XS39" s="90"/>
      <c r="XT39" s="90"/>
      <c r="XU39" s="90"/>
      <c r="XV39" s="90"/>
      <c r="XW39" s="90"/>
      <c r="XX39" s="90"/>
      <c r="XY39" s="90"/>
      <c r="XZ39" s="90"/>
      <c r="YA39" s="90"/>
      <c r="YB39" s="90"/>
      <c r="YC39" s="90"/>
      <c r="YD39" s="90"/>
      <c r="YE39" s="90"/>
      <c r="YF39" s="90"/>
      <c r="YG39" s="90"/>
      <c r="YH39" s="90"/>
      <c r="YI39" s="90"/>
      <c r="YJ39" s="90"/>
      <c r="YK39" s="90"/>
      <c r="YL39" s="90"/>
      <c r="YM39" s="90"/>
      <c r="YN39" s="90"/>
      <c r="YO39" s="90"/>
      <c r="YP39" s="90"/>
      <c r="YQ39" s="90"/>
      <c r="YR39" s="90"/>
      <c r="YS39" s="90"/>
      <c r="YT39" s="90"/>
      <c r="YU39" s="90"/>
      <c r="YV39" s="90"/>
      <c r="YW39" s="90"/>
      <c r="YX39" s="90"/>
      <c r="YY39" s="90"/>
      <c r="YZ39" s="90"/>
      <c r="ZA39" s="90"/>
      <c r="ZB39" s="90"/>
      <c r="ZC39" s="90"/>
      <c r="ZD39" s="90"/>
      <c r="ZE39" s="90"/>
      <c r="ZF39" s="90"/>
      <c r="ZG39" s="90"/>
      <c r="ZH39" s="90"/>
      <c r="ZI39" s="90"/>
      <c r="ZJ39" s="90"/>
      <c r="ZK39" s="90"/>
      <c r="ZL39" s="90"/>
      <c r="ZM39" s="90"/>
      <c r="ZN39" s="90"/>
      <c r="ZO39" s="90"/>
      <c r="ZP39" s="90"/>
      <c r="ZQ39" s="90"/>
      <c r="ZR39" s="90"/>
      <c r="ZS39" s="90"/>
      <c r="ZT39" s="90"/>
      <c r="ZU39" s="90"/>
      <c r="ZV39" s="90"/>
      <c r="ZW39" s="90"/>
      <c r="ZX39" s="90"/>
      <c r="ZY39" s="90"/>
      <c r="ZZ39" s="90"/>
      <c r="AAA39" s="90"/>
      <c r="AAB39" s="90"/>
      <c r="AAC39" s="90"/>
      <c r="AAD39" s="90"/>
      <c r="AAE39" s="90"/>
      <c r="AAF39" s="90"/>
      <c r="AAG39" s="90"/>
      <c r="AAH39" s="90"/>
      <c r="AAI39" s="90"/>
      <c r="AAJ39" s="90"/>
      <c r="AAK39" s="90"/>
      <c r="AAL39" s="90"/>
      <c r="AAM39" s="90"/>
      <c r="AAN39" s="90"/>
      <c r="AAO39" s="90"/>
      <c r="AAP39" s="90"/>
      <c r="AAQ39" s="90"/>
      <c r="AAR39" s="90"/>
      <c r="AAS39" s="90"/>
      <c r="AAT39" s="90"/>
      <c r="AAU39" s="90"/>
      <c r="AAV39" s="90"/>
      <c r="AAW39" s="90"/>
      <c r="AAX39" s="90"/>
      <c r="AAY39" s="90"/>
      <c r="AAZ39" s="90"/>
      <c r="ABA39" s="90"/>
      <c r="ABB39" s="90"/>
      <c r="ABC39" s="90"/>
      <c r="ABD39" s="90"/>
      <c r="ABE39" s="90"/>
      <c r="ABF39" s="90"/>
      <c r="ABG39" s="90"/>
      <c r="ABH39" s="90"/>
      <c r="ABI39" s="90"/>
      <c r="ABJ39" s="90"/>
      <c r="ABK39" s="90"/>
      <c r="ABL39" s="90"/>
      <c r="ABM39" s="90"/>
      <c r="ABN39" s="90"/>
      <c r="ABO39" s="90"/>
      <c r="ABP39" s="90"/>
      <c r="ABQ39" s="90"/>
      <c r="ABR39" s="90"/>
      <c r="ABS39" s="90"/>
      <c r="ABT39" s="90"/>
      <c r="ABU39" s="90"/>
      <c r="ABV39" s="90"/>
      <c r="ABW39" s="90"/>
      <c r="ABX39" s="90"/>
      <c r="ABY39" s="90"/>
      <c r="ABZ39" s="90"/>
      <c r="ACA39" s="90"/>
      <c r="ACB39" s="90"/>
      <c r="ACC39" s="90"/>
      <c r="ACD39" s="90"/>
      <c r="ACE39" s="90"/>
      <c r="ACF39" s="90"/>
      <c r="ACG39" s="90"/>
      <c r="ACH39" s="90"/>
      <c r="ACI39" s="90"/>
      <c r="ACJ39" s="90"/>
      <c r="ACK39" s="90"/>
      <c r="ACL39" s="90"/>
      <c r="ACM39" s="90"/>
      <c r="ACN39" s="90"/>
      <c r="ACO39" s="90"/>
      <c r="ACP39" s="90"/>
      <c r="ACQ39" s="90"/>
      <c r="ACR39" s="90"/>
      <c r="ACS39" s="90"/>
      <c r="ACT39" s="90"/>
      <c r="ACU39" s="90"/>
      <c r="ACV39" s="90"/>
      <c r="ACW39" s="90"/>
      <c r="ACX39" s="90"/>
      <c r="ACY39" s="90"/>
      <c r="ACZ39" s="90"/>
      <c r="ADA39" s="90"/>
      <c r="ADB39" s="90"/>
      <c r="ADC39" s="90"/>
      <c r="ADD39" s="90"/>
      <c r="ADE39" s="90"/>
      <c r="ADF39" s="90"/>
      <c r="ADG39" s="90"/>
      <c r="ADH39" s="90"/>
      <c r="ADI39" s="90"/>
      <c r="ADJ39" s="90"/>
      <c r="ADK39" s="90"/>
      <c r="ADL39" s="90"/>
      <c r="ADM39" s="90"/>
      <c r="ADN39" s="90"/>
      <c r="ADO39" s="90"/>
      <c r="ADP39" s="90"/>
      <c r="ADQ39" s="90"/>
      <c r="ADR39" s="90"/>
      <c r="ADS39" s="90"/>
      <c r="ADT39" s="90"/>
      <c r="ADU39" s="90"/>
      <c r="ADV39" s="90"/>
      <c r="ADW39" s="90"/>
      <c r="ADX39" s="90"/>
      <c r="ADY39" s="90"/>
      <c r="ADZ39" s="90"/>
      <c r="AEA39" s="90"/>
      <c r="AEB39" s="90"/>
      <c r="AEC39" s="90"/>
      <c r="AED39" s="90"/>
      <c r="AEE39" s="90"/>
      <c r="AEF39" s="90"/>
      <c r="AEG39" s="90"/>
      <c r="AEH39" s="90"/>
      <c r="AEI39" s="90"/>
      <c r="AEJ39" s="90"/>
      <c r="AEK39" s="90"/>
      <c r="AEL39" s="90"/>
      <c r="AEM39" s="90"/>
      <c r="AEN39" s="90"/>
      <c r="AEO39" s="90"/>
      <c r="AEP39" s="90"/>
      <c r="AEQ39" s="90"/>
      <c r="AER39" s="90"/>
      <c r="AES39" s="90"/>
      <c r="AET39" s="90"/>
      <c r="AEU39" s="90"/>
      <c r="AEV39" s="90"/>
      <c r="AEW39" s="90"/>
      <c r="AEX39" s="90"/>
      <c r="AEY39" s="90"/>
      <c r="AEZ39" s="90"/>
      <c r="AFA39" s="90"/>
      <c r="AFB39" s="90"/>
      <c r="AFC39" s="90"/>
      <c r="AFD39" s="90"/>
      <c r="AFE39" s="90"/>
      <c r="AFF39" s="90"/>
      <c r="AFG39" s="90"/>
      <c r="AFH39" s="90"/>
      <c r="AFI39" s="90"/>
      <c r="AFJ39" s="90"/>
      <c r="AFK39" s="90"/>
      <c r="AFL39" s="90"/>
      <c r="AFM39" s="90"/>
      <c r="AFN39" s="90"/>
      <c r="AFO39" s="90"/>
      <c r="AFP39" s="90"/>
      <c r="AFQ39" s="90"/>
      <c r="AFR39" s="90"/>
      <c r="AFS39" s="90"/>
      <c r="AFT39" s="90"/>
      <c r="AFU39" s="90"/>
      <c r="AFV39" s="90"/>
      <c r="AFW39" s="90"/>
      <c r="AFX39" s="90"/>
      <c r="AFY39" s="90"/>
      <c r="AFZ39" s="90"/>
      <c r="AGA39" s="90"/>
      <c r="AGB39" s="90"/>
      <c r="AGC39" s="90"/>
      <c r="AGD39" s="90"/>
      <c r="AGE39" s="90"/>
      <c r="AGF39" s="90"/>
      <c r="AGG39" s="90"/>
      <c r="AGH39" s="90"/>
      <c r="AGI39" s="90"/>
      <c r="AGJ39" s="90"/>
      <c r="AGK39" s="90"/>
      <c r="AGL39" s="90"/>
      <c r="AGM39" s="90"/>
      <c r="AGN39" s="90"/>
      <c r="AGO39" s="90"/>
      <c r="AGP39" s="90"/>
      <c r="AGQ39" s="90"/>
      <c r="AGR39" s="90"/>
      <c r="AGS39" s="90"/>
      <c r="AGT39" s="90"/>
      <c r="AGU39" s="90"/>
      <c r="AGV39" s="90"/>
      <c r="AGW39" s="90"/>
      <c r="AGX39" s="90"/>
      <c r="AGY39" s="90"/>
      <c r="AGZ39" s="90"/>
      <c r="AHA39" s="90"/>
      <c r="AHB39" s="90"/>
      <c r="AHC39" s="90"/>
      <c r="AHD39" s="90"/>
      <c r="AHE39" s="90"/>
      <c r="AHF39" s="90"/>
      <c r="AHG39" s="90"/>
      <c r="AHH39" s="90"/>
      <c r="AHI39" s="90"/>
      <c r="AHJ39" s="90"/>
      <c r="AHK39" s="90"/>
      <c r="AHL39" s="90"/>
      <c r="AHM39" s="90"/>
      <c r="AHN39" s="90"/>
      <c r="AHO39" s="90"/>
      <c r="AHP39" s="90"/>
      <c r="AHQ39" s="90"/>
      <c r="AHR39" s="90"/>
      <c r="AHS39" s="90"/>
      <c r="AHT39" s="90"/>
      <c r="AHU39" s="90"/>
      <c r="AHV39" s="90"/>
      <c r="AHW39" s="90"/>
      <c r="AHX39" s="90"/>
      <c r="AHY39" s="90"/>
      <c r="AHZ39" s="90"/>
      <c r="AIA39" s="90"/>
      <c r="AIB39" s="90"/>
      <c r="AIC39" s="90"/>
      <c r="AID39" s="90"/>
      <c r="AIE39" s="90"/>
      <c r="AIF39" s="90"/>
      <c r="AIG39" s="90"/>
      <c r="AIH39" s="90"/>
      <c r="AII39" s="90"/>
      <c r="AIJ39" s="90"/>
      <c r="AIK39" s="90"/>
      <c r="AIL39" s="90"/>
      <c r="AIM39" s="90"/>
      <c r="AIN39" s="90"/>
      <c r="AIO39" s="90"/>
      <c r="AIP39" s="90"/>
      <c r="AIQ39" s="90"/>
      <c r="AIR39" s="90"/>
      <c r="AIS39" s="90"/>
      <c r="AIT39" s="90"/>
      <c r="AIU39" s="90"/>
      <c r="AIV39" s="90"/>
      <c r="AIW39" s="90"/>
      <c r="AIX39" s="90"/>
      <c r="AIY39" s="90"/>
      <c r="AIZ39" s="90"/>
      <c r="AJA39" s="90"/>
      <c r="AJB39" s="90"/>
      <c r="AJC39" s="90"/>
      <c r="AJD39" s="90"/>
      <c r="AJE39" s="90"/>
      <c r="AJF39" s="90"/>
      <c r="AJG39" s="90"/>
      <c r="AJH39" s="90"/>
      <c r="AJI39" s="90"/>
      <c r="AJJ39" s="90"/>
      <c r="AJK39" s="90"/>
      <c r="AJL39" s="90"/>
      <c r="AJM39" s="90"/>
      <c r="AJN39" s="90"/>
      <c r="AJO39" s="90"/>
      <c r="AJP39" s="90"/>
      <c r="AJQ39" s="90"/>
      <c r="AJR39" s="90"/>
      <c r="AJS39" s="90"/>
      <c r="AJT39" s="90"/>
      <c r="AJU39" s="90"/>
      <c r="AJV39" s="90"/>
      <c r="AJW39" s="90"/>
      <c r="AJX39" s="90"/>
      <c r="AJY39" s="90"/>
      <c r="AJZ39" s="90"/>
      <c r="AKA39" s="90"/>
      <c r="AKB39" s="90"/>
      <c r="AKC39" s="90"/>
      <c r="AKD39" s="90"/>
      <c r="AKE39" s="90"/>
      <c r="AKF39" s="90"/>
      <c r="AKG39" s="90"/>
      <c r="AKH39" s="90"/>
      <c r="AKI39" s="90"/>
      <c r="AKJ39" s="90"/>
      <c r="AKK39" s="90"/>
      <c r="AKL39" s="90"/>
      <c r="AKM39" s="90"/>
      <c r="AKN39" s="90"/>
      <c r="AKO39" s="90"/>
      <c r="AKP39" s="90"/>
      <c r="AKQ39" s="90"/>
      <c r="AKR39" s="90"/>
      <c r="AKS39" s="90"/>
      <c r="AKT39" s="90"/>
      <c r="AKU39" s="90"/>
      <c r="AKV39" s="90"/>
      <c r="AKW39" s="90"/>
      <c r="AKX39" s="90"/>
      <c r="AKY39" s="90"/>
      <c r="AKZ39" s="90"/>
      <c r="ALA39" s="90"/>
      <c r="ALB39" s="90"/>
      <c r="ALC39" s="90"/>
      <c r="ALD39" s="90"/>
      <c r="ALE39" s="90"/>
      <c r="ALF39" s="90"/>
      <c r="ALG39" s="90"/>
      <c r="ALH39" s="90"/>
      <c r="ALI39" s="90"/>
      <c r="ALJ39" s="90"/>
      <c r="ALK39" s="90"/>
      <c r="ALL39" s="90"/>
      <c r="ALM39" s="90"/>
      <c r="ALN39" s="90"/>
      <c r="ALO39" s="90"/>
      <c r="ALP39" s="90"/>
      <c r="ALQ39" s="90"/>
      <c r="ALR39" s="90"/>
      <c r="ALS39" s="90"/>
      <c r="ALT39" s="90"/>
      <c r="ALU39" s="90"/>
      <c r="ALV39" s="90"/>
      <c r="ALW39" s="90"/>
      <c r="ALX39" s="90"/>
      <c r="ALY39" s="90"/>
      <c r="ALZ39" s="90"/>
      <c r="AMA39" s="90"/>
      <c r="AMB39" s="90"/>
      <c r="AMC39" s="90"/>
      <c r="AMD39" s="90"/>
      <c r="AME39" s="90"/>
      <c r="AMF39" s="90"/>
      <c r="AMG39" s="90"/>
      <c r="AMH39" s="90"/>
    </row>
    <row r="40" spans="1:1022" ht="99">
      <c r="A40" s="395">
        <v>17</v>
      </c>
      <c r="B40" s="396" t="s">
        <v>712</v>
      </c>
      <c r="C40" s="367"/>
      <c r="D40" s="396" t="s">
        <v>840</v>
      </c>
      <c r="E40" s="396" t="s">
        <v>841</v>
      </c>
      <c r="F40" s="401"/>
      <c r="G40" s="367"/>
      <c r="H40" s="368"/>
      <c r="I40" s="369"/>
      <c r="J40" s="136" t="s">
        <v>735</v>
      </c>
      <c r="K40" s="115" t="s">
        <v>855</v>
      </c>
      <c r="L40" s="369"/>
      <c r="M40" s="425"/>
      <c r="N40" s="374"/>
      <c r="O40" s="369"/>
      <c r="P40" s="391"/>
      <c r="Q40" s="385"/>
      <c r="R40" s="393"/>
      <c r="S40" s="394"/>
      <c r="T40" s="385"/>
      <c r="U40" s="386"/>
      <c r="V40" s="136" t="s">
        <v>112</v>
      </c>
      <c r="W40" s="116" t="s">
        <v>856</v>
      </c>
      <c r="X40" s="117" t="s">
        <v>857</v>
      </c>
      <c r="Y40" s="118" t="s">
        <v>852</v>
      </c>
      <c r="Z40" s="119" t="s">
        <v>853</v>
      </c>
      <c r="AA40" s="120" t="str">
        <f t="shared" si="5"/>
        <v>Probabilidad</v>
      </c>
      <c r="AB40" s="121" t="s">
        <v>727</v>
      </c>
      <c r="AC40" s="121" t="s">
        <v>728</v>
      </c>
      <c r="AD40" s="122" t="str">
        <f t="shared" si="6"/>
        <v>40%</v>
      </c>
      <c r="AE40" s="121" t="s">
        <v>729</v>
      </c>
      <c r="AF40" s="121" t="s">
        <v>730</v>
      </c>
      <c r="AG40" s="121" t="s">
        <v>731</v>
      </c>
      <c r="AH40" s="123">
        <f>IFERROR(IF(AND(AA39="Probabilidad",AA40="Probabilidad"),(AI39-(+AI39*AD40)),IF(AND(AA40="Probabilidad",AA39="Impacto"),(AI39-(+AI39*AD40)),IF(AA40="Impacto",AI39,""))),"")</f>
        <v>7.1999999999999995E-2</v>
      </c>
      <c r="AI40" s="122">
        <f t="shared" si="7"/>
        <v>7.1999999999999995E-2</v>
      </c>
      <c r="AJ40" s="387"/>
      <c r="AK40" s="388"/>
      <c r="AL40" s="124">
        <f t="shared" ref="AL40:AL45" si="34">IFERROR(IF(AND(AA39="Impacto",AA40="Impacto"),(AL39-(+AL39*AD40)),IF(AND(AA40="Impacto",AA39="Probabilidad"),(AL39-(+AL39*AD40)),IF(AA40="Probabilidad",AL39,""))),"")</f>
        <v>0.4</v>
      </c>
      <c r="AM40" s="389"/>
      <c r="AN40" s="388"/>
      <c r="AO40" s="384"/>
      <c r="AP40" s="367"/>
      <c r="AQ40" s="120" t="s">
        <v>118</v>
      </c>
      <c r="AR40" s="134" t="s">
        <v>94</v>
      </c>
      <c r="AS40" s="134" t="s">
        <v>94</v>
      </c>
      <c r="AT40" s="134" t="s">
        <v>94</v>
      </c>
      <c r="AU40" s="134" t="s">
        <v>94</v>
      </c>
      <c r="AV40" s="371"/>
      <c r="AW40" s="142" t="s">
        <v>112</v>
      </c>
      <c r="AX40" s="253" t="s">
        <v>2866</v>
      </c>
      <c r="AY40" s="273" t="s">
        <v>2919</v>
      </c>
      <c r="AZ40" s="271" t="s">
        <v>2920</v>
      </c>
      <c r="BA40" s="143" t="s">
        <v>118</v>
      </c>
      <c r="BB40" s="275"/>
      <c r="BC40" s="275" t="s">
        <v>94</v>
      </c>
      <c r="BD40" s="275" t="s">
        <v>94</v>
      </c>
      <c r="BE40" s="421"/>
      <c r="BF40" s="423"/>
      <c r="BG40" s="423"/>
      <c r="BH40" s="131"/>
    </row>
    <row r="41" spans="1:1022" ht="82.5">
      <c r="A41" s="395">
        <v>17</v>
      </c>
      <c r="B41" s="396" t="s">
        <v>712</v>
      </c>
      <c r="C41" s="367"/>
      <c r="D41" s="396" t="s">
        <v>840</v>
      </c>
      <c r="E41" s="396" t="s">
        <v>841</v>
      </c>
      <c r="F41" s="401"/>
      <c r="G41" s="367"/>
      <c r="H41" s="368"/>
      <c r="I41" s="369"/>
      <c r="J41" s="136" t="s">
        <v>741</v>
      </c>
      <c r="K41" s="115" t="s">
        <v>858</v>
      </c>
      <c r="L41" s="369"/>
      <c r="M41" s="425"/>
      <c r="N41" s="374"/>
      <c r="O41" s="369"/>
      <c r="P41" s="391"/>
      <c r="Q41" s="385"/>
      <c r="R41" s="393"/>
      <c r="S41" s="394"/>
      <c r="T41" s="385"/>
      <c r="U41" s="386"/>
      <c r="V41" s="136" t="s">
        <v>124</v>
      </c>
      <c r="W41" s="116" t="s">
        <v>859</v>
      </c>
      <c r="X41" s="117" t="s">
        <v>860</v>
      </c>
      <c r="Y41" s="118" t="s">
        <v>852</v>
      </c>
      <c r="Z41" s="119" t="s">
        <v>853</v>
      </c>
      <c r="AA41" s="120" t="str">
        <f t="shared" si="5"/>
        <v>Probabilidad</v>
      </c>
      <c r="AB41" s="121" t="s">
        <v>727</v>
      </c>
      <c r="AC41" s="121" t="s">
        <v>728</v>
      </c>
      <c r="AD41" s="122" t="str">
        <f t="shared" si="6"/>
        <v>40%</v>
      </c>
      <c r="AE41" s="121" t="s">
        <v>729</v>
      </c>
      <c r="AF41" s="121" t="s">
        <v>730</v>
      </c>
      <c r="AG41" s="121" t="s">
        <v>731</v>
      </c>
      <c r="AH41" s="123">
        <f t="shared" ref="AH41:AH45" si="35">IFERROR(IF(AND(AA40="Probabilidad",AA41="Probabilidad"),(AI40-(+AI40*AD41)),IF(AND(AA41="Probabilidad",AA40="Impacto"),(AI40-(+AI40*AD41)),IF(AA41="Impacto",AI40,""))),"")</f>
        <v>4.3199999999999995E-2</v>
      </c>
      <c r="AI41" s="122">
        <f t="shared" si="7"/>
        <v>4.3199999999999995E-2</v>
      </c>
      <c r="AJ41" s="387"/>
      <c r="AK41" s="388"/>
      <c r="AL41" s="124">
        <f t="shared" si="34"/>
        <v>0.4</v>
      </c>
      <c r="AM41" s="389"/>
      <c r="AN41" s="388"/>
      <c r="AO41" s="384"/>
      <c r="AP41" s="367"/>
      <c r="AQ41" s="120" t="s">
        <v>128</v>
      </c>
      <c r="AR41" s="134" t="s">
        <v>94</v>
      </c>
      <c r="AS41" s="134" t="s">
        <v>94</v>
      </c>
      <c r="AT41" s="134" t="s">
        <v>94</v>
      </c>
      <c r="AU41" s="134" t="s">
        <v>94</v>
      </c>
      <c r="AV41" s="371"/>
      <c r="AW41" s="142" t="s">
        <v>124</v>
      </c>
      <c r="AX41" s="253" t="s">
        <v>2866</v>
      </c>
      <c r="AY41" s="273" t="s">
        <v>2921</v>
      </c>
      <c r="AZ41" s="273" t="s">
        <v>2922</v>
      </c>
      <c r="BA41" s="143" t="s">
        <v>128</v>
      </c>
      <c r="BB41" s="275"/>
      <c r="BC41" s="275" t="s">
        <v>94</v>
      </c>
      <c r="BD41" s="275" t="s">
        <v>94</v>
      </c>
      <c r="BE41" s="421"/>
      <c r="BF41" s="423"/>
      <c r="BG41" s="423"/>
      <c r="BH41" s="131"/>
    </row>
    <row r="42" spans="1:1022" ht="115.5">
      <c r="A42" s="395">
        <v>17</v>
      </c>
      <c r="B42" s="396" t="s">
        <v>712</v>
      </c>
      <c r="C42" s="367"/>
      <c r="D42" s="396" t="s">
        <v>840</v>
      </c>
      <c r="E42" s="396" t="s">
        <v>841</v>
      </c>
      <c r="F42" s="401"/>
      <c r="G42" s="367"/>
      <c r="H42" s="368"/>
      <c r="I42" s="369"/>
      <c r="J42" s="136" t="s">
        <v>749</v>
      </c>
      <c r="K42" s="115" t="s">
        <v>861</v>
      </c>
      <c r="L42" s="369"/>
      <c r="M42" s="425"/>
      <c r="N42" s="374"/>
      <c r="O42" s="369"/>
      <c r="P42" s="391"/>
      <c r="Q42" s="385"/>
      <c r="R42" s="393"/>
      <c r="S42" s="394"/>
      <c r="T42" s="385"/>
      <c r="U42" s="386"/>
      <c r="V42" s="136" t="s">
        <v>131</v>
      </c>
      <c r="W42" s="116" t="s">
        <v>862</v>
      </c>
      <c r="X42" s="146" t="s">
        <v>863</v>
      </c>
      <c r="Y42" s="118" t="s">
        <v>852</v>
      </c>
      <c r="Z42" s="119" t="s">
        <v>853</v>
      </c>
      <c r="AA42" s="120" t="str">
        <f t="shared" si="5"/>
        <v>Probabilidad</v>
      </c>
      <c r="AB42" s="121" t="s">
        <v>740</v>
      </c>
      <c r="AC42" s="121" t="s">
        <v>728</v>
      </c>
      <c r="AD42" s="122" t="str">
        <f t="shared" si="6"/>
        <v>30%</v>
      </c>
      <c r="AE42" s="121" t="s">
        <v>729</v>
      </c>
      <c r="AF42" s="121" t="s">
        <v>730</v>
      </c>
      <c r="AG42" s="121" t="s">
        <v>731</v>
      </c>
      <c r="AH42" s="123">
        <f t="shared" si="35"/>
        <v>3.0239999999999996E-2</v>
      </c>
      <c r="AI42" s="122">
        <f t="shared" si="7"/>
        <v>3.0239999999999996E-2</v>
      </c>
      <c r="AJ42" s="387"/>
      <c r="AK42" s="388"/>
      <c r="AL42" s="124">
        <f t="shared" si="34"/>
        <v>0.4</v>
      </c>
      <c r="AM42" s="389"/>
      <c r="AN42" s="388"/>
      <c r="AO42" s="384"/>
      <c r="AP42" s="367"/>
      <c r="AQ42" s="120" t="s">
        <v>136</v>
      </c>
      <c r="AR42" s="134" t="s">
        <v>94</v>
      </c>
      <c r="AS42" s="134" t="s">
        <v>94</v>
      </c>
      <c r="AT42" s="134" t="s">
        <v>94</v>
      </c>
      <c r="AU42" s="134" t="s">
        <v>94</v>
      </c>
      <c r="AV42" s="371"/>
      <c r="AW42" s="142" t="s">
        <v>131</v>
      </c>
      <c r="AX42" s="253" t="s">
        <v>2866</v>
      </c>
      <c r="AY42" s="273" t="s">
        <v>2923</v>
      </c>
      <c r="AZ42" s="273" t="s">
        <v>2924</v>
      </c>
      <c r="BA42" s="143" t="s">
        <v>136</v>
      </c>
      <c r="BB42" s="275"/>
      <c r="BC42" s="275" t="s">
        <v>94</v>
      </c>
      <c r="BD42" s="275" t="s">
        <v>94</v>
      </c>
      <c r="BE42" s="421"/>
      <c r="BF42" s="423"/>
      <c r="BG42" s="423"/>
      <c r="BH42" s="131"/>
    </row>
    <row r="43" spans="1:1022" ht="64.5">
      <c r="A43" s="395">
        <v>17</v>
      </c>
      <c r="B43" s="396" t="s">
        <v>712</v>
      </c>
      <c r="C43" s="367"/>
      <c r="D43" s="396" t="s">
        <v>840</v>
      </c>
      <c r="E43" s="396" t="s">
        <v>841</v>
      </c>
      <c r="F43" s="401"/>
      <c r="G43" s="367"/>
      <c r="H43" s="368"/>
      <c r="I43" s="369"/>
      <c r="J43" s="136" t="s">
        <v>756</v>
      </c>
      <c r="K43" s="115" t="s">
        <v>864</v>
      </c>
      <c r="L43" s="369"/>
      <c r="M43" s="425"/>
      <c r="N43" s="374"/>
      <c r="O43" s="369"/>
      <c r="P43" s="391"/>
      <c r="Q43" s="385"/>
      <c r="R43" s="393"/>
      <c r="S43" s="394"/>
      <c r="T43" s="385"/>
      <c r="U43" s="386"/>
      <c r="V43" s="136" t="s">
        <v>139</v>
      </c>
      <c r="W43" s="116" t="s">
        <v>865</v>
      </c>
      <c r="X43" s="117" t="s">
        <v>866</v>
      </c>
      <c r="Y43" s="118" t="s">
        <v>852</v>
      </c>
      <c r="Z43" s="119" t="s">
        <v>853</v>
      </c>
      <c r="AA43" s="120" t="str">
        <f t="shared" si="5"/>
        <v>Probabilidad</v>
      </c>
      <c r="AB43" s="121" t="s">
        <v>727</v>
      </c>
      <c r="AC43" s="121" t="s">
        <v>728</v>
      </c>
      <c r="AD43" s="122" t="str">
        <f t="shared" si="6"/>
        <v>40%</v>
      </c>
      <c r="AE43" s="121" t="s">
        <v>729</v>
      </c>
      <c r="AF43" s="121" t="s">
        <v>730</v>
      </c>
      <c r="AG43" s="121" t="s">
        <v>731</v>
      </c>
      <c r="AH43" s="123">
        <f t="shared" si="35"/>
        <v>1.8143999999999997E-2</v>
      </c>
      <c r="AI43" s="122">
        <f t="shared" si="7"/>
        <v>1.8143999999999997E-2</v>
      </c>
      <c r="AJ43" s="387"/>
      <c r="AK43" s="388"/>
      <c r="AL43" s="124">
        <f t="shared" si="34"/>
        <v>0.4</v>
      </c>
      <c r="AM43" s="389"/>
      <c r="AN43" s="388"/>
      <c r="AO43" s="384"/>
      <c r="AP43" s="367"/>
      <c r="AQ43" s="120" t="s">
        <v>145</v>
      </c>
      <c r="AR43" s="134" t="s">
        <v>94</v>
      </c>
      <c r="AS43" s="134" t="s">
        <v>94</v>
      </c>
      <c r="AT43" s="134" t="s">
        <v>94</v>
      </c>
      <c r="AU43" s="134" t="s">
        <v>94</v>
      </c>
      <c r="AV43" s="371"/>
      <c r="AW43" s="142" t="s">
        <v>139</v>
      </c>
      <c r="AX43" s="253" t="s">
        <v>2866</v>
      </c>
      <c r="AY43" s="273" t="s">
        <v>2925</v>
      </c>
      <c r="AZ43" s="273" t="s">
        <v>2926</v>
      </c>
      <c r="BA43" s="143" t="s">
        <v>145</v>
      </c>
      <c r="BB43" s="275"/>
      <c r="BC43" s="275" t="s">
        <v>94</v>
      </c>
      <c r="BD43" s="275" t="s">
        <v>94</v>
      </c>
      <c r="BE43" s="421"/>
      <c r="BF43" s="423"/>
      <c r="BG43" s="423"/>
      <c r="BH43" s="131"/>
    </row>
    <row r="44" spans="1:1022" ht="16.5" customHeight="1">
      <c r="A44" s="395">
        <v>17</v>
      </c>
      <c r="B44" s="396" t="s">
        <v>712</v>
      </c>
      <c r="C44" s="367"/>
      <c r="D44" s="396" t="s">
        <v>840</v>
      </c>
      <c r="E44" s="396" t="s">
        <v>841</v>
      </c>
      <c r="F44" s="401"/>
      <c r="G44" s="367"/>
      <c r="H44" s="368"/>
      <c r="I44" s="369"/>
      <c r="J44" s="136" t="s">
        <v>757</v>
      </c>
      <c r="K44" s="115"/>
      <c r="L44" s="369"/>
      <c r="M44" s="425"/>
      <c r="N44" s="374"/>
      <c r="O44" s="369"/>
      <c r="P44" s="391"/>
      <c r="Q44" s="385"/>
      <c r="R44" s="393"/>
      <c r="S44" s="394"/>
      <c r="T44" s="385"/>
      <c r="U44" s="386"/>
      <c r="V44" s="136" t="s">
        <v>150</v>
      </c>
      <c r="W44" s="147"/>
      <c r="X44" s="148"/>
      <c r="Y44" s="149"/>
      <c r="Z44" s="147"/>
      <c r="AA44" s="120" t="str">
        <f t="shared" si="5"/>
        <v/>
      </c>
      <c r="AB44" s="121"/>
      <c r="AC44" s="121"/>
      <c r="AD44" s="122" t="str">
        <f t="shared" si="6"/>
        <v/>
      </c>
      <c r="AE44" s="121"/>
      <c r="AF44" s="121"/>
      <c r="AG44" s="121"/>
      <c r="AH44" s="123" t="str">
        <f t="shared" si="35"/>
        <v/>
      </c>
      <c r="AI44" s="122" t="str">
        <f t="shared" si="7"/>
        <v/>
      </c>
      <c r="AJ44" s="387"/>
      <c r="AK44" s="388"/>
      <c r="AL44" s="124" t="str">
        <f t="shared" si="34"/>
        <v/>
      </c>
      <c r="AM44" s="389"/>
      <c r="AN44" s="388"/>
      <c r="AO44" s="384"/>
      <c r="AP44" s="367"/>
      <c r="AQ44" s="120" t="s">
        <v>155</v>
      </c>
      <c r="AR44" s="119"/>
      <c r="AS44" s="119"/>
      <c r="AT44" s="126"/>
      <c r="AU44" s="119"/>
      <c r="AV44" s="371"/>
      <c r="AW44" s="142" t="s">
        <v>150</v>
      </c>
      <c r="AX44" s="128"/>
      <c r="AY44" s="129"/>
      <c r="AZ44" s="130"/>
      <c r="BA44" s="143" t="s">
        <v>155</v>
      </c>
      <c r="BB44" s="128"/>
      <c r="BC44" s="128"/>
      <c r="BD44" s="128"/>
      <c r="BE44" s="421"/>
      <c r="BF44" s="423"/>
      <c r="BG44" s="423"/>
      <c r="BH44" s="131"/>
    </row>
    <row r="45" spans="1:1022" ht="16.5" customHeight="1">
      <c r="A45" s="395">
        <v>17</v>
      </c>
      <c r="B45" s="396" t="s">
        <v>712</v>
      </c>
      <c r="C45" s="367"/>
      <c r="D45" s="396" t="s">
        <v>840</v>
      </c>
      <c r="E45" s="396" t="s">
        <v>841</v>
      </c>
      <c r="F45" s="401"/>
      <c r="G45" s="367"/>
      <c r="H45" s="368"/>
      <c r="I45" s="369"/>
      <c r="J45" s="136" t="s">
        <v>758</v>
      </c>
      <c r="K45" s="115"/>
      <c r="L45" s="369"/>
      <c r="M45" s="425"/>
      <c r="N45" s="374"/>
      <c r="O45" s="369"/>
      <c r="P45" s="392"/>
      <c r="Q45" s="385"/>
      <c r="R45" s="393"/>
      <c r="S45" s="394"/>
      <c r="T45" s="385"/>
      <c r="U45" s="386"/>
      <c r="V45" s="136" t="s">
        <v>161</v>
      </c>
      <c r="W45" s="147"/>
      <c r="X45" s="150"/>
      <c r="Y45" s="151"/>
      <c r="Z45" s="116"/>
      <c r="AA45" s="120" t="str">
        <f t="shared" si="5"/>
        <v/>
      </c>
      <c r="AB45" s="121"/>
      <c r="AC45" s="121"/>
      <c r="AD45" s="122" t="str">
        <f t="shared" si="6"/>
        <v/>
      </c>
      <c r="AE45" s="121"/>
      <c r="AF45" s="121"/>
      <c r="AG45" s="121"/>
      <c r="AH45" s="123" t="str">
        <f t="shared" si="35"/>
        <v/>
      </c>
      <c r="AI45" s="122" t="str">
        <f t="shared" si="7"/>
        <v/>
      </c>
      <c r="AJ45" s="387"/>
      <c r="AK45" s="388"/>
      <c r="AL45" s="124" t="str">
        <f t="shared" si="34"/>
        <v/>
      </c>
      <c r="AM45" s="389"/>
      <c r="AN45" s="388"/>
      <c r="AO45" s="384"/>
      <c r="AP45" s="367"/>
      <c r="AQ45" s="120" t="s">
        <v>162</v>
      </c>
      <c r="AR45" s="119"/>
      <c r="AS45" s="119"/>
      <c r="AT45" s="126"/>
      <c r="AU45" s="119"/>
      <c r="AV45" s="372"/>
      <c r="AW45" s="142" t="s">
        <v>161</v>
      </c>
      <c r="AX45" s="128"/>
      <c r="AY45" s="129"/>
      <c r="AZ45" s="130"/>
      <c r="BA45" s="143" t="s">
        <v>162</v>
      </c>
      <c r="BB45" s="128"/>
      <c r="BC45" s="128"/>
      <c r="BD45" s="128"/>
      <c r="BE45" s="421"/>
      <c r="BF45" s="423"/>
      <c r="BG45" s="423"/>
      <c r="BH45" s="131"/>
    </row>
    <row r="46" spans="1:1022" s="144" customFormat="1" ht="132">
      <c r="A46" s="395">
        <v>18</v>
      </c>
      <c r="B46" s="396" t="s">
        <v>712</v>
      </c>
      <c r="C46" s="367" t="s">
        <v>713</v>
      </c>
      <c r="D46" s="396" t="s">
        <v>840</v>
      </c>
      <c r="E46" s="396" t="s">
        <v>841</v>
      </c>
      <c r="F46" s="401" t="s">
        <v>842</v>
      </c>
      <c r="G46" s="367" t="s">
        <v>867</v>
      </c>
      <c r="H46" s="368" t="str">
        <f>IF(B46="Seguridad_Información","Posibilidad de "&amp;C46&amp;"con "&amp;M46&amp;" "&amp;"por"&amp;" "&amp;I46&amp;" "&amp;"debido a"&amp;" "&amp;L46,"Posibilidad de"&amp;" "&amp;M46&amp;" "&amp;"por"&amp;" "&amp;I46&amp;" debido a"&amp;" "&amp;L46)</f>
        <v>Posibilidad de Afectación Económica y Reputacional por indisponibilidad de recursos económicos del FRISCO para efectuar transferencias de recursos líquidos a la Nación de acuerdo con lo establecido por Ley  debido a  gastos superiores o iguales a los ingresos durante la vigencia anterior</v>
      </c>
      <c r="I46" s="369" t="s">
        <v>868</v>
      </c>
      <c r="J46" s="136" t="s">
        <v>717</v>
      </c>
      <c r="K46" s="115" t="s">
        <v>869</v>
      </c>
      <c r="L46" s="369" t="s">
        <v>870</v>
      </c>
      <c r="M46" s="425" t="s">
        <v>763</v>
      </c>
      <c r="N46" s="373" t="s">
        <v>871</v>
      </c>
      <c r="O46" s="369" t="s">
        <v>848</v>
      </c>
      <c r="P46" s="390" t="str">
        <f>IF(OR($O46=[3]Tabla_Probabilidad!$D$30,$O46=[3]Tabla_Probabilidad!$D$32,$O46=[3]Tabla_Probabilidad!$J$32),"Muy Baja",IF(OR($O46=[3]Tabla_Probabilidad!$E$30,$O46=[3]Tabla_Probabilidad!$E$32,$O46=[3]Tabla_Probabilidad!$K$32),"Baja",IF(OR($O46=[3]Tabla_Probabilidad!$F$30,$O46=[3]Tabla_Probabilidad!$F$32,$O46=[3]Tabla_Probabilidad!$L$32),"Media",IF(OR($O46=[3]Tabla_Probabilidad!$G$30,$O46=[3]Tabla_Probabilidad!$G$32,$O46=[3]Tabla_Probabilidad!$M$32),"Alta",IF(OR($O46=[3]Tabla_Probabilidad!$H$30,$O46=[3]Tabla_Probabilidad!$H$32,$O46=[3]Tabla_Probabilidad!$N$32),"Muy Alta","")))))</f>
        <v>Muy Baja</v>
      </c>
      <c r="Q46" s="385">
        <f t="shared" ref="Q46" si="36">IF(P46="","",IF(P46="Muy Baja",0.2,IF(P46="Baja",0.4,IF(P46="Media",0.6,IF(P46="Alta",0.8,IF(P46="Muy Alta",1,))))))</f>
        <v>0.2</v>
      </c>
      <c r="R46" s="393" t="s">
        <v>872</v>
      </c>
      <c r="S46" s="394" t="str">
        <f>IF(OR($R46=[3]Tabla_Impacto!$D$24,$R46=[3]Tabla_Impacto!$D$27,$R46=[3]Tabla_Impacto!$J$24,$R46=[3]Tabla_Impacto!$P$26,$R46=[3]Tabla_Impacto!$V$26,$R46=[3]Tabla_Impacto!$AB$26),"Leve",IF(OR($R46=[3]Tabla_Impacto!$E$24,$R46=[3]Tabla_Impacto!$E$27,$R46=[3]Tabla_Impacto!$K$24,$R46=[3]Tabla_Impacto!$Q$26,$R46=[3]Tabla_Impacto!$W$26,$R46=[3]Tabla_Impacto!$AC$26),"Menor",IF(OR($R46=[3]Tabla_Impacto!$F$24,$R46=[3]Tabla_Impacto!$F$27,$R46=[3]Tabla_Impacto!$L$24,$R46=[3]Tabla_Impacto!$R$26,$R46=[3]Tabla_Impacto!$X$26,$R46=[3]Tabla_Impacto!$AD$26),"Moderado",IF(OR($R46=[3]Tabla_Impacto!$G$24,$R46=[3]Tabla_Impacto!$G$27,$R46=[3]Tabla_Impacto!$M$24,$R46=[3]Tabla_Impacto!$S$26,$R46=[3]Tabla_Impacto!$Y$26,$R46=[3]Tabla_Impacto!$AE$26),"Mayor",IF(OR($R46=[3]Tabla_Impacto!$H$24,$R46=[3]Tabla_Impacto!$H$27,$R46=[3]Tabla_Impacto!$N$24,$R46=[3]Tabla_Impacto!$T$26,$R46=[3]Tabla_Impacto!$Z$26,$R46=[3]Tabla_Impacto!$AF$26),"Catastrófico","")))))</f>
        <v>Catastrófico</v>
      </c>
      <c r="T46" s="385">
        <f t="shared" ref="T46" si="37">IF(S46="","",IF(S46="Leve",0.2,IF(S46="Menor",0.4,IF(S46="Moderado",0.6,IF(S46="Mayor",0.8,IF(S46="Catastrófico",1,))))))</f>
        <v>1</v>
      </c>
      <c r="U46" s="386" t="str">
        <f t="shared" ref="U46" si="38">IF(OR(AND(P46="Muy Baja",S46="Leve"),AND(P46="Muy Baja",S46="Menor"),AND(P46="Baja",S46="Leve")),"Bajo",IF(OR(AND(P46="Muy baja",S46="Moderado"),AND(P46="Baja",S46="Menor"),AND(P46="Baja",S46="Moderado"),AND(P46="Media",S46="Leve"),AND(P46="Media",S46="Menor"),AND(P46="Media",S46="Moderado"),AND(P46="Alta",S46="Leve"),AND(P46="Alta",S46="Menor")),"Moderado",IF(OR(AND(P46="Muy Baja",S46="Mayor"),AND(P46="Baja",S46="Mayor"),AND(P46="Media",S46="Mayor"),AND(P46="Alta",S46="Moderado"),AND(P46="Alta",S46="Mayor"),AND(P46="Muy Alta",S46="Leve"),AND(P46="Muy Alta",S46="Menor"),AND(P46="Muy Alta",S46="Moderado"),AND(P46="Muy Alta",S46="Mayor")),"Alto",IF(OR(AND(P46="Muy Baja",S46="Catastrófico"),AND(P46="Baja",S46="Catastrófico"),AND(P46="Media",S46="Catastrófico"),AND(P46="Alta",S46="Catastrófico"),AND(P46="Muy Alta",S46="Catastrófico")),"Extremo",""))))</f>
        <v>Extremo</v>
      </c>
      <c r="V46" s="136" t="s">
        <v>91</v>
      </c>
      <c r="W46" s="116" t="s">
        <v>873</v>
      </c>
      <c r="X46" s="117" t="s">
        <v>874</v>
      </c>
      <c r="Y46" s="118" t="s">
        <v>875</v>
      </c>
      <c r="Z46" s="119" t="s">
        <v>853</v>
      </c>
      <c r="AA46" s="120" t="str">
        <f t="shared" si="5"/>
        <v>Probabilidad</v>
      </c>
      <c r="AB46" s="121" t="s">
        <v>727</v>
      </c>
      <c r="AC46" s="121" t="s">
        <v>728</v>
      </c>
      <c r="AD46" s="122" t="str">
        <f t="shared" si="6"/>
        <v>40%</v>
      </c>
      <c r="AE46" s="121" t="s">
        <v>729</v>
      </c>
      <c r="AF46" s="121" t="s">
        <v>730</v>
      </c>
      <c r="AG46" s="121" t="s">
        <v>731</v>
      </c>
      <c r="AH46" s="123">
        <f>IFERROR(IF(AA46="Probabilidad",(Q46-(+Q46*AD46)),IF(AA46="Impacto",Q46,"")),"")</f>
        <v>0.12</v>
      </c>
      <c r="AI46" s="122">
        <f t="shared" si="7"/>
        <v>0.12</v>
      </c>
      <c r="AJ46" s="387" t="str">
        <f t="shared" ref="AJ46" si="39">IFERROR(IF(AK46="","",IF(AK46&lt;=0.2,"Muy Baja",IF(AK46&lt;=0.4,"Baja",IF(AK46&lt;=0.6,"Media",IF(AK46&lt;=0.8,"Alta","Muy Alta"))))),"")</f>
        <v>Muy Baja</v>
      </c>
      <c r="AK46" s="388">
        <f t="shared" ref="AK46" si="40">IFERROR(LOOKUP(MAX(AI46:AI52)+1,(AI46:AI52)),"")</f>
        <v>2.5919999999999995E-2</v>
      </c>
      <c r="AL46" s="124">
        <f>IFERROR(IF(AA46="Impacto",(T46-(+T46*AD46)),IF(AA46="Probabilidad",T46,"")),"")</f>
        <v>1</v>
      </c>
      <c r="AM46" s="389" t="str">
        <f t="shared" ref="AM46" si="41">IFERROR(IF(AN46="","",IF(AN46&lt;=0.2,"Leve",IF(AN46&lt;=0.4,"Menor",IF(AN46&lt;=0.6,"Moderado",IF(AN46&lt;=0.8,"Mayor","Catastrófico"))))),"")</f>
        <v>Catastrófico</v>
      </c>
      <c r="AN46" s="388">
        <f t="shared" ref="AN46" si="42">IFERROR(LOOKUP(MAX(AL46:AL52)+1,(AL46:AL52)),"")</f>
        <v>1</v>
      </c>
      <c r="AO46" s="384" t="str">
        <f t="shared" ref="AO46" si="43">IFERROR(IF(OR(AND(AJ46="Muy Baja",AM46="Leve"),AND(AJ46="Muy Baja",AM46="Menor"),AND(AJ46="Baja",AM46="Leve")),"Bajo",IF(OR(AND(AJ46="Muy baja",AM46="Moderado"),AND(AJ46="Baja",AM46="Menor"),AND(AJ46="Baja",AM46="Moderado"),AND(AJ46="Media",AM46="Leve"),AND(AJ46="Media",AM46="Menor"),AND(AJ46="Media",AM46="Moderado"),AND(AJ46="Alta",AM46="Leve"),AND(AJ46="Alta",AM46="Menor")),"Moderado",IF(OR(AND(AJ46="Muy Baja",AM46="Mayor"),AND(AJ46="Baja",AM46="Mayor"),AND(AJ46="Media",AM46="Mayor"),AND(AJ46="Alta",AM46="Moderado"),AND(AJ46="Alta",AM46="Mayor"),AND(AJ46="Muy Alta",AM46="Leve"),AND(AJ46="Muy Alta",AM46="Menor"),AND(AJ46="Muy Alta",AM46="Moderado"),AND(AJ46="Muy Alta",AM46="Mayor")),"Alto",IF(OR(AND(AJ46="Muy Baja",AM46="Catastrófico"),AND(AJ46="Baja",AM46="Catastrófico"),AND(AJ46="Media",AM46="Catastrófico"),AND(AJ46="Alta",AM46="Catastrófico"),AND(AJ46="Muy Alta",AM46="Catastrófico")),"Extremo","")))),"")</f>
        <v>Extremo</v>
      </c>
      <c r="AP46" s="367" t="s">
        <v>104</v>
      </c>
      <c r="AQ46" s="120" t="s">
        <v>105</v>
      </c>
      <c r="AR46" s="119" t="s">
        <v>876</v>
      </c>
      <c r="AS46" s="119" t="s">
        <v>853</v>
      </c>
      <c r="AT46" s="135" t="s">
        <v>877</v>
      </c>
      <c r="AU46" s="127" t="s">
        <v>733</v>
      </c>
      <c r="AV46" s="370" t="s">
        <v>878</v>
      </c>
      <c r="AW46" s="142" t="s">
        <v>91</v>
      </c>
      <c r="AX46" s="253" t="s">
        <v>2867</v>
      </c>
      <c r="AY46" s="273" t="s">
        <v>2927</v>
      </c>
      <c r="AZ46" s="273" t="s">
        <v>2928</v>
      </c>
      <c r="BA46" s="143" t="s">
        <v>105</v>
      </c>
      <c r="BB46" s="253" t="s">
        <v>2867</v>
      </c>
      <c r="BC46" s="273" t="s">
        <v>2982</v>
      </c>
      <c r="BD46" s="273" t="s">
        <v>2928</v>
      </c>
      <c r="BE46" s="421" t="s">
        <v>2891</v>
      </c>
      <c r="BF46" s="422" t="s">
        <v>2986</v>
      </c>
      <c r="BG46" s="422" t="s">
        <v>2986</v>
      </c>
      <c r="BH46" s="131"/>
      <c r="BI46" s="90"/>
      <c r="BJ46" s="90"/>
      <c r="BK46" s="90"/>
      <c r="BL46" s="90"/>
      <c r="BM46" s="90"/>
      <c r="BN46" s="90"/>
      <c r="BO46" s="90"/>
      <c r="BP46" s="90"/>
      <c r="BQ46" s="90"/>
      <c r="BR46" s="90"/>
      <c r="BS46" s="90"/>
      <c r="BT46" s="90"/>
      <c r="BU46" s="90"/>
      <c r="BV46" s="90"/>
      <c r="BW46" s="90"/>
      <c r="BX46" s="90"/>
      <c r="BY46" s="90"/>
      <c r="BZ46" s="90"/>
      <c r="CA46" s="90"/>
      <c r="CB46" s="90"/>
      <c r="CC46" s="90"/>
      <c r="CD46" s="90"/>
      <c r="CE46" s="90"/>
      <c r="CF46" s="90"/>
      <c r="CG46" s="90"/>
      <c r="CH46" s="90"/>
      <c r="CI46" s="90"/>
      <c r="CJ46" s="90"/>
      <c r="CK46" s="90"/>
      <c r="CL46" s="90"/>
      <c r="CM46" s="90"/>
      <c r="CN46" s="90"/>
      <c r="CO46" s="90"/>
      <c r="CP46" s="90"/>
      <c r="CQ46" s="90"/>
      <c r="CR46" s="90"/>
      <c r="CS46" s="90"/>
      <c r="CT46" s="90"/>
      <c r="CU46" s="90"/>
      <c r="CV46" s="90"/>
      <c r="CW46" s="90"/>
      <c r="CX46" s="90"/>
      <c r="CY46" s="90"/>
      <c r="CZ46" s="90"/>
      <c r="DA46" s="90"/>
      <c r="DB46" s="90"/>
      <c r="DC46" s="90"/>
      <c r="DD46" s="90"/>
      <c r="DE46" s="90"/>
      <c r="DF46" s="90"/>
      <c r="DG46" s="90"/>
      <c r="DH46" s="90"/>
      <c r="DI46" s="90"/>
      <c r="DJ46" s="90"/>
      <c r="DK46" s="90"/>
      <c r="DL46" s="90"/>
      <c r="DM46" s="90"/>
      <c r="DN46" s="90"/>
      <c r="DO46" s="90"/>
      <c r="DP46" s="90"/>
      <c r="DQ46" s="90"/>
      <c r="DR46" s="90"/>
      <c r="DS46" s="90"/>
      <c r="DT46" s="90"/>
      <c r="DU46" s="90"/>
      <c r="DV46" s="90"/>
      <c r="DW46" s="90"/>
      <c r="DX46" s="90"/>
      <c r="DY46" s="90"/>
      <c r="DZ46" s="90"/>
      <c r="EA46" s="90"/>
      <c r="EB46" s="90"/>
      <c r="EC46" s="90"/>
      <c r="ED46" s="90"/>
      <c r="EE46" s="90"/>
      <c r="EF46" s="90"/>
      <c r="EG46" s="90"/>
      <c r="EH46" s="90"/>
      <c r="EI46" s="90"/>
      <c r="EJ46" s="90"/>
      <c r="EK46" s="90"/>
      <c r="EL46" s="90"/>
      <c r="EM46" s="90"/>
      <c r="EN46" s="90"/>
      <c r="EO46" s="90"/>
      <c r="EP46" s="90"/>
      <c r="EQ46" s="90"/>
      <c r="ER46" s="90"/>
      <c r="ES46" s="90"/>
      <c r="ET46" s="90"/>
      <c r="EU46" s="90"/>
      <c r="EV46" s="90"/>
      <c r="EW46" s="90"/>
      <c r="EX46" s="90"/>
      <c r="EY46" s="90"/>
      <c r="EZ46" s="90"/>
      <c r="FA46" s="90"/>
      <c r="FB46" s="90"/>
      <c r="FC46" s="90"/>
      <c r="FD46" s="90"/>
      <c r="FE46" s="90"/>
      <c r="FF46" s="90"/>
      <c r="FG46" s="90"/>
      <c r="FH46" s="90"/>
      <c r="FI46" s="90"/>
      <c r="FJ46" s="90"/>
      <c r="FK46" s="90"/>
      <c r="FL46" s="90"/>
      <c r="FM46" s="90"/>
      <c r="FN46" s="90"/>
      <c r="FO46" s="90"/>
      <c r="FP46" s="90"/>
      <c r="FQ46" s="90"/>
      <c r="FR46" s="90"/>
      <c r="FS46" s="90"/>
      <c r="FT46" s="90"/>
      <c r="FU46" s="90"/>
      <c r="FV46" s="90"/>
      <c r="FW46" s="90"/>
      <c r="FX46" s="90"/>
      <c r="FY46" s="90"/>
      <c r="FZ46" s="90"/>
      <c r="GA46" s="90"/>
      <c r="GB46" s="90"/>
      <c r="GC46" s="90"/>
      <c r="GD46" s="90"/>
      <c r="GE46" s="90"/>
      <c r="GF46" s="90"/>
      <c r="GG46" s="90"/>
      <c r="GH46" s="90"/>
      <c r="GI46" s="90"/>
      <c r="GJ46" s="90"/>
      <c r="GK46" s="90"/>
      <c r="GL46" s="90"/>
      <c r="GM46" s="90"/>
      <c r="GN46" s="90"/>
      <c r="GO46" s="90"/>
      <c r="GP46" s="90"/>
      <c r="GQ46" s="90"/>
      <c r="GR46" s="90"/>
      <c r="GS46" s="90"/>
      <c r="GT46" s="90"/>
      <c r="GU46" s="90"/>
      <c r="GV46" s="90"/>
      <c r="GW46" s="90"/>
      <c r="GX46" s="90"/>
      <c r="GY46" s="90"/>
      <c r="GZ46" s="90"/>
      <c r="HA46" s="90"/>
      <c r="HB46" s="90"/>
      <c r="HC46" s="90"/>
      <c r="HD46" s="90"/>
      <c r="HE46" s="90"/>
      <c r="HF46" s="90"/>
      <c r="HG46" s="90"/>
      <c r="HH46" s="90"/>
      <c r="HI46" s="90"/>
      <c r="HJ46" s="90"/>
      <c r="HK46" s="90"/>
      <c r="HL46" s="90"/>
      <c r="HM46" s="90"/>
      <c r="HN46" s="90"/>
      <c r="HO46" s="90"/>
      <c r="HP46" s="90"/>
      <c r="HQ46" s="90"/>
      <c r="HR46" s="90"/>
      <c r="HS46" s="90"/>
      <c r="HT46" s="90"/>
      <c r="HU46" s="90"/>
      <c r="HV46" s="90"/>
      <c r="HW46" s="90"/>
      <c r="HX46" s="90"/>
      <c r="HY46" s="90"/>
      <c r="HZ46" s="90"/>
      <c r="IA46" s="90"/>
      <c r="IB46" s="90"/>
      <c r="IC46" s="90"/>
      <c r="ID46" s="90"/>
      <c r="IE46" s="90"/>
      <c r="IF46" s="90"/>
      <c r="IG46" s="90"/>
      <c r="IH46" s="90"/>
      <c r="II46" s="90"/>
      <c r="IJ46" s="90"/>
      <c r="IK46" s="90"/>
      <c r="IL46" s="90"/>
      <c r="IM46" s="90"/>
      <c r="IN46" s="90"/>
      <c r="IO46" s="90"/>
      <c r="IP46" s="90"/>
      <c r="IQ46" s="90"/>
      <c r="IR46" s="90"/>
      <c r="IS46" s="90"/>
      <c r="IT46" s="90"/>
      <c r="IU46" s="90"/>
      <c r="IV46" s="90"/>
      <c r="IW46" s="90"/>
      <c r="IX46" s="90"/>
      <c r="IY46" s="90"/>
      <c r="IZ46" s="90"/>
      <c r="JA46" s="90"/>
      <c r="JB46" s="90"/>
      <c r="JC46" s="90"/>
      <c r="JD46" s="90"/>
      <c r="JE46" s="90"/>
      <c r="JF46" s="90"/>
      <c r="JG46" s="90"/>
      <c r="JH46" s="90"/>
      <c r="JI46" s="90"/>
      <c r="JJ46" s="90"/>
      <c r="JK46" s="90"/>
      <c r="JL46" s="90"/>
      <c r="JM46" s="90"/>
      <c r="JN46" s="90"/>
      <c r="JO46" s="90"/>
      <c r="JP46" s="90"/>
      <c r="JQ46" s="90"/>
      <c r="JR46" s="90"/>
      <c r="JS46" s="90"/>
      <c r="JT46" s="90"/>
      <c r="JU46" s="90"/>
      <c r="JV46" s="90"/>
      <c r="JW46" s="90"/>
      <c r="JX46" s="90"/>
      <c r="JY46" s="90"/>
      <c r="JZ46" s="90"/>
      <c r="KA46" s="90"/>
      <c r="KB46" s="90"/>
      <c r="KC46" s="90"/>
      <c r="KD46" s="90"/>
      <c r="KE46" s="90"/>
      <c r="KF46" s="90"/>
      <c r="KG46" s="90"/>
      <c r="KH46" s="90"/>
      <c r="KI46" s="90"/>
      <c r="KJ46" s="90"/>
      <c r="KK46" s="90"/>
      <c r="KL46" s="90"/>
      <c r="KM46" s="90"/>
      <c r="KN46" s="90"/>
      <c r="KO46" s="90"/>
      <c r="KP46" s="90"/>
      <c r="KQ46" s="90"/>
      <c r="KR46" s="90"/>
      <c r="KS46" s="90"/>
      <c r="KT46" s="90"/>
      <c r="KU46" s="90"/>
      <c r="KV46" s="90"/>
      <c r="KW46" s="90"/>
      <c r="KX46" s="90"/>
      <c r="KY46" s="90"/>
      <c r="KZ46" s="90"/>
      <c r="LA46" s="90"/>
      <c r="LB46" s="90"/>
      <c r="LC46" s="90"/>
      <c r="LD46" s="90"/>
      <c r="LE46" s="90"/>
      <c r="LF46" s="90"/>
      <c r="LG46" s="90"/>
      <c r="LH46" s="90"/>
      <c r="LI46" s="90"/>
      <c r="LJ46" s="90"/>
      <c r="LK46" s="90"/>
      <c r="LL46" s="90"/>
      <c r="LM46" s="90"/>
      <c r="LN46" s="90"/>
      <c r="LO46" s="90"/>
      <c r="LP46" s="90"/>
      <c r="LQ46" s="90"/>
      <c r="LR46" s="90"/>
      <c r="LS46" s="90"/>
      <c r="LT46" s="90"/>
      <c r="LU46" s="90"/>
      <c r="LV46" s="90"/>
      <c r="LW46" s="90"/>
      <c r="LX46" s="90"/>
      <c r="LY46" s="90"/>
      <c r="LZ46" s="90"/>
      <c r="MA46" s="90"/>
      <c r="MB46" s="90"/>
      <c r="MC46" s="90"/>
      <c r="MD46" s="90"/>
      <c r="ME46" s="90"/>
      <c r="MF46" s="90"/>
      <c r="MG46" s="90"/>
      <c r="MH46" s="90"/>
      <c r="MI46" s="90"/>
      <c r="MJ46" s="90"/>
      <c r="MK46" s="90"/>
      <c r="ML46" s="90"/>
      <c r="MM46" s="90"/>
      <c r="MN46" s="90"/>
      <c r="MO46" s="90"/>
      <c r="MP46" s="90"/>
      <c r="MQ46" s="90"/>
      <c r="MR46" s="90"/>
      <c r="MS46" s="90"/>
      <c r="MT46" s="90"/>
      <c r="MU46" s="90"/>
      <c r="MV46" s="90"/>
      <c r="MW46" s="90"/>
      <c r="MX46" s="90"/>
      <c r="MY46" s="90"/>
      <c r="MZ46" s="90"/>
      <c r="NA46" s="90"/>
      <c r="NB46" s="90"/>
      <c r="NC46" s="90"/>
      <c r="ND46" s="90"/>
      <c r="NE46" s="90"/>
      <c r="NF46" s="90"/>
      <c r="NG46" s="90"/>
      <c r="NH46" s="90"/>
      <c r="NI46" s="90"/>
      <c r="NJ46" s="90"/>
      <c r="NK46" s="90"/>
      <c r="NL46" s="90"/>
      <c r="NM46" s="90"/>
      <c r="NN46" s="90"/>
      <c r="NO46" s="90"/>
      <c r="NP46" s="90"/>
      <c r="NQ46" s="90"/>
      <c r="NR46" s="90"/>
      <c r="NS46" s="90"/>
      <c r="NT46" s="90"/>
      <c r="NU46" s="90"/>
      <c r="NV46" s="90"/>
      <c r="NW46" s="90"/>
      <c r="NX46" s="90"/>
      <c r="NY46" s="90"/>
      <c r="NZ46" s="90"/>
      <c r="OA46" s="90"/>
      <c r="OB46" s="90"/>
      <c r="OC46" s="90"/>
      <c r="OD46" s="90"/>
      <c r="OE46" s="90"/>
      <c r="OF46" s="90"/>
      <c r="OG46" s="90"/>
      <c r="OH46" s="90"/>
      <c r="OI46" s="90"/>
      <c r="OJ46" s="90"/>
      <c r="OK46" s="90"/>
      <c r="OL46" s="90"/>
      <c r="OM46" s="90"/>
      <c r="ON46" s="90"/>
      <c r="OO46" s="90"/>
      <c r="OP46" s="90"/>
      <c r="OQ46" s="90"/>
      <c r="OR46" s="90"/>
      <c r="OS46" s="90"/>
      <c r="OT46" s="90"/>
      <c r="OU46" s="90"/>
      <c r="OV46" s="90"/>
      <c r="OW46" s="90"/>
      <c r="OX46" s="90"/>
      <c r="OY46" s="90"/>
      <c r="OZ46" s="90"/>
      <c r="PA46" s="90"/>
      <c r="PB46" s="90"/>
      <c r="PC46" s="90"/>
      <c r="PD46" s="90"/>
      <c r="PE46" s="90"/>
      <c r="PF46" s="90"/>
      <c r="PG46" s="90"/>
      <c r="PH46" s="90"/>
      <c r="PI46" s="90"/>
      <c r="PJ46" s="90"/>
      <c r="PK46" s="90"/>
      <c r="PL46" s="90"/>
      <c r="PM46" s="90"/>
      <c r="PN46" s="90"/>
      <c r="PO46" s="90"/>
      <c r="PP46" s="90"/>
      <c r="PQ46" s="90"/>
      <c r="PR46" s="90"/>
      <c r="PS46" s="90"/>
      <c r="PT46" s="90"/>
      <c r="PU46" s="90"/>
      <c r="PV46" s="90"/>
      <c r="PW46" s="90"/>
      <c r="PX46" s="90"/>
      <c r="PY46" s="90"/>
      <c r="PZ46" s="90"/>
      <c r="QA46" s="90"/>
      <c r="QB46" s="90"/>
      <c r="QC46" s="90"/>
      <c r="QD46" s="90"/>
      <c r="QE46" s="90"/>
      <c r="QF46" s="90"/>
      <c r="QG46" s="90"/>
      <c r="QH46" s="90"/>
      <c r="QI46" s="90"/>
      <c r="QJ46" s="90"/>
      <c r="QK46" s="90"/>
      <c r="QL46" s="90"/>
      <c r="QM46" s="90"/>
      <c r="QN46" s="90"/>
      <c r="QO46" s="90"/>
      <c r="QP46" s="90"/>
      <c r="QQ46" s="90"/>
      <c r="QR46" s="90"/>
      <c r="QS46" s="90"/>
      <c r="QT46" s="90"/>
      <c r="QU46" s="90"/>
      <c r="QV46" s="90"/>
      <c r="QW46" s="90"/>
      <c r="QX46" s="90"/>
      <c r="QY46" s="90"/>
      <c r="QZ46" s="90"/>
      <c r="RA46" s="90"/>
      <c r="RB46" s="90"/>
      <c r="RC46" s="90"/>
      <c r="RD46" s="90"/>
      <c r="RE46" s="90"/>
      <c r="RF46" s="90"/>
      <c r="RG46" s="90"/>
      <c r="RH46" s="90"/>
      <c r="RI46" s="90"/>
      <c r="RJ46" s="90"/>
      <c r="RK46" s="90"/>
      <c r="RL46" s="90"/>
      <c r="RM46" s="90"/>
      <c r="RN46" s="90"/>
      <c r="RO46" s="90"/>
      <c r="RP46" s="90"/>
      <c r="RQ46" s="90"/>
      <c r="RR46" s="90"/>
      <c r="RS46" s="90"/>
      <c r="RT46" s="90"/>
      <c r="RU46" s="90"/>
      <c r="RV46" s="90"/>
      <c r="RW46" s="90"/>
      <c r="RX46" s="90"/>
      <c r="RY46" s="90"/>
      <c r="RZ46" s="90"/>
      <c r="SA46" s="90"/>
      <c r="SB46" s="90"/>
      <c r="SC46" s="90"/>
      <c r="SD46" s="90"/>
      <c r="SE46" s="90"/>
      <c r="SF46" s="90"/>
      <c r="SG46" s="90"/>
      <c r="SH46" s="90"/>
      <c r="SI46" s="90"/>
      <c r="SJ46" s="90"/>
      <c r="SK46" s="90"/>
      <c r="SL46" s="90"/>
      <c r="SM46" s="90"/>
      <c r="SN46" s="90"/>
      <c r="SO46" s="90"/>
      <c r="SP46" s="90"/>
      <c r="SQ46" s="90"/>
      <c r="SR46" s="90"/>
      <c r="SS46" s="90"/>
      <c r="ST46" s="90"/>
      <c r="SU46" s="90"/>
      <c r="SV46" s="90"/>
      <c r="SW46" s="90"/>
      <c r="SX46" s="90"/>
      <c r="SY46" s="90"/>
      <c r="SZ46" s="90"/>
      <c r="TA46" s="90"/>
      <c r="TB46" s="90"/>
      <c r="TC46" s="90"/>
      <c r="TD46" s="90"/>
      <c r="TE46" s="90"/>
      <c r="TF46" s="90"/>
      <c r="TG46" s="90"/>
      <c r="TH46" s="90"/>
      <c r="TI46" s="90"/>
      <c r="TJ46" s="90"/>
      <c r="TK46" s="90"/>
      <c r="TL46" s="90"/>
      <c r="TM46" s="90"/>
      <c r="TN46" s="90"/>
      <c r="TO46" s="90"/>
      <c r="TP46" s="90"/>
      <c r="TQ46" s="90"/>
      <c r="TR46" s="90"/>
      <c r="TS46" s="90"/>
      <c r="TT46" s="90"/>
      <c r="TU46" s="90"/>
      <c r="TV46" s="90"/>
      <c r="TW46" s="90"/>
      <c r="TX46" s="90"/>
      <c r="TY46" s="90"/>
      <c r="TZ46" s="90"/>
      <c r="UA46" s="90"/>
      <c r="UB46" s="90"/>
      <c r="UC46" s="90"/>
      <c r="UD46" s="90"/>
      <c r="UE46" s="90"/>
      <c r="UF46" s="90"/>
      <c r="UG46" s="90"/>
      <c r="UH46" s="90"/>
      <c r="UI46" s="90"/>
      <c r="UJ46" s="90"/>
      <c r="UK46" s="90"/>
      <c r="UL46" s="90"/>
      <c r="UM46" s="90"/>
      <c r="UN46" s="90"/>
      <c r="UO46" s="90"/>
      <c r="UP46" s="90"/>
      <c r="UQ46" s="90"/>
      <c r="UR46" s="90"/>
      <c r="US46" s="90"/>
      <c r="UT46" s="90"/>
      <c r="UU46" s="90"/>
      <c r="UV46" s="90"/>
      <c r="UW46" s="90"/>
      <c r="UX46" s="90"/>
      <c r="UY46" s="90"/>
      <c r="UZ46" s="90"/>
      <c r="VA46" s="90"/>
      <c r="VB46" s="90"/>
      <c r="VC46" s="90"/>
      <c r="VD46" s="90"/>
      <c r="VE46" s="90"/>
      <c r="VF46" s="90"/>
      <c r="VG46" s="90"/>
      <c r="VH46" s="90"/>
      <c r="VI46" s="90"/>
      <c r="VJ46" s="90"/>
      <c r="VK46" s="90"/>
      <c r="VL46" s="90"/>
      <c r="VM46" s="90"/>
      <c r="VN46" s="90"/>
      <c r="VO46" s="90"/>
      <c r="VP46" s="90"/>
      <c r="VQ46" s="90"/>
      <c r="VR46" s="90"/>
      <c r="VS46" s="90"/>
      <c r="VT46" s="90"/>
      <c r="VU46" s="90"/>
      <c r="VV46" s="90"/>
      <c r="VW46" s="90"/>
      <c r="VX46" s="90"/>
      <c r="VY46" s="90"/>
      <c r="VZ46" s="90"/>
      <c r="WA46" s="90"/>
      <c r="WB46" s="90"/>
      <c r="WC46" s="90"/>
      <c r="WD46" s="90"/>
      <c r="WE46" s="90"/>
      <c r="WF46" s="90"/>
      <c r="WG46" s="90"/>
      <c r="WH46" s="90"/>
      <c r="WI46" s="90"/>
      <c r="WJ46" s="90"/>
      <c r="WK46" s="90"/>
      <c r="WL46" s="90"/>
      <c r="WM46" s="90"/>
      <c r="WN46" s="90"/>
      <c r="WO46" s="90"/>
      <c r="WP46" s="90"/>
      <c r="WQ46" s="90"/>
      <c r="WR46" s="90"/>
      <c r="WS46" s="90"/>
      <c r="WT46" s="90"/>
      <c r="WU46" s="90"/>
      <c r="WV46" s="90"/>
      <c r="WW46" s="90"/>
      <c r="WX46" s="90"/>
      <c r="WY46" s="90"/>
      <c r="WZ46" s="90"/>
      <c r="XA46" s="90"/>
      <c r="XB46" s="90"/>
      <c r="XC46" s="90"/>
      <c r="XD46" s="90"/>
      <c r="XE46" s="90"/>
      <c r="XF46" s="90"/>
      <c r="XG46" s="90"/>
      <c r="XH46" s="90"/>
      <c r="XI46" s="90"/>
      <c r="XJ46" s="90"/>
      <c r="XK46" s="90"/>
      <c r="XL46" s="90"/>
      <c r="XM46" s="90"/>
      <c r="XN46" s="90"/>
      <c r="XO46" s="90"/>
      <c r="XP46" s="90"/>
      <c r="XQ46" s="90"/>
      <c r="XR46" s="90"/>
      <c r="XS46" s="90"/>
      <c r="XT46" s="90"/>
      <c r="XU46" s="90"/>
      <c r="XV46" s="90"/>
      <c r="XW46" s="90"/>
      <c r="XX46" s="90"/>
      <c r="XY46" s="90"/>
      <c r="XZ46" s="90"/>
      <c r="YA46" s="90"/>
      <c r="YB46" s="90"/>
      <c r="YC46" s="90"/>
      <c r="YD46" s="90"/>
      <c r="YE46" s="90"/>
      <c r="YF46" s="90"/>
      <c r="YG46" s="90"/>
      <c r="YH46" s="90"/>
      <c r="YI46" s="90"/>
      <c r="YJ46" s="90"/>
      <c r="YK46" s="90"/>
      <c r="YL46" s="90"/>
      <c r="YM46" s="90"/>
      <c r="YN46" s="90"/>
      <c r="YO46" s="90"/>
      <c r="YP46" s="90"/>
      <c r="YQ46" s="90"/>
      <c r="YR46" s="90"/>
      <c r="YS46" s="90"/>
      <c r="YT46" s="90"/>
      <c r="YU46" s="90"/>
      <c r="YV46" s="90"/>
      <c r="YW46" s="90"/>
      <c r="YX46" s="90"/>
      <c r="YY46" s="90"/>
      <c r="YZ46" s="90"/>
      <c r="ZA46" s="90"/>
      <c r="ZB46" s="90"/>
      <c r="ZC46" s="90"/>
      <c r="ZD46" s="90"/>
      <c r="ZE46" s="90"/>
      <c r="ZF46" s="90"/>
      <c r="ZG46" s="90"/>
      <c r="ZH46" s="90"/>
      <c r="ZI46" s="90"/>
      <c r="ZJ46" s="90"/>
      <c r="ZK46" s="90"/>
      <c r="ZL46" s="90"/>
      <c r="ZM46" s="90"/>
      <c r="ZN46" s="90"/>
      <c r="ZO46" s="90"/>
      <c r="ZP46" s="90"/>
      <c r="ZQ46" s="90"/>
      <c r="ZR46" s="90"/>
      <c r="ZS46" s="90"/>
      <c r="ZT46" s="90"/>
      <c r="ZU46" s="90"/>
      <c r="ZV46" s="90"/>
      <c r="ZW46" s="90"/>
      <c r="ZX46" s="90"/>
      <c r="ZY46" s="90"/>
      <c r="ZZ46" s="90"/>
      <c r="AAA46" s="90"/>
      <c r="AAB46" s="90"/>
      <c r="AAC46" s="90"/>
      <c r="AAD46" s="90"/>
      <c r="AAE46" s="90"/>
      <c r="AAF46" s="90"/>
      <c r="AAG46" s="90"/>
      <c r="AAH46" s="90"/>
      <c r="AAI46" s="90"/>
      <c r="AAJ46" s="90"/>
      <c r="AAK46" s="90"/>
      <c r="AAL46" s="90"/>
      <c r="AAM46" s="90"/>
      <c r="AAN46" s="90"/>
      <c r="AAO46" s="90"/>
      <c r="AAP46" s="90"/>
      <c r="AAQ46" s="90"/>
      <c r="AAR46" s="90"/>
      <c r="AAS46" s="90"/>
      <c r="AAT46" s="90"/>
      <c r="AAU46" s="90"/>
      <c r="AAV46" s="90"/>
      <c r="AAW46" s="90"/>
      <c r="AAX46" s="90"/>
      <c r="AAY46" s="90"/>
      <c r="AAZ46" s="90"/>
      <c r="ABA46" s="90"/>
      <c r="ABB46" s="90"/>
      <c r="ABC46" s="90"/>
      <c r="ABD46" s="90"/>
      <c r="ABE46" s="90"/>
      <c r="ABF46" s="90"/>
      <c r="ABG46" s="90"/>
      <c r="ABH46" s="90"/>
      <c r="ABI46" s="90"/>
      <c r="ABJ46" s="90"/>
      <c r="ABK46" s="90"/>
      <c r="ABL46" s="90"/>
      <c r="ABM46" s="90"/>
      <c r="ABN46" s="90"/>
      <c r="ABO46" s="90"/>
      <c r="ABP46" s="90"/>
      <c r="ABQ46" s="90"/>
      <c r="ABR46" s="90"/>
      <c r="ABS46" s="90"/>
      <c r="ABT46" s="90"/>
      <c r="ABU46" s="90"/>
      <c r="ABV46" s="90"/>
      <c r="ABW46" s="90"/>
      <c r="ABX46" s="90"/>
      <c r="ABY46" s="90"/>
      <c r="ABZ46" s="90"/>
      <c r="ACA46" s="90"/>
      <c r="ACB46" s="90"/>
      <c r="ACC46" s="90"/>
      <c r="ACD46" s="90"/>
      <c r="ACE46" s="90"/>
      <c r="ACF46" s="90"/>
      <c r="ACG46" s="90"/>
      <c r="ACH46" s="90"/>
      <c r="ACI46" s="90"/>
      <c r="ACJ46" s="90"/>
      <c r="ACK46" s="90"/>
      <c r="ACL46" s="90"/>
      <c r="ACM46" s="90"/>
      <c r="ACN46" s="90"/>
      <c r="ACO46" s="90"/>
      <c r="ACP46" s="90"/>
      <c r="ACQ46" s="90"/>
      <c r="ACR46" s="90"/>
      <c r="ACS46" s="90"/>
      <c r="ACT46" s="90"/>
      <c r="ACU46" s="90"/>
      <c r="ACV46" s="90"/>
      <c r="ACW46" s="90"/>
      <c r="ACX46" s="90"/>
      <c r="ACY46" s="90"/>
      <c r="ACZ46" s="90"/>
      <c r="ADA46" s="90"/>
      <c r="ADB46" s="90"/>
      <c r="ADC46" s="90"/>
      <c r="ADD46" s="90"/>
      <c r="ADE46" s="90"/>
      <c r="ADF46" s="90"/>
      <c r="ADG46" s="90"/>
      <c r="ADH46" s="90"/>
      <c r="ADI46" s="90"/>
      <c r="ADJ46" s="90"/>
      <c r="ADK46" s="90"/>
      <c r="ADL46" s="90"/>
      <c r="ADM46" s="90"/>
      <c r="ADN46" s="90"/>
      <c r="ADO46" s="90"/>
      <c r="ADP46" s="90"/>
      <c r="ADQ46" s="90"/>
      <c r="ADR46" s="90"/>
      <c r="ADS46" s="90"/>
      <c r="ADT46" s="90"/>
      <c r="ADU46" s="90"/>
      <c r="ADV46" s="90"/>
      <c r="ADW46" s="90"/>
      <c r="ADX46" s="90"/>
      <c r="ADY46" s="90"/>
      <c r="ADZ46" s="90"/>
      <c r="AEA46" s="90"/>
      <c r="AEB46" s="90"/>
      <c r="AEC46" s="90"/>
      <c r="AED46" s="90"/>
      <c r="AEE46" s="90"/>
      <c r="AEF46" s="90"/>
      <c r="AEG46" s="90"/>
      <c r="AEH46" s="90"/>
      <c r="AEI46" s="90"/>
      <c r="AEJ46" s="90"/>
      <c r="AEK46" s="90"/>
      <c r="AEL46" s="90"/>
      <c r="AEM46" s="90"/>
      <c r="AEN46" s="90"/>
      <c r="AEO46" s="90"/>
      <c r="AEP46" s="90"/>
      <c r="AEQ46" s="90"/>
      <c r="AER46" s="90"/>
      <c r="AES46" s="90"/>
      <c r="AET46" s="90"/>
      <c r="AEU46" s="90"/>
      <c r="AEV46" s="90"/>
      <c r="AEW46" s="90"/>
      <c r="AEX46" s="90"/>
      <c r="AEY46" s="90"/>
      <c r="AEZ46" s="90"/>
      <c r="AFA46" s="90"/>
      <c r="AFB46" s="90"/>
      <c r="AFC46" s="90"/>
      <c r="AFD46" s="90"/>
      <c r="AFE46" s="90"/>
      <c r="AFF46" s="90"/>
      <c r="AFG46" s="90"/>
      <c r="AFH46" s="90"/>
      <c r="AFI46" s="90"/>
      <c r="AFJ46" s="90"/>
      <c r="AFK46" s="90"/>
      <c r="AFL46" s="90"/>
      <c r="AFM46" s="90"/>
      <c r="AFN46" s="90"/>
      <c r="AFO46" s="90"/>
      <c r="AFP46" s="90"/>
      <c r="AFQ46" s="90"/>
      <c r="AFR46" s="90"/>
      <c r="AFS46" s="90"/>
      <c r="AFT46" s="90"/>
      <c r="AFU46" s="90"/>
      <c r="AFV46" s="90"/>
      <c r="AFW46" s="90"/>
      <c r="AFX46" s="90"/>
      <c r="AFY46" s="90"/>
      <c r="AFZ46" s="90"/>
      <c r="AGA46" s="90"/>
      <c r="AGB46" s="90"/>
      <c r="AGC46" s="90"/>
      <c r="AGD46" s="90"/>
      <c r="AGE46" s="90"/>
      <c r="AGF46" s="90"/>
      <c r="AGG46" s="90"/>
      <c r="AGH46" s="90"/>
      <c r="AGI46" s="90"/>
      <c r="AGJ46" s="90"/>
      <c r="AGK46" s="90"/>
      <c r="AGL46" s="90"/>
      <c r="AGM46" s="90"/>
      <c r="AGN46" s="90"/>
      <c r="AGO46" s="90"/>
      <c r="AGP46" s="90"/>
      <c r="AGQ46" s="90"/>
      <c r="AGR46" s="90"/>
      <c r="AGS46" s="90"/>
      <c r="AGT46" s="90"/>
      <c r="AGU46" s="90"/>
      <c r="AGV46" s="90"/>
      <c r="AGW46" s="90"/>
      <c r="AGX46" s="90"/>
      <c r="AGY46" s="90"/>
      <c r="AGZ46" s="90"/>
      <c r="AHA46" s="90"/>
      <c r="AHB46" s="90"/>
      <c r="AHC46" s="90"/>
      <c r="AHD46" s="90"/>
      <c r="AHE46" s="90"/>
      <c r="AHF46" s="90"/>
      <c r="AHG46" s="90"/>
      <c r="AHH46" s="90"/>
      <c r="AHI46" s="90"/>
      <c r="AHJ46" s="90"/>
      <c r="AHK46" s="90"/>
      <c r="AHL46" s="90"/>
      <c r="AHM46" s="90"/>
      <c r="AHN46" s="90"/>
      <c r="AHO46" s="90"/>
      <c r="AHP46" s="90"/>
      <c r="AHQ46" s="90"/>
      <c r="AHR46" s="90"/>
      <c r="AHS46" s="90"/>
      <c r="AHT46" s="90"/>
      <c r="AHU46" s="90"/>
      <c r="AHV46" s="90"/>
      <c r="AHW46" s="90"/>
      <c r="AHX46" s="90"/>
      <c r="AHY46" s="90"/>
      <c r="AHZ46" s="90"/>
      <c r="AIA46" s="90"/>
      <c r="AIB46" s="90"/>
      <c r="AIC46" s="90"/>
      <c r="AID46" s="90"/>
      <c r="AIE46" s="90"/>
      <c r="AIF46" s="90"/>
      <c r="AIG46" s="90"/>
      <c r="AIH46" s="90"/>
      <c r="AII46" s="90"/>
      <c r="AIJ46" s="90"/>
      <c r="AIK46" s="90"/>
      <c r="AIL46" s="90"/>
      <c r="AIM46" s="90"/>
      <c r="AIN46" s="90"/>
      <c r="AIO46" s="90"/>
      <c r="AIP46" s="90"/>
      <c r="AIQ46" s="90"/>
      <c r="AIR46" s="90"/>
      <c r="AIS46" s="90"/>
      <c r="AIT46" s="90"/>
      <c r="AIU46" s="90"/>
      <c r="AIV46" s="90"/>
      <c r="AIW46" s="90"/>
      <c r="AIX46" s="90"/>
      <c r="AIY46" s="90"/>
      <c r="AIZ46" s="90"/>
      <c r="AJA46" s="90"/>
      <c r="AJB46" s="90"/>
      <c r="AJC46" s="90"/>
      <c r="AJD46" s="90"/>
      <c r="AJE46" s="90"/>
      <c r="AJF46" s="90"/>
      <c r="AJG46" s="90"/>
      <c r="AJH46" s="90"/>
      <c r="AJI46" s="90"/>
      <c r="AJJ46" s="90"/>
      <c r="AJK46" s="90"/>
      <c r="AJL46" s="90"/>
      <c r="AJM46" s="90"/>
      <c r="AJN46" s="90"/>
      <c r="AJO46" s="90"/>
      <c r="AJP46" s="90"/>
      <c r="AJQ46" s="90"/>
      <c r="AJR46" s="90"/>
      <c r="AJS46" s="90"/>
      <c r="AJT46" s="90"/>
      <c r="AJU46" s="90"/>
      <c r="AJV46" s="90"/>
      <c r="AJW46" s="90"/>
      <c r="AJX46" s="90"/>
      <c r="AJY46" s="90"/>
      <c r="AJZ46" s="90"/>
      <c r="AKA46" s="90"/>
      <c r="AKB46" s="90"/>
      <c r="AKC46" s="90"/>
      <c r="AKD46" s="90"/>
      <c r="AKE46" s="90"/>
      <c r="AKF46" s="90"/>
      <c r="AKG46" s="90"/>
      <c r="AKH46" s="90"/>
      <c r="AKI46" s="90"/>
      <c r="AKJ46" s="90"/>
      <c r="AKK46" s="90"/>
      <c r="AKL46" s="90"/>
      <c r="AKM46" s="90"/>
      <c r="AKN46" s="90"/>
      <c r="AKO46" s="90"/>
      <c r="AKP46" s="90"/>
      <c r="AKQ46" s="90"/>
      <c r="AKR46" s="90"/>
      <c r="AKS46" s="90"/>
      <c r="AKT46" s="90"/>
      <c r="AKU46" s="90"/>
      <c r="AKV46" s="90"/>
      <c r="AKW46" s="90"/>
      <c r="AKX46" s="90"/>
      <c r="AKY46" s="90"/>
      <c r="AKZ46" s="90"/>
      <c r="ALA46" s="90"/>
      <c r="ALB46" s="90"/>
      <c r="ALC46" s="90"/>
      <c r="ALD46" s="90"/>
      <c r="ALE46" s="90"/>
      <c r="ALF46" s="90"/>
      <c r="ALG46" s="90"/>
      <c r="ALH46" s="90"/>
      <c r="ALI46" s="90"/>
      <c r="ALJ46" s="90"/>
      <c r="ALK46" s="90"/>
      <c r="ALL46" s="90"/>
      <c r="ALM46" s="90"/>
      <c r="ALN46" s="90"/>
      <c r="ALO46" s="90"/>
      <c r="ALP46" s="90"/>
      <c r="ALQ46" s="90"/>
      <c r="ALR46" s="90"/>
      <c r="ALS46" s="90"/>
      <c r="ALT46" s="90"/>
      <c r="ALU46" s="90"/>
      <c r="ALV46" s="90"/>
      <c r="ALW46" s="90"/>
      <c r="ALX46" s="90"/>
      <c r="ALY46" s="90"/>
      <c r="ALZ46" s="90"/>
      <c r="AMA46" s="90"/>
      <c r="AMB46" s="90"/>
      <c r="AMC46" s="90"/>
      <c r="AMD46" s="90"/>
      <c r="AME46" s="90"/>
      <c r="AMF46" s="90"/>
      <c r="AMG46" s="90"/>
      <c r="AMH46" s="90"/>
    </row>
    <row r="47" spans="1:1022" ht="99">
      <c r="A47" s="395">
        <v>18</v>
      </c>
      <c r="B47" s="396" t="s">
        <v>712</v>
      </c>
      <c r="C47" s="367"/>
      <c r="D47" s="396" t="s">
        <v>840</v>
      </c>
      <c r="E47" s="396" t="s">
        <v>841</v>
      </c>
      <c r="F47" s="401"/>
      <c r="G47" s="367"/>
      <c r="H47" s="368"/>
      <c r="I47" s="369"/>
      <c r="J47" s="136" t="s">
        <v>735</v>
      </c>
      <c r="K47" s="115" t="s">
        <v>879</v>
      </c>
      <c r="L47" s="369"/>
      <c r="M47" s="425"/>
      <c r="N47" s="374"/>
      <c r="O47" s="369"/>
      <c r="P47" s="391"/>
      <c r="Q47" s="385"/>
      <c r="R47" s="393"/>
      <c r="S47" s="394"/>
      <c r="T47" s="385"/>
      <c r="U47" s="386"/>
      <c r="V47" s="136" t="s">
        <v>112</v>
      </c>
      <c r="W47" s="116" t="s">
        <v>880</v>
      </c>
      <c r="X47" s="117" t="s">
        <v>881</v>
      </c>
      <c r="Y47" s="118" t="s">
        <v>882</v>
      </c>
      <c r="Z47" s="119" t="s">
        <v>853</v>
      </c>
      <c r="AA47" s="120" t="str">
        <f t="shared" si="5"/>
        <v>Probabilidad</v>
      </c>
      <c r="AB47" s="121" t="s">
        <v>727</v>
      </c>
      <c r="AC47" s="121" t="s">
        <v>728</v>
      </c>
      <c r="AD47" s="122" t="str">
        <f t="shared" si="6"/>
        <v>40%</v>
      </c>
      <c r="AE47" s="121" t="s">
        <v>729</v>
      </c>
      <c r="AF47" s="121" t="s">
        <v>730</v>
      </c>
      <c r="AG47" s="121" t="s">
        <v>731</v>
      </c>
      <c r="AH47" s="123">
        <f>IFERROR(IF(AND(AA46="Probabilidad",AA47="Probabilidad"),(AI46-(+AI46*AD47)),IF(AND(AA47="Probabilidad",AA46="Impacto"),(AI46-(+AI46*AD47)),IF(AA47="Impacto",AI46,""))),"")</f>
        <v>7.1999999999999995E-2</v>
      </c>
      <c r="AI47" s="122">
        <f t="shared" si="7"/>
        <v>7.1999999999999995E-2</v>
      </c>
      <c r="AJ47" s="387"/>
      <c r="AK47" s="388"/>
      <c r="AL47" s="124">
        <f t="shared" ref="AL47:AL52" si="44">IFERROR(IF(AND(AA46="Impacto",AA47="Impacto"),(AL46-(+AL46*AD47)),IF(AND(AA47="Impacto",AA46="Probabilidad"),(AL46-(+AL46*AD47)),IF(AA47="Probabilidad",AL46,""))),"")</f>
        <v>1</v>
      </c>
      <c r="AM47" s="389"/>
      <c r="AN47" s="388"/>
      <c r="AO47" s="384"/>
      <c r="AP47" s="367"/>
      <c r="AQ47" s="120" t="s">
        <v>118</v>
      </c>
      <c r="AR47" s="119" t="s">
        <v>883</v>
      </c>
      <c r="AS47" s="119" t="s">
        <v>853</v>
      </c>
      <c r="AT47" s="135" t="s">
        <v>747</v>
      </c>
      <c r="AU47" s="127" t="s">
        <v>733</v>
      </c>
      <c r="AV47" s="371"/>
      <c r="AW47" s="142" t="s">
        <v>112</v>
      </c>
      <c r="AX47" s="253" t="s">
        <v>2866</v>
      </c>
      <c r="AY47" s="273" t="s">
        <v>2929</v>
      </c>
      <c r="AZ47" s="273" t="s">
        <v>2930</v>
      </c>
      <c r="BA47" s="143" t="s">
        <v>118</v>
      </c>
      <c r="BB47" s="253" t="s">
        <v>2866</v>
      </c>
      <c r="BC47" s="273" t="s">
        <v>2983</v>
      </c>
      <c r="BD47" s="273" t="s">
        <v>2984</v>
      </c>
      <c r="BE47" s="421"/>
      <c r="BF47" s="423"/>
      <c r="BG47" s="423"/>
      <c r="BH47" s="131"/>
    </row>
    <row r="48" spans="1:1022" ht="115.5">
      <c r="A48" s="395">
        <v>18</v>
      </c>
      <c r="B48" s="396" t="s">
        <v>712</v>
      </c>
      <c r="C48" s="367"/>
      <c r="D48" s="396" t="s">
        <v>840</v>
      </c>
      <c r="E48" s="396" t="s">
        <v>841</v>
      </c>
      <c r="F48" s="401"/>
      <c r="G48" s="367"/>
      <c r="H48" s="368"/>
      <c r="I48" s="369"/>
      <c r="J48" s="136" t="s">
        <v>741</v>
      </c>
      <c r="K48" s="115" t="s">
        <v>884</v>
      </c>
      <c r="L48" s="369"/>
      <c r="M48" s="425"/>
      <c r="N48" s="374"/>
      <c r="O48" s="369"/>
      <c r="P48" s="391"/>
      <c r="Q48" s="385"/>
      <c r="R48" s="393"/>
      <c r="S48" s="394"/>
      <c r="T48" s="385"/>
      <c r="U48" s="386"/>
      <c r="V48" s="136" t="s">
        <v>124</v>
      </c>
      <c r="W48" s="116" t="s">
        <v>885</v>
      </c>
      <c r="X48" s="117" t="s">
        <v>886</v>
      </c>
      <c r="Y48" s="152" t="s">
        <v>887</v>
      </c>
      <c r="Z48" s="119" t="s">
        <v>853</v>
      </c>
      <c r="AA48" s="120" t="str">
        <f t="shared" si="5"/>
        <v>Probabilidad</v>
      </c>
      <c r="AB48" s="121" t="s">
        <v>727</v>
      </c>
      <c r="AC48" s="121" t="s">
        <v>728</v>
      </c>
      <c r="AD48" s="122" t="str">
        <f t="shared" si="6"/>
        <v>40%</v>
      </c>
      <c r="AE48" s="121" t="s">
        <v>729</v>
      </c>
      <c r="AF48" s="121" t="s">
        <v>730</v>
      </c>
      <c r="AG48" s="121" t="s">
        <v>731</v>
      </c>
      <c r="AH48" s="123">
        <f t="shared" ref="AH48:AH52" si="45">IFERROR(IF(AND(AA47="Probabilidad",AA48="Probabilidad"),(AI47-(+AI47*AD48)),IF(AND(AA48="Probabilidad",AA47="Impacto"),(AI47-(+AI47*AD48)),IF(AA48="Impacto",AI47,""))),"")</f>
        <v>4.3199999999999995E-2</v>
      </c>
      <c r="AI48" s="122">
        <f t="shared" si="7"/>
        <v>4.3199999999999995E-2</v>
      </c>
      <c r="AJ48" s="387"/>
      <c r="AK48" s="388"/>
      <c r="AL48" s="124">
        <f t="shared" si="44"/>
        <v>1</v>
      </c>
      <c r="AM48" s="389"/>
      <c r="AN48" s="388"/>
      <c r="AO48" s="384"/>
      <c r="AP48" s="367"/>
      <c r="AQ48" s="120" t="s">
        <v>128</v>
      </c>
      <c r="AR48" s="134" t="s">
        <v>94</v>
      </c>
      <c r="AS48" s="134" t="s">
        <v>94</v>
      </c>
      <c r="AT48" s="134" t="s">
        <v>94</v>
      </c>
      <c r="AU48" s="134" t="s">
        <v>94</v>
      </c>
      <c r="AV48" s="371"/>
      <c r="AW48" s="142" t="s">
        <v>124</v>
      </c>
      <c r="AX48" s="253" t="s">
        <v>2866</v>
      </c>
      <c r="AY48" s="273" t="s">
        <v>2931</v>
      </c>
      <c r="AZ48" s="273" t="s">
        <v>2932</v>
      </c>
      <c r="BA48" s="143" t="s">
        <v>128</v>
      </c>
      <c r="BB48" s="275"/>
      <c r="BC48" s="275" t="s">
        <v>94</v>
      </c>
      <c r="BD48" s="275" t="s">
        <v>94</v>
      </c>
      <c r="BE48" s="421"/>
      <c r="BF48" s="423"/>
      <c r="BG48" s="423"/>
      <c r="BH48" s="131"/>
    </row>
    <row r="49" spans="1:1023" ht="66">
      <c r="A49" s="395">
        <v>18</v>
      </c>
      <c r="B49" s="396" t="s">
        <v>712</v>
      </c>
      <c r="C49" s="367"/>
      <c r="D49" s="396" t="s">
        <v>840</v>
      </c>
      <c r="E49" s="396" t="s">
        <v>841</v>
      </c>
      <c r="F49" s="401"/>
      <c r="G49" s="367"/>
      <c r="H49" s="368"/>
      <c r="I49" s="369"/>
      <c r="J49" s="136" t="s">
        <v>749</v>
      </c>
      <c r="K49" s="115" t="s">
        <v>888</v>
      </c>
      <c r="L49" s="369"/>
      <c r="M49" s="425"/>
      <c r="N49" s="374"/>
      <c r="O49" s="369"/>
      <c r="P49" s="391"/>
      <c r="Q49" s="385"/>
      <c r="R49" s="393"/>
      <c r="S49" s="394"/>
      <c r="T49" s="385"/>
      <c r="U49" s="386"/>
      <c r="V49" s="136" t="s">
        <v>131</v>
      </c>
      <c r="W49" s="116" t="s">
        <v>889</v>
      </c>
      <c r="X49" s="146" t="s">
        <v>890</v>
      </c>
      <c r="Y49" s="118" t="s">
        <v>891</v>
      </c>
      <c r="Z49" s="119" t="s">
        <v>853</v>
      </c>
      <c r="AA49" s="120" t="str">
        <f t="shared" si="5"/>
        <v>Probabilidad</v>
      </c>
      <c r="AB49" s="121" t="s">
        <v>727</v>
      </c>
      <c r="AC49" s="121" t="s">
        <v>728</v>
      </c>
      <c r="AD49" s="122" t="str">
        <f t="shared" si="6"/>
        <v>40%</v>
      </c>
      <c r="AE49" s="121" t="s">
        <v>729</v>
      </c>
      <c r="AF49" s="121" t="s">
        <v>730</v>
      </c>
      <c r="AG49" s="121" t="s">
        <v>731</v>
      </c>
      <c r="AH49" s="123">
        <f t="shared" si="45"/>
        <v>2.5919999999999995E-2</v>
      </c>
      <c r="AI49" s="122">
        <f t="shared" si="7"/>
        <v>2.5919999999999995E-2</v>
      </c>
      <c r="AJ49" s="387"/>
      <c r="AK49" s="388"/>
      <c r="AL49" s="124">
        <f t="shared" si="44"/>
        <v>1</v>
      </c>
      <c r="AM49" s="389"/>
      <c r="AN49" s="388"/>
      <c r="AO49" s="384"/>
      <c r="AP49" s="367"/>
      <c r="AQ49" s="120" t="s">
        <v>136</v>
      </c>
      <c r="AR49" s="134" t="s">
        <v>94</v>
      </c>
      <c r="AS49" s="134" t="s">
        <v>94</v>
      </c>
      <c r="AT49" s="134" t="s">
        <v>94</v>
      </c>
      <c r="AU49" s="134" t="s">
        <v>94</v>
      </c>
      <c r="AV49" s="371"/>
      <c r="AW49" s="142" t="s">
        <v>131</v>
      </c>
      <c r="AX49" s="253" t="s">
        <v>2866</v>
      </c>
      <c r="AY49" s="273" t="s">
        <v>2933</v>
      </c>
      <c r="AZ49" s="273" t="s">
        <v>2934</v>
      </c>
      <c r="BA49" s="143" t="s">
        <v>136</v>
      </c>
      <c r="BB49" s="275"/>
      <c r="BC49" s="275" t="s">
        <v>94</v>
      </c>
      <c r="BD49" s="275" t="s">
        <v>94</v>
      </c>
      <c r="BE49" s="421"/>
      <c r="BF49" s="423"/>
      <c r="BG49" s="423"/>
      <c r="BH49" s="131"/>
    </row>
    <row r="50" spans="1:1023" ht="16.5" customHeight="1">
      <c r="A50" s="395">
        <v>18</v>
      </c>
      <c r="B50" s="396" t="s">
        <v>712</v>
      </c>
      <c r="C50" s="367"/>
      <c r="D50" s="396" t="s">
        <v>840</v>
      </c>
      <c r="E50" s="396" t="s">
        <v>841</v>
      </c>
      <c r="F50" s="401"/>
      <c r="G50" s="367"/>
      <c r="H50" s="368"/>
      <c r="I50" s="369"/>
      <c r="J50" s="136" t="s">
        <v>756</v>
      </c>
      <c r="K50" s="115"/>
      <c r="L50" s="369"/>
      <c r="M50" s="425"/>
      <c r="N50" s="374"/>
      <c r="O50" s="369"/>
      <c r="P50" s="391"/>
      <c r="Q50" s="385"/>
      <c r="R50" s="393"/>
      <c r="S50" s="394"/>
      <c r="T50" s="385"/>
      <c r="U50" s="386"/>
      <c r="V50" s="153" t="s">
        <v>139</v>
      </c>
      <c r="W50" s="116"/>
      <c r="X50" s="146"/>
      <c r="Y50" s="118"/>
      <c r="Z50" s="147"/>
      <c r="AA50" s="154" t="str">
        <f t="shared" si="5"/>
        <v/>
      </c>
      <c r="AB50" s="121"/>
      <c r="AC50" s="121"/>
      <c r="AD50" s="122" t="str">
        <f t="shared" si="6"/>
        <v/>
      </c>
      <c r="AE50" s="121"/>
      <c r="AF50" s="121"/>
      <c r="AG50" s="121"/>
      <c r="AH50" s="123" t="str">
        <f t="shared" si="45"/>
        <v/>
      </c>
      <c r="AI50" s="122" t="str">
        <f t="shared" si="7"/>
        <v/>
      </c>
      <c r="AJ50" s="387"/>
      <c r="AK50" s="388"/>
      <c r="AL50" s="124" t="str">
        <f t="shared" si="44"/>
        <v/>
      </c>
      <c r="AM50" s="389"/>
      <c r="AN50" s="388"/>
      <c r="AO50" s="384"/>
      <c r="AP50" s="367"/>
      <c r="AQ50" s="120" t="s">
        <v>145</v>
      </c>
      <c r="AR50" s="119"/>
      <c r="AS50" s="119"/>
      <c r="AT50" s="126"/>
      <c r="AU50" s="119"/>
      <c r="AV50" s="371"/>
      <c r="AW50" s="142" t="s">
        <v>139</v>
      </c>
      <c r="AX50" s="128"/>
      <c r="AY50" s="129"/>
      <c r="AZ50" s="130"/>
      <c r="BA50" s="143" t="s">
        <v>145</v>
      </c>
      <c r="BB50" s="128"/>
      <c r="BC50" s="128"/>
      <c r="BD50" s="128"/>
      <c r="BE50" s="421"/>
      <c r="BF50" s="423"/>
      <c r="BG50" s="423"/>
      <c r="BH50" s="131"/>
    </row>
    <row r="51" spans="1:1023" ht="16.5" customHeight="1">
      <c r="A51" s="395">
        <v>18</v>
      </c>
      <c r="B51" s="396" t="s">
        <v>712</v>
      </c>
      <c r="C51" s="367"/>
      <c r="D51" s="396" t="s">
        <v>840</v>
      </c>
      <c r="E51" s="396" t="s">
        <v>841</v>
      </c>
      <c r="F51" s="401"/>
      <c r="G51" s="367"/>
      <c r="H51" s="368"/>
      <c r="I51" s="369"/>
      <c r="J51" s="136" t="s">
        <v>757</v>
      </c>
      <c r="K51" s="115"/>
      <c r="L51" s="369"/>
      <c r="M51" s="425"/>
      <c r="N51" s="374"/>
      <c r="O51" s="369"/>
      <c r="P51" s="391"/>
      <c r="Q51" s="385"/>
      <c r="R51" s="393"/>
      <c r="S51" s="394"/>
      <c r="T51" s="385"/>
      <c r="U51" s="386"/>
      <c r="V51" s="153" t="s">
        <v>150</v>
      </c>
      <c r="W51" s="155"/>
      <c r="X51" s="156"/>
      <c r="Y51" s="155"/>
      <c r="Z51" s="155"/>
      <c r="AA51" s="154" t="str">
        <f t="shared" si="5"/>
        <v/>
      </c>
      <c r="AB51" s="121"/>
      <c r="AC51" s="121"/>
      <c r="AD51" s="122" t="str">
        <f t="shared" si="6"/>
        <v/>
      </c>
      <c r="AE51" s="121"/>
      <c r="AF51" s="121"/>
      <c r="AG51" s="121"/>
      <c r="AH51" s="123" t="str">
        <f t="shared" si="45"/>
        <v/>
      </c>
      <c r="AI51" s="122" t="str">
        <f t="shared" si="7"/>
        <v/>
      </c>
      <c r="AJ51" s="387"/>
      <c r="AK51" s="388"/>
      <c r="AL51" s="124" t="str">
        <f t="shared" si="44"/>
        <v/>
      </c>
      <c r="AM51" s="389"/>
      <c r="AN51" s="388"/>
      <c r="AO51" s="384"/>
      <c r="AP51" s="367"/>
      <c r="AQ51" s="120" t="s">
        <v>155</v>
      </c>
      <c r="AR51" s="119"/>
      <c r="AS51" s="119"/>
      <c r="AT51" s="126"/>
      <c r="AU51" s="119"/>
      <c r="AV51" s="371"/>
      <c r="AW51" s="142" t="s">
        <v>150</v>
      </c>
      <c r="AX51" s="128"/>
      <c r="AY51" s="129"/>
      <c r="AZ51" s="130"/>
      <c r="BA51" s="143" t="s">
        <v>155</v>
      </c>
      <c r="BB51" s="128"/>
      <c r="BC51" s="128"/>
      <c r="BD51" s="128"/>
      <c r="BE51" s="421"/>
      <c r="BF51" s="423"/>
      <c r="BG51" s="423"/>
      <c r="BH51" s="131"/>
    </row>
    <row r="52" spans="1:1023" ht="16.5" customHeight="1">
      <c r="A52" s="395">
        <v>18</v>
      </c>
      <c r="B52" s="396" t="s">
        <v>712</v>
      </c>
      <c r="C52" s="367"/>
      <c r="D52" s="396" t="s">
        <v>840</v>
      </c>
      <c r="E52" s="396" t="s">
        <v>841</v>
      </c>
      <c r="F52" s="401"/>
      <c r="G52" s="367"/>
      <c r="H52" s="368"/>
      <c r="I52" s="369"/>
      <c r="J52" s="136" t="s">
        <v>758</v>
      </c>
      <c r="K52" s="115"/>
      <c r="L52" s="369"/>
      <c r="M52" s="425"/>
      <c r="N52" s="374"/>
      <c r="O52" s="369"/>
      <c r="P52" s="392"/>
      <c r="Q52" s="385"/>
      <c r="R52" s="393"/>
      <c r="S52" s="394"/>
      <c r="T52" s="385"/>
      <c r="U52" s="386"/>
      <c r="V52" s="136" t="s">
        <v>161</v>
      </c>
      <c r="W52" s="157"/>
      <c r="X52" s="158"/>
      <c r="Y52" s="159"/>
      <c r="Z52" s="160"/>
      <c r="AA52" s="120" t="str">
        <f t="shared" si="5"/>
        <v/>
      </c>
      <c r="AB52" s="121"/>
      <c r="AC52" s="121"/>
      <c r="AD52" s="122" t="str">
        <f t="shared" si="6"/>
        <v/>
      </c>
      <c r="AE52" s="121"/>
      <c r="AF52" s="121"/>
      <c r="AG52" s="121"/>
      <c r="AH52" s="123" t="str">
        <f t="shared" si="45"/>
        <v/>
      </c>
      <c r="AI52" s="122" t="str">
        <f t="shared" si="7"/>
        <v/>
      </c>
      <c r="AJ52" s="387"/>
      <c r="AK52" s="388"/>
      <c r="AL52" s="124" t="str">
        <f t="shared" si="44"/>
        <v/>
      </c>
      <c r="AM52" s="389"/>
      <c r="AN52" s="388"/>
      <c r="AO52" s="384"/>
      <c r="AP52" s="367"/>
      <c r="AQ52" s="120" t="s">
        <v>162</v>
      </c>
      <c r="AR52" s="119"/>
      <c r="AS52" s="119"/>
      <c r="AT52" s="126"/>
      <c r="AU52" s="119"/>
      <c r="AV52" s="372"/>
      <c r="AW52" s="142" t="s">
        <v>161</v>
      </c>
      <c r="AX52" s="128"/>
      <c r="AY52" s="129"/>
      <c r="AZ52" s="130"/>
      <c r="BA52" s="143" t="s">
        <v>162</v>
      </c>
      <c r="BB52" s="128"/>
      <c r="BC52" s="128"/>
      <c r="BD52" s="128"/>
      <c r="BE52" s="421"/>
      <c r="BF52" s="423"/>
      <c r="BG52" s="423"/>
      <c r="BH52" s="131"/>
    </row>
    <row r="53" spans="1:1023" s="144" customFormat="1" ht="100.5" customHeight="1">
      <c r="A53" s="429">
        <v>22</v>
      </c>
      <c r="B53" s="432" t="s">
        <v>712</v>
      </c>
      <c r="C53" s="367" t="s">
        <v>713</v>
      </c>
      <c r="D53" s="432" t="s">
        <v>268</v>
      </c>
      <c r="E53" s="435" t="s">
        <v>289</v>
      </c>
      <c r="F53" s="427" t="s">
        <v>892</v>
      </c>
      <c r="G53" s="424" t="s">
        <v>893</v>
      </c>
      <c r="H53" s="368" t="str">
        <f>IF(B53="Seguridad_Información","Posibilidad de "&amp;C53&amp;"con "&amp;M53&amp;" "&amp;"por"&amp;" "&amp;I53&amp;" "&amp;"debido a"&amp;" "&amp;L53,"Posibilidad de"&amp;" "&amp;M53&amp;" "&amp;"por"&amp;" "&amp;I53&amp;" debido a"&amp;" "&amp;L53)</f>
        <v>Posibilidad de Afectación Reputacional por asignación inadecuada de activos a Depositarios Provisionales y Liquidadores debido a información errónea del activo o fallas en el sistema de información</v>
      </c>
      <c r="I53" s="425" t="s">
        <v>894</v>
      </c>
      <c r="J53" s="136" t="s">
        <v>717</v>
      </c>
      <c r="K53" s="140" t="s">
        <v>895</v>
      </c>
      <c r="L53" s="425" t="s">
        <v>896</v>
      </c>
      <c r="M53" s="425" t="s">
        <v>897</v>
      </c>
      <c r="N53" s="426" t="s">
        <v>898</v>
      </c>
      <c r="O53" s="369" t="s">
        <v>765</v>
      </c>
      <c r="P53" s="390" t="str">
        <f>IF(OR($O53=[3]Tabla_Probabilidad!$D$30,$O53=[3]Tabla_Probabilidad!$D$32,$O53=[3]Tabla_Probabilidad!$J$32),"Muy Baja",IF(OR($O53=[3]Tabla_Probabilidad!$E$30,$O53=[3]Tabla_Probabilidad!$E$32,$O53=[3]Tabla_Probabilidad!$K$32),"Baja",IF(OR($O53=[3]Tabla_Probabilidad!$F$30,$O53=[3]Tabla_Probabilidad!$F$32,$O53=[3]Tabla_Probabilidad!$L$32),"Media",IF(OR($O53=[3]Tabla_Probabilidad!$G$30,$O53=[3]Tabla_Probabilidad!$G$32,$O53=[3]Tabla_Probabilidad!$M$32),"Alta",IF(OR($O53=[3]Tabla_Probabilidad!$H$30,$O53=[3]Tabla_Probabilidad!$H$32,$O53=[3]Tabla_Probabilidad!$N$32),"Muy Alta","")))))</f>
        <v>Alta</v>
      </c>
      <c r="Q53" s="385">
        <f t="shared" ref="Q53" si="46">IF(P53="","",IF(P53="Muy Baja",0.2,IF(P53="Baja",0.4,IF(P53="Media",0.6,IF(P53="Alta",0.8,IF(P53="Muy Alta",1,))))))</f>
        <v>0.8</v>
      </c>
      <c r="R53" s="393" t="s">
        <v>723</v>
      </c>
      <c r="S53" s="394" t="str">
        <f>IF(OR($R53=[3]Tabla_Impacto!$D$24,$R53=[3]Tabla_Impacto!$D$27,$R53=[3]Tabla_Impacto!$J$24,$R53=[3]Tabla_Impacto!$P$26,$R53=[3]Tabla_Impacto!$V$26,$R53=[3]Tabla_Impacto!$AB$26),"Leve",IF(OR($R53=[3]Tabla_Impacto!$E$24,$R53=[3]Tabla_Impacto!$E$27,$R53=[3]Tabla_Impacto!$K$24,$R53=[3]Tabla_Impacto!$Q$26,$R53=[3]Tabla_Impacto!$W$26,$R53=[3]Tabla_Impacto!$AC$26),"Menor",IF(OR($R53=[3]Tabla_Impacto!$F$24,$R53=[3]Tabla_Impacto!$F$27,$R53=[3]Tabla_Impacto!$L$24,$R53=[3]Tabla_Impacto!$R$26,$R53=[3]Tabla_Impacto!$X$26,$R53=[3]Tabla_Impacto!$AD$26),"Moderado",IF(OR($R53=[3]Tabla_Impacto!$G$24,$R53=[3]Tabla_Impacto!$G$27,$R53=[3]Tabla_Impacto!$M$24,$R53=[3]Tabla_Impacto!$S$26,$R53=[3]Tabla_Impacto!$Y$26,$R53=[3]Tabla_Impacto!$AE$26),"Mayor",IF(OR($R53=[3]Tabla_Impacto!$H$24,$R53=[3]Tabla_Impacto!$H$27,$R53=[3]Tabla_Impacto!$N$24,$R53=[3]Tabla_Impacto!$T$26,$R53=[3]Tabla_Impacto!$Z$26,$R53=[3]Tabla_Impacto!$AF$26),"Catastrófico","")))))</f>
        <v>Moderado</v>
      </c>
      <c r="T53" s="385">
        <f t="shared" ref="T53" si="47">IF(S53="","",IF(S53="Leve",0.2,IF(S53="Menor",0.4,IF(S53="Moderado",0.6,IF(S53="Mayor",0.8,IF(S53="Catastrófico",1,))))))</f>
        <v>0.6</v>
      </c>
      <c r="U53" s="403" t="str">
        <f t="shared" ref="U53" si="48">IF(OR(AND(P53="Muy Baja",S53="Leve"),AND(P53="Muy Baja",S53="Menor"),AND(P53="Baja",S53="Leve")),"Bajo",IF(OR(AND(P53="Muy baja",S53="Moderado"),AND(P53="Baja",S53="Menor"),AND(P53="Baja",S53="Moderado"),AND(P53="Media",S53="Leve"),AND(P53="Media",S53="Menor"),AND(P53="Media",S53="Moderado"),AND(P53="Alta",S53="Leve"),AND(P53="Alta",S53="Menor")),"Moderado",IF(OR(AND(P53="Muy Baja",S53="Mayor"),AND(P53="Baja",S53="Mayor"),AND(P53="Media",S53="Mayor"),AND(P53="Alta",S53="Moderado"),AND(P53="Alta",S53="Mayor"),AND(P53="Muy Alta",S53="Leve"),AND(P53="Muy Alta",S53="Menor"),AND(P53="Muy Alta",S53="Moderado"),AND(P53="Muy Alta",S53="Mayor")),"Alto",IF(OR(AND(P53="Muy Baja",S53="Catastrófico"),AND(P53="Baja",S53="Catastrófico"),AND(P53="Media",S53="Catastrófico"),AND(P53="Alta",S53="Catastrófico"),AND(P53="Muy Alta",S53="Catastrófico")),"Extremo",""))))</f>
        <v>Alto</v>
      </c>
      <c r="V53" s="136" t="s">
        <v>91</v>
      </c>
      <c r="W53" s="116" t="s">
        <v>899</v>
      </c>
      <c r="X53" s="117" t="s">
        <v>900</v>
      </c>
      <c r="Y53" s="118" t="s">
        <v>281</v>
      </c>
      <c r="Z53" s="134" t="s">
        <v>830</v>
      </c>
      <c r="AA53" s="120" t="str">
        <f t="shared" si="5"/>
        <v>Probabilidad</v>
      </c>
      <c r="AB53" s="121" t="s">
        <v>727</v>
      </c>
      <c r="AC53" s="121" t="s">
        <v>728</v>
      </c>
      <c r="AD53" s="122" t="str">
        <f t="shared" si="6"/>
        <v>40%</v>
      </c>
      <c r="AE53" s="121" t="s">
        <v>729</v>
      </c>
      <c r="AF53" s="121" t="s">
        <v>730</v>
      </c>
      <c r="AG53" s="121" t="s">
        <v>731</v>
      </c>
      <c r="AH53" s="123">
        <f>IFERROR(IF(AA53="Probabilidad",(Q53-(+Q53*AD53)),IF(AA53="Impacto",Q53,"")),"")</f>
        <v>0.48</v>
      </c>
      <c r="AI53" s="122">
        <f t="shared" si="7"/>
        <v>0.48</v>
      </c>
      <c r="AJ53" s="387" t="str">
        <f t="shared" ref="AJ53" si="49">IFERROR(IF(AK53="","",IF(AK53&lt;=0.2,"Muy Baja",IF(AK53&lt;=0.4,"Baja",IF(AK53&lt;=0.6,"Media",IF(AK53&lt;=0.8,"Alta","Muy Alta"))))),"")</f>
        <v>Baja</v>
      </c>
      <c r="AK53" s="388">
        <f t="shared" ref="AK53" si="50">IFERROR(LOOKUP(MAX(AI53:AI59)+1,(AI53:AI59)),"")</f>
        <v>0.2016</v>
      </c>
      <c r="AL53" s="124">
        <f>IFERROR(IF(AA53="Impacto",(T53-(+T53*AD53)),IF(AA53="Probabilidad",T53,"")),"")</f>
        <v>0.6</v>
      </c>
      <c r="AM53" s="389" t="str">
        <f t="shared" ref="AM53" si="51">IFERROR(IF(AN53="","",IF(AN53&lt;=0.2,"Leve",IF(AN53&lt;=0.4,"Menor",IF(AN53&lt;=0.6,"Moderado",IF(AN53&lt;=0.8,"Mayor","Catastrófico"))))),"")</f>
        <v>Moderado</v>
      </c>
      <c r="AN53" s="388">
        <f t="shared" ref="AN53" si="52">IFERROR(LOOKUP(MAX(AL53:AL59)+1,(AL53:AL59)),"")</f>
        <v>0.44999999999999996</v>
      </c>
      <c r="AO53" s="384" t="str">
        <f t="shared" ref="AO53" si="53">IFERROR(IF(OR(AND(AJ53="Muy Baja",AM53="Leve"),AND(AJ53="Muy Baja",AM53="Menor"),AND(AJ53="Baja",AM53="Leve")),"Bajo",IF(OR(AND(AJ53="Muy baja",AM53="Moderado"),AND(AJ53="Baja",AM53="Menor"),AND(AJ53="Baja",AM53="Moderado"),AND(AJ53="Media",AM53="Leve"),AND(AJ53="Media",AM53="Menor"),AND(AJ53="Media",AM53="Moderado"),AND(AJ53="Alta",AM53="Leve"),AND(AJ53="Alta",AM53="Menor")),"Moderado",IF(OR(AND(AJ53="Muy Baja",AM53="Mayor"),AND(AJ53="Baja",AM53="Mayor"),AND(AJ53="Media",AM53="Mayor"),AND(AJ53="Alta",AM53="Moderado"),AND(AJ53="Alta",AM53="Mayor"),AND(AJ53="Muy Alta",AM53="Leve"),AND(AJ53="Muy Alta",AM53="Menor"),AND(AJ53="Muy Alta",AM53="Moderado"),AND(AJ53="Muy Alta",AM53="Mayor")),"Alto",IF(OR(AND(AJ53="Muy Baja",AM53="Catastrófico"),AND(AJ53="Baja",AM53="Catastrófico"),AND(AJ53="Media",AM53="Catastrófico"),AND(AJ53="Alta",AM53="Catastrófico"),AND(AJ53="Muy Alta",AM53="Catastrófico")),"Extremo","")))),"")</f>
        <v>Moderado</v>
      </c>
      <c r="AP53" s="367" t="s">
        <v>104</v>
      </c>
      <c r="AQ53" s="120" t="s">
        <v>105</v>
      </c>
      <c r="AR53" s="134" t="s">
        <v>94</v>
      </c>
      <c r="AS53" s="134" t="s">
        <v>94</v>
      </c>
      <c r="AT53" s="134" t="s">
        <v>94</v>
      </c>
      <c r="AU53" s="134" t="s">
        <v>94</v>
      </c>
      <c r="AV53" s="370" t="s">
        <v>901</v>
      </c>
      <c r="AW53" s="142" t="s">
        <v>91</v>
      </c>
      <c r="AX53" s="264" t="s">
        <v>2866</v>
      </c>
      <c r="AY53" s="265" t="s">
        <v>2908</v>
      </c>
      <c r="AZ53" s="265" t="s">
        <v>2907</v>
      </c>
      <c r="BA53" s="143" t="s">
        <v>105</v>
      </c>
      <c r="BB53" s="128"/>
      <c r="BC53" s="128"/>
      <c r="BD53" s="128"/>
      <c r="BE53" s="373" t="s">
        <v>2891</v>
      </c>
      <c r="BF53" s="374"/>
      <c r="BG53" s="374"/>
      <c r="BH53" s="131"/>
      <c r="BI53" s="90"/>
      <c r="BJ53" s="90"/>
      <c r="BK53" s="90"/>
      <c r="BL53" s="90"/>
      <c r="BM53" s="90"/>
      <c r="BN53" s="90"/>
      <c r="BO53" s="90"/>
      <c r="BP53" s="90"/>
      <c r="BQ53" s="90"/>
      <c r="BR53" s="90"/>
      <c r="BS53" s="90"/>
      <c r="BT53" s="90"/>
      <c r="BU53" s="90"/>
      <c r="BV53" s="90"/>
      <c r="BW53" s="90"/>
      <c r="BX53" s="90"/>
      <c r="BY53" s="90"/>
      <c r="BZ53" s="90"/>
      <c r="CA53" s="90"/>
      <c r="CB53" s="90"/>
      <c r="CC53" s="90"/>
      <c r="CD53" s="90"/>
      <c r="CE53" s="90"/>
      <c r="CF53" s="90"/>
      <c r="CG53" s="90"/>
      <c r="CH53" s="90"/>
      <c r="CI53" s="90"/>
      <c r="CJ53" s="90"/>
      <c r="CK53" s="90"/>
      <c r="CL53" s="90"/>
      <c r="CM53" s="90"/>
      <c r="CN53" s="90"/>
      <c r="CO53" s="90"/>
      <c r="CP53" s="90"/>
      <c r="CQ53" s="90"/>
      <c r="CR53" s="90"/>
      <c r="CS53" s="90"/>
      <c r="CT53" s="90"/>
      <c r="CU53" s="90"/>
      <c r="CV53" s="90"/>
      <c r="CW53" s="90"/>
      <c r="CX53" s="90"/>
      <c r="CY53" s="90"/>
      <c r="CZ53" s="90"/>
      <c r="DA53" s="90"/>
      <c r="DB53" s="90"/>
      <c r="DC53" s="90"/>
      <c r="DD53" s="90"/>
      <c r="DE53" s="90"/>
      <c r="DF53" s="90"/>
      <c r="DG53" s="90"/>
      <c r="DH53" s="90"/>
      <c r="DI53" s="90"/>
      <c r="DJ53" s="90"/>
      <c r="DK53" s="90"/>
      <c r="DL53" s="90"/>
      <c r="DM53" s="90"/>
      <c r="DN53" s="90"/>
      <c r="DO53" s="90"/>
      <c r="DP53" s="90"/>
      <c r="DQ53" s="90"/>
      <c r="DR53" s="90"/>
      <c r="DS53" s="90"/>
      <c r="DT53" s="90"/>
      <c r="DU53" s="90"/>
      <c r="DV53" s="90"/>
      <c r="DW53" s="90"/>
      <c r="DX53" s="90"/>
      <c r="DY53" s="90"/>
      <c r="DZ53" s="90"/>
      <c r="EA53" s="90"/>
      <c r="EB53" s="90"/>
      <c r="EC53" s="90"/>
      <c r="ED53" s="90"/>
      <c r="EE53" s="90"/>
      <c r="EF53" s="90"/>
      <c r="EG53" s="90"/>
      <c r="EH53" s="90"/>
      <c r="EI53" s="90"/>
      <c r="EJ53" s="90"/>
      <c r="EK53" s="90"/>
      <c r="EL53" s="90"/>
      <c r="EM53" s="90"/>
      <c r="EN53" s="90"/>
      <c r="EO53" s="90"/>
      <c r="EP53" s="90"/>
      <c r="EQ53" s="90"/>
      <c r="ER53" s="90"/>
      <c r="ES53" s="90"/>
      <c r="ET53" s="90"/>
      <c r="EU53" s="90"/>
      <c r="EV53" s="90"/>
      <c r="EW53" s="90"/>
      <c r="EX53" s="90"/>
      <c r="EY53" s="90"/>
      <c r="EZ53" s="90"/>
      <c r="FA53" s="90"/>
      <c r="FB53" s="90"/>
      <c r="FC53" s="90"/>
      <c r="FD53" s="90"/>
      <c r="FE53" s="90"/>
      <c r="FF53" s="90"/>
      <c r="FG53" s="90"/>
      <c r="FH53" s="90"/>
      <c r="FI53" s="90"/>
      <c r="FJ53" s="90"/>
      <c r="FK53" s="90"/>
      <c r="FL53" s="90"/>
      <c r="FM53" s="90"/>
      <c r="FN53" s="90"/>
      <c r="FO53" s="90"/>
      <c r="FP53" s="90"/>
      <c r="FQ53" s="90"/>
      <c r="FR53" s="90"/>
      <c r="FS53" s="90"/>
      <c r="FT53" s="90"/>
      <c r="FU53" s="90"/>
      <c r="FV53" s="90"/>
      <c r="FW53" s="90"/>
      <c r="FX53" s="90"/>
      <c r="FY53" s="90"/>
      <c r="FZ53" s="90"/>
      <c r="GA53" s="90"/>
      <c r="GB53" s="90"/>
      <c r="GC53" s="90"/>
      <c r="GD53" s="90"/>
      <c r="GE53" s="90"/>
      <c r="GF53" s="90"/>
      <c r="GG53" s="90"/>
      <c r="GH53" s="90"/>
      <c r="GI53" s="90"/>
      <c r="GJ53" s="90"/>
      <c r="GK53" s="90"/>
      <c r="GL53" s="90"/>
      <c r="GM53" s="90"/>
      <c r="GN53" s="90"/>
      <c r="GO53" s="90"/>
      <c r="GP53" s="90"/>
      <c r="GQ53" s="90"/>
      <c r="GR53" s="90"/>
      <c r="GS53" s="90"/>
      <c r="GT53" s="90"/>
      <c r="GU53" s="90"/>
      <c r="GV53" s="90"/>
      <c r="GW53" s="90"/>
      <c r="GX53" s="90"/>
      <c r="GY53" s="90"/>
      <c r="GZ53" s="90"/>
      <c r="HA53" s="90"/>
      <c r="HB53" s="90"/>
      <c r="HC53" s="90"/>
      <c r="HD53" s="90"/>
      <c r="HE53" s="90"/>
      <c r="HF53" s="90"/>
      <c r="HG53" s="90"/>
      <c r="HH53" s="90"/>
      <c r="HI53" s="90"/>
      <c r="HJ53" s="90"/>
      <c r="HK53" s="90"/>
      <c r="HL53" s="90"/>
      <c r="HM53" s="90"/>
      <c r="HN53" s="90"/>
      <c r="HO53" s="90"/>
      <c r="HP53" s="90"/>
      <c r="HQ53" s="90"/>
      <c r="HR53" s="90"/>
      <c r="HS53" s="90"/>
      <c r="HT53" s="90"/>
      <c r="HU53" s="90"/>
      <c r="HV53" s="90"/>
      <c r="HW53" s="90"/>
      <c r="HX53" s="90"/>
      <c r="HY53" s="90"/>
      <c r="HZ53" s="90"/>
      <c r="IA53" s="90"/>
      <c r="IB53" s="90"/>
      <c r="IC53" s="90"/>
      <c r="ID53" s="90"/>
      <c r="IE53" s="90"/>
      <c r="IF53" s="90"/>
      <c r="IG53" s="90"/>
      <c r="IH53" s="90"/>
      <c r="II53" s="90"/>
      <c r="IJ53" s="90"/>
      <c r="IK53" s="90"/>
      <c r="IL53" s="90"/>
      <c r="IM53" s="90"/>
      <c r="IN53" s="90"/>
      <c r="IO53" s="90"/>
      <c r="IP53" s="90"/>
      <c r="IQ53" s="90"/>
      <c r="IR53" s="90"/>
      <c r="IS53" s="90"/>
      <c r="IT53" s="90"/>
      <c r="IU53" s="90"/>
      <c r="IV53" s="90"/>
      <c r="IW53" s="90"/>
      <c r="IX53" s="90"/>
      <c r="IY53" s="90"/>
      <c r="IZ53" s="90"/>
      <c r="JA53" s="90"/>
      <c r="JB53" s="90"/>
      <c r="JC53" s="90"/>
      <c r="JD53" s="90"/>
      <c r="JE53" s="90"/>
      <c r="JF53" s="90"/>
      <c r="JG53" s="90"/>
      <c r="JH53" s="90"/>
      <c r="JI53" s="90"/>
      <c r="JJ53" s="90"/>
      <c r="JK53" s="90"/>
      <c r="JL53" s="90"/>
      <c r="JM53" s="90"/>
      <c r="JN53" s="90"/>
      <c r="JO53" s="90"/>
      <c r="JP53" s="90"/>
      <c r="JQ53" s="90"/>
      <c r="JR53" s="90"/>
      <c r="JS53" s="90"/>
      <c r="JT53" s="90"/>
      <c r="JU53" s="90"/>
      <c r="JV53" s="90"/>
      <c r="JW53" s="90"/>
      <c r="JX53" s="90"/>
      <c r="JY53" s="90"/>
      <c r="JZ53" s="90"/>
      <c r="KA53" s="90"/>
      <c r="KB53" s="90"/>
      <c r="KC53" s="90"/>
      <c r="KD53" s="90"/>
      <c r="KE53" s="90"/>
      <c r="KF53" s="90"/>
      <c r="KG53" s="90"/>
      <c r="KH53" s="90"/>
      <c r="KI53" s="90"/>
      <c r="KJ53" s="90"/>
      <c r="KK53" s="90"/>
      <c r="KL53" s="90"/>
      <c r="KM53" s="90"/>
      <c r="KN53" s="90"/>
      <c r="KO53" s="90"/>
      <c r="KP53" s="90"/>
      <c r="KQ53" s="90"/>
      <c r="KR53" s="90"/>
      <c r="KS53" s="90"/>
      <c r="KT53" s="90"/>
      <c r="KU53" s="90"/>
      <c r="KV53" s="90"/>
      <c r="KW53" s="90"/>
      <c r="KX53" s="90"/>
      <c r="KY53" s="90"/>
      <c r="KZ53" s="90"/>
      <c r="LA53" s="90"/>
      <c r="LB53" s="90"/>
      <c r="LC53" s="90"/>
      <c r="LD53" s="90"/>
      <c r="LE53" s="90"/>
      <c r="LF53" s="90"/>
      <c r="LG53" s="90"/>
      <c r="LH53" s="90"/>
      <c r="LI53" s="90"/>
      <c r="LJ53" s="90"/>
      <c r="LK53" s="90"/>
      <c r="LL53" s="90"/>
      <c r="LM53" s="90"/>
      <c r="LN53" s="90"/>
      <c r="LO53" s="90"/>
      <c r="LP53" s="90"/>
      <c r="LQ53" s="90"/>
      <c r="LR53" s="90"/>
      <c r="LS53" s="90"/>
      <c r="LT53" s="90"/>
      <c r="LU53" s="90"/>
      <c r="LV53" s="90"/>
      <c r="LW53" s="90"/>
      <c r="LX53" s="90"/>
      <c r="LY53" s="90"/>
      <c r="LZ53" s="90"/>
      <c r="MA53" s="90"/>
      <c r="MB53" s="90"/>
      <c r="MC53" s="90"/>
      <c r="MD53" s="90"/>
      <c r="ME53" s="90"/>
      <c r="MF53" s="90"/>
      <c r="MG53" s="90"/>
      <c r="MH53" s="90"/>
      <c r="MI53" s="90"/>
      <c r="MJ53" s="90"/>
      <c r="MK53" s="90"/>
      <c r="ML53" s="90"/>
      <c r="MM53" s="90"/>
      <c r="MN53" s="90"/>
      <c r="MO53" s="90"/>
      <c r="MP53" s="90"/>
      <c r="MQ53" s="90"/>
      <c r="MR53" s="90"/>
      <c r="MS53" s="90"/>
      <c r="MT53" s="90"/>
      <c r="MU53" s="90"/>
      <c r="MV53" s="90"/>
      <c r="MW53" s="90"/>
      <c r="MX53" s="90"/>
      <c r="MY53" s="90"/>
      <c r="MZ53" s="90"/>
      <c r="NA53" s="90"/>
      <c r="NB53" s="90"/>
      <c r="NC53" s="90"/>
      <c r="ND53" s="90"/>
      <c r="NE53" s="90"/>
      <c r="NF53" s="90"/>
      <c r="NG53" s="90"/>
      <c r="NH53" s="90"/>
      <c r="NI53" s="90"/>
      <c r="NJ53" s="90"/>
      <c r="NK53" s="90"/>
      <c r="NL53" s="90"/>
      <c r="NM53" s="90"/>
      <c r="NN53" s="90"/>
      <c r="NO53" s="90"/>
      <c r="NP53" s="90"/>
      <c r="NQ53" s="90"/>
      <c r="NR53" s="90"/>
      <c r="NS53" s="90"/>
      <c r="NT53" s="90"/>
      <c r="NU53" s="90"/>
      <c r="NV53" s="90"/>
      <c r="NW53" s="90"/>
      <c r="NX53" s="90"/>
      <c r="NY53" s="90"/>
      <c r="NZ53" s="90"/>
      <c r="OA53" s="90"/>
      <c r="OB53" s="90"/>
      <c r="OC53" s="90"/>
      <c r="OD53" s="90"/>
      <c r="OE53" s="90"/>
      <c r="OF53" s="90"/>
      <c r="OG53" s="90"/>
      <c r="OH53" s="90"/>
      <c r="OI53" s="90"/>
      <c r="OJ53" s="90"/>
      <c r="OK53" s="90"/>
      <c r="OL53" s="90"/>
      <c r="OM53" s="90"/>
      <c r="ON53" s="90"/>
      <c r="OO53" s="90"/>
      <c r="OP53" s="90"/>
      <c r="OQ53" s="90"/>
      <c r="OR53" s="90"/>
      <c r="OS53" s="90"/>
      <c r="OT53" s="90"/>
      <c r="OU53" s="90"/>
      <c r="OV53" s="90"/>
      <c r="OW53" s="90"/>
      <c r="OX53" s="90"/>
      <c r="OY53" s="90"/>
      <c r="OZ53" s="90"/>
      <c r="PA53" s="90"/>
      <c r="PB53" s="90"/>
      <c r="PC53" s="90"/>
      <c r="PD53" s="90"/>
      <c r="PE53" s="90"/>
      <c r="PF53" s="90"/>
      <c r="PG53" s="90"/>
      <c r="PH53" s="90"/>
      <c r="PI53" s="90"/>
      <c r="PJ53" s="90"/>
      <c r="PK53" s="90"/>
      <c r="PL53" s="90"/>
      <c r="PM53" s="90"/>
      <c r="PN53" s="90"/>
      <c r="PO53" s="90"/>
      <c r="PP53" s="90"/>
      <c r="PQ53" s="90"/>
      <c r="PR53" s="90"/>
      <c r="PS53" s="90"/>
      <c r="PT53" s="90"/>
      <c r="PU53" s="90"/>
      <c r="PV53" s="90"/>
      <c r="PW53" s="90"/>
      <c r="PX53" s="90"/>
      <c r="PY53" s="90"/>
      <c r="PZ53" s="90"/>
      <c r="QA53" s="90"/>
      <c r="QB53" s="90"/>
      <c r="QC53" s="90"/>
      <c r="QD53" s="90"/>
      <c r="QE53" s="90"/>
      <c r="QF53" s="90"/>
      <c r="QG53" s="90"/>
      <c r="QH53" s="90"/>
      <c r="QI53" s="90"/>
      <c r="QJ53" s="90"/>
      <c r="QK53" s="90"/>
      <c r="QL53" s="90"/>
      <c r="QM53" s="90"/>
      <c r="QN53" s="90"/>
      <c r="QO53" s="90"/>
      <c r="QP53" s="90"/>
      <c r="QQ53" s="90"/>
      <c r="QR53" s="90"/>
      <c r="QS53" s="90"/>
      <c r="QT53" s="90"/>
      <c r="QU53" s="90"/>
      <c r="QV53" s="90"/>
      <c r="QW53" s="90"/>
      <c r="QX53" s="90"/>
      <c r="QY53" s="90"/>
      <c r="QZ53" s="90"/>
      <c r="RA53" s="90"/>
      <c r="RB53" s="90"/>
      <c r="RC53" s="90"/>
      <c r="RD53" s="90"/>
      <c r="RE53" s="90"/>
      <c r="RF53" s="90"/>
      <c r="RG53" s="90"/>
      <c r="RH53" s="90"/>
      <c r="RI53" s="90"/>
      <c r="RJ53" s="90"/>
      <c r="RK53" s="90"/>
      <c r="RL53" s="90"/>
      <c r="RM53" s="90"/>
      <c r="RN53" s="90"/>
      <c r="RO53" s="90"/>
      <c r="RP53" s="90"/>
      <c r="RQ53" s="90"/>
      <c r="RR53" s="90"/>
      <c r="RS53" s="90"/>
      <c r="RT53" s="90"/>
      <c r="RU53" s="90"/>
      <c r="RV53" s="90"/>
      <c r="RW53" s="90"/>
      <c r="RX53" s="90"/>
      <c r="RY53" s="90"/>
      <c r="RZ53" s="90"/>
      <c r="SA53" s="90"/>
      <c r="SB53" s="90"/>
      <c r="SC53" s="90"/>
      <c r="SD53" s="90"/>
      <c r="SE53" s="90"/>
      <c r="SF53" s="90"/>
      <c r="SG53" s="90"/>
      <c r="SH53" s="90"/>
      <c r="SI53" s="90"/>
      <c r="SJ53" s="90"/>
      <c r="SK53" s="90"/>
      <c r="SL53" s="90"/>
      <c r="SM53" s="90"/>
      <c r="SN53" s="90"/>
      <c r="SO53" s="90"/>
      <c r="SP53" s="90"/>
      <c r="SQ53" s="90"/>
      <c r="SR53" s="90"/>
      <c r="SS53" s="90"/>
      <c r="ST53" s="90"/>
      <c r="SU53" s="90"/>
      <c r="SV53" s="90"/>
      <c r="SW53" s="90"/>
      <c r="SX53" s="90"/>
      <c r="SY53" s="90"/>
      <c r="SZ53" s="90"/>
      <c r="TA53" s="90"/>
      <c r="TB53" s="90"/>
      <c r="TC53" s="90"/>
      <c r="TD53" s="90"/>
      <c r="TE53" s="90"/>
      <c r="TF53" s="90"/>
      <c r="TG53" s="90"/>
      <c r="TH53" s="90"/>
      <c r="TI53" s="90"/>
      <c r="TJ53" s="90"/>
      <c r="TK53" s="90"/>
      <c r="TL53" s="90"/>
      <c r="TM53" s="90"/>
      <c r="TN53" s="90"/>
      <c r="TO53" s="90"/>
      <c r="TP53" s="90"/>
      <c r="TQ53" s="90"/>
      <c r="TR53" s="90"/>
      <c r="TS53" s="90"/>
      <c r="TT53" s="90"/>
      <c r="TU53" s="90"/>
      <c r="TV53" s="90"/>
      <c r="TW53" s="90"/>
      <c r="TX53" s="90"/>
      <c r="TY53" s="90"/>
      <c r="TZ53" s="90"/>
      <c r="UA53" s="90"/>
      <c r="UB53" s="90"/>
      <c r="UC53" s="90"/>
      <c r="UD53" s="90"/>
      <c r="UE53" s="90"/>
      <c r="UF53" s="90"/>
      <c r="UG53" s="90"/>
      <c r="UH53" s="90"/>
      <c r="UI53" s="90"/>
      <c r="UJ53" s="90"/>
      <c r="UK53" s="90"/>
      <c r="UL53" s="90"/>
      <c r="UM53" s="90"/>
      <c r="UN53" s="90"/>
      <c r="UO53" s="90"/>
      <c r="UP53" s="90"/>
      <c r="UQ53" s="90"/>
      <c r="UR53" s="90"/>
      <c r="US53" s="90"/>
      <c r="UT53" s="90"/>
      <c r="UU53" s="90"/>
      <c r="UV53" s="90"/>
      <c r="UW53" s="90"/>
      <c r="UX53" s="90"/>
      <c r="UY53" s="90"/>
      <c r="UZ53" s="90"/>
      <c r="VA53" s="90"/>
      <c r="VB53" s="90"/>
      <c r="VC53" s="90"/>
      <c r="VD53" s="90"/>
      <c r="VE53" s="90"/>
      <c r="VF53" s="90"/>
      <c r="VG53" s="90"/>
      <c r="VH53" s="90"/>
      <c r="VI53" s="90"/>
      <c r="VJ53" s="90"/>
      <c r="VK53" s="90"/>
      <c r="VL53" s="90"/>
      <c r="VM53" s="90"/>
      <c r="VN53" s="90"/>
      <c r="VO53" s="90"/>
      <c r="VP53" s="90"/>
      <c r="VQ53" s="90"/>
      <c r="VR53" s="90"/>
      <c r="VS53" s="90"/>
      <c r="VT53" s="90"/>
      <c r="VU53" s="90"/>
      <c r="VV53" s="90"/>
      <c r="VW53" s="90"/>
      <c r="VX53" s="90"/>
      <c r="VY53" s="90"/>
      <c r="VZ53" s="90"/>
      <c r="WA53" s="90"/>
      <c r="WB53" s="90"/>
      <c r="WC53" s="90"/>
      <c r="WD53" s="90"/>
      <c r="WE53" s="90"/>
      <c r="WF53" s="90"/>
      <c r="WG53" s="90"/>
      <c r="WH53" s="90"/>
      <c r="WI53" s="90"/>
      <c r="WJ53" s="90"/>
      <c r="WK53" s="90"/>
      <c r="WL53" s="90"/>
      <c r="WM53" s="90"/>
      <c r="WN53" s="90"/>
      <c r="WO53" s="90"/>
      <c r="WP53" s="90"/>
      <c r="WQ53" s="90"/>
      <c r="WR53" s="90"/>
      <c r="WS53" s="90"/>
      <c r="WT53" s="90"/>
      <c r="WU53" s="90"/>
      <c r="WV53" s="90"/>
      <c r="WW53" s="90"/>
      <c r="WX53" s="90"/>
      <c r="WY53" s="90"/>
      <c r="WZ53" s="90"/>
      <c r="XA53" s="90"/>
      <c r="XB53" s="90"/>
      <c r="XC53" s="90"/>
      <c r="XD53" s="90"/>
      <c r="XE53" s="90"/>
      <c r="XF53" s="90"/>
      <c r="XG53" s="90"/>
      <c r="XH53" s="90"/>
      <c r="XI53" s="90"/>
      <c r="XJ53" s="90"/>
      <c r="XK53" s="90"/>
      <c r="XL53" s="90"/>
      <c r="XM53" s="90"/>
      <c r="XN53" s="90"/>
      <c r="XO53" s="90"/>
      <c r="XP53" s="90"/>
      <c r="XQ53" s="90"/>
      <c r="XR53" s="90"/>
      <c r="XS53" s="90"/>
      <c r="XT53" s="90"/>
      <c r="XU53" s="90"/>
      <c r="XV53" s="90"/>
      <c r="XW53" s="90"/>
      <c r="XX53" s="90"/>
      <c r="XY53" s="90"/>
      <c r="XZ53" s="90"/>
      <c r="YA53" s="90"/>
      <c r="YB53" s="90"/>
      <c r="YC53" s="90"/>
      <c r="YD53" s="90"/>
      <c r="YE53" s="90"/>
      <c r="YF53" s="90"/>
      <c r="YG53" s="90"/>
      <c r="YH53" s="90"/>
      <c r="YI53" s="90"/>
      <c r="YJ53" s="90"/>
      <c r="YK53" s="90"/>
      <c r="YL53" s="90"/>
      <c r="YM53" s="90"/>
      <c r="YN53" s="90"/>
      <c r="YO53" s="90"/>
      <c r="YP53" s="90"/>
      <c r="YQ53" s="90"/>
      <c r="YR53" s="90"/>
      <c r="YS53" s="90"/>
      <c r="YT53" s="90"/>
      <c r="YU53" s="90"/>
      <c r="YV53" s="90"/>
      <c r="YW53" s="90"/>
      <c r="YX53" s="90"/>
      <c r="YY53" s="90"/>
      <c r="YZ53" s="90"/>
      <c r="ZA53" s="90"/>
      <c r="ZB53" s="90"/>
      <c r="ZC53" s="90"/>
      <c r="ZD53" s="90"/>
      <c r="ZE53" s="90"/>
      <c r="ZF53" s="90"/>
      <c r="ZG53" s="90"/>
      <c r="ZH53" s="90"/>
      <c r="ZI53" s="90"/>
      <c r="ZJ53" s="90"/>
      <c r="ZK53" s="90"/>
      <c r="ZL53" s="90"/>
      <c r="ZM53" s="90"/>
      <c r="ZN53" s="90"/>
      <c r="ZO53" s="90"/>
      <c r="ZP53" s="90"/>
      <c r="ZQ53" s="90"/>
      <c r="ZR53" s="90"/>
      <c r="ZS53" s="90"/>
      <c r="ZT53" s="90"/>
      <c r="ZU53" s="90"/>
      <c r="ZV53" s="90"/>
      <c r="ZW53" s="90"/>
      <c r="ZX53" s="90"/>
      <c r="ZY53" s="90"/>
      <c r="ZZ53" s="90"/>
      <c r="AAA53" s="90"/>
      <c r="AAB53" s="90"/>
      <c r="AAC53" s="90"/>
      <c r="AAD53" s="90"/>
      <c r="AAE53" s="90"/>
      <c r="AAF53" s="90"/>
      <c r="AAG53" s="90"/>
      <c r="AAH53" s="90"/>
      <c r="AAI53" s="90"/>
      <c r="AAJ53" s="90"/>
      <c r="AAK53" s="90"/>
      <c r="AAL53" s="90"/>
      <c r="AAM53" s="90"/>
      <c r="AAN53" s="90"/>
      <c r="AAO53" s="90"/>
      <c r="AAP53" s="90"/>
      <c r="AAQ53" s="90"/>
      <c r="AAR53" s="90"/>
      <c r="AAS53" s="90"/>
      <c r="AAT53" s="90"/>
      <c r="AAU53" s="90"/>
      <c r="AAV53" s="90"/>
      <c r="AAW53" s="90"/>
      <c r="AAX53" s="90"/>
      <c r="AAY53" s="90"/>
      <c r="AAZ53" s="90"/>
      <c r="ABA53" s="90"/>
      <c r="ABB53" s="90"/>
      <c r="ABC53" s="90"/>
      <c r="ABD53" s="90"/>
      <c r="ABE53" s="90"/>
      <c r="ABF53" s="90"/>
      <c r="ABG53" s="90"/>
      <c r="ABH53" s="90"/>
      <c r="ABI53" s="90"/>
      <c r="ABJ53" s="90"/>
      <c r="ABK53" s="90"/>
      <c r="ABL53" s="90"/>
      <c r="ABM53" s="90"/>
      <c r="ABN53" s="90"/>
      <c r="ABO53" s="90"/>
      <c r="ABP53" s="90"/>
      <c r="ABQ53" s="90"/>
      <c r="ABR53" s="90"/>
      <c r="ABS53" s="90"/>
      <c r="ABT53" s="90"/>
      <c r="ABU53" s="90"/>
      <c r="ABV53" s="90"/>
      <c r="ABW53" s="90"/>
      <c r="ABX53" s="90"/>
      <c r="ABY53" s="90"/>
      <c r="ABZ53" s="90"/>
      <c r="ACA53" s="90"/>
      <c r="ACB53" s="90"/>
      <c r="ACC53" s="90"/>
      <c r="ACD53" s="90"/>
      <c r="ACE53" s="90"/>
      <c r="ACF53" s="90"/>
      <c r="ACG53" s="90"/>
      <c r="ACH53" s="90"/>
      <c r="ACI53" s="90"/>
      <c r="ACJ53" s="90"/>
      <c r="ACK53" s="90"/>
      <c r="ACL53" s="90"/>
      <c r="ACM53" s="90"/>
      <c r="ACN53" s="90"/>
      <c r="ACO53" s="90"/>
      <c r="ACP53" s="90"/>
      <c r="ACQ53" s="90"/>
      <c r="ACR53" s="90"/>
      <c r="ACS53" s="90"/>
      <c r="ACT53" s="90"/>
      <c r="ACU53" s="90"/>
      <c r="ACV53" s="90"/>
      <c r="ACW53" s="90"/>
      <c r="ACX53" s="90"/>
      <c r="ACY53" s="90"/>
      <c r="ACZ53" s="90"/>
      <c r="ADA53" s="90"/>
      <c r="ADB53" s="90"/>
      <c r="ADC53" s="90"/>
      <c r="ADD53" s="90"/>
      <c r="ADE53" s="90"/>
      <c r="ADF53" s="90"/>
      <c r="ADG53" s="90"/>
      <c r="ADH53" s="90"/>
      <c r="ADI53" s="90"/>
      <c r="ADJ53" s="90"/>
      <c r="ADK53" s="90"/>
      <c r="ADL53" s="90"/>
      <c r="ADM53" s="90"/>
      <c r="ADN53" s="90"/>
      <c r="ADO53" s="90"/>
      <c r="ADP53" s="90"/>
      <c r="ADQ53" s="90"/>
      <c r="ADR53" s="90"/>
      <c r="ADS53" s="90"/>
      <c r="ADT53" s="90"/>
      <c r="ADU53" s="90"/>
      <c r="ADV53" s="90"/>
      <c r="ADW53" s="90"/>
      <c r="ADX53" s="90"/>
      <c r="ADY53" s="90"/>
      <c r="ADZ53" s="90"/>
      <c r="AEA53" s="90"/>
      <c r="AEB53" s="90"/>
      <c r="AEC53" s="90"/>
      <c r="AED53" s="90"/>
      <c r="AEE53" s="90"/>
      <c r="AEF53" s="90"/>
      <c r="AEG53" s="90"/>
      <c r="AEH53" s="90"/>
      <c r="AEI53" s="90"/>
      <c r="AEJ53" s="90"/>
      <c r="AEK53" s="90"/>
      <c r="AEL53" s="90"/>
      <c r="AEM53" s="90"/>
      <c r="AEN53" s="90"/>
      <c r="AEO53" s="90"/>
      <c r="AEP53" s="90"/>
      <c r="AEQ53" s="90"/>
      <c r="AER53" s="90"/>
      <c r="AES53" s="90"/>
      <c r="AET53" s="90"/>
      <c r="AEU53" s="90"/>
      <c r="AEV53" s="90"/>
      <c r="AEW53" s="90"/>
      <c r="AEX53" s="90"/>
      <c r="AEY53" s="90"/>
      <c r="AEZ53" s="90"/>
      <c r="AFA53" s="90"/>
      <c r="AFB53" s="90"/>
      <c r="AFC53" s="90"/>
      <c r="AFD53" s="90"/>
      <c r="AFE53" s="90"/>
      <c r="AFF53" s="90"/>
      <c r="AFG53" s="90"/>
      <c r="AFH53" s="90"/>
      <c r="AFI53" s="90"/>
      <c r="AFJ53" s="90"/>
      <c r="AFK53" s="90"/>
      <c r="AFL53" s="90"/>
      <c r="AFM53" s="90"/>
      <c r="AFN53" s="90"/>
      <c r="AFO53" s="90"/>
      <c r="AFP53" s="90"/>
      <c r="AFQ53" s="90"/>
      <c r="AFR53" s="90"/>
      <c r="AFS53" s="90"/>
      <c r="AFT53" s="90"/>
      <c r="AFU53" s="90"/>
      <c r="AFV53" s="90"/>
      <c r="AFW53" s="90"/>
      <c r="AFX53" s="90"/>
      <c r="AFY53" s="90"/>
      <c r="AFZ53" s="90"/>
      <c r="AGA53" s="90"/>
      <c r="AGB53" s="90"/>
      <c r="AGC53" s="90"/>
      <c r="AGD53" s="90"/>
      <c r="AGE53" s="90"/>
      <c r="AGF53" s="90"/>
      <c r="AGG53" s="90"/>
      <c r="AGH53" s="90"/>
      <c r="AGI53" s="90"/>
      <c r="AGJ53" s="90"/>
      <c r="AGK53" s="90"/>
      <c r="AGL53" s="90"/>
      <c r="AGM53" s="90"/>
      <c r="AGN53" s="90"/>
      <c r="AGO53" s="90"/>
      <c r="AGP53" s="90"/>
      <c r="AGQ53" s="90"/>
      <c r="AGR53" s="90"/>
      <c r="AGS53" s="90"/>
      <c r="AGT53" s="90"/>
      <c r="AGU53" s="90"/>
      <c r="AGV53" s="90"/>
      <c r="AGW53" s="90"/>
      <c r="AGX53" s="90"/>
      <c r="AGY53" s="90"/>
      <c r="AGZ53" s="90"/>
      <c r="AHA53" s="90"/>
      <c r="AHB53" s="90"/>
      <c r="AHC53" s="90"/>
      <c r="AHD53" s="90"/>
      <c r="AHE53" s="90"/>
      <c r="AHF53" s="90"/>
      <c r="AHG53" s="90"/>
      <c r="AHH53" s="90"/>
      <c r="AHI53" s="90"/>
      <c r="AHJ53" s="90"/>
      <c r="AHK53" s="90"/>
      <c r="AHL53" s="90"/>
      <c r="AHM53" s="90"/>
      <c r="AHN53" s="90"/>
      <c r="AHO53" s="90"/>
      <c r="AHP53" s="90"/>
      <c r="AHQ53" s="90"/>
      <c r="AHR53" s="90"/>
      <c r="AHS53" s="90"/>
      <c r="AHT53" s="90"/>
      <c r="AHU53" s="90"/>
      <c r="AHV53" s="90"/>
      <c r="AHW53" s="90"/>
      <c r="AHX53" s="90"/>
      <c r="AHY53" s="90"/>
      <c r="AHZ53" s="90"/>
      <c r="AIA53" s="90"/>
      <c r="AIB53" s="90"/>
      <c r="AIC53" s="90"/>
      <c r="AID53" s="90"/>
      <c r="AIE53" s="90"/>
      <c r="AIF53" s="90"/>
      <c r="AIG53" s="90"/>
      <c r="AIH53" s="90"/>
      <c r="AII53" s="90"/>
      <c r="AIJ53" s="90"/>
      <c r="AIK53" s="90"/>
      <c r="AIL53" s="90"/>
      <c r="AIM53" s="90"/>
      <c r="AIN53" s="90"/>
      <c r="AIO53" s="90"/>
      <c r="AIP53" s="90"/>
      <c r="AIQ53" s="90"/>
      <c r="AIR53" s="90"/>
      <c r="AIS53" s="90"/>
      <c r="AIT53" s="90"/>
      <c r="AIU53" s="90"/>
      <c r="AIV53" s="90"/>
      <c r="AIW53" s="90"/>
      <c r="AIX53" s="90"/>
      <c r="AIY53" s="90"/>
      <c r="AIZ53" s="90"/>
      <c r="AJA53" s="90"/>
      <c r="AJB53" s="90"/>
      <c r="AJC53" s="90"/>
      <c r="AJD53" s="90"/>
      <c r="AJE53" s="90"/>
      <c r="AJF53" s="90"/>
      <c r="AJG53" s="90"/>
      <c r="AJH53" s="90"/>
      <c r="AJI53" s="90"/>
      <c r="AJJ53" s="90"/>
      <c r="AJK53" s="90"/>
      <c r="AJL53" s="90"/>
      <c r="AJM53" s="90"/>
      <c r="AJN53" s="90"/>
      <c r="AJO53" s="90"/>
      <c r="AJP53" s="90"/>
      <c r="AJQ53" s="90"/>
      <c r="AJR53" s="90"/>
      <c r="AJS53" s="90"/>
      <c r="AJT53" s="90"/>
      <c r="AJU53" s="90"/>
      <c r="AJV53" s="90"/>
      <c r="AJW53" s="90"/>
      <c r="AJX53" s="90"/>
      <c r="AJY53" s="90"/>
      <c r="AJZ53" s="90"/>
      <c r="AKA53" s="90"/>
      <c r="AKB53" s="90"/>
      <c r="AKC53" s="90"/>
      <c r="AKD53" s="90"/>
      <c r="AKE53" s="90"/>
      <c r="AKF53" s="90"/>
      <c r="AKG53" s="90"/>
      <c r="AKH53" s="90"/>
      <c r="AKI53" s="90"/>
      <c r="AKJ53" s="90"/>
      <c r="AKK53" s="90"/>
      <c r="AKL53" s="90"/>
      <c r="AKM53" s="90"/>
      <c r="AKN53" s="90"/>
      <c r="AKO53" s="90"/>
      <c r="AKP53" s="90"/>
      <c r="AKQ53" s="90"/>
      <c r="AKR53" s="90"/>
      <c r="AKS53" s="90"/>
      <c r="AKT53" s="90"/>
      <c r="AKU53" s="90"/>
      <c r="AKV53" s="90"/>
      <c r="AKW53" s="90"/>
      <c r="AKX53" s="90"/>
      <c r="AKY53" s="90"/>
      <c r="AKZ53" s="90"/>
      <c r="ALA53" s="90"/>
      <c r="ALB53" s="90"/>
      <c r="ALC53" s="90"/>
      <c r="ALD53" s="90"/>
      <c r="ALE53" s="90"/>
      <c r="ALF53" s="90"/>
      <c r="ALG53" s="90"/>
      <c r="ALH53" s="90"/>
      <c r="ALI53" s="90"/>
      <c r="ALJ53" s="90"/>
      <c r="ALK53" s="90"/>
      <c r="ALL53" s="90"/>
      <c r="ALM53" s="90"/>
      <c r="ALN53" s="90"/>
      <c r="ALO53" s="90"/>
      <c r="ALP53" s="90"/>
      <c r="ALQ53" s="90"/>
      <c r="ALR53" s="90"/>
      <c r="ALS53" s="90"/>
      <c r="ALT53" s="90"/>
      <c r="ALU53" s="90"/>
      <c r="ALV53" s="90"/>
      <c r="ALW53" s="90"/>
      <c r="ALX53" s="90"/>
      <c r="ALY53" s="90"/>
      <c r="ALZ53" s="90"/>
      <c r="AMA53" s="90"/>
      <c r="AMB53" s="90"/>
      <c r="AMC53" s="90"/>
      <c r="AMD53" s="90"/>
      <c r="AME53" s="90"/>
      <c r="AMF53" s="90"/>
      <c r="AMG53" s="90"/>
      <c r="AMH53" s="90"/>
    </row>
    <row r="54" spans="1:1023" ht="99" customHeight="1">
      <c r="A54" s="430">
        <v>22</v>
      </c>
      <c r="B54" s="433" t="s">
        <v>712</v>
      </c>
      <c r="C54" s="367"/>
      <c r="D54" s="433" t="s">
        <v>268</v>
      </c>
      <c r="E54" s="436" t="s">
        <v>289</v>
      </c>
      <c r="F54" s="427"/>
      <c r="G54" s="424"/>
      <c r="H54" s="368"/>
      <c r="I54" s="425"/>
      <c r="J54" s="136" t="s">
        <v>735</v>
      </c>
      <c r="K54" s="137" t="s">
        <v>902</v>
      </c>
      <c r="L54" s="425"/>
      <c r="M54" s="425"/>
      <c r="N54" s="426"/>
      <c r="O54" s="369"/>
      <c r="P54" s="391"/>
      <c r="Q54" s="385"/>
      <c r="R54" s="393"/>
      <c r="S54" s="394"/>
      <c r="T54" s="385"/>
      <c r="U54" s="404"/>
      <c r="V54" s="136" t="s">
        <v>112</v>
      </c>
      <c r="W54" s="116" t="s">
        <v>903</v>
      </c>
      <c r="X54" s="117" t="s">
        <v>904</v>
      </c>
      <c r="Y54" s="118" t="s">
        <v>905</v>
      </c>
      <c r="Z54" s="119" t="s">
        <v>906</v>
      </c>
      <c r="AA54" s="120" t="str">
        <f t="shared" si="5"/>
        <v>Probabilidad</v>
      </c>
      <c r="AB54" s="121" t="s">
        <v>727</v>
      </c>
      <c r="AC54" s="121" t="s">
        <v>728</v>
      </c>
      <c r="AD54" s="122" t="str">
        <f t="shared" si="6"/>
        <v>40%</v>
      </c>
      <c r="AE54" s="121" t="s">
        <v>729</v>
      </c>
      <c r="AF54" s="121" t="s">
        <v>730</v>
      </c>
      <c r="AG54" s="121" t="s">
        <v>731</v>
      </c>
      <c r="AH54" s="123">
        <f>IFERROR(IF(AND(AA53="Probabilidad",AA54="Probabilidad"),(AI53-(+AI53*AD54)),IF(AND(AA54="Probabilidad",AA53="Impacto"),(AI53-(+AI53*AD54)),IF(AA54="Impacto",AI53,""))),"")</f>
        <v>0.28799999999999998</v>
      </c>
      <c r="AI54" s="122">
        <f t="shared" si="7"/>
        <v>0.28799999999999998</v>
      </c>
      <c r="AJ54" s="387"/>
      <c r="AK54" s="388"/>
      <c r="AL54" s="124">
        <f t="shared" ref="AL54:AL59" si="54">IFERROR(IF(AND(AA53="Impacto",AA54="Impacto"),(AL53-(+AL53*AD54)),IF(AND(AA54="Impacto",AA53="Probabilidad"),(AL53-(+AL53*AD54)),IF(AA54="Probabilidad",AL53,""))),"")</f>
        <v>0.6</v>
      </c>
      <c r="AM54" s="389"/>
      <c r="AN54" s="388"/>
      <c r="AO54" s="384"/>
      <c r="AP54" s="367"/>
      <c r="AQ54" s="120" t="s">
        <v>118</v>
      </c>
      <c r="AR54" s="119" t="s">
        <v>907</v>
      </c>
      <c r="AS54" s="119" t="s">
        <v>298</v>
      </c>
      <c r="AT54" s="126" t="s">
        <v>908</v>
      </c>
      <c r="AU54" s="127" t="s">
        <v>733</v>
      </c>
      <c r="AV54" s="371"/>
      <c r="AW54" s="142" t="s">
        <v>112</v>
      </c>
      <c r="AX54" s="264" t="s">
        <v>2866</v>
      </c>
      <c r="AY54" s="268" t="s">
        <v>2912</v>
      </c>
      <c r="AZ54" s="269" t="s">
        <v>2913</v>
      </c>
      <c r="BA54" s="143" t="s">
        <v>118</v>
      </c>
      <c r="BB54" s="264" t="s">
        <v>2866</v>
      </c>
      <c r="BC54" s="327" t="s">
        <v>3896</v>
      </c>
      <c r="BD54" s="328" t="s">
        <v>2913</v>
      </c>
      <c r="BE54" s="373"/>
      <c r="BF54" s="374"/>
      <c r="BG54" s="374"/>
      <c r="BH54" s="131"/>
    </row>
    <row r="55" spans="1:1023" ht="65.25" customHeight="1">
      <c r="A55" s="430">
        <v>22</v>
      </c>
      <c r="B55" s="433" t="s">
        <v>712</v>
      </c>
      <c r="C55" s="367"/>
      <c r="D55" s="433" t="s">
        <v>268</v>
      </c>
      <c r="E55" s="436" t="s">
        <v>289</v>
      </c>
      <c r="F55" s="427"/>
      <c r="G55" s="424"/>
      <c r="H55" s="368"/>
      <c r="I55" s="425"/>
      <c r="J55" s="136" t="s">
        <v>741</v>
      </c>
      <c r="K55" s="137" t="s">
        <v>909</v>
      </c>
      <c r="L55" s="425"/>
      <c r="M55" s="425"/>
      <c r="N55" s="426"/>
      <c r="O55" s="369"/>
      <c r="P55" s="391"/>
      <c r="Q55" s="385"/>
      <c r="R55" s="393"/>
      <c r="S55" s="394"/>
      <c r="T55" s="385"/>
      <c r="U55" s="404"/>
      <c r="V55" s="136" t="s">
        <v>124</v>
      </c>
      <c r="W55" s="116" t="s">
        <v>910</v>
      </c>
      <c r="X55" s="161" t="s">
        <v>911</v>
      </c>
      <c r="Y55" s="162" t="s">
        <v>912</v>
      </c>
      <c r="Z55" s="128" t="s">
        <v>913</v>
      </c>
      <c r="AA55" s="120" t="str">
        <f t="shared" si="5"/>
        <v>Impacto</v>
      </c>
      <c r="AB55" s="121" t="s">
        <v>808</v>
      </c>
      <c r="AC55" s="121" t="s">
        <v>728</v>
      </c>
      <c r="AD55" s="122" t="str">
        <f t="shared" si="6"/>
        <v>25%</v>
      </c>
      <c r="AE55" s="121" t="s">
        <v>729</v>
      </c>
      <c r="AF55" s="121" t="s">
        <v>730</v>
      </c>
      <c r="AG55" s="121" t="s">
        <v>731</v>
      </c>
      <c r="AH55" s="123">
        <f t="shared" ref="AH55:AH59" si="55">IFERROR(IF(AND(AA54="Probabilidad",AA55="Probabilidad"),(AI54-(+AI54*AD55)),IF(AND(AA55="Probabilidad",AA54="Impacto"),(AI54-(+AI54*AD55)),IF(AA55="Impacto",AI54,""))),"")</f>
        <v>0.28799999999999998</v>
      </c>
      <c r="AI55" s="122">
        <f t="shared" si="7"/>
        <v>0.28799999999999998</v>
      </c>
      <c r="AJ55" s="387"/>
      <c r="AK55" s="388"/>
      <c r="AL55" s="124">
        <f t="shared" si="54"/>
        <v>0.44999999999999996</v>
      </c>
      <c r="AM55" s="389"/>
      <c r="AN55" s="388"/>
      <c r="AO55" s="384"/>
      <c r="AP55" s="367"/>
      <c r="AQ55" s="120" t="s">
        <v>128</v>
      </c>
      <c r="AR55" s="134" t="s">
        <v>94</v>
      </c>
      <c r="AS55" s="134" t="s">
        <v>94</v>
      </c>
      <c r="AT55" s="134" t="s">
        <v>94</v>
      </c>
      <c r="AU55" s="134" t="s">
        <v>94</v>
      </c>
      <c r="AV55" s="371"/>
      <c r="AW55" s="142" t="s">
        <v>124</v>
      </c>
      <c r="AX55" s="264" t="s">
        <v>2866</v>
      </c>
      <c r="AY55" s="265" t="s">
        <v>3304</v>
      </c>
      <c r="AZ55" s="265" t="s">
        <v>3305</v>
      </c>
      <c r="BA55" s="143" t="s">
        <v>128</v>
      </c>
      <c r="BB55" s="128"/>
      <c r="BC55" s="128"/>
      <c r="BD55" s="128"/>
      <c r="BE55" s="373"/>
      <c r="BF55" s="374"/>
      <c r="BG55" s="374"/>
      <c r="BH55" s="131"/>
    </row>
    <row r="56" spans="1:1023" ht="66" customHeight="1">
      <c r="A56" s="430">
        <v>22</v>
      </c>
      <c r="B56" s="433" t="s">
        <v>712</v>
      </c>
      <c r="C56" s="367"/>
      <c r="D56" s="433" t="s">
        <v>268</v>
      </c>
      <c r="E56" s="436" t="s">
        <v>289</v>
      </c>
      <c r="F56" s="427"/>
      <c r="G56" s="424"/>
      <c r="H56" s="368"/>
      <c r="I56" s="425"/>
      <c r="J56" s="136" t="s">
        <v>749</v>
      </c>
      <c r="K56" s="137" t="s">
        <v>914</v>
      </c>
      <c r="L56" s="425"/>
      <c r="M56" s="425"/>
      <c r="N56" s="426"/>
      <c r="O56" s="369"/>
      <c r="P56" s="391"/>
      <c r="Q56" s="385"/>
      <c r="R56" s="393"/>
      <c r="S56" s="394"/>
      <c r="T56" s="385"/>
      <c r="U56" s="404"/>
      <c r="V56" s="136" t="s">
        <v>131</v>
      </c>
      <c r="W56" s="116" t="s">
        <v>915</v>
      </c>
      <c r="X56" s="117" t="s">
        <v>916</v>
      </c>
      <c r="Y56" s="118" t="s">
        <v>905</v>
      </c>
      <c r="Z56" s="119" t="s">
        <v>906</v>
      </c>
      <c r="AA56" s="120" t="str">
        <f t="shared" si="5"/>
        <v>Probabilidad</v>
      </c>
      <c r="AB56" s="121" t="s">
        <v>740</v>
      </c>
      <c r="AC56" s="121" t="s">
        <v>728</v>
      </c>
      <c r="AD56" s="122" t="str">
        <f t="shared" si="6"/>
        <v>30%</v>
      </c>
      <c r="AE56" s="121" t="s">
        <v>729</v>
      </c>
      <c r="AF56" s="121" t="s">
        <v>730</v>
      </c>
      <c r="AG56" s="121" t="s">
        <v>731</v>
      </c>
      <c r="AH56" s="123">
        <f t="shared" si="55"/>
        <v>0.2016</v>
      </c>
      <c r="AI56" s="122">
        <f t="shared" si="7"/>
        <v>0.2016</v>
      </c>
      <c r="AJ56" s="387"/>
      <c r="AK56" s="388"/>
      <c r="AL56" s="124">
        <f t="shared" si="54"/>
        <v>0.44999999999999996</v>
      </c>
      <c r="AM56" s="389"/>
      <c r="AN56" s="388"/>
      <c r="AO56" s="384"/>
      <c r="AP56" s="367"/>
      <c r="AQ56" s="120" t="s">
        <v>136</v>
      </c>
      <c r="AR56" s="119" t="s">
        <v>917</v>
      </c>
      <c r="AS56" s="119" t="s">
        <v>298</v>
      </c>
      <c r="AT56" s="126" t="s">
        <v>918</v>
      </c>
      <c r="AU56" s="127" t="s">
        <v>733</v>
      </c>
      <c r="AV56" s="371"/>
      <c r="AW56" s="142" t="s">
        <v>131</v>
      </c>
      <c r="AX56" s="264" t="s">
        <v>2866</v>
      </c>
      <c r="AY56" s="268" t="s">
        <v>2914</v>
      </c>
      <c r="AZ56" s="268" t="s">
        <v>2915</v>
      </c>
      <c r="BA56" s="143" t="s">
        <v>136</v>
      </c>
      <c r="BB56" s="264" t="s">
        <v>2866</v>
      </c>
      <c r="BC56" s="328" t="s">
        <v>3897</v>
      </c>
      <c r="BD56" s="328" t="s">
        <v>3898</v>
      </c>
      <c r="BE56" s="373"/>
      <c r="BF56" s="374"/>
      <c r="BG56" s="374"/>
      <c r="BH56" s="131"/>
    </row>
    <row r="57" spans="1:1023" ht="16.5" customHeight="1">
      <c r="A57" s="430">
        <v>22</v>
      </c>
      <c r="B57" s="433" t="s">
        <v>712</v>
      </c>
      <c r="C57" s="367"/>
      <c r="D57" s="433" t="s">
        <v>268</v>
      </c>
      <c r="E57" s="436" t="s">
        <v>289</v>
      </c>
      <c r="F57" s="427"/>
      <c r="G57" s="424"/>
      <c r="H57" s="368"/>
      <c r="I57" s="425"/>
      <c r="J57" s="136" t="s">
        <v>756</v>
      </c>
      <c r="K57" s="137"/>
      <c r="L57" s="425"/>
      <c r="M57" s="425"/>
      <c r="N57" s="426"/>
      <c r="O57" s="369"/>
      <c r="P57" s="391"/>
      <c r="Q57" s="385"/>
      <c r="R57" s="393"/>
      <c r="S57" s="394"/>
      <c r="T57" s="385"/>
      <c r="U57" s="404"/>
      <c r="V57" s="136" t="s">
        <v>139</v>
      </c>
      <c r="W57" s="116"/>
      <c r="X57" s="117"/>
      <c r="Y57" s="118"/>
      <c r="Z57" s="119"/>
      <c r="AA57" s="120" t="str">
        <f t="shared" si="5"/>
        <v/>
      </c>
      <c r="AB57" s="121"/>
      <c r="AC57" s="121"/>
      <c r="AD57" s="122" t="str">
        <f t="shared" si="6"/>
        <v/>
      </c>
      <c r="AE57" s="121"/>
      <c r="AF57" s="121"/>
      <c r="AG57" s="121"/>
      <c r="AH57" s="123" t="str">
        <f t="shared" si="55"/>
        <v/>
      </c>
      <c r="AI57" s="122" t="str">
        <f t="shared" si="7"/>
        <v/>
      </c>
      <c r="AJ57" s="387"/>
      <c r="AK57" s="388"/>
      <c r="AL57" s="124" t="str">
        <f t="shared" si="54"/>
        <v/>
      </c>
      <c r="AM57" s="389"/>
      <c r="AN57" s="388"/>
      <c r="AO57" s="384"/>
      <c r="AP57" s="367"/>
      <c r="AQ57" s="120" t="s">
        <v>145</v>
      </c>
      <c r="AR57" s="119"/>
      <c r="AS57" s="119"/>
      <c r="AT57" s="126"/>
      <c r="AU57" s="127"/>
      <c r="AV57" s="371"/>
      <c r="AW57" s="142" t="s">
        <v>139</v>
      </c>
      <c r="AX57" s="128"/>
      <c r="AY57" s="129"/>
      <c r="AZ57" s="130"/>
      <c r="BA57" s="143" t="s">
        <v>145</v>
      </c>
      <c r="BB57" s="128"/>
      <c r="BC57" s="128"/>
      <c r="BD57" s="128"/>
      <c r="BE57" s="373"/>
      <c r="BF57" s="374"/>
      <c r="BG57" s="374"/>
      <c r="BH57" s="131"/>
    </row>
    <row r="58" spans="1:1023" ht="16.5" customHeight="1">
      <c r="A58" s="430">
        <v>22</v>
      </c>
      <c r="B58" s="433" t="s">
        <v>712</v>
      </c>
      <c r="C58" s="367"/>
      <c r="D58" s="433" t="s">
        <v>268</v>
      </c>
      <c r="E58" s="436" t="s">
        <v>289</v>
      </c>
      <c r="F58" s="427"/>
      <c r="G58" s="424"/>
      <c r="H58" s="368"/>
      <c r="I58" s="425"/>
      <c r="J58" s="136" t="s">
        <v>757</v>
      </c>
      <c r="K58" s="137"/>
      <c r="L58" s="425"/>
      <c r="M58" s="425"/>
      <c r="N58" s="426"/>
      <c r="O58" s="369"/>
      <c r="P58" s="391"/>
      <c r="Q58" s="385"/>
      <c r="R58" s="393"/>
      <c r="S58" s="394"/>
      <c r="T58" s="385"/>
      <c r="U58" s="404"/>
      <c r="V58" s="136" t="s">
        <v>150</v>
      </c>
      <c r="W58" s="116"/>
      <c r="X58" s="117"/>
      <c r="Y58" s="118"/>
      <c r="Z58" s="116"/>
      <c r="AA58" s="120" t="str">
        <f t="shared" si="5"/>
        <v/>
      </c>
      <c r="AB58" s="121"/>
      <c r="AC58" s="121"/>
      <c r="AD58" s="122" t="str">
        <f t="shared" si="6"/>
        <v/>
      </c>
      <c r="AE58" s="121"/>
      <c r="AF58" s="121"/>
      <c r="AG58" s="121"/>
      <c r="AH58" s="123" t="str">
        <f t="shared" si="55"/>
        <v/>
      </c>
      <c r="AI58" s="122" t="str">
        <f t="shared" si="7"/>
        <v/>
      </c>
      <c r="AJ58" s="387"/>
      <c r="AK58" s="388"/>
      <c r="AL58" s="124" t="str">
        <f t="shared" si="54"/>
        <v/>
      </c>
      <c r="AM58" s="389"/>
      <c r="AN58" s="388"/>
      <c r="AO58" s="384"/>
      <c r="AP58" s="367"/>
      <c r="AQ58" s="120" t="s">
        <v>155</v>
      </c>
      <c r="AR58" s="119"/>
      <c r="AS58" s="119"/>
      <c r="AT58" s="126"/>
      <c r="AU58" s="119"/>
      <c r="AV58" s="371"/>
      <c r="AW58" s="142" t="s">
        <v>150</v>
      </c>
      <c r="AX58" s="128"/>
      <c r="AY58" s="129"/>
      <c r="AZ58" s="130"/>
      <c r="BA58" s="143" t="s">
        <v>155</v>
      </c>
      <c r="BB58" s="128"/>
      <c r="BC58" s="128"/>
      <c r="BD58" s="128"/>
      <c r="BE58" s="373"/>
      <c r="BF58" s="374"/>
      <c r="BG58" s="374"/>
      <c r="BH58" s="131"/>
    </row>
    <row r="59" spans="1:1023" ht="16.5" customHeight="1">
      <c r="A59" s="431">
        <v>22</v>
      </c>
      <c r="B59" s="434" t="s">
        <v>712</v>
      </c>
      <c r="C59" s="367"/>
      <c r="D59" s="434" t="s">
        <v>268</v>
      </c>
      <c r="E59" s="437" t="s">
        <v>289</v>
      </c>
      <c r="F59" s="427"/>
      <c r="G59" s="424"/>
      <c r="H59" s="368"/>
      <c r="I59" s="425"/>
      <c r="J59" s="136" t="s">
        <v>758</v>
      </c>
      <c r="K59" s="137"/>
      <c r="L59" s="425"/>
      <c r="M59" s="425"/>
      <c r="N59" s="426"/>
      <c r="O59" s="369"/>
      <c r="P59" s="392"/>
      <c r="Q59" s="385"/>
      <c r="R59" s="393"/>
      <c r="S59" s="394"/>
      <c r="T59" s="385"/>
      <c r="U59" s="405"/>
      <c r="V59" s="136" t="s">
        <v>161</v>
      </c>
      <c r="W59" s="116"/>
      <c r="X59" s="117"/>
      <c r="Y59" s="118"/>
      <c r="Z59" s="116"/>
      <c r="AA59" s="120" t="str">
        <f t="shared" si="5"/>
        <v/>
      </c>
      <c r="AB59" s="121"/>
      <c r="AC59" s="121"/>
      <c r="AD59" s="122" t="str">
        <f t="shared" si="6"/>
        <v/>
      </c>
      <c r="AE59" s="121"/>
      <c r="AF59" s="121"/>
      <c r="AG59" s="121"/>
      <c r="AH59" s="123" t="str">
        <f t="shared" si="55"/>
        <v/>
      </c>
      <c r="AI59" s="122" t="str">
        <f t="shared" si="7"/>
        <v/>
      </c>
      <c r="AJ59" s="387"/>
      <c r="AK59" s="388"/>
      <c r="AL59" s="124" t="str">
        <f t="shared" si="54"/>
        <v/>
      </c>
      <c r="AM59" s="389"/>
      <c r="AN59" s="388"/>
      <c r="AO59" s="384"/>
      <c r="AP59" s="367"/>
      <c r="AQ59" s="120" t="s">
        <v>162</v>
      </c>
      <c r="AR59" s="119"/>
      <c r="AS59" s="119"/>
      <c r="AT59" s="126"/>
      <c r="AU59" s="119"/>
      <c r="AV59" s="372"/>
      <c r="AW59" s="142" t="s">
        <v>161</v>
      </c>
      <c r="AX59" s="128"/>
      <c r="AY59" s="129"/>
      <c r="AZ59" s="130"/>
      <c r="BA59" s="143" t="s">
        <v>162</v>
      </c>
      <c r="BB59" s="128"/>
      <c r="BC59" s="128"/>
      <c r="BD59" s="128"/>
      <c r="BE59" s="373"/>
      <c r="BF59" s="374"/>
      <c r="BG59" s="374"/>
      <c r="BH59" s="131"/>
    </row>
    <row r="60" spans="1:1023" s="144" customFormat="1" ht="82.5" customHeight="1">
      <c r="A60" s="395">
        <v>23</v>
      </c>
      <c r="B60" s="432" t="s">
        <v>712</v>
      </c>
      <c r="C60" s="367" t="s">
        <v>713</v>
      </c>
      <c r="D60" s="432" t="s">
        <v>268</v>
      </c>
      <c r="E60" s="432" t="s">
        <v>269</v>
      </c>
      <c r="F60" s="427" t="s">
        <v>919</v>
      </c>
      <c r="G60" s="367" t="s">
        <v>920</v>
      </c>
      <c r="H60" s="415" t="str">
        <f>IF(B60="Seguridad_Información","Posibilidad de "&amp;C60&amp;"con "&amp;M60&amp;" "&amp;"por"&amp;" "&amp;I60&amp;" "&amp;"debido a"&amp;" "&amp;L60,"Posibilidad de"&amp;" "&amp;M60&amp;" "&amp;"por"&amp;" "&amp;I60&amp;" debido a"&amp;" "&amp;L60)</f>
        <v xml:space="preserve">Posibilidad de Afectación Económica y Reputacional por insuficiencia de recursos humanos, físicos  y técnicos idóneos para la recepción de activos  debido a la alta demanda y dispersión geográfica del servicio requerido </v>
      </c>
      <c r="I60" s="369" t="s">
        <v>921</v>
      </c>
      <c r="J60" s="136" t="s">
        <v>717</v>
      </c>
      <c r="K60" s="115" t="s">
        <v>922</v>
      </c>
      <c r="L60" s="369" t="s">
        <v>923</v>
      </c>
      <c r="M60" s="418" t="s">
        <v>763</v>
      </c>
      <c r="N60" s="373" t="s">
        <v>924</v>
      </c>
      <c r="O60" s="369" t="s">
        <v>722</v>
      </c>
      <c r="P60" s="390" t="str">
        <f>IF(OR($O60=[3]Tabla_Probabilidad!$D$30,$O60=[3]Tabla_Probabilidad!$D$32,$O60=[3]Tabla_Probabilidad!$J$32),"Muy Baja",IF(OR($O60=[3]Tabla_Probabilidad!$E$30,$O60=[3]Tabla_Probabilidad!$E$32,$O60=[3]Tabla_Probabilidad!$K$32),"Baja",IF(OR($O60=[3]Tabla_Probabilidad!$F$30,$O60=[3]Tabla_Probabilidad!$F$32,$O60=[3]Tabla_Probabilidad!$L$32),"Media",IF(OR($O60=[3]Tabla_Probabilidad!$G$30,$O60=[3]Tabla_Probabilidad!$G$32,$O60=[3]Tabla_Probabilidad!$M$32),"Alta",IF(OR($O60=[3]Tabla_Probabilidad!$H$30,$O60=[3]Tabla_Probabilidad!$H$32,$O60=[3]Tabla_Probabilidad!$N$32),"Muy Alta","")))))</f>
        <v>Media</v>
      </c>
      <c r="Q60" s="385">
        <f t="shared" ref="Q60" si="56">IF(P60="","",IF(P60="Muy Baja",0.2,IF(P60="Baja",0.4,IF(P60="Media",0.6,IF(P60="Alta",0.8,IF(P60="Muy Alta",1,))))))</f>
        <v>0.6</v>
      </c>
      <c r="R60" s="393" t="s">
        <v>723</v>
      </c>
      <c r="S60" s="394" t="str">
        <f>IF(OR($R60=[3]Tabla_Impacto!$D$24,$R60=[3]Tabla_Impacto!$D$27,$R60=[3]Tabla_Impacto!$J$24,$R60=[3]Tabla_Impacto!$P$26,$R60=[3]Tabla_Impacto!$V$26,$R60=[3]Tabla_Impacto!$AB$26),"Leve",IF(OR($R60=[3]Tabla_Impacto!$E$24,$R60=[3]Tabla_Impacto!$E$27,$R60=[3]Tabla_Impacto!$K$24,$R60=[3]Tabla_Impacto!$Q$26,$R60=[3]Tabla_Impacto!$W$26,$R60=[3]Tabla_Impacto!$AC$26),"Menor",IF(OR($R60=[3]Tabla_Impacto!$F$24,$R60=[3]Tabla_Impacto!$F$27,$R60=[3]Tabla_Impacto!$L$24,$R60=[3]Tabla_Impacto!$R$26,$R60=[3]Tabla_Impacto!$X$26,$R60=[3]Tabla_Impacto!$AD$26),"Moderado",IF(OR($R60=[3]Tabla_Impacto!$G$24,$R60=[3]Tabla_Impacto!$G$27,$R60=[3]Tabla_Impacto!$M$24,$R60=[3]Tabla_Impacto!$S$26,$R60=[3]Tabla_Impacto!$Y$26,$R60=[3]Tabla_Impacto!$AE$26),"Mayor",IF(OR($R60=[3]Tabla_Impacto!$H$24,$R60=[3]Tabla_Impacto!$H$27,$R60=[3]Tabla_Impacto!$N$24,$R60=[3]Tabla_Impacto!$T$26,$R60=[3]Tabla_Impacto!$Z$26,$R60=[3]Tabla_Impacto!$AF$26),"Catastrófico","")))))</f>
        <v>Moderado</v>
      </c>
      <c r="T60" s="385">
        <f t="shared" ref="T60" si="57">IF(S60="","",IF(S60="Leve",0.2,IF(S60="Menor",0.4,IF(S60="Moderado",0.6,IF(S60="Mayor",0.8,IF(S60="Catastrófico",1,))))))</f>
        <v>0.6</v>
      </c>
      <c r="U60" s="403" t="str">
        <f t="shared" ref="U60" si="58">IF(OR(AND(P60="Muy Baja",S60="Leve"),AND(P60="Muy Baja",S60="Menor"),AND(P60="Baja",S60="Leve")),"Bajo",IF(OR(AND(P60="Muy baja",S60="Moderado"),AND(P60="Baja",S60="Menor"),AND(P60="Baja",S60="Moderado"),AND(P60="Media",S60="Leve"),AND(P60="Media",S60="Menor"),AND(P60="Media",S60="Moderado"),AND(P60="Alta",S60="Leve"),AND(P60="Alta",S60="Menor")),"Moderado",IF(OR(AND(P60="Muy Baja",S60="Mayor"),AND(P60="Baja",S60="Mayor"),AND(P60="Media",S60="Mayor"),AND(P60="Alta",S60="Moderado"),AND(P60="Alta",S60="Mayor"),AND(P60="Muy Alta",S60="Leve"),AND(P60="Muy Alta",S60="Menor"),AND(P60="Muy Alta",S60="Moderado"),AND(P60="Muy Alta",S60="Mayor")),"Alto",IF(OR(AND(P60="Muy Baja",S60="Catastrófico"),AND(P60="Baja",S60="Catastrófico"),AND(P60="Media",S60="Catastrófico"),AND(P60="Alta",S60="Catastrófico"),AND(P60="Muy Alta",S60="Catastrófico")),"Extremo",""))))</f>
        <v>Moderado</v>
      </c>
      <c r="V60" s="136" t="s">
        <v>91</v>
      </c>
      <c r="W60" s="116" t="s">
        <v>925</v>
      </c>
      <c r="X60" s="117" t="s">
        <v>926</v>
      </c>
      <c r="Y60" s="119" t="s">
        <v>927</v>
      </c>
      <c r="Z60" s="163" t="s">
        <v>240</v>
      </c>
      <c r="AA60" s="120" t="str">
        <f t="shared" si="5"/>
        <v>Probabilidad</v>
      </c>
      <c r="AB60" s="121" t="s">
        <v>740</v>
      </c>
      <c r="AC60" s="121" t="s">
        <v>728</v>
      </c>
      <c r="AD60" s="122" t="str">
        <f t="shared" si="6"/>
        <v>30%</v>
      </c>
      <c r="AE60" s="121" t="s">
        <v>729</v>
      </c>
      <c r="AF60" s="121" t="s">
        <v>730</v>
      </c>
      <c r="AG60" s="121" t="s">
        <v>731</v>
      </c>
      <c r="AH60" s="123">
        <f>IFERROR(IF(AA60="Probabilidad",(Q60-(+Q60*AD60)),IF(AA60="Impacto",Q60,"")),"")</f>
        <v>0.42</v>
      </c>
      <c r="AI60" s="122">
        <f t="shared" si="7"/>
        <v>0.42</v>
      </c>
      <c r="AJ60" s="387" t="str">
        <f t="shared" ref="AJ60" si="59">IFERROR(IF(AK60="","",IF(AK60&lt;=0.2,"Muy Baja",IF(AK60&lt;=0.4,"Baja",IF(AK60&lt;=0.6,"Media",IF(AK60&lt;=0.8,"Alta","Muy Alta"))))),"")</f>
        <v>Media</v>
      </c>
      <c r="AK60" s="388">
        <f t="shared" ref="AK60" si="60">IFERROR(LOOKUP(MAX(AI60:AI66)+1,(AI60:AI66)),"")</f>
        <v>0.42</v>
      </c>
      <c r="AL60" s="124">
        <f>IFERROR(IF(AA60="Impacto",(T60-(+T60*AD60)),IF(AA60="Probabilidad",T60,"")),"")</f>
        <v>0.6</v>
      </c>
      <c r="AM60" s="389" t="str">
        <f t="shared" ref="AM60" si="61">IFERROR(IF(AN60="","",IF(AN60&lt;=0.2,"Leve",IF(AN60&lt;=0.4,"Menor",IF(AN60&lt;=0.6,"Moderado",IF(AN60&lt;=0.8,"Mayor","Catastrófico"))))),"")</f>
        <v>Moderado</v>
      </c>
      <c r="AN60" s="388">
        <f t="shared" ref="AN60" si="62">IFERROR(LOOKUP(MAX(AL60:AL66)+1,(AL60:AL66)),"")</f>
        <v>0.6</v>
      </c>
      <c r="AO60" s="384" t="str">
        <f t="shared" ref="AO60" si="63">IFERROR(IF(OR(AND(AJ60="Muy Baja",AM60="Leve"),AND(AJ60="Muy Baja",AM60="Menor"),AND(AJ60="Baja",AM60="Leve")),"Bajo",IF(OR(AND(AJ60="Muy baja",AM60="Moderado"),AND(AJ60="Baja",AM60="Menor"),AND(AJ60="Baja",AM60="Moderado"),AND(AJ60="Media",AM60="Leve"),AND(AJ60="Media",AM60="Menor"),AND(AJ60="Media",AM60="Moderado"),AND(AJ60="Alta",AM60="Leve"),AND(AJ60="Alta",AM60="Menor")),"Moderado",IF(OR(AND(AJ60="Muy Baja",AM60="Mayor"),AND(AJ60="Baja",AM60="Mayor"),AND(AJ60="Media",AM60="Mayor"),AND(AJ60="Alta",AM60="Moderado"),AND(AJ60="Alta",AM60="Mayor"),AND(AJ60="Muy Alta",AM60="Leve"),AND(AJ60="Muy Alta",AM60="Menor"),AND(AJ60="Muy Alta",AM60="Moderado"),AND(AJ60="Muy Alta",AM60="Mayor")),"Alto",IF(OR(AND(AJ60="Muy Baja",AM60="Catastrófico"),AND(AJ60="Baja",AM60="Catastrófico"),AND(AJ60="Media",AM60="Catastrófico"),AND(AJ60="Alta",AM60="Catastrófico"),AND(AJ60="Muy Alta",AM60="Catastrófico")),"Extremo","")))),"")</f>
        <v>Moderado</v>
      </c>
      <c r="AP60" s="367" t="s">
        <v>104</v>
      </c>
      <c r="AQ60" s="120" t="s">
        <v>105</v>
      </c>
      <c r="AR60" s="119" t="s">
        <v>928</v>
      </c>
      <c r="AS60" s="119" t="s">
        <v>240</v>
      </c>
      <c r="AT60" s="135" t="s">
        <v>929</v>
      </c>
      <c r="AU60" s="127" t="s">
        <v>733</v>
      </c>
      <c r="AV60" s="370" t="s">
        <v>930</v>
      </c>
      <c r="AW60" s="142" t="s">
        <v>91</v>
      </c>
      <c r="AX60" s="264" t="s">
        <v>2866</v>
      </c>
      <c r="AY60" s="265" t="s">
        <v>3478</v>
      </c>
      <c r="AZ60" s="265" t="s">
        <v>3479</v>
      </c>
      <c r="BA60" s="143" t="s">
        <v>105</v>
      </c>
      <c r="BB60" s="264" t="s">
        <v>2867</v>
      </c>
      <c r="BC60" s="265" t="s">
        <v>3926</v>
      </c>
      <c r="BD60" s="265" t="s">
        <v>3927</v>
      </c>
      <c r="BE60" s="373" t="s">
        <v>2891</v>
      </c>
      <c r="BF60" s="428"/>
      <c r="BG60" s="428"/>
      <c r="BH60" s="164"/>
      <c r="BI60" s="90"/>
      <c r="BJ60" s="90"/>
      <c r="BK60" s="90"/>
      <c r="BL60" s="90"/>
      <c r="BM60" s="90"/>
      <c r="BN60" s="90"/>
      <c r="BO60" s="90"/>
      <c r="BP60" s="90"/>
      <c r="BQ60" s="90"/>
      <c r="BR60" s="90"/>
      <c r="BS60" s="90"/>
      <c r="BT60" s="90"/>
      <c r="BU60" s="90"/>
      <c r="BV60" s="90"/>
      <c r="BW60" s="90"/>
      <c r="BX60" s="90"/>
      <c r="BY60" s="90"/>
      <c r="BZ60" s="90"/>
      <c r="CA60" s="90"/>
      <c r="CB60" s="90"/>
      <c r="CC60" s="90"/>
      <c r="CD60" s="90"/>
      <c r="CE60" s="90"/>
      <c r="CF60" s="90"/>
      <c r="CG60" s="90"/>
      <c r="CH60" s="90"/>
      <c r="CI60" s="90"/>
      <c r="CJ60" s="90"/>
      <c r="CK60" s="90"/>
      <c r="CL60" s="90"/>
      <c r="CM60" s="90"/>
      <c r="CN60" s="90"/>
      <c r="CO60" s="90"/>
      <c r="CP60" s="90"/>
      <c r="CQ60" s="90"/>
      <c r="CR60" s="90"/>
      <c r="CS60" s="90"/>
      <c r="CT60" s="90"/>
      <c r="CU60" s="90"/>
      <c r="CV60" s="90"/>
      <c r="CW60" s="90"/>
      <c r="CX60" s="90"/>
      <c r="CY60" s="90"/>
      <c r="CZ60" s="90"/>
      <c r="DA60" s="90"/>
      <c r="DB60" s="90"/>
      <c r="DC60" s="90"/>
      <c r="DD60" s="90"/>
      <c r="DE60" s="90"/>
      <c r="DF60" s="90"/>
      <c r="DG60" s="90"/>
      <c r="DH60" s="90"/>
      <c r="DI60" s="90"/>
      <c r="DJ60" s="90"/>
      <c r="DK60" s="90"/>
      <c r="DL60" s="90"/>
      <c r="DM60" s="90"/>
      <c r="DN60" s="90"/>
      <c r="DO60" s="90"/>
      <c r="DP60" s="90"/>
      <c r="DQ60" s="90"/>
      <c r="DR60" s="90"/>
      <c r="DS60" s="90"/>
      <c r="DT60" s="90"/>
      <c r="DU60" s="90"/>
      <c r="DV60" s="90"/>
      <c r="DW60" s="90"/>
      <c r="DX60" s="90"/>
      <c r="DY60" s="90"/>
      <c r="DZ60" s="90"/>
      <c r="EA60" s="90"/>
      <c r="EB60" s="90"/>
      <c r="EC60" s="90"/>
      <c r="ED60" s="90"/>
      <c r="EE60" s="90"/>
      <c r="EF60" s="90"/>
      <c r="EG60" s="90"/>
      <c r="EH60" s="90"/>
      <c r="EI60" s="90"/>
      <c r="EJ60" s="90"/>
      <c r="EK60" s="90"/>
      <c r="EL60" s="90"/>
      <c r="EM60" s="90"/>
      <c r="EN60" s="90"/>
      <c r="EO60" s="90"/>
      <c r="EP60" s="90"/>
      <c r="EQ60" s="90"/>
      <c r="ER60" s="90"/>
      <c r="ES60" s="90"/>
      <c r="ET60" s="90"/>
      <c r="EU60" s="90"/>
      <c r="EV60" s="90"/>
      <c r="EW60" s="90"/>
      <c r="EX60" s="90"/>
      <c r="EY60" s="90"/>
      <c r="EZ60" s="90"/>
      <c r="FA60" s="90"/>
      <c r="FB60" s="90"/>
      <c r="FC60" s="90"/>
      <c r="FD60" s="90"/>
      <c r="FE60" s="90"/>
      <c r="FF60" s="90"/>
      <c r="FG60" s="90"/>
      <c r="FH60" s="90"/>
      <c r="FI60" s="90"/>
      <c r="FJ60" s="90"/>
      <c r="FK60" s="90"/>
      <c r="FL60" s="90"/>
      <c r="FM60" s="90"/>
      <c r="FN60" s="90"/>
      <c r="FO60" s="90"/>
      <c r="FP60" s="90"/>
      <c r="FQ60" s="90"/>
      <c r="FR60" s="90"/>
      <c r="FS60" s="90"/>
      <c r="FT60" s="90"/>
      <c r="FU60" s="90"/>
      <c r="FV60" s="90"/>
      <c r="FW60" s="90"/>
      <c r="FX60" s="90"/>
      <c r="FY60" s="90"/>
      <c r="FZ60" s="90"/>
      <c r="GA60" s="90"/>
      <c r="GB60" s="90"/>
      <c r="GC60" s="90"/>
      <c r="GD60" s="90"/>
      <c r="GE60" s="90"/>
      <c r="GF60" s="90"/>
      <c r="GG60" s="90"/>
      <c r="GH60" s="90"/>
      <c r="GI60" s="90"/>
      <c r="GJ60" s="90"/>
      <c r="GK60" s="90"/>
      <c r="GL60" s="90"/>
      <c r="GM60" s="90"/>
      <c r="GN60" s="90"/>
      <c r="GO60" s="90"/>
      <c r="GP60" s="90"/>
      <c r="GQ60" s="90"/>
      <c r="GR60" s="90"/>
      <c r="GS60" s="90"/>
      <c r="GT60" s="90"/>
      <c r="GU60" s="90"/>
      <c r="GV60" s="90"/>
      <c r="GW60" s="90"/>
      <c r="GX60" s="90"/>
      <c r="GY60" s="90"/>
      <c r="GZ60" s="90"/>
      <c r="HA60" s="90"/>
      <c r="HB60" s="90"/>
      <c r="HC60" s="90"/>
      <c r="HD60" s="90"/>
      <c r="HE60" s="90"/>
      <c r="HF60" s="90"/>
      <c r="HG60" s="90"/>
      <c r="HH60" s="90"/>
      <c r="HI60" s="90"/>
      <c r="HJ60" s="90"/>
      <c r="HK60" s="90"/>
      <c r="HL60" s="90"/>
      <c r="HM60" s="90"/>
      <c r="HN60" s="90"/>
      <c r="HO60" s="90"/>
      <c r="HP60" s="90"/>
      <c r="HQ60" s="90"/>
      <c r="HR60" s="90"/>
      <c r="HS60" s="90"/>
      <c r="HT60" s="90"/>
      <c r="HU60" s="90"/>
      <c r="HV60" s="90"/>
      <c r="HW60" s="90"/>
      <c r="HX60" s="90"/>
      <c r="HY60" s="90"/>
      <c r="HZ60" s="90"/>
      <c r="IA60" s="90"/>
      <c r="IB60" s="90"/>
      <c r="IC60" s="90"/>
      <c r="ID60" s="90"/>
      <c r="IE60" s="90"/>
      <c r="IF60" s="90"/>
      <c r="IG60" s="90"/>
      <c r="IH60" s="90"/>
      <c r="II60" s="90"/>
      <c r="IJ60" s="90"/>
      <c r="IK60" s="90"/>
      <c r="IL60" s="90"/>
      <c r="IM60" s="90"/>
      <c r="IN60" s="90"/>
      <c r="IO60" s="90"/>
      <c r="IP60" s="90"/>
      <c r="IQ60" s="90"/>
      <c r="IR60" s="90"/>
      <c r="IS60" s="90"/>
      <c r="IT60" s="90"/>
      <c r="IU60" s="90"/>
      <c r="IV60" s="90"/>
      <c r="IW60" s="90"/>
      <c r="IX60" s="90"/>
      <c r="IY60" s="90"/>
      <c r="IZ60" s="90"/>
      <c r="JA60" s="90"/>
      <c r="JB60" s="90"/>
      <c r="JC60" s="90"/>
      <c r="JD60" s="90"/>
      <c r="JE60" s="90"/>
      <c r="JF60" s="90"/>
      <c r="JG60" s="90"/>
      <c r="JH60" s="90"/>
      <c r="JI60" s="90"/>
      <c r="JJ60" s="90"/>
      <c r="JK60" s="90"/>
      <c r="JL60" s="90"/>
      <c r="JM60" s="90"/>
      <c r="JN60" s="90"/>
      <c r="JO60" s="90"/>
      <c r="JP60" s="90"/>
      <c r="JQ60" s="90"/>
      <c r="JR60" s="90"/>
      <c r="JS60" s="90"/>
      <c r="JT60" s="90"/>
      <c r="JU60" s="90"/>
      <c r="JV60" s="90"/>
      <c r="JW60" s="90"/>
      <c r="JX60" s="90"/>
      <c r="JY60" s="90"/>
      <c r="JZ60" s="90"/>
      <c r="KA60" s="90"/>
      <c r="KB60" s="90"/>
      <c r="KC60" s="90"/>
      <c r="KD60" s="90"/>
      <c r="KE60" s="90"/>
      <c r="KF60" s="90"/>
      <c r="KG60" s="90"/>
      <c r="KH60" s="90"/>
      <c r="KI60" s="90"/>
      <c r="KJ60" s="90"/>
      <c r="KK60" s="90"/>
      <c r="KL60" s="90"/>
      <c r="KM60" s="90"/>
      <c r="KN60" s="90"/>
      <c r="KO60" s="90"/>
      <c r="KP60" s="90"/>
      <c r="KQ60" s="90"/>
      <c r="KR60" s="90"/>
      <c r="KS60" s="90"/>
      <c r="KT60" s="90"/>
      <c r="KU60" s="90"/>
      <c r="KV60" s="90"/>
      <c r="KW60" s="90"/>
      <c r="KX60" s="90"/>
      <c r="KY60" s="90"/>
      <c r="KZ60" s="90"/>
      <c r="LA60" s="90"/>
      <c r="LB60" s="90"/>
      <c r="LC60" s="90"/>
      <c r="LD60" s="90"/>
      <c r="LE60" s="90"/>
      <c r="LF60" s="90"/>
      <c r="LG60" s="90"/>
      <c r="LH60" s="90"/>
      <c r="LI60" s="90"/>
      <c r="LJ60" s="90"/>
      <c r="LK60" s="90"/>
      <c r="LL60" s="90"/>
      <c r="LM60" s="90"/>
      <c r="LN60" s="90"/>
      <c r="LO60" s="90"/>
      <c r="LP60" s="90"/>
      <c r="LQ60" s="90"/>
      <c r="LR60" s="90"/>
      <c r="LS60" s="90"/>
      <c r="LT60" s="90"/>
      <c r="LU60" s="90"/>
      <c r="LV60" s="90"/>
      <c r="LW60" s="90"/>
      <c r="LX60" s="90"/>
      <c r="LY60" s="90"/>
      <c r="LZ60" s="90"/>
      <c r="MA60" s="90"/>
      <c r="MB60" s="90"/>
      <c r="MC60" s="90"/>
      <c r="MD60" s="90"/>
      <c r="ME60" s="90"/>
      <c r="MF60" s="90"/>
      <c r="MG60" s="90"/>
      <c r="MH60" s="90"/>
      <c r="MI60" s="90"/>
      <c r="MJ60" s="90"/>
      <c r="MK60" s="90"/>
      <c r="ML60" s="90"/>
      <c r="MM60" s="90"/>
      <c r="MN60" s="90"/>
      <c r="MO60" s="90"/>
      <c r="MP60" s="90"/>
      <c r="MQ60" s="90"/>
      <c r="MR60" s="90"/>
      <c r="MS60" s="90"/>
      <c r="MT60" s="90"/>
      <c r="MU60" s="90"/>
      <c r="MV60" s="90"/>
      <c r="MW60" s="90"/>
      <c r="MX60" s="90"/>
      <c r="MY60" s="90"/>
      <c r="MZ60" s="90"/>
      <c r="NA60" s="90"/>
      <c r="NB60" s="90"/>
      <c r="NC60" s="90"/>
      <c r="ND60" s="90"/>
      <c r="NE60" s="90"/>
      <c r="NF60" s="90"/>
      <c r="NG60" s="90"/>
      <c r="NH60" s="90"/>
      <c r="NI60" s="90"/>
      <c r="NJ60" s="90"/>
      <c r="NK60" s="90"/>
      <c r="NL60" s="90"/>
      <c r="NM60" s="90"/>
      <c r="NN60" s="90"/>
      <c r="NO60" s="90"/>
      <c r="NP60" s="90"/>
      <c r="NQ60" s="90"/>
      <c r="NR60" s="90"/>
      <c r="NS60" s="90"/>
      <c r="NT60" s="90"/>
      <c r="NU60" s="90"/>
      <c r="NV60" s="90"/>
      <c r="NW60" s="90"/>
      <c r="NX60" s="90"/>
      <c r="NY60" s="90"/>
      <c r="NZ60" s="90"/>
      <c r="OA60" s="90"/>
      <c r="OB60" s="90"/>
      <c r="OC60" s="90"/>
      <c r="OD60" s="90"/>
      <c r="OE60" s="90"/>
      <c r="OF60" s="90"/>
      <c r="OG60" s="90"/>
      <c r="OH60" s="90"/>
      <c r="OI60" s="90"/>
      <c r="OJ60" s="90"/>
      <c r="OK60" s="90"/>
      <c r="OL60" s="90"/>
      <c r="OM60" s="90"/>
      <c r="ON60" s="90"/>
      <c r="OO60" s="90"/>
      <c r="OP60" s="90"/>
      <c r="OQ60" s="90"/>
      <c r="OR60" s="90"/>
      <c r="OS60" s="90"/>
      <c r="OT60" s="90"/>
      <c r="OU60" s="90"/>
      <c r="OV60" s="90"/>
      <c r="OW60" s="90"/>
      <c r="OX60" s="90"/>
      <c r="OY60" s="90"/>
      <c r="OZ60" s="90"/>
      <c r="PA60" s="90"/>
      <c r="PB60" s="90"/>
      <c r="PC60" s="90"/>
      <c r="PD60" s="90"/>
      <c r="PE60" s="90"/>
      <c r="PF60" s="90"/>
      <c r="PG60" s="90"/>
      <c r="PH60" s="90"/>
      <c r="PI60" s="90"/>
      <c r="PJ60" s="90"/>
      <c r="PK60" s="90"/>
      <c r="PL60" s="90"/>
      <c r="PM60" s="90"/>
      <c r="PN60" s="90"/>
      <c r="PO60" s="90"/>
      <c r="PP60" s="90"/>
      <c r="PQ60" s="90"/>
      <c r="PR60" s="90"/>
      <c r="PS60" s="90"/>
      <c r="PT60" s="90"/>
      <c r="PU60" s="90"/>
      <c r="PV60" s="90"/>
      <c r="PW60" s="90"/>
      <c r="PX60" s="90"/>
      <c r="PY60" s="90"/>
      <c r="PZ60" s="90"/>
      <c r="QA60" s="90"/>
      <c r="QB60" s="90"/>
      <c r="QC60" s="90"/>
      <c r="QD60" s="90"/>
      <c r="QE60" s="90"/>
      <c r="QF60" s="90"/>
      <c r="QG60" s="90"/>
      <c r="QH60" s="90"/>
      <c r="QI60" s="90"/>
      <c r="QJ60" s="90"/>
      <c r="QK60" s="90"/>
      <c r="QL60" s="90"/>
      <c r="QM60" s="90"/>
      <c r="QN60" s="90"/>
      <c r="QO60" s="90"/>
      <c r="QP60" s="90"/>
      <c r="QQ60" s="90"/>
      <c r="QR60" s="90"/>
      <c r="QS60" s="90"/>
      <c r="QT60" s="90"/>
      <c r="QU60" s="90"/>
      <c r="QV60" s="90"/>
      <c r="QW60" s="90"/>
      <c r="QX60" s="90"/>
      <c r="QY60" s="90"/>
      <c r="QZ60" s="90"/>
      <c r="RA60" s="90"/>
      <c r="RB60" s="90"/>
      <c r="RC60" s="90"/>
      <c r="RD60" s="90"/>
      <c r="RE60" s="90"/>
      <c r="RF60" s="90"/>
      <c r="RG60" s="90"/>
      <c r="RH60" s="90"/>
      <c r="RI60" s="90"/>
      <c r="RJ60" s="90"/>
      <c r="RK60" s="90"/>
      <c r="RL60" s="90"/>
      <c r="RM60" s="90"/>
      <c r="RN60" s="90"/>
      <c r="RO60" s="90"/>
      <c r="RP60" s="90"/>
      <c r="RQ60" s="90"/>
      <c r="RR60" s="90"/>
      <c r="RS60" s="90"/>
      <c r="RT60" s="90"/>
      <c r="RU60" s="90"/>
      <c r="RV60" s="90"/>
      <c r="RW60" s="90"/>
      <c r="RX60" s="90"/>
      <c r="RY60" s="90"/>
      <c r="RZ60" s="90"/>
      <c r="SA60" s="90"/>
      <c r="SB60" s="90"/>
      <c r="SC60" s="90"/>
      <c r="SD60" s="90"/>
      <c r="SE60" s="90"/>
      <c r="SF60" s="90"/>
      <c r="SG60" s="90"/>
      <c r="SH60" s="90"/>
      <c r="SI60" s="90"/>
      <c r="SJ60" s="90"/>
      <c r="SK60" s="90"/>
      <c r="SL60" s="90"/>
      <c r="SM60" s="90"/>
      <c r="SN60" s="90"/>
      <c r="SO60" s="90"/>
      <c r="SP60" s="90"/>
      <c r="SQ60" s="90"/>
      <c r="SR60" s="90"/>
      <c r="SS60" s="90"/>
      <c r="ST60" s="90"/>
      <c r="SU60" s="90"/>
      <c r="SV60" s="90"/>
      <c r="SW60" s="90"/>
      <c r="SX60" s="90"/>
      <c r="SY60" s="90"/>
      <c r="SZ60" s="90"/>
      <c r="TA60" s="90"/>
      <c r="TB60" s="90"/>
      <c r="TC60" s="90"/>
      <c r="TD60" s="90"/>
      <c r="TE60" s="90"/>
      <c r="TF60" s="90"/>
      <c r="TG60" s="90"/>
      <c r="TH60" s="90"/>
      <c r="TI60" s="90"/>
      <c r="TJ60" s="90"/>
      <c r="TK60" s="90"/>
      <c r="TL60" s="90"/>
      <c r="TM60" s="90"/>
      <c r="TN60" s="90"/>
      <c r="TO60" s="90"/>
      <c r="TP60" s="90"/>
      <c r="TQ60" s="90"/>
      <c r="TR60" s="90"/>
      <c r="TS60" s="90"/>
      <c r="TT60" s="90"/>
      <c r="TU60" s="90"/>
      <c r="TV60" s="90"/>
      <c r="TW60" s="90"/>
      <c r="TX60" s="90"/>
      <c r="TY60" s="90"/>
      <c r="TZ60" s="90"/>
      <c r="UA60" s="90"/>
      <c r="UB60" s="90"/>
      <c r="UC60" s="90"/>
      <c r="UD60" s="90"/>
      <c r="UE60" s="90"/>
      <c r="UF60" s="90"/>
      <c r="UG60" s="90"/>
      <c r="UH60" s="90"/>
      <c r="UI60" s="90"/>
      <c r="UJ60" s="90"/>
      <c r="UK60" s="90"/>
      <c r="UL60" s="90"/>
      <c r="UM60" s="90"/>
      <c r="UN60" s="90"/>
      <c r="UO60" s="90"/>
      <c r="UP60" s="90"/>
      <c r="UQ60" s="90"/>
      <c r="UR60" s="90"/>
      <c r="US60" s="90"/>
      <c r="UT60" s="90"/>
      <c r="UU60" s="90"/>
      <c r="UV60" s="90"/>
      <c r="UW60" s="90"/>
      <c r="UX60" s="90"/>
      <c r="UY60" s="90"/>
      <c r="UZ60" s="90"/>
      <c r="VA60" s="90"/>
      <c r="VB60" s="90"/>
      <c r="VC60" s="90"/>
      <c r="VD60" s="90"/>
      <c r="VE60" s="90"/>
      <c r="VF60" s="90"/>
      <c r="VG60" s="90"/>
      <c r="VH60" s="90"/>
      <c r="VI60" s="90"/>
      <c r="VJ60" s="90"/>
      <c r="VK60" s="90"/>
      <c r="VL60" s="90"/>
      <c r="VM60" s="90"/>
      <c r="VN60" s="90"/>
      <c r="VO60" s="90"/>
      <c r="VP60" s="90"/>
      <c r="VQ60" s="90"/>
      <c r="VR60" s="90"/>
      <c r="VS60" s="90"/>
      <c r="VT60" s="90"/>
      <c r="VU60" s="90"/>
      <c r="VV60" s="90"/>
      <c r="VW60" s="90"/>
      <c r="VX60" s="90"/>
      <c r="VY60" s="90"/>
      <c r="VZ60" s="90"/>
      <c r="WA60" s="90"/>
      <c r="WB60" s="90"/>
      <c r="WC60" s="90"/>
      <c r="WD60" s="90"/>
      <c r="WE60" s="90"/>
      <c r="WF60" s="90"/>
      <c r="WG60" s="90"/>
      <c r="WH60" s="90"/>
      <c r="WI60" s="90"/>
      <c r="WJ60" s="90"/>
      <c r="WK60" s="90"/>
      <c r="WL60" s="90"/>
      <c r="WM60" s="90"/>
      <c r="WN60" s="90"/>
      <c r="WO60" s="90"/>
      <c r="WP60" s="90"/>
      <c r="WQ60" s="90"/>
      <c r="WR60" s="90"/>
      <c r="WS60" s="90"/>
      <c r="WT60" s="90"/>
      <c r="WU60" s="90"/>
      <c r="WV60" s="90"/>
      <c r="WW60" s="90"/>
      <c r="WX60" s="90"/>
      <c r="WY60" s="90"/>
      <c r="WZ60" s="90"/>
      <c r="XA60" s="90"/>
      <c r="XB60" s="90"/>
      <c r="XC60" s="90"/>
      <c r="XD60" s="90"/>
      <c r="XE60" s="90"/>
      <c r="XF60" s="90"/>
      <c r="XG60" s="90"/>
      <c r="XH60" s="90"/>
      <c r="XI60" s="90"/>
      <c r="XJ60" s="90"/>
      <c r="XK60" s="90"/>
      <c r="XL60" s="90"/>
      <c r="XM60" s="90"/>
      <c r="XN60" s="90"/>
      <c r="XO60" s="90"/>
      <c r="XP60" s="90"/>
      <c r="XQ60" s="90"/>
      <c r="XR60" s="90"/>
      <c r="XS60" s="90"/>
      <c r="XT60" s="90"/>
      <c r="XU60" s="90"/>
      <c r="XV60" s="90"/>
      <c r="XW60" s="90"/>
      <c r="XX60" s="90"/>
      <c r="XY60" s="90"/>
      <c r="XZ60" s="90"/>
      <c r="YA60" s="90"/>
      <c r="YB60" s="90"/>
      <c r="YC60" s="90"/>
      <c r="YD60" s="90"/>
      <c r="YE60" s="90"/>
      <c r="YF60" s="90"/>
      <c r="YG60" s="90"/>
      <c r="YH60" s="90"/>
      <c r="YI60" s="90"/>
      <c r="YJ60" s="90"/>
      <c r="YK60" s="90"/>
      <c r="YL60" s="90"/>
      <c r="YM60" s="90"/>
      <c r="YN60" s="90"/>
      <c r="YO60" s="90"/>
      <c r="YP60" s="90"/>
      <c r="YQ60" s="90"/>
      <c r="YR60" s="90"/>
      <c r="YS60" s="90"/>
      <c r="YT60" s="90"/>
      <c r="YU60" s="90"/>
      <c r="YV60" s="90"/>
      <c r="YW60" s="90"/>
      <c r="YX60" s="90"/>
      <c r="YY60" s="90"/>
      <c r="YZ60" s="90"/>
      <c r="ZA60" s="90"/>
      <c r="ZB60" s="90"/>
      <c r="ZC60" s="90"/>
      <c r="ZD60" s="90"/>
      <c r="ZE60" s="90"/>
      <c r="ZF60" s="90"/>
      <c r="ZG60" s="90"/>
      <c r="ZH60" s="90"/>
      <c r="ZI60" s="90"/>
      <c r="ZJ60" s="90"/>
      <c r="ZK60" s="90"/>
      <c r="ZL60" s="90"/>
      <c r="ZM60" s="90"/>
      <c r="ZN60" s="90"/>
      <c r="ZO60" s="90"/>
      <c r="ZP60" s="90"/>
      <c r="ZQ60" s="90"/>
      <c r="ZR60" s="90"/>
      <c r="ZS60" s="90"/>
      <c r="ZT60" s="90"/>
      <c r="ZU60" s="90"/>
      <c r="ZV60" s="90"/>
      <c r="ZW60" s="90"/>
      <c r="ZX60" s="90"/>
      <c r="ZY60" s="90"/>
      <c r="ZZ60" s="90"/>
      <c r="AAA60" s="90"/>
      <c r="AAB60" s="90"/>
      <c r="AAC60" s="90"/>
      <c r="AAD60" s="90"/>
      <c r="AAE60" s="90"/>
      <c r="AAF60" s="90"/>
      <c r="AAG60" s="90"/>
      <c r="AAH60" s="90"/>
      <c r="AAI60" s="90"/>
      <c r="AAJ60" s="90"/>
      <c r="AAK60" s="90"/>
      <c r="AAL60" s="90"/>
      <c r="AAM60" s="90"/>
      <c r="AAN60" s="90"/>
      <c r="AAO60" s="90"/>
      <c r="AAP60" s="90"/>
      <c r="AAQ60" s="90"/>
      <c r="AAR60" s="90"/>
      <c r="AAS60" s="90"/>
      <c r="AAT60" s="90"/>
      <c r="AAU60" s="90"/>
      <c r="AAV60" s="90"/>
      <c r="AAW60" s="90"/>
      <c r="AAX60" s="90"/>
      <c r="AAY60" s="90"/>
      <c r="AAZ60" s="90"/>
      <c r="ABA60" s="90"/>
      <c r="ABB60" s="90"/>
      <c r="ABC60" s="90"/>
      <c r="ABD60" s="90"/>
      <c r="ABE60" s="90"/>
      <c r="ABF60" s="90"/>
      <c r="ABG60" s="90"/>
      <c r="ABH60" s="90"/>
      <c r="ABI60" s="90"/>
      <c r="ABJ60" s="90"/>
      <c r="ABK60" s="90"/>
      <c r="ABL60" s="90"/>
      <c r="ABM60" s="90"/>
      <c r="ABN60" s="90"/>
      <c r="ABO60" s="90"/>
      <c r="ABP60" s="90"/>
      <c r="ABQ60" s="90"/>
      <c r="ABR60" s="90"/>
      <c r="ABS60" s="90"/>
      <c r="ABT60" s="90"/>
      <c r="ABU60" s="90"/>
      <c r="ABV60" s="90"/>
      <c r="ABW60" s="90"/>
      <c r="ABX60" s="90"/>
      <c r="ABY60" s="90"/>
      <c r="ABZ60" s="90"/>
      <c r="ACA60" s="90"/>
      <c r="ACB60" s="90"/>
      <c r="ACC60" s="90"/>
      <c r="ACD60" s="90"/>
      <c r="ACE60" s="90"/>
      <c r="ACF60" s="90"/>
      <c r="ACG60" s="90"/>
      <c r="ACH60" s="90"/>
      <c r="ACI60" s="90"/>
      <c r="ACJ60" s="90"/>
      <c r="ACK60" s="90"/>
      <c r="ACL60" s="90"/>
      <c r="ACM60" s="90"/>
      <c r="ACN60" s="90"/>
      <c r="ACO60" s="90"/>
      <c r="ACP60" s="90"/>
      <c r="ACQ60" s="90"/>
      <c r="ACR60" s="90"/>
      <c r="ACS60" s="90"/>
      <c r="ACT60" s="90"/>
      <c r="ACU60" s="90"/>
      <c r="ACV60" s="90"/>
      <c r="ACW60" s="90"/>
      <c r="ACX60" s="90"/>
      <c r="ACY60" s="90"/>
      <c r="ACZ60" s="90"/>
      <c r="ADA60" s="90"/>
      <c r="ADB60" s="90"/>
      <c r="ADC60" s="90"/>
      <c r="ADD60" s="90"/>
      <c r="ADE60" s="90"/>
      <c r="ADF60" s="90"/>
      <c r="ADG60" s="90"/>
      <c r="ADH60" s="90"/>
      <c r="ADI60" s="90"/>
      <c r="ADJ60" s="90"/>
      <c r="ADK60" s="90"/>
      <c r="ADL60" s="90"/>
      <c r="ADM60" s="90"/>
      <c r="ADN60" s="90"/>
      <c r="ADO60" s="90"/>
      <c r="ADP60" s="90"/>
      <c r="ADQ60" s="90"/>
      <c r="ADR60" s="90"/>
      <c r="ADS60" s="90"/>
      <c r="ADT60" s="90"/>
      <c r="ADU60" s="90"/>
      <c r="ADV60" s="90"/>
      <c r="ADW60" s="90"/>
      <c r="ADX60" s="90"/>
      <c r="ADY60" s="90"/>
      <c r="ADZ60" s="90"/>
      <c r="AEA60" s="90"/>
      <c r="AEB60" s="90"/>
      <c r="AEC60" s="90"/>
      <c r="AED60" s="90"/>
      <c r="AEE60" s="90"/>
      <c r="AEF60" s="90"/>
      <c r="AEG60" s="90"/>
      <c r="AEH60" s="90"/>
      <c r="AEI60" s="90"/>
      <c r="AEJ60" s="90"/>
      <c r="AEK60" s="90"/>
      <c r="AEL60" s="90"/>
      <c r="AEM60" s="90"/>
      <c r="AEN60" s="90"/>
      <c r="AEO60" s="90"/>
      <c r="AEP60" s="90"/>
      <c r="AEQ60" s="90"/>
      <c r="AER60" s="90"/>
      <c r="AES60" s="90"/>
      <c r="AET60" s="90"/>
      <c r="AEU60" s="90"/>
      <c r="AEV60" s="90"/>
      <c r="AEW60" s="90"/>
      <c r="AEX60" s="90"/>
      <c r="AEY60" s="90"/>
      <c r="AEZ60" s="90"/>
      <c r="AFA60" s="90"/>
      <c r="AFB60" s="90"/>
      <c r="AFC60" s="90"/>
      <c r="AFD60" s="90"/>
      <c r="AFE60" s="90"/>
      <c r="AFF60" s="90"/>
      <c r="AFG60" s="90"/>
      <c r="AFH60" s="90"/>
      <c r="AFI60" s="90"/>
      <c r="AFJ60" s="90"/>
      <c r="AFK60" s="90"/>
      <c r="AFL60" s="90"/>
      <c r="AFM60" s="90"/>
      <c r="AFN60" s="90"/>
      <c r="AFO60" s="90"/>
      <c r="AFP60" s="90"/>
      <c r="AFQ60" s="90"/>
      <c r="AFR60" s="90"/>
      <c r="AFS60" s="90"/>
      <c r="AFT60" s="90"/>
      <c r="AFU60" s="90"/>
      <c r="AFV60" s="90"/>
      <c r="AFW60" s="90"/>
      <c r="AFX60" s="90"/>
      <c r="AFY60" s="90"/>
      <c r="AFZ60" s="90"/>
      <c r="AGA60" s="90"/>
      <c r="AGB60" s="90"/>
      <c r="AGC60" s="90"/>
      <c r="AGD60" s="90"/>
      <c r="AGE60" s="90"/>
      <c r="AGF60" s="90"/>
      <c r="AGG60" s="90"/>
      <c r="AGH60" s="90"/>
      <c r="AGI60" s="90"/>
      <c r="AGJ60" s="90"/>
      <c r="AGK60" s="90"/>
      <c r="AGL60" s="90"/>
      <c r="AGM60" s="90"/>
      <c r="AGN60" s="90"/>
      <c r="AGO60" s="90"/>
      <c r="AGP60" s="90"/>
      <c r="AGQ60" s="90"/>
      <c r="AGR60" s="90"/>
      <c r="AGS60" s="90"/>
      <c r="AGT60" s="90"/>
      <c r="AGU60" s="90"/>
      <c r="AGV60" s="90"/>
      <c r="AGW60" s="90"/>
      <c r="AGX60" s="90"/>
      <c r="AGY60" s="90"/>
      <c r="AGZ60" s="90"/>
      <c r="AHA60" s="90"/>
      <c r="AHB60" s="90"/>
      <c r="AHC60" s="90"/>
      <c r="AHD60" s="90"/>
      <c r="AHE60" s="90"/>
      <c r="AHF60" s="90"/>
      <c r="AHG60" s="90"/>
      <c r="AHH60" s="90"/>
      <c r="AHI60" s="90"/>
      <c r="AHJ60" s="90"/>
      <c r="AHK60" s="90"/>
      <c r="AHL60" s="90"/>
      <c r="AHM60" s="90"/>
      <c r="AHN60" s="90"/>
      <c r="AHO60" s="90"/>
      <c r="AHP60" s="90"/>
      <c r="AHQ60" s="90"/>
      <c r="AHR60" s="90"/>
      <c r="AHS60" s="90"/>
      <c r="AHT60" s="90"/>
      <c r="AHU60" s="90"/>
      <c r="AHV60" s="90"/>
      <c r="AHW60" s="90"/>
      <c r="AHX60" s="90"/>
      <c r="AHY60" s="90"/>
      <c r="AHZ60" s="90"/>
      <c r="AIA60" s="90"/>
      <c r="AIB60" s="90"/>
      <c r="AIC60" s="90"/>
      <c r="AID60" s="90"/>
      <c r="AIE60" s="90"/>
      <c r="AIF60" s="90"/>
      <c r="AIG60" s="90"/>
      <c r="AIH60" s="90"/>
      <c r="AII60" s="90"/>
      <c r="AIJ60" s="90"/>
      <c r="AIK60" s="90"/>
      <c r="AIL60" s="90"/>
      <c r="AIM60" s="90"/>
      <c r="AIN60" s="90"/>
      <c r="AIO60" s="90"/>
      <c r="AIP60" s="90"/>
      <c r="AIQ60" s="90"/>
      <c r="AIR60" s="90"/>
      <c r="AIS60" s="90"/>
      <c r="AIT60" s="90"/>
      <c r="AIU60" s="90"/>
      <c r="AIV60" s="90"/>
      <c r="AIW60" s="90"/>
      <c r="AIX60" s="90"/>
      <c r="AIY60" s="90"/>
      <c r="AIZ60" s="90"/>
      <c r="AJA60" s="90"/>
      <c r="AJB60" s="90"/>
      <c r="AJC60" s="90"/>
      <c r="AJD60" s="90"/>
      <c r="AJE60" s="90"/>
      <c r="AJF60" s="90"/>
      <c r="AJG60" s="90"/>
      <c r="AJH60" s="90"/>
      <c r="AJI60" s="90"/>
      <c r="AJJ60" s="90"/>
      <c r="AJK60" s="90"/>
      <c r="AJL60" s="90"/>
      <c r="AJM60" s="90"/>
      <c r="AJN60" s="90"/>
      <c r="AJO60" s="90"/>
      <c r="AJP60" s="90"/>
      <c r="AJQ60" s="90"/>
      <c r="AJR60" s="90"/>
      <c r="AJS60" s="90"/>
      <c r="AJT60" s="90"/>
      <c r="AJU60" s="90"/>
      <c r="AJV60" s="90"/>
      <c r="AJW60" s="90"/>
      <c r="AJX60" s="90"/>
      <c r="AJY60" s="90"/>
      <c r="AJZ60" s="90"/>
      <c r="AKA60" s="90"/>
      <c r="AKB60" s="90"/>
      <c r="AKC60" s="90"/>
      <c r="AKD60" s="90"/>
      <c r="AKE60" s="90"/>
      <c r="AKF60" s="90"/>
      <c r="AKG60" s="90"/>
      <c r="AKH60" s="90"/>
      <c r="AKI60" s="90"/>
      <c r="AKJ60" s="90"/>
      <c r="AKK60" s="90"/>
      <c r="AKL60" s="90"/>
      <c r="AKM60" s="90"/>
      <c r="AKN60" s="90"/>
      <c r="AKO60" s="90"/>
      <c r="AKP60" s="90"/>
      <c r="AKQ60" s="90"/>
      <c r="AKR60" s="90"/>
      <c r="AKS60" s="90"/>
      <c r="AKT60" s="90"/>
      <c r="AKU60" s="90"/>
      <c r="AKV60" s="90"/>
      <c r="AKW60" s="90"/>
      <c r="AKX60" s="90"/>
      <c r="AKY60" s="90"/>
      <c r="AKZ60" s="90"/>
      <c r="ALA60" s="90"/>
      <c r="ALB60" s="90"/>
      <c r="ALC60" s="90"/>
      <c r="ALD60" s="90"/>
      <c r="ALE60" s="90"/>
      <c r="ALF60" s="90"/>
      <c r="ALG60" s="90"/>
      <c r="ALH60" s="90"/>
      <c r="ALI60" s="90"/>
      <c r="ALJ60" s="90"/>
      <c r="ALK60" s="90"/>
      <c r="ALL60" s="90"/>
      <c r="ALM60" s="90"/>
      <c r="ALN60" s="90"/>
      <c r="ALO60" s="90"/>
      <c r="ALP60" s="90"/>
      <c r="ALQ60" s="90"/>
      <c r="ALR60" s="90"/>
      <c r="ALS60" s="90"/>
      <c r="ALT60" s="90"/>
      <c r="ALU60" s="90"/>
      <c r="ALV60" s="90"/>
      <c r="ALW60" s="90"/>
      <c r="ALX60" s="90"/>
      <c r="ALY60" s="90"/>
      <c r="ALZ60" s="90"/>
      <c r="AMA60" s="90"/>
      <c r="AMB60" s="90"/>
      <c r="AMC60" s="90"/>
      <c r="AMD60" s="90"/>
      <c r="AME60" s="90"/>
      <c r="AMF60" s="90"/>
      <c r="AMG60" s="90"/>
      <c r="AMH60" s="90"/>
      <c r="AMI60" s="90"/>
    </row>
    <row r="61" spans="1:1023" ht="65.25" customHeight="1">
      <c r="A61" s="395">
        <v>23</v>
      </c>
      <c r="B61" s="433" t="s">
        <v>712</v>
      </c>
      <c r="C61" s="367"/>
      <c r="D61" s="433" t="s">
        <v>268</v>
      </c>
      <c r="E61" s="433" t="s">
        <v>269</v>
      </c>
      <c r="F61" s="427"/>
      <c r="G61" s="367"/>
      <c r="H61" s="416"/>
      <c r="I61" s="369"/>
      <c r="J61" s="136" t="s">
        <v>735</v>
      </c>
      <c r="K61" s="115" t="s">
        <v>931</v>
      </c>
      <c r="L61" s="369"/>
      <c r="M61" s="419"/>
      <c r="N61" s="374"/>
      <c r="O61" s="369"/>
      <c r="P61" s="391"/>
      <c r="Q61" s="385"/>
      <c r="R61" s="393"/>
      <c r="S61" s="394"/>
      <c r="T61" s="385"/>
      <c r="U61" s="404"/>
      <c r="V61" s="136" t="s">
        <v>112</v>
      </c>
      <c r="W61" s="116" t="s">
        <v>932</v>
      </c>
      <c r="X61" s="117" t="s">
        <v>933</v>
      </c>
      <c r="Y61" s="118" t="s">
        <v>927</v>
      </c>
      <c r="Z61" s="134" t="s">
        <v>830</v>
      </c>
      <c r="AA61" s="121" t="s">
        <v>740</v>
      </c>
      <c r="AB61" s="121" t="s">
        <v>740</v>
      </c>
      <c r="AC61" s="121" t="s">
        <v>728</v>
      </c>
      <c r="AD61" s="122" t="str">
        <f t="shared" si="6"/>
        <v>30%</v>
      </c>
      <c r="AE61" s="121" t="s">
        <v>729</v>
      </c>
      <c r="AF61" s="121" t="s">
        <v>730</v>
      </c>
      <c r="AG61" s="121" t="s">
        <v>731</v>
      </c>
      <c r="AH61" s="123" t="str">
        <f>IFERROR(IF(AND(AA60="Probabilidad",AA61="Probabilidad"),(AI60-(+AI60*AD61)),IF(AND(AA61="Probabilidad",AA60="Impacto"),(AI60-(+AI60*AD61)),IF(AA61="Impacto",AI60,""))),"")</f>
        <v/>
      </c>
      <c r="AI61" s="122" t="str">
        <f t="shared" si="7"/>
        <v/>
      </c>
      <c r="AJ61" s="387"/>
      <c r="AK61" s="388"/>
      <c r="AL61" s="124" t="str">
        <f t="shared" ref="AL61:AL66" si="64">IFERROR(IF(AND(AA60="Impacto",AA61="Impacto"),(AL60-(+AL60*AD61)),IF(AND(AA61="Impacto",AA60="Probabilidad"),(AL60-(+AL60*AD61)),IF(AA61="Probabilidad",AL60,""))),"")</f>
        <v/>
      </c>
      <c r="AM61" s="389"/>
      <c r="AN61" s="388"/>
      <c r="AO61" s="384"/>
      <c r="AP61" s="367"/>
      <c r="AQ61" s="120" t="s">
        <v>118</v>
      </c>
      <c r="AR61" s="134" t="s">
        <v>94</v>
      </c>
      <c r="AS61" s="134" t="s">
        <v>94</v>
      </c>
      <c r="AT61" s="134" t="s">
        <v>94</v>
      </c>
      <c r="AU61" s="134" t="s">
        <v>94</v>
      </c>
      <c r="AV61" s="371"/>
      <c r="AW61" s="142" t="s">
        <v>112</v>
      </c>
      <c r="AX61" s="128" t="s">
        <v>2866</v>
      </c>
      <c r="AY61" s="129" t="s">
        <v>3649</v>
      </c>
      <c r="AZ61" s="265" t="s">
        <v>3650</v>
      </c>
      <c r="BA61" s="143" t="s">
        <v>118</v>
      </c>
      <c r="BB61" s="128"/>
      <c r="BC61" s="128"/>
      <c r="BD61" s="128"/>
      <c r="BE61" s="373"/>
      <c r="BF61" s="428"/>
      <c r="BG61" s="428"/>
      <c r="BH61" s="164"/>
      <c r="AMI61" s="86"/>
    </row>
    <row r="62" spans="1:1023" ht="65.25" customHeight="1">
      <c r="A62" s="395">
        <v>23</v>
      </c>
      <c r="B62" s="433" t="s">
        <v>712</v>
      </c>
      <c r="C62" s="367"/>
      <c r="D62" s="433" t="s">
        <v>268</v>
      </c>
      <c r="E62" s="433" t="s">
        <v>269</v>
      </c>
      <c r="F62" s="427"/>
      <c r="G62" s="367"/>
      <c r="H62" s="416"/>
      <c r="I62" s="369"/>
      <c r="J62" s="136" t="s">
        <v>741</v>
      </c>
      <c r="K62" s="115" t="s">
        <v>934</v>
      </c>
      <c r="L62" s="369"/>
      <c r="M62" s="419"/>
      <c r="N62" s="374"/>
      <c r="O62" s="369"/>
      <c r="P62" s="391"/>
      <c r="Q62" s="385"/>
      <c r="R62" s="393"/>
      <c r="S62" s="394"/>
      <c r="T62" s="385"/>
      <c r="U62" s="404"/>
      <c r="V62" s="136" t="s">
        <v>124</v>
      </c>
      <c r="W62" s="116" t="s">
        <v>935</v>
      </c>
      <c r="X62" s="117" t="s">
        <v>936</v>
      </c>
      <c r="Y62" s="118" t="s">
        <v>927</v>
      </c>
      <c r="Z62" s="134" t="s">
        <v>906</v>
      </c>
      <c r="AA62" s="120" t="str">
        <f t="shared" si="5"/>
        <v>Probabilidad</v>
      </c>
      <c r="AB62" s="121" t="s">
        <v>740</v>
      </c>
      <c r="AC62" s="121" t="s">
        <v>728</v>
      </c>
      <c r="AD62" s="122" t="str">
        <f t="shared" si="6"/>
        <v>30%</v>
      </c>
      <c r="AE62" s="121" t="s">
        <v>729</v>
      </c>
      <c r="AF62" s="121" t="s">
        <v>730</v>
      </c>
      <c r="AG62" s="121" t="s">
        <v>731</v>
      </c>
      <c r="AH62" s="123" t="str">
        <f t="shared" ref="AH62:AH66" si="65">IFERROR(IF(AND(AA61="Probabilidad",AA62="Probabilidad"),(AI61-(+AI61*AD62)),IF(AND(AA62="Probabilidad",AA61="Impacto"),(AI61-(+AI61*AD62)),IF(AA62="Impacto",AI61,""))),"")</f>
        <v/>
      </c>
      <c r="AI62" s="122" t="str">
        <f t="shared" si="7"/>
        <v/>
      </c>
      <c r="AJ62" s="387"/>
      <c r="AK62" s="388"/>
      <c r="AL62" s="124" t="str">
        <f t="shared" si="64"/>
        <v/>
      </c>
      <c r="AM62" s="389"/>
      <c r="AN62" s="388"/>
      <c r="AO62" s="384"/>
      <c r="AP62" s="367"/>
      <c r="AQ62" s="120" t="s">
        <v>128</v>
      </c>
      <c r="AR62" s="119" t="s">
        <v>94</v>
      </c>
      <c r="AS62" s="119" t="s">
        <v>94</v>
      </c>
      <c r="AT62" s="135" t="s">
        <v>94</v>
      </c>
      <c r="AU62" s="127" t="s">
        <v>94</v>
      </c>
      <c r="AV62" s="371"/>
      <c r="AW62" s="142" t="s">
        <v>124</v>
      </c>
      <c r="AX62" s="128" t="s">
        <v>2989</v>
      </c>
      <c r="AY62" s="268" t="s">
        <v>3651</v>
      </c>
      <c r="AZ62" s="269" t="s">
        <v>3652</v>
      </c>
      <c r="BA62" s="143" t="s">
        <v>128</v>
      </c>
      <c r="BB62" s="128"/>
      <c r="BC62" s="128"/>
      <c r="BD62" s="128"/>
      <c r="BE62" s="373"/>
      <c r="BF62" s="428"/>
      <c r="BG62" s="428"/>
      <c r="BH62" s="164"/>
      <c r="AMI62" s="86"/>
    </row>
    <row r="63" spans="1:1023" ht="16.5" customHeight="1">
      <c r="A63" s="395">
        <v>23</v>
      </c>
      <c r="B63" s="433" t="s">
        <v>712</v>
      </c>
      <c r="C63" s="367"/>
      <c r="D63" s="433" t="s">
        <v>268</v>
      </c>
      <c r="E63" s="433" t="s">
        <v>269</v>
      </c>
      <c r="F63" s="427"/>
      <c r="G63" s="367"/>
      <c r="H63" s="416"/>
      <c r="I63" s="369"/>
      <c r="J63" s="136" t="s">
        <v>749</v>
      </c>
      <c r="K63" s="115"/>
      <c r="L63" s="369"/>
      <c r="M63" s="419"/>
      <c r="N63" s="374"/>
      <c r="O63" s="369"/>
      <c r="P63" s="391"/>
      <c r="Q63" s="385"/>
      <c r="R63" s="393"/>
      <c r="S63" s="394"/>
      <c r="T63" s="385"/>
      <c r="U63" s="404"/>
      <c r="V63" s="136" t="s">
        <v>131</v>
      </c>
      <c r="W63" s="116"/>
      <c r="X63" s="117"/>
      <c r="Y63" s="118"/>
      <c r="Z63" s="134"/>
      <c r="AA63" s="120" t="str">
        <f t="shared" si="5"/>
        <v/>
      </c>
      <c r="AB63" s="121"/>
      <c r="AC63" s="121"/>
      <c r="AD63" s="122" t="str">
        <f t="shared" si="6"/>
        <v/>
      </c>
      <c r="AE63" s="121"/>
      <c r="AF63" s="121"/>
      <c r="AG63" s="121"/>
      <c r="AH63" s="123" t="str">
        <f t="shared" si="65"/>
        <v/>
      </c>
      <c r="AI63" s="122" t="str">
        <f t="shared" si="7"/>
        <v/>
      </c>
      <c r="AJ63" s="387"/>
      <c r="AK63" s="388"/>
      <c r="AL63" s="124" t="str">
        <f t="shared" si="64"/>
        <v/>
      </c>
      <c r="AM63" s="389"/>
      <c r="AN63" s="388"/>
      <c r="AO63" s="384"/>
      <c r="AP63" s="367"/>
      <c r="AQ63" s="120" t="s">
        <v>136</v>
      </c>
      <c r="AR63" s="134"/>
      <c r="AS63" s="134"/>
      <c r="AT63" s="134"/>
      <c r="AU63" s="134"/>
      <c r="AV63" s="371"/>
      <c r="AW63" s="142" t="s">
        <v>131</v>
      </c>
      <c r="AX63" s="128"/>
      <c r="AY63" s="129"/>
      <c r="AZ63" s="265"/>
      <c r="BA63" s="143" t="s">
        <v>136</v>
      </c>
      <c r="BB63" s="128"/>
      <c r="BC63" s="128"/>
      <c r="BD63" s="128"/>
      <c r="BE63" s="373"/>
      <c r="BF63" s="428"/>
      <c r="BG63" s="428"/>
      <c r="BH63" s="164"/>
      <c r="AMI63" s="86"/>
    </row>
    <row r="64" spans="1:1023" ht="16.5" customHeight="1">
      <c r="A64" s="395">
        <v>23</v>
      </c>
      <c r="B64" s="433" t="s">
        <v>712</v>
      </c>
      <c r="C64" s="367"/>
      <c r="D64" s="433" t="s">
        <v>268</v>
      </c>
      <c r="E64" s="433" t="s">
        <v>269</v>
      </c>
      <c r="F64" s="427"/>
      <c r="G64" s="367"/>
      <c r="H64" s="416"/>
      <c r="I64" s="369"/>
      <c r="J64" s="136" t="s">
        <v>756</v>
      </c>
      <c r="K64" s="115"/>
      <c r="L64" s="369"/>
      <c r="M64" s="419"/>
      <c r="N64" s="374"/>
      <c r="O64" s="369"/>
      <c r="P64" s="391"/>
      <c r="Q64" s="385"/>
      <c r="R64" s="393"/>
      <c r="S64" s="394"/>
      <c r="T64" s="385"/>
      <c r="U64" s="404"/>
      <c r="V64" s="136" t="s">
        <v>139</v>
      </c>
      <c r="W64" s="116"/>
      <c r="X64" s="117"/>
      <c r="Y64" s="145"/>
      <c r="Z64" s="138"/>
      <c r="AA64" s="120" t="str">
        <f t="shared" si="5"/>
        <v/>
      </c>
      <c r="AB64" s="121"/>
      <c r="AC64" s="121"/>
      <c r="AD64" s="122" t="str">
        <f t="shared" si="6"/>
        <v/>
      </c>
      <c r="AE64" s="121"/>
      <c r="AF64" s="121"/>
      <c r="AG64" s="121"/>
      <c r="AH64" s="123" t="str">
        <f t="shared" si="65"/>
        <v/>
      </c>
      <c r="AI64" s="122" t="str">
        <f t="shared" si="7"/>
        <v/>
      </c>
      <c r="AJ64" s="387"/>
      <c r="AK64" s="388"/>
      <c r="AL64" s="124" t="str">
        <f t="shared" si="64"/>
        <v/>
      </c>
      <c r="AM64" s="389"/>
      <c r="AN64" s="388"/>
      <c r="AO64" s="384"/>
      <c r="AP64" s="367"/>
      <c r="AQ64" s="120" t="s">
        <v>145</v>
      </c>
      <c r="AR64" s="119"/>
      <c r="AS64" s="119"/>
      <c r="AT64" s="126"/>
      <c r="AU64" s="119"/>
      <c r="AV64" s="371"/>
      <c r="AW64" s="142" t="s">
        <v>139</v>
      </c>
      <c r="AX64" s="128"/>
      <c r="AY64" s="129"/>
      <c r="AZ64" s="265"/>
      <c r="BA64" s="143" t="s">
        <v>145</v>
      </c>
      <c r="BB64" s="128"/>
      <c r="BC64" s="128"/>
      <c r="BD64" s="128"/>
      <c r="BE64" s="373"/>
      <c r="BF64" s="428"/>
      <c r="BG64" s="428"/>
      <c r="BH64" s="164"/>
      <c r="AMI64" s="86"/>
    </row>
    <row r="65" spans="1:1023" ht="16.5" customHeight="1">
      <c r="A65" s="395">
        <v>23</v>
      </c>
      <c r="B65" s="433" t="s">
        <v>712</v>
      </c>
      <c r="C65" s="367"/>
      <c r="D65" s="433" t="s">
        <v>268</v>
      </c>
      <c r="E65" s="433" t="s">
        <v>269</v>
      </c>
      <c r="F65" s="427"/>
      <c r="G65" s="367"/>
      <c r="H65" s="416"/>
      <c r="I65" s="369"/>
      <c r="J65" s="136" t="s">
        <v>757</v>
      </c>
      <c r="K65" s="115"/>
      <c r="L65" s="369"/>
      <c r="M65" s="419"/>
      <c r="N65" s="374"/>
      <c r="O65" s="369"/>
      <c r="P65" s="391"/>
      <c r="Q65" s="385"/>
      <c r="R65" s="393"/>
      <c r="S65" s="394"/>
      <c r="T65" s="385"/>
      <c r="U65" s="404"/>
      <c r="V65" s="136" t="s">
        <v>150</v>
      </c>
      <c r="W65" s="116"/>
      <c r="X65" s="117"/>
      <c r="Y65" s="145"/>
      <c r="Z65" s="138"/>
      <c r="AA65" s="120" t="str">
        <f t="shared" si="5"/>
        <v/>
      </c>
      <c r="AB65" s="121"/>
      <c r="AC65" s="121"/>
      <c r="AD65" s="122" t="str">
        <f t="shared" si="6"/>
        <v/>
      </c>
      <c r="AE65" s="121"/>
      <c r="AF65" s="121"/>
      <c r="AG65" s="121"/>
      <c r="AH65" s="123" t="str">
        <f t="shared" si="65"/>
        <v/>
      </c>
      <c r="AI65" s="122" t="str">
        <f t="shared" si="7"/>
        <v/>
      </c>
      <c r="AJ65" s="387"/>
      <c r="AK65" s="388"/>
      <c r="AL65" s="124" t="str">
        <f t="shared" si="64"/>
        <v/>
      </c>
      <c r="AM65" s="389"/>
      <c r="AN65" s="388"/>
      <c r="AO65" s="384"/>
      <c r="AP65" s="367"/>
      <c r="AQ65" s="120" t="s">
        <v>155</v>
      </c>
      <c r="AR65" s="119"/>
      <c r="AS65" s="119"/>
      <c r="AT65" s="126"/>
      <c r="AU65" s="119"/>
      <c r="AV65" s="371"/>
      <c r="AW65" s="142" t="s">
        <v>150</v>
      </c>
      <c r="AX65" s="128"/>
      <c r="AY65" s="129"/>
      <c r="AZ65" s="265"/>
      <c r="BA65" s="143" t="s">
        <v>155</v>
      </c>
      <c r="BB65" s="128"/>
      <c r="BC65" s="128"/>
      <c r="BD65" s="128"/>
      <c r="BE65" s="373"/>
      <c r="BF65" s="428"/>
      <c r="BG65" s="428"/>
      <c r="BH65" s="164"/>
      <c r="AMI65" s="86"/>
    </row>
    <row r="66" spans="1:1023" ht="16.5" customHeight="1">
      <c r="A66" s="395">
        <v>23</v>
      </c>
      <c r="B66" s="434" t="s">
        <v>712</v>
      </c>
      <c r="C66" s="367"/>
      <c r="D66" s="434" t="s">
        <v>268</v>
      </c>
      <c r="E66" s="434" t="s">
        <v>269</v>
      </c>
      <c r="F66" s="427"/>
      <c r="G66" s="367"/>
      <c r="H66" s="417"/>
      <c r="I66" s="369"/>
      <c r="J66" s="136" t="s">
        <v>758</v>
      </c>
      <c r="K66" s="115"/>
      <c r="L66" s="369"/>
      <c r="M66" s="420"/>
      <c r="N66" s="374"/>
      <c r="O66" s="369"/>
      <c r="P66" s="392"/>
      <c r="Q66" s="385"/>
      <c r="R66" s="393"/>
      <c r="S66" s="394"/>
      <c r="T66" s="385"/>
      <c r="U66" s="405"/>
      <c r="V66" s="136" t="s">
        <v>161</v>
      </c>
      <c r="W66" s="116"/>
      <c r="X66" s="117"/>
      <c r="Y66" s="138"/>
      <c r="Z66" s="138"/>
      <c r="AA66" s="120" t="str">
        <f t="shared" si="5"/>
        <v/>
      </c>
      <c r="AB66" s="121"/>
      <c r="AC66" s="121"/>
      <c r="AD66" s="122" t="str">
        <f t="shared" si="6"/>
        <v/>
      </c>
      <c r="AE66" s="121"/>
      <c r="AF66" s="121"/>
      <c r="AG66" s="121"/>
      <c r="AH66" s="123" t="str">
        <f t="shared" si="65"/>
        <v/>
      </c>
      <c r="AI66" s="122" t="str">
        <f t="shared" si="7"/>
        <v/>
      </c>
      <c r="AJ66" s="387"/>
      <c r="AK66" s="388"/>
      <c r="AL66" s="124" t="str">
        <f t="shared" si="64"/>
        <v/>
      </c>
      <c r="AM66" s="389"/>
      <c r="AN66" s="388"/>
      <c r="AO66" s="384"/>
      <c r="AP66" s="367"/>
      <c r="AQ66" s="120" t="s">
        <v>162</v>
      </c>
      <c r="AR66" s="119"/>
      <c r="AS66" s="119"/>
      <c r="AT66" s="126"/>
      <c r="AU66" s="119"/>
      <c r="AV66" s="372"/>
      <c r="AW66" s="142" t="s">
        <v>161</v>
      </c>
      <c r="AX66" s="128"/>
      <c r="AY66" s="129"/>
      <c r="AZ66" s="265"/>
      <c r="BA66" s="143" t="s">
        <v>162</v>
      </c>
      <c r="BB66" s="128"/>
      <c r="BC66" s="128"/>
      <c r="BD66" s="128"/>
      <c r="BE66" s="373"/>
      <c r="BF66" s="428"/>
      <c r="BG66" s="428"/>
      <c r="BH66" s="164"/>
      <c r="AMI66" s="86"/>
    </row>
    <row r="67" spans="1:1023" s="144" customFormat="1" ht="65.25" customHeight="1">
      <c r="A67" s="429">
        <v>24</v>
      </c>
      <c r="B67" s="432" t="s">
        <v>712</v>
      </c>
      <c r="C67" s="367" t="s">
        <v>713</v>
      </c>
      <c r="D67" s="432" t="s">
        <v>268</v>
      </c>
      <c r="E67" s="432" t="s">
        <v>269</v>
      </c>
      <c r="F67" s="438" t="s">
        <v>937</v>
      </c>
      <c r="G67" s="412" t="s">
        <v>938</v>
      </c>
      <c r="H67" s="415" t="str">
        <f>IF(B67="Seguridad_Información","Posibilidad de "&amp;C67&amp;"con "&amp;M67&amp;" "&amp;"por"&amp;" "&amp;I67&amp;" "&amp;"debido a"&amp;" "&amp;L67,"Posibilidad de"&amp;" "&amp;M67&amp;" "&amp;"por"&amp;" "&amp;I67&amp;" debido a"&amp;" "&amp;L67)</f>
        <v>Posibilidad de Afectación Económica y Reputacional por inadecuada caracterización de los activos debido a información, recursos y conocimientos insuficientes para la ejecución del proceso</v>
      </c>
      <c r="I67" s="418" t="s">
        <v>939</v>
      </c>
      <c r="J67" s="136" t="s">
        <v>717</v>
      </c>
      <c r="K67" s="137" t="s">
        <v>940</v>
      </c>
      <c r="L67" s="418" t="s">
        <v>941</v>
      </c>
      <c r="M67" s="418" t="s">
        <v>763</v>
      </c>
      <c r="N67" s="406" t="s">
        <v>942</v>
      </c>
      <c r="O67" s="369" t="s">
        <v>722</v>
      </c>
      <c r="P67" s="390" t="str">
        <f>IF(OR($O67=[3]Tabla_Probabilidad!$D$30,$O67=[3]Tabla_Probabilidad!$D$32,$O67=[3]Tabla_Probabilidad!$J$32),"Muy Baja",IF(OR($O67=[3]Tabla_Probabilidad!$E$30,$O67=[3]Tabla_Probabilidad!$E$32,$O67=[3]Tabla_Probabilidad!$K$32),"Baja",IF(OR($O67=[3]Tabla_Probabilidad!$F$30,$O67=[3]Tabla_Probabilidad!$F$32,$O67=[3]Tabla_Probabilidad!$L$32),"Media",IF(OR($O67=[3]Tabla_Probabilidad!$G$30,$O67=[3]Tabla_Probabilidad!$G$32,$O67=[3]Tabla_Probabilidad!$M$32),"Alta",IF(OR($O67=[3]Tabla_Probabilidad!$H$30,$O67=[3]Tabla_Probabilidad!$H$32,$O67=[3]Tabla_Probabilidad!$N$32),"Muy Alta","")))))</f>
        <v>Media</v>
      </c>
      <c r="Q67" s="385">
        <f t="shared" ref="Q67" si="66">IF(P67="","",IF(P67="Muy Baja",0.2,IF(P67="Baja",0.4,IF(P67="Media",0.6,IF(P67="Alta",0.8,IF(P67="Muy Alta",1,))))))</f>
        <v>0.6</v>
      </c>
      <c r="R67" s="393" t="s">
        <v>723</v>
      </c>
      <c r="S67" s="394" t="str">
        <f>IF(OR($R67=[3]Tabla_Impacto!$D$24,$R67=[3]Tabla_Impacto!$D$27,$R67=[3]Tabla_Impacto!$J$24,$R67=[3]Tabla_Impacto!$P$26,$R67=[3]Tabla_Impacto!$V$26,$R67=[3]Tabla_Impacto!$AB$26),"Leve",IF(OR($R67=[3]Tabla_Impacto!$E$24,$R67=[3]Tabla_Impacto!$E$27,$R67=[3]Tabla_Impacto!$K$24,$R67=[3]Tabla_Impacto!$Q$26,$R67=[3]Tabla_Impacto!$W$26,$R67=[3]Tabla_Impacto!$AC$26),"Menor",IF(OR($R67=[3]Tabla_Impacto!$F$24,$R67=[3]Tabla_Impacto!$F$27,$R67=[3]Tabla_Impacto!$L$24,$R67=[3]Tabla_Impacto!$R$26,$R67=[3]Tabla_Impacto!$X$26,$R67=[3]Tabla_Impacto!$AD$26),"Moderado",IF(OR($R67=[3]Tabla_Impacto!$G$24,$R67=[3]Tabla_Impacto!$G$27,$R67=[3]Tabla_Impacto!$M$24,$R67=[3]Tabla_Impacto!$S$26,$R67=[3]Tabla_Impacto!$Y$26,$R67=[3]Tabla_Impacto!$AE$26),"Mayor",IF(OR($R67=[3]Tabla_Impacto!$H$24,$R67=[3]Tabla_Impacto!$H$27,$R67=[3]Tabla_Impacto!$N$24,$R67=[3]Tabla_Impacto!$T$26,$R67=[3]Tabla_Impacto!$Z$26,$R67=[3]Tabla_Impacto!$AF$26),"Catastrófico","")))))</f>
        <v>Moderado</v>
      </c>
      <c r="T67" s="385">
        <f t="shared" ref="T67" si="67">IF(S67="","",IF(S67="Leve",0.2,IF(S67="Menor",0.4,IF(S67="Moderado",0.6,IF(S67="Mayor",0.8,IF(S67="Catastrófico",1,))))))</f>
        <v>0.6</v>
      </c>
      <c r="U67" s="403" t="str">
        <f t="shared" ref="U67" si="68">IF(OR(AND(P67="Muy Baja",S67="Leve"),AND(P67="Muy Baja",S67="Menor"),AND(P67="Baja",S67="Leve")),"Bajo",IF(OR(AND(P67="Muy baja",S67="Moderado"),AND(P67="Baja",S67="Menor"),AND(P67="Baja",S67="Moderado"),AND(P67="Media",S67="Leve"),AND(P67="Media",S67="Menor"),AND(P67="Media",S67="Moderado"),AND(P67="Alta",S67="Leve"),AND(P67="Alta",S67="Menor")),"Moderado",IF(OR(AND(P67="Muy Baja",S67="Mayor"),AND(P67="Baja",S67="Mayor"),AND(P67="Media",S67="Mayor"),AND(P67="Alta",S67="Moderado"),AND(P67="Alta",S67="Mayor"),AND(P67="Muy Alta",S67="Leve"),AND(P67="Muy Alta",S67="Menor"),AND(P67="Muy Alta",S67="Moderado"),AND(P67="Muy Alta",S67="Mayor")),"Alto",IF(OR(AND(P67="Muy Baja",S67="Catastrófico"),AND(P67="Baja",S67="Catastrófico"),AND(P67="Media",S67="Catastrófico"),AND(P67="Alta",S67="Catastrófico"),AND(P67="Muy Alta",S67="Catastrófico")),"Extremo",""))))</f>
        <v>Moderado</v>
      </c>
      <c r="V67" s="136" t="s">
        <v>91</v>
      </c>
      <c r="W67" s="116" t="s">
        <v>943</v>
      </c>
      <c r="X67" s="117" t="s">
        <v>944</v>
      </c>
      <c r="Y67" s="145" t="s">
        <v>945</v>
      </c>
      <c r="Z67" s="134" t="s">
        <v>946</v>
      </c>
      <c r="AA67" s="120" t="str">
        <f t="shared" si="5"/>
        <v>Probabilidad</v>
      </c>
      <c r="AB67" s="121" t="s">
        <v>727</v>
      </c>
      <c r="AC67" s="121" t="s">
        <v>728</v>
      </c>
      <c r="AD67" s="122" t="str">
        <f t="shared" si="6"/>
        <v>40%</v>
      </c>
      <c r="AE67" s="121" t="s">
        <v>729</v>
      </c>
      <c r="AF67" s="121" t="s">
        <v>730</v>
      </c>
      <c r="AG67" s="121" t="s">
        <v>731</v>
      </c>
      <c r="AH67" s="123">
        <f>IFERROR(IF(AA67="Probabilidad",(Q67-(+Q67*AD67)),IF(AA67="Impacto",Q67,"")),"")</f>
        <v>0.36</v>
      </c>
      <c r="AI67" s="122">
        <f t="shared" si="7"/>
        <v>0.36</v>
      </c>
      <c r="AJ67" s="387" t="str">
        <f t="shared" ref="AJ67" si="69">IFERROR(IF(AK67="","",IF(AK67&lt;=0.2,"Muy Baja",IF(AK67&lt;=0.4,"Baja",IF(AK67&lt;=0.6,"Media",IF(AK67&lt;=0.8,"Alta","Muy Alta"))))),"")</f>
        <v>Muy Baja</v>
      </c>
      <c r="AK67" s="388">
        <f t="shared" ref="AK67" si="70">IFERROR(LOOKUP(MAX(AI67:AI73)+1,(AI67:AI73)),"")</f>
        <v>0.12959999999999999</v>
      </c>
      <c r="AL67" s="124">
        <f>IFERROR(IF(AA67="Impacto",(T67-(+T67*AD67)),IF(AA67="Probabilidad",T67,"")),"")</f>
        <v>0.6</v>
      </c>
      <c r="AM67" s="389" t="str">
        <f t="shared" ref="AM67" si="71">IFERROR(IF(AN67="","",IF(AN67&lt;=0.2,"Leve",IF(AN67&lt;=0.4,"Menor",IF(AN67&lt;=0.6,"Moderado",IF(AN67&lt;=0.8,"Mayor","Catastrófico"))))),"")</f>
        <v>Menor</v>
      </c>
      <c r="AN67" s="388">
        <f t="shared" ref="AN67" si="72">IFERROR(LOOKUP(MAX(AL67:AL73)+1,(AL67:AL73)),"")</f>
        <v>0.33749999999999997</v>
      </c>
      <c r="AO67" s="384" t="str">
        <f t="shared" ref="AO67" si="73">IFERROR(IF(OR(AND(AJ67="Muy Baja",AM67="Leve"),AND(AJ67="Muy Baja",AM67="Menor"),AND(AJ67="Baja",AM67="Leve")),"Bajo",IF(OR(AND(AJ67="Muy baja",AM67="Moderado"),AND(AJ67="Baja",AM67="Menor"),AND(AJ67="Baja",AM67="Moderado"),AND(AJ67="Media",AM67="Leve"),AND(AJ67="Media",AM67="Menor"),AND(AJ67="Media",AM67="Moderado"),AND(AJ67="Alta",AM67="Leve"),AND(AJ67="Alta",AM67="Menor")),"Moderado",IF(OR(AND(AJ67="Muy Baja",AM67="Mayor"),AND(AJ67="Baja",AM67="Mayor"),AND(AJ67="Media",AM67="Mayor"),AND(AJ67="Alta",AM67="Moderado"),AND(AJ67="Alta",AM67="Mayor"),AND(AJ67="Muy Alta",AM67="Leve"),AND(AJ67="Muy Alta",AM67="Menor"),AND(AJ67="Muy Alta",AM67="Moderado"),AND(AJ67="Muy Alta",AM67="Mayor")),"Alto",IF(OR(AND(AJ67="Muy Baja",AM67="Catastrófico"),AND(AJ67="Baja",AM67="Catastrófico"),AND(AJ67="Media",AM67="Catastrófico"),AND(AJ67="Alta",AM67="Catastrófico"),AND(AJ67="Muy Alta",AM67="Catastrófico")),"Extremo","")))),"")</f>
        <v>Bajo</v>
      </c>
      <c r="AP67" s="367" t="s">
        <v>821</v>
      </c>
      <c r="AQ67" s="120" t="s">
        <v>105</v>
      </c>
      <c r="AR67" s="134" t="s">
        <v>94</v>
      </c>
      <c r="AS67" s="134" t="s">
        <v>94</v>
      </c>
      <c r="AT67" s="134" t="s">
        <v>94</v>
      </c>
      <c r="AU67" s="134" t="s">
        <v>94</v>
      </c>
      <c r="AV67" s="402" t="s">
        <v>947</v>
      </c>
      <c r="AW67" s="142" t="s">
        <v>91</v>
      </c>
      <c r="AX67" s="264" t="s">
        <v>2866</v>
      </c>
      <c r="AY67" s="265" t="s">
        <v>3480</v>
      </c>
      <c r="AZ67" s="265" t="s">
        <v>3434</v>
      </c>
      <c r="BA67" s="143" t="s">
        <v>105</v>
      </c>
      <c r="BB67" s="128"/>
      <c r="BC67" s="128"/>
      <c r="BD67" s="128"/>
      <c r="BE67" s="373" t="s">
        <v>2891</v>
      </c>
      <c r="BF67" s="428"/>
      <c r="BG67" s="428"/>
      <c r="BH67" s="164"/>
      <c r="BI67" s="90"/>
      <c r="BJ67" s="90"/>
      <c r="BK67" s="90"/>
      <c r="BL67" s="90"/>
      <c r="BM67" s="90"/>
      <c r="BN67" s="90"/>
      <c r="BO67" s="90"/>
      <c r="BP67" s="90"/>
      <c r="BQ67" s="90"/>
      <c r="BR67" s="90"/>
      <c r="BS67" s="90"/>
      <c r="BT67" s="90"/>
      <c r="BU67" s="90"/>
      <c r="BV67" s="90"/>
      <c r="BW67" s="90"/>
      <c r="BX67" s="90"/>
      <c r="BY67" s="90"/>
      <c r="BZ67" s="90"/>
      <c r="CA67" s="90"/>
      <c r="CB67" s="90"/>
      <c r="CC67" s="90"/>
      <c r="CD67" s="90"/>
      <c r="CE67" s="90"/>
      <c r="CF67" s="90"/>
      <c r="CG67" s="90"/>
      <c r="CH67" s="90"/>
      <c r="CI67" s="90"/>
      <c r="CJ67" s="90"/>
      <c r="CK67" s="90"/>
      <c r="CL67" s="90"/>
      <c r="CM67" s="90"/>
      <c r="CN67" s="90"/>
      <c r="CO67" s="90"/>
      <c r="CP67" s="90"/>
      <c r="CQ67" s="90"/>
      <c r="CR67" s="90"/>
      <c r="CS67" s="90"/>
      <c r="CT67" s="90"/>
      <c r="CU67" s="90"/>
      <c r="CV67" s="90"/>
      <c r="CW67" s="90"/>
      <c r="CX67" s="90"/>
      <c r="CY67" s="90"/>
      <c r="CZ67" s="90"/>
      <c r="DA67" s="90"/>
      <c r="DB67" s="90"/>
      <c r="DC67" s="90"/>
      <c r="DD67" s="90"/>
      <c r="DE67" s="90"/>
      <c r="DF67" s="90"/>
      <c r="DG67" s="90"/>
      <c r="DH67" s="90"/>
      <c r="DI67" s="90"/>
      <c r="DJ67" s="90"/>
      <c r="DK67" s="90"/>
      <c r="DL67" s="90"/>
      <c r="DM67" s="90"/>
      <c r="DN67" s="90"/>
      <c r="DO67" s="90"/>
      <c r="DP67" s="90"/>
      <c r="DQ67" s="90"/>
      <c r="DR67" s="90"/>
      <c r="DS67" s="90"/>
      <c r="DT67" s="90"/>
      <c r="DU67" s="90"/>
      <c r="DV67" s="90"/>
      <c r="DW67" s="90"/>
      <c r="DX67" s="90"/>
      <c r="DY67" s="90"/>
      <c r="DZ67" s="90"/>
      <c r="EA67" s="90"/>
      <c r="EB67" s="90"/>
      <c r="EC67" s="90"/>
      <c r="ED67" s="90"/>
      <c r="EE67" s="90"/>
      <c r="EF67" s="90"/>
      <c r="EG67" s="90"/>
      <c r="EH67" s="90"/>
      <c r="EI67" s="90"/>
      <c r="EJ67" s="90"/>
      <c r="EK67" s="90"/>
      <c r="EL67" s="90"/>
      <c r="EM67" s="90"/>
      <c r="EN67" s="90"/>
      <c r="EO67" s="90"/>
      <c r="EP67" s="90"/>
      <c r="EQ67" s="90"/>
      <c r="ER67" s="90"/>
      <c r="ES67" s="90"/>
      <c r="ET67" s="90"/>
      <c r="EU67" s="90"/>
      <c r="EV67" s="90"/>
      <c r="EW67" s="90"/>
      <c r="EX67" s="90"/>
      <c r="EY67" s="90"/>
      <c r="EZ67" s="90"/>
      <c r="FA67" s="90"/>
      <c r="FB67" s="90"/>
      <c r="FC67" s="90"/>
      <c r="FD67" s="90"/>
      <c r="FE67" s="90"/>
      <c r="FF67" s="90"/>
      <c r="FG67" s="90"/>
      <c r="FH67" s="90"/>
      <c r="FI67" s="90"/>
      <c r="FJ67" s="90"/>
      <c r="FK67" s="90"/>
      <c r="FL67" s="90"/>
      <c r="FM67" s="90"/>
      <c r="FN67" s="90"/>
      <c r="FO67" s="90"/>
      <c r="FP67" s="90"/>
      <c r="FQ67" s="90"/>
      <c r="FR67" s="90"/>
      <c r="FS67" s="90"/>
      <c r="FT67" s="90"/>
      <c r="FU67" s="90"/>
      <c r="FV67" s="90"/>
      <c r="FW67" s="90"/>
      <c r="FX67" s="90"/>
      <c r="FY67" s="90"/>
      <c r="FZ67" s="90"/>
      <c r="GA67" s="90"/>
      <c r="GB67" s="90"/>
      <c r="GC67" s="90"/>
      <c r="GD67" s="90"/>
      <c r="GE67" s="90"/>
      <c r="GF67" s="90"/>
      <c r="GG67" s="90"/>
      <c r="GH67" s="90"/>
      <c r="GI67" s="90"/>
      <c r="GJ67" s="90"/>
      <c r="GK67" s="90"/>
      <c r="GL67" s="90"/>
      <c r="GM67" s="90"/>
      <c r="GN67" s="90"/>
      <c r="GO67" s="90"/>
      <c r="GP67" s="90"/>
      <c r="GQ67" s="90"/>
      <c r="GR67" s="90"/>
      <c r="GS67" s="90"/>
      <c r="GT67" s="90"/>
      <c r="GU67" s="90"/>
      <c r="GV67" s="90"/>
      <c r="GW67" s="90"/>
      <c r="GX67" s="90"/>
      <c r="GY67" s="90"/>
      <c r="GZ67" s="90"/>
      <c r="HA67" s="90"/>
      <c r="HB67" s="90"/>
      <c r="HC67" s="90"/>
      <c r="HD67" s="90"/>
      <c r="HE67" s="90"/>
      <c r="HF67" s="90"/>
      <c r="HG67" s="90"/>
      <c r="HH67" s="90"/>
      <c r="HI67" s="90"/>
      <c r="HJ67" s="90"/>
      <c r="HK67" s="90"/>
      <c r="HL67" s="90"/>
      <c r="HM67" s="90"/>
      <c r="HN67" s="90"/>
      <c r="HO67" s="90"/>
      <c r="HP67" s="90"/>
      <c r="HQ67" s="90"/>
      <c r="HR67" s="90"/>
      <c r="HS67" s="90"/>
      <c r="HT67" s="90"/>
      <c r="HU67" s="90"/>
      <c r="HV67" s="90"/>
      <c r="HW67" s="90"/>
      <c r="HX67" s="90"/>
      <c r="HY67" s="90"/>
      <c r="HZ67" s="90"/>
      <c r="IA67" s="90"/>
      <c r="IB67" s="90"/>
      <c r="IC67" s="90"/>
      <c r="ID67" s="90"/>
      <c r="IE67" s="90"/>
      <c r="IF67" s="90"/>
      <c r="IG67" s="90"/>
      <c r="IH67" s="90"/>
      <c r="II67" s="90"/>
      <c r="IJ67" s="90"/>
      <c r="IK67" s="90"/>
      <c r="IL67" s="90"/>
      <c r="IM67" s="90"/>
      <c r="IN67" s="90"/>
      <c r="IO67" s="90"/>
      <c r="IP67" s="90"/>
      <c r="IQ67" s="90"/>
      <c r="IR67" s="90"/>
      <c r="IS67" s="90"/>
      <c r="IT67" s="90"/>
      <c r="IU67" s="90"/>
      <c r="IV67" s="90"/>
      <c r="IW67" s="90"/>
      <c r="IX67" s="90"/>
      <c r="IY67" s="90"/>
      <c r="IZ67" s="90"/>
      <c r="JA67" s="90"/>
      <c r="JB67" s="90"/>
      <c r="JC67" s="90"/>
      <c r="JD67" s="90"/>
      <c r="JE67" s="90"/>
      <c r="JF67" s="90"/>
      <c r="JG67" s="90"/>
      <c r="JH67" s="90"/>
      <c r="JI67" s="90"/>
      <c r="JJ67" s="90"/>
      <c r="JK67" s="90"/>
      <c r="JL67" s="90"/>
      <c r="JM67" s="90"/>
      <c r="JN67" s="90"/>
      <c r="JO67" s="90"/>
      <c r="JP67" s="90"/>
      <c r="JQ67" s="90"/>
      <c r="JR67" s="90"/>
      <c r="JS67" s="90"/>
      <c r="JT67" s="90"/>
      <c r="JU67" s="90"/>
      <c r="JV67" s="90"/>
      <c r="JW67" s="90"/>
      <c r="JX67" s="90"/>
      <c r="JY67" s="90"/>
      <c r="JZ67" s="90"/>
      <c r="KA67" s="90"/>
      <c r="KB67" s="90"/>
      <c r="KC67" s="90"/>
      <c r="KD67" s="90"/>
      <c r="KE67" s="90"/>
      <c r="KF67" s="90"/>
      <c r="KG67" s="90"/>
      <c r="KH67" s="90"/>
      <c r="KI67" s="90"/>
      <c r="KJ67" s="90"/>
      <c r="KK67" s="90"/>
      <c r="KL67" s="90"/>
      <c r="KM67" s="90"/>
      <c r="KN67" s="90"/>
      <c r="KO67" s="90"/>
      <c r="KP67" s="90"/>
      <c r="KQ67" s="90"/>
      <c r="KR67" s="90"/>
      <c r="KS67" s="90"/>
      <c r="KT67" s="90"/>
      <c r="KU67" s="90"/>
      <c r="KV67" s="90"/>
      <c r="KW67" s="90"/>
      <c r="KX67" s="90"/>
      <c r="KY67" s="90"/>
      <c r="KZ67" s="90"/>
      <c r="LA67" s="90"/>
      <c r="LB67" s="90"/>
      <c r="LC67" s="90"/>
      <c r="LD67" s="90"/>
      <c r="LE67" s="90"/>
      <c r="LF67" s="90"/>
      <c r="LG67" s="90"/>
      <c r="LH67" s="90"/>
      <c r="LI67" s="90"/>
      <c r="LJ67" s="90"/>
      <c r="LK67" s="90"/>
      <c r="LL67" s="90"/>
      <c r="LM67" s="90"/>
      <c r="LN67" s="90"/>
      <c r="LO67" s="90"/>
      <c r="LP67" s="90"/>
      <c r="LQ67" s="90"/>
      <c r="LR67" s="90"/>
      <c r="LS67" s="90"/>
      <c r="LT67" s="90"/>
      <c r="LU67" s="90"/>
      <c r="LV67" s="90"/>
      <c r="LW67" s="90"/>
      <c r="LX67" s="90"/>
      <c r="LY67" s="90"/>
      <c r="LZ67" s="90"/>
      <c r="MA67" s="90"/>
      <c r="MB67" s="90"/>
      <c r="MC67" s="90"/>
      <c r="MD67" s="90"/>
      <c r="ME67" s="90"/>
      <c r="MF67" s="90"/>
      <c r="MG67" s="90"/>
      <c r="MH67" s="90"/>
      <c r="MI67" s="90"/>
      <c r="MJ67" s="90"/>
      <c r="MK67" s="90"/>
      <c r="ML67" s="90"/>
      <c r="MM67" s="90"/>
      <c r="MN67" s="90"/>
      <c r="MO67" s="90"/>
      <c r="MP67" s="90"/>
      <c r="MQ67" s="90"/>
      <c r="MR67" s="90"/>
      <c r="MS67" s="90"/>
      <c r="MT67" s="90"/>
      <c r="MU67" s="90"/>
      <c r="MV67" s="90"/>
      <c r="MW67" s="90"/>
      <c r="MX67" s="90"/>
      <c r="MY67" s="90"/>
      <c r="MZ67" s="90"/>
      <c r="NA67" s="90"/>
      <c r="NB67" s="90"/>
      <c r="NC67" s="90"/>
      <c r="ND67" s="90"/>
      <c r="NE67" s="90"/>
      <c r="NF67" s="90"/>
      <c r="NG67" s="90"/>
      <c r="NH67" s="90"/>
      <c r="NI67" s="90"/>
      <c r="NJ67" s="90"/>
      <c r="NK67" s="90"/>
      <c r="NL67" s="90"/>
      <c r="NM67" s="90"/>
      <c r="NN67" s="90"/>
      <c r="NO67" s="90"/>
      <c r="NP67" s="90"/>
      <c r="NQ67" s="90"/>
      <c r="NR67" s="90"/>
      <c r="NS67" s="90"/>
      <c r="NT67" s="90"/>
      <c r="NU67" s="90"/>
      <c r="NV67" s="90"/>
      <c r="NW67" s="90"/>
      <c r="NX67" s="90"/>
      <c r="NY67" s="90"/>
      <c r="NZ67" s="90"/>
      <c r="OA67" s="90"/>
      <c r="OB67" s="90"/>
      <c r="OC67" s="90"/>
      <c r="OD67" s="90"/>
      <c r="OE67" s="90"/>
      <c r="OF67" s="90"/>
      <c r="OG67" s="90"/>
      <c r="OH67" s="90"/>
      <c r="OI67" s="90"/>
      <c r="OJ67" s="90"/>
      <c r="OK67" s="90"/>
      <c r="OL67" s="90"/>
      <c r="OM67" s="90"/>
      <c r="ON67" s="90"/>
      <c r="OO67" s="90"/>
      <c r="OP67" s="90"/>
      <c r="OQ67" s="90"/>
      <c r="OR67" s="90"/>
      <c r="OS67" s="90"/>
      <c r="OT67" s="90"/>
      <c r="OU67" s="90"/>
      <c r="OV67" s="90"/>
      <c r="OW67" s="90"/>
      <c r="OX67" s="90"/>
      <c r="OY67" s="90"/>
      <c r="OZ67" s="90"/>
      <c r="PA67" s="90"/>
      <c r="PB67" s="90"/>
      <c r="PC67" s="90"/>
      <c r="PD67" s="90"/>
      <c r="PE67" s="90"/>
      <c r="PF67" s="90"/>
      <c r="PG67" s="90"/>
      <c r="PH67" s="90"/>
      <c r="PI67" s="90"/>
      <c r="PJ67" s="90"/>
      <c r="PK67" s="90"/>
      <c r="PL67" s="90"/>
      <c r="PM67" s="90"/>
      <c r="PN67" s="90"/>
      <c r="PO67" s="90"/>
      <c r="PP67" s="90"/>
      <c r="PQ67" s="90"/>
      <c r="PR67" s="90"/>
      <c r="PS67" s="90"/>
      <c r="PT67" s="90"/>
      <c r="PU67" s="90"/>
      <c r="PV67" s="90"/>
      <c r="PW67" s="90"/>
      <c r="PX67" s="90"/>
      <c r="PY67" s="90"/>
      <c r="PZ67" s="90"/>
      <c r="QA67" s="90"/>
      <c r="QB67" s="90"/>
      <c r="QC67" s="90"/>
      <c r="QD67" s="90"/>
      <c r="QE67" s="90"/>
      <c r="QF67" s="90"/>
      <c r="QG67" s="90"/>
      <c r="QH67" s="90"/>
      <c r="QI67" s="90"/>
      <c r="QJ67" s="90"/>
      <c r="QK67" s="90"/>
      <c r="QL67" s="90"/>
      <c r="QM67" s="90"/>
      <c r="QN67" s="90"/>
      <c r="QO67" s="90"/>
      <c r="QP67" s="90"/>
      <c r="QQ67" s="90"/>
      <c r="QR67" s="90"/>
      <c r="QS67" s="90"/>
      <c r="QT67" s="90"/>
      <c r="QU67" s="90"/>
      <c r="QV67" s="90"/>
      <c r="QW67" s="90"/>
      <c r="QX67" s="90"/>
      <c r="QY67" s="90"/>
      <c r="QZ67" s="90"/>
      <c r="RA67" s="90"/>
      <c r="RB67" s="90"/>
      <c r="RC67" s="90"/>
      <c r="RD67" s="90"/>
      <c r="RE67" s="90"/>
      <c r="RF67" s="90"/>
      <c r="RG67" s="90"/>
      <c r="RH67" s="90"/>
      <c r="RI67" s="90"/>
      <c r="RJ67" s="90"/>
      <c r="RK67" s="90"/>
      <c r="RL67" s="90"/>
      <c r="RM67" s="90"/>
      <c r="RN67" s="90"/>
      <c r="RO67" s="90"/>
      <c r="RP67" s="90"/>
      <c r="RQ67" s="90"/>
      <c r="RR67" s="90"/>
      <c r="RS67" s="90"/>
      <c r="RT67" s="90"/>
      <c r="RU67" s="90"/>
      <c r="RV67" s="90"/>
      <c r="RW67" s="90"/>
      <c r="RX67" s="90"/>
      <c r="RY67" s="90"/>
      <c r="RZ67" s="90"/>
      <c r="SA67" s="90"/>
      <c r="SB67" s="90"/>
      <c r="SC67" s="90"/>
      <c r="SD67" s="90"/>
      <c r="SE67" s="90"/>
      <c r="SF67" s="90"/>
      <c r="SG67" s="90"/>
      <c r="SH67" s="90"/>
      <c r="SI67" s="90"/>
      <c r="SJ67" s="90"/>
      <c r="SK67" s="90"/>
      <c r="SL67" s="90"/>
      <c r="SM67" s="90"/>
      <c r="SN67" s="90"/>
      <c r="SO67" s="90"/>
      <c r="SP67" s="90"/>
      <c r="SQ67" s="90"/>
      <c r="SR67" s="90"/>
      <c r="SS67" s="90"/>
      <c r="ST67" s="90"/>
      <c r="SU67" s="90"/>
      <c r="SV67" s="90"/>
      <c r="SW67" s="90"/>
      <c r="SX67" s="90"/>
      <c r="SY67" s="90"/>
      <c r="SZ67" s="90"/>
      <c r="TA67" s="90"/>
      <c r="TB67" s="90"/>
      <c r="TC67" s="90"/>
      <c r="TD67" s="90"/>
      <c r="TE67" s="90"/>
      <c r="TF67" s="90"/>
      <c r="TG67" s="90"/>
      <c r="TH67" s="90"/>
      <c r="TI67" s="90"/>
      <c r="TJ67" s="90"/>
      <c r="TK67" s="90"/>
      <c r="TL67" s="90"/>
      <c r="TM67" s="90"/>
      <c r="TN67" s="90"/>
      <c r="TO67" s="90"/>
      <c r="TP67" s="90"/>
      <c r="TQ67" s="90"/>
      <c r="TR67" s="90"/>
      <c r="TS67" s="90"/>
      <c r="TT67" s="90"/>
      <c r="TU67" s="90"/>
      <c r="TV67" s="90"/>
      <c r="TW67" s="90"/>
      <c r="TX67" s="90"/>
      <c r="TY67" s="90"/>
      <c r="TZ67" s="90"/>
      <c r="UA67" s="90"/>
      <c r="UB67" s="90"/>
      <c r="UC67" s="90"/>
      <c r="UD67" s="90"/>
      <c r="UE67" s="90"/>
      <c r="UF67" s="90"/>
      <c r="UG67" s="90"/>
      <c r="UH67" s="90"/>
      <c r="UI67" s="90"/>
      <c r="UJ67" s="90"/>
      <c r="UK67" s="90"/>
      <c r="UL67" s="90"/>
      <c r="UM67" s="90"/>
      <c r="UN67" s="90"/>
      <c r="UO67" s="90"/>
      <c r="UP67" s="90"/>
      <c r="UQ67" s="90"/>
      <c r="UR67" s="90"/>
      <c r="US67" s="90"/>
      <c r="UT67" s="90"/>
      <c r="UU67" s="90"/>
      <c r="UV67" s="90"/>
      <c r="UW67" s="90"/>
      <c r="UX67" s="90"/>
      <c r="UY67" s="90"/>
      <c r="UZ67" s="90"/>
      <c r="VA67" s="90"/>
      <c r="VB67" s="90"/>
      <c r="VC67" s="90"/>
      <c r="VD67" s="90"/>
      <c r="VE67" s="90"/>
      <c r="VF67" s="90"/>
      <c r="VG67" s="90"/>
      <c r="VH67" s="90"/>
      <c r="VI67" s="90"/>
      <c r="VJ67" s="90"/>
      <c r="VK67" s="90"/>
      <c r="VL67" s="90"/>
      <c r="VM67" s="90"/>
      <c r="VN67" s="90"/>
      <c r="VO67" s="90"/>
      <c r="VP67" s="90"/>
      <c r="VQ67" s="90"/>
      <c r="VR67" s="90"/>
      <c r="VS67" s="90"/>
      <c r="VT67" s="90"/>
      <c r="VU67" s="90"/>
      <c r="VV67" s="90"/>
      <c r="VW67" s="90"/>
      <c r="VX67" s="90"/>
      <c r="VY67" s="90"/>
      <c r="VZ67" s="90"/>
      <c r="WA67" s="90"/>
      <c r="WB67" s="90"/>
      <c r="WC67" s="90"/>
      <c r="WD67" s="90"/>
      <c r="WE67" s="90"/>
      <c r="WF67" s="90"/>
      <c r="WG67" s="90"/>
      <c r="WH67" s="90"/>
      <c r="WI67" s="90"/>
      <c r="WJ67" s="90"/>
      <c r="WK67" s="90"/>
      <c r="WL67" s="90"/>
      <c r="WM67" s="90"/>
      <c r="WN67" s="90"/>
      <c r="WO67" s="90"/>
      <c r="WP67" s="90"/>
      <c r="WQ67" s="90"/>
      <c r="WR67" s="90"/>
      <c r="WS67" s="90"/>
      <c r="WT67" s="90"/>
      <c r="WU67" s="90"/>
      <c r="WV67" s="90"/>
      <c r="WW67" s="90"/>
      <c r="WX67" s="90"/>
      <c r="WY67" s="90"/>
      <c r="WZ67" s="90"/>
      <c r="XA67" s="90"/>
      <c r="XB67" s="90"/>
      <c r="XC67" s="90"/>
      <c r="XD67" s="90"/>
      <c r="XE67" s="90"/>
      <c r="XF67" s="90"/>
      <c r="XG67" s="90"/>
      <c r="XH67" s="90"/>
      <c r="XI67" s="90"/>
      <c r="XJ67" s="90"/>
      <c r="XK67" s="90"/>
      <c r="XL67" s="90"/>
      <c r="XM67" s="90"/>
      <c r="XN67" s="90"/>
      <c r="XO67" s="90"/>
      <c r="XP67" s="90"/>
      <c r="XQ67" s="90"/>
      <c r="XR67" s="90"/>
      <c r="XS67" s="90"/>
      <c r="XT67" s="90"/>
      <c r="XU67" s="90"/>
      <c r="XV67" s="90"/>
      <c r="XW67" s="90"/>
      <c r="XX67" s="90"/>
      <c r="XY67" s="90"/>
      <c r="XZ67" s="90"/>
      <c r="YA67" s="90"/>
      <c r="YB67" s="90"/>
      <c r="YC67" s="90"/>
      <c r="YD67" s="90"/>
      <c r="YE67" s="90"/>
      <c r="YF67" s="90"/>
      <c r="YG67" s="90"/>
      <c r="YH67" s="90"/>
      <c r="YI67" s="90"/>
      <c r="YJ67" s="90"/>
      <c r="YK67" s="90"/>
      <c r="YL67" s="90"/>
      <c r="YM67" s="90"/>
      <c r="YN67" s="90"/>
      <c r="YO67" s="90"/>
      <c r="YP67" s="90"/>
      <c r="YQ67" s="90"/>
      <c r="YR67" s="90"/>
      <c r="YS67" s="90"/>
      <c r="YT67" s="90"/>
      <c r="YU67" s="90"/>
      <c r="YV67" s="90"/>
      <c r="YW67" s="90"/>
      <c r="YX67" s="90"/>
      <c r="YY67" s="90"/>
      <c r="YZ67" s="90"/>
      <c r="ZA67" s="90"/>
      <c r="ZB67" s="90"/>
      <c r="ZC67" s="90"/>
      <c r="ZD67" s="90"/>
      <c r="ZE67" s="90"/>
      <c r="ZF67" s="90"/>
      <c r="ZG67" s="90"/>
      <c r="ZH67" s="90"/>
      <c r="ZI67" s="90"/>
      <c r="ZJ67" s="90"/>
      <c r="ZK67" s="90"/>
      <c r="ZL67" s="90"/>
      <c r="ZM67" s="90"/>
      <c r="ZN67" s="90"/>
      <c r="ZO67" s="90"/>
      <c r="ZP67" s="90"/>
      <c r="ZQ67" s="90"/>
      <c r="ZR67" s="90"/>
      <c r="ZS67" s="90"/>
      <c r="ZT67" s="90"/>
      <c r="ZU67" s="90"/>
      <c r="ZV67" s="90"/>
      <c r="ZW67" s="90"/>
      <c r="ZX67" s="90"/>
      <c r="ZY67" s="90"/>
      <c r="ZZ67" s="90"/>
      <c r="AAA67" s="90"/>
      <c r="AAB67" s="90"/>
      <c r="AAC67" s="90"/>
      <c r="AAD67" s="90"/>
      <c r="AAE67" s="90"/>
      <c r="AAF67" s="90"/>
      <c r="AAG67" s="90"/>
      <c r="AAH67" s="90"/>
      <c r="AAI67" s="90"/>
      <c r="AAJ67" s="90"/>
      <c r="AAK67" s="90"/>
      <c r="AAL67" s="90"/>
      <c r="AAM67" s="90"/>
      <c r="AAN67" s="90"/>
      <c r="AAO67" s="90"/>
      <c r="AAP67" s="90"/>
      <c r="AAQ67" s="90"/>
      <c r="AAR67" s="90"/>
      <c r="AAS67" s="90"/>
      <c r="AAT67" s="90"/>
      <c r="AAU67" s="90"/>
      <c r="AAV67" s="90"/>
      <c r="AAW67" s="90"/>
      <c r="AAX67" s="90"/>
      <c r="AAY67" s="90"/>
      <c r="AAZ67" s="90"/>
      <c r="ABA67" s="90"/>
      <c r="ABB67" s="90"/>
      <c r="ABC67" s="90"/>
      <c r="ABD67" s="90"/>
      <c r="ABE67" s="90"/>
      <c r="ABF67" s="90"/>
      <c r="ABG67" s="90"/>
      <c r="ABH67" s="90"/>
      <c r="ABI67" s="90"/>
      <c r="ABJ67" s="90"/>
      <c r="ABK67" s="90"/>
      <c r="ABL67" s="90"/>
      <c r="ABM67" s="90"/>
      <c r="ABN67" s="90"/>
      <c r="ABO67" s="90"/>
      <c r="ABP67" s="90"/>
      <c r="ABQ67" s="90"/>
      <c r="ABR67" s="90"/>
      <c r="ABS67" s="90"/>
      <c r="ABT67" s="90"/>
      <c r="ABU67" s="90"/>
      <c r="ABV67" s="90"/>
      <c r="ABW67" s="90"/>
      <c r="ABX67" s="90"/>
      <c r="ABY67" s="90"/>
      <c r="ABZ67" s="90"/>
      <c r="ACA67" s="90"/>
      <c r="ACB67" s="90"/>
      <c r="ACC67" s="90"/>
      <c r="ACD67" s="90"/>
      <c r="ACE67" s="90"/>
      <c r="ACF67" s="90"/>
      <c r="ACG67" s="90"/>
      <c r="ACH67" s="90"/>
      <c r="ACI67" s="90"/>
      <c r="ACJ67" s="90"/>
      <c r="ACK67" s="90"/>
      <c r="ACL67" s="90"/>
      <c r="ACM67" s="90"/>
      <c r="ACN67" s="90"/>
      <c r="ACO67" s="90"/>
      <c r="ACP67" s="90"/>
      <c r="ACQ67" s="90"/>
      <c r="ACR67" s="90"/>
      <c r="ACS67" s="90"/>
      <c r="ACT67" s="90"/>
      <c r="ACU67" s="90"/>
      <c r="ACV67" s="90"/>
      <c r="ACW67" s="90"/>
      <c r="ACX67" s="90"/>
      <c r="ACY67" s="90"/>
      <c r="ACZ67" s="90"/>
      <c r="ADA67" s="90"/>
      <c r="ADB67" s="90"/>
      <c r="ADC67" s="90"/>
      <c r="ADD67" s="90"/>
      <c r="ADE67" s="90"/>
      <c r="ADF67" s="90"/>
      <c r="ADG67" s="90"/>
      <c r="ADH67" s="90"/>
      <c r="ADI67" s="90"/>
      <c r="ADJ67" s="90"/>
      <c r="ADK67" s="90"/>
      <c r="ADL67" s="90"/>
      <c r="ADM67" s="90"/>
      <c r="ADN67" s="90"/>
      <c r="ADO67" s="90"/>
      <c r="ADP67" s="90"/>
      <c r="ADQ67" s="90"/>
      <c r="ADR67" s="90"/>
      <c r="ADS67" s="90"/>
      <c r="ADT67" s="90"/>
      <c r="ADU67" s="90"/>
      <c r="ADV67" s="90"/>
      <c r="ADW67" s="90"/>
      <c r="ADX67" s="90"/>
      <c r="ADY67" s="90"/>
      <c r="ADZ67" s="90"/>
      <c r="AEA67" s="90"/>
      <c r="AEB67" s="90"/>
      <c r="AEC67" s="90"/>
      <c r="AED67" s="90"/>
      <c r="AEE67" s="90"/>
      <c r="AEF67" s="90"/>
      <c r="AEG67" s="90"/>
      <c r="AEH67" s="90"/>
      <c r="AEI67" s="90"/>
      <c r="AEJ67" s="90"/>
      <c r="AEK67" s="90"/>
      <c r="AEL67" s="90"/>
      <c r="AEM67" s="90"/>
      <c r="AEN67" s="90"/>
      <c r="AEO67" s="90"/>
      <c r="AEP67" s="90"/>
      <c r="AEQ67" s="90"/>
      <c r="AER67" s="90"/>
      <c r="AES67" s="90"/>
      <c r="AET67" s="90"/>
      <c r="AEU67" s="90"/>
      <c r="AEV67" s="90"/>
      <c r="AEW67" s="90"/>
      <c r="AEX67" s="90"/>
      <c r="AEY67" s="90"/>
      <c r="AEZ67" s="90"/>
      <c r="AFA67" s="90"/>
      <c r="AFB67" s="90"/>
      <c r="AFC67" s="90"/>
      <c r="AFD67" s="90"/>
      <c r="AFE67" s="90"/>
      <c r="AFF67" s="90"/>
      <c r="AFG67" s="90"/>
      <c r="AFH67" s="90"/>
      <c r="AFI67" s="90"/>
      <c r="AFJ67" s="90"/>
      <c r="AFK67" s="90"/>
      <c r="AFL67" s="90"/>
      <c r="AFM67" s="90"/>
      <c r="AFN67" s="90"/>
      <c r="AFO67" s="90"/>
      <c r="AFP67" s="90"/>
      <c r="AFQ67" s="90"/>
      <c r="AFR67" s="90"/>
      <c r="AFS67" s="90"/>
      <c r="AFT67" s="90"/>
      <c r="AFU67" s="90"/>
      <c r="AFV67" s="90"/>
      <c r="AFW67" s="90"/>
      <c r="AFX67" s="90"/>
      <c r="AFY67" s="90"/>
      <c r="AFZ67" s="90"/>
      <c r="AGA67" s="90"/>
      <c r="AGB67" s="90"/>
      <c r="AGC67" s="90"/>
      <c r="AGD67" s="90"/>
      <c r="AGE67" s="90"/>
      <c r="AGF67" s="90"/>
      <c r="AGG67" s="90"/>
      <c r="AGH67" s="90"/>
      <c r="AGI67" s="90"/>
      <c r="AGJ67" s="90"/>
      <c r="AGK67" s="90"/>
      <c r="AGL67" s="90"/>
      <c r="AGM67" s="90"/>
      <c r="AGN67" s="90"/>
      <c r="AGO67" s="90"/>
      <c r="AGP67" s="90"/>
      <c r="AGQ67" s="90"/>
      <c r="AGR67" s="90"/>
      <c r="AGS67" s="90"/>
      <c r="AGT67" s="90"/>
      <c r="AGU67" s="90"/>
      <c r="AGV67" s="90"/>
      <c r="AGW67" s="90"/>
      <c r="AGX67" s="90"/>
      <c r="AGY67" s="90"/>
      <c r="AGZ67" s="90"/>
      <c r="AHA67" s="90"/>
      <c r="AHB67" s="90"/>
      <c r="AHC67" s="90"/>
      <c r="AHD67" s="90"/>
      <c r="AHE67" s="90"/>
      <c r="AHF67" s="90"/>
      <c r="AHG67" s="90"/>
      <c r="AHH67" s="90"/>
      <c r="AHI67" s="90"/>
      <c r="AHJ67" s="90"/>
      <c r="AHK67" s="90"/>
      <c r="AHL67" s="90"/>
      <c r="AHM67" s="90"/>
      <c r="AHN67" s="90"/>
      <c r="AHO67" s="90"/>
      <c r="AHP67" s="90"/>
      <c r="AHQ67" s="90"/>
      <c r="AHR67" s="90"/>
      <c r="AHS67" s="90"/>
      <c r="AHT67" s="90"/>
      <c r="AHU67" s="90"/>
      <c r="AHV67" s="90"/>
      <c r="AHW67" s="90"/>
      <c r="AHX67" s="90"/>
      <c r="AHY67" s="90"/>
      <c r="AHZ67" s="90"/>
      <c r="AIA67" s="90"/>
      <c r="AIB67" s="90"/>
      <c r="AIC67" s="90"/>
      <c r="AID67" s="90"/>
      <c r="AIE67" s="90"/>
      <c r="AIF67" s="90"/>
      <c r="AIG67" s="90"/>
      <c r="AIH67" s="90"/>
      <c r="AII67" s="90"/>
      <c r="AIJ67" s="90"/>
      <c r="AIK67" s="90"/>
      <c r="AIL67" s="90"/>
      <c r="AIM67" s="90"/>
      <c r="AIN67" s="90"/>
      <c r="AIO67" s="90"/>
      <c r="AIP67" s="90"/>
      <c r="AIQ67" s="90"/>
      <c r="AIR67" s="90"/>
      <c r="AIS67" s="90"/>
      <c r="AIT67" s="90"/>
      <c r="AIU67" s="90"/>
      <c r="AIV67" s="90"/>
      <c r="AIW67" s="90"/>
      <c r="AIX67" s="90"/>
      <c r="AIY67" s="90"/>
      <c r="AIZ67" s="90"/>
      <c r="AJA67" s="90"/>
      <c r="AJB67" s="90"/>
      <c r="AJC67" s="90"/>
      <c r="AJD67" s="90"/>
      <c r="AJE67" s="90"/>
      <c r="AJF67" s="90"/>
      <c r="AJG67" s="90"/>
      <c r="AJH67" s="90"/>
      <c r="AJI67" s="90"/>
      <c r="AJJ67" s="90"/>
      <c r="AJK67" s="90"/>
      <c r="AJL67" s="90"/>
      <c r="AJM67" s="90"/>
      <c r="AJN67" s="90"/>
      <c r="AJO67" s="90"/>
      <c r="AJP67" s="90"/>
      <c r="AJQ67" s="90"/>
      <c r="AJR67" s="90"/>
      <c r="AJS67" s="90"/>
      <c r="AJT67" s="90"/>
      <c r="AJU67" s="90"/>
      <c r="AJV67" s="90"/>
      <c r="AJW67" s="90"/>
      <c r="AJX67" s="90"/>
      <c r="AJY67" s="90"/>
      <c r="AJZ67" s="90"/>
      <c r="AKA67" s="90"/>
      <c r="AKB67" s="90"/>
      <c r="AKC67" s="90"/>
      <c r="AKD67" s="90"/>
      <c r="AKE67" s="90"/>
      <c r="AKF67" s="90"/>
      <c r="AKG67" s="90"/>
      <c r="AKH67" s="90"/>
      <c r="AKI67" s="90"/>
      <c r="AKJ67" s="90"/>
      <c r="AKK67" s="90"/>
      <c r="AKL67" s="90"/>
      <c r="AKM67" s="90"/>
      <c r="AKN67" s="90"/>
      <c r="AKO67" s="90"/>
      <c r="AKP67" s="90"/>
      <c r="AKQ67" s="90"/>
      <c r="AKR67" s="90"/>
      <c r="AKS67" s="90"/>
      <c r="AKT67" s="90"/>
      <c r="AKU67" s="90"/>
      <c r="AKV67" s="90"/>
      <c r="AKW67" s="90"/>
      <c r="AKX67" s="90"/>
      <c r="AKY67" s="90"/>
      <c r="AKZ67" s="90"/>
      <c r="ALA67" s="90"/>
      <c r="ALB67" s="90"/>
      <c r="ALC67" s="90"/>
      <c r="ALD67" s="90"/>
      <c r="ALE67" s="90"/>
      <c r="ALF67" s="90"/>
      <c r="ALG67" s="90"/>
      <c r="ALH67" s="90"/>
      <c r="ALI67" s="90"/>
      <c r="ALJ67" s="90"/>
      <c r="ALK67" s="90"/>
      <c r="ALL67" s="90"/>
      <c r="ALM67" s="90"/>
      <c r="ALN67" s="90"/>
      <c r="ALO67" s="90"/>
      <c r="ALP67" s="90"/>
      <c r="ALQ67" s="90"/>
      <c r="ALR67" s="90"/>
      <c r="ALS67" s="90"/>
      <c r="ALT67" s="90"/>
      <c r="ALU67" s="90"/>
      <c r="ALV67" s="90"/>
      <c r="ALW67" s="90"/>
      <c r="ALX67" s="90"/>
      <c r="ALY67" s="90"/>
      <c r="ALZ67" s="90"/>
      <c r="AMA67" s="90"/>
      <c r="AMB67" s="90"/>
      <c r="AMC67" s="90"/>
      <c r="AMD67" s="90"/>
      <c r="AME67" s="90"/>
      <c r="AMF67" s="90"/>
      <c r="AMG67" s="90"/>
      <c r="AMH67" s="90"/>
      <c r="AMI67" s="90"/>
    </row>
    <row r="68" spans="1:1023" ht="69.75" customHeight="1">
      <c r="A68" s="430">
        <v>24</v>
      </c>
      <c r="B68" s="433" t="s">
        <v>712</v>
      </c>
      <c r="C68" s="367"/>
      <c r="D68" s="433" t="s">
        <v>268</v>
      </c>
      <c r="E68" s="433" t="s">
        <v>269</v>
      </c>
      <c r="F68" s="439"/>
      <c r="G68" s="413"/>
      <c r="H68" s="416"/>
      <c r="I68" s="419"/>
      <c r="J68" s="136" t="s">
        <v>735</v>
      </c>
      <c r="K68" s="137" t="s">
        <v>948</v>
      </c>
      <c r="L68" s="419"/>
      <c r="M68" s="419"/>
      <c r="N68" s="407"/>
      <c r="O68" s="369"/>
      <c r="P68" s="391"/>
      <c r="Q68" s="385"/>
      <c r="R68" s="393"/>
      <c r="S68" s="394"/>
      <c r="T68" s="385"/>
      <c r="U68" s="404"/>
      <c r="V68" s="136" t="s">
        <v>112</v>
      </c>
      <c r="W68" s="116" t="s">
        <v>949</v>
      </c>
      <c r="X68" s="117" t="s">
        <v>950</v>
      </c>
      <c r="Y68" s="145" t="s">
        <v>945</v>
      </c>
      <c r="Z68" s="134" t="s">
        <v>946</v>
      </c>
      <c r="AA68" s="120" t="str">
        <f t="shared" si="5"/>
        <v>Probabilidad</v>
      </c>
      <c r="AB68" s="121" t="s">
        <v>727</v>
      </c>
      <c r="AC68" s="121" t="s">
        <v>728</v>
      </c>
      <c r="AD68" s="122" t="str">
        <f t="shared" si="6"/>
        <v>40%</v>
      </c>
      <c r="AE68" s="121" t="s">
        <v>729</v>
      </c>
      <c r="AF68" s="121" t="s">
        <v>730</v>
      </c>
      <c r="AG68" s="121" t="s">
        <v>731</v>
      </c>
      <c r="AH68" s="123">
        <f>IFERROR(IF(AND(AA67="Probabilidad",AA68="Probabilidad"),(AI67-(+AI67*AD68)),IF(AND(AA68="Probabilidad",AA67="Impacto"),(AI67-(+AI67*AD68)),IF(AA68="Impacto",AI67,""))),"")</f>
        <v>0.216</v>
      </c>
      <c r="AI68" s="122">
        <f t="shared" si="7"/>
        <v>0.216</v>
      </c>
      <c r="AJ68" s="387"/>
      <c r="AK68" s="388"/>
      <c r="AL68" s="124">
        <f t="shared" si="8"/>
        <v>0.6</v>
      </c>
      <c r="AM68" s="389"/>
      <c r="AN68" s="388"/>
      <c r="AO68" s="384"/>
      <c r="AP68" s="367"/>
      <c r="AQ68" s="120" t="s">
        <v>118</v>
      </c>
      <c r="AR68" s="134" t="s">
        <v>94</v>
      </c>
      <c r="AS68" s="134" t="s">
        <v>94</v>
      </c>
      <c r="AT68" s="134" t="s">
        <v>94</v>
      </c>
      <c r="AU68" s="134" t="s">
        <v>94</v>
      </c>
      <c r="AV68" s="402"/>
      <c r="AW68" s="142" t="s">
        <v>112</v>
      </c>
      <c r="AX68" s="264" t="s">
        <v>2866</v>
      </c>
      <c r="AY68" s="265" t="s">
        <v>3481</v>
      </c>
      <c r="AZ68" s="265" t="s">
        <v>3435</v>
      </c>
      <c r="BA68" s="143" t="s">
        <v>118</v>
      </c>
      <c r="BB68" s="128"/>
      <c r="BC68" s="128"/>
      <c r="BD68" s="128"/>
      <c r="BE68" s="373"/>
      <c r="BF68" s="428"/>
      <c r="BG68" s="428"/>
      <c r="BH68" s="164"/>
      <c r="AMI68" s="86"/>
    </row>
    <row r="69" spans="1:1023" ht="98.25" customHeight="1">
      <c r="A69" s="430">
        <v>24</v>
      </c>
      <c r="B69" s="433" t="s">
        <v>712</v>
      </c>
      <c r="C69" s="367"/>
      <c r="D69" s="433" t="s">
        <v>268</v>
      </c>
      <c r="E69" s="433" t="s">
        <v>269</v>
      </c>
      <c r="F69" s="439"/>
      <c r="G69" s="413"/>
      <c r="H69" s="416"/>
      <c r="I69" s="419"/>
      <c r="J69" s="136" t="s">
        <v>741</v>
      </c>
      <c r="K69" s="137" t="s">
        <v>951</v>
      </c>
      <c r="L69" s="419"/>
      <c r="M69" s="419"/>
      <c r="N69" s="407"/>
      <c r="O69" s="369"/>
      <c r="P69" s="391"/>
      <c r="Q69" s="385"/>
      <c r="R69" s="393"/>
      <c r="S69" s="394"/>
      <c r="T69" s="385"/>
      <c r="U69" s="404"/>
      <c r="V69" s="136" t="s">
        <v>124</v>
      </c>
      <c r="W69" s="116" t="s">
        <v>952</v>
      </c>
      <c r="X69" s="161" t="s">
        <v>953</v>
      </c>
      <c r="Y69" s="165" t="s">
        <v>94</v>
      </c>
      <c r="Z69" s="166" t="s">
        <v>946</v>
      </c>
      <c r="AA69" s="120" t="str">
        <f t="shared" si="5"/>
        <v>Probabilidad</v>
      </c>
      <c r="AB69" s="121" t="s">
        <v>727</v>
      </c>
      <c r="AC69" s="121" t="s">
        <v>728</v>
      </c>
      <c r="AD69" s="122" t="str">
        <f t="shared" si="6"/>
        <v>40%</v>
      </c>
      <c r="AE69" s="121" t="s">
        <v>954</v>
      </c>
      <c r="AF69" s="121" t="s">
        <v>730</v>
      </c>
      <c r="AG69" s="121" t="s">
        <v>955</v>
      </c>
      <c r="AH69" s="123">
        <f t="shared" ref="AH69:AH73" si="74">IFERROR(IF(AND(AA68="Probabilidad",AA69="Probabilidad"),(AI68-(+AI68*AD69)),IF(AND(AA69="Probabilidad",AA68="Impacto"),(AI68-(+AI68*AD69)),IF(AA69="Impacto",AI68,""))),"")</f>
        <v>0.12959999999999999</v>
      </c>
      <c r="AI69" s="122">
        <f t="shared" si="7"/>
        <v>0.12959999999999999</v>
      </c>
      <c r="AJ69" s="387"/>
      <c r="AK69" s="388"/>
      <c r="AL69" s="124">
        <f t="shared" si="8"/>
        <v>0.6</v>
      </c>
      <c r="AM69" s="389"/>
      <c r="AN69" s="388"/>
      <c r="AO69" s="384"/>
      <c r="AP69" s="367"/>
      <c r="AQ69" s="120" t="s">
        <v>128</v>
      </c>
      <c r="AR69" s="134" t="s">
        <v>94</v>
      </c>
      <c r="AS69" s="134" t="s">
        <v>94</v>
      </c>
      <c r="AT69" s="134" t="s">
        <v>94</v>
      </c>
      <c r="AU69" s="134" t="s">
        <v>94</v>
      </c>
      <c r="AV69" s="402"/>
      <c r="AW69" s="142" t="s">
        <v>124</v>
      </c>
      <c r="AX69" s="264" t="s">
        <v>2866</v>
      </c>
      <c r="AY69" s="265" t="s">
        <v>3482</v>
      </c>
      <c r="AZ69" s="265" t="s">
        <v>3436</v>
      </c>
      <c r="BA69" s="143" t="s">
        <v>128</v>
      </c>
      <c r="BB69" s="128"/>
      <c r="BC69" s="128"/>
      <c r="BD69" s="128"/>
      <c r="BE69" s="373"/>
      <c r="BF69" s="428"/>
      <c r="BG69" s="428"/>
      <c r="BH69" s="164"/>
      <c r="AMI69" s="86"/>
    </row>
    <row r="70" spans="1:1023" ht="93" customHeight="1">
      <c r="A70" s="430">
        <v>24</v>
      </c>
      <c r="B70" s="433" t="s">
        <v>712</v>
      </c>
      <c r="C70" s="367"/>
      <c r="D70" s="433" t="s">
        <v>268</v>
      </c>
      <c r="E70" s="433" t="s">
        <v>269</v>
      </c>
      <c r="F70" s="439"/>
      <c r="G70" s="413"/>
      <c r="H70" s="416"/>
      <c r="I70" s="419"/>
      <c r="J70" s="136" t="s">
        <v>749</v>
      </c>
      <c r="K70" s="137" t="s">
        <v>956</v>
      </c>
      <c r="L70" s="419"/>
      <c r="M70" s="419"/>
      <c r="N70" s="407"/>
      <c r="O70" s="369"/>
      <c r="P70" s="391"/>
      <c r="Q70" s="385"/>
      <c r="R70" s="393"/>
      <c r="S70" s="394"/>
      <c r="T70" s="385"/>
      <c r="U70" s="404"/>
      <c r="V70" s="136" t="s">
        <v>131</v>
      </c>
      <c r="W70" s="116" t="s">
        <v>957</v>
      </c>
      <c r="X70" s="117" t="s">
        <v>958</v>
      </c>
      <c r="Y70" s="145" t="s">
        <v>281</v>
      </c>
      <c r="Z70" s="134" t="s">
        <v>830</v>
      </c>
      <c r="AA70" s="120" t="str">
        <f t="shared" si="5"/>
        <v>Impacto</v>
      </c>
      <c r="AB70" s="121" t="s">
        <v>808</v>
      </c>
      <c r="AC70" s="121" t="s">
        <v>728</v>
      </c>
      <c r="AD70" s="122" t="str">
        <f t="shared" si="6"/>
        <v>25%</v>
      </c>
      <c r="AE70" s="121" t="s">
        <v>729</v>
      </c>
      <c r="AF70" s="121" t="s">
        <v>730</v>
      </c>
      <c r="AG70" s="121" t="s">
        <v>731</v>
      </c>
      <c r="AH70" s="123">
        <f t="shared" si="74"/>
        <v>0.12959999999999999</v>
      </c>
      <c r="AI70" s="122">
        <f t="shared" si="7"/>
        <v>0.12959999999999999</v>
      </c>
      <c r="AJ70" s="387"/>
      <c r="AK70" s="388"/>
      <c r="AL70" s="124">
        <f t="shared" si="8"/>
        <v>0.44999999999999996</v>
      </c>
      <c r="AM70" s="389"/>
      <c r="AN70" s="388"/>
      <c r="AO70" s="384"/>
      <c r="AP70" s="367"/>
      <c r="AQ70" s="120" t="s">
        <v>136</v>
      </c>
      <c r="AR70" s="134" t="s">
        <v>94</v>
      </c>
      <c r="AS70" s="134" t="s">
        <v>94</v>
      </c>
      <c r="AT70" s="134" t="s">
        <v>94</v>
      </c>
      <c r="AU70" s="134" t="s">
        <v>94</v>
      </c>
      <c r="AV70" s="402"/>
      <c r="AW70" s="142" t="s">
        <v>131</v>
      </c>
      <c r="AX70" s="264" t="s">
        <v>2866</v>
      </c>
      <c r="AY70" s="265" t="s">
        <v>2909</v>
      </c>
      <c r="AZ70" s="265" t="s">
        <v>2907</v>
      </c>
      <c r="BA70" s="143" t="s">
        <v>136</v>
      </c>
      <c r="BB70" s="128"/>
      <c r="BC70" s="128"/>
      <c r="BD70" s="128"/>
      <c r="BE70" s="373"/>
      <c r="BF70" s="428"/>
      <c r="BG70" s="428"/>
      <c r="BH70" s="164"/>
      <c r="AMI70" s="86"/>
    </row>
    <row r="71" spans="1:1023" ht="114.75" customHeight="1">
      <c r="A71" s="430">
        <v>24</v>
      </c>
      <c r="B71" s="433" t="s">
        <v>712</v>
      </c>
      <c r="C71" s="367"/>
      <c r="D71" s="433" t="s">
        <v>268</v>
      </c>
      <c r="E71" s="433" t="s">
        <v>269</v>
      </c>
      <c r="F71" s="439"/>
      <c r="G71" s="413"/>
      <c r="H71" s="416"/>
      <c r="I71" s="419"/>
      <c r="J71" s="136" t="s">
        <v>756</v>
      </c>
      <c r="K71" s="137" t="s">
        <v>959</v>
      </c>
      <c r="L71" s="419"/>
      <c r="M71" s="419"/>
      <c r="N71" s="407"/>
      <c r="O71" s="369"/>
      <c r="P71" s="391"/>
      <c r="Q71" s="385"/>
      <c r="R71" s="393"/>
      <c r="S71" s="394"/>
      <c r="T71" s="385"/>
      <c r="U71" s="404"/>
      <c r="V71" s="136" t="s">
        <v>139</v>
      </c>
      <c r="W71" s="116" t="s">
        <v>960</v>
      </c>
      <c r="X71" s="117" t="s">
        <v>961</v>
      </c>
      <c r="Y71" s="117" t="s">
        <v>281</v>
      </c>
      <c r="Z71" s="135" t="s">
        <v>962</v>
      </c>
      <c r="AA71" s="120" t="str">
        <f t="shared" si="5"/>
        <v>Impacto</v>
      </c>
      <c r="AB71" s="121" t="s">
        <v>808</v>
      </c>
      <c r="AC71" s="121" t="s">
        <v>728</v>
      </c>
      <c r="AD71" s="122" t="str">
        <f t="shared" si="6"/>
        <v>25%</v>
      </c>
      <c r="AE71" s="121" t="s">
        <v>729</v>
      </c>
      <c r="AF71" s="121" t="s">
        <v>730</v>
      </c>
      <c r="AG71" s="121" t="s">
        <v>731</v>
      </c>
      <c r="AH71" s="123">
        <f t="shared" si="74"/>
        <v>0.12959999999999999</v>
      </c>
      <c r="AI71" s="122">
        <f t="shared" si="7"/>
        <v>0.12959999999999999</v>
      </c>
      <c r="AJ71" s="387"/>
      <c r="AK71" s="388"/>
      <c r="AL71" s="124">
        <f t="shared" si="8"/>
        <v>0.33749999999999997</v>
      </c>
      <c r="AM71" s="389"/>
      <c r="AN71" s="388"/>
      <c r="AO71" s="384"/>
      <c r="AP71" s="367"/>
      <c r="AQ71" s="120" t="s">
        <v>145</v>
      </c>
      <c r="AR71" s="134" t="s">
        <v>94</v>
      </c>
      <c r="AS71" s="134" t="s">
        <v>94</v>
      </c>
      <c r="AT71" s="134" t="s">
        <v>94</v>
      </c>
      <c r="AU71" s="134" t="s">
        <v>94</v>
      </c>
      <c r="AV71" s="402"/>
      <c r="AW71" s="142" t="s">
        <v>139</v>
      </c>
      <c r="AX71" s="264" t="s">
        <v>2866</v>
      </c>
      <c r="AY71" s="265" t="s">
        <v>2910</v>
      </c>
      <c r="AZ71" s="265" t="s">
        <v>2907</v>
      </c>
      <c r="BA71" s="143" t="s">
        <v>145</v>
      </c>
      <c r="BB71" s="128"/>
      <c r="BC71" s="128"/>
      <c r="BD71" s="128"/>
      <c r="BE71" s="373"/>
      <c r="BF71" s="428"/>
      <c r="BG71" s="428"/>
      <c r="BH71" s="164"/>
      <c r="AMI71" s="86"/>
    </row>
    <row r="72" spans="1:1023" ht="81.75" customHeight="1">
      <c r="A72" s="430">
        <v>24</v>
      </c>
      <c r="B72" s="433" t="s">
        <v>712</v>
      </c>
      <c r="C72" s="367"/>
      <c r="D72" s="433" t="s">
        <v>268</v>
      </c>
      <c r="E72" s="433" t="s">
        <v>269</v>
      </c>
      <c r="F72" s="439"/>
      <c r="G72" s="413"/>
      <c r="H72" s="416"/>
      <c r="I72" s="419"/>
      <c r="J72" s="136" t="s">
        <v>757</v>
      </c>
      <c r="K72" s="137" t="s">
        <v>963</v>
      </c>
      <c r="L72" s="419"/>
      <c r="M72" s="419"/>
      <c r="N72" s="407"/>
      <c r="O72" s="369"/>
      <c r="P72" s="391"/>
      <c r="Q72" s="385"/>
      <c r="R72" s="393"/>
      <c r="S72" s="394"/>
      <c r="T72" s="385"/>
      <c r="U72" s="404"/>
      <c r="V72" s="136" t="s">
        <v>150</v>
      </c>
      <c r="W72" s="116"/>
      <c r="X72" s="117" t="s">
        <v>963</v>
      </c>
      <c r="Y72" s="117" t="s">
        <v>963</v>
      </c>
      <c r="Z72" s="135" t="s">
        <v>963</v>
      </c>
      <c r="AA72" s="120" t="str">
        <f t="shared" si="5"/>
        <v/>
      </c>
      <c r="AB72" s="121"/>
      <c r="AC72" s="121"/>
      <c r="AD72" s="122" t="str">
        <f t="shared" si="6"/>
        <v/>
      </c>
      <c r="AE72" s="121"/>
      <c r="AF72" s="121"/>
      <c r="AG72" s="121"/>
      <c r="AH72" s="123" t="str">
        <f t="shared" si="74"/>
        <v/>
      </c>
      <c r="AI72" s="122" t="str">
        <f t="shared" si="7"/>
        <v/>
      </c>
      <c r="AJ72" s="387"/>
      <c r="AK72" s="388"/>
      <c r="AL72" s="124" t="str">
        <f t="shared" si="8"/>
        <v/>
      </c>
      <c r="AM72" s="389"/>
      <c r="AN72" s="388"/>
      <c r="AO72" s="384"/>
      <c r="AP72" s="367"/>
      <c r="AQ72" s="120" t="s">
        <v>155</v>
      </c>
      <c r="AR72" s="134" t="s">
        <v>94</v>
      </c>
      <c r="AS72" s="134" t="s">
        <v>94</v>
      </c>
      <c r="AT72" s="134" t="s">
        <v>94</v>
      </c>
      <c r="AU72" s="134" t="s">
        <v>94</v>
      </c>
      <c r="AV72" s="402"/>
      <c r="AW72" s="142" t="s">
        <v>150</v>
      </c>
      <c r="AX72" s="128"/>
      <c r="AY72" s="129"/>
      <c r="AZ72" s="130"/>
      <c r="BA72" s="143" t="s">
        <v>155</v>
      </c>
      <c r="BB72" s="128"/>
      <c r="BC72" s="128"/>
      <c r="BD72" s="128"/>
      <c r="BE72" s="373"/>
      <c r="BF72" s="428"/>
      <c r="BG72" s="428"/>
      <c r="BH72" s="164"/>
      <c r="AMI72" s="86"/>
    </row>
    <row r="73" spans="1:1023" ht="16.5" customHeight="1">
      <c r="A73" s="431">
        <v>24</v>
      </c>
      <c r="B73" s="434" t="s">
        <v>712</v>
      </c>
      <c r="C73" s="367"/>
      <c r="D73" s="434" t="s">
        <v>268</v>
      </c>
      <c r="E73" s="434" t="s">
        <v>269</v>
      </c>
      <c r="F73" s="440"/>
      <c r="G73" s="414"/>
      <c r="H73" s="417"/>
      <c r="I73" s="420"/>
      <c r="J73" s="136" t="s">
        <v>758</v>
      </c>
      <c r="K73" s="137"/>
      <c r="L73" s="420"/>
      <c r="M73" s="420"/>
      <c r="N73" s="408"/>
      <c r="O73" s="369"/>
      <c r="P73" s="392"/>
      <c r="Q73" s="385"/>
      <c r="R73" s="393"/>
      <c r="S73" s="394"/>
      <c r="T73" s="385"/>
      <c r="U73" s="405"/>
      <c r="V73" s="136" t="s">
        <v>161</v>
      </c>
      <c r="W73" s="116"/>
      <c r="X73" s="117"/>
      <c r="Y73" s="145"/>
      <c r="Z73" s="134"/>
      <c r="AA73" s="120" t="str">
        <f t="shared" si="5"/>
        <v/>
      </c>
      <c r="AB73" s="121"/>
      <c r="AC73" s="121"/>
      <c r="AD73" s="122" t="str">
        <f t="shared" si="6"/>
        <v/>
      </c>
      <c r="AE73" s="121"/>
      <c r="AF73" s="121"/>
      <c r="AG73" s="121"/>
      <c r="AH73" s="123" t="str">
        <f t="shared" si="74"/>
        <v/>
      </c>
      <c r="AI73" s="122" t="str">
        <f t="shared" si="7"/>
        <v/>
      </c>
      <c r="AJ73" s="387"/>
      <c r="AK73" s="388"/>
      <c r="AL73" s="124" t="str">
        <f t="shared" si="8"/>
        <v/>
      </c>
      <c r="AM73" s="389"/>
      <c r="AN73" s="388"/>
      <c r="AO73" s="384"/>
      <c r="AP73" s="367"/>
      <c r="AQ73" s="120" t="s">
        <v>162</v>
      </c>
      <c r="AR73" s="134" t="s">
        <v>94</v>
      </c>
      <c r="AS73" s="134" t="s">
        <v>94</v>
      </c>
      <c r="AT73" s="134" t="s">
        <v>94</v>
      </c>
      <c r="AU73" s="134" t="s">
        <v>94</v>
      </c>
      <c r="AV73" s="402"/>
      <c r="AW73" s="142" t="s">
        <v>161</v>
      </c>
      <c r="AX73" s="128"/>
      <c r="AY73" s="129"/>
      <c r="AZ73" s="130"/>
      <c r="BA73" s="143" t="s">
        <v>162</v>
      </c>
      <c r="BB73" s="128"/>
      <c r="BC73" s="128"/>
      <c r="BD73" s="128"/>
      <c r="BE73" s="373"/>
      <c r="BF73" s="428"/>
      <c r="BG73" s="428"/>
      <c r="BH73" s="164"/>
      <c r="AMI73" s="86"/>
    </row>
    <row r="74" spans="1:1023" s="144" customFormat="1" ht="66" customHeight="1">
      <c r="A74" s="429">
        <v>25</v>
      </c>
      <c r="B74" s="432" t="s">
        <v>712</v>
      </c>
      <c r="C74" s="367" t="s">
        <v>713</v>
      </c>
      <c r="D74" s="432" t="s">
        <v>163</v>
      </c>
      <c r="E74" s="432" t="s">
        <v>164</v>
      </c>
      <c r="F74" s="427" t="s">
        <v>964</v>
      </c>
      <c r="G74" s="367" t="s">
        <v>965</v>
      </c>
      <c r="H74" s="368" t="str">
        <f>IF(B74="Seguridad_Información","Posibilidad de "&amp;C74&amp;"con "&amp;M74&amp;" "&amp;"por"&amp;" "&amp;I74&amp;" "&amp;"debido a"&amp;" "&amp;L74,"Posibilidad de"&amp;" "&amp;M74&amp;" "&amp;"por"&amp;" "&amp;I74&amp;" debido a"&amp;" "&amp;L74)</f>
        <v xml:space="preserve">Posibilidad de Afectación Económica y Reputacional por no contar con proveedores idóneos disponibles para satisfacer las necesidades de servicio debido a un proceso de selección inadecuado o desierto </v>
      </c>
      <c r="I74" s="425" t="s">
        <v>966</v>
      </c>
      <c r="J74" s="136" t="s">
        <v>717</v>
      </c>
      <c r="K74" s="115" t="s">
        <v>967</v>
      </c>
      <c r="L74" s="425" t="s">
        <v>968</v>
      </c>
      <c r="M74" s="425" t="s">
        <v>763</v>
      </c>
      <c r="N74" s="426" t="s">
        <v>969</v>
      </c>
      <c r="O74" s="369" t="s">
        <v>722</v>
      </c>
      <c r="P74" s="390" t="str">
        <f>IF(OR($O74=[3]Tabla_Probabilidad!$D$30,$O74=[3]Tabla_Probabilidad!$D$32,$O74=[3]Tabla_Probabilidad!$J$32),"Muy Baja",IF(OR($O74=[3]Tabla_Probabilidad!$E$30,$O74=[3]Tabla_Probabilidad!$E$32,$O74=[3]Tabla_Probabilidad!$K$32),"Baja",IF(OR($O74=[3]Tabla_Probabilidad!$F$30,$O74=[3]Tabla_Probabilidad!$F$32,$O74=[3]Tabla_Probabilidad!$L$32),"Media",IF(OR($O74=[3]Tabla_Probabilidad!$G$30,$O74=[3]Tabla_Probabilidad!$G$32,$O74=[3]Tabla_Probabilidad!$M$32),"Alta",IF(OR($O74=[3]Tabla_Probabilidad!$H$30,$O74=[3]Tabla_Probabilidad!$H$32,$O74=[3]Tabla_Probabilidad!$N$32),"Muy Alta","")))))</f>
        <v>Media</v>
      </c>
      <c r="Q74" s="385">
        <f t="shared" ref="Q74" si="75">IF(P74="","",IF(P74="Muy Baja",0.2,IF(P74="Baja",0.4,IF(P74="Media",0.6,IF(P74="Alta",0.8,IF(P74="Muy Alta",1,))))))</f>
        <v>0.6</v>
      </c>
      <c r="R74" s="393" t="s">
        <v>723</v>
      </c>
      <c r="S74" s="394" t="str">
        <f>IF(OR($R74=[3]Tabla_Impacto!$D$24,$R74=[3]Tabla_Impacto!$D$27,$R74=[3]Tabla_Impacto!$J$24,$R74=[3]Tabla_Impacto!$P$26,$R74=[3]Tabla_Impacto!$V$26,$R74=[3]Tabla_Impacto!$AB$26),"Leve",IF(OR($R74=[3]Tabla_Impacto!$E$24,$R74=[3]Tabla_Impacto!$E$27,$R74=[3]Tabla_Impacto!$K$24,$R74=[3]Tabla_Impacto!$Q$26,$R74=[3]Tabla_Impacto!$W$26,$R74=[3]Tabla_Impacto!$AC$26),"Menor",IF(OR($R74=[3]Tabla_Impacto!$F$24,$R74=[3]Tabla_Impacto!$F$27,$R74=[3]Tabla_Impacto!$L$24,$R74=[3]Tabla_Impacto!$R$26,$R74=[3]Tabla_Impacto!$X$26,$R74=[3]Tabla_Impacto!$AD$26),"Moderado",IF(OR($R74=[3]Tabla_Impacto!$G$24,$R74=[3]Tabla_Impacto!$G$27,$R74=[3]Tabla_Impacto!$M$24,$R74=[3]Tabla_Impacto!$S$26,$R74=[3]Tabla_Impacto!$Y$26,$R74=[3]Tabla_Impacto!$AE$26),"Mayor",IF(OR($R74=[3]Tabla_Impacto!$H$24,$R74=[3]Tabla_Impacto!$H$27,$R74=[3]Tabla_Impacto!$N$24,$R74=[3]Tabla_Impacto!$T$26,$R74=[3]Tabla_Impacto!$Z$26,$R74=[3]Tabla_Impacto!$AF$26),"Catastrófico","")))))</f>
        <v>Moderado</v>
      </c>
      <c r="T74" s="385">
        <f t="shared" ref="T74" si="76">IF(S74="","",IF(S74="Leve",0.2,IF(S74="Menor",0.4,IF(S74="Moderado",0.6,IF(S74="Mayor",0.8,IF(S74="Catastrófico",1,))))))</f>
        <v>0.6</v>
      </c>
      <c r="U74" s="386" t="str">
        <f t="shared" ref="U74" si="77">IF(OR(AND(P74="Muy Baja",S74="Leve"),AND(P74="Muy Baja",S74="Menor"),AND(P74="Baja",S74="Leve")),"Bajo",IF(OR(AND(P74="Muy baja",S74="Moderado"),AND(P74="Baja",S74="Menor"),AND(P74="Baja",S74="Moderado"),AND(P74="Media",S74="Leve"),AND(P74="Media",S74="Menor"),AND(P74="Media",S74="Moderado"),AND(P74="Alta",S74="Leve"),AND(P74="Alta",S74="Menor")),"Moderado",IF(OR(AND(P74="Muy Baja",S74="Mayor"),AND(P74="Baja",S74="Mayor"),AND(P74="Media",S74="Mayor"),AND(P74="Alta",S74="Moderado"),AND(P74="Alta",S74="Mayor"),AND(P74="Muy Alta",S74="Leve"),AND(P74="Muy Alta",S74="Menor"),AND(P74="Muy Alta",S74="Moderado"),AND(P74="Muy Alta",S74="Mayor")),"Alto",IF(OR(AND(P74="Muy Baja",S74="Catastrófico"),AND(P74="Baja",S74="Catastrófico"),AND(P74="Media",S74="Catastrófico"),AND(P74="Alta",S74="Catastrófico"),AND(P74="Muy Alta",S74="Catastrófico")),"Extremo",""))))</f>
        <v>Moderado</v>
      </c>
      <c r="V74" s="136" t="s">
        <v>91</v>
      </c>
      <c r="W74" s="116" t="s">
        <v>970</v>
      </c>
      <c r="X74" s="117" t="s">
        <v>971</v>
      </c>
      <c r="Y74" s="118" t="s">
        <v>972</v>
      </c>
      <c r="Z74" s="118" t="s">
        <v>173</v>
      </c>
      <c r="AA74" s="120" t="str">
        <f t="shared" si="5"/>
        <v>Probabilidad</v>
      </c>
      <c r="AB74" s="121" t="s">
        <v>727</v>
      </c>
      <c r="AC74" s="121" t="s">
        <v>728</v>
      </c>
      <c r="AD74" s="122" t="str">
        <f t="shared" si="6"/>
        <v>40%</v>
      </c>
      <c r="AE74" s="121" t="s">
        <v>729</v>
      </c>
      <c r="AF74" s="121" t="s">
        <v>730</v>
      </c>
      <c r="AG74" s="121" t="s">
        <v>731</v>
      </c>
      <c r="AH74" s="123">
        <f>IFERROR(IF(AA74="Probabilidad",(Q74-(+Q74*AD74)),IF(AA74="Impacto",Q74,"")),"")</f>
        <v>0.36</v>
      </c>
      <c r="AI74" s="122">
        <f t="shared" si="7"/>
        <v>0.36</v>
      </c>
      <c r="AJ74" s="387" t="str">
        <f t="shared" ref="AJ74" si="78">IFERROR(IF(AK74="","",IF(AK74&lt;=0.2,"Muy Baja",IF(AK74&lt;=0.4,"Baja",IF(AK74&lt;=0.6,"Media",IF(AK74&lt;=0.8,"Alta","Muy Alta"))))),"")</f>
        <v>Muy Baja</v>
      </c>
      <c r="AK74" s="388">
        <f t="shared" ref="AK74" si="79">IFERROR(LOOKUP(MAX(AI74:AI80)+1,(AI74:AI80)),"")</f>
        <v>0.1512</v>
      </c>
      <c r="AL74" s="124">
        <f>IFERROR(IF(AA74="Impacto",(T74-(+T74*AD74)),IF(AA74="Probabilidad",T74,"")),"")</f>
        <v>0.6</v>
      </c>
      <c r="AM74" s="389" t="str">
        <f t="shared" ref="AM74" si="80">IFERROR(IF(AN74="","",IF(AN74&lt;=0.2,"Leve",IF(AN74&lt;=0.4,"Menor",IF(AN74&lt;=0.6,"Moderado",IF(AN74&lt;=0.8,"Mayor","Catastrófico"))))),"")</f>
        <v>Moderado</v>
      </c>
      <c r="AN74" s="388">
        <f t="shared" ref="AN74" si="81">IFERROR(LOOKUP(MAX(AL74:AL80)+1,(AL74:AL80)),"")</f>
        <v>0.6</v>
      </c>
      <c r="AO74" s="384" t="str">
        <f t="shared" ref="AO74" si="82">IFERROR(IF(OR(AND(AJ74="Muy Baja",AM74="Leve"),AND(AJ74="Muy Baja",AM74="Menor"),AND(AJ74="Baja",AM74="Leve")),"Bajo",IF(OR(AND(AJ74="Muy baja",AM74="Moderado"),AND(AJ74="Baja",AM74="Menor"),AND(AJ74="Baja",AM74="Moderado"),AND(AJ74="Media",AM74="Leve"),AND(AJ74="Media",AM74="Menor"),AND(AJ74="Media",AM74="Moderado"),AND(AJ74="Alta",AM74="Leve"),AND(AJ74="Alta",AM74="Menor")),"Moderado",IF(OR(AND(AJ74="Muy Baja",AM74="Mayor"),AND(AJ74="Baja",AM74="Mayor"),AND(AJ74="Media",AM74="Mayor"),AND(AJ74="Alta",AM74="Moderado"),AND(AJ74="Alta",AM74="Mayor"),AND(AJ74="Muy Alta",AM74="Leve"),AND(AJ74="Muy Alta",AM74="Menor"),AND(AJ74="Muy Alta",AM74="Moderado"),AND(AJ74="Muy Alta",AM74="Mayor")),"Alto",IF(OR(AND(AJ74="Muy Baja",AM74="Catastrófico"),AND(AJ74="Baja",AM74="Catastrófico"),AND(AJ74="Media",AM74="Catastrófico"),AND(AJ74="Alta",AM74="Catastrófico"),AND(AJ74="Muy Alta",AM74="Catastrófico")),"Extremo","")))),"")</f>
        <v>Moderado</v>
      </c>
      <c r="AP74" s="367" t="s">
        <v>104</v>
      </c>
      <c r="AQ74" s="120" t="s">
        <v>105</v>
      </c>
      <c r="AR74" s="119" t="s">
        <v>973</v>
      </c>
      <c r="AS74" s="119" t="s">
        <v>173</v>
      </c>
      <c r="AT74" s="126">
        <v>44713</v>
      </c>
      <c r="AU74" s="127" t="s">
        <v>733</v>
      </c>
      <c r="AV74" s="370" t="s">
        <v>974</v>
      </c>
      <c r="AW74" s="142" t="s">
        <v>91</v>
      </c>
      <c r="AX74" s="253" t="s">
        <v>2867</v>
      </c>
      <c r="AY74" s="271" t="s">
        <v>3492</v>
      </c>
      <c r="AZ74" s="271" t="s">
        <v>3493</v>
      </c>
      <c r="BA74" s="143" t="s">
        <v>105</v>
      </c>
      <c r="BB74" s="128"/>
      <c r="BC74" s="264" t="s">
        <v>2869</v>
      </c>
      <c r="BD74" s="128"/>
      <c r="BE74" s="373" t="s">
        <v>2891</v>
      </c>
      <c r="BF74" s="374"/>
      <c r="BG74" s="374"/>
      <c r="BH74" s="131"/>
      <c r="BI74" s="90"/>
      <c r="BJ74" s="90"/>
      <c r="BK74" s="90"/>
      <c r="BL74" s="90"/>
      <c r="BM74" s="90"/>
      <c r="BN74" s="90"/>
      <c r="BO74" s="90"/>
      <c r="BP74" s="90"/>
      <c r="BQ74" s="90"/>
      <c r="BR74" s="90"/>
      <c r="BS74" s="90"/>
      <c r="BT74" s="90"/>
      <c r="BU74" s="90"/>
      <c r="BV74" s="90"/>
      <c r="BW74" s="90"/>
      <c r="BX74" s="90"/>
      <c r="BY74" s="90"/>
      <c r="BZ74" s="90"/>
      <c r="CA74" s="90"/>
      <c r="CB74" s="90"/>
      <c r="CC74" s="90"/>
      <c r="CD74" s="90"/>
      <c r="CE74" s="90"/>
      <c r="CF74" s="90"/>
      <c r="CG74" s="90"/>
      <c r="CH74" s="90"/>
      <c r="CI74" s="90"/>
      <c r="CJ74" s="90"/>
      <c r="CK74" s="90"/>
      <c r="CL74" s="90"/>
      <c r="CM74" s="90"/>
      <c r="CN74" s="90"/>
      <c r="CO74" s="90"/>
      <c r="CP74" s="90"/>
      <c r="CQ74" s="90"/>
      <c r="CR74" s="90"/>
      <c r="CS74" s="90"/>
      <c r="CT74" s="90"/>
      <c r="CU74" s="90"/>
      <c r="CV74" s="90"/>
      <c r="CW74" s="90"/>
      <c r="CX74" s="90"/>
      <c r="CY74" s="90"/>
      <c r="CZ74" s="90"/>
      <c r="DA74" s="90"/>
      <c r="DB74" s="90"/>
      <c r="DC74" s="90"/>
      <c r="DD74" s="90"/>
      <c r="DE74" s="90"/>
      <c r="DF74" s="90"/>
      <c r="DG74" s="90"/>
      <c r="DH74" s="90"/>
      <c r="DI74" s="90"/>
      <c r="DJ74" s="90"/>
      <c r="DK74" s="90"/>
      <c r="DL74" s="90"/>
      <c r="DM74" s="90"/>
      <c r="DN74" s="90"/>
      <c r="DO74" s="90"/>
      <c r="DP74" s="90"/>
      <c r="DQ74" s="90"/>
      <c r="DR74" s="90"/>
      <c r="DS74" s="90"/>
      <c r="DT74" s="90"/>
      <c r="DU74" s="90"/>
      <c r="DV74" s="90"/>
      <c r="DW74" s="90"/>
      <c r="DX74" s="90"/>
      <c r="DY74" s="90"/>
      <c r="DZ74" s="90"/>
      <c r="EA74" s="90"/>
      <c r="EB74" s="90"/>
      <c r="EC74" s="90"/>
      <c r="ED74" s="90"/>
      <c r="EE74" s="90"/>
      <c r="EF74" s="90"/>
      <c r="EG74" s="90"/>
      <c r="EH74" s="90"/>
      <c r="EI74" s="90"/>
      <c r="EJ74" s="90"/>
      <c r="EK74" s="90"/>
      <c r="EL74" s="90"/>
      <c r="EM74" s="90"/>
      <c r="EN74" s="90"/>
      <c r="EO74" s="90"/>
      <c r="EP74" s="90"/>
      <c r="EQ74" s="90"/>
      <c r="ER74" s="90"/>
      <c r="ES74" s="90"/>
      <c r="ET74" s="90"/>
      <c r="EU74" s="90"/>
      <c r="EV74" s="90"/>
      <c r="EW74" s="90"/>
      <c r="EX74" s="90"/>
      <c r="EY74" s="90"/>
      <c r="EZ74" s="90"/>
      <c r="FA74" s="90"/>
      <c r="FB74" s="90"/>
      <c r="FC74" s="90"/>
      <c r="FD74" s="90"/>
      <c r="FE74" s="90"/>
      <c r="FF74" s="90"/>
      <c r="FG74" s="90"/>
      <c r="FH74" s="90"/>
      <c r="FI74" s="90"/>
      <c r="FJ74" s="90"/>
      <c r="FK74" s="90"/>
      <c r="FL74" s="90"/>
      <c r="FM74" s="90"/>
      <c r="FN74" s="90"/>
      <c r="FO74" s="90"/>
      <c r="FP74" s="90"/>
      <c r="FQ74" s="90"/>
      <c r="FR74" s="90"/>
      <c r="FS74" s="90"/>
      <c r="FT74" s="90"/>
      <c r="FU74" s="90"/>
      <c r="FV74" s="90"/>
      <c r="FW74" s="90"/>
      <c r="FX74" s="90"/>
      <c r="FY74" s="90"/>
      <c r="FZ74" s="90"/>
      <c r="GA74" s="90"/>
      <c r="GB74" s="90"/>
      <c r="GC74" s="90"/>
      <c r="GD74" s="90"/>
      <c r="GE74" s="90"/>
      <c r="GF74" s="90"/>
      <c r="GG74" s="90"/>
      <c r="GH74" s="90"/>
      <c r="GI74" s="90"/>
      <c r="GJ74" s="90"/>
      <c r="GK74" s="90"/>
      <c r="GL74" s="90"/>
      <c r="GM74" s="90"/>
      <c r="GN74" s="90"/>
      <c r="GO74" s="90"/>
      <c r="GP74" s="90"/>
      <c r="GQ74" s="90"/>
      <c r="GR74" s="90"/>
      <c r="GS74" s="90"/>
      <c r="GT74" s="90"/>
      <c r="GU74" s="90"/>
      <c r="GV74" s="90"/>
      <c r="GW74" s="90"/>
      <c r="GX74" s="90"/>
      <c r="GY74" s="90"/>
      <c r="GZ74" s="90"/>
      <c r="HA74" s="90"/>
      <c r="HB74" s="90"/>
      <c r="HC74" s="90"/>
      <c r="HD74" s="90"/>
      <c r="HE74" s="90"/>
      <c r="HF74" s="90"/>
      <c r="HG74" s="90"/>
      <c r="HH74" s="90"/>
      <c r="HI74" s="90"/>
      <c r="HJ74" s="90"/>
      <c r="HK74" s="90"/>
      <c r="HL74" s="90"/>
      <c r="HM74" s="90"/>
      <c r="HN74" s="90"/>
      <c r="HO74" s="90"/>
      <c r="HP74" s="90"/>
      <c r="HQ74" s="90"/>
      <c r="HR74" s="90"/>
      <c r="HS74" s="90"/>
      <c r="HT74" s="90"/>
      <c r="HU74" s="90"/>
      <c r="HV74" s="90"/>
      <c r="HW74" s="90"/>
      <c r="HX74" s="90"/>
      <c r="HY74" s="90"/>
      <c r="HZ74" s="90"/>
      <c r="IA74" s="90"/>
      <c r="IB74" s="90"/>
      <c r="IC74" s="90"/>
      <c r="ID74" s="90"/>
      <c r="IE74" s="90"/>
      <c r="IF74" s="90"/>
      <c r="IG74" s="90"/>
      <c r="IH74" s="90"/>
      <c r="II74" s="90"/>
      <c r="IJ74" s="90"/>
      <c r="IK74" s="90"/>
      <c r="IL74" s="90"/>
      <c r="IM74" s="90"/>
      <c r="IN74" s="90"/>
      <c r="IO74" s="90"/>
      <c r="IP74" s="90"/>
      <c r="IQ74" s="90"/>
      <c r="IR74" s="90"/>
      <c r="IS74" s="90"/>
      <c r="IT74" s="90"/>
      <c r="IU74" s="90"/>
      <c r="IV74" s="90"/>
      <c r="IW74" s="90"/>
      <c r="IX74" s="90"/>
      <c r="IY74" s="90"/>
      <c r="IZ74" s="90"/>
      <c r="JA74" s="90"/>
      <c r="JB74" s="90"/>
      <c r="JC74" s="90"/>
      <c r="JD74" s="90"/>
      <c r="JE74" s="90"/>
      <c r="JF74" s="90"/>
      <c r="JG74" s="90"/>
      <c r="JH74" s="90"/>
      <c r="JI74" s="90"/>
      <c r="JJ74" s="90"/>
      <c r="JK74" s="90"/>
      <c r="JL74" s="90"/>
      <c r="JM74" s="90"/>
      <c r="JN74" s="90"/>
      <c r="JO74" s="90"/>
      <c r="JP74" s="90"/>
      <c r="JQ74" s="90"/>
      <c r="JR74" s="90"/>
      <c r="JS74" s="90"/>
      <c r="JT74" s="90"/>
      <c r="JU74" s="90"/>
      <c r="JV74" s="90"/>
      <c r="JW74" s="90"/>
      <c r="JX74" s="90"/>
      <c r="JY74" s="90"/>
      <c r="JZ74" s="90"/>
      <c r="KA74" s="90"/>
      <c r="KB74" s="90"/>
      <c r="KC74" s="90"/>
      <c r="KD74" s="90"/>
      <c r="KE74" s="90"/>
      <c r="KF74" s="90"/>
      <c r="KG74" s="90"/>
      <c r="KH74" s="90"/>
      <c r="KI74" s="90"/>
      <c r="KJ74" s="90"/>
      <c r="KK74" s="90"/>
      <c r="KL74" s="90"/>
      <c r="KM74" s="90"/>
      <c r="KN74" s="90"/>
      <c r="KO74" s="90"/>
      <c r="KP74" s="90"/>
      <c r="KQ74" s="90"/>
      <c r="KR74" s="90"/>
      <c r="KS74" s="90"/>
      <c r="KT74" s="90"/>
      <c r="KU74" s="90"/>
      <c r="KV74" s="90"/>
      <c r="KW74" s="90"/>
      <c r="KX74" s="90"/>
      <c r="KY74" s="90"/>
      <c r="KZ74" s="90"/>
      <c r="LA74" s="90"/>
      <c r="LB74" s="90"/>
      <c r="LC74" s="90"/>
      <c r="LD74" s="90"/>
      <c r="LE74" s="90"/>
      <c r="LF74" s="90"/>
      <c r="LG74" s="90"/>
      <c r="LH74" s="90"/>
      <c r="LI74" s="90"/>
      <c r="LJ74" s="90"/>
      <c r="LK74" s="90"/>
      <c r="LL74" s="90"/>
      <c r="LM74" s="90"/>
      <c r="LN74" s="90"/>
      <c r="LO74" s="90"/>
      <c r="LP74" s="90"/>
      <c r="LQ74" s="90"/>
      <c r="LR74" s="90"/>
      <c r="LS74" s="90"/>
      <c r="LT74" s="90"/>
      <c r="LU74" s="90"/>
      <c r="LV74" s="90"/>
      <c r="LW74" s="90"/>
      <c r="LX74" s="90"/>
      <c r="LY74" s="90"/>
      <c r="LZ74" s="90"/>
      <c r="MA74" s="90"/>
      <c r="MB74" s="90"/>
      <c r="MC74" s="90"/>
      <c r="MD74" s="90"/>
      <c r="ME74" s="90"/>
      <c r="MF74" s="90"/>
      <c r="MG74" s="90"/>
      <c r="MH74" s="90"/>
      <c r="MI74" s="90"/>
      <c r="MJ74" s="90"/>
      <c r="MK74" s="90"/>
      <c r="ML74" s="90"/>
      <c r="MM74" s="90"/>
      <c r="MN74" s="90"/>
      <c r="MO74" s="90"/>
      <c r="MP74" s="90"/>
      <c r="MQ74" s="90"/>
      <c r="MR74" s="90"/>
      <c r="MS74" s="90"/>
      <c r="MT74" s="90"/>
      <c r="MU74" s="90"/>
      <c r="MV74" s="90"/>
      <c r="MW74" s="90"/>
      <c r="MX74" s="90"/>
      <c r="MY74" s="90"/>
      <c r="MZ74" s="90"/>
      <c r="NA74" s="90"/>
      <c r="NB74" s="90"/>
      <c r="NC74" s="90"/>
      <c r="ND74" s="90"/>
      <c r="NE74" s="90"/>
      <c r="NF74" s="90"/>
      <c r="NG74" s="90"/>
      <c r="NH74" s="90"/>
      <c r="NI74" s="90"/>
      <c r="NJ74" s="90"/>
      <c r="NK74" s="90"/>
      <c r="NL74" s="90"/>
      <c r="NM74" s="90"/>
      <c r="NN74" s="90"/>
      <c r="NO74" s="90"/>
      <c r="NP74" s="90"/>
      <c r="NQ74" s="90"/>
      <c r="NR74" s="90"/>
      <c r="NS74" s="90"/>
      <c r="NT74" s="90"/>
      <c r="NU74" s="90"/>
      <c r="NV74" s="90"/>
      <c r="NW74" s="90"/>
      <c r="NX74" s="90"/>
      <c r="NY74" s="90"/>
      <c r="NZ74" s="90"/>
      <c r="OA74" s="90"/>
      <c r="OB74" s="90"/>
      <c r="OC74" s="90"/>
      <c r="OD74" s="90"/>
      <c r="OE74" s="90"/>
      <c r="OF74" s="90"/>
      <c r="OG74" s="90"/>
      <c r="OH74" s="90"/>
      <c r="OI74" s="90"/>
      <c r="OJ74" s="90"/>
      <c r="OK74" s="90"/>
      <c r="OL74" s="90"/>
      <c r="OM74" s="90"/>
      <c r="ON74" s="90"/>
      <c r="OO74" s="90"/>
      <c r="OP74" s="90"/>
      <c r="OQ74" s="90"/>
      <c r="OR74" s="90"/>
      <c r="OS74" s="90"/>
      <c r="OT74" s="90"/>
      <c r="OU74" s="90"/>
      <c r="OV74" s="90"/>
      <c r="OW74" s="90"/>
      <c r="OX74" s="90"/>
      <c r="OY74" s="90"/>
      <c r="OZ74" s="90"/>
      <c r="PA74" s="90"/>
      <c r="PB74" s="90"/>
      <c r="PC74" s="90"/>
      <c r="PD74" s="90"/>
      <c r="PE74" s="90"/>
      <c r="PF74" s="90"/>
      <c r="PG74" s="90"/>
      <c r="PH74" s="90"/>
      <c r="PI74" s="90"/>
      <c r="PJ74" s="90"/>
      <c r="PK74" s="90"/>
      <c r="PL74" s="90"/>
      <c r="PM74" s="90"/>
      <c r="PN74" s="90"/>
      <c r="PO74" s="90"/>
      <c r="PP74" s="90"/>
      <c r="PQ74" s="90"/>
      <c r="PR74" s="90"/>
      <c r="PS74" s="90"/>
      <c r="PT74" s="90"/>
      <c r="PU74" s="90"/>
      <c r="PV74" s="90"/>
      <c r="PW74" s="90"/>
      <c r="PX74" s="90"/>
      <c r="PY74" s="90"/>
      <c r="PZ74" s="90"/>
      <c r="QA74" s="90"/>
      <c r="QB74" s="90"/>
      <c r="QC74" s="90"/>
      <c r="QD74" s="90"/>
      <c r="QE74" s="90"/>
      <c r="QF74" s="90"/>
      <c r="QG74" s="90"/>
      <c r="QH74" s="90"/>
      <c r="QI74" s="90"/>
      <c r="QJ74" s="90"/>
      <c r="QK74" s="90"/>
      <c r="QL74" s="90"/>
      <c r="QM74" s="90"/>
      <c r="QN74" s="90"/>
      <c r="QO74" s="90"/>
      <c r="QP74" s="90"/>
      <c r="QQ74" s="90"/>
      <c r="QR74" s="90"/>
      <c r="QS74" s="90"/>
      <c r="QT74" s="90"/>
      <c r="QU74" s="90"/>
      <c r="QV74" s="90"/>
      <c r="QW74" s="90"/>
      <c r="QX74" s="90"/>
      <c r="QY74" s="90"/>
      <c r="QZ74" s="90"/>
      <c r="RA74" s="90"/>
      <c r="RB74" s="90"/>
      <c r="RC74" s="90"/>
      <c r="RD74" s="90"/>
      <c r="RE74" s="90"/>
      <c r="RF74" s="90"/>
      <c r="RG74" s="90"/>
      <c r="RH74" s="90"/>
      <c r="RI74" s="90"/>
      <c r="RJ74" s="90"/>
      <c r="RK74" s="90"/>
      <c r="RL74" s="90"/>
      <c r="RM74" s="90"/>
      <c r="RN74" s="90"/>
      <c r="RO74" s="90"/>
      <c r="RP74" s="90"/>
      <c r="RQ74" s="90"/>
      <c r="RR74" s="90"/>
      <c r="RS74" s="90"/>
      <c r="RT74" s="90"/>
      <c r="RU74" s="90"/>
      <c r="RV74" s="90"/>
      <c r="RW74" s="90"/>
      <c r="RX74" s="90"/>
      <c r="RY74" s="90"/>
      <c r="RZ74" s="90"/>
      <c r="SA74" s="90"/>
      <c r="SB74" s="90"/>
      <c r="SC74" s="90"/>
      <c r="SD74" s="90"/>
      <c r="SE74" s="90"/>
      <c r="SF74" s="90"/>
      <c r="SG74" s="90"/>
      <c r="SH74" s="90"/>
      <c r="SI74" s="90"/>
      <c r="SJ74" s="90"/>
      <c r="SK74" s="90"/>
      <c r="SL74" s="90"/>
      <c r="SM74" s="90"/>
      <c r="SN74" s="90"/>
      <c r="SO74" s="90"/>
      <c r="SP74" s="90"/>
      <c r="SQ74" s="90"/>
      <c r="SR74" s="90"/>
      <c r="SS74" s="90"/>
      <c r="ST74" s="90"/>
      <c r="SU74" s="90"/>
      <c r="SV74" s="90"/>
      <c r="SW74" s="90"/>
      <c r="SX74" s="90"/>
      <c r="SY74" s="90"/>
      <c r="SZ74" s="90"/>
      <c r="TA74" s="90"/>
      <c r="TB74" s="90"/>
      <c r="TC74" s="90"/>
      <c r="TD74" s="90"/>
      <c r="TE74" s="90"/>
      <c r="TF74" s="90"/>
      <c r="TG74" s="90"/>
      <c r="TH74" s="90"/>
      <c r="TI74" s="90"/>
      <c r="TJ74" s="90"/>
      <c r="TK74" s="90"/>
      <c r="TL74" s="90"/>
      <c r="TM74" s="90"/>
      <c r="TN74" s="90"/>
      <c r="TO74" s="90"/>
      <c r="TP74" s="90"/>
      <c r="TQ74" s="90"/>
      <c r="TR74" s="90"/>
      <c r="TS74" s="90"/>
      <c r="TT74" s="90"/>
      <c r="TU74" s="90"/>
      <c r="TV74" s="90"/>
      <c r="TW74" s="90"/>
      <c r="TX74" s="90"/>
      <c r="TY74" s="90"/>
      <c r="TZ74" s="90"/>
      <c r="UA74" s="90"/>
      <c r="UB74" s="90"/>
      <c r="UC74" s="90"/>
      <c r="UD74" s="90"/>
      <c r="UE74" s="90"/>
      <c r="UF74" s="90"/>
      <c r="UG74" s="90"/>
      <c r="UH74" s="90"/>
      <c r="UI74" s="90"/>
      <c r="UJ74" s="90"/>
      <c r="UK74" s="90"/>
      <c r="UL74" s="90"/>
      <c r="UM74" s="90"/>
      <c r="UN74" s="90"/>
      <c r="UO74" s="90"/>
      <c r="UP74" s="90"/>
      <c r="UQ74" s="90"/>
      <c r="UR74" s="90"/>
      <c r="US74" s="90"/>
      <c r="UT74" s="90"/>
      <c r="UU74" s="90"/>
      <c r="UV74" s="90"/>
      <c r="UW74" s="90"/>
      <c r="UX74" s="90"/>
      <c r="UY74" s="90"/>
      <c r="UZ74" s="90"/>
      <c r="VA74" s="90"/>
      <c r="VB74" s="90"/>
      <c r="VC74" s="90"/>
      <c r="VD74" s="90"/>
      <c r="VE74" s="90"/>
      <c r="VF74" s="90"/>
      <c r="VG74" s="90"/>
      <c r="VH74" s="90"/>
      <c r="VI74" s="90"/>
      <c r="VJ74" s="90"/>
      <c r="VK74" s="90"/>
      <c r="VL74" s="90"/>
      <c r="VM74" s="90"/>
      <c r="VN74" s="90"/>
      <c r="VO74" s="90"/>
      <c r="VP74" s="90"/>
      <c r="VQ74" s="90"/>
      <c r="VR74" s="90"/>
      <c r="VS74" s="90"/>
      <c r="VT74" s="90"/>
      <c r="VU74" s="90"/>
      <c r="VV74" s="90"/>
      <c r="VW74" s="90"/>
      <c r="VX74" s="90"/>
      <c r="VY74" s="90"/>
      <c r="VZ74" s="90"/>
      <c r="WA74" s="90"/>
      <c r="WB74" s="90"/>
      <c r="WC74" s="90"/>
      <c r="WD74" s="90"/>
      <c r="WE74" s="90"/>
      <c r="WF74" s="90"/>
      <c r="WG74" s="90"/>
      <c r="WH74" s="90"/>
      <c r="WI74" s="90"/>
      <c r="WJ74" s="90"/>
      <c r="WK74" s="90"/>
      <c r="WL74" s="90"/>
      <c r="WM74" s="90"/>
      <c r="WN74" s="90"/>
      <c r="WO74" s="90"/>
      <c r="WP74" s="90"/>
      <c r="WQ74" s="90"/>
      <c r="WR74" s="90"/>
      <c r="WS74" s="90"/>
      <c r="WT74" s="90"/>
      <c r="WU74" s="90"/>
      <c r="WV74" s="90"/>
      <c r="WW74" s="90"/>
      <c r="WX74" s="90"/>
      <c r="WY74" s="90"/>
      <c r="WZ74" s="90"/>
      <c r="XA74" s="90"/>
      <c r="XB74" s="90"/>
      <c r="XC74" s="90"/>
      <c r="XD74" s="90"/>
      <c r="XE74" s="90"/>
      <c r="XF74" s="90"/>
      <c r="XG74" s="90"/>
      <c r="XH74" s="90"/>
      <c r="XI74" s="90"/>
      <c r="XJ74" s="90"/>
      <c r="XK74" s="90"/>
      <c r="XL74" s="90"/>
      <c r="XM74" s="90"/>
      <c r="XN74" s="90"/>
      <c r="XO74" s="90"/>
      <c r="XP74" s="90"/>
      <c r="XQ74" s="90"/>
      <c r="XR74" s="90"/>
      <c r="XS74" s="90"/>
      <c r="XT74" s="90"/>
      <c r="XU74" s="90"/>
      <c r="XV74" s="90"/>
      <c r="XW74" s="90"/>
      <c r="XX74" s="90"/>
      <c r="XY74" s="90"/>
      <c r="XZ74" s="90"/>
      <c r="YA74" s="90"/>
      <c r="YB74" s="90"/>
      <c r="YC74" s="90"/>
      <c r="YD74" s="90"/>
      <c r="YE74" s="90"/>
      <c r="YF74" s="90"/>
      <c r="YG74" s="90"/>
      <c r="YH74" s="90"/>
      <c r="YI74" s="90"/>
      <c r="YJ74" s="90"/>
      <c r="YK74" s="90"/>
      <c r="YL74" s="90"/>
      <c r="YM74" s="90"/>
      <c r="YN74" s="90"/>
      <c r="YO74" s="90"/>
      <c r="YP74" s="90"/>
      <c r="YQ74" s="90"/>
      <c r="YR74" s="90"/>
      <c r="YS74" s="90"/>
      <c r="YT74" s="90"/>
      <c r="YU74" s="90"/>
      <c r="YV74" s="90"/>
      <c r="YW74" s="90"/>
      <c r="YX74" s="90"/>
      <c r="YY74" s="90"/>
      <c r="YZ74" s="90"/>
      <c r="ZA74" s="90"/>
      <c r="ZB74" s="90"/>
      <c r="ZC74" s="90"/>
      <c r="ZD74" s="90"/>
      <c r="ZE74" s="90"/>
      <c r="ZF74" s="90"/>
      <c r="ZG74" s="90"/>
      <c r="ZH74" s="90"/>
      <c r="ZI74" s="90"/>
      <c r="ZJ74" s="90"/>
      <c r="ZK74" s="90"/>
      <c r="ZL74" s="90"/>
      <c r="ZM74" s="90"/>
      <c r="ZN74" s="90"/>
      <c r="ZO74" s="90"/>
      <c r="ZP74" s="90"/>
      <c r="ZQ74" s="90"/>
      <c r="ZR74" s="90"/>
      <c r="ZS74" s="90"/>
      <c r="ZT74" s="90"/>
      <c r="ZU74" s="90"/>
      <c r="ZV74" s="90"/>
      <c r="ZW74" s="90"/>
      <c r="ZX74" s="90"/>
      <c r="ZY74" s="90"/>
      <c r="ZZ74" s="90"/>
      <c r="AAA74" s="90"/>
      <c r="AAB74" s="90"/>
      <c r="AAC74" s="90"/>
      <c r="AAD74" s="90"/>
      <c r="AAE74" s="90"/>
      <c r="AAF74" s="90"/>
      <c r="AAG74" s="90"/>
      <c r="AAH74" s="90"/>
      <c r="AAI74" s="90"/>
      <c r="AAJ74" s="90"/>
      <c r="AAK74" s="90"/>
      <c r="AAL74" s="90"/>
      <c r="AAM74" s="90"/>
      <c r="AAN74" s="90"/>
      <c r="AAO74" s="90"/>
      <c r="AAP74" s="90"/>
      <c r="AAQ74" s="90"/>
      <c r="AAR74" s="90"/>
      <c r="AAS74" s="90"/>
      <c r="AAT74" s="90"/>
      <c r="AAU74" s="90"/>
      <c r="AAV74" s="90"/>
      <c r="AAW74" s="90"/>
      <c r="AAX74" s="90"/>
      <c r="AAY74" s="90"/>
      <c r="AAZ74" s="90"/>
      <c r="ABA74" s="90"/>
      <c r="ABB74" s="90"/>
      <c r="ABC74" s="90"/>
      <c r="ABD74" s="90"/>
      <c r="ABE74" s="90"/>
      <c r="ABF74" s="90"/>
      <c r="ABG74" s="90"/>
      <c r="ABH74" s="90"/>
      <c r="ABI74" s="90"/>
      <c r="ABJ74" s="90"/>
      <c r="ABK74" s="90"/>
      <c r="ABL74" s="90"/>
      <c r="ABM74" s="90"/>
      <c r="ABN74" s="90"/>
      <c r="ABO74" s="90"/>
      <c r="ABP74" s="90"/>
      <c r="ABQ74" s="90"/>
      <c r="ABR74" s="90"/>
      <c r="ABS74" s="90"/>
      <c r="ABT74" s="90"/>
      <c r="ABU74" s="90"/>
      <c r="ABV74" s="90"/>
      <c r="ABW74" s="90"/>
      <c r="ABX74" s="90"/>
      <c r="ABY74" s="90"/>
      <c r="ABZ74" s="90"/>
      <c r="ACA74" s="90"/>
      <c r="ACB74" s="90"/>
      <c r="ACC74" s="90"/>
      <c r="ACD74" s="90"/>
      <c r="ACE74" s="90"/>
      <c r="ACF74" s="90"/>
      <c r="ACG74" s="90"/>
      <c r="ACH74" s="90"/>
      <c r="ACI74" s="90"/>
      <c r="ACJ74" s="90"/>
      <c r="ACK74" s="90"/>
      <c r="ACL74" s="90"/>
      <c r="ACM74" s="90"/>
      <c r="ACN74" s="90"/>
      <c r="ACO74" s="90"/>
      <c r="ACP74" s="90"/>
      <c r="ACQ74" s="90"/>
      <c r="ACR74" s="90"/>
      <c r="ACS74" s="90"/>
      <c r="ACT74" s="90"/>
      <c r="ACU74" s="90"/>
      <c r="ACV74" s="90"/>
      <c r="ACW74" s="90"/>
      <c r="ACX74" s="90"/>
      <c r="ACY74" s="90"/>
      <c r="ACZ74" s="90"/>
      <c r="ADA74" s="90"/>
      <c r="ADB74" s="90"/>
      <c r="ADC74" s="90"/>
      <c r="ADD74" s="90"/>
      <c r="ADE74" s="90"/>
      <c r="ADF74" s="90"/>
      <c r="ADG74" s="90"/>
      <c r="ADH74" s="90"/>
      <c r="ADI74" s="90"/>
      <c r="ADJ74" s="90"/>
      <c r="ADK74" s="90"/>
      <c r="ADL74" s="90"/>
      <c r="ADM74" s="90"/>
      <c r="ADN74" s="90"/>
      <c r="ADO74" s="90"/>
      <c r="ADP74" s="90"/>
      <c r="ADQ74" s="90"/>
      <c r="ADR74" s="90"/>
      <c r="ADS74" s="90"/>
      <c r="ADT74" s="90"/>
      <c r="ADU74" s="90"/>
      <c r="ADV74" s="90"/>
      <c r="ADW74" s="90"/>
      <c r="ADX74" s="90"/>
      <c r="ADY74" s="90"/>
      <c r="ADZ74" s="90"/>
      <c r="AEA74" s="90"/>
      <c r="AEB74" s="90"/>
      <c r="AEC74" s="90"/>
      <c r="AED74" s="90"/>
      <c r="AEE74" s="90"/>
      <c r="AEF74" s="90"/>
      <c r="AEG74" s="90"/>
      <c r="AEH74" s="90"/>
      <c r="AEI74" s="90"/>
      <c r="AEJ74" s="90"/>
      <c r="AEK74" s="90"/>
      <c r="AEL74" s="90"/>
      <c r="AEM74" s="90"/>
      <c r="AEN74" s="90"/>
      <c r="AEO74" s="90"/>
      <c r="AEP74" s="90"/>
      <c r="AEQ74" s="90"/>
      <c r="AER74" s="90"/>
      <c r="AES74" s="90"/>
      <c r="AET74" s="90"/>
      <c r="AEU74" s="90"/>
      <c r="AEV74" s="90"/>
      <c r="AEW74" s="90"/>
      <c r="AEX74" s="90"/>
      <c r="AEY74" s="90"/>
      <c r="AEZ74" s="90"/>
      <c r="AFA74" s="90"/>
      <c r="AFB74" s="90"/>
      <c r="AFC74" s="90"/>
      <c r="AFD74" s="90"/>
      <c r="AFE74" s="90"/>
      <c r="AFF74" s="90"/>
      <c r="AFG74" s="90"/>
      <c r="AFH74" s="90"/>
      <c r="AFI74" s="90"/>
      <c r="AFJ74" s="90"/>
      <c r="AFK74" s="90"/>
      <c r="AFL74" s="90"/>
      <c r="AFM74" s="90"/>
      <c r="AFN74" s="90"/>
      <c r="AFO74" s="90"/>
      <c r="AFP74" s="90"/>
      <c r="AFQ74" s="90"/>
      <c r="AFR74" s="90"/>
      <c r="AFS74" s="90"/>
      <c r="AFT74" s="90"/>
      <c r="AFU74" s="90"/>
      <c r="AFV74" s="90"/>
      <c r="AFW74" s="90"/>
      <c r="AFX74" s="90"/>
      <c r="AFY74" s="90"/>
      <c r="AFZ74" s="90"/>
      <c r="AGA74" s="90"/>
      <c r="AGB74" s="90"/>
      <c r="AGC74" s="90"/>
      <c r="AGD74" s="90"/>
      <c r="AGE74" s="90"/>
      <c r="AGF74" s="90"/>
      <c r="AGG74" s="90"/>
      <c r="AGH74" s="90"/>
      <c r="AGI74" s="90"/>
      <c r="AGJ74" s="90"/>
      <c r="AGK74" s="90"/>
      <c r="AGL74" s="90"/>
      <c r="AGM74" s="90"/>
      <c r="AGN74" s="90"/>
      <c r="AGO74" s="90"/>
      <c r="AGP74" s="90"/>
      <c r="AGQ74" s="90"/>
      <c r="AGR74" s="90"/>
      <c r="AGS74" s="90"/>
      <c r="AGT74" s="90"/>
      <c r="AGU74" s="90"/>
      <c r="AGV74" s="90"/>
      <c r="AGW74" s="90"/>
      <c r="AGX74" s="90"/>
      <c r="AGY74" s="90"/>
      <c r="AGZ74" s="90"/>
      <c r="AHA74" s="90"/>
      <c r="AHB74" s="90"/>
      <c r="AHC74" s="90"/>
      <c r="AHD74" s="90"/>
      <c r="AHE74" s="90"/>
      <c r="AHF74" s="90"/>
      <c r="AHG74" s="90"/>
      <c r="AHH74" s="90"/>
      <c r="AHI74" s="90"/>
      <c r="AHJ74" s="90"/>
      <c r="AHK74" s="90"/>
      <c r="AHL74" s="90"/>
      <c r="AHM74" s="90"/>
      <c r="AHN74" s="90"/>
      <c r="AHO74" s="90"/>
      <c r="AHP74" s="90"/>
      <c r="AHQ74" s="90"/>
      <c r="AHR74" s="90"/>
      <c r="AHS74" s="90"/>
      <c r="AHT74" s="90"/>
      <c r="AHU74" s="90"/>
      <c r="AHV74" s="90"/>
      <c r="AHW74" s="90"/>
      <c r="AHX74" s="90"/>
      <c r="AHY74" s="90"/>
      <c r="AHZ74" s="90"/>
      <c r="AIA74" s="90"/>
      <c r="AIB74" s="90"/>
      <c r="AIC74" s="90"/>
      <c r="AID74" s="90"/>
      <c r="AIE74" s="90"/>
      <c r="AIF74" s="90"/>
      <c r="AIG74" s="90"/>
      <c r="AIH74" s="90"/>
      <c r="AII74" s="90"/>
      <c r="AIJ74" s="90"/>
      <c r="AIK74" s="90"/>
      <c r="AIL74" s="90"/>
      <c r="AIM74" s="90"/>
      <c r="AIN74" s="90"/>
      <c r="AIO74" s="90"/>
      <c r="AIP74" s="90"/>
      <c r="AIQ74" s="90"/>
      <c r="AIR74" s="90"/>
      <c r="AIS74" s="90"/>
      <c r="AIT74" s="90"/>
      <c r="AIU74" s="90"/>
      <c r="AIV74" s="90"/>
      <c r="AIW74" s="90"/>
      <c r="AIX74" s="90"/>
      <c r="AIY74" s="90"/>
      <c r="AIZ74" s="90"/>
      <c r="AJA74" s="90"/>
      <c r="AJB74" s="90"/>
      <c r="AJC74" s="90"/>
      <c r="AJD74" s="90"/>
      <c r="AJE74" s="90"/>
      <c r="AJF74" s="90"/>
      <c r="AJG74" s="90"/>
      <c r="AJH74" s="90"/>
      <c r="AJI74" s="90"/>
      <c r="AJJ74" s="90"/>
      <c r="AJK74" s="90"/>
      <c r="AJL74" s="90"/>
      <c r="AJM74" s="90"/>
      <c r="AJN74" s="90"/>
      <c r="AJO74" s="90"/>
      <c r="AJP74" s="90"/>
      <c r="AJQ74" s="90"/>
      <c r="AJR74" s="90"/>
      <c r="AJS74" s="90"/>
      <c r="AJT74" s="90"/>
      <c r="AJU74" s="90"/>
      <c r="AJV74" s="90"/>
      <c r="AJW74" s="90"/>
      <c r="AJX74" s="90"/>
      <c r="AJY74" s="90"/>
      <c r="AJZ74" s="90"/>
      <c r="AKA74" s="90"/>
      <c r="AKB74" s="90"/>
      <c r="AKC74" s="90"/>
      <c r="AKD74" s="90"/>
      <c r="AKE74" s="90"/>
      <c r="AKF74" s="90"/>
      <c r="AKG74" s="90"/>
      <c r="AKH74" s="90"/>
      <c r="AKI74" s="90"/>
      <c r="AKJ74" s="90"/>
      <c r="AKK74" s="90"/>
      <c r="AKL74" s="90"/>
      <c r="AKM74" s="90"/>
      <c r="AKN74" s="90"/>
      <c r="AKO74" s="90"/>
      <c r="AKP74" s="90"/>
      <c r="AKQ74" s="90"/>
      <c r="AKR74" s="90"/>
      <c r="AKS74" s="90"/>
      <c r="AKT74" s="90"/>
      <c r="AKU74" s="90"/>
      <c r="AKV74" s="90"/>
      <c r="AKW74" s="90"/>
      <c r="AKX74" s="90"/>
      <c r="AKY74" s="90"/>
      <c r="AKZ74" s="90"/>
      <c r="ALA74" s="90"/>
      <c r="ALB74" s="90"/>
      <c r="ALC74" s="90"/>
      <c r="ALD74" s="90"/>
      <c r="ALE74" s="90"/>
      <c r="ALF74" s="90"/>
      <c r="ALG74" s="90"/>
      <c r="ALH74" s="90"/>
      <c r="ALI74" s="90"/>
      <c r="ALJ74" s="90"/>
      <c r="ALK74" s="90"/>
      <c r="ALL74" s="90"/>
      <c r="ALM74" s="90"/>
      <c r="ALN74" s="90"/>
      <c r="ALO74" s="90"/>
      <c r="ALP74" s="90"/>
      <c r="ALQ74" s="90"/>
      <c r="ALR74" s="90"/>
      <c r="ALS74" s="90"/>
      <c r="ALT74" s="90"/>
      <c r="ALU74" s="90"/>
      <c r="ALV74" s="90"/>
      <c r="ALW74" s="90"/>
      <c r="ALX74" s="90"/>
      <c r="ALY74" s="90"/>
      <c r="ALZ74" s="90"/>
      <c r="AMA74" s="90"/>
      <c r="AMB74" s="90"/>
      <c r="AMC74" s="90"/>
      <c r="AMD74" s="90"/>
      <c r="AME74" s="90"/>
      <c r="AMF74" s="90"/>
      <c r="AMG74" s="90"/>
      <c r="AMH74" s="90"/>
    </row>
    <row r="75" spans="1:1023" ht="80.25" customHeight="1">
      <c r="A75" s="430">
        <v>25</v>
      </c>
      <c r="B75" s="433" t="s">
        <v>712</v>
      </c>
      <c r="C75" s="367"/>
      <c r="D75" s="433" t="s">
        <v>163</v>
      </c>
      <c r="E75" s="433" t="s">
        <v>164</v>
      </c>
      <c r="F75" s="427"/>
      <c r="G75" s="367"/>
      <c r="H75" s="368"/>
      <c r="I75" s="425"/>
      <c r="J75" s="136" t="s">
        <v>735</v>
      </c>
      <c r="K75" s="137" t="s">
        <v>975</v>
      </c>
      <c r="L75" s="425"/>
      <c r="M75" s="425"/>
      <c r="N75" s="426"/>
      <c r="O75" s="369"/>
      <c r="P75" s="391"/>
      <c r="Q75" s="385"/>
      <c r="R75" s="393"/>
      <c r="S75" s="394"/>
      <c r="T75" s="385"/>
      <c r="U75" s="386"/>
      <c r="V75" s="136" t="s">
        <v>112</v>
      </c>
      <c r="W75" s="155" t="s">
        <v>976</v>
      </c>
      <c r="X75" s="167" t="s">
        <v>977</v>
      </c>
      <c r="Y75" s="118" t="s">
        <v>972</v>
      </c>
      <c r="Z75" s="118" t="s">
        <v>173</v>
      </c>
      <c r="AA75" s="120" t="str">
        <f t="shared" si="5"/>
        <v>Probabilidad</v>
      </c>
      <c r="AB75" s="121" t="s">
        <v>740</v>
      </c>
      <c r="AC75" s="121" t="s">
        <v>728</v>
      </c>
      <c r="AD75" s="122" t="str">
        <f t="shared" si="6"/>
        <v>30%</v>
      </c>
      <c r="AE75" s="121" t="s">
        <v>729</v>
      </c>
      <c r="AF75" s="121" t="s">
        <v>730</v>
      </c>
      <c r="AG75" s="121" t="s">
        <v>731</v>
      </c>
      <c r="AH75" s="123">
        <f>IFERROR(IF(AND(AA74="Probabilidad",AA75="Probabilidad"),(AI74-(+AI74*AD75)),IF(AND(AA75="Probabilidad",AA74="Impacto"),(AI74-(+AI74*AD75)),IF(AA75="Impacto",AI74,""))),"")</f>
        <v>0.252</v>
      </c>
      <c r="AI75" s="122">
        <f t="shared" si="7"/>
        <v>0.252</v>
      </c>
      <c r="AJ75" s="387"/>
      <c r="AK75" s="388"/>
      <c r="AL75" s="124">
        <f t="shared" ref="AL75:AL80" si="83">IFERROR(IF(AND(AA74="Impacto",AA75="Impacto"),(AL74-(+AL74*AD75)),IF(AND(AA75="Impacto",AA74="Probabilidad"),(AL74-(+AL74*AD75)),IF(AA75="Probabilidad",AL74,""))),"")</f>
        <v>0.6</v>
      </c>
      <c r="AM75" s="389"/>
      <c r="AN75" s="388"/>
      <c r="AO75" s="384"/>
      <c r="AP75" s="367"/>
      <c r="AQ75" s="120" t="s">
        <v>118</v>
      </c>
      <c r="AR75" s="134" t="s">
        <v>94</v>
      </c>
      <c r="AS75" s="134" t="s">
        <v>94</v>
      </c>
      <c r="AT75" s="134" t="s">
        <v>94</v>
      </c>
      <c r="AU75" s="134" t="s">
        <v>94</v>
      </c>
      <c r="AV75" s="371"/>
      <c r="AW75" s="142" t="s">
        <v>112</v>
      </c>
      <c r="AX75" s="253" t="s">
        <v>2866</v>
      </c>
      <c r="AY75" s="271" t="s">
        <v>3494</v>
      </c>
      <c r="AZ75" s="272" t="s">
        <v>3495</v>
      </c>
      <c r="BA75" s="143" t="s">
        <v>118</v>
      </c>
      <c r="BB75" s="128"/>
      <c r="BC75" s="128"/>
      <c r="BD75" s="128"/>
      <c r="BE75" s="373"/>
      <c r="BF75" s="374"/>
      <c r="BG75" s="374"/>
      <c r="BH75" s="131"/>
    </row>
    <row r="76" spans="1:1023" ht="107.25" customHeight="1">
      <c r="A76" s="430">
        <v>25</v>
      </c>
      <c r="B76" s="433" t="s">
        <v>712</v>
      </c>
      <c r="C76" s="367"/>
      <c r="D76" s="433" t="s">
        <v>163</v>
      </c>
      <c r="E76" s="433" t="s">
        <v>164</v>
      </c>
      <c r="F76" s="427"/>
      <c r="G76" s="367"/>
      <c r="H76" s="368"/>
      <c r="I76" s="425"/>
      <c r="J76" s="136" t="s">
        <v>741</v>
      </c>
      <c r="K76" s="137" t="s">
        <v>978</v>
      </c>
      <c r="L76" s="425"/>
      <c r="M76" s="425"/>
      <c r="N76" s="426"/>
      <c r="O76" s="369"/>
      <c r="P76" s="391"/>
      <c r="Q76" s="385"/>
      <c r="R76" s="393"/>
      <c r="S76" s="394"/>
      <c r="T76" s="385"/>
      <c r="U76" s="386"/>
      <c r="V76" s="153" t="s">
        <v>124</v>
      </c>
      <c r="W76" s="138" t="s">
        <v>979</v>
      </c>
      <c r="X76" s="139" t="s">
        <v>980</v>
      </c>
      <c r="Y76" s="118" t="s">
        <v>972</v>
      </c>
      <c r="Z76" s="118" t="s">
        <v>173</v>
      </c>
      <c r="AA76" s="120" t="str">
        <f t="shared" si="5"/>
        <v>Probabilidad</v>
      </c>
      <c r="AB76" s="121" t="s">
        <v>727</v>
      </c>
      <c r="AC76" s="121" t="s">
        <v>728</v>
      </c>
      <c r="AD76" s="122" t="str">
        <f t="shared" si="6"/>
        <v>40%</v>
      </c>
      <c r="AE76" s="121" t="s">
        <v>729</v>
      </c>
      <c r="AF76" s="121" t="s">
        <v>730</v>
      </c>
      <c r="AG76" s="121" t="s">
        <v>731</v>
      </c>
      <c r="AH76" s="123">
        <f t="shared" ref="AH76:AH80" si="84">IFERROR(IF(AND(AA75="Probabilidad",AA76="Probabilidad"),(AI75-(+AI75*AD76)),IF(AND(AA76="Probabilidad",AA75="Impacto"),(AI75-(+AI75*AD76)),IF(AA76="Impacto",AI75,""))),"")</f>
        <v>0.1512</v>
      </c>
      <c r="AI76" s="122">
        <f t="shared" si="7"/>
        <v>0.1512</v>
      </c>
      <c r="AJ76" s="387"/>
      <c r="AK76" s="388"/>
      <c r="AL76" s="124">
        <f t="shared" si="83"/>
        <v>0.6</v>
      </c>
      <c r="AM76" s="389"/>
      <c r="AN76" s="388"/>
      <c r="AO76" s="384"/>
      <c r="AP76" s="367"/>
      <c r="AQ76" s="120" t="s">
        <v>128</v>
      </c>
      <c r="AR76" s="134" t="s">
        <v>94</v>
      </c>
      <c r="AS76" s="134" t="s">
        <v>94</v>
      </c>
      <c r="AT76" s="134" t="s">
        <v>94</v>
      </c>
      <c r="AU76" s="134" t="s">
        <v>94</v>
      </c>
      <c r="AV76" s="371"/>
      <c r="AW76" s="142" t="s">
        <v>124</v>
      </c>
      <c r="AX76" s="253" t="s">
        <v>2866</v>
      </c>
      <c r="AY76" s="271" t="s">
        <v>3496</v>
      </c>
      <c r="AZ76" s="271" t="s">
        <v>3497</v>
      </c>
      <c r="BA76" s="143" t="s">
        <v>128</v>
      </c>
      <c r="BB76" s="128"/>
      <c r="BC76" s="128"/>
      <c r="BD76" s="128"/>
      <c r="BE76" s="373"/>
      <c r="BF76" s="374"/>
      <c r="BG76" s="374"/>
      <c r="BH76" s="131"/>
    </row>
    <row r="77" spans="1:1023" ht="100.5" customHeight="1">
      <c r="A77" s="430">
        <v>25</v>
      </c>
      <c r="B77" s="433" t="s">
        <v>712</v>
      </c>
      <c r="C77" s="367"/>
      <c r="D77" s="433" t="s">
        <v>163</v>
      </c>
      <c r="E77" s="433" t="s">
        <v>164</v>
      </c>
      <c r="F77" s="427"/>
      <c r="G77" s="367"/>
      <c r="H77" s="368"/>
      <c r="I77" s="425"/>
      <c r="J77" s="136" t="s">
        <v>749</v>
      </c>
      <c r="K77" s="137"/>
      <c r="L77" s="425"/>
      <c r="M77" s="425"/>
      <c r="N77" s="426"/>
      <c r="O77" s="369"/>
      <c r="P77" s="391"/>
      <c r="Q77" s="385"/>
      <c r="R77" s="393"/>
      <c r="S77" s="394"/>
      <c r="T77" s="385"/>
      <c r="U77" s="386"/>
      <c r="V77" s="136" t="s">
        <v>131</v>
      </c>
      <c r="W77" s="168"/>
      <c r="X77" s="169"/>
      <c r="Y77" s="145"/>
      <c r="Z77" s="140"/>
      <c r="AA77" s="120" t="str">
        <f t="shared" si="5"/>
        <v/>
      </c>
      <c r="AB77" s="121"/>
      <c r="AC77" s="121"/>
      <c r="AD77" s="122" t="str">
        <f t="shared" si="6"/>
        <v/>
      </c>
      <c r="AE77" s="121"/>
      <c r="AF77" s="121"/>
      <c r="AG77" s="121"/>
      <c r="AH77" s="123" t="str">
        <f t="shared" si="84"/>
        <v/>
      </c>
      <c r="AI77" s="122" t="str">
        <f t="shared" si="7"/>
        <v/>
      </c>
      <c r="AJ77" s="387"/>
      <c r="AK77" s="388"/>
      <c r="AL77" s="124" t="str">
        <f t="shared" si="83"/>
        <v/>
      </c>
      <c r="AM77" s="389"/>
      <c r="AN77" s="388"/>
      <c r="AO77" s="384"/>
      <c r="AP77" s="367"/>
      <c r="AQ77" s="120" t="s">
        <v>136</v>
      </c>
      <c r="AR77" s="134"/>
      <c r="AS77" s="134"/>
      <c r="AT77" s="134"/>
      <c r="AU77" s="134"/>
      <c r="AV77" s="371"/>
      <c r="AW77" s="142" t="s">
        <v>131</v>
      </c>
      <c r="AX77" s="128"/>
      <c r="AY77" s="129"/>
      <c r="AZ77" s="130"/>
      <c r="BA77" s="143" t="s">
        <v>136</v>
      </c>
      <c r="BB77" s="128"/>
      <c r="BC77" s="128"/>
      <c r="BD77" s="128"/>
      <c r="BE77" s="373"/>
      <c r="BF77" s="374"/>
      <c r="BG77" s="374"/>
      <c r="BH77" s="131"/>
    </row>
    <row r="78" spans="1:1023" ht="120.75" customHeight="1">
      <c r="A78" s="430">
        <v>25</v>
      </c>
      <c r="B78" s="433" t="s">
        <v>712</v>
      </c>
      <c r="C78" s="367"/>
      <c r="D78" s="433" t="s">
        <v>163</v>
      </c>
      <c r="E78" s="433" t="s">
        <v>164</v>
      </c>
      <c r="F78" s="427"/>
      <c r="G78" s="367"/>
      <c r="H78" s="368"/>
      <c r="I78" s="425"/>
      <c r="J78" s="136" t="s">
        <v>756</v>
      </c>
      <c r="K78" s="137"/>
      <c r="L78" s="425"/>
      <c r="M78" s="425"/>
      <c r="N78" s="426"/>
      <c r="O78" s="369"/>
      <c r="P78" s="391"/>
      <c r="Q78" s="385"/>
      <c r="R78" s="393"/>
      <c r="S78" s="394"/>
      <c r="T78" s="385"/>
      <c r="U78" s="386"/>
      <c r="V78" s="136" t="s">
        <v>139</v>
      </c>
      <c r="W78" s="138"/>
      <c r="X78" s="139"/>
      <c r="Y78" s="118"/>
      <c r="Z78" s="118"/>
      <c r="AA78" s="120" t="str">
        <f t="shared" si="5"/>
        <v/>
      </c>
      <c r="AB78" s="121"/>
      <c r="AC78" s="121"/>
      <c r="AD78" s="122" t="str">
        <f t="shared" si="6"/>
        <v/>
      </c>
      <c r="AE78" s="121"/>
      <c r="AF78" s="121"/>
      <c r="AG78" s="121"/>
      <c r="AH78" s="123" t="str">
        <f t="shared" si="84"/>
        <v/>
      </c>
      <c r="AI78" s="122" t="str">
        <f t="shared" si="7"/>
        <v/>
      </c>
      <c r="AJ78" s="387"/>
      <c r="AK78" s="388"/>
      <c r="AL78" s="124" t="str">
        <f t="shared" si="83"/>
        <v/>
      </c>
      <c r="AM78" s="389"/>
      <c r="AN78" s="388"/>
      <c r="AO78" s="384"/>
      <c r="AP78" s="367"/>
      <c r="AQ78" s="120" t="s">
        <v>145</v>
      </c>
      <c r="AR78" s="134"/>
      <c r="AS78" s="134"/>
      <c r="AT78" s="134"/>
      <c r="AU78" s="134"/>
      <c r="AV78" s="371"/>
      <c r="AW78" s="142" t="s">
        <v>139</v>
      </c>
      <c r="AX78" s="128"/>
      <c r="AY78" s="129"/>
      <c r="AZ78" s="130"/>
      <c r="BA78" s="143" t="s">
        <v>145</v>
      </c>
      <c r="BB78" s="128"/>
      <c r="BC78" s="128"/>
      <c r="BD78" s="128"/>
      <c r="BE78" s="373"/>
      <c r="BF78" s="374"/>
      <c r="BG78" s="374"/>
      <c r="BH78" s="131"/>
    </row>
    <row r="79" spans="1:1023" ht="75" customHeight="1">
      <c r="A79" s="430">
        <v>25</v>
      </c>
      <c r="B79" s="433" t="s">
        <v>712</v>
      </c>
      <c r="C79" s="367"/>
      <c r="D79" s="433" t="s">
        <v>163</v>
      </c>
      <c r="E79" s="433" t="s">
        <v>164</v>
      </c>
      <c r="F79" s="427"/>
      <c r="G79" s="367"/>
      <c r="H79" s="368"/>
      <c r="I79" s="425"/>
      <c r="J79" s="136" t="s">
        <v>757</v>
      </c>
      <c r="K79" s="137"/>
      <c r="L79" s="425"/>
      <c r="M79" s="425"/>
      <c r="N79" s="426"/>
      <c r="O79" s="369"/>
      <c r="P79" s="391"/>
      <c r="Q79" s="385"/>
      <c r="R79" s="393"/>
      <c r="S79" s="394"/>
      <c r="T79" s="385"/>
      <c r="U79" s="386"/>
      <c r="V79" s="136" t="s">
        <v>150</v>
      </c>
      <c r="W79" s="138"/>
      <c r="X79" s="139"/>
      <c r="Y79" s="145"/>
      <c r="Z79" s="138"/>
      <c r="AA79" s="120" t="str">
        <f t="shared" si="5"/>
        <v/>
      </c>
      <c r="AB79" s="121"/>
      <c r="AC79" s="121"/>
      <c r="AD79" s="122" t="str">
        <f t="shared" si="6"/>
        <v/>
      </c>
      <c r="AE79" s="121"/>
      <c r="AF79" s="121"/>
      <c r="AG79" s="121"/>
      <c r="AH79" s="123" t="str">
        <f t="shared" si="84"/>
        <v/>
      </c>
      <c r="AI79" s="122" t="str">
        <f t="shared" si="7"/>
        <v/>
      </c>
      <c r="AJ79" s="387"/>
      <c r="AK79" s="388"/>
      <c r="AL79" s="124" t="str">
        <f t="shared" si="83"/>
        <v/>
      </c>
      <c r="AM79" s="389"/>
      <c r="AN79" s="388"/>
      <c r="AO79" s="384"/>
      <c r="AP79" s="367"/>
      <c r="AQ79" s="120" t="s">
        <v>155</v>
      </c>
      <c r="AR79" s="119"/>
      <c r="AS79" s="119"/>
      <c r="AT79" s="126"/>
      <c r="AU79" s="119"/>
      <c r="AV79" s="371"/>
      <c r="AW79" s="142" t="s">
        <v>150</v>
      </c>
      <c r="AX79" s="128"/>
      <c r="AY79" s="129"/>
      <c r="AZ79" s="130"/>
      <c r="BA79" s="143" t="s">
        <v>155</v>
      </c>
      <c r="BB79" s="128"/>
      <c r="BC79" s="128"/>
      <c r="BD79" s="128"/>
      <c r="BE79" s="373"/>
      <c r="BF79" s="374"/>
      <c r="BG79" s="374"/>
      <c r="BH79" s="131"/>
    </row>
    <row r="80" spans="1:1023" ht="88.5" customHeight="1">
      <c r="A80" s="431">
        <v>25</v>
      </c>
      <c r="B80" s="434" t="s">
        <v>712</v>
      </c>
      <c r="C80" s="367"/>
      <c r="D80" s="434" t="s">
        <v>163</v>
      </c>
      <c r="E80" s="434" t="s">
        <v>164</v>
      </c>
      <c r="F80" s="427"/>
      <c r="G80" s="367"/>
      <c r="H80" s="368"/>
      <c r="I80" s="425"/>
      <c r="J80" s="136" t="s">
        <v>758</v>
      </c>
      <c r="K80" s="137"/>
      <c r="L80" s="425"/>
      <c r="M80" s="425"/>
      <c r="N80" s="426"/>
      <c r="O80" s="369"/>
      <c r="P80" s="392"/>
      <c r="Q80" s="385"/>
      <c r="R80" s="393"/>
      <c r="S80" s="394"/>
      <c r="T80" s="385"/>
      <c r="U80" s="386"/>
      <c r="V80" s="136" t="s">
        <v>161</v>
      </c>
      <c r="W80" s="116"/>
      <c r="X80" s="117"/>
      <c r="Y80" s="118"/>
      <c r="Z80" s="116"/>
      <c r="AA80" s="120" t="str">
        <f t="shared" si="5"/>
        <v/>
      </c>
      <c r="AB80" s="121"/>
      <c r="AC80" s="121"/>
      <c r="AD80" s="122" t="str">
        <f t="shared" si="6"/>
        <v/>
      </c>
      <c r="AE80" s="121"/>
      <c r="AF80" s="121"/>
      <c r="AG80" s="121"/>
      <c r="AH80" s="123" t="str">
        <f t="shared" si="84"/>
        <v/>
      </c>
      <c r="AI80" s="122" t="str">
        <f t="shared" si="7"/>
        <v/>
      </c>
      <c r="AJ80" s="387"/>
      <c r="AK80" s="388"/>
      <c r="AL80" s="124" t="str">
        <f t="shared" si="83"/>
        <v/>
      </c>
      <c r="AM80" s="389"/>
      <c r="AN80" s="388"/>
      <c r="AO80" s="384"/>
      <c r="AP80" s="367"/>
      <c r="AQ80" s="120" t="s">
        <v>162</v>
      </c>
      <c r="AR80" s="119"/>
      <c r="AS80" s="119"/>
      <c r="AT80" s="126"/>
      <c r="AU80" s="119"/>
      <c r="AV80" s="372"/>
      <c r="AW80" s="142" t="s">
        <v>161</v>
      </c>
      <c r="AX80" s="128"/>
      <c r="AY80" s="129"/>
      <c r="AZ80" s="130"/>
      <c r="BA80" s="143" t="s">
        <v>162</v>
      </c>
      <c r="BB80" s="128"/>
      <c r="BC80" s="128"/>
      <c r="BD80" s="128"/>
      <c r="BE80" s="373"/>
      <c r="BF80" s="374"/>
      <c r="BG80" s="374"/>
      <c r="BH80" s="131"/>
    </row>
    <row r="81" spans="1:1023" s="144" customFormat="1" ht="75.95" customHeight="1">
      <c r="A81" s="429">
        <v>26</v>
      </c>
      <c r="B81" s="432" t="s">
        <v>712</v>
      </c>
      <c r="C81" s="367" t="s">
        <v>713</v>
      </c>
      <c r="D81" s="432" t="s">
        <v>163</v>
      </c>
      <c r="E81" s="432" t="s">
        <v>164</v>
      </c>
      <c r="F81" s="427" t="s">
        <v>964</v>
      </c>
      <c r="G81" s="367" t="s">
        <v>981</v>
      </c>
      <c r="H81" s="368" t="str">
        <f>IF(B81="Seguridad_Información","Posibilidad de "&amp;C81&amp;"con "&amp;M81&amp;" "&amp;"por"&amp;" "&amp;I81&amp;" "&amp;"debido a"&amp;" "&amp;L81,"Posibilidad de"&amp;" "&amp;M81&amp;" "&amp;"por"&amp;" "&amp;I81&amp;" debido a"&amp;" "&amp;L81)</f>
        <v>Posibilidad de Afectación Económica y Reputacional por contratación de un servicio innecesario, que no cumpla con la necesidad de las áreas usuarias o sin el cumplimiento de los requisitos exigibles debido a desconocimiento técnico en la identificación de necesidades contractuales y/o procesos de evaluación</v>
      </c>
      <c r="I81" s="425" t="s">
        <v>982</v>
      </c>
      <c r="J81" s="136" t="s">
        <v>717</v>
      </c>
      <c r="K81" s="137" t="s">
        <v>983</v>
      </c>
      <c r="L81" s="425" t="s">
        <v>984</v>
      </c>
      <c r="M81" s="425" t="s">
        <v>763</v>
      </c>
      <c r="N81" s="426" t="s">
        <v>985</v>
      </c>
      <c r="O81" s="369" t="s">
        <v>722</v>
      </c>
      <c r="P81" s="390" t="str">
        <f>IF(OR($O81=[3]Tabla_Probabilidad!$D$30,$O81=[3]Tabla_Probabilidad!$D$32,$O81=[3]Tabla_Probabilidad!$J$32),"Muy Baja",IF(OR($O81=[3]Tabla_Probabilidad!$E$30,$O81=[3]Tabla_Probabilidad!$E$32,$O81=[3]Tabla_Probabilidad!$K$32),"Baja",IF(OR($O81=[3]Tabla_Probabilidad!$F$30,$O81=[3]Tabla_Probabilidad!$F$32,$O81=[3]Tabla_Probabilidad!$L$32),"Media",IF(OR($O81=[3]Tabla_Probabilidad!$G$30,$O81=[3]Tabla_Probabilidad!$G$32,$O81=[3]Tabla_Probabilidad!$M$32),"Alta",IF(OR($O81=[3]Tabla_Probabilidad!$H$30,$O81=[3]Tabla_Probabilidad!$H$32,$O81=[3]Tabla_Probabilidad!$N$32),"Muy Alta","")))))</f>
        <v>Media</v>
      </c>
      <c r="Q81" s="385">
        <f t="shared" ref="Q81" si="85">IF(P81="","",IF(P81="Muy Baja",0.2,IF(P81="Baja",0.4,IF(P81="Media",0.6,IF(P81="Alta",0.8,IF(P81="Muy Alta",1,))))))</f>
        <v>0.6</v>
      </c>
      <c r="R81" s="393" t="s">
        <v>816</v>
      </c>
      <c r="S81" s="394" t="str">
        <f>IF(OR($R81=[3]Tabla_Impacto!$D$24,$R81=[3]Tabla_Impacto!$D$27,$R81=[3]Tabla_Impacto!$J$24,$R81=[3]Tabla_Impacto!$P$26,$R81=[3]Tabla_Impacto!$V$26,$R81=[3]Tabla_Impacto!$AB$26),"Leve",IF(OR($R81=[3]Tabla_Impacto!$E$24,$R81=[3]Tabla_Impacto!$E$27,$R81=[3]Tabla_Impacto!$K$24,$R81=[3]Tabla_Impacto!$Q$26,$R81=[3]Tabla_Impacto!$W$26,$R81=[3]Tabla_Impacto!$AC$26),"Menor",IF(OR($R81=[3]Tabla_Impacto!$F$24,$R81=[3]Tabla_Impacto!$F$27,$R81=[3]Tabla_Impacto!$L$24,$R81=[3]Tabla_Impacto!$R$26,$R81=[3]Tabla_Impacto!$X$26,$R81=[3]Tabla_Impacto!$AD$26),"Moderado",IF(OR($R81=[3]Tabla_Impacto!$G$24,$R81=[3]Tabla_Impacto!$G$27,$R81=[3]Tabla_Impacto!$M$24,$R81=[3]Tabla_Impacto!$S$26,$R81=[3]Tabla_Impacto!$Y$26,$R81=[3]Tabla_Impacto!$AE$26),"Mayor",IF(OR($R81=[3]Tabla_Impacto!$H$24,$R81=[3]Tabla_Impacto!$H$27,$R81=[3]Tabla_Impacto!$N$24,$R81=[3]Tabla_Impacto!$T$26,$R81=[3]Tabla_Impacto!$Z$26,$R81=[3]Tabla_Impacto!$AF$26),"Catastrófico","")))))</f>
        <v>Menor</v>
      </c>
      <c r="T81" s="385">
        <f t="shared" ref="T81" si="86">IF(S81="","",IF(S81="Leve",0.2,IF(S81="Menor",0.4,IF(S81="Moderado",0.6,IF(S81="Mayor",0.8,IF(S81="Catastrófico",1,))))))</f>
        <v>0.4</v>
      </c>
      <c r="U81" s="386" t="str">
        <f t="shared" ref="U81" si="87">IF(OR(AND(P81="Muy Baja",S81="Leve"),AND(P81="Muy Baja",S81="Menor"),AND(P81="Baja",S81="Leve")),"Bajo",IF(OR(AND(P81="Muy baja",S81="Moderado"),AND(P81="Baja",S81="Menor"),AND(P81="Baja",S81="Moderado"),AND(P81="Media",S81="Leve"),AND(P81="Media",S81="Menor"),AND(P81="Media",S81="Moderado"),AND(P81="Alta",S81="Leve"),AND(P81="Alta",S81="Menor")),"Moderado",IF(OR(AND(P81="Muy Baja",S81="Mayor"),AND(P81="Baja",S81="Mayor"),AND(P81="Media",S81="Mayor"),AND(P81="Alta",S81="Moderado"),AND(P81="Alta",S81="Mayor"),AND(P81="Muy Alta",S81="Leve"),AND(P81="Muy Alta",S81="Menor"),AND(P81="Muy Alta",S81="Moderado"),AND(P81="Muy Alta",S81="Mayor")),"Alto",IF(OR(AND(P81="Muy Baja",S81="Catastrófico"),AND(P81="Baja",S81="Catastrófico"),AND(P81="Media",S81="Catastrófico"),AND(P81="Alta",S81="Catastrófico"),AND(P81="Muy Alta",S81="Catastrófico")),"Extremo",""))))</f>
        <v>Moderado</v>
      </c>
      <c r="V81" s="136" t="s">
        <v>91</v>
      </c>
      <c r="W81" s="116" t="s">
        <v>986</v>
      </c>
      <c r="X81" s="117" t="s">
        <v>987</v>
      </c>
      <c r="Y81" s="118" t="s">
        <v>172</v>
      </c>
      <c r="Z81" s="118" t="s">
        <v>173</v>
      </c>
      <c r="AA81" s="120" t="str">
        <f t="shared" si="5"/>
        <v>Probabilidad</v>
      </c>
      <c r="AB81" s="121" t="s">
        <v>727</v>
      </c>
      <c r="AC81" s="121" t="s">
        <v>728</v>
      </c>
      <c r="AD81" s="122" t="str">
        <f t="shared" si="6"/>
        <v>40%</v>
      </c>
      <c r="AE81" s="121" t="s">
        <v>729</v>
      </c>
      <c r="AF81" s="121" t="s">
        <v>730</v>
      </c>
      <c r="AG81" s="121" t="s">
        <v>731</v>
      </c>
      <c r="AH81" s="123">
        <f>IFERROR(IF(AA81="Probabilidad",(Q81-(+Q81*AD81)),IF(AA81="Impacto",Q81,"")),"")</f>
        <v>0.36</v>
      </c>
      <c r="AI81" s="122">
        <f t="shared" si="7"/>
        <v>0.36</v>
      </c>
      <c r="AJ81" s="387" t="str">
        <f t="shared" ref="AJ81" si="88">IFERROR(IF(AK81="","",IF(AK81&lt;=0.2,"Muy Baja",IF(AK81&lt;=0.4,"Baja",IF(AK81&lt;=0.6,"Media",IF(AK81&lt;=0.8,"Alta","Muy Alta"))))),"")</f>
        <v>Muy Baja</v>
      </c>
      <c r="AK81" s="388">
        <f t="shared" ref="AK81" si="89">IFERROR(LOOKUP(MAX(AI81:AI87)+1,(AI81:AI87)),"")</f>
        <v>7.4088000000000001E-2</v>
      </c>
      <c r="AL81" s="124">
        <f>IFERROR(IF(AA81="Impacto",(T81-(+T81*AD81)),IF(AA81="Probabilidad",T81,"")),"")</f>
        <v>0.4</v>
      </c>
      <c r="AM81" s="389" t="str">
        <f t="shared" ref="AM81" si="90">IFERROR(IF(AN81="","",IF(AN81&lt;=0.2,"Leve",IF(AN81&lt;=0.4,"Menor",IF(AN81&lt;=0.6,"Moderado",IF(AN81&lt;=0.8,"Mayor","Catastrófico"))))),"")</f>
        <v>Menor</v>
      </c>
      <c r="AN81" s="388">
        <f t="shared" ref="AN81" si="91">IFERROR(LOOKUP(MAX(AL81:AL87)+1,(AL81:AL87)),"")</f>
        <v>0.4</v>
      </c>
      <c r="AO81" s="384" t="str">
        <f t="shared" ref="AO81" si="92">IFERROR(IF(OR(AND(AJ81="Muy Baja",AM81="Leve"),AND(AJ81="Muy Baja",AM81="Menor"),AND(AJ81="Baja",AM81="Leve")),"Bajo",IF(OR(AND(AJ81="Muy baja",AM81="Moderado"),AND(AJ81="Baja",AM81="Menor"),AND(AJ81="Baja",AM81="Moderado"),AND(AJ81="Media",AM81="Leve"),AND(AJ81="Media",AM81="Menor"),AND(AJ81="Media",AM81="Moderado"),AND(AJ81="Alta",AM81="Leve"),AND(AJ81="Alta",AM81="Menor")),"Moderado",IF(OR(AND(AJ81="Muy Baja",AM81="Mayor"),AND(AJ81="Baja",AM81="Mayor"),AND(AJ81="Media",AM81="Mayor"),AND(AJ81="Alta",AM81="Moderado"),AND(AJ81="Alta",AM81="Mayor"),AND(AJ81="Muy Alta",AM81="Leve"),AND(AJ81="Muy Alta",AM81="Menor"),AND(AJ81="Muy Alta",AM81="Moderado"),AND(AJ81="Muy Alta",AM81="Mayor")),"Alto",IF(OR(AND(AJ81="Muy Baja",AM81="Catastrófico"),AND(AJ81="Baja",AM81="Catastrófico"),AND(AJ81="Media",AM81="Catastrófico"),AND(AJ81="Alta",AM81="Catastrófico"),AND(AJ81="Muy Alta",AM81="Catastrófico")),"Extremo","")))),"")</f>
        <v>Bajo</v>
      </c>
      <c r="AP81" s="367" t="s">
        <v>821</v>
      </c>
      <c r="AQ81" s="120" t="s">
        <v>105</v>
      </c>
      <c r="AR81" s="134" t="s">
        <v>94</v>
      </c>
      <c r="AS81" s="134" t="s">
        <v>94</v>
      </c>
      <c r="AT81" s="134" t="s">
        <v>94</v>
      </c>
      <c r="AU81" s="134" t="s">
        <v>94</v>
      </c>
      <c r="AV81" s="370" t="s">
        <v>988</v>
      </c>
      <c r="AW81" s="142" t="s">
        <v>91</v>
      </c>
      <c r="AX81" s="253" t="s">
        <v>2867</v>
      </c>
      <c r="AY81" s="271" t="s">
        <v>3498</v>
      </c>
      <c r="AZ81" s="271" t="s">
        <v>3499</v>
      </c>
      <c r="BA81" s="143" t="s">
        <v>105</v>
      </c>
      <c r="BB81" s="128"/>
      <c r="BC81" s="128"/>
      <c r="BD81" s="128"/>
      <c r="BE81" s="373" t="s">
        <v>2891</v>
      </c>
      <c r="BF81" s="374" t="s">
        <v>94</v>
      </c>
      <c r="BG81" s="374" t="s">
        <v>94</v>
      </c>
      <c r="BH81" s="131"/>
      <c r="BI81" s="90"/>
      <c r="BJ81" s="90"/>
      <c r="BK81" s="90"/>
      <c r="BL81" s="90"/>
      <c r="BM81" s="90"/>
      <c r="BN81" s="90"/>
      <c r="BO81" s="90"/>
      <c r="BP81" s="90"/>
      <c r="BQ81" s="90"/>
      <c r="BR81" s="90"/>
      <c r="BS81" s="90"/>
      <c r="BT81" s="90"/>
      <c r="BU81" s="90"/>
      <c r="BV81" s="90"/>
      <c r="BW81" s="90"/>
      <c r="BX81" s="90"/>
      <c r="BY81" s="90"/>
      <c r="BZ81" s="90"/>
      <c r="CA81" s="90"/>
      <c r="CB81" s="90"/>
      <c r="CC81" s="90"/>
      <c r="CD81" s="90"/>
      <c r="CE81" s="90"/>
      <c r="CF81" s="90"/>
      <c r="CG81" s="90"/>
      <c r="CH81" s="90"/>
      <c r="CI81" s="90"/>
      <c r="CJ81" s="90"/>
      <c r="CK81" s="90"/>
      <c r="CL81" s="90"/>
      <c r="CM81" s="90"/>
      <c r="CN81" s="90"/>
      <c r="CO81" s="90"/>
      <c r="CP81" s="90"/>
      <c r="CQ81" s="90"/>
      <c r="CR81" s="90"/>
      <c r="CS81" s="90"/>
      <c r="CT81" s="90"/>
      <c r="CU81" s="90"/>
      <c r="CV81" s="90"/>
      <c r="CW81" s="90"/>
      <c r="CX81" s="90"/>
      <c r="CY81" s="90"/>
      <c r="CZ81" s="90"/>
      <c r="DA81" s="90"/>
      <c r="DB81" s="90"/>
      <c r="DC81" s="90"/>
      <c r="DD81" s="90"/>
      <c r="DE81" s="90"/>
      <c r="DF81" s="90"/>
      <c r="DG81" s="90"/>
      <c r="DH81" s="90"/>
      <c r="DI81" s="90"/>
      <c r="DJ81" s="90"/>
      <c r="DK81" s="90"/>
      <c r="DL81" s="90"/>
      <c r="DM81" s="90"/>
      <c r="DN81" s="90"/>
      <c r="DO81" s="90"/>
      <c r="DP81" s="90"/>
      <c r="DQ81" s="90"/>
      <c r="DR81" s="90"/>
      <c r="DS81" s="90"/>
      <c r="DT81" s="90"/>
      <c r="DU81" s="90"/>
      <c r="DV81" s="90"/>
      <c r="DW81" s="90"/>
      <c r="DX81" s="90"/>
      <c r="DY81" s="90"/>
      <c r="DZ81" s="90"/>
      <c r="EA81" s="90"/>
      <c r="EB81" s="90"/>
      <c r="EC81" s="90"/>
      <c r="ED81" s="90"/>
      <c r="EE81" s="90"/>
      <c r="EF81" s="90"/>
      <c r="EG81" s="90"/>
      <c r="EH81" s="90"/>
      <c r="EI81" s="90"/>
      <c r="EJ81" s="90"/>
      <c r="EK81" s="90"/>
      <c r="EL81" s="90"/>
      <c r="EM81" s="90"/>
      <c r="EN81" s="90"/>
      <c r="EO81" s="90"/>
      <c r="EP81" s="90"/>
      <c r="EQ81" s="90"/>
      <c r="ER81" s="90"/>
      <c r="ES81" s="90"/>
      <c r="ET81" s="90"/>
      <c r="EU81" s="90"/>
      <c r="EV81" s="90"/>
      <c r="EW81" s="90"/>
      <c r="EX81" s="90"/>
      <c r="EY81" s="90"/>
      <c r="EZ81" s="90"/>
      <c r="FA81" s="90"/>
      <c r="FB81" s="90"/>
      <c r="FC81" s="90"/>
      <c r="FD81" s="90"/>
      <c r="FE81" s="90"/>
      <c r="FF81" s="90"/>
      <c r="FG81" s="90"/>
      <c r="FH81" s="90"/>
      <c r="FI81" s="90"/>
      <c r="FJ81" s="90"/>
      <c r="FK81" s="90"/>
      <c r="FL81" s="90"/>
      <c r="FM81" s="90"/>
      <c r="FN81" s="90"/>
      <c r="FO81" s="90"/>
      <c r="FP81" s="90"/>
      <c r="FQ81" s="90"/>
      <c r="FR81" s="90"/>
      <c r="FS81" s="90"/>
      <c r="FT81" s="90"/>
      <c r="FU81" s="90"/>
      <c r="FV81" s="90"/>
      <c r="FW81" s="90"/>
      <c r="FX81" s="90"/>
      <c r="FY81" s="90"/>
      <c r="FZ81" s="90"/>
      <c r="GA81" s="90"/>
      <c r="GB81" s="90"/>
      <c r="GC81" s="90"/>
      <c r="GD81" s="90"/>
      <c r="GE81" s="90"/>
      <c r="GF81" s="90"/>
      <c r="GG81" s="90"/>
      <c r="GH81" s="90"/>
      <c r="GI81" s="90"/>
      <c r="GJ81" s="90"/>
      <c r="GK81" s="90"/>
      <c r="GL81" s="90"/>
      <c r="GM81" s="90"/>
      <c r="GN81" s="90"/>
      <c r="GO81" s="90"/>
      <c r="GP81" s="90"/>
      <c r="GQ81" s="90"/>
      <c r="GR81" s="90"/>
      <c r="GS81" s="90"/>
      <c r="GT81" s="90"/>
      <c r="GU81" s="90"/>
      <c r="GV81" s="90"/>
      <c r="GW81" s="90"/>
      <c r="GX81" s="90"/>
      <c r="GY81" s="90"/>
      <c r="GZ81" s="90"/>
      <c r="HA81" s="90"/>
      <c r="HB81" s="90"/>
      <c r="HC81" s="90"/>
      <c r="HD81" s="90"/>
      <c r="HE81" s="90"/>
      <c r="HF81" s="90"/>
      <c r="HG81" s="90"/>
      <c r="HH81" s="90"/>
      <c r="HI81" s="90"/>
      <c r="HJ81" s="90"/>
      <c r="HK81" s="90"/>
      <c r="HL81" s="90"/>
      <c r="HM81" s="90"/>
      <c r="HN81" s="90"/>
      <c r="HO81" s="90"/>
      <c r="HP81" s="90"/>
      <c r="HQ81" s="90"/>
      <c r="HR81" s="90"/>
      <c r="HS81" s="90"/>
      <c r="HT81" s="90"/>
      <c r="HU81" s="90"/>
      <c r="HV81" s="90"/>
      <c r="HW81" s="90"/>
      <c r="HX81" s="90"/>
      <c r="HY81" s="90"/>
      <c r="HZ81" s="90"/>
      <c r="IA81" s="90"/>
      <c r="IB81" s="90"/>
      <c r="IC81" s="90"/>
      <c r="ID81" s="90"/>
      <c r="IE81" s="90"/>
      <c r="IF81" s="90"/>
      <c r="IG81" s="90"/>
      <c r="IH81" s="90"/>
      <c r="II81" s="90"/>
      <c r="IJ81" s="90"/>
      <c r="IK81" s="90"/>
      <c r="IL81" s="90"/>
      <c r="IM81" s="90"/>
      <c r="IN81" s="90"/>
      <c r="IO81" s="90"/>
      <c r="IP81" s="90"/>
      <c r="IQ81" s="90"/>
      <c r="IR81" s="90"/>
      <c r="IS81" s="90"/>
      <c r="IT81" s="90"/>
      <c r="IU81" s="90"/>
      <c r="IV81" s="90"/>
      <c r="IW81" s="90"/>
      <c r="IX81" s="90"/>
      <c r="IY81" s="90"/>
      <c r="IZ81" s="90"/>
      <c r="JA81" s="90"/>
      <c r="JB81" s="90"/>
      <c r="JC81" s="90"/>
      <c r="JD81" s="90"/>
      <c r="JE81" s="90"/>
      <c r="JF81" s="90"/>
      <c r="JG81" s="90"/>
      <c r="JH81" s="90"/>
      <c r="JI81" s="90"/>
      <c r="JJ81" s="90"/>
      <c r="JK81" s="90"/>
      <c r="JL81" s="90"/>
      <c r="JM81" s="90"/>
      <c r="JN81" s="90"/>
      <c r="JO81" s="90"/>
      <c r="JP81" s="90"/>
      <c r="JQ81" s="90"/>
      <c r="JR81" s="90"/>
      <c r="JS81" s="90"/>
      <c r="JT81" s="90"/>
      <c r="JU81" s="90"/>
      <c r="JV81" s="90"/>
      <c r="JW81" s="90"/>
      <c r="JX81" s="90"/>
      <c r="JY81" s="90"/>
      <c r="JZ81" s="90"/>
      <c r="KA81" s="90"/>
      <c r="KB81" s="90"/>
      <c r="KC81" s="90"/>
      <c r="KD81" s="90"/>
      <c r="KE81" s="90"/>
      <c r="KF81" s="90"/>
      <c r="KG81" s="90"/>
      <c r="KH81" s="90"/>
      <c r="KI81" s="90"/>
      <c r="KJ81" s="90"/>
      <c r="KK81" s="90"/>
      <c r="KL81" s="90"/>
      <c r="KM81" s="90"/>
      <c r="KN81" s="90"/>
      <c r="KO81" s="90"/>
      <c r="KP81" s="90"/>
      <c r="KQ81" s="90"/>
      <c r="KR81" s="90"/>
      <c r="KS81" s="90"/>
      <c r="KT81" s="90"/>
      <c r="KU81" s="90"/>
      <c r="KV81" s="90"/>
      <c r="KW81" s="90"/>
      <c r="KX81" s="90"/>
      <c r="KY81" s="90"/>
      <c r="KZ81" s="90"/>
      <c r="LA81" s="90"/>
      <c r="LB81" s="90"/>
      <c r="LC81" s="90"/>
      <c r="LD81" s="90"/>
      <c r="LE81" s="90"/>
      <c r="LF81" s="90"/>
      <c r="LG81" s="90"/>
      <c r="LH81" s="90"/>
      <c r="LI81" s="90"/>
      <c r="LJ81" s="90"/>
      <c r="LK81" s="90"/>
      <c r="LL81" s="90"/>
      <c r="LM81" s="90"/>
      <c r="LN81" s="90"/>
      <c r="LO81" s="90"/>
      <c r="LP81" s="90"/>
      <c r="LQ81" s="90"/>
      <c r="LR81" s="90"/>
      <c r="LS81" s="90"/>
      <c r="LT81" s="90"/>
      <c r="LU81" s="90"/>
      <c r="LV81" s="90"/>
      <c r="LW81" s="90"/>
      <c r="LX81" s="90"/>
      <c r="LY81" s="90"/>
      <c r="LZ81" s="90"/>
      <c r="MA81" s="90"/>
      <c r="MB81" s="90"/>
      <c r="MC81" s="90"/>
      <c r="MD81" s="90"/>
      <c r="ME81" s="90"/>
      <c r="MF81" s="90"/>
      <c r="MG81" s="90"/>
      <c r="MH81" s="90"/>
      <c r="MI81" s="90"/>
      <c r="MJ81" s="90"/>
      <c r="MK81" s="90"/>
      <c r="ML81" s="90"/>
      <c r="MM81" s="90"/>
      <c r="MN81" s="90"/>
      <c r="MO81" s="90"/>
      <c r="MP81" s="90"/>
      <c r="MQ81" s="90"/>
      <c r="MR81" s="90"/>
      <c r="MS81" s="90"/>
      <c r="MT81" s="90"/>
      <c r="MU81" s="90"/>
      <c r="MV81" s="90"/>
      <c r="MW81" s="90"/>
      <c r="MX81" s="90"/>
      <c r="MY81" s="90"/>
      <c r="MZ81" s="90"/>
      <c r="NA81" s="90"/>
      <c r="NB81" s="90"/>
      <c r="NC81" s="90"/>
      <c r="ND81" s="90"/>
      <c r="NE81" s="90"/>
      <c r="NF81" s="90"/>
      <c r="NG81" s="90"/>
      <c r="NH81" s="90"/>
      <c r="NI81" s="90"/>
      <c r="NJ81" s="90"/>
      <c r="NK81" s="90"/>
      <c r="NL81" s="90"/>
      <c r="NM81" s="90"/>
      <c r="NN81" s="90"/>
      <c r="NO81" s="90"/>
      <c r="NP81" s="90"/>
      <c r="NQ81" s="90"/>
      <c r="NR81" s="90"/>
      <c r="NS81" s="90"/>
      <c r="NT81" s="90"/>
      <c r="NU81" s="90"/>
      <c r="NV81" s="90"/>
      <c r="NW81" s="90"/>
      <c r="NX81" s="90"/>
      <c r="NY81" s="90"/>
      <c r="NZ81" s="90"/>
      <c r="OA81" s="90"/>
      <c r="OB81" s="90"/>
      <c r="OC81" s="90"/>
      <c r="OD81" s="90"/>
      <c r="OE81" s="90"/>
      <c r="OF81" s="90"/>
      <c r="OG81" s="90"/>
      <c r="OH81" s="90"/>
      <c r="OI81" s="90"/>
      <c r="OJ81" s="90"/>
      <c r="OK81" s="90"/>
      <c r="OL81" s="90"/>
      <c r="OM81" s="90"/>
      <c r="ON81" s="90"/>
      <c r="OO81" s="90"/>
      <c r="OP81" s="90"/>
      <c r="OQ81" s="90"/>
      <c r="OR81" s="90"/>
      <c r="OS81" s="90"/>
      <c r="OT81" s="90"/>
      <c r="OU81" s="90"/>
      <c r="OV81" s="90"/>
      <c r="OW81" s="90"/>
      <c r="OX81" s="90"/>
      <c r="OY81" s="90"/>
      <c r="OZ81" s="90"/>
      <c r="PA81" s="90"/>
      <c r="PB81" s="90"/>
      <c r="PC81" s="90"/>
      <c r="PD81" s="90"/>
      <c r="PE81" s="90"/>
      <c r="PF81" s="90"/>
      <c r="PG81" s="90"/>
      <c r="PH81" s="90"/>
      <c r="PI81" s="90"/>
      <c r="PJ81" s="90"/>
      <c r="PK81" s="90"/>
      <c r="PL81" s="90"/>
      <c r="PM81" s="90"/>
      <c r="PN81" s="90"/>
      <c r="PO81" s="90"/>
      <c r="PP81" s="90"/>
      <c r="PQ81" s="90"/>
      <c r="PR81" s="90"/>
      <c r="PS81" s="90"/>
      <c r="PT81" s="90"/>
      <c r="PU81" s="90"/>
      <c r="PV81" s="90"/>
      <c r="PW81" s="90"/>
      <c r="PX81" s="90"/>
      <c r="PY81" s="90"/>
      <c r="PZ81" s="90"/>
      <c r="QA81" s="90"/>
      <c r="QB81" s="90"/>
      <c r="QC81" s="90"/>
      <c r="QD81" s="90"/>
      <c r="QE81" s="90"/>
      <c r="QF81" s="90"/>
      <c r="QG81" s="90"/>
      <c r="QH81" s="90"/>
      <c r="QI81" s="90"/>
      <c r="QJ81" s="90"/>
      <c r="QK81" s="90"/>
      <c r="QL81" s="90"/>
      <c r="QM81" s="90"/>
      <c r="QN81" s="90"/>
      <c r="QO81" s="90"/>
      <c r="QP81" s="90"/>
      <c r="QQ81" s="90"/>
      <c r="QR81" s="90"/>
      <c r="QS81" s="90"/>
      <c r="QT81" s="90"/>
      <c r="QU81" s="90"/>
      <c r="QV81" s="90"/>
      <c r="QW81" s="90"/>
      <c r="QX81" s="90"/>
      <c r="QY81" s="90"/>
      <c r="QZ81" s="90"/>
      <c r="RA81" s="90"/>
      <c r="RB81" s="90"/>
      <c r="RC81" s="90"/>
      <c r="RD81" s="90"/>
      <c r="RE81" s="90"/>
      <c r="RF81" s="90"/>
      <c r="RG81" s="90"/>
      <c r="RH81" s="90"/>
      <c r="RI81" s="90"/>
      <c r="RJ81" s="90"/>
      <c r="RK81" s="90"/>
      <c r="RL81" s="90"/>
      <c r="RM81" s="90"/>
      <c r="RN81" s="90"/>
      <c r="RO81" s="90"/>
      <c r="RP81" s="90"/>
      <c r="RQ81" s="90"/>
      <c r="RR81" s="90"/>
      <c r="RS81" s="90"/>
      <c r="RT81" s="90"/>
      <c r="RU81" s="90"/>
      <c r="RV81" s="90"/>
      <c r="RW81" s="90"/>
      <c r="RX81" s="90"/>
      <c r="RY81" s="90"/>
      <c r="RZ81" s="90"/>
      <c r="SA81" s="90"/>
      <c r="SB81" s="90"/>
      <c r="SC81" s="90"/>
      <c r="SD81" s="90"/>
      <c r="SE81" s="90"/>
      <c r="SF81" s="90"/>
      <c r="SG81" s="90"/>
      <c r="SH81" s="90"/>
      <c r="SI81" s="90"/>
      <c r="SJ81" s="90"/>
      <c r="SK81" s="90"/>
      <c r="SL81" s="90"/>
      <c r="SM81" s="90"/>
      <c r="SN81" s="90"/>
      <c r="SO81" s="90"/>
      <c r="SP81" s="90"/>
      <c r="SQ81" s="90"/>
      <c r="SR81" s="90"/>
      <c r="SS81" s="90"/>
      <c r="ST81" s="90"/>
      <c r="SU81" s="90"/>
      <c r="SV81" s="90"/>
      <c r="SW81" s="90"/>
      <c r="SX81" s="90"/>
      <c r="SY81" s="90"/>
      <c r="SZ81" s="90"/>
      <c r="TA81" s="90"/>
      <c r="TB81" s="90"/>
      <c r="TC81" s="90"/>
      <c r="TD81" s="90"/>
      <c r="TE81" s="90"/>
      <c r="TF81" s="90"/>
      <c r="TG81" s="90"/>
      <c r="TH81" s="90"/>
      <c r="TI81" s="90"/>
      <c r="TJ81" s="90"/>
      <c r="TK81" s="90"/>
      <c r="TL81" s="90"/>
      <c r="TM81" s="90"/>
      <c r="TN81" s="90"/>
      <c r="TO81" s="90"/>
      <c r="TP81" s="90"/>
      <c r="TQ81" s="90"/>
      <c r="TR81" s="90"/>
      <c r="TS81" s="90"/>
      <c r="TT81" s="90"/>
      <c r="TU81" s="90"/>
      <c r="TV81" s="90"/>
      <c r="TW81" s="90"/>
      <c r="TX81" s="90"/>
      <c r="TY81" s="90"/>
      <c r="TZ81" s="90"/>
      <c r="UA81" s="90"/>
      <c r="UB81" s="90"/>
      <c r="UC81" s="90"/>
      <c r="UD81" s="90"/>
      <c r="UE81" s="90"/>
      <c r="UF81" s="90"/>
      <c r="UG81" s="90"/>
      <c r="UH81" s="90"/>
      <c r="UI81" s="90"/>
      <c r="UJ81" s="90"/>
      <c r="UK81" s="90"/>
      <c r="UL81" s="90"/>
      <c r="UM81" s="90"/>
      <c r="UN81" s="90"/>
      <c r="UO81" s="90"/>
      <c r="UP81" s="90"/>
      <c r="UQ81" s="90"/>
      <c r="UR81" s="90"/>
      <c r="US81" s="90"/>
      <c r="UT81" s="90"/>
      <c r="UU81" s="90"/>
      <c r="UV81" s="90"/>
      <c r="UW81" s="90"/>
      <c r="UX81" s="90"/>
      <c r="UY81" s="90"/>
      <c r="UZ81" s="90"/>
      <c r="VA81" s="90"/>
      <c r="VB81" s="90"/>
      <c r="VC81" s="90"/>
      <c r="VD81" s="90"/>
      <c r="VE81" s="90"/>
      <c r="VF81" s="90"/>
      <c r="VG81" s="90"/>
      <c r="VH81" s="90"/>
      <c r="VI81" s="90"/>
      <c r="VJ81" s="90"/>
      <c r="VK81" s="90"/>
      <c r="VL81" s="90"/>
      <c r="VM81" s="90"/>
      <c r="VN81" s="90"/>
      <c r="VO81" s="90"/>
      <c r="VP81" s="90"/>
      <c r="VQ81" s="90"/>
      <c r="VR81" s="90"/>
      <c r="VS81" s="90"/>
      <c r="VT81" s="90"/>
      <c r="VU81" s="90"/>
      <c r="VV81" s="90"/>
      <c r="VW81" s="90"/>
      <c r="VX81" s="90"/>
      <c r="VY81" s="90"/>
      <c r="VZ81" s="90"/>
      <c r="WA81" s="90"/>
      <c r="WB81" s="90"/>
      <c r="WC81" s="90"/>
      <c r="WD81" s="90"/>
      <c r="WE81" s="90"/>
      <c r="WF81" s="90"/>
      <c r="WG81" s="90"/>
      <c r="WH81" s="90"/>
      <c r="WI81" s="90"/>
      <c r="WJ81" s="90"/>
      <c r="WK81" s="90"/>
      <c r="WL81" s="90"/>
      <c r="WM81" s="90"/>
      <c r="WN81" s="90"/>
      <c r="WO81" s="90"/>
      <c r="WP81" s="90"/>
      <c r="WQ81" s="90"/>
      <c r="WR81" s="90"/>
      <c r="WS81" s="90"/>
      <c r="WT81" s="90"/>
      <c r="WU81" s="90"/>
      <c r="WV81" s="90"/>
      <c r="WW81" s="90"/>
      <c r="WX81" s="90"/>
      <c r="WY81" s="90"/>
      <c r="WZ81" s="90"/>
      <c r="XA81" s="90"/>
      <c r="XB81" s="90"/>
      <c r="XC81" s="90"/>
      <c r="XD81" s="90"/>
      <c r="XE81" s="90"/>
      <c r="XF81" s="90"/>
      <c r="XG81" s="90"/>
      <c r="XH81" s="90"/>
      <c r="XI81" s="90"/>
      <c r="XJ81" s="90"/>
      <c r="XK81" s="90"/>
      <c r="XL81" s="90"/>
      <c r="XM81" s="90"/>
      <c r="XN81" s="90"/>
      <c r="XO81" s="90"/>
      <c r="XP81" s="90"/>
      <c r="XQ81" s="90"/>
      <c r="XR81" s="90"/>
      <c r="XS81" s="90"/>
      <c r="XT81" s="90"/>
      <c r="XU81" s="90"/>
      <c r="XV81" s="90"/>
      <c r="XW81" s="90"/>
      <c r="XX81" s="90"/>
      <c r="XY81" s="90"/>
      <c r="XZ81" s="90"/>
      <c r="YA81" s="90"/>
      <c r="YB81" s="90"/>
      <c r="YC81" s="90"/>
      <c r="YD81" s="90"/>
      <c r="YE81" s="90"/>
      <c r="YF81" s="90"/>
      <c r="YG81" s="90"/>
      <c r="YH81" s="90"/>
      <c r="YI81" s="90"/>
      <c r="YJ81" s="90"/>
      <c r="YK81" s="90"/>
      <c r="YL81" s="90"/>
      <c r="YM81" s="90"/>
      <c r="YN81" s="90"/>
      <c r="YO81" s="90"/>
      <c r="YP81" s="90"/>
      <c r="YQ81" s="90"/>
      <c r="YR81" s="90"/>
      <c r="YS81" s="90"/>
      <c r="YT81" s="90"/>
      <c r="YU81" s="90"/>
      <c r="YV81" s="90"/>
      <c r="YW81" s="90"/>
      <c r="YX81" s="90"/>
      <c r="YY81" s="90"/>
      <c r="YZ81" s="90"/>
      <c r="ZA81" s="90"/>
      <c r="ZB81" s="90"/>
      <c r="ZC81" s="90"/>
      <c r="ZD81" s="90"/>
      <c r="ZE81" s="90"/>
      <c r="ZF81" s="90"/>
      <c r="ZG81" s="90"/>
      <c r="ZH81" s="90"/>
      <c r="ZI81" s="90"/>
      <c r="ZJ81" s="90"/>
      <c r="ZK81" s="90"/>
      <c r="ZL81" s="90"/>
      <c r="ZM81" s="90"/>
      <c r="ZN81" s="90"/>
      <c r="ZO81" s="90"/>
      <c r="ZP81" s="90"/>
      <c r="ZQ81" s="90"/>
      <c r="ZR81" s="90"/>
      <c r="ZS81" s="90"/>
      <c r="ZT81" s="90"/>
      <c r="ZU81" s="90"/>
      <c r="ZV81" s="90"/>
      <c r="ZW81" s="90"/>
      <c r="ZX81" s="90"/>
      <c r="ZY81" s="90"/>
      <c r="ZZ81" s="90"/>
      <c r="AAA81" s="90"/>
      <c r="AAB81" s="90"/>
      <c r="AAC81" s="90"/>
      <c r="AAD81" s="90"/>
      <c r="AAE81" s="90"/>
      <c r="AAF81" s="90"/>
      <c r="AAG81" s="90"/>
      <c r="AAH81" s="90"/>
      <c r="AAI81" s="90"/>
      <c r="AAJ81" s="90"/>
      <c r="AAK81" s="90"/>
      <c r="AAL81" s="90"/>
      <c r="AAM81" s="90"/>
      <c r="AAN81" s="90"/>
      <c r="AAO81" s="90"/>
      <c r="AAP81" s="90"/>
      <c r="AAQ81" s="90"/>
      <c r="AAR81" s="90"/>
      <c r="AAS81" s="90"/>
      <c r="AAT81" s="90"/>
      <c r="AAU81" s="90"/>
      <c r="AAV81" s="90"/>
      <c r="AAW81" s="90"/>
      <c r="AAX81" s="90"/>
      <c r="AAY81" s="90"/>
      <c r="AAZ81" s="90"/>
      <c r="ABA81" s="90"/>
      <c r="ABB81" s="90"/>
      <c r="ABC81" s="90"/>
      <c r="ABD81" s="90"/>
      <c r="ABE81" s="90"/>
      <c r="ABF81" s="90"/>
      <c r="ABG81" s="90"/>
      <c r="ABH81" s="90"/>
      <c r="ABI81" s="90"/>
      <c r="ABJ81" s="90"/>
      <c r="ABK81" s="90"/>
      <c r="ABL81" s="90"/>
      <c r="ABM81" s="90"/>
      <c r="ABN81" s="90"/>
      <c r="ABO81" s="90"/>
      <c r="ABP81" s="90"/>
      <c r="ABQ81" s="90"/>
      <c r="ABR81" s="90"/>
      <c r="ABS81" s="90"/>
      <c r="ABT81" s="90"/>
      <c r="ABU81" s="90"/>
      <c r="ABV81" s="90"/>
      <c r="ABW81" s="90"/>
      <c r="ABX81" s="90"/>
      <c r="ABY81" s="90"/>
      <c r="ABZ81" s="90"/>
      <c r="ACA81" s="90"/>
      <c r="ACB81" s="90"/>
      <c r="ACC81" s="90"/>
      <c r="ACD81" s="90"/>
      <c r="ACE81" s="90"/>
      <c r="ACF81" s="90"/>
      <c r="ACG81" s="90"/>
      <c r="ACH81" s="90"/>
      <c r="ACI81" s="90"/>
      <c r="ACJ81" s="90"/>
      <c r="ACK81" s="90"/>
      <c r="ACL81" s="90"/>
      <c r="ACM81" s="90"/>
      <c r="ACN81" s="90"/>
      <c r="ACO81" s="90"/>
      <c r="ACP81" s="90"/>
      <c r="ACQ81" s="90"/>
      <c r="ACR81" s="90"/>
      <c r="ACS81" s="90"/>
      <c r="ACT81" s="90"/>
      <c r="ACU81" s="90"/>
      <c r="ACV81" s="90"/>
      <c r="ACW81" s="90"/>
      <c r="ACX81" s="90"/>
      <c r="ACY81" s="90"/>
      <c r="ACZ81" s="90"/>
      <c r="ADA81" s="90"/>
      <c r="ADB81" s="90"/>
      <c r="ADC81" s="90"/>
      <c r="ADD81" s="90"/>
      <c r="ADE81" s="90"/>
      <c r="ADF81" s="90"/>
      <c r="ADG81" s="90"/>
      <c r="ADH81" s="90"/>
      <c r="ADI81" s="90"/>
      <c r="ADJ81" s="90"/>
      <c r="ADK81" s="90"/>
      <c r="ADL81" s="90"/>
      <c r="ADM81" s="90"/>
      <c r="ADN81" s="90"/>
      <c r="ADO81" s="90"/>
      <c r="ADP81" s="90"/>
      <c r="ADQ81" s="90"/>
      <c r="ADR81" s="90"/>
      <c r="ADS81" s="90"/>
      <c r="ADT81" s="90"/>
      <c r="ADU81" s="90"/>
      <c r="ADV81" s="90"/>
      <c r="ADW81" s="90"/>
      <c r="ADX81" s="90"/>
      <c r="ADY81" s="90"/>
      <c r="ADZ81" s="90"/>
      <c r="AEA81" s="90"/>
      <c r="AEB81" s="90"/>
      <c r="AEC81" s="90"/>
      <c r="AED81" s="90"/>
      <c r="AEE81" s="90"/>
      <c r="AEF81" s="90"/>
      <c r="AEG81" s="90"/>
      <c r="AEH81" s="90"/>
      <c r="AEI81" s="90"/>
      <c r="AEJ81" s="90"/>
      <c r="AEK81" s="90"/>
      <c r="AEL81" s="90"/>
      <c r="AEM81" s="90"/>
      <c r="AEN81" s="90"/>
      <c r="AEO81" s="90"/>
      <c r="AEP81" s="90"/>
      <c r="AEQ81" s="90"/>
      <c r="AER81" s="90"/>
      <c r="AES81" s="90"/>
      <c r="AET81" s="90"/>
      <c r="AEU81" s="90"/>
      <c r="AEV81" s="90"/>
      <c r="AEW81" s="90"/>
      <c r="AEX81" s="90"/>
      <c r="AEY81" s="90"/>
      <c r="AEZ81" s="90"/>
      <c r="AFA81" s="90"/>
      <c r="AFB81" s="90"/>
      <c r="AFC81" s="90"/>
      <c r="AFD81" s="90"/>
      <c r="AFE81" s="90"/>
      <c r="AFF81" s="90"/>
      <c r="AFG81" s="90"/>
      <c r="AFH81" s="90"/>
      <c r="AFI81" s="90"/>
      <c r="AFJ81" s="90"/>
      <c r="AFK81" s="90"/>
      <c r="AFL81" s="90"/>
      <c r="AFM81" s="90"/>
      <c r="AFN81" s="90"/>
      <c r="AFO81" s="90"/>
      <c r="AFP81" s="90"/>
      <c r="AFQ81" s="90"/>
      <c r="AFR81" s="90"/>
      <c r="AFS81" s="90"/>
      <c r="AFT81" s="90"/>
      <c r="AFU81" s="90"/>
      <c r="AFV81" s="90"/>
      <c r="AFW81" s="90"/>
      <c r="AFX81" s="90"/>
      <c r="AFY81" s="90"/>
      <c r="AFZ81" s="90"/>
      <c r="AGA81" s="90"/>
      <c r="AGB81" s="90"/>
      <c r="AGC81" s="90"/>
      <c r="AGD81" s="90"/>
      <c r="AGE81" s="90"/>
      <c r="AGF81" s="90"/>
      <c r="AGG81" s="90"/>
      <c r="AGH81" s="90"/>
      <c r="AGI81" s="90"/>
      <c r="AGJ81" s="90"/>
      <c r="AGK81" s="90"/>
      <c r="AGL81" s="90"/>
      <c r="AGM81" s="90"/>
      <c r="AGN81" s="90"/>
      <c r="AGO81" s="90"/>
      <c r="AGP81" s="90"/>
      <c r="AGQ81" s="90"/>
      <c r="AGR81" s="90"/>
      <c r="AGS81" s="90"/>
      <c r="AGT81" s="90"/>
      <c r="AGU81" s="90"/>
      <c r="AGV81" s="90"/>
      <c r="AGW81" s="90"/>
      <c r="AGX81" s="90"/>
      <c r="AGY81" s="90"/>
      <c r="AGZ81" s="90"/>
      <c r="AHA81" s="90"/>
      <c r="AHB81" s="90"/>
      <c r="AHC81" s="90"/>
      <c r="AHD81" s="90"/>
      <c r="AHE81" s="90"/>
      <c r="AHF81" s="90"/>
      <c r="AHG81" s="90"/>
      <c r="AHH81" s="90"/>
      <c r="AHI81" s="90"/>
      <c r="AHJ81" s="90"/>
      <c r="AHK81" s="90"/>
      <c r="AHL81" s="90"/>
      <c r="AHM81" s="90"/>
      <c r="AHN81" s="90"/>
      <c r="AHO81" s="90"/>
      <c r="AHP81" s="90"/>
      <c r="AHQ81" s="90"/>
      <c r="AHR81" s="90"/>
      <c r="AHS81" s="90"/>
      <c r="AHT81" s="90"/>
      <c r="AHU81" s="90"/>
      <c r="AHV81" s="90"/>
      <c r="AHW81" s="90"/>
      <c r="AHX81" s="90"/>
      <c r="AHY81" s="90"/>
      <c r="AHZ81" s="90"/>
      <c r="AIA81" s="90"/>
      <c r="AIB81" s="90"/>
      <c r="AIC81" s="90"/>
      <c r="AID81" s="90"/>
      <c r="AIE81" s="90"/>
      <c r="AIF81" s="90"/>
      <c r="AIG81" s="90"/>
      <c r="AIH81" s="90"/>
      <c r="AII81" s="90"/>
      <c r="AIJ81" s="90"/>
      <c r="AIK81" s="90"/>
      <c r="AIL81" s="90"/>
      <c r="AIM81" s="90"/>
      <c r="AIN81" s="90"/>
      <c r="AIO81" s="90"/>
      <c r="AIP81" s="90"/>
      <c r="AIQ81" s="90"/>
      <c r="AIR81" s="90"/>
      <c r="AIS81" s="90"/>
      <c r="AIT81" s="90"/>
      <c r="AIU81" s="90"/>
      <c r="AIV81" s="90"/>
      <c r="AIW81" s="90"/>
      <c r="AIX81" s="90"/>
      <c r="AIY81" s="90"/>
      <c r="AIZ81" s="90"/>
      <c r="AJA81" s="90"/>
      <c r="AJB81" s="90"/>
      <c r="AJC81" s="90"/>
      <c r="AJD81" s="90"/>
      <c r="AJE81" s="90"/>
      <c r="AJF81" s="90"/>
      <c r="AJG81" s="90"/>
      <c r="AJH81" s="90"/>
      <c r="AJI81" s="90"/>
      <c r="AJJ81" s="90"/>
      <c r="AJK81" s="90"/>
      <c r="AJL81" s="90"/>
      <c r="AJM81" s="90"/>
      <c r="AJN81" s="90"/>
      <c r="AJO81" s="90"/>
      <c r="AJP81" s="90"/>
      <c r="AJQ81" s="90"/>
      <c r="AJR81" s="90"/>
      <c r="AJS81" s="90"/>
      <c r="AJT81" s="90"/>
      <c r="AJU81" s="90"/>
      <c r="AJV81" s="90"/>
      <c r="AJW81" s="90"/>
      <c r="AJX81" s="90"/>
      <c r="AJY81" s="90"/>
      <c r="AJZ81" s="90"/>
      <c r="AKA81" s="90"/>
      <c r="AKB81" s="90"/>
      <c r="AKC81" s="90"/>
      <c r="AKD81" s="90"/>
      <c r="AKE81" s="90"/>
      <c r="AKF81" s="90"/>
      <c r="AKG81" s="90"/>
      <c r="AKH81" s="90"/>
      <c r="AKI81" s="90"/>
      <c r="AKJ81" s="90"/>
      <c r="AKK81" s="90"/>
      <c r="AKL81" s="90"/>
      <c r="AKM81" s="90"/>
      <c r="AKN81" s="90"/>
      <c r="AKO81" s="90"/>
      <c r="AKP81" s="90"/>
      <c r="AKQ81" s="90"/>
      <c r="AKR81" s="90"/>
      <c r="AKS81" s="90"/>
      <c r="AKT81" s="90"/>
      <c r="AKU81" s="90"/>
      <c r="AKV81" s="90"/>
      <c r="AKW81" s="90"/>
      <c r="AKX81" s="90"/>
      <c r="AKY81" s="90"/>
      <c r="AKZ81" s="90"/>
      <c r="ALA81" s="90"/>
      <c r="ALB81" s="90"/>
      <c r="ALC81" s="90"/>
      <c r="ALD81" s="90"/>
      <c r="ALE81" s="90"/>
      <c r="ALF81" s="90"/>
      <c r="ALG81" s="90"/>
      <c r="ALH81" s="90"/>
      <c r="ALI81" s="90"/>
      <c r="ALJ81" s="90"/>
      <c r="ALK81" s="90"/>
      <c r="ALL81" s="90"/>
      <c r="ALM81" s="90"/>
      <c r="ALN81" s="90"/>
      <c r="ALO81" s="90"/>
      <c r="ALP81" s="90"/>
      <c r="ALQ81" s="90"/>
      <c r="ALR81" s="90"/>
      <c r="ALS81" s="90"/>
      <c r="ALT81" s="90"/>
      <c r="ALU81" s="90"/>
      <c r="ALV81" s="90"/>
      <c r="ALW81" s="90"/>
      <c r="ALX81" s="90"/>
      <c r="ALY81" s="90"/>
      <c r="ALZ81" s="90"/>
      <c r="AMA81" s="90"/>
      <c r="AMB81" s="90"/>
      <c r="AMC81" s="90"/>
      <c r="AMD81" s="90"/>
      <c r="AME81" s="90"/>
      <c r="AMF81" s="90"/>
      <c r="AMG81" s="90"/>
      <c r="AMH81" s="90"/>
    </row>
    <row r="82" spans="1:1023" ht="101.25" customHeight="1">
      <c r="A82" s="430">
        <v>26</v>
      </c>
      <c r="B82" s="433" t="s">
        <v>712</v>
      </c>
      <c r="C82" s="367"/>
      <c r="D82" s="433" t="s">
        <v>163</v>
      </c>
      <c r="E82" s="433" t="s">
        <v>164</v>
      </c>
      <c r="F82" s="427"/>
      <c r="G82" s="367"/>
      <c r="H82" s="368"/>
      <c r="I82" s="425"/>
      <c r="J82" s="136" t="s">
        <v>735</v>
      </c>
      <c r="K82" s="137" t="s">
        <v>989</v>
      </c>
      <c r="L82" s="425"/>
      <c r="M82" s="425"/>
      <c r="N82" s="426"/>
      <c r="O82" s="369"/>
      <c r="P82" s="391"/>
      <c r="Q82" s="385"/>
      <c r="R82" s="393"/>
      <c r="S82" s="394"/>
      <c r="T82" s="385"/>
      <c r="U82" s="386"/>
      <c r="V82" s="136" t="s">
        <v>112</v>
      </c>
      <c r="W82" s="116" t="s">
        <v>170</v>
      </c>
      <c r="X82" s="117" t="s">
        <v>990</v>
      </c>
      <c r="Y82" s="118" t="s">
        <v>172</v>
      </c>
      <c r="Z82" s="118" t="s">
        <v>173</v>
      </c>
      <c r="AA82" s="120" t="str">
        <f t="shared" si="5"/>
        <v>Probabilidad</v>
      </c>
      <c r="AB82" s="121" t="s">
        <v>740</v>
      </c>
      <c r="AC82" s="121" t="s">
        <v>728</v>
      </c>
      <c r="AD82" s="122" t="str">
        <f t="shared" si="6"/>
        <v>30%</v>
      </c>
      <c r="AE82" s="121" t="s">
        <v>729</v>
      </c>
      <c r="AF82" s="121" t="s">
        <v>730</v>
      </c>
      <c r="AG82" s="121" t="s">
        <v>731</v>
      </c>
      <c r="AH82" s="123">
        <f>IFERROR(IF(AND(AA81="Probabilidad",AA82="Probabilidad"),(AI81-(+AI81*AD82)),IF(AND(AA82="Probabilidad",AA81="Impacto"),(AI81-(+AI81*AD82)),IF(AA82="Impacto",AI81,""))),"")</f>
        <v>0.252</v>
      </c>
      <c r="AI82" s="122">
        <f t="shared" si="7"/>
        <v>0.252</v>
      </c>
      <c r="AJ82" s="387"/>
      <c r="AK82" s="388"/>
      <c r="AL82" s="124">
        <f t="shared" ref="AL82:AL87" si="93">IFERROR(IF(AND(AA81="Impacto",AA82="Impacto"),(AL81-(+AL81*AD82)),IF(AND(AA82="Impacto",AA81="Probabilidad"),(AL81-(+AL81*AD82)),IF(AA82="Probabilidad",AL81,""))),"")</f>
        <v>0.4</v>
      </c>
      <c r="AM82" s="389"/>
      <c r="AN82" s="388"/>
      <c r="AO82" s="384"/>
      <c r="AP82" s="367"/>
      <c r="AQ82" s="120" t="s">
        <v>118</v>
      </c>
      <c r="AR82" s="134" t="s">
        <v>94</v>
      </c>
      <c r="AS82" s="134" t="s">
        <v>94</v>
      </c>
      <c r="AT82" s="134" t="s">
        <v>94</v>
      </c>
      <c r="AU82" s="134" t="s">
        <v>94</v>
      </c>
      <c r="AV82" s="371"/>
      <c r="AW82" s="142" t="s">
        <v>112</v>
      </c>
      <c r="AX82" s="253" t="s">
        <v>2867</v>
      </c>
      <c r="AY82" s="271" t="s">
        <v>3498</v>
      </c>
      <c r="AZ82" s="271" t="s">
        <v>3499</v>
      </c>
      <c r="BA82" s="143" t="s">
        <v>118</v>
      </c>
      <c r="BB82" s="128"/>
      <c r="BC82" s="128"/>
      <c r="BD82" s="128"/>
      <c r="BE82" s="373"/>
      <c r="BF82" s="374"/>
      <c r="BG82" s="374"/>
      <c r="BH82" s="131"/>
    </row>
    <row r="83" spans="1:1023" ht="129.75" customHeight="1">
      <c r="A83" s="430">
        <v>26</v>
      </c>
      <c r="B83" s="433" t="s">
        <v>712</v>
      </c>
      <c r="C83" s="367"/>
      <c r="D83" s="433" t="s">
        <v>163</v>
      </c>
      <c r="E83" s="433" t="s">
        <v>164</v>
      </c>
      <c r="F83" s="427"/>
      <c r="G83" s="367"/>
      <c r="H83" s="368"/>
      <c r="I83" s="425"/>
      <c r="J83" s="136" t="s">
        <v>741</v>
      </c>
      <c r="K83" s="137" t="s">
        <v>991</v>
      </c>
      <c r="L83" s="425"/>
      <c r="M83" s="425"/>
      <c r="N83" s="426"/>
      <c r="O83" s="369"/>
      <c r="P83" s="391"/>
      <c r="Q83" s="385"/>
      <c r="R83" s="393"/>
      <c r="S83" s="394"/>
      <c r="T83" s="385"/>
      <c r="U83" s="386"/>
      <c r="V83" s="153" t="s">
        <v>124</v>
      </c>
      <c r="W83" s="116" t="s">
        <v>992</v>
      </c>
      <c r="X83" s="117" t="s">
        <v>993</v>
      </c>
      <c r="Y83" s="118" t="s">
        <v>994</v>
      </c>
      <c r="Z83" s="135" t="s">
        <v>143</v>
      </c>
      <c r="AA83" s="120" t="str">
        <f t="shared" si="5"/>
        <v>Probabilidad</v>
      </c>
      <c r="AB83" s="121" t="s">
        <v>727</v>
      </c>
      <c r="AC83" s="121" t="s">
        <v>728</v>
      </c>
      <c r="AD83" s="122" t="str">
        <f t="shared" si="6"/>
        <v>40%</v>
      </c>
      <c r="AE83" s="121" t="s">
        <v>729</v>
      </c>
      <c r="AF83" s="121" t="s">
        <v>730</v>
      </c>
      <c r="AG83" s="121" t="s">
        <v>731</v>
      </c>
      <c r="AH83" s="123">
        <f t="shared" ref="AH83:AH87" si="94">IFERROR(IF(AND(AA82="Probabilidad",AA83="Probabilidad"),(AI82-(+AI82*AD83)),IF(AND(AA83="Probabilidad",AA82="Impacto"),(AI82-(+AI82*AD83)),IF(AA83="Impacto",AI82,""))),"")</f>
        <v>0.1512</v>
      </c>
      <c r="AI83" s="122">
        <f t="shared" si="7"/>
        <v>0.1512</v>
      </c>
      <c r="AJ83" s="387"/>
      <c r="AK83" s="388"/>
      <c r="AL83" s="124">
        <f t="shared" si="93"/>
        <v>0.4</v>
      </c>
      <c r="AM83" s="389"/>
      <c r="AN83" s="388"/>
      <c r="AO83" s="384"/>
      <c r="AP83" s="367"/>
      <c r="AQ83" s="120" t="s">
        <v>128</v>
      </c>
      <c r="AR83" s="134" t="s">
        <v>94</v>
      </c>
      <c r="AS83" s="134" t="s">
        <v>94</v>
      </c>
      <c r="AT83" s="134" t="s">
        <v>94</v>
      </c>
      <c r="AU83" s="134" t="s">
        <v>94</v>
      </c>
      <c r="AV83" s="371"/>
      <c r="AW83" s="142" t="s">
        <v>124</v>
      </c>
      <c r="AX83" s="253" t="s">
        <v>2866</v>
      </c>
      <c r="AY83" s="254" t="s">
        <v>3586</v>
      </c>
      <c r="AZ83" s="255" t="s">
        <v>3437</v>
      </c>
      <c r="BA83" s="143" t="s">
        <v>128</v>
      </c>
      <c r="BB83" s="258"/>
      <c r="BC83" s="258" t="s">
        <v>94</v>
      </c>
      <c r="BD83" s="258" t="s">
        <v>94</v>
      </c>
      <c r="BE83" s="441"/>
      <c r="BF83" s="442"/>
      <c r="BG83" s="442"/>
      <c r="BH83" s="131"/>
    </row>
    <row r="84" spans="1:1023" ht="102.75" customHeight="1">
      <c r="A84" s="430">
        <v>26</v>
      </c>
      <c r="B84" s="433" t="s">
        <v>712</v>
      </c>
      <c r="C84" s="367"/>
      <c r="D84" s="433" t="s">
        <v>163</v>
      </c>
      <c r="E84" s="433" t="s">
        <v>164</v>
      </c>
      <c r="F84" s="427"/>
      <c r="G84" s="367"/>
      <c r="H84" s="368"/>
      <c r="I84" s="425"/>
      <c r="J84" s="136" t="s">
        <v>749</v>
      </c>
      <c r="K84" s="137" t="s">
        <v>995</v>
      </c>
      <c r="L84" s="425"/>
      <c r="M84" s="425"/>
      <c r="N84" s="426"/>
      <c r="O84" s="369"/>
      <c r="P84" s="391"/>
      <c r="Q84" s="385"/>
      <c r="R84" s="393"/>
      <c r="S84" s="394"/>
      <c r="T84" s="385"/>
      <c r="U84" s="386"/>
      <c r="V84" s="136" t="s">
        <v>131</v>
      </c>
      <c r="W84" s="116" t="s">
        <v>996</v>
      </c>
      <c r="X84" s="117" t="s">
        <v>997</v>
      </c>
      <c r="Y84" s="118" t="s">
        <v>994</v>
      </c>
      <c r="Z84" s="118" t="s">
        <v>173</v>
      </c>
      <c r="AA84" s="120" t="str">
        <f t="shared" si="5"/>
        <v>Probabilidad</v>
      </c>
      <c r="AB84" s="121" t="s">
        <v>740</v>
      </c>
      <c r="AC84" s="121" t="s">
        <v>728</v>
      </c>
      <c r="AD84" s="122" t="str">
        <f t="shared" si="6"/>
        <v>30%</v>
      </c>
      <c r="AE84" s="121" t="s">
        <v>729</v>
      </c>
      <c r="AF84" s="121" t="s">
        <v>730</v>
      </c>
      <c r="AG84" s="121" t="s">
        <v>731</v>
      </c>
      <c r="AH84" s="123">
        <f t="shared" si="94"/>
        <v>0.10584</v>
      </c>
      <c r="AI84" s="122">
        <f t="shared" si="7"/>
        <v>0.10584</v>
      </c>
      <c r="AJ84" s="387"/>
      <c r="AK84" s="388"/>
      <c r="AL84" s="124">
        <f t="shared" si="93"/>
        <v>0.4</v>
      </c>
      <c r="AM84" s="389"/>
      <c r="AN84" s="388"/>
      <c r="AO84" s="384"/>
      <c r="AP84" s="367"/>
      <c r="AQ84" s="120" t="s">
        <v>136</v>
      </c>
      <c r="AR84" s="134" t="s">
        <v>94</v>
      </c>
      <c r="AS84" s="134" t="s">
        <v>94</v>
      </c>
      <c r="AT84" s="134" t="s">
        <v>94</v>
      </c>
      <c r="AU84" s="134" t="s">
        <v>94</v>
      </c>
      <c r="AV84" s="371"/>
      <c r="AW84" s="142" t="s">
        <v>131</v>
      </c>
      <c r="AX84" s="253" t="s">
        <v>2866</v>
      </c>
      <c r="AY84" s="271" t="s">
        <v>3500</v>
      </c>
      <c r="AZ84" s="271" t="s">
        <v>3501</v>
      </c>
      <c r="BA84" s="143" t="s">
        <v>136</v>
      </c>
      <c r="BB84" s="128"/>
      <c r="BC84" s="128"/>
      <c r="BD84" s="128"/>
      <c r="BE84" s="373"/>
      <c r="BF84" s="374"/>
      <c r="BG84" s="374"/>
      <c r="BH84" s="131"/>
    </row>
    <row r="85" spans="1:1023" ht="81.95" customHeight="1">
      <c r="A85" s="430">
        <v>26</v>
      </c>
      <c r="B85" s="433" t="s">
        <v>712</v>
      </c>
      <c r="C85" s="367"/>
      <c r="D85" s="433" t="s">
        <v>163</v>
      </c>
      <c r="E85" s="433" t="s">
        <v>164</v>
      </c>
      <c r="F85" s="427"/>
      <c r="G85" s="367"/>
      <c r="H85" s="368"/>
      <c r="I85" s="425"/>
      <c r="J85" s="136" t="s">
        <v>756</v>
      </c>
      <c r="K85" s="137" t="s">
        <v>998</v>
      </c>
      <c r="L85" s="425"/>
      <c r="M85" s="425"/>
      <c r="N85" s="426"/>
      <c r="O85" s="369"/>
      <c r="P85" s="391"/>
      <c r="Q85" s="385"/>
      <c r="R85" s="393"/>
      <c r="S85" s="394"/>
      <c r="T85" s="385"/>
      <c r="U85" s="386"/>
      <c r="V85" s="136" t="s">
        <v>139</v>
      </c>
      <c r="W85" s="116" t="s">
        <v>999</v>
      </c>
      <c r="X85" s="117" t="s">
        <v>1000</v>
      </c>
      <c r="Y85" s="118" t="s">
        <v>179</v>
      </c>
      <c r="Z85" s="118" t="s">
        <v>173</v>
      </c>
      <c r="AA85" s="120" t="str">
        <f t="shared" si="5"/>
        <v>Probabilidad</v>
      </c>
      <c r="AB85" s="121" t="s">
        <v>740</v>
      </c>
      <c r="AC85" s="121" t="s">
        <v>728</v>
      </c>
      <c r="AD85" s="122" t="str">
        <f t="shared" si="6"/>
        <v>30%</v>
      </c>
      <c r="AE85" s="121" t="s">
        <v>729</v>
      </c>
      <c r="AF85" s="121" t="s">
        <v>730</v>
      </c>
      <c r="AG85" s="121" t="s">
        <v>731</v>
      </c>
      <c r="AH85" s="123">
        <f t="shared" si="94"/>
        <v>7.4088000000000001E-2</v>
      </c>
      <c r="AI85" s="122">
        <f t="shared" si="7"/>
        <v>7.4088000000000001E-2</v>
      </c>
      <c r="AJ85" s="387"/>
      <c r="AK85" s="388"/>
      <c r="AL85" s="124">
        <f t="shared" si="93"/>
        <v>0.4</v>
      </c>
      <c r="AM85" s="389"/>
      <c r="AN85" s="388"/>
      <c r="AO85" s="384"/>
      <c r="AP85" s="367"/>
      <c r="AQ85" s="120" t="s">
        <v>145</v>
      </c>
      <c r="AR85" s="134" t="s">
        <v>94</v>
      </c>
      <c r="AS85" s="134" t="s">
        <v>94</v>
      </c>
      <c r="AT85" s="134" t="s">
        <v>94</v>
      </c>
      <c r="AU85" s="134" t="s">
        <v>94</v>
      </c>
      <c r="AV85" s="371"/>
      <c r="AW85" s="142" t="s">
        <v>139</v>
      </c>
      <c r="AX85" s="253" t="s">
        <v>2866</v>
      </c>
      <c r="AY85" s="271" t="s">
        <v>3502</v>
      </c>
      <c r="AZ85" s="271" t="s">
        <v>3503</v>
      </c>
      <c r="BA85" s="143" t="s">
        <v>145</v>
      </c>
      <c r="BB85" s="128"/>
      <c r="BC85" s="128"/>
      <c r="BD85" s="128"/>
      <c r="BE85" s="373"/>
      <c r="BF85" s="374"/>
      <c r="BG85" s="374"/>
      <c r="BH85" s="131"/>
    </row>
    <row r="86" spans="1:1023" ht="75" customHeight="1">
      <c r="A86" s="430">
        <v>26</v>
      </c>
      <c r="B86" s="433" t="s">
        <v>712</v>
      </c>
      <c r="C86" s="367"/>
      <c r="D86" s="433" t="s">
        <v>163</v>
      </c>
      <c r="E86" s="433" t="s">
        <v>164</v>
      </c>
      <c r="F86" s="427"/>
      <c r="G86" s="367"/>
      <c r="H86" s="368"/>
      <c r="I86" s="425"/>
      <c r="J86" s="136" t="s">
        <v>757</v>
      </c>
      <c r="K86" s="137"/>
      <c r="L86" s="425"/>
      <c r="M86" s="425"/>
      <c r="N86" s="426"/>
      <c r="O86" s="369"/>
      <c r="P86" s="391"/>
      <c r="Q86" s="385"/>
      <c r="R86" s="393"/>
      <c r="S86" s="394"/>
      <c r="T86" s="385"/>
      <c r="U86" s="386"/>
      <c r="V86" s="136" t="s">
        <v>150</v>
      </c>
      <c r="W86" s="138"/>
      <c r="X86" s="139"/>
      <c r="Y86" s="145"/>
      <c r="Z86" s="138"/>
      <c r="AA86" s="120" t="str">
        <f t="shared" si="5"/>
        <v/>
      </c>
      <c r="AB86" s="121"/>
      <c r="AC86" s="121"/>
      <c r="AD86" s="122" t="str">
        <f t="shared" si="6"/>
        <v/>
      </c>
      <c r="AE86" s="121"/>
      <c r="AF86" s="121"/>
      <c r="AG86" s="121"/>
      <c r="AH86" s="123" t="str">
        <f t="shared" si="94"/>
        <v/>
      </c>
      <c r="AI86" s="122" t="str">
        <f t="shared" si="7"/>
        <v/>
      </c>
      <c r="AJ86" s="387"/>
      <c r="AK86" s="388"/>
      <c r="AL86" s="124" t="str">
        <f t="shared" si="93"/>
        <v/>
      </c>
      <c r="AM86" s="389"/>
      <c r="AN86" s="388"/>
      <c r="AO86" s="384"/>
      <c r="AP86" s="367"/>
      <c r="AQ86" s="120" t="s">
        <v>155</v>
      </c>
      <c r="AR86" s="119"/>
      <c r="AS86" s="119"/>
      <c r="AT86" s="126"/>
      <c r="AU86" s="119"/>
      <c r="AV86" s="371"/>
      <c r="AW86" s="142" t="s">
        <v>150</v>
      </c>
      <c r="AX86" s="128"/>
      <c r="AY86" s="129"/>
      <c r="AZ86" s="130"/>
      <c r="BA86" s="143" t="s">
        <v>155</v>
      </c>
      <c r="BB86" s="128"/>
      <c r="BC86" s="128"/>
      <c r="BD86" s="128"/>
      <c r="BE86" s="373"/>
      <c r="BF86" s="374"/>
      <c r="BG86" s="374"/>
      <c r="BH86" s="131"/>
    </row>
    <row r="87" spans="1:1023" ht="47.1" customHeight="1">
      <c r="A87" s="431">
        <v>26</v>
      </c>
      <c r="B87" s="434" t="s">
        <v>712</v>
      </c>
      <c r="C87" s="367"/>
      <c r="D87" s="434" t="s">
        <v>163</v>
      </c>
      <c r="E87" s="434" t="s">
        <v>164</v>
      </c>
      <c r="F87" s="427"/>
      <c r="G87" s="367"/>
      <c r="H87" s="368"/>
      <c r="I87" s="425"/>
      <c r="J87" s="136" t="s">
        <v>758</v>
      </c>
      <c r="K87" s="137"/>
      <c r="L87" s="425"/>
      <c r="M87" s="425"/>
      <c r="N87" s="426"/>
      <c r="O87" s="369"/>
      <c r="P87" s="392"/>
      <c r="Q87" s="385"/>
      <c r="R87" s="393"/>
      <c r="S87" s="394"/>
      <c r="T87" s="385"/>
      <c r="U87" s="386"/>
      <c r="V87" s="136" t="s">
        <v>161</v>
      </c>
      <c r="W87" s="116"/>
      <c r="X87" s="117"/>
      <c r="Y87" s="118"/>
      <c r="Z87" s="116"/>
      <c r="AA87" s="120" t="str">
        <f t="shared" si="5"/>
        <v/>
      </c>
      <c r="AB87" s="121"/>
      <c r="AC87" s="121"/>
      <c r="AD87" s="122" t="str">
        <f t="shared" si="6"/>
        <v/>
      </c>
      <c r="AE87" s="121"/>
      <c r="AF87" s="121"/>
      <c r="AG87" s="121"/>
      <c r="AH87" s="123" t="str">
        <f t="shared" si="94"/>
        <v/>
      </c>
      <c r="AI87" s="122" t="str">
        <f t="shared" si="7"/>
        <v/>
      </c>
      <c r="AJ87" s="387"/>
      <c r="AK87" s="388"/>
      <c r="AL87" s="124" t="str">
        <f t="shared" si="93"/>
        <v/>
      </c>
      <c r="AM87" s="389"/>
      <c r="AN87" s="388"/>
      <c r="AO87" s="384"/>
      <c r="AP87" s="367"/>
      <c r="AQ87" s="120" t="s">
        <v>162</v>
      </c>
      <c r="AR87" s="119"/>
      <c r="AS87" s="119"/>
      <c r="AT87" s="126"/>
      <c r="AU87" s="119"/>
      <c r="AV87" s="372"/>
      <c r="AW87" s="142" t="s">
        <v>161</v>
      </c>
      <c r="AX87" s="128"/>
      <c r="AY87" s="129"/>
      <c r="AZ87" s="130"/>
      <c r="BA87" s="143" t="s">
        <v>162</v>
      </c>
      <c r="BB87" s="128"/>
      <c r="BC87" s="128"/>
      <c r="BD87" s="128"/>
      <c r="BE87" s="373"/>
      <c r="BF87" s="374"/>
      <c r="BG87" s="374"/>
      <c r="BH87" s="131"/>
    </row>
    <row r="88" spans="1:1023" s="144" customFormat="1" ht="75.95" customHeight="1">
      <c r="A88" s="429">
        <v>31</v>
      </c>
      <c r="B88" s="432" t="s">
        <v>712</v>
      </c>
      <c r="C88" s="367" t="s">
        <v>713</v>
      </c>
      <c r="D88" s="432" t="s">
        <v>231</v>
      </c>
      <c r="E88" s="432" t="s">
        <v>232</v>
      </c>
      <c r="F88" s="401" t="s">
        <v>714</v>
      </c>
      <c r="G88" s="424" t="s">
        <v>1001</v>
      </c>
      <c r="H88" s="368" t="str">
        <f>IF(B88="Seguridad_Información","Posibilidad de "&amp;C88&amp;"con "&amp;M88&amp;" "&amp;"por"&amp;" "&amp;I88&amp;" "&amp;"debido a"&amp;" "&amp;L88,"Posibilidad de"&amp;" "&amp;M88&amp;" "&amp;"por"&amp;" "&amp;I88&amp;" debido a"&amp;" "&amp;L88)</f>
        <v>Posibilidad de Afectación Económica y Reputacional por incumplimiento de las obligaciones de los arrendatarios debido a fallas en la supervisión de SAE y/o desconocimiento por parte del referido arrendatario</v>
      </c>
      <c r="I88" s="425" t="s">
        <v>1002</v>
      </c>
      <c r="J88" s="136" t="s">
        <v>717</v>
      </c>
      <c r="K88" s="137" t="s">
        <v>1003</v>
      </c>
      <c r="L88" s="425" t="s">
        <v>1004</v>
      </c>
      <c r="M88" s="425" t="s">
        <v>763</v>
      </c>
      <c r="N88" s="426" t="s">
        <v>1005</v>
      </c>
      <c r="O88" s="369" t="s">
        <v>1006</v>
      </c>
      <c r="P88" s="390" t="str">
        <f>IF(OR($O88=[3]Tabla_Probabilidad!$D$30,$O88=[3]Tabla_Probabilidad!$D$32,$O88=[3]Tabla_Probabilidad!$J$32),"Muy Baja",IF(OR($O88=[3]Tabla_Probabilidad!$E$30,$O88=[3]Tabla_Probabilidad!$E$32,$O88=[3]Tabla_Probabilidad!$K$32),"Baja",IF(OR($O88=[3]Tabla_Probabilidad!$F$30,$O88=[3]Tabla_Probabilidad!$F$32,$O88=[3]Tabla_Probabilidad!$L$32),"Media",IF(OR($O88=[3]Tabla_Probabilidad!$G$30,$O88=[3]Tabla_Probabilidad!$G$32,$O88=[3]Tabla_Probabilidad!$M$32),"Alta",IF(OR($O88=[3]Tabla_Probabilidad!$H$30,$O88=[3]Tabla_Probabilidad!$H$32,$O88=[3]Tabla_Probabilidad!$N$32),"Muy Alta","")))))</f>
        <v>Muy Alta</v>
      </c>
      <c r="Q88" s="385">
        <f t="shared" ref="Q88" si="95">IF(P88="","",IF(P88="Muy Baja",0.2,IF(P88="Baja",0.4,IF(P88="Media",0.6,IF(P88="Alta",0.8,IF(P88="Muy Alta",1,))))))</f>
        <v>1</v>
      </c>
      <c r="R88" s="393" t="s">
        <v>787</v>
      </c>
      <c r="S88" s="394" t="str">
        <f>IF(OR($R88=[3]Tabla_Impacto!$D$24,$R88=[3]Tabla_Impacto!$D$27,$R88=[3]Tabla_Impacto!$J$24,$R88=[3]Tabla_Impacto!$P$26,$R88=[3]Tabla_Impacto!$V$26,$R88=[3]Tabla_Impacto!$AB$26),"Leve",IF(OR($R88=[3]Tabla_Impacto!$E$24,$R88=[3]Tabla_Impacto!$E$27,$R88=[3]Tabla_Impacto!$K$24,$R88=[3]Tabla_Impacto!$Q$26,$R88=[3]Tabla_Impacto!$W$26,$R88=[3]Tabla_Impacto!$AC$26),"Menor",IF(OR($R88=[3]Tabla_Impacto!$F$24,$R88=[3]Tabla_Impacto!$F$27,$R88=[3]Tabla_Impacto!$L$24,$R88=[3]Tabla_Impacto!$R$26,$R88=[3]Tabla_Impacto!$X$26,$R88=[3]Tabla_Impacto!$AD$26),"Moderado",IF(OR($R88=[3]Tabla_Impacto!$G$24,$R88=[3]Tabla_Impacto!$G$27,$R88=[3]Tabla_Impacto!$M$24,$R88=[3]Tabla_Impacto!$S$26,$R88=[3]Tabla_Impacto!$Y$26,$R88=[3]Tabla_Impacto!$AE$26),"Mayor",IF(OR($R88=[3]Tabla_Impacto!$H$24,$R88=[3]Tabla_Impacto!$H$27,$R88=[3]Tabla_Impacto!$N$24,$R88=[3]Tabla_Impacto!$T$26,$R88=[3]Tabla_Impacto!$Z$26,$R88=[3]Tabla_Impacto!$AF$26),"Catastrófico","")))))</f>
        <v>Catastrófico</v>
      </c>
      <c r="T88" s="385">
        <f t="shared" ref="T88" si="96">IF(S88="","",IF(S88="Leve",0.2,IF(S88="Menor",0.4,IF(S88="Moderado",0.6,IF(S88="Mayor",0.8,IF(S88="Catastrófico",1,))))))</f>
        <v>1</v>
      </c>
      <c r="U88" s="386" t="str">
        <f t="shared" ref="U88" si="97">IF(OR(AND(P88="Muy Baja",S88="Leve"),AND(P88="Muy Baja",S88="Menor"),AND(P88="Baja",S88="Leve")),"Bajo",IF(OR(AND(P88="Muy baja",S88="Moderado"),AND(P88="Baja",S88="Menor"),AND(P88="Baja",S88="Moderado"),AND(P88="Media",S88="Leve"),AND(P88="Media",S88="Menor"),AND(P88="Media",S88="Moderado"),AND(P88="Alta",S88="Leve"),AND(P88="Alta",S88="Menor")),"Moderado",IF(OR(AND(P88="Muy Baja",S88="Mayor"),AND(P88="Baja",S88="Mayor"),AND(P88="Media",S88="Mayor"),AND(P88="Alta",S88="Moderado"),AND(P88="Alta",S88="Mayor"),AND(P88="Muy Alta",S88="Leve"),AND(P88="Muy Alta",S88="Menor"),AND(P88="Muy Alta",S88="Moderado"),AND(P88="Muy Alta",S88="Mayor")),"Alto",IF(OR(AND(P88="Muy Baja",S88="Catastrófico"),AND(P88="Baja",S88="Catastrófico"),AND(P88="Media",S88="Catastrófico"),AND(P88="Alta",S88="Catastrófico"),AND(P88="Muy Alta",S88="Catastrófico")),"Extremo",""))))</f>
        <v>Extremo</v>
      </c>
      <c r="V88" s="136" t="s">
        <v>91</v>
      </c>
      <c r="W88" s="138" t="s">
        <v>1007</v>
      </c>
      <c r="X88" s="139" t="s">
        <v>1008</v>
      </c>
      <c r="Y88" s="145" t="s">
        <v>94</v>
      </c>
      <c r="Z88" s="134" t="s">
        <v>240</v>
      </c>
      <c r="AA88" s="120" t="str">
        <f t="shared" si="5"/>
        <v>Probabilidad</v>
      </c>
      <c r="AB88" s="121" t="s">
        <v>740</v>
      </c>
      <c r="AC88" s="121" t="s">
        <v>728</v>
      </c>
      <c r="AD88" s="122" t="str">
        <f t="shared" si="6"/>
        <v>30%</v>
      </c>
      <c r="AE88" s="121" t="s">
        <v>954</v>
      </c>
      <c r="AF88" s="121" t="s">
        <v>730</v>
      </c>
      <c r="AG88" s="121" t="s">
        <v>731</v>
      </c>
      <c r="AH88" s="123">
        <f>IFERROR(IF(AA88="Probabilidad",(Q88-(+Q88*AD88)),IF(AA88="Impacto",Q88,"")),"")</f>
        <v>0.7</v>
      </c>
      <c r="AI88" s="122">
        <f t="shared" si="7"/>
        <v>0.7</v>
      </c>
      <c r="AJ88" s="387" t="str">
        <f t="shared" ref="AJ88" si="98">IFERROR(IF(AK88="","",IF(AK88&lt;=0.2,"Muy Baja",IF(AK88&lt;=0.4,"Baja",IF(AK88&lt;=0.6,"Media",IF(AK88&lt;=0.8,"Alta","Muy Alta"))))),"")</f>
        <v>Baja</v>
      </c>
      <c r="AK88" s="388">
        <f t="shared" ref="AK88" si="99">IFERROR(LOOKUP(MAX(AI88:AI94)+1,(AI88:AI94)),"")</f>
        <v>0.20579999999999998</v>
      </c>
      <c r="AL88" s="124">
        <f>IFERROR(IF(AA88="Impacto",(T88-(+T88*AD88)),IF(AA88="Probabilidad",T88,"")),"")</f>
        <v>1</v>
      </c>
      <c r="AM88" s="389" t="str">
        <f t="shared" ref="AM88" si="100">IFERROR(IF(AN88="","",IF(AN88&lt;=0.2,"Leve",IF(AN88&lt;=0.4,"Menor",IF(AN88&lt;=0.6,"Moderado",IF(AN88&lt;=0.8,"Mayor","Catastrófico"))))),"")</f>
        <v>Catastrófico</v>
      </c>
      <c r="AN88" s="388">
        <f t="shared" ref="AN88" si="101">IFERROR(LOOKUP(MAX(AL88:AL94)+1,(AL88:AL94)),"")</f>
        <v>1</v>
      </c>
      <c r="AO88" s="384" t="str">
        <f t="shared" ref="AO88" si="102">IFERROR(IF(OR(AND(AJ88="Muy Baja",AM88="Leve"),AND(AJ88="Muy Baja",AM88="Menor"),AND(AJ88="Baja",AM88="Leve")),"Bajo",IF(OR(AND(AJ88="Muy baja",AM88="Moderado"),AND(AJ88="Baja",AM88="Menor"),AND(AJ88="Baja",AM88="Moderado"),AND(AJ88="Media",AM88="Leve"),AND(AJ88="Media",AM88="Menor"),AND(AJ88="Media",AM88="Moderado"),AND(AJ88="Alta",AM88="Leve"),AND(AJ88="Alta",AM88="Menor")),"Moderado",IF(OR(AND(AJ88="Muy Baja",AM88="Mayor"),AND(AJ88="Baja",AM88="Mayor"),AND(AJ88="Media",AM88="Mayor"),AND(AJ88="Alta",AM88="Moderado"),AND(AJ88="Alta",AM88="Mayor"),AND(AJ88="Muy Alta",AM88="Leve"),AND(AJ88="Muy Alta",AM88="Menor"),AND(AJ88="Muy Alta",AM88="Moderado"),AND(AJ88="Muy Alta",AM88="Mayor")),"Alto",IF(OR(AND(AJ88="Muy Baja",AM88="Catastrófico"),AND(AJ88="Baja",AM88="Catastrófico"),AND(AJ88="Media",AM88="Catastrófico"),AND(AJ88="Alta",AM88="Catastrófico"),AND(AJ88="Muy Alta",AM88="Catastrófico")),"Extremo","")))),"")</f>
        <v>Extremo</v>
      </c>
      <c r="AP88" s="367" t="s">
        <v>104</v>
      </c>
      <c r="AQ88" s="120" t="s">
        <v>105</v>
      </c>
      <c r="AR88" s="134" t="s">
        <v>1009</v>
      </c>
      <c r="AS88" s="134" t="s">
        <v>311</v>
      </c>
      <c r="AT88" s="126">
        <v>44742</v>
      </c>
      <c r="AU88" s="127" t="s">
        <v>733</v>
      </c>
      <c r="AV88" s="402" t="s">
        <v>1010</v>
      </c>
      <c r="AW88" s="142" t="s">
        <v>91</v>
      </c>
      <c r="AX88" s="264" t="s">
        <v>2866</v>
      </c>
      <c r="AY88" s="265" t="s">
        <v>3645</v>
      </c>
      <c r="AZ88" s="265" t="s">
        <v>3642</v>
      </c>
      <c r="BA88" s="143" t="s">
        <v>105</v>
      </c>
      <c r="BB88" s="128"/>
      <c r="BC88" s="264" t="s">
        <v>2869</v>
      </c>
      <c r="BD88" s="128"/>
      <c r="BE88" s="373" t="s">
        <v>2891</v>
      </c>
      <c r="BF88" s="374"/>
      <c r="BG88" s="374"/>
      <c r="BH88" s="131"/>
      <c r="BI88" s="90"/>
      <c r="BJ88" s="90"/>
      <c r="BK88" s="90"/>
      <c r="BL88" s="90"/>
      <c r="BM88" s="90"/>
      <c r="BN88" s="90"/>
      <c r="BO88" s="90"/>
      <c r="BP88" s="90"/>
      <c r="BQ88" s="90"/>
      <c r="BR88" s="90"/>
      <c r="BS88" s="90"/>
      <c r="BT88" s="90"/>
      <c r="BU88" s="90"/>
      <c r="BV88" s="90"/>
      <c r="BW88" s="90"/>
      <c r="BX88" s="90"/>
      <c r="BY88" s="90"/>
      <c r="BZ88" s="90"/>
      <c r="CA88" s="90"/>
      <c r="CB88" s="90"/>
      <c r="CC88" s="90"/>
      <c r="CD88" s="90"/>
      <c r="CE88" s="90"/>
      <c r="CF88" s="90"/>
      <c r="CG88" s="90"/>
      <c r="CH88" s="90"/>
      <c r="CI88" s="90"/>
      <c r="CJ88" s="90"/>
      <c r="CK88" s="90"/>
      <c r="CL88" s="90"/>
      <c r="CM88" s="90"/>
      <c r="CN88" s="90"/>
      <c r="CO88" s="90"/>
      <c r="CP88" s="90"/>
      <c r="CQ88" s="90"/>
      <c r="CR88" s="90"/>
      <c r="CS88" s="90"/>
      <c r="CT88" s="90"/>
      <c r="CU88" s="90"/>
      <c r="CV88" s="90"/>
      <c r="CW88" s="90"/>
      <c r="CX88" s="90"/>
      <c r="CY88" s="90"/>
      <c r="CZ88" s="90"/>
      <c r="DA88" s="90"/>
      <c r="DB88" s="90"/>
      <c r="DC88" s="90"/>
      <c r="DD88" s="90"/>
      <c r="DE88" s="90"/>
      <c r="DF88" s="90"/>
      <c r="DG88" s="90"/>
      <c r="DH88" s="90"/>
      <c r="DI88" s="90"/>
      <c r="DJ88" s="90"/>
      <c r="DK88" s="90"/>
      <c r="DL88" s="90"/>
      <c r="DM88" s="90"/>
      <c r="DN88" s="90"/>
      <c r="DO88" s="90"/>
      <c r="DP88" s="90"/>
      <c r="DQ88" s="90"/>
      <c r="DR88" s="90"/>
      <c r="DS88" s="90"/>
      <c r="DT88" s="90"/>
      <c r="DU88" s="90"/>
      <c r="DV88" s="90"/>
      <c r="DW88" s="90"/>
      <c r="DX88" s="90"/>
      <c r="DY88" s="90"/>
      <c r="DZ88" s="90"/>
      <c r="EA88" s="90"/>
      <c r="EB88" s="90"/>
      <c r="EC88" s="90"/>
      <c r="ED88" s="90"/>
      <c r="EE88" s="90"/>
      <c r="EF88" s="90"/>
      <c r="EG88" s="90"/>
      <c r="EH88" s="90"/>
      <c r="EI88" s="90"/>
      <c r="EJ88" s="90"/>
      <c r="EK88" s="90"/>
      <c r="EL88" s="90"/>
      <c r="EM88" s="90"/>
      <c r="EN88" s="90"/>
      <c r="EO88" s="90"/>
      <c r="EP88" s="90"/>
      <c r="EQ88" s="90"/>
      <c r="ER88" s="90"/>
      <c r="ES88" s="90"/>
      <c r="ET88" s="90"/>
      <c r="EU88" s="90"/>
      <c r="EV88" s="90"/>
      <c r="EW88" s="90"/>
      <c r="EX88" s="90"/>
      <c r="EY88" s="90"/>
      <c r="EZ88" s="90"/>
      <c r="FA88" s="90"/>
      <c r="FB88" s="90"/>
      <c r="FC88" s="90"/>
      <c r="FD88" s="90"/>
      <c r="FE88" s="90"/>
      <c r="FF88" s="90"/>
      <c r="FG88" s="90"/>
      <c r="FH88" s="90"/>
      <c r="FI88" s="90"/>
      <c r="FJ88" s="90"/>
      <c r="FK88" s="90"/>
      <c r="FL88" s="90"/>
      <c r="FM88" s="90"/>
      <c r="FN88" s="90"/>
      <c r="FO88" s="90"/>
      <c r="FP88" s="90"/>
      <c r="FQ88" s="90"/>
      <c r="FR88" s="90"/>
      <c r="FS88" s="90"/>
      <c r="FT88" s="90"/>
      <c r="FU88" s="90"/>
      <c r="FV88" s="90"/>
      <c r="FW88" s="90"/>
      <c r="FX88" s="90"/>
      <c r="FY88" s="90"/>
      <c r="FZ88" s="90"/>
      <c r="GA88" s="90"/>
      <c r="GB88" s="90"/>
      <c r="GC88" s="90"/>
      <c r="GD88" s="90"/>
      <c r="GE88" s="90"/>
      <c r="GF88" s="90"/>
      <c r="GG88" s="90"/>
      <c r="GH88" s="90"/>
      <c r="GI88" s="90"/>
      <c r="GJ88" s="90"/>
      <c r="GK88" s="90"/>
      <c r="GL88" s="90"/>
      <c r="GM88" s="90"/>
      <c r="GN88" s="90"/>
      <c r="GO88" s="90"/>
      <c r="GP88" s="90"/>
      <c r="GQ88" s="90"/>
      <c r="GR88" s="90"/>
      <c r="GS88" s="90"/>
      <c r="GT88" s="90"/>
      <c r="GU88" s="90"/>
      <c r="GV88" s="90"/>
      <c r="GW88" s="90"/>
      <c r="GX88" s="90"/>
      <c r="GY88" s="90"/>
      <c r="GZ88" s="90"/>
      <c r="HA88" s="90"/>
      <c r="HB88" s="90"/>
      <c r="HC88" s="90"/>
      <c r="HD88" s="90"/>
      <c r="HE88" s="90"/>
      <c r="HF88" s="90"/>
      <c r="HG88" s="90"/>
      <c r="HH88" s="90"/>
      <c r="HI88" s="90"/>
      <c r="HJ88" s="90"/>
      <c r="HK88" s="90"/>
      <c r="HL88" s="90"/>
      <c r="HM88" s="90"/>
      <c r="HN88" s="90"/>
      <c r="HO88" s="90"/>
      <c r="HP88" s="90"/>
      <c r="HQ88" s="90"/>
      <c r="HR88" s="90"/>
      <c r="HS88" s="90"/>
      <c r="HT88" s="90"/>
      <c r="HU88" s="90"/>
      <c r="HV88" s="90"/>
      <c r="HW88" s="90"/>
      <c r="HX88" s="90"/>
      <c r="HY88" s="90"/>
      <c r="HZ88" s="90"/>
      <c r="IA88" s="90"/>
      <c r="IB88" s="90"/>
      <c r="IC88" s="90"/>
      <c r="ID88" s="90"/>
      <c r="IE88" s="90"/>
      <c r="IF88" s="90"/>
      <c r="IG88" s="90"/>
      <c r="IH88" s="90"/>
      <c r="II88" s="90"/>
      <c r="IJ88" s="90"/>
      <c r="IK88" s="90"/>
      <c r="IL88" s="90"/>
      <c r="IM88" s="90"/>
      <c r="IN88" s="90"/>
      <c r="IO88" s="90"/>
      <c r="IP88" s="90"/>
      <c r="IQ88" s="90"/>
      <c r="IR88" s="90"/>
      <c r="IS88" s="90"/>
      <c r="IT88" s="90"/>
      <c r="IU88" s="90"/>
      <c r="IV88" s="90"/>
      <c r="IW88" s="90"/>
      <c r="IX88" s="90"/>
      <c r="IY88" s="90"/>
      <c r="IZ88" s="90"/>
      <c r="JA88" s="90"/>
      <c r="JB88" s="90"/>
      <c r="JC88" s="90"/>
      <c r="JD88" s="90"/>
      <c r="JE88" s="90"/>
      <c r="JF88" s="90"/>
      <c r="JG88" s="90"/>
      <c r="JH88" s="90"/>
      <c r="JI88" s="90"/>
      <c r="JJ88" s="90"/>
      <c r="JK88" s="90"/>
      <c r="JL88" s="90"/>
      <c r="JM88" s="90"/>
      <c r="JN88" s="90"/>
      <c r="JO88" s="90"/>
      <c r="JP88" s="90"/>
      <c r="JQ88" s="90"/>
      <c r="JR88" s="90"/>
      <c r="JS88" s="90"/>
      <c r="JT88" s="90"/>
      <c r="JU88" s="90"/>
      <c r="JV88" s="90"/>
      <c r="JW88" s="90"/>
      <c r="JX88" s="90"/>
      <c r="JY88" s="90"/>
      <c r="JZ88" s="90"/>
      <c r="KA88" s="90"/>
      <c r="KB88" s="90"/>
      <c r="KC88" s="90"/>
      <c r="KD88" s="90"/>
      <c r="KE88" s="90"/>
      <c r="KF88" s="90"/>
      <c r="KG88" s="90"/>
      <c r="KH88" s="90"/>
      <c r="KI88" s="90"/>
      <c r="KJ88" s="90"/>
      <c r="KK88" s="90"/>
      <c r="KL88" s="90"/>
      <c r="KM88" s="90"/>
      <c r="KN88" s="90"/>
      <c r="KO88" s="90"/>
      <c r="KP88" s="90"/>
      <c r="KQ88" s="90"/>
      <c r="KR88" s="90"/>
      <c r="KS88" s="90"/>
      <c r="KT88" s="90"/>
      <c r="KU88" s="90"/>
      <c r="KV88" s="90"/>
      <c r="KW88" s="90"/>
      <c r="KX88" s="90"/>
      <c r="KY88" s="90"/>
      <c r="KZ88" s="90"/>
      <c r="LA88" s="90"/>
      <c r="LB88" s="90"/>
      <c r="LC88" s="90"/>
      <c r="LD88" s="90"/>
      <c r="LE88" s="90"/>
      <c r="LF88" s="90"/>
      <c r="LG88" s="90"/>
      <c r="LH88" s="90"/>
      <c r="LI88" s="90"/>
      <c r="LJ88" s="90"/>
      <c r="LK88" s="90"/>
      <c r="LL88" s="90"/>
      <c r="LM88" s="90"/>
      <c r="LN88" s="90"/>
      <c r="LO88" s="90"/>
      <c r="LP88" s="90"/>
      <c r="LQ88" s="90"/>
      <c r="LR88" s="90"/>
      <c r="LS88" s="90"/>
      <c r="LT88" s="90"/>
      <c r="LU88" s="90"/>
      <c r="LV88" s="90"/>
      <c r="LW88" s="90"/>
      <c r="LX88" s="90"/>
      <c r="LY88" s="90"/>
      <c r="LZ88" s="90"/>
      <c r="MA88" s="90"/>
      <c r="MB88" s="90"/>
      <c r="MC88" s="90"/>
      <c r="MD88" s="90"/>
      <c r="ME88" s="90"/>
      <c r="MF88" s="90"/>
      <c r="MG88" s="90"/>
      <c r="MH88" s="90"/>
      <c r="MI88" s="90"/>
      <c r="MJ88" s="90"/>
      <c r="MK88" s="90"/>
      <c r="ML88" s="90"/>
      <c r="MM88" s="90"/>
      <c r="MN88" s="90"/>
      <c r="MO88" s="90"/>
      <c r="MP88" s="90"/>
      <c r="MQ88" s="90"/>
      <c r="MR88" s="90"/>
      <c r="MS88" s="90"/>
      <c r="MT88" s="90"/>
      <c r="MU88" s="90"/>
      <c r="MV88" s="90"/>
      <c r="MW88" s="90"/>
      <c r="MX88" s="90"/>
      <c r="MY88" s="90"/>
      <c r="MZ88" s="90"/>
      <c r="NA88" s="90"/>
      <c r="NB88" s="90"/>
      <c r="NC88" s="90"/>
      <c r="ND88" s="90"/>
      <c r="NE88" s="90"/>
      <c r="NF88" s="90"/>
      <c r="NG88" s="90"/>
      <c r="NH88" s="90"/>
      <c r="NI88" s="90"/>
      <c r="NJ88" s="90"/>
      <c r="NK88" s="90"/>
      <c r="NL88" s="90"/>
      <c r="NM88" s="90"/>
      <c r="NN88" s="90"/>
      <c r="NO88" s="90"/>
      <c r="NP88" s="90"/>
      <c r="NQ88" s="90"/>
      <c r="NR88" s="90"/>
      <c r="NS88" s="90"/>
      <c r="NT88" s="90"/>
      <c r="NU88" s="90"/>
      <c r="NV88" s="90"/>
      <c r="NW88" s="90"/>
      <c r="NX88" s="90"/>
      <c r="NY88" s="90"/>
      <c r="NZ88" s="90"/>
      <c r="OA88" s="90"/>
      <c r="OB88" s="90"/>
      <c r="OC88" s="90"/>
      <c r="OD88" s="90"/>
      <c r="OE88" s="90"/>
      <c r="OF88" s="90"/>
      <c r="OG88" s="90"/>
      <c r="OH88" s="90"/>
      <c r="OI88" s="90"/>
      <c r="OJ88" s="90"/>
      <c r="OK88" s="90"/>
      <c r="OL88" s="90"/>
      <c r="OM88" s="90"/>
      <c r="ON88" s="90"/>
      <c r="OO88" s="90"/>
      <c r="OP88" s="90"/>
      <c r="OQ88" s="90"/>
      <c r="OR88" s="90"/>
      <c r="OS88" s="90"/>
      <c r="OT88" s="90"/>
      <c r="OU88" s="90"/>
      <c r="OV88" s="90"/>
      <c r="OW88" s="90"/>
      <c r="OX88" s="90"/>
      <c r="OY88" s="90"/>
      <c r="OZ88" s="90"/>
      <c r="PA88" s="90"/>
      <c r="PB88" s="90"/>
      <c r="PC88" s="90"/>
      <c r="PD88" s="90"/>
      <c r="PE88" s="90"/>
      <c r="PF88" s="90"/>
      <c r="PG88" s="90"/>
      <c r="PH88" s="90"/>
      <c r="PI88" s="90"/>
      <c r="PJ88" s="90"/>
      <c r="PK88" s="90"/>
      <c r="PL88" s="90"/>
      <c r="PM88" s="90"/>
      <c r="PN88" s="90"/>
      <c r="PO88" s="90"/>
      <c r="PP88" s="90"/>
      <c r="PQ88" s="90"/>
      <c r="PR88" s="90"/>
      <c r="PS88" s="90"/>
      <c r="PT88" s="90"/>
      <c r="PU88" s="90"/>
      <c r="PV88" s="90"/>
      <c r="PW88" s="90"/>
      <c r="PX88" s="90"/>
      <c r="PY88" s="90"/>
      <c r="PZ88" s="90"/>
      <c r="QA88" s="90"/>
      <c r="QB88" s="90"/>
      <c r="QC88" s="90"/>
      <c r="QD88" s="90"/>
      <c r="QE88" s="90"/>
      <c r="QF88" s="90"/>
      <c r="QG88" s="90"/>
      <c r="QH88" s="90"/>
      <c r="QI88" s="90"/>
      <c r="QJ88" s="90"/>
      <c r="QK88" s="90"/>
      <c r="QL88" s="90"/>
      <c r="QM88" s="90"/>
      <c r="QN88" s="90"/>
      <c r="QO88" s="90"/>
      <c r="QP88" s="90"/>
      <c r="QQ88" s="90"/>
      <c r="QR88" s="90"/>
      <c r="QS88" s="90"/>
      <c r="QT88" s="90"/>
      <c r="QU88" s="90"/>
      <c r="QV88" s="90"/>
      <c r="QW88" s="90"/>
      <c r="QX88" s="90"/>
      <c r="QY88" s="90"/>
      <c r="QZ88" s="90"/>
      <c r="RA88" s="90"/>
      <c r="RB88" s="90"/>
      <c r="RC88" s="90"/>
      <c r="RD88" s="90"/>
      <c r="RE88" s="90"/>
      <c r="RF88" s="90"/>
      <c r="RG88" s="90"/>
      <c r="RH88" s="90"/>
      <c r="RI88" s="90"/>
      <c r="RJ88" s="90"/>
      <c r="RK88" s="90"/>
      <c r="RL88" s="90"/>
      <c r="RM88" s="90"/>
      <c r="RN88" s="90"/>
      <c r="RO88" s="90"/>
      <c r="RP88" s="90"/>
      <c r="RQ88" s="90"/>
      <c r="RR88" s="90"/>
      <c r="RS88" s="90"/>
      <c r="RT88" s="90"/>
      <c r="RU88" s="90"/>
      <c r="RV88" s="90"/>
      <c r="RW88" s="90"/>
      <c r="RX88" s="90"/>
      <c r="RY88" s="90"/>
      <c r="RZ88" s="90"/>
      <c r="SA88" s="90"/>
      <c r="SB88" s="90"/>
      <c r="SC88" s="90"/>
      <c r="SD88" s="90"/>
      <c r="SE88" s="90"/>
      <c r="SF88" s="90"/>
      <c r="SG88" s="90"/>
      <c r="SH88" s="90"/>
      <c r="SI88" s="90"/>
      <c r="SJ88" s="90"/>
      <c r="SK88" s="90"/>
      <c r="SL88" s="90"/>
      <c r="SM88" s="90"/>
      <c r="SN88" s="90"/>
      <c r="SO88" s="90"/>
      <c r="SP88" s="90"/>
      <c r="SQ88" s="90"/>
      <c r="SR88" s="90"/>
      <c r="SS88" s="90"/>
      <c r="ST88" s="90"/>
      <c r="SU88" s="90"/>
      <c r="SV88" s="90"/>
      <c r="SW88" s="90"/>
      <c r="SX88" s="90"/>
      <c r="SY88" s="90"/>
      <c r="SZ88" s="90"/>
      <c r="TA88" s="90"/>
      <c r="TB88" s="90"/>
      <c r="TC88" s="90"/>
      <c r="TD88" s="90"/>
      <c r="TE88" s="90"/>
      <c r="TF88" s="90"/>
      <c r="TG88" s="90"/>
      <c r="TH88" s="90"/>
      <c r="TI88" s="90"/>
      <c r="TJ88" s="90"/>
      <c r="TK88" s="90"/>
      <c r="TL88" s="90"/>
      <c r="TM88" s="90"/>
      <c r="TN88" s="90"/>
      <c r="TO88" s="90"/>
      <c r="TP88" s="90"/>
      <c r="TQ88" s="90"/>
      <c r="TR88" s="90"/>
      <c r="TS88" s="90"/>
      <c r="TT88" s="90"/>
      <c r="TU88" s="90"/>
      <c r="TV88" s="90"/>
      <c r="TW88" s="90"/>
      <c r="TX88" s="90"/>
      <c r="TY88" s="90"/>
      <c r="TZ88" s="90"/>
      <c r="UA88" s="90"/>
      <c r="UB88" s="90"/>
      <c r="UC88" s="90"/>
      <c r="UD88" s="90"/>
      <c r="UE88" s="90"/>
      <c r="UF88" s="90"/>
      <c r="UG88" s="90"/>
      <c r="UH88" s="90"/>
      <c r="UI88" s="90"/>
      <c r="UJ88" s="90"/>
      <c r="UK88" s="90"/>
      <c r="UL88" s="90"/>
      <c r="UM88" s="90"/>
      <c r="UN88" s="90"/>
      <c r="UO88" s="90"/>
      <c r="UP88" s="90"/>
      <c r="UQ88" s="90"/>
      <c r="UR88" s="90"/>
      <c r="US88" s="90"/>
      <c r="UT88" s="90"/>
      <c r="UU88" s="90"/>
      <c r="UV88" s="90"/>
      <c r="UW88" s="90"/>
      <c r="UX88" s="90"/>
      <c r="UY88" s="90"/>
      <c r="UZ88" s="90"/>
      <c r="VA88" s="90"/>
      <c r="VB88" s="90"/>
      <c r="VC88" s="90"/>
      <c r="VD88" s="90"/>
      <c r="VE88" s="90"/>
      <c r="VF88" s="90"/>
      <c r="VG88" s="90"/>
      <c r="VH88" s="90"/>
      <c r="VI88" s="90"/>
      <c r="VJ88" s="90"/>
      <c r="VK88" s="90"/>
      <c r="VL88" s="90"/>
      <c r="VM88" s="90"/>
      <c r="VN88" s="90"/>
      <c r="VO88" s="90"/>
      <c r="VP88" s="90"/>
      <c r="VQ88" s="90"/>
      <c r="VR88" s="90"/>
      <c r="VS88" s="90"/>
      <c r="VT88" s="90"/>
      <c r="VU88" s="90"/>
      <c r="VV88" s="90"/>
      <c r="VW88" s="90"/>
      <c r="VX88" s="90"/>
      <c r="VY88" s="90"/>
      <c r="VZ88" s="90"/>
      <c r="WA88" s="90"/>
      <c r="WB88" s="90"/>
      <c r="WC88" s="90"/>
      <c r="WD88" s="90"/>
      <c r="WE88" s="90"/>
      <c r="WF88" s="90"/>
      <c r="WG88" s="90"/>
      <c r="WH88" s="90"/>
      <c r="WI88" s="90"/>
      <c r="WJ88" s="90"/>
      <c r="WK88" s="90"/>
      <c r="WL88" s="90"/>
      <c r="WM88" s="90"/>
      <c r="WN88" s="90"/>
      <c r="WO88" s="90"/>
      <c r="WP88" s="90"/>
      <c r="WQ88" s="90"/>
      <c r="WR88" s="90"/>
      <c r="WS88" s="90"/>
      <c r="WT88" s="90"/>
      <c r="WU88" s="90"/>
      <c r="WV88" s="90"/>
      <c r="WW88" s="90"/>
      <c r="WX88" s="90"/>
      <c r="WY88" s="90"/>
      <c r="WZ88" s="90"/>
      <c r="XA88" s="90"/>
      <c r="XB88" s="90"/>
      <c r="XC88" s="90"/>
      <c r="XD88" s="90"/>
      <c r="XE88" s="90"/>
      <c r="XF88" s="90"/>
      <c r="XG88" s="90"/>
      <c r="XH88" s="90"/>
      <c r="XI88" s="90"/>
      <c r="XJ88" s="90"/>
      <c r="XK88" s="90"/>
      <c r="XL88" s="90"/>
      <c r="XM88" s="90"/>
      <c r="XN88" s="90"/>
      <c r="XO88" s="90"/>
      <c r="XP88" s="90"/>
      <c r="XQ88" s="90"/>
      <c r="XR88" s="90"/>
      <c r="XS88" s="90"/>
      <c r="XT88" s="90"/>
      <c r="XU88" s="90"/>
      <c r="XV88" s="90"/>
      <c r="XW88" s="90"/>
      <c r="XX88" s="90"/>
      <c r="XY88" s="90"/>
      <c r="XZ88" s="90"/>
      <c r="YA88" s="90"/>
      <c r="YB88" s="90"/>
      <c r="YC88" s="90"/>
      <c r="YD88" s="90"/>
      <c r="YE88" s="90"/>
      <c r="YF88" s="90"/>
      <c r="YG88" s="90"/>
      <c r="YH88" s="90"/>
      <c r="YI88" s="90"/>
      <c r="YJ88" s="90"/>
      <c r="YK88" s="90"/>
      <c r="YL88" s="90"/>
      <c r="YM88" s="90"/>
      <c r="YN88" s="90"/>
      <c r="YO88" s="90"/>
      <c r="YP88" s="90"/>
      <c r="YQ88" s="90"/>
      <c r="YR88" s="90"/>
      <c r="YS88" s="90"/>
      <c r="YT88" s="90"/>
      <c r="YU88" s="90"/>
      <c r="YV88" s="90"/>
      <c r="YW88" s="90"/>
      <c r="YX88" s="90"/>
      <c r="YY88" s="90"/>
      <c r="YZ88" s="90"/>
      <c r="ZA88" s="90"/>
      <c r="ZB88" s="90"/>
      <c r="ZC88" s="90"/>
      <c r="ZD88" s="90"/>
      <c r="ZE88" s="90"/>
      <c r="ZF88" s="90"/>
      <c r="ZG88" s="90"/>
      <c r="ZH88" s="90"/>
      <c r="ZI88" s="90"/>
      <c r="ZJ88" s="90"/>
      <c r="ZK88" s="90"/>
      <c r="ZL88" s="90"/>
      <c r="ZM88" s="90"/>
      <c r="ZN88" s="90"/>
      <c r="ZO88" s="90"/>
      <c r="ZP88" s="90"/>
      <c r="ZQ88" s="90"/>
      <c r="ZR88" s="90"/>
      <c r="ZS88" s="90"/>
      <c r="ZT88" s="90"/>
      <c r="ZU88" s="90"/>
      <c r="ZV88" s="90"/>
      <c r="ZW88" s="90"/>
      <c r="ZX88" s="90"/>
      <c r="ZY88" s="90"/>
      <c r="ZZ88" s="90"/>
      <c r="AAA88" s="90"/>
      <c r="AAB88" s="90"/>
      <c r="AAC88" s="90"/>
      <c r="AAD88" s="90"/>
      <c r="AAE88" s="90"/>
      <c r="AAF88" s="90"/>
      <c r="AAG88" s="90"/>
      <c r="AAH88" s="90"/>
      <c r="AAI88" s="90"/>
      <c r="AAJ88" s="90"/>
      <c r="AAK88" s="90"/>
      <c r="AAL88" s="90"/>
      <c r="AAM88" s="90"/>
      <c r="AAN88" s="90"/>
      <c r="AAO88" s="90"/>
      <c r="AAP88" s="90"/>
      <c r="AAQ88" s="90"/>
      <c r="AAR88" s="90"/>
      <c r="AAS88" s="90"/>
      <c r="AAT88" s="90"/>
      <c r="AAU88" s="90"/>
      <c r="AAV88" s="90"/>
      <c r="AAW88" s="90"/>
      <c r="AAX88" s="90"/>
      <c r="AAY88" s="90"/>
      <c r="AAZ88" s="90"/>
      <c r="ABA88" s="90"/>
      <c r="ABB88" s="90"/>
      <c r="ABC88" s="90"/>
      <c r="ABD88" s="90"/>
      <c r="ABE88" s="90"/>
      <c r="ABF88" s="90"/>
      <c r="ABG88" s="90"/>
      <c r="ABH88" s="90"/>
      <c r="ABI88" s="90"/>
      <c r="ABJ88" s="90"/>
      <c r="ABK88" s="90"/>
      <c r="ABL88" s="90"/>
      <c r="ABM88" s="90"/>
      <c r="ABN88" s="90"/>
      <c r="ABO88" s="90"/>
      <c r="ABP88" s="90"/>
      <c r="ABQ88" s="90"/>
      <c r="ABR88" s="90"/>
      <c r="ABS88" s="90"/>
      <c r="ABT88" s="90"/>
      <c r="ABU88" s="90"/>
      <c r="ABV88" s="90"/>
      <c r="ABW88" s="90"/>
      <c r="ABX88" s="90"/>
      <c r="ABY88" s="90"/>
      <c r="ABZ88" s="90"/>
      <c r="ACA88" s="90"/>
      <c r="ACB88" s="90"/>
      <c r="ACC88" s="90"/>
      <c r="ACD88" s="90"/>
      <c r="ACE88" s="90"/>
      <c r="ACF88" s="90"/>
      <c r="ACG88" s="90"/>
      <c r="ACH88" s="90"/>
      <c r="ACI88" s="90"/>
      <c r="ACJ88" s="90"/>
      <c r="ACK88" s="90"/>
      <c r="ACL88" s="90"/>
      <c r="ACM88" s="90"/>
      <c r="ACN88" s="90"/>
      <c r="ACO88" s="90"/>
      <c r="ACP88" s="90"/>
      <c r="ACQ88" s="90"/>
      <c r="ACR88" s="90"/>
      <c r="ACS88" s="90"/>
      <c r="ACT88" s="90"/>
      <c r="ACU88" s="90"/>
      <c r="ACV88" s="90"/>
      <c r="ACW88" s="90"/>
      <c r="ACX88" s="90"/>
      <c r="ACY88" s="90"/>
      <c r="ACZ88" s="90"/>
      <c r="ADA88" s="90"/>
      <c r="ADB88" s="90"/>
      <c r="ADC88" s="90"/>
      <c r="ADD88" s="90"/>
      <c r="ADE88" s="90"/>
      <c r="ADF88" s="90"/>
      <c r="ADG88" s="90"/>
      <c r="ADH88" s="90"/>
      <c r="ADI88" s="90"/>
      <c r="ADJ88" s="90"/>
      <c r="ADK88" s="90"/>
      <c r="ADL88" s="90"/>
      <c r="ADM88" s="90"/>
      <c r="ADN88" s="90"/>
      <c r="ADO88" s="90"/>
      <c r="ADP88" s="90"/>
      <c r="ADQ88" s="90"/>
      <c r="ADR88" s="90"/>
      <c r="ADS88" s="90"/>
      <c r="ADT88" s="90"/>
      <c r="ADU88" s="90"/>
      <c r="ADV88" s="90"/>
      <c r="ADW88" s="90"/>
      <c r="ADX88" s="90"/>
      <c r="ADY88" s="90"/>
      <c r="ADZ88" s="90"/>
      <c r="AEA88" s="90"/>
      <c r="AEB88" s="90"/>
      <c r="AEC88" s="90"/>
      <c r="AED88" s="90"/>
      <c r="AEE88" s="90"/>
      <c r="AEF88" s="90"/>
      <c r="AEG88" s="90"/>
      <c r="AEH88" s="90"/>
      <c r="AEI88" s="90"/>
      <c r="AEJ88" s="90"/>
      <c r="AEK88" s="90"/>
      <c r="AEL88" s="90"/>
      <c r="AEM88" s="90"/>
      <c r="AEN88" s="90"/>
      <c r="AEO88" s="90"/>
      <c r="AEP88" s="90"/>
      <c r="AEQ88" s="90"/>
      <c r="AER88" s="90"/>
      <c r="AES88" s="90"/>
      <c r="AET88" s="90"/>
      <c r="AEU88" s="90"/>
      <c r="AEV88" s="90"/>
      <c r="AEW88" s="90"/>
      <c r="AEX88" s="90"/>
      <c r="AEY88" s="90"/>
      <c r="AEZ88" s="90"/>
      <c r="AFA88" s="90"/>
      <c r="AFB88" s="90"/>
      <c r="AFC88" s="90"/>
      <c r="AFD88" s="90"/>
      <c r="AFE88" s="90"/>
      <c r="AFF88" s="90"/>
      <c r="AFG88" s="90"/>
      <c r="AFH88" s="90"/>
      <c r="AFI88" s="90"/>
      <c r="AFJ88" s="90"/>
      <c r="AFK88" s="90"/>
      <c r="AFL88" s="90"/>
      <c r="AFM88" s="90"/>
      <c r="AFN88" s="90"/>
      <c r="AFO88" s="90"/>
      <c r="AFP88" s="90"/>
      <c r="AFQ88" s="90"/>
      <c r="AFR88" s="90"/>
      <c r="AFS88" s="90"/>
      <c r="AFT88" s="90"/>
      <c r="AFU88" s="90"/>
      <c r="AFV88" s="90"/>
      <c r="AFW88" s="90"/>
      <c r="AFX88" s="90"/>
      <c r="AFY88" s="90"/>
      <c r="AFZ88" s="90"/>
      <c r="AGA88" s="90"/>
      <c r="AGB88" s="90"/>
      <c r="AGC88" s="90"/>
      <c r="AGD88" s="90"/>
      <c r="AGE88" s="90"/>
      <c r="AGF88" s="90"/>
      <c r="AGG88" s="90"/>
      <c r="AGH88" s="90"/>
      <c r="AGI88" s="90"/>
      <c r="AGJ88" s="90"/>
      <c r="AGK88" s="90"/>
      <c r="AGL88" s="90"/>
      <c r="AGM88" s="90"/>
      <c r="AGN88" s="90"/>
      <c r="AGO88" s="90"/>
      <c r="AGP88" s="90"/>
      <c r="AGQ88" s="90"/>
      <c r="AGR88" s="90"/>
      <c r="AGS88" s="90"/>
      <c r="AGT88" s="90"/>
      <c r="AGU88" s="90"/>
      <c r="AGV88" s="90"/>
      <c r="AGW88" s="90"/>
      <c r="AGX88" s="90"/>
      <c r="AGY88" s="90"/>
      <c r="AGZ88" s="90"/>
      <c r="AHA88" s="90"/>
      <c r="AHB88" s="90"/>
      <c r="AHC88" s="90"/>
      <c r="AHD88" s="90"/>
      <c r="AHE88" s="90"/>
      <c r="AHF88" s="90"/>
      <c r="AHG88" s="90"/>
      <c r="AHH88" s="90"/>
      <c r="AHI88" s="90"/>
      <c r="AHJ88" s="90"/>
      <c r="AHK88" s="90"/>
      <c r="AHL88" s="90"/>
      <c r="AHM88" s="90"/>
      <c r="AHN88" s="90"/>
      <c r="AHO88" s="90"/>
      <c r="AHP88" s="90"/>
      <c r="AHQ88" s="90"/>
      <c r="AHR88" s="90"/>
      <c r="AHS88" s="90"/>
      <c r="AHT88" s="90"/>
      <c r="AHU88" s="90"/>
      <c r="AHV88" s="90"/>
      <c r="AHW88" s="90"/>
      <c r="AHX88" s="90"/>
      <c r="AHY88" s="90"/>
      <c r="AHZ88" s="90"/>
      <c r="AIA88" s="90"/>
      <c r="AIB88" s="90"/>
      <c r="AIC88" s="90"/>
      <c r="AID88" s="90"/>
      <c r="AIE88" s="90"/>
      <c r="AIF88" s="90"/>
      <c r="AIG88" s="90"/>
      <c r="AIH88" s="90"/>
      <c r="AII88" s="90"/>
      <c r="AIJ88" s="90"/>
      <c r="AIK88" s="90"/>
      <c r="AIL88" s="90"/>
      <c r="AIM88" s="90"/>
      <c r="AIN88" s="90"/>
      <c r="AIO88" s="90"/>
      <c r="AIP88" s="90"/>
      <c r="AIQ88" s="90"/>
      <c r="AIR88" s="90"/>
      <c r="AIS88" s="90"/>
      <c r="AIT88" s="90"/>
      <c r="AIU88" s="90"/>
      <c r="AIV88" s="90"/>
      <c r="AIW88" s="90"/>
      <c r="AIX88" s="90"/>
      <c r="AIY88" s="90"/>
      <c r="AIZ88" s="90"/>
      <c r="AJA88" s="90"/>
      <c r="AJB88" s="90"/>
      <c r="AJC88" s="90"/>
      <c r="AJD88" s="90"/>
      <c r="AJE88" s="90"/>
      <c r="AJF88" s="90"/>
      <c r="AJG88" s="90"/>
      <c r="AJH88" s="90"/>
      <c r="AJI88" s="90"/>
      <c r="AJJ88" s="90"/>
      <c r="AJK88" s="90"/>
      <c r="AJL88" s="90"/>
      <c r="AJM88" s="90"/>
      <c r="AJN88" s="90"/>
      <c r="AJO88" s="90"/>
      <c r="AJP88" s="90"/>
      <c r="AJQ88" s="90"/>
      <c r="AJR88" s="90"/>
      <c r="AJS88" s="90"/>
      <c r="AJT88" s="90"/>
      <c r="AJU88" s="90"/>
      <c r="AJV88" s="90"/>
      <c r="AJW88" s="90"/>
      <c r="AJX88" s="90"/>
      <c r="AJY88" s="90"/>
      <c r="AJZ88" s="90"/>
      <c r="AKA88" s="90"/>
      <c r="AKB88" s="90"/>
      <c r="AKC88" s="90"/>
      <c r="AKD88" s="90"/>
      <c r="AKE88" s="90"/>
      <c r="AKF88" s="90"/>
      <c r="AKG88" s="90"/>
      <c r="AKH88" s="90"/>
      <c r="AKI88" s="90"/>
      <c r="AKJ88" s="90"/>
      <c r="AKK88" s="90"/>
      <c r="AKL88" s="90"/>
      <c r="AKM88" s="90"/>
      <c r="AKN88" s="90"/>
      <c r="AKO88" s="90"/>
      <c r="AKP88" s="90"/>
      <c r="AKQ88" s="90"/>
      <c r="AKR88" s="90"/>
      <c r="AKS88" s="90"/>
      <c r="AKT88" s="90"/>
      <c r="AKU88" s="90"/>
      <c r="AKV88" s="90"/>
      <c r="AKW88" s="90"/>
      <c r="AKX88" s="90"/>
      <c r="AKY88" s="90"/>
      <c r="AKZ88" s="90"/>
      <c r="ALA88" s="90"/>
      <c r="ALB88" s="90"/>
      <c r="ALC88" s="90"/>
      <c r="ALD88" s="90"/>
      <c r="ALE88" s="90"/>
      <c r="ALF88" s="90"/>
      <c r="ALG88" s="90"/>
      <c r="ALH88" s="90"/>
      <c r="ALI88" s="90"/>
      <c r="ALJ88" s="90"/>
      <c r="ALK88" s="90"/>
      <c r="ALL88" s="90"/>
      <c r="ALM88" s="90"/>
      <c r="ALN88" s="90"/>
      <c r="ALO88" s="90"/>
      <c r="ALP88" s="90"/>
      <c r="ALQ88" s="90"/>
      <c r="ALR88" s="90"/>
      <c r="ALS88" s="90"/>
      <c r="ALT88" s="90"/>
      <c r="ALU88" s="90"/>
      <c r="ALV88" s="90"/>
      <c r="ALW88" s="90"/>
      <c r="ALX88" s="90"/>
      <c r="ALY88" s="90"/>
      <c r="ALZ88" s="90"/>
      <c r="AMA88" s="90"/>
      <c r="AMB88" s="90"/>
      <c r="AMC88" s="90"/>
      <c r="AMD88" s="90"/>
      <c r="AME88" s="90"/>
      <c r="AMF88" s="90"/>
      <c r="AMG88" s="90"/>
      <c r="AMH88" s="90"/>
    </row>
    <row r="89" spans="1:1023" ht="65.099999999999994" customHeight="1">
      <c r="A89" s="430">
        <v>31</v>
      </c>
      <c r="B89" s="433" t="s">
        <v>712</v>
      </c>
      <c r="C89" s="367"/>
      <c r="D89" s="433" t="s">
        <v>231</v>
      </c>
      <c r="E89" s="433" t="s">
        <v>232</v>
      </c>
      <c r="F89" s="401"/>
      <c r="G89" s="424"/>
      <c r="H89" s="368"/>
      <c r="I89" s="425"/>
      <c r="J89" s="136" t="s">
        <v>735</v>
      </c>
      <c r="K89" s="137" t="s">
        <v>1011</v>
      </c>
      <c r="L89" s="425"/>
      <c r="M89" s="425"/>
      <c r="N89" s="426"/>
      <c r="O89" s="369"/>
      <c r="P89" s="391"/>
      <c r="Q89" s="385"/>
      <c r="R89" s="393"/>
      <c r="S89" s="394"/>
      <c r="T89" s="385"/>
      <c r="U89" s="386"/>
      <c r="V89" s="136" t="s">
        <v>112</v>
      </c>
      <c r="W89" s="155" t="s">
        <v>737</v>
      </c>
      <c r="X89" s="117" t="s">
        <v>1012</v>
      </c>
      <c r="Y89" s="118" t="s">
        <v>1013</v>
      </c>
      <c r="Z89" s="134" t="s">
        <v>240</v>
      </c>
      <c r="AA89" s="120" t="str">
        <f t="shared" si="5"/>
        <v>Probabilidad</v>
      </c>
      <c r="AB89" s="121" t="s">
        <v>740</v>
      </c>
      <c r="AC89" s="121" t="s">
        <v>728</v>
      </c>
      <c r="AD89" s="122" t="str">
        <f t="shared" si="6"/>
        <v>30%</v>
      </c>
      <c r="AE89" s="121" t="s">
        <v>729</v>
      </c>
      <c r="AF89" s="121" t="s">
        <v>730</v>
      </c>
      <c r="AG89" s="121" t="s">
        <v>731</v>
      </c>
      <c r="AH89" s="123">
        <f>IFERROR(IF(AND(AA88="Probabilidad",AA89="Probabilidad"),(AI88-(+AI88*AD89)),IF(AND(AA89="Probabilidad",AA88="Impacto"),(AI88-(+AI88*AD89)),IF(AA89="Impacto",AI88,""))),"")</f>
        <v>0.49</v>
      </c>
      <c r="AI89" s="122">
        <f t="shared" si="7"/>
        <v>0.49</v>
      </c>
      <c r="AJ89" s="387"/>
      <c r="AK89" s="388"/>
      <c r="AL89" s="124">
        <f t="shared" ref="AL89:AL94" si="103">IFERROR(IF(AND(AA88="Impacto",AA89="Impacto"),(AL88-(+AL88*AD89)),IF(AND(AA89="Impacto",AA88="Probabilidad"),(AL88-(+AL88*AD89)),IF(AA89="Probabilidad",AL88,""))),"")</f>
        <v>1</v>
      </c>
      <c r="AM89" s="389"/>
      <c r="AN89" s="388"/>
      <c r="AO89" s="384"/>
      <c r="AP89" s="367"/>
      <c r="AQ89" s="120" t="s">
        <v>118</v>
      </c>
      <c r="AR89" s="134" t="s">
        <v>1014</v>
      </c>
      <c r="AS89" s="134" t="s">
        <v>1015</v>
      </c>
      <c r="AT89" s="126" t="s">
        <v>1016</v>
      </c>
      <c r="AU89" s="127" t="s">
        <v>733</v>
      </c>
      <c r="AV89" s="402"/>
      <c r="AW89" s="142" t="s">
        <v>112</v>
      </c>
      <c r="AX89" s="264" t="s">
        <v>2866</v>
      </c>
      <c r="AY89" s="265" t="s">
        <v>3646</v>
      </c>
      <c r="AZ89" s="265" t="s">
        <v>3643</v>
      </c>
      <c r="BA89" s="143" t="s">
        <v>118</v>
      </c>
      <c r="BB89" s="128"/>
      <c r="BC89" s="264" t="s">
        <v>2869</v>
      </c>
      <c r="BD89" s="128"/>
      <c r="BE89" s="373"/>
      <c r="BF89" s="374"/>
      <c r="BG89" s="374"/>
      <c r="BH89" s="131"/>
    </row>
    <row r="90" spans="1:1023" ht="74.099999999999994" customHeight="1">
      <c r="A90" s="430">
        <v>31</v>
      </c>
      <c r="B90" s="433" t="s">
        <v>712</v>
      </c>
      <c r="C90" s="367"/>
      <c r="D90" s="433" t="s">
        <v>231</v>
      </c>
      <c r="E90" s="433" t="s">
        <v>232</v>
      </c>
      <c r="F90" s="401"/>
      <c r="G90" s="424"/>
      <c r="H90" s="368"/>
      <c r="I90" s="425"/>
      <c r="J90" s="136" t="s">
        <v>741</v>
      </c>
      <c r="K90" s="137" t="s">
        <v>1017</v>
      </c>
      <c r="L90" s="425"/>
      <c r="M90" s="425"/>
      <c r="N90" s="426"/>
      <c r="O90" s="369"/>
      <c r="P90" s="391"/>
      <c r="Q90" s="385"/>
      <c r="R90" s="393"/>
      <c r="S90" s="394"/>
      <c r="T90" s="385"/>
      <c r="U90" s="386"/>
      <c r="V90" s="153" t="s">
        <v>124</v>
      </c>
      <c r="W90" s="168" t="s">
        <v>1018</v>
      </c>
      <c r="X90" s="169" t="s">
        <v>1019</v>
      </c>
      <c r="Y90" s="145" t="s">
        <v>1020</v>
      </c>
      <c r="Z90" s="134" t="s">
        <v>240</v>
      </c>
      <c r="AA90" s="120" t="str">
        <f t="shared" si="5"/>
        <v>Probabilidad</v>
      </c>
      <c r="AB90" s="121" t="s">
        <v>740</v>
      </c>
      <c r="AC90" s="121" t="s">
        <v>728</v>
      </c>
      <c r="AD90" s="122" t="str">
        <f t="shared" si="6"/>
        <v>30%</v>
      </c>
      <c r="AE90" s="121" t="s">
        <v>729</v>
      </c>
      <c r="AF90" s="121" t="s">
        <v>730</v>
      </c>
      <c r="AG90" s="121" t="s">
        <v>731</v>
      </c>
      <c r="AH90" s="123">
        <f t="shared" ref="AH90:AH94" si="104">IFERROR(IF(AND(AA89="Probabilidad",AA90="Probabilidad"),(AI89-(+AI89*AD90)),IF(AND(AA90="Probabilidad",AA89="Impacto"),(AI89-(+AI89*AD90)),IF(AA90="Impacto",AI89,""))),"")</f>
        <v>0.34299999999999997</v>
      </c>
      <c r="AI90" s="122">
        <f t="shared" si="7"/>
        <v>0.34299999999999997</v>
      </c>
      <c r="AJ90" s="387"/>
      <c r="AK90" s="388"/>
      <c r="AL90" s="124">
        <f t="shared" si="103"/>
        <v>1</v>
      </c>
      <c r="AM90" s="389"/>
      <c r="AN90" s="388"/>
      <c r="AO90" s="384"/>
      <c r="AP90" s="367"/>
      <c r="AQ90" s="120" t="s">
        <v>128</v>
      </c>
      <c r="AR90" s="134" t="s">
        <v>1009</v>
      </c>
      <c r="AS90" s="134" t="s">
        <v>311</v>
      </c>
      <c r="AT90" s="126">
        <v>44742</v>
      </c>
      <c r="AU90" s="127" t="s">
        <v>733</v>
      </c>
      <c r="AV90" s="402"/>
      <c r="AW90" s="142" t="s">
        <v>124</v>
      </c>
      <c r="AX90" s="264" t="s">
        <v>2866</v>
      </c>
      <c r="AY90" s="265" t="s">
        <v>3647</v>
      </c>
      <c r="AZ90" s="265" t="s">
        <v>3641</v>
      </c>
      <c r="BA90" s="143" t="s">
        <v>128</v>
      </c>
      <c r="BB90" s="128"/>
      <c r="BC90" s="264" t="s">
        <v>2869</v>
      </c>
      <c r="BD90" s="128"/>
      <c r="BE90" s="373"/>
      <c r="BF90" s="374"/>
      <c r="BG90" s="374"/>
      <c r="BH90" s="131"/>
    </row>
    <row r="91" spans="1:1023" ht="84" customHeight="1">
      <c r="A91" s="430">
        <v>31</v>
      </c>
      <c r="B91" s="433" t="s">
        <v>712</v>
      </c>
      <c r="C91" s="367"/>
      <c r="D91" s="433" t="s">
        <v>231</v>
      </c>
      <c r="E91" s="433" t="s">
        <v>232</v>
      </c>
      <c r="F91" s="401"/>
      <c r="G91" s="424"/>
      <c r="H91" s="368"/>
      <c r="I91" s="425"/>
      <c r="J91" s="136" t="s">
        <v>749</v>
      </c>
      <c r="K91" s="137" t="s">
        <v>1021</v>
      </c>
      <c r="L91" s="425"/>
      <c r="M91" s="425"/>
      <c r="N91" s="426"/>
      <c r="O91" s="369"/>
      <c r="P91" s="391"/>
      <c r="Q91" s="385"/>
      <c r="R91" s="393"/>
      <c r="S91" s="394"/>
      <c r="T91" s="385"/>
      <c r="U91" s="386"/>
      <c r="V91" s="136" t="s">
        <v>131</v>
      </c>
      <c r="W91" s="138" t="s">
        <v>1022</v>
      </c>
      <c r="X91" s="139" t="s">
        <v>1023</v>
      </c>
      <c r="Y91" s="145" t="s">
        <v>1024</v>
      </c>
      <c r="Z91" s="134" t="s">
        <v>240</v>
      </c>
      <c r="AA91" s="120" t="str">
        <f t="shared" si="5"/>
        <v>Probabilidad</v>
      </c>
      <c r="AB91" s="121" t="s">
        <v>727</v>
      </c>
      <c r="AC91" s="121" t="s">
        <v>728</v>
      </c>
      <c r="AD91" s="122" t="str">
        <f t="shared" si="6"/>
        <v>40%</v>
      </c>
      <c r="AE91" s="121" t="s">
        <v>729</v>
      </c>
      <c r="AF91" s="121" t="s">
        <v>730</v>
      </c>
      <c r="AG91" s="121" t="s">
        <v>731</v>
      </c>
      <c r="AH91" s="123">
        <f t="shared" si="104"/>
        <v>0.20579999999999998</v>
      </c>
      <c r="AI91" s="122">
        <f t="shared" si="7"/>
        <v>0.20579999999999998</v>
      </c>
      <c r="AJ91" s="387"/>
      <c r="AK91" s="388"/>
      <c r="AL91" s="124">
        <f t="shared" si="103"/>
        <v>1</v>
      </c>
      <c r="AM91" s="389"/>
      <c r="AN91" s="388"/>
      <c r="AO91" s="384"/>
      <c r="AP91" s="367"/>
      <c r="AQ91" s="120" t="s">
        <v>136</v>
      </c>
      <c r="AR91" s="134" t="s">
        <v>1025</v>
      </c>
      <c r="AS91" s="119" t="s">
        <v>240</v>
      </c>
      <c r="AT91" s="126" t="s">
        <v>747</v>
      </c>
      <c r="AU91" s="127" t="s">
        <v>733</v>
      </c>
      <c r="AV91" s="402"/>
      <c r="AW91" s="142" t="s">
        <v>131</v>
      </c>
      <c r="AX91" s="264" t="s">
        <v>2866</v>
      </c>
      <c r="AY91" s="265" t="s">
        <v>3648</v>
      </c>
      <c r="AZ91" s="265" t="s">
        <v>3644</v>
      </c>
      <c r="BA91" s="143" t="s">
        <v>136</v>
      </c>
      <c r="BB91" s="264" t="s">
        <v>2866</v>
      </c>
      <c r="BC91" s="265" t="s">
        <v>3928</v>
      </c>
      <c r="BD91" s="265" t="s">
        <v>3929</v>
      </c>
      <c r="BE91" s="373"/>
      <c r="BF91" s="374"/>
      <c r="BG91" s="374"/>
      <c r="BH91" s="131"/>
    </row>
    <row r="92" spans="1:1023" ht="81.95" customHeight="1">
      <c r="A92" s="430">
        <v>31</v>
      </c>
      <c r="B92" s="433" t="s">
        <v>712</v>
      </c>
      <c r="C92" s="367"/>
      <c r="D92" s="433" t="s">
        <v>231</v>
      </c>
      <c r="E92" s="433" t="s">
        <v>232</v>
      </c>
      <c r="F92" s="401"/>
      <c r="G92" s="424"/>
      <c r="H92" s="368"/>
      <c r="I92" s="425"/>
      <c r="J92" s="136" t="s">
        <v>756</v>
      </c>
      <c r="K92" s="137"/>
      <c r="L92" s="425"/>
      <c r="M92" s="425"/>
      <c r="N92" s="426"/>
      <c r="O92" s="369"/>
      <c r="P92" s="391"/>
      <c r="Q92" s="385"/>
      <c r="R92" s="393"/>
      <c r="S92" s="394"/>
      <c r="T92" s="385"/>
      <c r="U92" s="386"/>
      <c r="V92" s="136" t="s">
        <v>139</v>
      </c>
      <c r="W92" s="138"/>
      <c r="X92" s="139"/>
      <c r="Y92" s="145"/>
      <c r="Z92" s="134"/>
      <c r="AA92" s="120" t="str">
        <f t="shared" si="5"/>
        <v/>
      </c>
      <c r="AB92" s="121"/>
      <c r="AC92" s="121"/>
      <c r="AD92" s="122" t="str">
        <f t="shared" si="6"/>
        <v/>
      </c>
      <c r="AE92" s="121"/>
      <c r="AF92" s="121"/>
      <c r="AG92" s="121"/>
      <c r="AH92" s="123" t="str">
        <f t="shared" si="104"/>
        <v/>
      </c>
      <c r="AI92" s="122" t="str">
        <f t="shared" si="7"/>
        <v/>
      </c>
      <c r="AJ92" s="387"/>
      <c r="AK92" s="388"/>
      <c r="AL92" s="124" t="str">
        <f t="shared" si="103"/>
        <v/>
      </c>
      <c r="AM92" s="389"/>
      <c r="AN92" s="388"/>
      <c r="AO92" s="384"/>
      <c r="AP92" s="367"/>
      <c r="AQ92" s="120" t="s">
        <v>145</v>
      </c>
      <c r="AR92" s="134"/>
      <c r="AS92" s="119"/>
      <c r="AT92" s="126"/>
      <c r="AU92" s="127"/>
      <c r="AV92" s="402"/>
      <c r="AW92" s="142" t="s">
        <v>139</v>
      </c>
      <c r="AX92" s="128"/>
      <c r="AY92" s="129"/>
      <c r="AZ92" s="130"/>
      <c r="BA92" s="143" t="s">
        <v>145</v>
      </c>
      <c r="BB92" s="128"/>
      <c r="BC92" s="128"/>
      <c r="BD92" s="128"/>
      <c r="BE92" s="373"/>
      <c r="BF92" s="374"/>
      <c r="BG92" s="374"/>
      <c r="BH92" s="131"/>
    </row>
    <row r="93" spans="1:1023" ht="90.75" customHeight="1">
      <c r="A93" s="430">
        <v>31</v>
      </c>
      <c r="B93" s="433" t="s">
        <v>712</v>
      </c>
      <c r="C93" s="367"/>
      <c r="D93" s="433" t="s">
        <v>231</v>
      </c>
      <c r="E93" s="433" t="s">
        <v>232</v>
      </c>
      <c r="F93" s="401"/>
      <c r="G93" s="424"/>
      <c r="H93" s="368"/>
      <c r="I93" s="425"/>
      <c r="J93" s="136" t="s">
        <v>757</v>
      </c>
      <c r="K93" s="137"/>
      <c r="L93" s="425"/>
      <c r="M93" s="425"/>
      <c r="N93" s="426"/>
      <c r="O93" s="369"/>
      <c r="P93" s="391"/>
      <c r="Q93" s="385"/>
      <c r="R93" s="393"/>
      <c r="S93" s="394"/>
      <c r="T93" s="385"/>
      <c r="U93" s="386"/>
      <c r="V93" s="136" t="s">
        <v>150</v>
      </c>
      <c r="W93" s="138"/>
      <c r="X93" s="170"/>
      <c r="Y93" s="171"/>
      <c r="Z93" s="172"/>
      <c r="AA93" s="120" t="str">
        <f t="shared" si="5"/>
        <v/>
      </c>
      <c r="AB93" s="121"/>
      <c r="AC93" s="121"/>
      <c r="AD93" s="122" t="str">
        <f t="shared" si="6"/>
        <v/>
      </c>
      <c r="AE93" s="121"/>
      <c r="AF93" s="121"/>
      <c r="AG93" s="121"/>
      <c r="AH93" s="123" t="str">
        <f t="shared" si="104"/>
        <v/>
      </c>
      <c r="AI93" s="122" t="str">
        <f t="shared" si="7"/>
        <v/>
      </c>
      <c r="AJ93" s="387"/>
      <c r="AK93" s="388"/>
      <c r="AL93" s="124" t="str">
        <f t="shared" si="103"/>
        <v/>
      </c>
      <c r="AM93" s="389"/>
      <c r="AN93" s="388"/>
      <c r="AO93" s="384"/>
      <c r="AP93" s="367"/>
      <c r="AQ93" s="120" t="s">
        <v>155</v>
      </c>
      <c r="AR93" s="134"/>
      <c r="AS93" s="134"/>
      <c r="AT93" s="126"/>
      <c r="AU93" s="127"/>
      <c r="AV93" s="402"/>
      <c r="AW93" s="142" t="s">
        <v>150</v>
      </c>
      <c r="AX93" s="128"/>
      <c r="AY93" s="129"/>
      <c r="AZ93" s="130"/>
      <c r="BA93" s="143" t="s">
        <v>155</v>
      </c>
      <c r="BB93" s="128"/>
      <c r="BC93" s="128"/>
      <c r="BD93" s="128"/>
      <c r="BE93" s="373"/>
      <c r="BF93" s="374"/>
      <c r="BG93" s="374"/>
      <c r="BH93" s="131"/>
    </row>
    <row r="94" spans="1:1023" ht="47.1" customHeight="1">
      <c r="A94" s="431">
        <v>31</v>
      </c>
      <c r="B94" s="434" t="s">
        <v>712</v>
      </c>
      <c r="C94" s="367"/>
      <c r="D94" s="434" t="s">
        <v>231</v>
      </c>
      <c r="E94" s="434" t="s">
        <v>232</v>
      </c>
      <c r="F94" s="401"/>
      <c r="G94" s="424"/>
      <c r="H94" s="368"/>
      <c r="I94" s="425"/>
      <c r="J94" s="136" t="s">
        <v>758</v>
      </c>
      <c r="K94" s="137"/>
      <c r="L94" s="425"/>
      <c r="M94" s="425"/>
      <c r="N94" s="426"/>
      <c r="O94" s="369"/>
      <c r="P94" s="392"/>
      <c r="Q94" s="385"/>
      <c r="R94" s="393"/>
      <c r="S94" s="394"/>
      <c r="T94" s="385"/>
      <c r="U94" s="386"/>
      <c r="V94" s="136" t="s">
        <v>161</v>
      </c>
      <c r="W94" s="116"/>
      <c r="X94" s="117"/>
      <c r="Y94" s="118"/>
      <c r="Z94" s="116"/>
      <c r="AA94" s="120" t="str">
        <f t="shared" si="5"/>
        <v/>
      </c>
      <c r="AB94" s="121"/>
      <c r="AC94" s="121"/>
      <c r="AD94" s="122" t="str">
        <f t="shared" si="6"/>
        <v/>
      </c>
      <c r="AE94" s="121"/>
      <c r="AF94" s="121"/>
      <c r="AG94" s="121"/>
      <c r="AH94" s="123" t="str">
        <f t="shared" si="104"/>
        <v/>
      </c>
      <c r="AI94" s="122" t="str">
        <f t="shared" si="7"/>
        <v/>
      </c>
      <c r="AJ94" s="387"/>
      <c r="AK94" s="388"/>
      <c r="AL94" s="124" t="str">
        <f t="shared" si="103"/>
        <v/>
      </c>
      <c r="AM94" s="389"/>
      <c r="AN94" s="388"/>
      <c r="AO94" s="384"/>
      <c r="AP94" s="367"/>
      <c r="AQ94" s="120" t="s">
        <v>162</v>
      </c>
      <c r="AR94" s="119"/>
      <c r="AS94" s="119"/>
      <c r="AT94" s="126"/>
      <c r="AU94" s="119"/>
      <c r="AV94" s="402"/>
      <c r="AW94" s="142" t="s">
        <v>161</v>
      </c>
      <c r="AX94" s="128"/>
      <c r="AY94" s="129"/>
      <c r="AZ94" s="130"/>
      <c r="BA94" s="143" t="s">
        <v>162</v>
      </c>
      <c r="BB94" s="128"/>
      <c r="BC94" s="128"/>
      <c r="BD94" s="128"/>
      <c r="BE94" s="373"/>
      <c r="BF94" s="374"/>
      <c r="BG94" s="374"/>
      <c r="BH94" s="131"/>
    </row>
    <row r="95" spans="1:1023" s="144" customFormat="1" ht="112.5" customHeight="1">
      <c r="A95" s="429">
        <v>34</v>
      </c>
      <c r="B95" s="432" t="s">
        <v>712</v>
      </c>
      <c r="C95" s="367" t="s">
        <v>713</v>
      </c>
      <c r="D95" s="432" t="s">
        <v>396</v>
      </c>
      <c r="E95" s="432" t="s">
        <v>476</v>
      </c>
      <c r="F95" s="438" t="s">
        <v>1026</v>
      </c>
      <c r="G95" s="412" t="s">
        <v>1027</v>
      </c>
      <c r="H95" s="415" t="str">
        <f>IF(B95="Seguridad_Información","Posibilidad de "&amp;C95&amp;"con "&amp;M95&amp;" "&amp;"por"&amp;" "&amp;I95&amp;" "&amp;"debido a"&amp;" "&amp;L95,"Posibilidad de"&amp;" "&amp;M95&amp;" "&amp;"por"&amp;" "&amp;I95&amp;" debido a"&amp;" "&amp;L95)</f>
        <v>Posibilidad de Afectación Económica y Reputacional por demoras en el proceso de disposición final de activos  debido a retrasos en los procesos de saneamiento y en la actualización del estado jurídico y soportes de la disposición final</v>
      </c>
      <c r="I95" s="418" t="s">
        <v>1028</v>
      </c>
      <c r="J95" s="136" t="s">
        <v>717</v>
      </c>
      <c r="K95" s="137" t="s">
        <v>1029</v>
      </c>
      <c r="L95" s="418" t="s">
        <v>1030</v>
      </c>
      <c r="M95" s="418" t="s">
        <v>763</v>
      </c>
      <c r="N95" s="406" t="s">
        <v>1031</v>
      </c>
      <c r="O95" s="369" t="s">
        <v>722</v>
      </c>
      <c r="P95" s="390" t="str">
        <f>IF(OR($O95=[3]Tabla_Probabilidad!$D$30,$O95=[3]Tabla_Probabilidad!$D$32,$O95=[3]Tabla_Probabilidad!$J$32),"Muy Baja",IF(OR($O95=[3]Tabla_Probabilidad!$E$30,$O95=[3]Tabla_Probabilidad!$E$32,$O95=[3]Tabla_Probabilidad!$K$32),"Baja",IF(OR($O95=[3]Tabla_Probabilidad!$F$30,$O95=[3]Tabla_Probabilidad!$F$32,$O95=[3]Tabla_Probabilidad!$L$32),"Media",IF(OR($O95=[3]Tabla_Probabilidad!$G$30,$O95=[3]Tabla_Probabilidad!$G$32,$O95=[3]Tabla_Probabilidad!$M$32),"Alta",IF(OR($O95=[3]Tabla_Probabilidad!$H$30,$O95=[3]Tabla_Probabilidad!$H$32,$O95=[3]Tabla_Probabilidad!$N$32),"Muy Alta","")))))</f>
        <v>Media</v>
      </c>
      <c r="Q95" s="385">
        <f t="shared" ref="Q95" si="105">IF(P95="","",IF(P95="Muy Baja",0.2,IF(P95="Baja",0.4,IF(P95="Media",0.6,IF(P95="Alta",0.8,IF(P95="Muy Alta",1,))))))</f>
        <v>0.6</v>
      </c>
      <c r="R95" s="393" t="s">
        <v>766</v>
      </c>
      <c r="S95" s="394" t="str">
        <f>IF(OR($R95=[3]Tabla_Impacto!$D$24,$R95=[3]Tabla_Impacto!$D$27,$R95=[3]Tabla_Impacto!$J$24,$R95=[3]Tabla_Impacto!$P$26,$R95=[3]Tabla_Impacto!$V$26,$R95=[3]Tabla_Impacto!$AB$26),"Leve",IF(OR($R95=[3]Tabla_Impacto!$E$24,$R95=[3]Tabla_Impacto!$E$27,$R95=[3]Tabla_Impacto!$K$24,$R95=[3]Tabla_Impacto!$Q$26,$R95=[3]Tabla_Impacto!$W$26,$R95=[3]Tabla_Impacto!$AC$26),"Menor",IF(OR($R95=[3]Tabla_Impacto!$F$24,$R95=[3]Tabla_Impacto!$F$27,$R95=[3]Tabla_Impacto!$L$24,$R95=[3]Tabla_Impacto!$R$26,$R95=[3]Tabla_Impacto!$X$26,$R95=[3]Tabla_Impacto!$AD$26),"Moderado",IF(OR($R95=[3]Tabla_Impacto!$G$24,$R95=[3]Tabla_Impacto!$G$27,$R95=[3]Tabla_Impacto!$M$24,$R95=[3]Tabla_Impacto!$S$26,$R95=[3]Tabla_Impacto!$Y$26,$R95=[3]Tabla_Impacto!$AE$26),"Mayor",IF(OR($R95=[3]Tabla_Impacto!$H$24,$R95=[3]Tabla_Impacto!$H$27,$R95=[3]Tabla_Impacto!$N$24,$R95=[3]Tabla_Impacto!$T$26,$R95=[3]Tabla_Impacto!$Z$26,$R95=[3]Tabla_Impacto!$AF$26),"Catastrófico","")))))</f>
        <v>Mayor</v>
      </c>
      <c r="T95" s="385">
        <f t="shared" ref="T95" si="106">IF(S95="","",IF(S95="Leve",0.2,IF(S95="Menor",0.4,IF(S95="Moderado",0.6,IF(S95="Mayor",0.8,IF(S95="Catastrófico",1,))))))</f>
        <v>0.8</v>
      </c>
      <c r="U95" s="403" t="str">
        <f t="shared" ref="U95" si="107">IF(OR(AND(P95="Muy Baja",S95="Leve"),AND(P95="Muy Baja",S95="Menor"),AND(P95="Baja",S95="Leve")),"Bajo",IF(OR(AND(P95="Muy baja",S95="Moderado"),AND(P95="Baja",S95="Menor"),AND(P95="Baja",S95="Moderado"),AND(P95="Media",S95="Leve"),AND(P95="Media",S95="Menor"),AND(P95="Media",S95="Moderado"),AND(P95="Alta",S95="Leve"),AND(P95="Alta",S95="Menor")),"Moderado",IF(OR(AND(P95="Muy Baja",S95="Mayor"),AND(P95="Baja",S95="Mayor"),AND(P95="Media",S95="Mayor"),AND(P95="Alta",S95="Moderado"),AND(P95="Alta",S95="Mayor"),AND(P95="Muy Alta",S95="Leve"),AND(P95="Muy Alta",S95="Menor"),AND(P95="Muy Alta",S95="Moderado"),AND(P95="Muy Alta",S95="Mayor")),"Alto",IF(OR(AND(P95="Muy Baja",S95="Catastrófico"),AND(P95="Baja",S95="Catastrófico"),AND(P95="Media",S95="Catastrófico"),AND(P95="Alta",S95="Catastrófico"),AND(P95="Muy Alta",S95="Catastrófico")),"Extremo",""))))</f>
        <v>Alto</v>
      </c>
      <c r="V95" s="136" t="s">
        <v>91</v>
      </c>
      <c r="W95" s="138" t="s">
        <v>1032</v>
      </c>
      <c r="X95" s="139" t="s">
        <v>1033</v>
      </c>
      <c r="Y95" s="145" t="s">
        <v>1034</v>
      </c>
      <c r="Z95" s="140" t="s">
        <v>800</v>
      </c>
      <c r="AA95" s="120" t="str">
        <f t="shared" si="5"/>
        <v>Probabilidad</v>
      </c>
      <c r="AB95" s="121" t="s">
        <v>740</v>
      </c>
      <c r="AC95" s="121" t="s">
        <v>728</v>
      </c>
      <c r="AD95" s="122" t="str">
        <f t="shared" si="6"/>
        <v>30%</v>
      </c>
      <c r="AE95" s="121" t="s">
        <v>729</v>
      </c>
      <c r="AF95" s="121" t="s">
        <v>730</v>
      </c>
      <c r="AG95" s="121" t="s">
        <v>731</v>
      </c>
      <c r="AH95" s="123">
        <f>IFERROR(IF(AA95="Probabilidad",(Q95-(+Q95*AD95)),IF(AA95="Impacto",Q95,"")),"")</f>
        <v>0.42</v>
      </c>
      <c r="AI95" s="122">
        <f t="shared" si="7"/>
        <v>0.42</v>
      </c>
      <c r="AJ95" s="387" t="str">
        <f t="shared" ref="AJ95" si="108">IFERROR(IF(AK95="","",IF(AK95&lt;=0.2,"Muy Baja",IF(AK95&lt;=0.4,"Baja",IF(AK95&lt;=0.6,"Media",IF(AK95&lt;=0.8,"Alta","Muy Alta"))))),"")</f>
        <v>Baja</v>
      </c>
      <c r="AK95" s="388">
        <f t="shared" ref="AK95" si="109">IFERROR(LOOKUP(MAX(AI95:AI101)+1,(AI95:AI101)),"")</f>
        <v>0.20579999999999998</v>
      </c>
      <c r="AL95" s="124">
        <f>IFERROR(IF(AA95="Impacto",(T95-(+T95*AD95)),IF(AA95="Probabilidad",T95,"")),"")</f>
        <v>0.8</v>
      </c>
      <c r="AM95" s="389" t="str">
        <f t="shared" ref="AM95" si="110">IFERROR(IF(AN95="","",IF(AN95&lt;=0.2,"Leve",IF(AN95&lt;=0.4,"Menor",IF(AN95&lt;=0.6,"Moderado",IF(AN95&lt;=0.8,"Mayor","Catastrófico"))))),"")</f>
        <v>Moderado</v>
      </c>
      <c r="AN95" s="388">
        <f t="shared" ref="AN95" si="111">IFERROR(LOOKUP(MAX(AL95:AL101)+1,(AL95:AL101)),"")</f>
        <v>0.60000000000000009</v>
      </c>
      <c r="AO95" s="384" t="str">
        <f t="shared" ref="AO95" si="112">IFERROR(IF(OR(AND(AJ95="Muy Baja",AM95="Leve"),AND(AJ95="Muy Baja",AM95="Menor"),AND(AJ95="Baja",AM95="Leve")),"Bajo",IF(OR(AND(AJ95="Muy baja",AM95="Moderado"),AND(AJ95="Baja",AM95="Menor"),AND(AJ95="Baja",AM95="Moderado"),AND(AJ95="Media",AM95="Leve"),AND(AJ95="Media",AM95="Menor"),AND(AJ95="Media",AM95="Moderado"),AND(AJ95="Alta",AM95="Leve"),AND(AJ95="Alta",AM95="Menor")),"Moderado",IF(OR(AND(AJ95="Muy Baja",AM95="Mayor"),AND(AJ95="Baja",AM95="Mayor"),AND(AJ95="Media",AM95="Mayor"),AND(AJ95="Alta",AM95="Moderado"),AND(AJ95="Alta",AM95="Mayor"),AND(AJ95="Muy Alta",AM95="Leve"),AND(AJ95="Muy Alta",AM95="Menor"),AND(AJ95="Muy Alta",AM95="Moderado"),AND(AJ95="Muy Alta",AM95="Mayor")),"Alto",IF(OR(AND(AJ95="Muy Baja",AM95="Catastrófico"),AND(AJ95="Baja",AM95="Catastrófico"),AND(AJ95="Media",AM95="Catastrófico"),AND(AJ95="Alta",AM95="Catastrófico"),AND(AJ95="Muy Alta",AM95="Catastrófico")),"Extremo","")))),"")</f>
        <v>Moderado</v>
      </c>
      <c r="AP95" s="367" t="s">
        <v>104</v>
      </c>
      <c r="AQ95" s="120" t="s">
        <v>105</v>
      </c>
      <c r="AR95" s="134" t="s">
        <v>94</v>
      </c>
      <c r="AS95" s="134" t="s">
        <v>94</v>
      </c>
      <c r="AT95" s="134" t="s">
        <v>94</v>
      </c>
      <c r="AU95" s="134" t="s">
        <v>94</v>
      </c>
      <c r="AV95" s="402" t="s">
        <v>1035</v>
      </c>
      <c r="AW95" s="142" t="s">
        <v>91</v>
      </c>
      <c r="AX95" s="276" t="s">
        <v>2866</v>
      </c>
      <c r="AY95" s="324" t="s">
        <v>3874</v>
      </c>
      <c r="AZ95" s="323" t="s">
        <v>3875</v>
      </c>
      <c r="BA95" s="143" t="s">
        <v>105</v>
      </c>
      <c r="BB95" s="128"/>
      <c r="BC95" s="128"/>
      <c r="BD95" s="128"/>
      <c r="BE95" s="373" t="s">
        <v>2891</v>
      </c>
      <c r="BF95" s="374"/>
      <c r="BG95" s="374"/>
      <c r="BH95" s="131"/>
      <c r="BI95" s="90"/>
      <c r="BJ95" s="90"/>
      <c r="BK95" s="90"/>
      <c r="BL95" s="90"/>
      <c r="BM95" s="90"/>
      <c r="BN95" s="90"/>
      <c r="BO95" s="90"/>
      <c r="BP95" s="90"/>
      <c r="BQ95" s="90"/>
      <c r="BR95" s="90"/>
      <c r="BS95" s="90"/>
      <c r="BT95" s="90"/>
      <c r="BU95" s="90"/>
      <c r="BV95" s="90"/>
      <c r="BW95" s="90"/>
      <c r="BX95" s="90"/>
      <c r="BY95" s="90"/>
      <c r="BZ95" s="90"/>
      <c r="CA95" s="90"/>
      <c r="CB95" s="90"/>
      <c r="CC95" s="90"/>
      <c r="CD95" s="90"/>
      <c r="CE95" s="90"/>
      <c r="CF95" s="90"/>
      <c r="CG95" s="90"/>
      <c r="CH95" s="90"/>
      <c r="CI95" s="90"/>
      <c r="CJ95" s="90"/>
      <c r="CK95" s="90"/>
      <c r="CL95" s="90"/>
      <c r="CM95" s="90"/>
      <c r="CN95" s="90"/>
      <c r="CO95" s="90"/>
      <c r="CP95" s="90"/>
      <c r="CQ95" s="90"/>
      <c r="CR95" s="90"/>
      <c r="CS95" s="90"/>
      <c r="CT95" s="90"/>
      <c r="CU95" s="90"/>
      <c r="CV95" s="90"/>
      <c r="CW95" s="90"/>
      <c r="CX95" s="90"/>
      <c r="CY95" s="90"/>
      <c r="CZ95" s="90"/>
      <c r="DA95" s="90"/>
      <c r="DB95" s="90"/>
      <c r="DC95" s="90"/>
      <c r="DD95" s="90"/>
      <c r="DE95" s="90"/>
      <c r="DF95" s="90"/>
      <c r="DG95" s="90"/>
      <c r="DH95" s="90"/>
      <c r="DI95" s="90"/>
      <c r="DJ95" s="90"/>
      <c r="DK95" s="90"/>
      <c r="DL95" s="90"/>
      <c r="DM95" s="90"/>
      <c r="DN95" s="90"/>
      <c r="DO95" s="90"/>
      <c r="DP95" s="90"/>
      <c r="DQ95" s="90"/>
      <c r="DR95" s="90"/>
      <c r="DS95" s="90"/>
      <c r="DT95" s="90"/>
      <c r="DU95" s="90"/>
      <c r="DV95" s="90"/>
      <c r="DW95" s="90"/>
      <c r="DX95" s="90"/>
      <c r="DY95" s="90"/>
      <c r="DZ95" s="90"/>
      <c r="EA95" s="90"/>
      <c r="EB95" s="90"/>
      <c r="EC95" s="90"/>
      <c r="ED95" s="90"/>
      <c r="EE95" s="90"/>
      <c r="EF95" s="90"/>
      <c r="EG95" s="90"/>
      <c r="EH95" s="90"/>
      <c r="EI95" s="90"/>
      <c r="EJ95" s="90"/>
      <c r="EK95" s="90"/>
      <c r="EL95" s="90"/>
      <c r="EM95" s="90"/>
      <c r="EN95" s="90"/>
      <c r="EO95" s="90"/>
      <c r="EP95" s="90"/>
      <c r="EQ95" s="90"/>
      <c r="ER95" s="90"/>
      <c r="ES95" s="90"/>
      <c r="ET95" s="90"/>
      <c r="EU95" s="90"/>
      <c r="EV95" s="90"/>
      <c r="EW95" s="90"/>
      <c r="EX95" s="90"/>
      <c r="EY95" s="90"/>
      <c r="EZ95" s="90"/>
      <c r="FA95" s="90"/>
      <c r="FB95" s="90"/>
      <c r="FC95" s="90"/>
      <c r="FD95" s="90"/>
      <c r="FE95" s="90"/>
      <c r="FF95" s="90"/>
      <c r="FG95" s="90"/>
      <c r="FH95" s="90"/>
      <c r="FI95" s="90"/>
      <c r="FJ95" s="90"/>
      <c r="FK95" s="90"/>
      <c r="FL95" s="90"/>
      <c r="FM95" s="90"/>
      <c r="FN95" s="90"/>
      <c r="FO95" s="90"/>
      <c r="FP95" s="90"/>
      <c r="FQ95" s="90"/>
      <c r="FR95" s="90"/>
      <c r="FS95" s="90"/>
      <c r="FT95" s="90"/>
      <c r="FU95" s="90"/>
      <c r="FV95" s="90"/>
      <c r="FW95" s="90"/>
      <c r="FX95" s="90"/>
      <c r="FY95" s="90"/>
      <c r="FZ95" s="90"/>
      <c r="GA95" s="90"/>
      <c r="GB95" s="90"/>
      <c r="GC95" s="90"/>
      <c r="GD95" s="90"/>
      <c r="GE95" s="90"/>
      <c r="GF95" s="90"/>
      <c r="GG95" s="90"/>
      <c r="GH95" s="90"/>
      <c r="GI95" s="90"/>
      <c r="GJ95" s="90"/>
      <c r="GK95" s="90"/>
      <c r="GL95" s="90"/>
      <c r="GM95" s="90"/>
      <c r="GN95" s="90"/>
      <c r="GO95" s="90"/>
      <c r="GP95" s="90"/>
      <c r="GQ95" s="90"/>
      <c r="GR95" s="90"/>
      <c r="GS95" s="90"/>
      <c r="GT95" s="90"/>
      <c r="GU95" s="90"/>
      <c r="GV95" s="90"/>
      <c r="GW95" s="90"/>
      <c r="GX95" s="90"/>
      <c r="GY95" s="90"/>
      <c r="GZ95" s="90"/>
      <c r="HA95" s="90"/>
      <c r="HB95" s="90"/>
      <c r="HC95" s="90"/>
      <c r="HD95" s="90"/>
      <c r="HE95" s="90"/>
      <c r="HF95" s="90"/>
      <c r="HG95" s="90"/>
      <c r="HH95" s="90"/>
      <c r="HI95" s="90"/>
      <c r="HJ95" s="90"/>
      <c r="HK95" s="90"/>
      <c r="HL95" s="90"/>
      <c r="HM95" s="90"/>
      <c r="HN95" s="90"/>
      <c r="HO95" s="90"/>
      <c r="HP95" s="90"/>
      <c r="HQ95" s="90"/>
      <c r="HR95" s="90"/>
      <c r="HS95" s="90"/>
      <c r="HT95" s="90"/>
      <c r="HU95" s="90"/>
      <c r="HV95" s="90"/>
      <c r="HW95" s="90"/>
      <c r="HX95" s="90"/>
      <c r="HY95" s="90"/>
      <c r="HZ95" s="90"/>
      <c r="IA95" s="90"/>
      <c r="IB95" s="90"/>
      <c r="IC95" s="90"/>
      <c r="ID95" s="90"/>
      <c r="IE95" s="90"/>
      <c r="IF95" s="90"/>
      <c r="IG95" s="90"/>
      <c r="IH95" s="90"/>
      <c r="II95" s="90"/>
      <c r="IJ95" s="90"/>
      <c r="IK95" s="90"/>
      <c r="IL95" s="90"/>
      <c r="IM95" s="90"/>
      <c r="IN95" s="90"/>
      <c r="IO95" s="90"/>
      <c r="IP95" s="90"/>
      <c r="IQ95" s="90"/>
      <c r="IR95" s="90"/>
      <c r="IS95" s="90"/>
      <c r="IT95" s="90"/>
      <c r="IU95" s="90"/>
      <c r="IV95" s="90"/>
      <c r="IW95" s="90"/>
      <c r="IX95" s="90"/>
      <c r="IY95" s="90"/>
      <c r="IZ95" s="90"/>
      <c r="JA95" s="90"/>
      <c r="JB95" s="90"/>
      <c r="JC95" s="90"/>
      <c r="JD95" s="90"/>
      <c r="JE95" s="90"/>
      <c r="JF95" s="90"/>
      <c r="JG95" s="90"/>
      <c r="JH95" s="90"/>
      <c r="JI95" s="90"/>
      <c r="JJ95" s="90"/>
      <c r="JK95" s="90"/>
      <c r="JL95" s="90"/>
      <c r="JM95" s="90"/>
      <c r="JN95" s="90"/>
      <c r="JO95" s="90"/>
      <c r="JP95" s="90"/>
      <c r="JQ95" s="90"/>
      <c r="JR95" s="90"/>
      <c r="JS95" s="90"/>
      <c r="JT95" s="90"/>
      <c r="JU95" s="90"/>
      <c r="JV95" s="90"/>
      <c r="JW95" s="90"/>
      <c r="JX95" s="90"/>
      <c r="JY95" s="90"/>
      <c r="JZ95" s="90"/>
      <c r="KA95" s="90"/>
      <c r="KB95" s="90"/>
      <c r="KC95" s="90"/>
      <c r="KD95" s="90"/>
      <c r="KE95" s="90"/>
      <c r="KF95" s="90"/>
      <c r="KG95" s="90"/>
      <c r="KH95" s="90"/>
      <c r="KI95" s="90"/>
      <c r="KJ95" s="90"/>
      <c r="KK95" s="90"/>
      <c r="KL95" s="90"/>
      <c r="KM95" s="90"/>
      <c r="KN95" s="90"/>
      <c r="KO95" s="90"/>
      <c r="KP95" s="90"/>
      <c r="KQ95" s="90"/>
      <c r="KR95" s="90"/>
      <c r="KS95" s="90"/>
      <c r="KT95" s="90"/>
      <c r="KU95" s="90"/>
      <c r="KV95" s="90"/>
      <c r="KW95" s="90"/>
      <c r="KX95" s="90"/>
      <c r="KY95" s="90"/>
      <c r="KZ95" s="90"/>
      <c r="LA95" s="90"/>
      <c r="LB95" s="90"/>
      <c r="LC95" s="90"/>
      <c r="LD95" s="90"/>
      <c r="LE95" s="90"/>
      <c r="LF95" s="90"/>
      <c r="LG95" s="90"/>
      <c r="LH95" s="90"/>
      <c r="LI95" s="90"/>
      <c r="LJ95" s="90"/>
      <c r="LK95" s="90"/>
      <c r="LL95" s="90"/>
      <c r="LM95" s="90"/>
      <c r="LN95" s="90"/>
      <c r="LO95" s="90"/>
      <c r="LP95" s="90"/>
      <c r="LQ95" s="90"/>
      <c r="LR95" s="90"/>
      <c r="LS95" s="90"/>
      <c r="LT95" s="90"/>
      <c r="LU95" s="90"/>
      <c r="LV95" s="90"/>
      <c r="LW95" s="90"/>
      <c r="LX95" s="90"/>
      <c r="LY95" s="90"/>
      <c r="LZ95" s="90"/>
      <c r="MA95" s="90"/>
      <c r="MB95" s="90"/>
      <c r="MC95" s="90"/>
      <c r="MD95" s="90"/>
      <c r="ME95" s="90"/>
      <c r="MF95" s="90"/>
      <c r="MG95" s="90"/>
      <c r="MH95" s="90"/>
      <c r="MI95" s="90"/>
      <c r="MJ95" s="90"/>
      <c r="MK95" s="90"/>
      <c r="ML95" s="90"/>
      <c r="MM95" s="90"/>
      <c r="MN95" s="90"/>
      <c r="MO95" s="90"/>
      <c r="MP95" s="90"/>
      <c r="MQ95" s="90"/>
      <c r="MR95" s="90"/>
      <c r="MS95" s="90"/>
      <c r="MT95" s="90"/>
      <c r="MU95" s="90"/>
      <c r="MV95" s="90"/>
      <c r="MW95" s="90"/>
      <c r="MX95" s="90"/>
      <c r="MY95" s="90"/>
      <c r="MZ95" s="90"/>
      <c r="NA95" s="90"/>
      <c r="NB95" s="90"/>
      <c r="NC95" s="90"/>
      <c r="ND95" s="90"/>
      <c r="NE95" s="90"/>
      <c r="NF95" s="90"/>
      <c r="NG95" s="90"/>
      <c r="NH95" s="90"/>
      <c r="NI95" s="90"/>
      <c r="NJ95" s="90"/>
      <c r="NK95" s="90"/>
      <c r="NL95" s="90"/>
      <c r="NM95" s="90"/>
      <c r="NN95" s="90"/>
      <c r="NO95" s="90"/>
      <c r="NP95" s="90"/>
      <c r="NQ95" s="90"/>
      <c r="NR95" s="90"/>
      <c r="NS95" s="90"/>
      <c r="NT95" s="90"/>
      <c r="NU95" s="90"/>
      <c r="NV95" s="90"/>
      <c r="NW95" s="90"/>
      <c r="NX95" s="90"/>
      <c r="NY95" s="90"/>
      <c r="NZ95" s="90"/>
      <c r="OA95" s="90"/>
      <c r="OB95" s="90"/>
      <c r="OC95" s="90"/>
      <c r="OD95" s="90"/>
      <c r="OE95" s="90"/>
      <c r="OF95" s="90"/>
      <c r="OG95" s="90"/>
      <c r="OH95" s="90"/>
      <c r="OI95" s="90"/>
      <c r="OJ95" s="90"/>
      <c r="OK95" s="90"/>
      <c r="OL95" s="90"/>
      <c r="OM95" s="90"/>
      <c r="ON95" s="90"/>
      <c r="OO95" s="90"/>
      <c r="OP95" s="90"/>
      <c r="OQ95" s="90"/>
      <c r="OR95" s="90"/>
      <c r="OS95" s="90"/>
      <c r="OT95" s="90"/>
      <c r="OU95" s="90"/>
      <c r="OV95" s="90"/>
      <c r="OW95" s="90"/>
      <c r="OX95" s="90"/>
      <c r="OY95" s="90"/>
      <c r="OZ95" s="90"/>
      <c r="PA95" s="90"/>
      <c r="PB95" s="90"/>
      <c r="PC95" s="90"/>
      <c r="PD95" s="90"/>
      <c r="PE95" s="90"/>
      <c r="PF95" s="90"/>
      <c r="PG95" s="90"/>
      <c r="PH95" s="90"/>
      <c r="PI95" s="90"/>
      <c r="PJ95" s="90"/>
      <c r="PK95" s="90"/>
      <c r="PL95" s="90"/>
      <c r="PM95" s="90"/>
      <c r="PN95" s="90"/>
      <c r="PO95" s="90"/>
      <c r="PP95" s="90"/>
      <c r="PQ95" s="90"/>
      <c r="PR95" s="90"/>
      <c r="PS95" s="90"/>
      <c r="PT95" s="90"/>
      <c r="PU95" s="90"/>
      <c r="PV95" s="90"/>
      <c r="PW95" s="90"/>
      <c r="PX95" s="90"/>
      <c r="PY95" s="90"/>
      <c r="PZ95" s="90"/>
      <c r="QA95" s="90"/>
      <c r="QB95" s="90"/>
      <c r="QC95" s="90"/>
      <c r="QD95" s="90"/>
      <c r="QE95" s="90"/>
      <c r="QF95" s="90"/>
      <c r="QG95" s="90"/>
      <c r="QH95" s="90"/>
      <c r="QI95" s="90"/>
      <c r="QJ95" s="90"/>
      <c r="QK95" s="90"/>
      <c r="QL95" s="90"/>
      <c r="QM95" s="90"/>
      <c r="QN95" s="90"/>
      <c r="QO95" s="90"/>
      <c r="QP95" s="90"/>
      <c r="QQ95" s="90"/>
      <c r="QR95" s="90"/>
      <c r="QS95" s="90"/>
      <c r="QT95" s="90"/>
      <c r="QU95" s="90"/>
      <c r="QV95" s="90"/>
      <c r="QW95" s="90"/>
      <c r="QX95" s="90"/>
      <c r="QY95" s="90"/>
      <c r="QZ95" s="90"/>
      <c r="RA95" s="90"/>
      <c r="RB95" s="90"/>
      <c r="RC95" s="90"/>
      <c r="RD95" s="90"/>
      <c r="RE95" s="90"/>
      <c r="RF95" s="90"/>
      <c r="RG95" s="90"/>
      <c r="RH95" s="90"/>
      <c r="RI95" s="90"/>
      <c r="RJ95" s="90"/>
      <c r="RK95" s="90"/>
      <c r="RL95" s="90"/>
      <c r="RM95" s="90"/>
      <c r="RN95" s="90"/>
      <c r="RO95" s="90"/>
      <c r="RP95" s="90"/>
      <c r="RQ95" s="90"/>
      <c r="RR95" s="90"/>
      <c r="RS95" s="90"/>
      <c r="RT95" s="90"/>
      <c r="RU95" s="90"/>
      <c r="RV95" s="90"/>
      <c r="RW95" s="90"/>
      <c r="RX95" s="90"/>
      <c r="RY95" s="90"/>
      <c r="RZ95" s="90"/>
      <c r="SA95" s="90"/>
      <c r="SB95" s="90"/>
      <c r="SC95" s="90"/>
      <c r="SD95" s="90"/>
      <c r="SE95" s="90"/>
      <c r="SF95" s="90"/>
      <c r="SG95" s="90"/>
      <c r="SH95" s="90"/>
      <c r="SI95" s="90"/>
      <c r="SJ95" s="90"/>
      <c r="SK95" s="90"/>
      <c r="SL95" s="90"/>
      <c r="SM95" s="90"/>
      <c r="SN95" s="90"/>
      <c r="SO95" s="90"/>
      <c r="SP95" s="90"/>
      <c r="SQ95" s="90"/>
      <c r="SR95" s="90"/>
      <c r="SS95" s="90"/>
      <c r="ST95" s="90"/>
      <c r="SU95" s="90"/>
      <c r="SV95" s="90"/>
      <c r="SW95" s="90"/>
      <c r="SX95" s="90"/>
      <c r="SY95" s="90"/>
      <c r="SZ95" s="90"/>
      <c r="TA95" s="90"/>
      <c r="TB95" s="90"/>
      <c r="TC95" s="90"/>
      <c r="TD95" s="90"/>
      <c r="TE95" s="90"/>
      <c r="TF95" s="90"/>
      <c r="TG95" s="90"/>
      <c r="TH95" s="90"/>
      <c r="TI95" s="90"/>
      <c r="TJ95" s="90"/>
      <c r="TK95" s="90"/>
      <c r="TL95" s="90"/>
      <c r="TM95" s="90"/>
      <c r="TN95" s="90"/>
      <c r="TO95" s="90"/>
      <c r="TP95" s="90"/>
      <c r="TQ95" s="90"/>
      <c r="TR95" s="90"/>
      <c r="TS95" s="90"/>
      <c r="TT95" s="90"/>
      <c r="TU95" s="90"/>
      <c r="TV95" s="90"/>
      <c r="TW95" s="90"/>
      <c r="TX95" s="90"/>
      <c r="TY95" s="90"/>
      <c r="TZ95" s="90"/>
      <c r="UA95" s="90"/>
      <c r="UB95" s="90"/>
      <c r="UC95" s="90"/>
      <c r="UD95" s="90"/>
      <c r="UE95" s="90"/>
      <c r="UF95" s="90"/>
      <c r="UG95" s="90"/>
      <c r="UH95" s="90"/>
      <c r="UI95" s="90"/>
      <c r="UJ95" s="90"/>
      <c r="UK95" s="90"/>
      <c r="UL95" s="90"/>
      <c r="UM95" s="90"/>
      <c r="UN95" s="90"/>
      <c r="UO95" s="90"/>
      <c r="UP95" s="90"/>
      <c r="UQ95" s="90"/>
      <c r="UR95" s="90"/>
      <c r="US95" s="90"/>
      <c r="UT95" s="90"/>
      <c r="UU95" s="90"/>
      <c r="UV95" s="90"/>
      <c r="UW95" s="90"/>
      <c r="UX95" s="90"/>
      <c r="UY95" s="90"/>
      <c r="UZ95" s="90"/>
      <c r="VA95" s="90"/>
      <c r="VB95" s="90"/>
      <c r="VC95" s="90"/>
      <c r="VD95" s="90"/>
      <c r="VE95" s="90"/>
      <c r="VF95" s="90"/>
      <c r="VG95" s="90"/>
      <c r="VH95" s="90"/>
      <c r="VI95" s="90"/>
      <c r="VJ95" s="90"/>
      <c r="VK95" s="90"/>
      <c r="VL95" s="90"/>
      <c r="VM95" s="90"/>
      <c r="VN95" s="90"/>
      <c r="VO95" s="90"/>
      <c r="VP95" s="90"/>
      <c r="VQ95" s="90"/>
      <c r="VR95" s="90"/>
      <c r="VS95" s="90"/>
      <c r="VT95" s="90"/>
      <c r="VU95" s="90"/>
      <c r="VV95" s="90"/>
      <c r="VW95" s="90"/>
      <c r="VX95" s="90"/>
      <c r="VY95" s="90"/>
      <c r="VZ95" s="90"/>
      <c r="WA95" s="90"/>
      <c r="WB95" s="90"/>
      <c r="WC95" s="90"/>
      <c r="WD95" s="90"/>
      <c r="WE95" s="90"/>
      <c r="WF95" s="90"/>
      <c r="WG95" s="90"/>
      <c r="WH95" s="90"/>
      <c r="WI95" s="90"/>
      <c r="WJ95" s="90"/>
      <c r="WK95" s="90"/>
      <c r="WL95" s="90"/>
      <c r="WM95" s="90"/>
      <c r="WN95" s="90"/>
      <c r="WO95" s="90"/>
      <c r="WP95" s="90"/>
      <c r="WQ95" s="90"/>
      <c r="WR95" s="90"/>
      <c r="WS95" s="90"/>
      <c r="WT95" s="90"/>
      <c r="WU95" s="90"/>
      <c r="WV95" s="90"/>
      <c r="WW95" s="90"/>
      <c r="WX95" s="90"/>
      <c r="WY95" s="90"/>
      <c r="WZ95" s="90"/>
      <c r="XA95" s="90"/>
      <c r="XB95" s="90"/>
      <c r="XC95" s="90"/>
      <c r="XD95" s="90"/>
      <c r="XE95" s="90"/>
      <c r="XF95" s="90"/>
      <c r="XG95" s="90"/>
      <c r="XH95" s="90"/>
      <c r="XI95" s="90"/>
      <c r="XJ95" s="90"/>
      <c r="XK95" s="90"/>
      <c r="XL95" s="90"/>
      <c r="XM95" s="90"/>
      <c r="XN95" s="90"/>
      <c r="XO95" s="90"/>
      <c r="XP95" s="90"/>
      <c r="XQ95" s="90"/>
      <c r="XR95" s="90"/>
      <c r="XS95" s="90"/>
      <c r="XT95" s="90"/>
      <c r="XU95" s="90"/>
      <c r="XV95" s="90"/>
      <c r="XW95" s="90"/>
      <c r="XX95" s="90"/>
      <c r="XY95" s="90"/>
      <c r="XZ95" s="90"/>
      <c r="YA95" s="90"/>
      <c r="YB95" s="90"/>
      <c r="YC95" s="90"/>
      <c r="YD95" s="90"/>
      <c r="YE95" s="90"/>
      <c r="YF95" s="90"/>
      <c r="YG95" s="90"/>
      <c r="YH95" s="90"/>
      <c r="YI95" s="90"/>
      <c r="YJ95" s="90"/>
      <c r="YK95" s="90"/>
      <c r="YL95" s="90"/>
      <c r="YM95" s="90"/>
      <c r="YN95" s="90"/>
      <c r="YO95" s="90"/>
      <c r="YP95" s="90"/>
      <c r="YQ95" s="90"/>
      <c r="YR95" s="90"/>
      <c r="YS95" s="90"/>
      <c r="YT95" s="90"/>
      <c r="YU95" s="90"/>
      <c r="YV95" s="90"/>
      <c r="YW95" s="90"/>
      <c r="YX95" s="90"/>
      <c r="YY95" s="90"/>
      <c r="YZ95" s="90"/>
      <c r="ZA95" s="90"/>
      <c r="ZB95" s="90"/>
      <c r="ZC95" s="90"/>
      <c r="ZD95" s="90"/>
      <c r="ZE95" s="90"/>
      <c r="ZF95" s="90"/>
      <c r="ZG95" s="90"/>
      <c r="ZH95" s="90"/>
      <c r="ZI95" s="90"/>
      <c r="ZJ95" s="90"/>
      <c r="ZK95" s="90"/>
      <c r="ZL95" s="90"/>
      <c r="ZM95" s="90"/>
      <c r="ZN95" s="90"/>
      <c r="ZO95" s="90"/>
      <c r="ZP95" s="90"/>
      <c r="ZQ95" s="90"/>
      <c r="ZR95" s="90"/>
      <c r="ZS95" s="90"/>
      <c r="ZT95" s="90"/>
      <c r="ZU95" s="90"/>
      <c r="ZV95" s="90"/>
      <c r="ZW95" s="90"/>
      <c r="ZX95" s="90"/>
      <c r="ZY95" s="90"/>
      <c r="ZZ95" s="90"/>
      <c r="AAA95" s="90"/>
      <c r="AAB95" s="90"/>
      <c r="AAC95" s="90"/>
      <c r="AAD95" s="90"/>
      <c r="AAE95" s="90"/>
      <c r="AAF95" s="90"/>
      <c r="AAG95" s="90"/>
      <c r="AAH95" s="90"/>
      <c r="AAI95" s="90"/>
      <c r="AAJ95" s="90"/>
      <c r="AAK95" s="90"/>
      <c r="AAL95" s="90"/>
      <c r="AAM95" s="90"/>
      <c r="AAN95" s="90"/>
      <c r="AAO95" s="90"/>
      <c r="AAP95" s="90"/>
      <c r="AAQ95" s="90"/>
      <c r="AAR95" s="90"/>
      <c r="AAS95" s="90"/>
      <c r="AAT95" s="90"/>
      <c r="AAU95" s="90"/>
      <c r="AAV95" s="90"/>
      <c r="AAW95" s="90"/>
      <c r="AAX95" s="90"/>
      <c r="AAY95" s="90"/>
      <c r="AAZ95" s="90"/>
      <c r="ABA95" s="90"/>
      <c r="ABB95" s="90"/>
      <c r="ABC95" s="90"/>
      <c r="ABD95" s="90"/>
      <c r="ABE95" s="90"/>
      <c r="ABF95" s="90"/>
      <c r="ABG95" s="90"/>
      <c r="ABH95" s="90"/>
      <c r="ABI95" s="90"/>
      <c r="ABJ95" s="90"/>
      <c r="ABK95" s="90"/>
      <c r="ABL95" s="90"/>
      <c r="ABM95" s="90"/>
      <c r="ABN95" s="90"/>
      <c r="ABO95" s="90"/>
      <c r="ABP95" s="90"/>
      <c r="ABQ95" s="90"/>
      <c r="ABR95" s="90"/>
      <c r="ABS95" s="90"/>
      <c r="ABT95" s="90"/>
      <c r="ABU95" s="90"/>
      <c r="ABV95" s="90"/>
      <c r="ABW95" s="90"/>
      <c r="ABX95" s="90"/>
      <c r="ABY95" s="90"/>
      <c r="ABZ95" s="90"/>
      <c r="ACA95" s="90"/>
      <c r="ACB95" s="90"/>
      <c r="ACC95" s="90"/>
      <c r="ACD95" s="90"/>
      <c r="ACE95" s="90"/>
      <c r="ACF95" s="90"/>
      <c r="ACG95" s="90"/>
      <c r="ACH95" s="90"/>
      <c r="ACI95" s="90"/>
      <c r="ACJ95" s="90"/>
      <c r="ACK95" s="90"/>
      <c r="ACL95" s="90"/>
      <c r="ACM95" s="90"/>
      <c r="ACN95" s="90"/>
      <c r="ACO95" s="90"/>
      <c r="ACP95" s="90"/>
      <c r="ACQ95" s="90"/>
      <c r="ACR95" s="90"/>
      <c r="ACS95" s="90"/>
      <c r="ACT95" s="90"/>
      <c r="ACU95" s="90"/>
      <c r="ACV95" s="90"/>
      <c r="ACW95" s="90"/>
      <c r="ACX95" s="90"/>
      <c r="ACY95" s="90"/>
      <c r="ACZ95" s="90"/>
      <c r="ADA95" s="90"/>
      <c r="ADB95" s="90"/>
      <c r="ADC95" s="90"/>
      <c r="ADD95" s="90"/>
      <c r="ADE95" s="90"/>
      <c r="ADF95" s="90"/>
      <c r="ADG95" s="90"/>
      <c r="ADH95" s="90"/>
      <c r="ADI95" s="90"/>
      <c r="ADJ95" s="90"/>
      <c r="ADK95" s="90"/>
      <c r="ADL95" s="90"/>
      <c r="ADM95" s="90"/>
      <c r="ADN95" s="90"/>
      <c r="ADO95" s="90"/>
      <c r="ADP95" s="90"/>
      <c r="ADQ95" s="90"/>
      <c r="ADR95" s="90"/>
      <c r="ADS95" s="90"/>
      <c r="ADT95" s="90"/>
      <c r="ADU95" s="90"/>
      <c r="ADV95" s="90"/>
      <c r="ADW95" s="90"/>
      <c r="ADX95" s="90"/>
      <c r="ADY95" s="90"/>
      <c r="ADZ95" s="90"/>
      <c r="AEA95" s="90"/>
      <c r="AEB95" s="90"/>
      <c r="AEC95" s="90"/>
      <c r="AED95" s="90"/>
      <c r="AEE95" s="90"/>
      <c r="AEF95" s="90"/>
      <c r="AEG95" s="90"/>
      <c r="AEH95" s="90"/>
      <c r="AEI95" s="90"/>
      <c r="AEJ95" s="90"/>
      <c r="AEK95" s="90"/>
      <c r="AEL95" s="90"/>
      <c r="AEM95" s="90"/>
      <c r="AEN95" s="90"/>
      <c r="AEO95" s="90"/>
      <c r="AEP95" s="90"/>
      <c r="AEQ95" s="90"/>
      <c r="AER95" s="90"/>
      <c r="AES95" s="90"/>
      <c r="AET95" s="90"/>
      <c r="AEU95" s="90"/>
      <c r="AEV95" s="90"/>
      <c r="AEW95" s="90"/>
      <c r="AEX95" s="90"/>
      <c r="AEY95" s="90"/>
      <c r="AEZ95" s="90"/>
      <c r="AFA95" s="90"/>
      <c r="AFB95" s="90"/>
      <c r="AFC95" s="90"/>
      <c r="AFD95" s="90"/>
      <c r="AFE95" s="90"/>
      <c r="AFF95" s="90"/>
      <c r="AFG95" s="90"/>
      <c r="AFH95" s="90"/>
      <c r="AFI95" s="90"/>
      <c r="AFJ95" s="90"/>
      <c r="AFK95" s="90"/>
      <c r="AFL95" s="90"/>
      <c r="AFM95" s="90"/>
      <c r="AFN95" s="90"/>
      <c r="AFO95" s="90"/>
      <c r="AFP95" s="90"/>
      <c r="AFQ95" s="90"/>
      <c r="AFR95" s="90"/>
      <c r="AFS95" s="90"/>
      <c r="AFT95" s="90"/>
      <c r="AFU95" s="90"/>
      <c r="AFV95" s="90"/>
      <c r="AFW95" s="90"/>
      <c r="AFX95" s="90"/>
      <c r="AFY95" s="90"/>
      <c r="AFZ95" s="90"/>
      <c r="AGA95" s="90"/>
      <c r="AGB95" s="90"/>
      <c r="AGC95" s="90"/>
      <c r="AGD95" s="90"/>
      <c r="AGE95" s="90"/>
      <c r="AGF95" s="90"/>
      <c r="AGG95" s="90"/>
      <c r="AGH95" s="90"/>
      <c r="AGI95" s="90"/>
      <c r="AGJ95" s="90"/>
      <c r="AGK95" s="90"/>
      <c r="AGL95" s="90"/>
      <c r="AGM95" s="90"/>
      <c r="AGN95" s="90"/>
      <c r="AGO95" s="90"/>
      <c r="AGP95" s="90"/>
      <c r="AGQ95" s="90"/>
      <c r="AGR95" s="90"/>
      <c r="AGS95" s="90"/>
      <c r="AGT95" s="90"/>
      <c r="AGU95" s="90"/>
      <c r="AGV95" s="90"/>
      <c r="AGW95" s="90"/>
      <c r="AGX95" s="90"/>
      <c r="AGY95" s="90"/>
      <c r="AGZ95" s="90"/>
      <c r="AHA95" s="90"/>
      <c r="AHB95" s="90"/>
      <c r="AHC95" s="90"/>
      <c r="AHD95" s="90"/>
      <c r="AHE95" s="90"/>
      <c r="AHF95" s="90"/>
      <c r="AHG95" s="90"/>
      <c r="AHH95" s="90"/>
      <c r="AHI95" s="90"/>
      <c r="AHJ95" s="90"/>
      <c r="AHK95" s="90"/>
      <c r="AHL95" s="90"/>
      <c r="AHM95" s="90"/>
      <c r="AHN95" s="90"/>
      <c r="AHO95" s="90"/>
      <c r="AHP95" s="90"/>
      <c r="AHQ95" s="90"/>
      <c r="AHR95" s="90"/>
      <c r="AHS95" s="90"/>
      <c r="AHT95" s="90"/>
      <c r="AHU95" s="90"/>
      <c r="AHV95" s="90"/>
      <c r="AHW95" s="90"/>
      <c r="AHX95" s="90"/>
      <c r="AHY95" s="90"/>
      <c r="AHZ95" s="90"/>
      <c r="AIA95" s="90"/>
      <c r="AIB95" s="90"/>
      <c r="AIC95" s="90"/>
      <c r="AID95" s="90"/>
      <c r="AIE95" s="90"/>
      <c r="AIF95" s="90"/>
      <c r="AIG95" s="90"/>
      <c r="AIH95" s="90"/>
      <c r="AII95" s="90"/>
      <c r="AIJ95" s="90"/>
      <c r="AIK95" s="90"/>
      <c r="AIL95" s="90"/>
      <c r="AIM95" s="90"/>
      <c r="AIN95" s="90"/>
      <c r="AIO95" s="90"/>
      <c r="AIP95" s="90"/>
      <c r="AIQ95" s="90"/>
      <c r="AIR95" s="90"/>
      <c r="AIS95" s="90"/>
      <c r="AIT95" s="90"/>
      <c r="AIU95" s="90"/>
      <c r="AIV95" s="90"/>
      <c r="AIW95" s="90"/>
      <c r="AIX95" s="90"/>
      <c r="AIY95" s="90"/>
      <c r="AIZ95" s="90"/>
      <c r="AJA95" s="90"/>
      <c r="AJB95" s="90"/>
      <c r="AJC95" s="90"/>
      <c r="AJD95" s="90"/>
      <c r="AJE95" s="90"/>
      <c r="AJF95" s="90"/>
      <c r="AJG95" s="90"/>
      <c r="AJH95" s="90"/>
      <c r="AJI95" s="90"/>
      <c r="AJJ95" s="90"/>
      <c r="AJK95" s="90"/>
      <c r="AJL95" s="90"/>
      <c r="AJM95" s="90"/>
      <c r="AJN95" s="90"/>
      <c r="AJO95" s="90"/>
      <c r="AJP95" s="90"/>
      <c r="AJQ95" s="90"/>
      <c r="AJR95" s="90"/>
      <c r="AJS95" s="90"/>
      <c r="AJT95" s="90"/>
      <c r="AJU95" s="90"/>
      <c r="AJV95" s="90"/>
      <c r="AJW95" s="90"/>
      <c r="AJX95" s="90"/>
      <c r="AJY95" s="90"/>
      <c r="AJZ95" s="90"/>
      <c r="AKA95" s="90"/>
      <c r="AKB95" s="90"/>
      <c r="AKC95" s="90"/>
      <c r="AKD95" s="90"/>
      <c r="AKE95" s="90"/>
      <c r="AKF95" s="90"/>
      <c r="AKG95" s="90"/>
      <c r="AKH95" s="90"/>
      <c r="AKI95" s="90"/>
      <c r="AKJ95" s="90"/>
      <c r="AKK95" s="90"/>
      <c r="AKL95" s="90"/>
      <c r="AKM95" s="90"/>
      <c r="AKN95" s="90"/>
      <c r="AKO95" s="90"/>
      <c r="AKP95" s="90"/>
      <c r="AKQ95" s="90"/>
      <c r="AKR95" s="90"/>
      <c r="AKS95" s="90"/>
      <c r="AKT95" s="90"/>
      <c r="AKU95" s="90"/>
      <c r="AKV95" s="90"/>
      <c r="AKW95" s="90"/>
      <c r="AKX95" s="90"/>
      <c r="AKY95" s="90"/>
      <c r="AKZ95" s="90"/>
      <c r="ALA95" s="90"/>
      <c r="ALB95" s="90"/>
      <c r="ALC95" s="90"/>
      <c r="ALD95" s="90"/>
      <c r="ALE95" s="90"/>
      <c r="ALF95" s="90"/>
      <c r="ALG95" s="90"/>
      <c r="ALH95" s="90"/>
      <c r="ALI95" s="90"/>
      <c r="ALJ95" s="90"/>
      <c r="ALK95" s="90"/>
      <c r="ALL95" s="90"/>
      <c r="ALM95" s="90"/>
      <c r="ALN95" s="90"/>
      <c r="ALO95" s="90"/>
      <c r="ALP95" s="90"/>
      <c r="ALQ95" s="90"/>
      <c r="ALR95" s="90"/>
      <c r="ALS95" s="90"/>
      <c r="ALT95" s="90"/>
      <c r="ALU95" s="90"/>
      <c r="ALV95" s="90"/>
      <c r="ALW95" s="90"/>
      <c r="ALX95" s="90"/>
      <c r="ALY95" s="90"/>
      <c r="ALZ95" s="90"/>
      <c r="AMA95" s="90"/>
      <c r="AMB95" s="90"/>
      <c r="AMC95" s="90"/>
      <c r="AMD95" s="90"/>
      <c r="AME95" s="90"/>
      <c r="AMF95" s="90"/>
      <c r="AMG95" s="90"/>
      <c r="AMH95" s="90"/>
      <c r="AMI95" s="90"/>
    </row>
    <row r="96" spans="1:1023" ht="65.099999999999994" customHeight="1">
      <c r="A96" s="430">
        <v>34</v>
      </c>
      <c r="B96" s="433" t="s">
        <v>712</v>
      </c>
      <c r="C96" s="367"/>
      <c r="D96" s="433" t="s">
        <v>396</v>
      </c>
      <c r="E96" s="433" t="s">
        <v>476</v>
      </c>
      <c r="F96" s="439"/>
      <c r="G96" s="413"/>
      <c r="H96" s="416"/>
      <c r="I96" s="419"/>
      <c r="J96" s="136" t="s">
        <v>735</v>
      </c>
      <c r="K96" s="137" t="s">
        <v>1036</v>
      </c>
      <c r="L96" s="419"/>
      <c r="M96" s="419"/>
      <c r="N96" s="407"/>
      <c r="O96" s="369"/>
      <c r="P96" s="391"/>
      <c r="Q96" s="385"/>
      <c r="R96" s="393"/>
      <c r="S96" s="394"/>
      <c r="T96" s="385"/>
      <c r="U96" s="404"/>
      <c r="V96" s="136" t="s">
        <v>112</v>
      </c>
      <c r="W96" s="138" t="s">
        <v>1037</v>
      </c>
      <c r="X96" s="139" t="s">
        <v>1038</v>
      </c>
      <c r="Y96" s="145" t="s">
        <v>1039</v>
      </c>
      <c r="Z96" s="134" t="s">
        <v>753</v>
      </c>
      <c r="AA96" s="120" t="str">
        <f t="shared" si="5"/>
        <v>Probabilidad</v>
      </c>
      <c r="AB96" s="121" t="s">
        <v>740</v>
      </c>
      <c r="AC96" s="121" t="s">
        <v>728</v>
      </c>
      <c r="AD96" s="122" t="str">
        <f t="shared" si="6"/>
        <v>30%</v>
      </c>
      <c r="AE96" s="121" t="s">
        <v>729</v>
      </c>
      <c r="AF96" s="121" t="s">
        <v>730</v>
      </c>
      <c r="AG96" s="121" t="s">
        <v>731</v>
      </c>
      <c r="AH96" s="123">
        <f>IFERROR(IF(AND(AA95="Probabilidad",AA96="Probabilidad"),(AI95-(+AI95*AD96)),IF(AND(AA96="Probabilidad",AA95="Impacto"),(AI95-(+AI95*AD96)),IF(AA96="Impacto",AI95,""))),"")</f>
        <v>0.29399999999999998</v>
      </c>
      <c r="AI96" s="122">
        <f t="shared" si="7"/>
        <v>0.29399999999999998</v>
      </c>
      <c r="AJ96" s="387"/>
      <c r="AK96" s="388"/>
      <c r="AL96" s="124">
        <f t="shared" ref="AL96:AL101" si="113">IFERROR(IF(AND(AA95="Impacto",AA96="Impacto"),(AL95-(+AL95*AD96)),IF(AND(AA96="Impacto",AA95="Probabilidad"),(AL95-(+AL95*AD96)),IF(AA96="Probabilidad",AL95,""))),"")</f>
        <v>0.8</v>
      </c>
      <c r="AM96" s="389"/>
      <c r="AN96" s="388"/>
      <c r="AO96" s="384"/>
      <c r="AP96" s="367"/>
      <c r="AQ96" s="120" t="s">
        <v>118</v>
      </c>
      <c r="AR96" s="134" t="s">
        <v>1040</v>
      </c>
      <c r="AS96" s="119" t="s">
        <v>753</v>
      </c>
      <c r="AT96" s="141" t="s">
        <v>747</v>
      </c>
      <c r="AU96" s="127" t="s">
        <v>733</v>
      </c>
      <c r="AV96" s="402"/>
      <c r="AW96" s="142" t="s">
        <v>112</v>
      </c>
      <c r="AX96" s="313" t="s">
        <v>2866</v>
      </c>
      <c r="AY96" s="289" t="s">
        <v>3405</v>
      </c>
      <c r="AZ96" s="289" t="s">
        <v>3406</v>
      </c>
      <c r="BA96" s="143" t="s">
        <v>118</v>
      </c>
      <c r="BB96" s="128"/>
      <c r="BC96" s="264" t="s">
        <v>2869</v>
      </c>
      <c r="BD96" s="128"/>
      <c r="BE96" s="373"/>
      <c r="BF96" s="374"/>
      <c r="BG96" s="374"/>
      <c r="BH96" s="131"/>
      <c r="AMI96" s="86"/>
    </row>
    <row r="97" spans="1:1023" ht="120" customHeight="1">
      <c r="A97" s="430">
        <v>34</v>
      </c>
      <c r="B97" s="433" t="s">
        <v>712</v>
      </c>
      <c r="C97" s="367"/>
      <c r="D97" s="433" t="s">
        <v>396</v>
      </c>
      <c r="E97" s="433" t="s">
        <v>476</v>
      </c>
      <c r="F97" s="439"/>
      <c r="G97" s="413"/>
      <c r="H97" s="416"/>
      <c r="I97" s="419"/>
      <c r="J97" s="136" t="s">
        <v>741</v>
      </c>
      <c r="K97" s="137" t="s">
        <v>1041</v>
      </c>
      <c r="L97" s="419"/>
      <c r="M97" s="419"/>
      <c r="N97" s="407"/>
      <c r="O97" s="369"/>
      <c r="P97" s="391"/>
      <c r="Q97" s="385"/>
      <c r="R97" s="393"/>
      <c r="S97" s="394"/>
      <c r="T97" s="385"/>
      <c r="U97" s="404"/>
      <c r="V97" s="136" t="s">
        <v>124</v>
      </c>
      <c r="W97" s="138" t="s">
        <v>1042</v>
      </c>
      <c r="X97" s="139" t="s">
        <v>1043</v>
      </c>
      <c r="Y97" s="145" t="s">
        <v>1044</v>
      </c>
      <c r="Z97" s="140" t="s">
        <v>830</v>
      </c>
      <c r="AA97" s="120" t="str">
        <f t="shared" si="5"/>
        <v>Probabilidad</v>
      </c>
      <c r="AB97" s="121" t="s">
        <v>740</v>
      </c>
      <c r="AC97" s="121" t="s">
        <v>728</v>
      </c>
      <c r="AD97" s="122" t="str">
        <f t="shared" si="6"/>
        <v>30%</v>
      </c>
      <c r="AE97" s="121" t="s">
        <v>729</v>
      </c>
      <c r="AF97" s="121" t="s">
        <v>730</v>
      </c>
      <c r="AG97" s="121" t="s">
        <v>731</v>
      </c>
      <c r="AH97" s="123">
        <f t="shared" ref="AH97:AH101" si="114">IFERROR(IF(AND(AA96="Probabilidad",AA97="Probabilidad"),(AI96-(+AI96*AD97)),IF(AND(AA97="Probabilidad",AA96="Impacto"),(AI96-(+AI96*AD97)),IF(AA97="Impacto",AI96,""))),"")</f>
        <v>0.20579999999999998</v>
      </c>
      <c r="AI97" s="122">
        <f t="shared" si="7"/>
        <v>0.20579999999999998</v>
      </c>
      <c r="AJ97" s="387"/>
      <c r="AK97" s="388"/>
      <c r="AL97" s="124">
        <f t="shared" si="113"/>
        <v>0.8</v>
      </c>
      <c r="AM97" s="389"/>
      <c r="AN97" s="388"/>
      <c r="AO97" s="384"/>
      <c r="AP97" s="367"/>
      <c r="AQ97" s="120" t="s">
        <v>128</v>
      </c>
      <c r="AR97" s="134" t="s">
        <v>1045</v>
      </c>
      <c r="AS97" s="134" t="s">
        <v>800</v>
      </c>
      <c r="AT97" s="141" t="s">
        <v>1046</v>
      </c>
      <c r="AU97" s="127" t="s">
        <v>733</v>
      </c>
      <c r="AV97" s="402"/>
      <c r="AW97" s="142" t="s">
        <v>124</v>
      </c>
      <c r="AX97" s="128" t="s">
        <v>2866</v>
      </c>
      <c r="AY97" s="278" t="s">
        <v>3653</v>
      </c>
      <c r="AZ97" s="300" t="s">
        <v>3654</v>
      </c>
      <c r="BA97" s="143" t="s">
        <v>128</v>
      </c>
      <c r="BB97" s="264" t="s">
        <v>2866</v>
      </c>
      <c r="BC97" s="265" t="s">
        <v>3530</v>
      </c>
      <c r="BD97" s="265" t="s">
        <v>3439</v>
      </c>
      <c r="BE97" s="373"/>
      <c r="BF97" s="374"/>
      <c r="BG97" s="374"/>
      <c r="BH97" s="131"/>
      <c r="AMI97" s="86"/>
    </row>
    <row r="98" spans="1:1023" ht="120" customHeight="1">
      <c r="A98" s="430">
        <v>34</v>
      </c>
      <c r="B98" s="433" t="s">
        <v>712</v>
      </c>
      <c r="C98" s="367"/>
      <c r="D98" s="433" t="s">
        <v>396</v>
      </c>
      <c r="E98" s="433" t="s">
        <v>476</v>
      </c>
      <c r="F98" s="439"/>
      <c r="G98" s="413"/>
      <c r="H98" s="416"/>
      <c r="I98" s="419"/>
      <c r="J98" s="136" t="s">
        <v>749</v>
      </c>
      <c r="K98" s="137" t="s">
        <v>1047</v>
      </c>
      <c r="L98" s="419"/>
      <c r="M98" s="419"/>
      <c r="N98" s="407"/>
      <c r="O98" s="369"/>
      <c r="P98" s="391"/>
      <c r="Q98" s="385"/>
      <c r="R98" s="393"/>
      <c r="S98" s="394"/>
      <c r="T98" s="385"/>
      <c r="U98" s="404"/>
      <c r="V98" s="136" t="s">
        <v>131</v>
      </c>
      <c r="W98" s="138" t="s">
        <v>1048</v>
      </c>
      <c r="X98" s="139" t="s">
        <v>1049</v>
      </c>
      <c r="Y98" s="145" t="s">
        <v>799</v>
      </c>
      <c r="Z98" s="140" t="s">
        <v>800</v>
      </c>
      <c r="AA98" s="120" t="str">
        <f t="shared" si="5"/>
        <v>Impacto</v>
      </c>
      <c r="AB98" s="121" t="s">
        <v>808</v>
      </c>
      <c r="AC98" s="121" t="s">
        <v>728</v>
      </c>
      <c r="AD98" s="122" t="str">
        <f t="shared" si="6"/>
        <v>25%</v>
      </c>
      <c r="AE98" s="121" t="s">
        <v>729</v>
      </c>
      <c r="AF98" s="121" t="s">
        <v>730</v>
      </c>
      <c r="AG98" s="121" t="s">
        <v>731</v>
      </c>
      <c r="AH98" s="123">
        <f t="shared" si="114"/>
        <v>0.20579999999999998</v>
      </c>
      <c r="AI98" s="122">
        <f t="shared" si="7"/>
        <v>0.20579999999999998</v>
      </c>
      <c r="AJ98" s="387"/>
      <c r="AK98" s="388"/>
      <c r="AL98" s="124">
        <f t="shared" si="113"/>
        <v>0.60000000000000009</v>
      </c>
      <c r="AM98" s="389"/>
      <c r="AN98" s="388"/>
      <c r="AO98" s="384"/>
      <c r="AP98" s="367"/>
      <c r="AQ98" s="120" t="s">
        <v>136</v>
      </c>
      <c r="AR98" s="134" t="s">
        <v>94</v>
      </c>
      <c r="AS98" s="134" t="s">
        <v>94</v>
      </c>
      <c r="AT98" s="141" t="s">
        <v>94</v>
      </c>
      <c r="AU98" s="127" t="s">
        <v>94</v>
      </c>
      <c r="AV98" s="402"/>
      <c r="AW98" s="142" t="s">
        <v>131</v>
      </c>
      <c r="AX98" s="276" t="s">
        <v>2866</v>
      </c>
      <c r="AY98" s="324" t="s">
        <v>3879</v>
      </c>
      <c r="AZ98" s="321" t="s">
        <v>3876</v>
      </c>
      <c r="BA98" s="143" t="s">
        <v>136</v>
      </c>
      <c r="BB98" s="128"/>
      <c r="BC98" s="128"/>
      <c r="BD98" s="128"/>
      <c r="BE98" s="373"/>
      <c r="BF98" s="374"/>
      <c r="BG98" s="374"/>
      <c r="BH98" s="131"/>
      <c r="AMI98" s="86"/>
    </row>
    <row r="99" spans="1:1023" ht="30" customHeight="1">
      <c r="A99" s="430">
        <v>34</v>
      </c>
      <c r="B99" s="433" t="s">
        <v>712</v>
      </c>
      <c r="C99" s="367"/>
      <c r="D99" s="433" t="s">
        <v>396</v>
      </c>
      <c r="E99" s="433" t="s">
        <v>476</v>
      </c>
      <c r="F99" s="439"/>
      <c r="G99" s="413"/>
      <c r="H99" s="416"/>
      <c r="I99" s="419"/>
      <c r="J99" s="136" t="s">
        <v>756</v>
      </c>
      <c r="K99" s="173"/>
      <c r="L99" s="419"/>
      <c r="M99" s="419"/>
      <c r="N99" s="407"/>
      <c r="O99" s="369"/>
      <c r="P99" s="391"/>
      <c r="Q99" s="385"/>
      <c r="R99" s="393"/>
      <c r="S99" s="394"/>
      <c r="T99" s="385"/>
      <c r="U99" s="404"/>
      <c r="V99" s="136" t="s">
        <v>139</v>
      </c>
      <c r="W99" s="116"/>
      <c r="X99" s="117"/>
      <c r="Y99" s="118"/>
      <c r="Z99" s="116"/>
      <c r="AA99" s="120" t="str">
        <f t="shared" si="5"/>
        <v/>
      </c>
      <c r="AB99" s="121"/>
      <c r="AC99" s="121"/>
      <c r="AD99" s="122" t="str">
        <f t="shared" si="6"/>
        <v/>
      </c>
      <c r="AE99" s="121"/>
      <c r="AF99" s="121"/>
      <c r="AG99" s="121"/>
      <c r="AH99" s="123" t="str">
        <f t="shared" si="114"/>
        <v/>
      </c>
      <c r="AI99" s="122" t="str">
        <f t="shared" si="7"/>
        <v/>
      </c>
      <c r="AJ99" s="387"/>
      <c r="AK99" s="388"/>
      <c r="AL99" s="124" t="str">
        <f t="shared" si="113"/>
        <v/>
      </c>
      <c r="AM99" s="389"/>
      <c r="AN99" s="388"/>
      <c r="AO99" s="384"/>
      <c r="AP99" s="367"/>
      <c r="AQ99" s="120" t="s">
        <v>145</v>
      </c>
      <c r="AR99" s="119"/>
      <c r="AS99" s="119"/>
      <c r="AT99" s="126"/>
      <c r="AU99" s="119"/>
      <c r="AV99" s="402"/>
      <c r="AW99" s="142" t="s">
        <v>139</v>
      </c>
      <c r="AX99" s="128"/>
      <c r="AY99" s="129"/>
      <c r="AZ99" s="130"/>
      <c r="BA99" s="143" t="s">
        <v>145</v>
      </c>
      <c r="BB99" s="128"/>
      <c r="BC99" s="128"/>
      <c r="BD99" s="128"/>
      <c r="BE99" s="373"/>
      <c r="BF99" s="374"/>
      <c r="BG99" s="374"/>
      <c r="BH99" s="131"/>
      <c r="AMI99" s="86"/>
    </row>
    <row r="100" spans="1:1023" ht="30" customHeight="1">
      <c r="A100" s="430">
        <v>34</v>
      </c>
      <c r="B100" s="433" t="s">
        <v>712</v>
      </c>
      <c r="C100" s="367"/>
      <c r="D100" s="433" t="s">
        <v>396</v>
      </c>
      <c r="E100" s="433" t="s">
        <v>476</v>
      </c>
      <c r="F100" s="439"/>
      <c r="G100" s="413"/>
      <c r="H100" s="416"/>
      <c r="I100" s="419"/>
      <c r="J100" s="136" t="s">
        <v>757</v>
      </c>
      <c r="K100" s="137"/>
      <c r="L100" s="419"/>
      <c r="M100" s="419"/>
      <c r="N100" s="407"/>
      <c r="O100" s="369"/>
      <c r="P100" s="391"/>
      <c r="Q100" s="385"/>
      <c r="R100" s="393"/>
      <c r="S100" s="394"/>
      <c r="T100" s="385"/>
      <c r="U100" s="404"/>
      <c r="V100" s="136" t="s">
        <v>150</v>
      </c>
      <c r="W100" s="116"/>
      <c r="X100" s="117"/>
      <c r="Y100" s="118"/>
      <c r="Z100" s="116"/>
      <c r="AA100" s="120" t="str">
        <f t="shared" si="5"/>
        <v/>
      </c>
      <c r="AB100" s="121"/>
      <c r="AC100" s="121"/>
      <c r="AD100" s="122" t="str">
        <f t="shared" si="6"/>
        <v/>
      </c>
      <c r="AE100" s="121"/>
      <c r="AF100" s="121"/>
      <c r="AG100" s="121"/>
      <c r="AH100" s="123" t="str">
        <f t="shared" si="114"/>
        <v/>
      </c>
      <c r="AI100" s="122" t="str">
        <f t="shared" si="7"/>
        <v/>
      </c>
      <c r="AJ100" s="387"/>
      <c r="AK100" s="388"/>
      <c r="AL100" s="124" t="str">
        <f t="shared" si="113"/>
        <v/>
      </c>
      <c r="AM100" s="389"/>
      <c r="AN100" s="388"/>
      <c r="AO100" s="384"/>
      <c r="AP100" s="367"/>
      <c r="AQ100" s="120" t="s">
        <v>155</v>
      </c>
      <c r="AR100" s="119"/>
      <c r="AS100" s="119"/>
      <c r="AT100" s="126"/>
      <c r="AU100" s="119"/>
      <c r="AV100" s="402"/>
      <c r="AW100" s="142" t="s">
        <v>150</v>
      </c>
      <c r="AX100" s="128"/>
      <c r="AY100" s="129"/>
      <c r="AZ100" s="130"/>
      <c r="BA100" s="143" t="s">
        <v>155</v>
      </c>
      <c r="BB100" s="128"/>
      <c r="BC100" s="128"/>
      <c r="BD100" s="128"/>
      <c r="BE100" s="373"/>
      <c r="BF100" s="374"/>
      <c r="BG100" s="374"/>
      <c r="BH100" s="131"/>
      <c r="AMI100" s="86"/>
    </row>
    <row r="101" spans="1:1023" ht="30" customHeight="1">
      <c r="A101" s="431">
        <v>34</v>
      </c>
      <c r="B101" s="434" t="s">
        <v>712</v>
      </c>
      <c r="C101" s="367"/>
      <c r="D101" s="434" t="s">
        <v>396</v>
      </c>
      <c r="E101" s="434" t="s">
        <v>476</v>
      </c>
      <c r="F101" s="440"/>
      <c r="G101" s="414"/>
      <c r="H101" s="417"/>
      <c r="I101" s="420"/>
      <c r="J101" s="136" t="s">
        <v>758</v>
      </c>
      <c r="K101" s="137"/>
      <c r="L101" s="420"/>
      <c r="M101" s="420"/>
      <c r="N101" s="408"/>
      <c r="O101" s="369"/>
      <c r="P101" s="392"/>
      <c r="Q101" s="385"/>
      <c r="R101" s="393"/>
      <c r="S101" s="394"/>
      <c r="T101" s="385"/>
      <c r="U101" s="405"/>
      <c r="V101" s="136" t="s">
        <v>161</v>
      </c>
      <c r="W101" s="116"/>
      <c r="X101" s="117"/>
      <c r="Y101" s="118"/>
      <c r="Z101" s="116"/>
      <c r="AA101" s="120" t="str">
        <f t="shared" si="5"/>
        <v/>
      </c>
      <c r="AB101" s="121"/>
      <c r="AC101" s="121"/>
      <c r="AD101" s="122" t="str">
        <f t="shared" si="6"/>
        <v/>
      </c>
      <c r="AE101" s="121"/>
      <c r="AF101" s="121"/>
      <c r="AG101" s="121"/>
      <c r="AH101" s="123" t="str">
        <f t="shared" si="114"/>
        <v/>
      </c>
      <c r="AI101" s="122" t="str">
        <f t="shared" si="7"/>
        <v/>
      </c>
      <c r="AJ101" s="387"/>
      <c r="AK101" s="388"/>
      <c r="AL101" s="124" t="str">
        <f t="shared" si="113"/>
        <v/>
      </c>
      <c r="AM101" s="389"/>
      <c r="AN101" s="388"/>
      <c r="AO101" s="384"/>
      <c r="AP101" s="367"/>
      <c r="AQ101" s="120" t="s">
        <v>162</v>
      </c>
      <c r="AR101" s="119"/>
      <c r="AS101" s="119"/>
      <c r="AT101" s="126"/>
      <c r="AU101" s="119"/>
      <c r="AV101" s="402"/>
      <c r="AW101" s="142" t="s">
        <v>161</v>
      </c>
      <c r="AX101" s="128"/>
      <c r="AY101" s="129"/>
      <c r="AZ101" s="130"/>
      <c r="BA101" s="143" t="s">
        <v>162</v>
      </c>
      <c r="BB101" s="128"/>
      <c r="BC101" s="128"/>
      <c r="BD101" s="128"/>
      <c r="BE101" s="373"/>
      <c r="BF101" s="374"/>
      <c r="BG101" s="374"/>
      <c r="BH101" s="131"/>
      <c r="AMI101" s="86"/>
    </row>
    <row r="102" spans="1:1023" s="144" customFormat="1" ht="99" customHeight="1">
      <c r="A102" s="429">
        <v>38</v>
      </c>
      <c r="B102" s="432" t="s">
        <v>712</v>
      </c>
      <c r="C102" s="367" t="s">
        <v>713</v>
      </c>
      <c r="D102" s="432" t="s">
        <v>840</v>
      </c>
      <c r="E102" s="432" t="s">
        <v>841</v>
      </c>
      <c r="F102" s="427" t="s">
        <v>842</v>
      </c>
      <c r="G102" s="367" t="s">
        <v>1050</v>
      </c>
      <c r="H102" s="415" t="str">
        <f>IF(B102="Seguridad_Información","Posibilidad de "&amp;C102&amp;"con "&amp;M102&amp;" "&amp;"por"&amp;" "&amp;I102&amp;" "&amp;"debido a"&amp;" "&amp;L102,"Posibilidad de"&amp;" "&amp;M102&amp;" "&amp;"por"&amp;" "&amp;I102&amp;" debido a"&amp;" "&amp;L102)</f>
        <v>Posibilidad de Afectación Económica y Reputacional por pagos realizados o registrados erróneamente debido a  fallas en la identificación y operatividad</v>
      </c>
      <c r="I102" s="369" t="s">
        <v>1051</v>
      </c>
      <c r="J102" s="136" t="s">
        <v>717</v>
      </c>
      <c r="K102" s="115" t="s">
        <v>1052</v>
      </c>
      <c r="L102" s="369" t="s">
        <v>1053</v>
      </c>
      <c r="M102" s="418" t="s">
        <v>763</v>
      </c>
      <c r="N102" s="373" t="s">
        <v>1054</v>
      </c>
      <c r="O102" s="369" t="s">
        <v>765</v>
      </c>
      <c r="P102" s="390" t="str">
        <f>IF(OR($O102=[3]Tabla_Probabilidad!$D$30,$O102=[3]Tabla_Probabilidad!$D$32,$O102=[3]Tabla_Probabilidad!$J$32),"Muy Baja",IF(OR($O102=[3]Tabla_Probabilidad!$E$30,$O102=[3]Tabla_Probabilidad!$E$32,$O102=[3]Tabla_Probabilidad!$K$32),"Baja",IF(OR($O102=[3]Tabla_Probabilidad!$F$30,$O102=[3]Tabla_Probabilidad!$F$32,$O102=[3]Tabla_Probabilidad!$L$32),"Media",IF(OR($O102=[3]Tabla_Probabilidad!$G$30,$O102=[3]Tabla_Probabilidad!$G$32,$O102=[3]Tabla_Probabilidad!$M$32),"Alta",IF(OR($O102=[3]Tabla_Probabilidad!$H$30,$O102=[3]Tabla_Probabilidad!$H$32,$O102=[3]Tabla_Probabilidad!$N$32),"Muy Alta","")))))</f>
        <v>Alta</v>
      </c>
      <c r="Q102" s="385">
        <f t="shared" ref="Q102" si="115">IF(P102="","",IF(P102="Muy Baja",0.2,IF(P102="Baja",0.4,IF(P102="Media",0.6,IF(P102="Alta",0.8,IF(P102="Muy Alta",1,))))))</f>
        <v>0.8</v>
      </c>
      <c r="R102" s="393" t="s">
        <v>766</v>
      </c>
      <c r="S102" s="394" t="str">
        <f>IF(OR($R102=[3]Tabla_Impacto!$D$24,$R102=[3]Tabla_Impacto!$D$27,$R102=[3]Tabla_Impacto!$J$24,$R102=[3]Tabla_Impacto!$P$26,$R102=[3]Tabla_Impacto!$V$26,$R102=[3]Tabla_Impacto!$AB$26),"Leve",IF(OR($R102=[3]Tabla_Impacto!$E$24,$R102=[3]Tabla_Impacto!$E$27,$R102=[3]Tabla_Impacto!$K$24,$R102=[3]Tabla_Impacto!$Q$26,$R102=[3]Tabla_Impacto!$W$26,$R102=[3]Tabla_Impacto!$AC$26),"Menor",IF(OR($R102=[3]Tabla_Impacto!$F$24,$R102=[3]Tabla_Impacto!$F$27,$R102=[3]Tabla_Impacto!$L$24,$R102=[3]Tabla_Impacto!$R$26,$R102=[3]Tabla_Impacto!$X$26,$R102=[3]Tabla_Impacto!$AD$26),"Moderado",IF(OR($R102=[3]Tabla_Impacto!$G$24,$R102=[3]Tabla_Impacto!$G$27,$R102=[3]Tabla_Impacto!$M$24,$R102=[3]Tabla_Impacto!$S$26,$R102=[3]Tabla_Impacto!$Y$26,$R102=[3]Tabla_Impacto!$AE$26),"Mayor",IF(OR($R102=[3]Tabla_Impacto!$H$24,$R102=[3]Tabla_Impacto!$H$27,$R102=[3]Tabla_Impacto!$N$24,$R102=[3]Tabla_Impacto!$T$26,$R102=[3]Tabla_Impacto!$Z$26,$R102=[3]Tabla_Impacto!$AF$26),"Catastrófico","")))))</f>
        <v>Mayor</v>
      </c>
      <c r="T102" s="385">
        <f t="shared" ref="T102" si="116">IF(S102="","",IF(S102="Leve",0.2,IF(S102="Menor",0.4,IF(S102="Moderado",0.6,IF(S102="Mayor",0.8,IF(S102="Catastrófico",1,))))))</f>
        <v>0.8</v>
      </c>
      <c r="U102" s="403" t="str">
        <f t="shared" ref="U102" si="117">IF(OR(AND(P102="Muy Baja",S102="Leve"),AND(P102="Muy Baja",S102="Menor"),AND(P102="Baja",S102="Leve")),"Bajo",IF(OR(AND(P102="Muy baja",S102="Moderado"),AND(P102="Baja",S102="Menor"),AND(P102="Baja",S102="Moderado"),AND(P102="Media",S102="Leve"),AND(P102="Media",S102="Menor"),AND(P102="Media",S102="Moderado"),AND(P102="Alta",S102="Leve"),AND(P102="Alta",S102="Menor")),"Moderado",IF(OR(AND(P102="Muy Baja",S102="Mayor"),AND(P102="Baja",S102="Mayor"),AND(P102="Media",S102="Mayor"),AND(P102="Alta",S102="Moderado"),AND(P102="Alta",S102="Mayor"),AND(P102="Muy Alta",S102="Leve"),AND(P102="Muy Alta",S102="Menor"),AND(P102="Muy Alta",S102="Moderado"),AND(P102="Muy Alta",S102="Mayor")),"Alto",IF(OR(AND(P102="Muy Baja",S102="Catastrófico"),AND(P102="Baja",S102="Catastrófico"),AND(P102="Media",S102="Catastrófico"),AND(P102="Alta",S102="Catastrófico"),AND(P102="Muy Alta",S102="Catastrófico")),"Extremo",""))))</f>
        <v>Alto</v>
      </c>
      <c r="V102" s="136" t="s">
        <v>91</v>
      </c>
      <c r="W102" s="116" t="s">
        <v>1055</v>
      </c>
      <c r="X102" s="117" t="s">
        <v>1056</v>
      </c>
      <c r="Y102" s="118" t="s">
        <v>891</v>
      </c>
      <c r="Z102" s="119" t="s">
        <v>853</v>
      </c>
      <c r="AA102" s="120" t="str">
        <f t="shared" si="5"/>
        <v>Probabilidad</v>
      </c>
      <c r="AB102" s="121" t="s">
        <v>727</v>
      </c>
      <c r="AC102" s="121" t="s">
        <v>728</v>
      </c>
      <c r="AD102" s="122" t="str">
        <f t="shared" si="6"/>
        <v>40%</v>
      </c>
      <c r="AE102" s="121" t="s">
        <v>729</v>
      </c>
      <c r="AF102" s="121" t="s">
        <v>730</v>
      </c>
      <c r="AG102" s="121" t="s">
        <v>731</v>
      </c>
      <c r="AH102" s="123">
        <f>IFERROR(IF(AA102="Probabilidad",(Q102-(+Q102*AD102)),IF(AA102="Impacto",Q102,"")),"")</f>
        <v>0.48</v>
      </c>
      <c r="AI102" s="122">
        <f t="shared" si="7"/>
        <v>0.48</v>
      </c>
      <c r="AJ102" s="387" t="str">
        <f t="shared" ref="AJ102" si="118">IFERROR(IF(AK102="","",IF(AK102&lt;=0.2,"Muy Baja",IF(AK102&lt;=0.4,"Baja",IF(AK102&lt;=0.6,"Media",IF(AK102&lt;=0.8,"Alta","Muy Alta"))))),"")</f>
        <v>Muy Baja</v>
      </c>
      <c r="AK102" s="388">
        <f t="shared" ref="AK102" si="119">IFERROR(LOOKUP(MAX(AI102:AI108)+1,(AI102:AI108)),"")</f>
        <v>5.0803199999999993E-2</v>
      </c>
      <c r="AL102" s="124">
        <f>IFERROR(IF(AA102="Impacto",(T102-(+T102*AD102)),IF(AA102="Probabilidad",T102,"")),"")</f>
        <v>0.8</v>
      </c>
      <c r="AM102" s="389" t="str">
        <f t="shared" ref="AM102" si="120">IFERROR(IF(AN102="","",IF(AN102&lt;=0.2,"Leve",IF(AN102&lt;=0.4,"Menor",IF(AN102&lt;=0.6,"Moderado",IF(AN102&lt;=0.8,"Mayor","Catastrófico"))))),"")</f>
        <v>Mayor</v>
      </c>
      <c r="AN102" s="388">
        <f t="shared" ref="AN102" si="121">IFERROR(LOOKUP(MAX(AL102:AL108)+1,(AL102:AL108)),"")</f>
        <v>0.8</v>
      </c>
      <c r="AO102" s="384" t="str">
        <f t="shared" ref="AO102" si="122">IFERROR(IF(OR(AND(AJ102="Muy Baja",AM102="Leve"),AND(AJ102="Muy Baja",AM102="Menor"),AND(AJ102="Baja",AM102="Leve")),"Bajo",IF(OR(AND(AJ102="Muy baja",AM102="Moderado"),AND(AJ102="Baja",AM102="Menor"),AND(AJ102="Baja",AM102="Moderado"),AND(AJ102="Media",AM102="Leve"),AND(AJ102="Media",AM102="Menor"),AND(AJ102="Media",AM102="Moderado"),AND(AJ102="Alta",AM102="Leve"),AND(AJ102="Alta",AM102="Menor")),"Moderado",IF(OR(AND(AJ102="Muy Baja",AM102="Mayor"),AND(AJ102="Baja",AM102="Mayor"),AND(AJ102="Media",AM102="Mayor"),AND(AJ102="Alta",AM102="Moderado"),AND(AJ102="Alta",AM102="Mayor"),AND(AJ102="Muy Alta",AM102="Leve"),AND(AJ102="Muy Alta",AM102="Menor"),AND(AJ102="Muy Alta",AM102="Moderado"),AND(AJ102="Muy Alta",AM102="Mayor")),"Alto",IF(OR(AND(AJ102="Muy Baja",AM102="Catastrófico"),AND(AJ102="Baja",AM102="Catastrófico"),AND(AJ102="Media",AM102="Catastrófico"),AND(AJ102="Alta",AM102="Catastrófico"),AND(AJ102="Muy Alta",AM102="Catastrófico")),"Extremo","")))),"")</f>
        <v>Alto</v>
      </c>
      <c r="AP102" s="367" t="s">
        <v>104</v>
      </c>
      <c r="AQ102" s="120" t="s">
        <v>105</v>
      </c>
      <c r="AR102" s="119" t="s">
        <v>1057</v>
      </c>
      <c r="AS102" s="119" t="s">
        <v>853</v>
      </c>
      <c r="AT102" s="126">
        <v>44834</v>
      </c>
      <c r="AU102" s="127" t="s">
        <v>733</v>
      </c>
      <c r="AV102" s="370" t="s">
        <v>1058</v>
      </c>
      <c r="AW102" s="142" t="s">
        <v>91</v>
      </c>
      <c r="AX102" s="253" t="s">
        <v>2866</v>
      </c>
      <c r="AY102" s="273" t="s">
        <v>2935</v>
      </c>
      <c r="AZ102" s="273" t="s">
        <v>2936</v>
      </c>
      <c r="BA102" s="143" t="s">
        <v>105</v>
      </c>
      <c r="BB102" s="253" t="s">
        <v>2866</v>
      </c>
      <c r="BC102" s="273" t="s">
        <v>3884</v>
      </c>
      <c r="BD102" s="273" t="s">
        <v>3885</v>
      </c>
      <c r="BE102" s="421" t="s">
        <v>2891</v>
      </c>
      <c r="BF102" s="423" t="s">
        <v>2987</v>
      </c>
      <c r="BG102" s="423" t="s">
        <v>2987</v>
      </c>
      <c r="BH102" s="131"/>
      <c r="BI102" s="90"/>
      <c r="BJ102" s="90"/>
      <c r="BK102" s="90"/>
      <c r="BL102" s="90"/>
      <c r="BM102" s="90"/>
      <c r="BN102" s="90"/>
      <c r="BO102" s="90"/>
      <c r="BP102" s="90"/>
      <c r="BQ102" s="90"/>
      <c r="BR102" s="90"/>
      <c r="BS102" s="90"/>
      <c r="BT102" s="90"/>
      <c r="BU102" s="90"/>
      <c r="BV102" s="90"/>
      <c r="BW102" s="90"/>
      <c r="BX102" s="90"/>
      <c r="BY102" s="90"/>
      <c r="BZ102" s="90"/>
      <c r="CA102" s="90"/>
      <c r="CB102" s="90"/>
      <c r="CC102" s="90"/>
      <c r="CD102" s="90"/>
      <c r="CE102" s="90"/>
      <c r="CF102" s="90"/>
      <c r="CG102" s="90"/>
      <c r="CH102" s="90"/>
      <c r="CI102" s="90"/>
      <c r="CJ102" s="90"/>
      <c r="CK102" s="90"/>
      <c r="CL102" s="90"/>
      <c r="CM102" s="90"/>
      <c r="CN102" s="90"/>
      <c r="CO102" s="90"/>
      <c r="CP102" s="90"/>
      <c r="CQ102" s="90"/>
      <c r="CR102" s="90"/>
      <c r="CS102" s="90"/>
      <c r="CT102" s="90"/>
      <c r="CU102" s="90"/>
      <c r="CV102" s="90"/>
      <c r="CW102" s="90"/>
      <c r="CX102" s="90"/>
      <c r="CY102" s="90"/>
      <c r="CZ102" s="90"/>
      <c r="DA102" s="90"/>
      <c r="DB102" s="90"/>
      <c r="DC102" s="90"/>
      <c r="DD102" s="90"/>
      <c r="DE102" s="90"/>
      <c r="DF102" s="90"/>
      <c r="DG102" s="90"/>
      <c r="DH102" s="90"/>
      <c r="DI102" s="90"/>
      <c r="DJ102" s="90"/>
      <c r="DK102" s="90"/>
      <c r="DL102" s="90"/>
      <c r="DM102" s="90"/>
      <c r="DN102" s="90"/>
      <c r="DO102" s="90"/>
      <c r="DP102" s="90"/>
      <c r="DQ102" s="90"/>
      <c r="DR102" s="90"/>
      <c r="DS102" s="90"/>
      <c r="DT102" s="90"/>
      <c r="DU102" s="90"/>
      <c r="DV102" s="90"/>
      <c r="DW102" s="90"/>
      <c r="DX102" s="90"/>
      <c r="DY102" s="90"/>
      <c r="DZ102" s="90"/>
      <c r="EA102" s="90"/>
      <c r="EB102" s="90"/>
      <c r="EC102" s="90"/>
      <c r="ED102" s="90"/>
      <c r="EE102" s="90"/>
      <c r="EF102" s="90"/>
      <c r="EG102" s="90"/>
      <c r="EH102" s="90"/>
      <c r="EI102" s="90"/>
      <c r="EJ102" s="90"/>
      <c r="EK102" s="90"/>
      <c r="EL102" s="90"/>
      <c r="EM102" s="90"/>
      <c r="EN102" s="90"/>
      <c r="EO102" s="90"/>
      <c r="EP102" s="90"/>
      <c r="EQ102" s="90"/>
      <c r="ER102" s="90"/>
      <c r="ES102" s="90"/>
      <c r="ET102" s="90"/>
      <c r="EU102" s="90"/>
      <c r="EV102" s="90"/>
      <c r="EW102" s="90"/>
      <c r="EX102" s="90"/>
      <c r="EY102" s="90"/>
      <c r="EZ102" s="90"/>
      <c r="FA102" s="90"/>
      <c r="FB102" s="90"/>
      <c r="FC102" s="90"/>
      <c r="FD102" s="90"/>
      <c r="FE102" s="90"/>
      <c r="FF102" s="90"/>
      <c r="FG102" s="90"/>
      <c r="FH102" s="90"/>
      <c r="FI102" s="90"/>
      <c r="FJ102" s="90"/>
      <c r="FK102" s="90"/>
      <c r="FL102" s="90"/>
      <c r="FM102" s="90"/>
      <c r="FN102" s="90"/>
      <c r="FO102" s="90"/>
      <c r="FP102" s="90"/>
      <c r="FQ102" s="90"/>
      <c r="FR102" s="90"/>
      <c r="FS102" s="90"/>
      <c r="FT102" s="90"/>
      <c r="FU102" s="90"/>
      <c r="FV102" s="90"/>
      <c r="FW102" s="90"/>
      <c r="FX102" s="90"/>
      <c r="FY102" s="90"/>
      <c r="FZ102" s="90"/>
      <c r="GA102" s="90"/>
      <c r="GB102" s="90"/>
      <c r="GC102" s="90"/>
      <c r="GD102" s="90"/>
      <c r="GE102" s="90"/>
      <c r="GF102" s="90"/>
      <c r="GG102" s="90"/>
      <c r="GH102" s="90"/>
      <c r="GI102" s="90"/>
      <c r="GJ102" s="90"/>
      <c r="GK102" s="90"/>
      <c r="GL102" s="90"/>
      <c r="GM102" s="90"/>
      <c r="GN102" s="90"/>
      <c r="GO102" s="90"/>
      <c r="GP102" s="90"/>
      <c r="GQ102" s="90"/>
      <c r="GR102" s="90"/>
      <c r="GS102" s="90"/>
      <c r="GT102" s="90"/>
      <c r="GU102" s="90"/>
      <c r="GV102" s="90"/>
      <c r="GW102" s="90"/>
      <c r="GX102" s="90"/>
      <c r="GY102" s="90"/>
      <c r="GZ102" s="90"/>
      <c r="HA102" s="90"/>
      <c r="HB102" s="90"/>
      <c r="HC102" s="90"/>
      <c r="HD102" s="90"/>
      <c r="HE102" s="90"/>
      <c r="HF102" s="90"/>
      <c r="HG102" s="90"/>
      <c r="HH102" s="90"/>
      <c r="HI102" s="90"/>
      <c r="HJ102" s="90"/>
      <c r="HK102" s="90"/>
      <c r="HL102" s="90"/>
      <c r="HM102" s="90"/>
      <c r="HN102" s="90"/>
      <c r="HO102" s="90"/>
      <c r="HP102" s="90"/>
      <c r="HQ102" s="90"/>
      <c r="HR102" s="90"/>
      <c r="HS102" s="90"/>
      <c r="HT102" s="90"/>
      <c r="HU102" s="90"/>
      <c r="HV102" s="90"/>
      <c r="HW102" s="90"/>
      <c r="HX102" s="90"/>
      <c r="HY102" s="90"/>
      <c r="HZ102" s="90"/>
      <c r="IA102" s="90"/>
      <c r="IB102" s="90"/>
      <c r="IC102" s="90"/>
      <c r="ID102" s="90"/>
      <c r="IE102" s="90"/>
      <c r="IF102" s="90"/>
      <c r="IG102" s="90"/>
      <c r="IH102" s="90"/>
      <c r="II102" s="90"/>
      <c r="IJ102" s="90"/>
      <c r="IK102" s="90"/>
      <c r="IL102" s="90"/>
      <c r="IM102" s="90"/>
      <c r="IN102" s="90"/>
      <c r="IO102" s="90"/>
      <c r="IP102" s="90"/>
      <c r="IQ102" s="90"/>
      <c r="IR102" s="90"/>
      <c r="IS102" s="90"/>
      <c r="IT102" s="90"/>
      <c r="IU102" s="90"/>
      <c r="IV102" s="90"/>
      <c r="IW102" s="90"/>
      <c r="IX102" s="90"/>
      <c r="IY102" s="90"/>
      <c r="IZ102" s="90"/>
      <c r="JA102" s="90"/>
      <c r="JB102" s="90"/>
      <c r="JC102" s="90"/>
      <c r="JD102" s="90"/>
      <c r="JE102" s="90"/>
      <c r="JF102" s="90"/>
      <c r="JG102" s="90"/>
      <c r="JH102" s="90"/>
      <c r="JI102" s="90"/>
      <c r="JJ102" s="90"/>
      <c r="JK102" s="90"/>
      <c r="JL102" s="90"/>
      <c r="JM102" s="90"/>
      <c r="JN102" s="90"/>
      <c r="JO102" s="90"/>
      <c r="JP102" s="90"/>
      <c r="JQ102" s="90"/>
      <c r="JR102" s="90"/>
      <c r="JS102" s="90"/>
      <c r="JT102" s="90"/>
      <c r="JU102" s="90"/>
      <c r="JV102" s="90"/>
      <c r="JW102" s="90"/>
      <c r="JX102" s="90"/>
      <c r="JY102" s="90"/>
      <c r="JZ102" s="90"/>
      <c r="KA102" s="90"/>
      <c r="KB102" s="90"/>
      <c r="KC102" s="90"/>
      <c r="KD102" s="90"/>
      <c r="KE102" s="90"/>
      <c r="KF102" s="90"/>
      <c r="KG102" s="90"/>
      <c r="KH102" s="90"/>
      <c r="KI102" s="90"/>
      <c r="KJ102" s="90"/>
      <c r="KK102" s="90"/>
      <c r="KL102" s="90"/>
      <c r="KM102" s="90"/>
      <c r="KN102" s="90"/>
      <c r="KO102" s="90"/>
      <c r="KP102" s="90"/>
      <c r="KQ102" s="90"/>
      <c r="KR102" s="90"/>
      <c r="KS102" s="90"/>
      <c r="KT102" s="90"/>
      <c r="KU102" s="90"/>
      <c r="KV102" s="90"/>
      <c r="KW102" s="90"/>
      <c r="KX102" s="90"/>
      <c r="KY102" s="90"/>
      <c r="KZ102" s="90"/>
      <c r="LA102" s="90"/>
      <c r="LB102" s="90"/>
      <c r="LC102" s="90"/>
      <c r="LD102" s="90"/>
      <c r="LE102" s="90"/>
      <c r="LF102" s="90"/>
      <c r="LG102" s="90"/>
      <c r="LH102" s="90"/>
      <c r="LI102" s="90"/>
      <c r="LJ102" s="90"/>
      <c r="LK102" s="90"/>
      <c r="LL102" s="90"/>
      <c r="LM102" s="90"/>
      <c r="LN102" s="90"/>
      <c r="LO102" s="90"/>
      <c r="LP102" s="90"/>
      <c r="LQ102" s="90"/>
      <c r="LR102" s="90"/>
      <c r="LS102" s="90"/>
      <c r="LT102" s="90"/>
      <c r="LU102" s="90"/>
      <c r="LV102" s="90"/>
      <c r="LW102" s="90"/>
      <c r="LX102" s="90"/>
      <c r="LY102" s="90"/>
      <c r="LZ102" s="90"/>
      <c r="MA102" s="90"/>
      <c r="MB102" s="90"/>
      <c r="MC102" s="90"/>
      <c r="MD102" s="90"/>
      <c r="ME102" s="90"/>
      <c r="MF102" s="90"/>
      <c r="MG102" s="90"/>
      <c r="MH102" s="90"/>
      <c r="MI102" s="90"/>
      <c r="MJ102" s="90"/>
      <c r="MK102" s="90"/>
      <c r="ML102" s="90"/>
      <c r="MM102" s="90"/>
      <c r="MN102" s="90"/>
      <c r="MO102" s="90"/>
      <c r="MP102" s="90"/>
      <c r="MQ102" s="90"/>
      <c r="MR102" s="90"/>
      <c r="MS102" s="90"/>
      <c r="MT102" s="90"/>
      <c r="MU102" s="90"/>
      <c r="MV102" s="90"/>
      <c r="MW102" s="90"/>
      <c r="MX102" s="90"/>
      <c r="MY102" s="90"/>
      <c r="MZ102" s="90"/>
      <c r="NA102" s="90"/>
      <c r="NB102" s="90"/>
      <c r="NC102" s="90"/>
      <c r="ND102" s="90"/>
      <c r="NE102" s="90"/>
      <c r="NF102" s="90"/>
      <c r="NG102" s="90"/>
      <c r="NH102" s="90"/>
      <c r="NI102" s="90"/>
      <c r="NJ102" s="90"/>
      <c r="NK102" s="90"/>
      <c r="NL102" s="90"/>
      <c r="NM102" s="90"/>
      <c r="NN102" s="90"/>
      <c r="NO102" s="90"/>
      <c r="NP102" s="90"/>
      <c r="NQ102" s="90"/>
      <c r="NR102" s="90"/>
      <c r="NS102" s="90"/>
      <c r="NT102" s="90"/>
      <c r="NU102" s="90"/>
      <c r="NV102" s="90"/>
      <c r="NW102" s="90"/>
      <c r="NX102" s="90"/>
      <c r="NY102" s="90"/>
      <c r="NZ102" s="90"/>
      <c r="OA102" s="90"/>
      <c r="OB102" s="90"/>
      <c r="OC102" s="90"/>
      <c r="OD102" s="90"/>
      <c r="OE102" s="90"/>
      <c r="OF102" s="90"/>
      <c r="OG102" s="90"/>
      <c r="OH102" s="90"/>
      <c r="OI102" s="90"/>
      <c r="OJ102" s="90"/>
      <c r="OK102" s="90"/>
      <c r="OL102" s="90"/>
      <c r="OM102" s="90"/>
      <c r="ON102" s="90"/>
      <c r="OO102" s="90"/>
      <c r="OP102" s="90"/>
      <c r="OQ102" s="90"/>
      <c r="OR102" s="90"/>
      <c r="OS102" s="90"/>
      <c r="OT102" s="90"/>
      <c r="OU102" s="90"/>
      <c r="OV102" s="90"/>
      <c r="OW102" s="90"/>
      <c r="OX102" s="90"/>
      <c r="OY102" s="90"/>
      <c r="OZ102" s="90"/>
      <c r="PA102" s="90"/>
      <c r="PB102" s="90"/>
      <c r="PC102" s="90"/>
      <c r="PD102" s="90"/>
      <c r="PE102" s="90"/>
      <c r="PF102" s="90"/>
      <c r="PG102" s="90"/>
      <c r="PH102" s="90"/>
      <c r="PI102" s="90"/>
      <c r="PJ102" s="90"/>
      <c r="PK102" s="90"/>
      <c r="PL102" s="90"/>
      <c r="PM102" s="90"/>
      <c r="PN102" s="90"/>
      <c r="PO102" s="90"/>
      <c r="PP102" s="90"/>
      <c r="PQ102" s="90"/>
      <c r="PR102" s="90"/>
      <c r="PS102" s="90"/>
      <c r="PT102" s="90"/>
      <c r="PU102" s="90"/>
      <c r="PV102" s="90"/>
      <c r="PW102" s="90"/>
      <c r="PX102" s="90"/>
      <c r="PY102" s="90"/>
      <c r="PZ102" s="90"/>
      <c r="QA102" s="90"/>
      <c r="QB102" s="90"/>
      <c r="QC102" s="90"/>
      <c r="QD102" s="90"/>
      <c r="QE102" s="90"/>
      <c r="QF102" s="90"/>
      <c r="QG102" s="90"/>
      <c r="QH102" s="90"/>
      <c r="QI102" s="90"/>
      <c r="QJ102" s="90"/>
      <c r="QK102" s="90"/>
      <c r="QL102" s="90"/>
      <c r="QM102" s="90"/>
      <c r="QN102" s="90"/>
      <c r="QO102" s="90"/>
      <c r="QP102" s="90"/>
      <c r="QQ102" s="90"/>
      <c r="QR102" s="90"/>
      <c r="QS102" s="90"/>
      <c r="QT102" s="90"/>
      <c r="QU102" s="90"/>
      <c r="QV102" s="90"/>
      <c r="QW102" s="90"/>
      <c r="QX102" s="90"/>
      <c r="QY102" s="90"/>
      <c r="QZ102" s="90"/>
      <c r="RA102" s="90"/>
      <c r="RB102" s="90"/>
      <c r="RC102" s="90"/>
      <c r="RD102" s="90"/>
      <c r="RE102" s="90"/>
      <c r="RF102" s="90"/>
      <c r="RG102" s="90"/>
      <c r="RH102" s="90"/>
      <c r="RI102" s="90"/>
      <c r="RJ102" s="90"/>
      <c r="RK102" s="90"/>
      <c r="RL102" s="90"/>
      <c r="RM102" s="90"/>
      <c r="RN102" s="90"/>
      <c r="RO102" s="90"/>
      <c r="RP102" s="90"/>
      <c r="RQ102" s="90"/>
      <c r="RR102" s="90"/>
      <c r="RS102" s="90"/>
      <c r="RT102" s="90"/>
      <c r="RU102" s="90"/>
      <c r="RV102" s="90"/>
      <c r="RW102" s="90"/>
      <c r="RX102" s="90"/>
      <c r="RY102" s="90"/>
      <c r="RZ102" s="90"/>
      <c r="SA102" s="90"/>
      <c r="SB102" s="90"/>
      <c r="SC102" s="90"/>
      <c r="SD102" s="90"/>
      <c r="SE102" s="90"/>
      <c r="SF102" s="90"/>
      <c r="SG102" s="90"/>
      <c r="SH102" s="90"/>
      <c r="SI102" s="90"/>
      <c r="SJ102" s="90"/>
      <c r="SK102" s="90"/>
      <c r="SL102" s="90"/>
      <c r="SM102" s="90"/>
      <c r="SN102" s="90"/>
      <c r="SO102" s="90"/>
      <c r="SP102" s="90"/>
      <c r="SQ102" s="90"/>
      <c r="SR102" s="90"/>
      <c r="SS102" s="90"/>
      <c r="ST102" s="90"/>
      <c r="SU102" s="90"/>
      <c r="SV102" s="90"/>
      <c r="SW102" s="90"/>
      <c r="SX102" s="90"/>
      <c r="SY102" s="90"/>
      <c r="SZ102" s="90"/>
      <c r="TA102" s="90"/>
      <c r="TB102" s="90"/>
      <c r="TC102" s="90"/>
      <c r="TD102" s="90"/>
      <c r="TE102" s="90"/>
      <c r="TF102" s="90"/>
      <c r="TG102" s="90"/>
      <c r="TH102" s="90"/>
      <c r="TI102" s="90"/>
      <c r="TJ102" s="90"/>
      <c r="TK102" s="90"/>
      <c r="TL102" s="90"/>
      <c r="TM102" s="90"/>
      <c r="TN102" s="90"/>
      <c r="TO102" s="90"/>
      <c r="TP102" s="90"/>
      <c r="TQ102" s="90"/>
      <c r="TR102" s="90"/>
      <c r="TS102" s="90"/>
      <c r="TT102" s="90"/>
      <c r="TU102" s="90"/>
      <c r="TV102" s="90"/>
      <c r="TW102" s="90"/>
      <c r="TX102" s="90"/>
      <c r="TY102" s="90"/>
      <c r="TZ102" s="90"/>
      <c r="UA102" s="90"/>
      <c r="UB102" s="90"/>
      <c r="UC102" s="90"/>
      <c r="UD102" s="90"/>
      <c r="UE102" s="90"/>
      <c r="UF102" s="90"/>
      <c r="UG102" s="90"/>
      <c r="UH102" s="90"/>
      <c r="UI102" s="90"/>
      <c r="UJ102" s="90"/>
      <c r="UK102" s="90"/>
      <c r="UL102" s="90"/>
      <c r="UM102" s="90"/>
      <c r="UN102" s="90"/>
      <c r="UO102" s="90"/>
      <c r="UP102" s="90"/>
      <c r="UQ102" s="90"/>
      <c r="UR102" s="90"/>
      <c r="US102" s="90"/>
      <c r="UT102" s="90"/>
      <c r="UU102" s="90"/>
      <c r="UV102" s="90"/>
      <c r="UW102" s="90"/>
      <c r="UX102" s="90"/>
      <c r="UY102" s="90"/>
      <c r="UZ102" s="90"/>
      <c r="VA102" s="90"/>
      <c r="VB102" s="90"/>
      <c r="VC102" s="90"/>
      <c r="VD102" s="90"/>
      <c r="VE102" s="90"/>
      <c r="VF102" s="90"/>
      <c r="VG102" s="90"/>
      <c r="VH102" s="90"/>
      <c r="VI102" s="90"/>
      <c r="VJ102" s="90"/>
      <c r="VK102" s="90"/>
      <c r="VL102" s="90"/>
      <c r="VM102" s="90"/>
      <c r="VN102" s="90"/>
      <c r="VO102" s="90"/>
      <c r="VP102" s="90"/>
      <c r="VQ102" s="90"/>
      <c r="VR102" s="90"/>
      <c r="VS102" s="90"/>
      <c r="VT102" s="90"/>
      <c r="VU102" s="90"/>
      <c r="VV102" s="90"/>
      <c r="VW102" s="90"/>
      <c r="VX102" s="90"/>
      <c r="VY102" s="90"/>
      <c r="VZ102" s="90"/>
      <c r="WA102" s="90"/>
      <c r="WB102" s="90"/>
      <c r="WC102" s="90"/>
      <c r="WD102" s="90"/>
      <c r="WE102" s="90"/>
      <c r="WF102" s="90"/>
      <c r="WG102" s="90"/>
      <c r="WH102" s="90"/>
      <c r="WI102" s="90"/>
      <c r="WJ102" s="90"/>
      <c r="WK102" s="90"/>
      <c r="WL102" s="90"/>
      <c r="WM102" s="90"/>
      <c r="WN102" s="90"/>
      <c r="WO102" s="90"/>
      <c r="WP102" s="90"/>
      <c r="WQ102" s="90"/>
      <c r="WR102" s="90"/>
      <c r="WS102" s="90"/>
      <c r="WT102" s="90"/>
      <c r="WU102" s="90"/>
      <c r="WV102" s="90"/>
      <c r="WW102" s="90"/>
      <c r="WX102" s="90"/>
      <c r="WY102" s="90"/>
      <c r="WZ102" s="90"/>
      <c r="XA102" s="90"/>
      <c r="XB102" s="90"/>
      <c r="XC102" s="90"/>
      <c r="XD102" s="90"/>
      <c r="XE102" s="90"/>
      <c r="XF102" s="90"/>
      <c r="XG102" s="90"/>
      <c r="XH102" s="90"/>
      <c r="XI102" s="90"/>
      <c r="XJ102" s="90"/>
      <c r="XK102" s="90"/>
      <c r="XL102" s="90"/>
      <c r="XM102" s="90"/>
      <c r="XN102" s="90"/>
      <c r="XO102" s="90"/>
      <c r="XP102" s="90"/>
      <c r="XQ102" s="90"/>
      <c r="XR102" s="90"/>
      <c r="XS102" s="90"/>
      <c r="XT102" s="90"/>
      <c r="XU102" s="90"/>
      <c r="XV102" s="90"/>
      <c r="XW102" s="90"/>
      <c r="XX102" s="90"/>
      <c r="XY102" s="90"/>
      <c r="XZ102" s="90"/>
      <c r="YA102" s="90"/>
      <c r="YB102" s="90"/>
      <c r="YC102" s="90"/>
      <c r="YD102" s="90"/>
      <c r="YE102" s="90"/>
      <c r="YF102" s="90"/>
      <c r="YG102" s="90"/>
      <c r="YH102" s="90"/>
      <c r="YI102" s="90"/>
      <c r="YJ102" s="90"/>
      <c r="YK102" s="90"/>
      <c r="YL102" s="90"/>
      <c r="YM102" s="90"/>
      <c r="YN102" s="90"/>
      <c r="YO102" s="90"/>
      <c r="YP102" s="90"/>
      <c r="YQ102" s="90"/>
      <c r="YR102" s="90"/>
      <c r="YS102" s="90"/>
      <c r="YT102" s="90"/>
      <c r="YU102" s="90"/>
      <c r="YV102" s="90"/>
      <c r="YW102" s="90"/>
      <c r="YX102" s="90"/>
      <c r="YY102" s="90"/>
      <c r="YZ102" s="90"/>
      <c r="ZA102" s="90"/>
      <c r="ZB102" s="90"/>
      <c r="ZC102" s="90"/>
      <c r="ZD102" s="90"/>
      <c r="ZE102" s="90"/>
      <c r="ZF102" s="90"/>
      <c r="ZG102" s="90"/>
      <c r="ZH102" s="90"/>
      <c r="ZI102" s="90"/>
      <c r="ZJ102" s="90"/>
      <c r="ZK102" s="90"/>
      <c r="ZL102" s="90"/>
      <c r="ZM102" s="90"/>
      <c r="ZN102" s="90"/>
      <c r="ZO102" s="90"/>
      <c r="ZP102" s="90"/>
      <c r="ZQ102" s="90"/>
      <c r="ZR102" s="90"/>
      <c r="ZS102" s="90"/>
      <c r="ZT102" s="90"/>
      <c r="ZU102" s="90"/>
      <c r="ZV102" s="90"/>
      <c r="ZW102" s="90"/>
      <c r="ZX102" s="90"/>
      <c r="ZY102" s="90"/>
      <c r="ZZ102" s="90"/>
      <c r="AAA102" s="90"/>
      <c r="AAB102" s="90"/>
      <c r="AAC102" s="90"/>
      <c r="AAD102" s="90"/>
      <c r="AAE102" s="90"/>
      <c r="AAF102" s="90"/>
      <c r="AAG102" s="90"/>
      <c r="AAH102" s="90"/>
      <c r="AAI102" s="90"/>
      <c r="AAJ102" s="90"/>
      <c r="AAK102" s="90"/>
      <c r="AAL102" s="90"/>
      <c r="AAM102" s="90"/>
      <c r="AAN102" s="90"/>
      <c r="AAO102" s="90"/>
      <c r="AAP102" s="90"/>
      <c r="AAQ102" s="90"/>
      <c r="AAR102" s="90"/>
      <c r="AAS102" s="90"/>
      <c r="AAT102" s="90"/>
      <c r="AAU102" s="90"/>
      <c r="AAV102" s="90"/>
      <c r="AAW102" s="90"/>
      <c r="AAX102" s="90"/>
      <c r="AAY102" s="90"/>
      <c r="AAZ102" s="90"/>
      <c r="ABA102" s="90"/>
      <c r="ABB102" s="90"/>
      <c r="ABC102" s="90"/>
      <c r="ABD102" s="90"/>
      <c r="ABE102" s="90"/>
      <c r="ABF102" s="90"/>
      <c r="ABG102" s="90"/>
      <c r="ABH102" s="90"/>
      <c r="ABI102" s="90"/>
      <c r="ABJ102" s="90"/>
      <c r="ABK102" s="90"/>
      <c r="ABL102" s="90"/>
      <c r="ABM102" s="90"/>
      <c r="ABN102" s="90"/>
      <c r="ABO102" s="90"/>
      <c r="ABP102" s="90"/>
      <c r="ABQ102" s="90"/>
      <c r="ABR102" s="90"/>
      <c r="ABS102" s="90"/>
      <c r="ABT102" s="90"/>
      <c r="ABU102" s="90"/>
      <c r="ABV102" s="90"/>
      <c r="ABW102" s="90"/>
      <c r="ABX102" s="90"/>
      <c r="ABY102" s="90"/>
      <c r="ABZ102" s="90"/>
      <c r="ACA102" s="90"/>
      <c r="ACB102" s="90"/>
      <c r="ACC102" s="90"/>
      <c r="ACD102" s="90"/>
      <c r="ACE102" s="90"/>
      <c r="ACF102" s="90"/>
      <c r="ACG102" s="90"/>
      <c r="ACH102" s="90"/>
      <c r="ACI102" s="90"/>
      <c r="ACJ102" s="90"/>
      <c r="ACK102" s="90"/>
      <c r="ACL102" s="90"/>
      <c r="ACM102" s="90"/>
      <c r="ACN102" s="90"/>
      <c r="ACO102" s="90"/>
      <c r="ACP102" s="90"/>
      <c r="ACQ102" s="90"/>
      <c r="ACR102" s="90"/>
      <c r="ACS102" s="90"/>
      <c r="ACT102" s="90"/>
      <c r="ACU102" s="90"/>
      <c r="ACV102" s="90"/>
      <c r="ACW102" s="90"/>
      <c r="ACX102" s="90"/>
      <c r="ACY102" s="90"/>
      <c r="ACZ102" s="90"/>
      <c r="ADA102" s="90"/>
      <c r="ADB102" s="90"/>
      <c r="ADC102" s="90"/>
      <c r="ADD102" s="90"/>
      <c r="ADE102" s="90"/>
      <c r="ADF102" s="90"/>
      <c r="ADG102" s="90"/>
      <c r="ADH102" s="90"/>
      <c r="ADI102" s="90"/>
      <c r="ADJ102" s="90"/>
      <c r="ADK102" s="90"/>
      <c r="ADL102" s="90"/>
      <c r="ADM102" s="90"/>
      <c r="ADN102" s="90"/>
      <c r="ADO102" s="90"/>
      <c r="ADP102" s="90"/>
      <c r="ADQ102" s="90"/>
      <c r="ADR102" s="90"/>
      <c r="ADS102" s="90"/>
      <c r="ADT102" s="90"/>
      <c r="ADU102" s="90"/>
      <c r="ADV102" s="90"/>
      <c r="ADW102" s="90"/>
      <c r="ADX102" s="90"/>
      <c r="ADY102" s="90"/>
      <c r="ADZ102" s="90"/>
      <c r="AEA102" s="90"/>
      <c r="AEB102" s="90"/>
      <c r="AEC102" s="90"/>
      <c r="AED102" s="90"/>
      <c r="AEE102" s="90"/>
      <c r="AEF102" s="90"/>
      <c r="AEG102" s="90"/>
      <c r="AEH102" s="90"/>
      <c r="AEI102" s="90"/>
      <c r="AEJ102" s="90"/>
      <c r="AEK102" s="90"/>
      <c r="AEL102" s="90"/>
      <c r="AEM102" s="90"/>
      <c r="AEN102" s="90"/>
      <c r="AEO102" s="90"/>
      <c r="AEP102" s="90"/>
      <c r="AEQ102" s="90"/>
      <c r="AER102" s="90"/>
      <c r="AES102" s="90"/>
      <c r="AET102" s="90"/>
      <c r="AEU102" s="90"/>
      <c r="AEV102" s="90"/>
      <c r="AEW102" s="90"/>
      <c r="AEX102" s="90"/>
      <c r="AEY102" s="90"/>
      <c r="AEZ102" s="90"/>
      <c r="AFA102" s="90"/>
      <c r="AFB102" s="90"/>
      <c r="AFC102" s="90"/>
      <c r="AFD102" s="90"/>
      <c r="AFE102" s="90"/>
      <c r="AFF102" s="90"/>
      <c r="AFG102" s="90"/>
      <c r="AFH102" s="90"/>
      <c r="AFI102" s="90"/>
      <c r="AFJ102" s="90"/>
      <c r="AFK102" s="90"/>
      <c r="AFL102" s="90"/>
      <c r="AFM102" s="90"/>
      <c r="AFN102" s="90"/>
      <c r="AFO102" s="90"/>
      <c r="AFP102" s="90"/>
      <c r="AFQ102" s="90"/>
      <c r="AFR102" s="90"/>
      <c r="AFS102" s="90"/>
      <c r="AFT102" s="90"/>
      <c r="AFU102" s="90"/>
      <c r="AFV102" s="90"/>
      <c r="AFW102" s="90"/>
      <c r="AFX102" s="90"/>
      <c r="AFY102" s="90"/>
      <c r="AFZ102" s="90"/>
      <c r="AGA102" s="90"/>
      <c r="AGB102" s="90"/>
      <c r="AGC102" s="90"/>
      <c r="AGD102" s="90"/>
      <c r="AGE102" s="90"/>
      <c r="AGF102" s="90"/>
      <c r="AGG102" s="90"/>
      <c r="AGH102" s="90"/>
      <c r="AGI102" s="90"/>
      <c r="AGJ102" s="90"/>
      <c r="AGK102" s="90"/>
      <c r="AGL102" s="90"/>
      <c r="AGM102" s="90"/>
      <c r="AGN102" s="90"/>
      <c r="AGO102" s="90"/>
      <c r="AGP102" s="90"/>
      <c r="AGQ102" s="90"/>
      <c r="AGR102" s="90"/>
      <c r="AGS102" s="90"/>
      <c r="AGT102" s="90"/>
      <c r="AGU102" s="90"/>
      <c r="AGV102" s="90"/>
      <c r="AGW102" s="90"/>
      <c r="AGX102" s="90"/>
      <c r="AGY102" s="90"/>
      <c r="AGZ102" s="90"/>
      <c r="AHA102" s="90"/>
      <c r="AHB102" s="90"/>
      <c r="AHC102" s="90"/>
      <c r="AHD102" s="90"/>
      <c r="AHE102" s="90"/>
      <c r="AHF102" s="90"/>
      <c r="AHG102" s="90"/>
      <c r="AHH102" s="90"/>
      <c r="AHI102" s="90"/>
      <c r="AHJ102" s="90"/>
      <c r="AHK102" s="90"/>
      <c r="AHL102" s="90"/>
      <c r="AHM102" s="90"/>
      <c r="AHN102" s="90"/>
      <c r="AHO102" s="90"/>
      <c r="AHP102" s="90"/>
      <c r="AHQ102" s="90"/>
      <c r="AHR102" s="90"/>
      <c r="AHS102" s="90"/>
      <c r="AHT102" s="90"/>
      <c r="AHU102" s="90"/>
      <c r="AHV102" s="90"/>
      <c r="AHW102" s="90"/>
      <c r="AHX102" s="90"/>
      <c r="AHY102" s="90"/>
      <c r="AHZ102" s="90"/>
      <c r="AIA102" s="90"/>
      <c r="AIB102" s="90"/>
      <c r="AIC102" s="90"/>
      <c r="AID102" s="90"/>
      <c r="AIE102" s="90"/>
      <c r="AIF102" s="90"/>
      <c r="AIG102" s="90"/>
      <c r="AIH102" s="90"/>
      <c r="AII102" s="90"/>
      <c r="AIJ102" s="90"/>
      <c r="AIK102" s="90"/>
      <c r="AIL102" s="90"/>
      <c r="AIM102" s="90"/>
      <c r="AIN102" s="90"/>
      <c r="AIO102" s="90"/>
      <c r="AIP102" s="90"/>
      <c r="AIQ102" s="90"/>
      <c r="AIR102" s="90"/>
      <c r="AIS102" s="90"/>
      <c r="AIT102" s="90"/>
      <c r="AIU102" s="90"/>
      <c r="AIV102" s="90"/>
      <c r="AIW102" s="90"/>
      <c r="AIX102" s="90"/>
      <c r="AIY102" s="90"/>
      <c r="AIZ102" s="90"/>
      <c r="AJA102" s="90"/>
      <c r="AJB102" s="90"/>
      <c r="AJC102" s="90"/>
      <c r="AJD102" s="90"/>
      <c r="AJE102" s="90"/>
      <c r="AJF102" s="90"/>
      <c r="AJG102" s="90"/>
      <c r="AJH102" s="90"/>
      <c r="AJI102" s="90"/>
      <c r="AJJ102" s="90"/>
      <c r="AJK102" s="90"/>
      <c r="AJL102" s="90"/>
      <c r="AJM102" s="90"/>
      <c r="AJN102" s="90"/>
      <c r="AJO102" s="90"/>
      <c r="AJP102" s="90"/>
      <c r="AJQ102" s="90"/>
      <c r="AJR102" s="90"/>
      <c r="AJS102" s="90"/>
      <c r="AJT102" s="90"/>
      <c r="AJU102" s="90"/>
      <c r="AJV102" s="90"/>
      <c r="AJW102" s="90"/>
      <c r="AJX102" s="90"/>
      <c r="AJY102" s="90"/>
      <c r="AJZ102" s="90"/>
      <c r="AKA102" s="90"/>
      <c r="AKB102" s="90"/>
      <c r="AKC102" s="90"/>
      <c r="AKD102" s="90"/>
      <c r="AKE102" s="90"/>
      <c r="AKF102" s="90"/>
      <c r="AKG102" s="90"/>
      <c r="AKH102" s="90"/>
      <c r="AKI102" s="90"/>
      <c r="AKJ102" s="90"/>
      <c r="AKK102" s="90"/>
      <c r="AKL102" s="90"/>
      <c r="AKM102" s="90"/>
      <c r="AKN102" s="90"/>
      <c r="AKO102" s="90"/>
      <c r="AKP102" s="90"/>
      <c r="AKQ102" s="90"/>
      <c r="AKR102" s="90"/>
      <c r="AKS102" s="90"/>
      <c r="AKT102" s="90"/>
      <c r="AKU102" s="90"/>
      <c r="AKV102" s="90"/>
      <c r="AKW102" s="90"/>
      <c r="AKX102" s="90"/>
      <c r="AKY102" s="90"/>
      <c r="AKZ102" s="90"/>
      <c r="ALA102" s="90"/>
      <c r="ALB102" s="90"/>
      <c r="ALC102" s="90"/>
      <c r="ALD102" s="90"/>
      <c r="ALE102" s="90"/>
      <c r="ALF102" s="90"/>
      <c r="ALG102" s="90"/>
      <c r="ALH102" s="90"/>
      <c r="ALI102" s="90"/>
      <c r="ALJ102" s="90"/>
      <c r="ALK102" s="90"/>
      <c r="ALL102" s="90"/>
      <c r="ALM102" s="90"/>
      <c r="ALN102" s="90"/>
      <c r="ALO102" s="90"/>
      <c r="ALP102" s="90"/>
      <c r="ALQ102" s="90"/>
      <c r="ALR102" s="90"/>
      <c r="ALS102" s="90"/>
      <c r="ALT102" s="90"/>
      <c r="ALU102" s="90"/>
      <c r="ALV102" s="90"/>
      <c r="ALW102" s="90"/>
      <c r="ALX102" s="90"/>
      <c r="ALY102" s="90"/>
      <c r="ALZ102" s="90"/>
      <c r="AMA102" s="90"/>
      <c r="AMB102" s="90"/>
      <c r="AMC102" s="90"/>
      <c r="AMD102" s="90"/>
      <c r="AME102" s="90"/>
      <c r="AMF102" s="90"/>
      <c r="AMG102" s="90"/>
      <c r="AMH102" s="90"/>
      <c r="AMI102" s="90"/>
    </row>
    <row r="103" spans="1:1023" ht="123.75" customHeight="1">
      <c r="A103" s="430">
        <v>38</v>
      </c>
      <c r="B103" s="433" t="s">
        <v>712</v>
      </c>
      <c r="C103" s="367"/>
      <c r="D103" s="433" t="s">
        <v>840</v>
      </c>
      <c r="E103" s="433" t="s">
        <v>841</v>
      </c>
      <c r="F103" s="427"/>
      <c r="G103" s="367"/>
      <c r="H103" s="416"/>
      <c r="I103" s="369"/>
      <c r="J103" s="136" t="s">
        <v>735</v>
      </c>
      <c r="K103" s="115" t="s">
        <v>1059</v>
      </c>
      <c r="L103" s="369"/>
      <c r="M103" s="419"/>
      <c r="N103" s="374"/>
      <c r="O103" s="369"/>
      <c r="P103" s="391"/>
      <c r="Q103" s="385"/>
      <c r="R103" s="393"/>
      <c r="S103" s="394"/>
      <c r="T103" s="385"/>
      <c r="U103" s="404"/>
      <c r="V103" s="136" t="s">
        <v>112</v>
      </c>
      <c r="W103" s="116" t="s">
        <v>1060</v>
      </c>
      <c r="X103" s="117" t="s">
        <v>1061</v>
      </c>
      <c r="Y103" s="118" t="s">
        <v>891</v>
      </c>
      <c r="Z103" s="119" t="s">
        <v>853</v>
      </c>
      <c r="AA103" s="120" t="str">
        <f t="shared" si="5"/>
        <v>Probabilidad</v>
      </c>
      <c r="AB103" s="121" t="s">
        <v>727</v>
      </c>
      <c r="AC103" s="121" t="s">
        <v>728</v>
      </c>
      <c r="AD103" s="122" t="str">
        <f t="shared" si="6"/>
        <v>40%</v>
      </c>
      <c r="AE103" s="121" t="s">
        <v>729</v>
      </c>
      <c r="AF103" s="121" t="s">
        <v>730</v>
      </c>
      <c r="AG103" s="121" t="s">
        <v>731</v>
      </c>
      <c r="AH103" s="123">
        <f>IFERROR(IF(AND(AA102="Probabilidad",AA103="Probabilidad"),(AI102-(+AI102*AD103)),IF(AND(AA103="Probabilidad",AA102="Impacto"),(AI102-(+AI102*AD103)),IF(AA103="Impacto",AI102,""))),"")</f>
        <v>0.28799999999999998</v>
      </c>
      <c r="AI103" s="122">
        <f t="shared" si="7"/>
        <v>0.28799999999999998</v>
      </c>
      <c r="AJ103" s="387"/>
      <c r="AK103" s="388"/>
      <c r="AL103" s="124">
        <f t="shared" ref="AL103:AL108" si="123">IFERROR(IF(AND(AA102="Impacto",AA103="Impacto"),(AL102-(+AL102*AD103)),IF(AND(AA103="Impacto",AA102="Probabilidad"),(AL102-(+AL102*AD103)),IF(AA103="Probabilidad",AL102,""))),"")</f>
        <v>0.8</v>
      </c>
      <c r="AM103" s="389"/>
      <c r="AN103" s="388"/>
      <c r="AO103" s="384"/>
      <c r="AP103" s="367"/>
      <c r="AQ103" s="120" t="s">
        <v>118</v>
      </c>
      <c r="AR103" s="119" t="s">
        <v>1062</v>
      </c>
      <c r="AS103" s="119" t="s">
        <v>853</v>
      </c>
      <c r="AT103" s="126">
        <v>44834</v>
      </c>
      <c r="AU103" s="127" t="s">
        <v>733</v>
      </c>
      <c r="AV103" s="371"/>
      <c r="AW103" s="142" t="s">
        <v>112</v>
      </c>
      <c r="AX103" s="253" t="s">
        <v>2866</v>
      </c>
      <c r="AY103" s="273" t="s">
        <v>2937</v>
      </c>
      <c r="AZ103" s="273" t="s">
        <v>2938</v>
      </c>
      <c r="BA103" s="143" t="s">
        <v>118</v>
      </c>
      <c r="BB103" s="253" t="s">
        <v>2866</v>
      </c>
      <c r="BC103" s="273" t="s">
        <v>3886</v>
      </c>
      <c r="BD103" s="273" t="s">
        <v>3887</v>
      </c>
      <c r="BE103" s="421"/>
      <c r="BF103" s="423"/>
      <c r="BG103" s="423"/>
      <c r="BH103" s="131"/>
      <c r="AMI103" s="86"/>
    </row>
    <row r="104" spans="1:1023" ht="121.5" customHeight="1">
      <c r="A104" s="430">
        <v>38</v>
      </c>
      <c r="B104" s="433" t="s">
        <v>712</v>
      </c>
      <c r="C104" s="367"/>
      <c r="D104" s="433" t="s">
        <v>840</v>
      </c>
      <c r="E104" s="433" t="s">
        <v>841</v>
      </c>
      <c r="F104" s="427"/>
      <c r="G104" s="367"/>
      <c r="H104" s="416"/>
      <c r="I104" s="369"/>
      <c r="J104" s="136" t="s">
        <v>741</v>
      </c>
      <c r="K104" s="115" t="s">
        <v>1063</v>
      </c>
      <c r="L104" s="369"/>
      <c r="M104" s="419"/>
      <c r="N104" s="374"/>
      <c r="O104" s="369"/>
      <c r="P104" s="391"/>
      <c r="Q104" s="385"/>
      <c r="R104" s="393"/>
      <c r="S104" s="394"/>
      <c r="T104" s="385"/>
      <c r="U104" s="404"/>
      <c r="V104" s="136" t="s">
        <v>124</v>
      </c>
      <c r="W104" s="116" t="s">
        <v>1064</v>
      </c>
      <c r="X104" s="174" t="s">
        <v>1065</v>
      </c>
      <c r="Y104" s="118" t="s">
        <v>891</v>
      </c>
      <c r="Z104" s="119" t="s">
        <v>853</v>
      </c>
      <c r="AA104" s="120" t="str">
        <f t="shared" si="5"/>
        <v>Probabilidad</v>
      </c>
      <c r="AB104" s="121" t="s">
        <v>727</v>
      </c>
      <c r="AC104" s="121" t="s">
        <v>728</v>
      </c>
      <c r="AD104" s="122" t="str">
        <f t="shared" si="6"/>
        <v>40%</v>
      </c>
      <c r="AE104" s="121" t="s">
        <v>729</v>
      </c>
      <c r="AF104" s="121" t="s">
        <v>730</v>
      </c>
      <c r="AG104" s="121" t="s">
        <v>731</v>
      </c>
      <c r="AH104" s="123">
        <f t="shared" ref="AH104:AH108" si="124">IFERROR(IF(AND(AA103="Probabilidad",AA104="Probabilidad"),(AI103-(+AI103*AD104)),IF(AND(AA104="Probabilidad",AA103="Impacto"),(AI103-(+AI103*AD104)),IF(AA104="Impacto",AI103,""))),"")</f>
        <v>0.17279999999999998</v>
      </c>
      <c r="AI104" s="122">
        <f t="shared" si="7"/>
        <v>0.17279999999999998</v>
      </c>
      <c r="AJ104" s="387"/>
      <c r="AK104" s="388"/>
      <c r="AL104" s="124">
        <f t="shared" si="123"/>
        <v>0.8</v>
      </c>
      <c r="AM104" s="389"/>
      <c r="AN104" s="388"/>
      <c r="AO104" s="384"/>
      <c r="AP104" s="367"/>
      <c r="AQ104" s="120" t="s">
        <v>128</v>
      </c>
      <c r="AR104" s="134" t="s">
        <v>94</v>
      </c>
      <c r="AS104" s="134" t="s">
        <v>94</v>
      </c>
      <c r="AT104" s="134" t="s">
        <v>94</v>
      </c>
      <c r="AU104" s="134" t="s">
        <v>94</v>
      </c>
      <c r="AV104" s="371"/>
      <c r="AW104" s="142" t="s">
        <v>124</v>
      </c>
      <c r="AX104" s="253" t="s">
        <v>2866</v>
      </c>
      <c r="AY104" s="273" t="s">
        <v>2939</v>
      </c>
      <c r="AZ104" s="273" t="s">
        <v>2938</v>
      </c>
      <c r="BA104" s="143" t="s">
        <v>128</v>
      </c>
      <c r="BB104" s="128"/>
      <c r="BC104" s="128"/>
      <c r="BD104" s="128"/>
      <c r="BE104" s="421"/>
      <c r="BF104" s="423"/>
      <c r="BG104" s="423"/>
      <c r="BH104" s="131"/>
      <c r="AMI104" s="86"/>
    </row>
    <row r="105" spans="1:1023" ht="64.5">
      <c r="A105" s="430">
        <v>38</v>
      </c>
      <c r="B105" s="433" t="s">
        <v>712</v>
      </c>
      <c r="C105" s="367"/>
      <c r="D105" s="433" t="s">
        <v>840</v>
      </c>
      <c r="E105" s="433" t="s">
        <v>841</v>
      </c>
      <c r="F105" s="427"/>
      <c r="G105" s="367"/>
      <c r="H105" s="416"/>
      <c r="I105" s="369"/>
      <c r="J105" s="136" t="s">
        <v>749</v>
      </c>
      <c r="K105" s="115" t="s">
        <v>1066</v>
      </c>
      <c r="L105" s="369"/>
      <c r="M105" s="419"/>
      <c r="N105" s="374"/>
      <c r="O105" s="369"/>
      <c r="P105" s="391"/>
      <c r="Q105" s="385"/>
      <c r="R105" s="393"/>
      <c r="S105" s="394"/>
      <c r="T105" s="385"/>
      <c r="U105" s="404"/>
      <c r="V105" s="136" t="s">
        <v>131</v>
      </c>
      <c r="W105" s="116" t="s">
        <v>889</v>
      </c>
      <c r="X105" s="146" t="s">
        <v>1067</v>
      </c>
      <c r="Y105" s="118" t="s">
        <v>891</v>
      </c>
      <c r="Z105" s="119" t="s">
        <v>853</v>
      </c>
      <c r="AA105" s="120" t="str">
        <f t="shared" si="5"/>
        <v>Probabilidad</v>
      </c>
      <c r="AB105" s="121" t="s">
        <v>727</v>
      </c>
      <c r="AC105" s="121" t="s">
        <v>728</v>
      </c>
      <c r="AD105" s="122" t="str">
        <f t="shared" si="6"/>
        <v>40%</v>
      </c>
      <c r="AE105" s="121" t="s">
        <v>729</v>
      </c>
      <c r="AF105" s="121" t="s">
        <v>730</v>
      </c>
      <c r="AG105" s="121" t="s">
        <v>731</v>
      </c>
      <c r="AH105" s="123">
        <f t="shared" si="124"/>
        <v>0.10367999999999998</v>
      </c>
      <c r="AI105" s="122">
        <f t="shared" si="7"/>
        <v>0.10367999999999998</v>
      </c>
      <c r="AJ105" s="387"/>
      <c r="AK105" s="388"/>
      <c r="AL105" s="124">
        <f t="shared" si="123"/>
        <v>0.8</v>
      </c>
      <c r="AM105" s="389"/>
      <c r="AN105" s="388"/>
      <c r="AO105" s="384"/>
      <c r="AP105" s="367"/>
      <c r="AQ105" s="120" t="s">
        <v>136</v>
      </c>
      <c r="AR105" s="134" t="s">
        <v>94</v>
      </c>
      <c r="AS105" s="134" t="s">
        <v>94</v>
      </c>
      <c r="AT105" s="134" t="s">
        <v>94</v>
      </c>
      <c r="AU105" s="134" t="s">
        <v>94</v>
      </c>
      <c r="AV105" s="371"/>
      <c r="AW105" s="142" t="s">
        <v>131</v>
      </c>
      <c r="AX105" s="253" t="s">
        <v>2866</v>
      </c>
      <c r="AY105" s="273" t="s">
        <v>2940</v>
      </c>
      <c r="AZ105" s="273" t="s">
        <v>2934</v>
      </c>
      <c r="BA105" s="143" t="s">
        <v>136</v>
      </c>
      <c r="BB105" s="128"/>
      <c r="BC105" s="128"/>
      <c r="BD105" s="128"/>
      <c r="BE105" s="421"/>
      <c r="BF105" s="423"/>
      <c r="BG105" s="423"/>
      <c r="BH105" s="131"/>
      <c r="AMI105" s="86"/>
    </row>
    <row r="106" spans="1:1023" ht="90" customHeight="1">
      <c r="A106" s="430">
        <v>38</v>
      </c>
      <c r="B106" s="433" t="s">
        <v>712</v>
      </c>
      <c r="C106" s="367"/>
      <c r="D106" s="433" t="s">
        <v>840</v>
      </c>
      <c r="E106" s="433" t="s">
        <v>841</v>
      </c>
      <c r="F106" s="427"/>
      <c r="G106" s="367"/>
      <c r="H106" s="416"/>
      <c r="I106" s="369"/>
      <c r="J106" s="136" t="s">
        <v>756</v>
      </c>
      <c r="K106" s="115" t="s">
        <v>1068</v>
      </c>
      <c r="L106" s="369"/>
      <c r="M106" s="419"/>
      <c r="N106" s="374"/>
      <c r="O106" s="369"/>
      <c r="P106" s="391"/>
      <c r="Q106" s="385"/>
      <c r="R106" s="393"/>
      <c r="S106" s="394"/>
      <c r="T106" s="385"/>
      <c r="U106" s="404"/>
      <c r="V106" s="136" t="s">
        <v>139</v>
      </c>
      <c r="W106" s="116" t="s">
        <v>1069</v>
      </c>
      <c r="X106" s="146" t="s">
        <v>1070</v>
      </c>
      <c r="Y106" s="118" t="s">
        <v>891</v>
      </c>
      <c r="Z106" s="119" t="s">
        <v>853</v>
      </c>
      <c r="AA106" s="120" t="str">
        <f t="shared" si="5"/>
        <v>Probabilidad</v>
      </c>
      <c r="AB106" s="121" t="s">
        <v>740</v>
      </c>
      <c r="AC106" s="121" t="s">
        <v>728</v>
      </c>
      <c r="AD106" s="122" t="str">
        <f t="shared" si="6"/>
        <v>30%</v>
      </c>
      <c r="AE106" s="121" t="s">
        <v>729</v>
      </c>
      <c r="AF106" s="121" t="s">
        <v>730</v>
      </c>
      <c r="AG106" s="121" t="s">
        <v>731</v>
      </c>
      <c r="AH106" s="123">
        <f t="shared" si="124"/>
        <v>7.2575999999999988E-2</v>
      </c>
      <c r="AI106" s="122">
        <f t="shared" si="7"/>
        <v>7.2575999999999988E-2</v>
      </c>
      <c r="AJ106" s="387"/>
      <c r="AK106" s="388"/>
      <c r="AL106" s="124">
        <f t="shared" si="123"/>
        <v>0.8</v>
      </c>
      <c r="AM106" s="389"/>
      <c r="AN106" s="388"/>
      <c r="AO106" s="384"/>
      <c r="AP106" s="367"/>
      <c r="AQ106" s="120" t="s">
        <v>145</v>
      </c>
      <c r="AR106" s="134" t="s">
        <v>94</v>
      </c>
      <c r="AS106" s="134" t="s">
        <v>94</v>
      </c>
      <c r="AT106" s="134" t="s">
        <v>94</v>
      </c>
      <c r="AU106" s="134" t="s">
        <v>94</v>
      </c>
      <c r="AV106" s="371"/>
      <c r="AW106" s="142" t="s">
        <v>139</v>
      </c>
      <c r="AX106" s="253" t="s">
        <v>2866</v>
      </c>
      <c r="AY106" s="273" t="s">
        <v>2941</v>
      </c>
      <c r="AZ106" s="273" t="s">
        <v>2938</v>
      </c>
      <c r="BA106" s="143" t="s">
        <v>145</v>
      </c>
      <c r="BB106" s="128"/>
      <c r="BC106" s="128"/>
      <c r="BD106" s="128"/>
      <c r="BE106" s="421"/>
      <c r="BF106" s="423"/>
      <c r="BG106" s="423"/>
      <c r="BH106" s="131"/>
      <c r="AMI106" s="86"/>
    </row>
    <row r="107" spans="1:1023" ht="84.75" customHeight="1">
      <c r="A107" s="430">
        <v>38</v>
      </c>
      <c r="B107" s="433" t="s">
        <v>712</v>
      </c>
      <c r="C107" s="367"/>
      <c r="D107" s="433" t="s">
        <v>840</v>
      </c>
      <c r="E107" s="433" t="s">
        <v>841</v>
      </c>
      <c r="F107" s="427"/>
      <c r="G107" s="367"/>
      <c r="H107" s="416"/>
      <c r="I107" s="369"/>
      <c r="J107" s="136" t="s">
        <v>757</v>
      </c>
      <c r="K107" s="115" t="s">
        <v>1071</v>
      </c>
      <c r="L107" s="369"/>
      <c r="M107" s="419"/>
      <c r="N107" s="374"/>
      <c r="O107" s="369"/>
      <c r="P107" s="391"/>
      <c r="Q107" s="385"/>
      <c r="R107" s="393"/>
      <c r="S107" s="394"/>
      <c r="T107" s="385"/>
      <c r="U107" s="404"/>
      <c r="V107" s="136" t="s">
        <v>150</v>
      </c>
      <c r="W107" s="116" t="s">
        <v>1072</v>
      </c>
      <c r="X107" s="146" t="s">
        <v>1073</v>
      </c>
      <c r="Y107" s="118" t="s">
        <v>891</v>
      </c>
      <c r="Z107" s="119" t="s">
        <v>853</v>
      </c>
      <c r="AA107" s="120" t="str">
        <f t="shared" si="5"/>
        <v>Probabilidad</v>
      </c>
      <c r="AB107" s="121" t="s">
        <v>740</v>
      </c>
      <c r="AC107" s="121" t="s">
        <v>728</v>
      </c>
      <c r="AD107" s="122" t="str">
        <f t="shared" si="6"/>
        <v>30%</v>
      </c>
      <c r="AE107" s="121" t="s">
        <v>729</v>
      </c>
      <c r="AF107" s="121" t="s">
        <v>730</v>
      </c>
      <c r="AG107" s="121"/>
      <c r="AH107" s="123">
        <f t="shared" si="124"/>
        <v>5.0803199999999993E-2</v>
      </c>
      <c r="AI107" s="122">
        <f t="shared" si="7"/>
        <v>5.0803199999999993E-2</v>
      </c>
      <c r="AJ107" s="387"/>
      <c r="AK107" s="388"/>
      <c r="AL107" s="124">
        <f t="shared" si="123"/>
        <v>0.8</v>
      </c>
      <c r="AM107" s="389"/>
      <c r="AN107" s="388"/>
      <c r="AO107" s="384"/>
      <c r="AP107" s="367"/>
      <c r="AQ107" s="120" t="s">
        <v>155</v>
      </c>
      <c r="AR107" s="134" t="s">
        <v>94</v>
      </c>
      <c r="AS107" s="134" t="s">
        <v>94</v>
      </c>
      <c r="AT107" s="134" t="s">
        <v>94</v>
      </c>
      <c r="AU107" s="134" t="s">
        <v>94</v>
      </c>
      <c r="AV107" s="371"/>
      <c r="AW107" s="142" t="s">
        <v>150</v>
      </c>
      <c r="AX107" s="253" t="s">
        <v>2866</v>
      </c>
      <c r="AY107" s="273" t="s">
        <v>2942</v>
      </c>
      <c r="AZ107" s="273" t="s">
        <v>2943</v>
      </c>
      <c r="BA107" s="143" t="s">
        <v>155</v>
      </c>
      <c r="BB107" s="128"/>
      <c r="BC107" s="128"/>
      <c r="BD107" s="128"/>
      <c r="BE107" s="421"/>
      <c r="BF107" s="423"/>
      <c r="BG107" s="423"/>
      <c r="BH107" s="131"/>
      <c r="AMI107" s="86"/>
    </row>
    <row r="108" spans="1:1023" ht="30" customHeight="1">
      <c r="A108" s="431">
        <v>38</v>
      </c>
      <c r="B108" s="434" t="s">
        <v>712</v>
      </c>
      <c r="C108" s="367"/>
      <c r="D108" s="434" t="s">
        <v>840</v>
      </c>
      <c r="E108" s="434" t="s">
        <v>841</v>
      </c>
      <c r="F108" s="427"/>
      <c r="G108" s="367"/>
      <c r="H108" s="417"/>
      <c r="I108" s="369"/>
      <c r="J108" s="136" t="s">
        <v>758</v>
      </c>
      <c r="K108" s="115"/>
      <c r="L108" s="369"/>
      <c r="M108" s="420"/>
      <c r="N108" s="374"/>
      <c r="O108" s="369"/>
      <c r="P108" s="392"/>
      <c r="Q108" s="385"/>
      <c r="R108" s="393"/>
      <c r="S108" s="394"/>
      <c r="T108" s="385"/>
      <c r="U108" s="405"/>
      <c r="V108" s="136" t="s">
        <v>161</v>
      </c>
      <c r="W108" s="147"/>
      <c r="X108" s="150"/>
      <c r="Y108" s="151"/>
      <c r="Z108" s="116"/>
      <c r="AA108" s="120" t="str">
        <f t="shared" si="5"/>
        <v/>
      </c>
      <c r="AB108" s="121"/>
      <c r="AC108" s="121"/>
      <c r="AD108" s="122" t="str">
        <f t="shared" si="6"/>
        <v/>
      </c>
      <c r="AE108" s="121"/>
      <c r="AF108" s="121"/>
      <c r="AG108" s="121"/>
      <c r="AH108" s="123" t="str">
        <f t="shared" si="124"/>
        <v/>
      </c>
      <c r="AI108" s="122" t="str">
        <f t="shared" si="7"/>
        <v/>
      </c>
      <c r="AJ108" s="387"/>
      <c r="AK108" s="388"/>
      <c r="AL108" s="124" t="str">
        <f t="shared" si="123"/>
        <v/>
      </c>
      <c r="AM108" s="389"/>
      <c r="AN108" s="388"/>
      <c r="AO108" s="384"/>
      <c r="AP108" s="367"/>
      <c r="AQ108" s="120" t="s">
        <v>162</v>
      </c>
      <c r="AR108" s="119"/>
      <c r="AS108" s="119"/>
      <c r="AT108" s="126"/>
      <c r="AU108" s="119"/>
      <c r="AV108" s="372"/>
      <c r="AW108" s="142" t="s">
        <v>161</v>
      </c>
      <c r="AX108" s="128"/>
      <c r="AY108" s="129"/>
      <c r="AZ108" s="130"/>
      <c r="BA108" s="143" t="s">
        <v>162</v>
      </c>
      <c r="BB108" s="128"/>
      <c r="BC108" s="128"/>
      <c r="BD108" s="128"/>
      <c r="BE108" s="421"/>
      <c r="BF108" s="423"/>
      <c r="BG108" s="423"/>
      <c r="BH108" s="131"/>
      <c r="AMI108" s="86"/>
    </row>
    <row r="109" spans="1:1023" s="144" customFormat="1" ht="99" customHeight="1">
      <c r="A109" s="429">
        <v>39</v>
      </c>
      <c r="B109" s="432" t="s">
        <v>712</v>
      </c>
      <c r="C109" s="367" t="s">
        <v>713</v>
      </c>
      <c r="D109" s="432" t="s">
        <v>840</v>
      </c>
      <c r="E109" s="432" t="s">
        <v>1074</v>
      </c>
      <c r="F109" s="427" t="s">
        <v>1075</v>
      </c>
      <c r="G109" s="367" t="s">
        <v>1074</v>
      </c>
      <c r="H109" s="415" t="str">
        <f>IF(B109="Seguridad_Información","Posibilidad de "&amp;C109&amp;"con "&amp;M109&amp;" "&amp;"por"&amp;" "&amp;I109&amp;" "&amp;"debido a"&amp;" "&amp;L109,"Posibilidad de"&amp;" "&amp;M109&amp;" "&amp;"por"&amp;" "&amp;I109&amp;" debido a"&amp;" "&amp;L109)</f>
        <v>Posibilidad de Afectación Económica y Reputacional por indisponibilidad de  recursos económicos para la misionalidad de la entidad debido a falencias en la identificación y seguimiento de presupuesto</v>
      </c>
      <c r="I109" s="369" t="s">
        <v>1076</v>
      </c>
      <c r="J109" s="136" t="s">
        <v>717</v>
      </c>
      <c r="K109" s="115" t="s">
        <v>1077</v>
      </c>
      <c r="L109" s="369" t="s">
        <v>1078</v>
      </c>
      <c r="M109" s="418" t="s">
        <v>763</v>
      </c>
      <c r="N109" s="373" t="s">
        <v>1079</v>
      </c>
      <c r="O109" s="369" t="s">
        <v>1080</v>
      </c>
      <c r="P109" s="390" t="str">
        <f>IF(OR($O109=[3]Tabla_Probabilidad!$D$30,$O109=[3]Tabla_Probabilidad!$D$32,$O109=[3]Tabla_Probabilidad!$J$32),"Muy Baja",IF(OR($O109=[3]Tabla_Probabilidad!$E$30,$O109=[3]Tabla_Probabilidad!$E$32,$O109=[3]Tabla_Probabilidad!$K$32),"Baja",IF(OR($O109=[3]Tabla_Probabilidad!$F$30,$O109=[3]Tabla_Probabilidad!$F$32,$O109=[3]Tabla_Probabilidad!$L$32),"Media",IF(OR($O109=[3]Tabla_Probabilidad!$G$30,$O109=[3]Tabla_Probabilidad!$G$32,$O109=[3]Tabla_Probabilidad!$M$32),"Alta",IF(OR($O109=[3]Tabla_Probabilidad!$H$30,$O109=[3]Tabla_Probabilidad!$H$32,$O109=[3]Tabla_Probabilidad!$N$32),"Muy Alta","")))))</f>
        <v>Baja</v>
      </c>
      <c r="Q109" s="385">
        <f t="shared" ref="Q109" si="125">IF(P109="","",IF(P109="Muy Baja",0.2,IF(P109="Baja",0.4,IF(P109="Media",0.6,IF(P109="Alta",0.8,IF(P109="Muy Alta",1,))))))</f>
        <v>0.4</v>
      </c>
      <c r="R109" s="393" t="s">
        <v>766</v>
      </c>
      <c r="S109" s="394" t="str">
        <f>IF(OR($R109=[3]Tabla_Impacto!$D$24,$R109=[3]Tabla_Impacto!$D$27,$R109=[3]Tabla_Impacto!$J$24,$R109=[3]Tabla_Impacto!$P$26,$R109=[3]Tabla_Impacto!$V$26,$R109=[3]Tabla_Impacto!$AB$26),"Leve",IF(OR($R109=[3]Tabla_Impacto!$E$24,$R109=[3]Tabla_Impacto!$E$27,$R109=[3]Tabla_Impacto!$K$24,$R109=[3]Tabla_Impacto!$Q$26,$R109=[3]Tabla_Impacto!$W$26,$R109=[3]Tabla_Impacto!$AC$26),"Menor",IF(OR($R109=[3]Tabla_Impacto!$F$24,$R109=[3]Tabla_Impacto!$F$27,$R109=[3]Tabla_Impacto!$L$24,$R109=[3]Tabla_Impacto!$R$26,$R109=[3]Tabla_Impacto!$X$26,$R109=[3]Tabla_Impacto!$AD$26),"Moderado",IF(OR($R109=[3]Tabla_Impacto!$G$24,$R109=[3]Tabla_Impacto!$G$27,$R109=[3]Tabla_Impacto!$M$24,$R109=[3]Tabla_Impacto!$S$26,$R109=[3]Tabla_Impacto!$Y$26,$R109=[3]Tabla_Impacto!$AE$26),"Mayor",IF(OR($R109=[3]Tabla_Impacto!$H$24,$R109=[3]Tabla_Impacto!$H$27,$R109=[3]Tabla_Impacto!$N$24,$R109=[3]Tabla_Impacto!$T$26,$R109=[3]Tabla_Impacto!$Z$26,$R109=[3]Tabla_Impacto!$AF$26),"Catastrófico","")))))</f>
        <v>Mayor</v>
      </c>
      <c r="T109" s="385">
        <f t="shared" ref="T109" si="126">IF(S109="","",IF(S109="Leve",0.2,IF(S109="Menor",0.4,IF(S109="Moderado",0.6,IF(S109="Mayor",0.8,IF(S109="Catastrófico",1,))))))</f>
        <v>0.8</v>
      </c>
      <c r="U109" s="403" t="str">
        <f t="shared" ref="U109" si="127">IF(OR(AND(P109="Muy Baja",S109="Leve"),AND(P109="Muy Baja",S109="Menor"),AND(P109="Baja",S109="Leve")),"Bajo",IF(OR(AND(P109="Muy baja",S109="Moderado"),AND(P109="Baja",S109="Menor"),AND(P109="Baja",S109="Moderado"),AND(P109="Media",S109="Leve"),AND(P109="Media",S109="Menor"),AND(P109="Media",S109="Moderado"),AND(P109="Alta",S109="Leve"),AND(P109="Alta",S109="Menor")),"Moderado",IF(OR(AND(P109="Muy Baja",S109="Mayor"),AND(P109="Baja",S109="Mayor"),AND(P109="Media",S109="Mayor"),AND(P109="Alta",S109="Moderado"),AND(P109="Alta",S109="Mayor"),AND(P109="Muy Alta",S109="Leve"),AND(P109="Muy Alta",S109="Menor"),AND(P109="Muy Alta",S109="Moderado"),AND(P109="Muy Alta",S109="Mayor")),"Alto",IF(OR(AND(P109="Muy Baja",S109="Catastrófico"),AND(P109="Baja",S109="Catastrófico"),AND(P109="Media",S109="Catastrófico"),AND(P109="Alta",S109="Catastrófico"),AND(P109="Muy Alta",S109="Catastrófico")),"Extremo",""))))</f>
        <v>Alto</v>
      </c>
      <c r="V109" s="136" t="s">
        <v>91</v>
      </c>
      <c r="W109" s="116" t="s">
        <v>1081</v>
      </c>
      <c r="X109" s="117" t="s">
        <v>1082</v>
      </c>
      <c r="Y109" s="118" t="s">
        <v>875</v>
      </c>
      <c r="Z109" s="119" t="s">
        <v>853</v>
      </c>
      <c r="AA109" s="120" t="str">
        <f t="shared" si="5"/>
        <v>Probabilidad</v>
      </c>
      <c r="AB109" s="121" t="s">
        <v>727</v>
      </c>
      <c r="AC109" s="121" t="s">
        <v>728</v>
      </c>
      <c r="AD109" s="122" t="str">
        <f t="shared" si="6"/>
        <v>40%</v>
      </c>
      <c r="AE109" s="121" t="s">
        <v>729</v>
      </c>
      <c r="AF109" s="121" t="s">
        <v>730</v>
      </c>
      <c r="AG109" s="121" t="s">
        <v>731</v>
      </c>
      <c r="AH109" s="123">
        <f>IFERROR(IF(AA109="Probabilidad",(Q109-(+Q109*AD109)),IF(AA109="Impacto",Q109,"")),"")</f>
        <v>0.24</v>
      </c>
      <c r="AI109" s="122">
        <f t="shared" si="7"/>
        <v>0.24</v>
      </c>
      <c r="AJ109" s="387" t="str">
        <f t="shared" ref="AJ109" si="128">IFERROR(IF(AK109="","",IF(AK109&lt;=0.2,"Muy Baja",IF(AK109&lt;=0.4,"Baja",IF(AK109&lt;=0.6,"Media",IF(AK109&lt;=0.8,"Alta","Muy Alta"))))),"")</f>
        <v>Muy Baja</v>
      </c>
      <c r="AK109" s="388">
        <f t="shared" ref="AK109" si="129">IFERROR(LOOKUP(MAX(AI109:AI115)+1,(AI109:AI115)),"")</f>
        <v>3.4574399999999998E-2</v>
      </c>
      <c r="AL109" s="124">
        <f>IFERROR(IF(AA109="Impacto",(T109-(+T109*AD109)),IF(AA109="Probabilidad",T109,"")),"")</f>
        <v>0.8</v>
      </c>
      <c r="AM109" s="389" t="str">
        <f t="shared" ref="AM109" si="130">IFERROR(IF(AN109="","",IF(AN109&lt;=0.2,"Leve",IF(AN109&lt;=0.4,"Menor",IF(AN109&lt;=0.6,"Moderado",IF(AN109&lt;=0.8,"Mayor","Catastrófico"))))),"")</f>
        <v>Mayor</v>
      </c>
      <c r="AN109" s="388">
        <f t="shared" ref="AN109" si="131">IFERROR(LOOKUP(MAX(AL109:AL115)+1,(AL109:AL115)),"")</f>
        <v>0.8</v>
      </c>
      <c r="AO109" s="384" t="str">
        <f t="shared" ref="AO109" si="132">IFERROR(IF(OR(AND(AJ109="Muy Baja",AM109="Leve"),AND(AJ109="Muy Baja",AM109="Menor"),AND(AJ109="Baja",AM109="Leve")),"Bajo",IF(OR(AND(AJ109="Muy baja",AM109="Moderado"),AND(AJ109="Baja",AM109="Menor"),AND(AJ109="Baja",AM109="Moderado"),AND(AJ109="Media",AM109="Leve"),AND(AJ109="Media",AM109="Menor"),AND(AJ109="Media",AM109="Moderado"),AND(AJ109="Alta",AM109="Leve"),AND(AJ109="Alta",AM109="Menor")),"Moderado",IF(OR(AND(AJ109="Muy Baja",AM109="Mayor"),AND(AJ109="Baja",AM109="Mayor"),AND(AJ109="Media",AM109="Mayor"),AND(AJ109="Alta",AM109="Moderado"),AND(AJ109="Alta",AM109="Mayor"),AND(AJ109="Muy Alta",AM109="Leve"),AND(AJ109="Muy Alta",AM109="Menor"),AND(AJ109="Muy Alta",AM109="Moderado"),AND(AJ109="Muy Alta",AM109="Mayor")),"Alto",IF(OR(AND(AJ109="Muy Baja",AM109="Catastrófico"),AND(AJ109="Baja",AM109="Catastrófico"),AND(AJ109="Media",AM109="Catastrófico"),AND(AJ109="Alta",AM109="Catastrófico"),AND(AJ109="Muy Alta",AM109="Catastrófico")),"Extremo","")))),"")</f>
        <v>Alto</v>
      </c>
      <c r="AP109" s="367" t="s">
        <v>104</v>
      </c>
      <c r="AQ109" s="120" t="s">
        <v>105</v>
      </c>
      <c r="AR109" s="119" t="s">
        <v>876</v>
      </c>
      <c r="AS109" s="119" t="s">
        <v>853</v>
      </c>
      <c r="AT109" s="126" t="s">
        <v>1083</v>
      </c>
      <c r="AU109" s="127" t="s">
        <v>733</v>
      </c>
      <c r="AV109" s="370" t="s">
        <v>1084</v>
      </c>
      <c r="AW109" s="142" t="s">
        <v>91</v>
      </c>
      <c r="AX109" s="253" t="s">
        <v>2867</v>
      </c>
      <c r="AY109" s="271" t="s">
        <v>2944</v>
      </c>
      <c r="AZ109" s="271" t="s">
        <v>2945</v>
      </c>
      <c r="BA109" s="143" t="s">
        <v>105</v>
      </c>
      <c r="BB109" s="253" t="s">
        <v>2866</v>
      </c>
      <c r="BC109" s="273" t="s">
        <v>3888</v>
      </c>
      <c r="BD109" s="273" t="s">
        <v>3889</v>
      </c>
      <c r="BE109" s="421" t="s">
        <v>2891</v>
      </c>
      <c r="BF109" s="423" t="s">
        <v>2987</v>
      </c>
      <c r="BG109" s="423" t="s">
        <v>2987</v>
      </c>
      <c r="BH109" s="131"/>
      <c r="BI109" s="90"/>
      <c r="BJ109" s="90"/>
      <c r="BK109" s="90"/>
      <c r="BL109" s="90"/>
      <c r="BM109" s="90"/>
      <c r="BN109" s="90"/>
      <c r="BO109" s="90"/>
      <c r="BP109" s="90"/>
      <c r="BQ109" s="90"/>
      <c r="BR109" s="90"/>
      <c r="BS109" s="90"/>
      <c r="BT109" s="90"/>
      <c r="BU109" s="90"/>
      <c r="BV109" s="90"/>
      <c r="BW109" s="90"/>
      <c r="BX109" s="90"/>
      <c r="BY109" s="90"/>
      <c r="BZ109" s="90"/>
      <c r="CA109" s="90"/>
      <c r="CB109" s="90"/>
      <c r="CC109" s="90"/>
      <c r="CD109" s="90"/>
      <c r="CE109" s="90"/>
      <c r="CF109" s="90"/>
      <c r="CG109" s="90"/>
      <c r="CH109" s="90"/>
      <c r="CI109" s="90"/>
      <c r="CJ109" s="90"/>
      <c r="CK109" s="90"/>
      <c r="CL109" s="90"/>
      <c r="CM109" s="90"/>
      <c r="CN109" s="90"/>
      <c r="CO109" s="90"/>
      <c r="CP109" s="90"/>
      <c r="CQ109" s="90"/>
      <c r="CR109" s="90"/>
      <c r="CS109" s="90"/>
      <c r="CT109" s="90"/>
      <c r="CU109" s="90"/>
      <c r="CV109" s="90"/>
      <c r="CW109" s="90"/>
      <c r="CX109" s="90"/>
      <c r="CY109" s="90"/>
      <c r="CZ109" s="90"/>
      <c r="DA109" s="90"/>
      <c r="DB109" s="90"/>
      <c r="DC109" s="90"/>
      <c r="DD109" s="90"/>
      <c r="DE109" s="90"/>
      <c r="DF109" s="90"/>
      <c r="DG109" s="90"/>
      <c r="DH109" s="90"/>
      <c r="DI109" s="90"/>
      <c r="DJ109" s="90"/>
      <c r="DK109" s="90"/>
      <c r="DL109" s="90"/>
      <c r="DM109" s="90"/>
      <c r="DN109" s="90"/>
      <c r="DO109" s="90"/>
      <c r="DP109" s="90"/>
      <c r="DQ109" s="90"/>
      <c r="DR109" s="90"/>
      <c r="DS109" s="90"/>
      <c r="DT109" s="90"/>
      <c r="DU109" s="90"/>
      <c r="DV109" s="90"/>
      <c r="DW109" s="90"/>
      <c r="DX109" s="90"/>
      <c r="DY109" s="90"/>
      <c r="DZ109" s="90"/>
      <c r="EA109" s="90"/>
      <c r="EB109" s="90"/>
      <c r="EC109" s="90"/>
      <c r="ED109" s="90"/>
      <c r="EE109" s="90"/>
      <c r="EF109" s="90"/>
      <c r="EG109" s="90"/>
      <c r="EH109" s="90"/>
      <c r="EI109" s="90"/>
      <c r="EJ109" s="90"/>
      <c r="EK109" s="90"/>
      <c r="EL109" s="90"/>
      <c r="EM109" s="90"/>
      <c r="EN109" s="90"/>
      <c r="EO109" s="90"/>
      <c r="EP109" s="90"/>
      <c r="EQ109" s="90"/>
      <c r="ER109" s="90"/>
      <c r="ES109" s="90"/>
      <c r="ET109" s="90"/>
      <c r="EU109" s="90"/>
      <c r="EV109" s="90"/>
      <c r="EW109" s="90"/>
      <c r="EX109" s="90"/>
      <c r="EY109" s="90"/>
      <c r="EZ109" s="90"/>
      <c r="FA109" s="90"/>
      <c r="FB109" s="90"/>
      <c r="FC109" s="90"/>
      <c r="FD109" s="90"/>
      <c r="FE109" s="90"/>
      <c r="FF109" s="90"/>
      <c r="FG109" s="90"/>
      <c r="FH109" s="90"/>
      <c r="FI109" s="90"/>
      <c r="FJ109" s="90"/>
      <c r="FK109" s="90"/>
      <c r="FL109" s="90"/>
      <c r="FM109" s="90"/>
      <c r="FN109" s="90"/>
      <c r="FO109" s="90"/>
      <c r="FP109" s="90"/>
      <c r="FQ109" s="90"/>
      <c r="FR109" s="90"/>
      <c r="FS109" s="90"/>
      <c r="FT109" s="90"/>
      <c r="FU109" s="90"/>
      <c r="FV109" s="90"/>
      <c r="FW109" s="90"/>
      <c r="FX109" s="90"/>
      <c r="FY109" s="90"/>
      <c r="FZ109" s="90"/>
      <c r="GA109" s="90"/>
      <c r="GB109" s="90"/>
      <c r="GC109" s="90"/>
      <c r="GD109" s="90"/>
      <c r="GE109" s="90"/>
      <c r="GF109" s="90"/>
      <c r="GG109" s="90"/>
      <c r="GH109" s="90"/>
      <c r="GI109" s="90"/>
      <c r="GJ109" s="90"/>
      <c r="GK109" s="90"/>
      <c r="GL109" s="90"/>
      <c r="GM109" s="90"/>
      <c r="GN109" s="90"/>
      <c r="GO109" s="90"/>
      <c r="GP109" s="90"/>
      <c r="GQ109" s="90"/>
      <c r="GR109" s="90"/>
      <c r="GS109" s="90"/>
      <c r="GT109" s="90"/>
      <c r="GU109" s="90"/>
      <c r="GV109" s="90"/>
      <c r="GW109" s="90"/>
      <c r="GX109" s="90"/>
      <c r="GY109" s="90"/>
      <c r="GZ109" s="90"/>
      <c r="HA109" s="90"/>
      <c r="HB109" s="90"/>
      <c r="HC109" s="90"/>
      <c r="HD109" s="90"/>
      <c r="HE109" s="90"/>
      <c r="HF109" s="90"/>
      <c r="HG109" s="90"/>
      <c r="HH109" s="90"/>
      <c r="HI109" s="90"/>
      <c r="HJ109" s="90"/>
      <c r="HK109" s="90"/>
      <c r="HL109" s="90"/>
      <c r="HM109" s="90"/>
      <c r="HN109" s="90"/>
      <c r="HO109" s="90"/>
      <c r="HP109" s="90"/>
      <c r="HQ109" s="90"/>
      <c r="HR109" s="90"/>
      <c r="HS109" s="90"/>
      <c r="HT109" s="90"/>
      <c r="HU109" s="90"/>
      <c r="HV109" s="90"/>
      <c r="HW109" s="90"/>
      <c r="HX109" s="90"/>
      <c r="HY109" s="90"/>
      <c r="HZ109" s="90"/>
      <c r="IA109" s="90"/>
      <c r="IB109" s="90"/>
      <c r="IC109" s="90"/>
      <c r="ID109" s="90"/>
      <c r="IE109" s="90"/>
      <c r="IF109" s="90"/>
      <c r="IG109" s="90"/>
      <c r="IH109" s="90"/>
      <c r="II109" s="90"/>
      <c r="IJ109" s="90"/>
      <c r="IK109" s="90"/>
      <c r="IL109" s="90"/>
      <c r="IM109" s="90"/>
      <c r="IN109" s="90"/>
      <c r="IO109" s="90"/>
      <c r="IP109" s="90"/>
      <c r="IQ109" s="90"/>
      <c r="IR109" s="90"/>
      <c r="IS109" s="90"/>
      <c r="IT109" s="90"/>
      <c r="IU109" s="90"/>
      <c r="IV109" s="90"/>
      <c r="IW109" s="90"/>
      <c r="IX109" s="90"/>
      <c r="IY109" s="90"/>
      <c r="IZ109" s="90"/>
      <c r="JA109" s="90"/>
      <c r="JB109" s="90"/>
      <c r="JC109" s="90"/>
      <c r="JD109" s="90"/>
      <c r="JE109" s="90"/>
      <c r="JF109" s="90"/>
      <c r="JG109" s="90"/>
      <c r="JH109" s="90"/>
      <c r="JI109" s="90"/>
      <c r="JJ109" s="90"/>
      <c r="JK109" s="90"/>
      <c r="JL109" s="90"/>
      <c r="JM109" s="90"/>
      <c r="JN109" s="90"/>
      <c r="JO109" s="90"/>
      <c r="JP109" s="90"/>
      <c r="JQ109" s="90"/>
      <c r="JR109" s="90"/>
      <c r="JS109" s="90"/>
      <c r="JT109" s="90"/>
      <c r="JU109" s="90"/>
      <c r="JV109" s="90"/>
      <c r="JW109" s="90"/>
      <c r="JX109" s="90"/>
      <c r="JY109" s="90"/>
      <c r="JZ109" s="90"/>
      <c r="KA109" s="90"/>
      <c r="KB109" s="90"/>
      <c r="KC109" s="90"/>
      <c r="KD109" s="90"/>
      <c r="KE109" s="90"/>
      <c r="KF109" s="90"/>
      <c r="KG109" s="90"/>
      <c r="KH109" s="90"/>
      <c r="KI109" s="90"/>
      <c r="KJ109" s="90"/>
      <c r="KK109" s="90"/>
      <c r="KL109" s="90"/>
      <c r="KM109" s="90"/>
      <c r="KN109" s="90"/>
      <c r="KO109" s="90"/>
      <c r="KP109" s="90"/>
      <c r="KQ109" s="90"/>
      <c r="KR109" s="90"/>
      <c r="KS109" s="90"/>
      <c r="KT109" s="90"/>
      <c r="KU109" s="90"/>
      <c r="KV109" s="90"/>
      <c r="KW109" s="90"/>
      <c r="KX109" s="90"/>
      <c r="KY109" s="90"/>
      <c r="KZ109" s="90"/>
      <c r="LA109" s="90"/>
      <c r="LB109" s="90"/>
      <c r="LC109" s="90"/>
      <c r="LD109" s="90"/>
      <c r="LE109" s="90"/>
      <c r="LF109" s="90"/>
      <c r="LG109" s="90"/>
      <c r="LH109" s="90"/>
      <c r="LI109" s="90"/>
      <c r="LJ109" s="90"/>
      <c r="LK109" s="90"/>
      <c r="LL109" s="90"/>
      <c r="LM109" s="90"/>
      <c r="LN109" s="90"/>
      <c r="LO109" s="90"/>
      <c r="LP109" s="90"/>
      <c r="LQ109" s="90"/>
      <c r="LR109" s="90"/>
      <c r="LS109" s="90"/>
      <c r="LT109" s="90"/>
      <c r="LU109" s="90"/>
      <c r="LV109" s="90"/>
      <c r="LW109" s="90"/>
      <c r="LX109" s="90"/>
      <c r="LY109" s="90"/>
      <c r="LZ109" s="90"/>
      <c r="MA109" s="90"/>
      <c r="MB109" s="90"/>
      <c r="MC109" s="90"/>
      <c r="MD109" s="90"/>
      <c r="ME109" s="90"/>
      <c r="MF109" s="90"/>
      <c r="MG109" s="90"/>
      <c r="MH109" s="90"/>
      <c r="MI109" s="90"/>
      <c r="MJ109" s="90"/>
      <c r="MK109" s="90"/>
      <c r="ML109" s="90"/>
      <c r="MM109" s="90"/>
      <c r="MN109" s="90"/>
      <c r="MO109" s="90"/>
      <c r="MP109" s="90"/>
      <c r="MQ109" s="90"/>
      <c r="MR109" s="90"/>
      <c r="MS109" s="90"/>
      <c r="MT109" s="90"/>
      <c r="MU109" s="90"/>
      <c r="MV109" s="90"/>
      <c r="MW109" s="90"/>
      <c r="MX109" s="90"/>
      <c r="MY109" s="90"/>
      <c r="MZ109" s="90"/>
      <c r="NA109" s="90"/>
      <c r="NB109" s="90"/>
      <c r="NC109" s="90"/>
      <c r="ND109" s="90"/>
      <c r="NE109" s="90"/>
      <c r="NF109" s="90"/>
      <c r="NG109" s="90"/>
      <c r="NH109" s="90"/>
      <c r="NI109" s="90"/>
      <c r="NJ109" s="90"/>
      <c r="NK109" s="90"/>
      <c r="NL109" s="90"/>
      <c r="NM109" s="90"/>
      <c r="NN109" s="90"/>
      <c r="NO109" s="90"/>
      <c r="NP109" s="90"/>
      <c r="NQ109" s="90"/>
      <c r="NR109" s="90"/>
      <c r="NS109" s="90"/>
      <c r="NT109" s="90"/>
      <c r="NU109" s="90"/>
      <c r="NV109" s="90"/>
      <c r="NW109" s="90"/>
      <c r="NX109" s="90"/>
      <c r="NY109" s="90"/>
      <c r="NZ109" s="90"/>
      <c r="OA109" s="90"/>
      <c r="OB109" s="90"/>
      <c r="OC109" s="90"/>
      <c r="OD109" s="90"/>
      <c r="OE109" s="90"/>
      <c r="OF109" s="90"/>
      <c r="OG109" s="90"/>
      <c r="OH109" s="90"/>
      <c r="OI109" s="90"/>
      <c r="OJ109" s="90"/>
      <c r="OK109" s="90"/>
      <c r="OL109" s="90"/>
      <c r="OM109" s="90"/>
      <c r="ON109" s="90"/>
      <c r="OO109" s="90"/>
      <c r="OP109" s="90"/>
      <c r="OQ109" s="90"/>
      <c r="OR109" s="90"/>
      <c r="OS109" s="90"/>
      <c r="OT109" s="90"/>
      <c r="OU109" s="90"/>
      <c r="OV109" s="90"/>
      <c r="OW109" s="90"/>
      <c r="OX109" s="90"/>
      <c r="OY109" s="90"/>
      <c r="OZ109" s="90"/>
      <c r="PA109" s="90"/>
      <c r="PB109" s="90"/>
      <c r="PC109" s="90"/>
      <c r="PD109" s="90"/>
      <c r="PE109" s="90"/>
      <c r="PF109" s="90"/>
      <c r="PG109" s="90"/>
      <c r="PH109" s="90"/>
      <c r="PI109" s="90"/>
      <c r="PJ109" s="90"/>
      <c r="PK109" s="90"/>
      <c r="PL109" s="90"/>
      <c r="PM109" s="90"/>
      <c r="PN109" s="90"/>
      <c r="PO109" s="90"/>
      <c r="PP109" s="90"/>
      <c r="PQ109" s="90"/>
      <c r="PR109" s="90"/>
      <c r="PS109" s="90"/>
      <c r="PT109" s="90"/>
      <c r="PU109" s="90"/>
      <c r="PV109" s="90"/>
      <c r="PW109" s="90"/>
      <c r="PX109" s="90"/>
      <c r="PY109" s="90"/>
      <c r="PZ109" s="90"/>
      <c r="QA109" s="90"/>
      <c r="QB109" s="90"/>
      <c r="QC109" s="90"/>
      <c r="QD109" s="90"/>
      <c r="QE109" s="90"/>
      <c r="QF109" s="90"/>
      <c r="QG109" s="90"/>
      <c r="QH109" s="90"/>
      <c r="QI109" s="90"/>
      <c r="QJ109" s="90"/>
      <c r="QK109" s="90"/>
      <c r="QL109" s="90"/>
      <c r="QM109" s="90"/>
      <c r="QN109" s="90"/>
      <c r="QO109" s="90"/>
      <c r="QP109" s="90"/>
      <c r="QQ109" s="90"/>
      <c r="QR109" s="90"/>
      <c r="QS109" s="90"/>
      <c r="QT109" s="90"/>
      <c r="QU109" s="90"/>
      <c r="QV109" s="90"/>
      <c r="QW109" s="90"/>
      <c r="QX109" s="90"/>
      <c r="QY109" s="90"/>
      <c r="QZ109" s="90"/>
      <c r="RA109" s="90"/>
      <c r="RB109" s="90"/>
      <c r="RC109" s="90"/>
      <c r="RD109" s="90"/>
      <c r="RE109" s="90"/>
      <c r="RF109" s="90"/>
      <c r="RG109" s="90"/>
      <c r="RH109" s="90"/>
      <c r="RI109" s="90"/>
      <c r="RJ109" s="90"/>
      <c r="RK109" s="90"/>
      <c r="RL109" s="90"/>
      <c r="RM109" s="90"/>
      <c r="RN109" s="90"/>
      <c r="RO109" s="90"/>
      <c r="RP109" s="90"/>
      <c r="RQ109" s="90"/>
      <c r="RR109" s="90"/>
      <c r="RS109" s="90"/>
      <c r="RT109" s="90"/>
      <c r="RU109" s="90"/>
      <c r="RV109" s="90"/>
      <c r="RW109" s="90"/>
      <c r="RX109" s="90"/>
      <c r="RY109" s="90"/>
      <c r="RZ109" s="90"/>
      <c r="SA109" s="90"/>
      <c r="SB109" s="90"/>
      <c r="SC109" s="90"/>
      <c r="SD109" s="90"/>
      <c r="SE109" s="90"/>
      <c r="SF109" s="90"/>
      <c r="SG109" s="90"/>
      <c r="SH109" s="90"/>
      <c r="SI109" s="90"/>
      <c r="SJ109" s="90"/>
      <c r="SK109" s="90"/>
      <c r="SL109" s="90"/>
      <c r="SM109" s="90"/>
      <c r="SN109" s="90"/>
      <c r="SO109" s="90"/>
      <c r="SP109" s="90"/>
      <c r="SQ109" s="90"/>
      <c r="SR109" s="90"/>
      <c r="SS109" s="90"/>
      <c r="ST109" s="90"/>
      <c r="SU109" s="90"/>
      <c r="SV109" s="90"/>
      <c r="SW109" s="90"/>
      <c r="SX109" s="90"/>
      <c r="SY109" s="90"/>
      <c r="SZ109" s="90"/>
      <c r="TA109" s="90"/>
      <c r="TB109" s="90"/>
      <c r="TC109" s="90"/>
      <c r="TD109" s="90"/>
      <c r="TE109" s="90"/>
      <c r="TF109" s="90"/>
      <c r="TG109" s="90"/>
      <c r="TH109" s="90"/>
      <c r="TI109" s="90"/>
      <c r="TJ109" s="90"/>
      <c r="TK109" s="90"/>
      <c r="TL109" s="90"/>
      <c r="TM109" s="90"/>
      <c r="TN109" s="90"/>
      <c r="TO109" s="90"/>
      <c r="TP109" s="90"/>
      <c r="TQ109" s="90"/>
      <c r="TR109" s="90"/>
      <c r="TS109" s="90"/>
      <c r="TT109" s="90"/>
      <c r="TU109" s="90"/>
      <c r="TV109" s="90"/>
      <c r="TW109" s="90"/>
      <c r="TX109" s="90"/>
      <c r="TY109" s="90"/>
      <c r="TZ109" s="90"/>
      <c r="UA109" s="90"/>
      <c r="UB109" s="90"/>
      <c r="UC109" s="90"/>
      <c r="UD109" s="90"/>
      <c r="UE109" s="90"/>
      <c r="UF109" s="90"/>
      <c r="UG109" s="90"/>
      <c r="UH109" s="90"/>
      <c r="UI109" s="90"/>
      <c r="UJ109" s="90"/>
      <c r="UK109" s="90"/>
      <c r="UL109" s="90"/>
      <c r="UM109" s="90"/>
      <c r="UN109" s="90"/>
      <c r="UO109" s="90"/>
      <c r="UP109" s="90"/>
      <c r="UQ109" s="90"/>
      <c r="UR109" s="90"/>
      <c r="US109" s="90"/>
      <c r="UT109" s="90"/>
      <c r="UU109" s="90"/>
      <c r="UV109" s="90"/>
      <c r="UW109" s="90"/>
      <c r="UX109" s="90"/>
      <c r="UY109" s="90"/>
      <c r="UZ109" s="90"/>
      <c r="VA109" s="90"/>
      <c r="VB109" s="90"/>
      <c r="VC109" s="90"/>
      <c r="VD109" s="90"/>
      <c r="VE109" s="90"/>
      <c r="VF109" s="90"/>
      <c r="VG109" s="90"/>
      <c r="VH109" s="90"/>
      <c r="VI109" s="90"/>
      <c r="VJ109" s="90"/>
      <c r="VK109" s="90"/>
      <c r="VL109" s="90"/>
      <c r="VM109" s="90"/>
      <c r="VN109" s="90"/>
      <c r="VO109" s="90"/>
      <c r="VP109" s="90"/>
      <c r="VQ109" s="90"/>
      <c r="VR109" s="90"/>
      <c r="VS109" s="90"/>
      <c r="VT109" s="90"/>
      <c r="VU109" s="90"/>
      <c r="VV109" s="90"/>
      <c r="VW109" s="90"/>
      <c r="VX109" s="90"/>
      <c r="VY109" s="90"/>
      <c r="VZ109" s="90"/>
      <c r="WA109" s="90"/>
      <c r="WB109" s="90"/>
      <c r="WC109" s="90"/>
      <c r="WD109" s="90"/>
      <c r="WE109" s="90"/>
      <c r="WF109" s="90"/>
      <c r="WG109" s="90"/>
      <c r="WH109" s="90"/>
      <c r="WI109" s="90"/>
      <c r="WJ109" s="90"/>
      <c r="WK109" s="90"/>
      <c r="WL109" s="90"/>
      <c r="WM109" s="90"/>
      <c r="WN109" s="90"/>
      <c r="WO109" s="90"/>
      <c r="WP109" s="90"/>
      <c r="WQ109" s="90"/>
      <c r="WR109" s="90"/>
      <c r="WS109" s="90"/>
      <c r="WT109" s="90"/>
      <c r="WU109" s="90"/>
      <c r="WV109" s="90"/>
      <c r="WW109" s="90"/>
      <c r="WX109" s="90"/>
      <c r="WY109" s="90"/>
      <c r="WZ109" s="90"/>
      <c r="XA109" s="90"/>
      <c r="XB109" s="90"/>
      <c r="XC109" s="90"/>
      <c r="XD109" s="90"/>
      <c r="XE109" s="90"/>
      <c r="XF109" s="90"/>
      <c r="XG109" s="90"/>
      <c r="XH109" s="90"/>
      <c r="XI109" s="90"/>
      <c r="XJ109" s="90"/>
      <c r="XK109" s="90"/>
      <c r="XL109" s="90"/>
      <c r="XM109" s="90"/>
      <c r="XN109" s="90"/>
      <c r="XO109" s="90"/>
      <c r="XP109" s="90"/>
      <c r="XQ109" s="90"/>
      <c r="XR109" s="90"/>
      <c r="XS109" s="90"/>
      <c r="XT109" s="90"/>
      <c r="XU109" s="90"/>
      <c r="XV109" s="90"/>
      <c r="XW109" s="90"/>
      <c r="XX109" s="90"/>
      <c r="XY109" s="90"/>
      <c r="XZ109" s="90"/>
      <c r="YA109" s="90"/>
      <c r="YB109" s="90"/>
      <c r="YC109" s="90"/>
      <c r="YD109" s="90"/>
      <c r="YE109" s="90"/>
      <c r="YF109" s="90"/>
      <c r="YG109" s="90"/>
      <c r="YH109" s="90"/>
      <c r="YI109" s="90"/>
      <c r="YJ109" s="90"/>
      <c r="YK109" s="90"/>
      <c r="YL109" s="90"/>
      <c r="YM109" s="90"/>
      <c r="YN109" s="90"/>
      <c r="YO109" s="90"/>
      <c r="YP109" s="90"/>
      <c r="YQ109" s="90"/>
      <c r="YR109" s="90"/>
      <c r="YS109" s="90"/>
      <c r="YT109" s="90"/>
      <c r="YU109" s="90"/>
      <c r="YV109" s="90"/>
      <c r="YW109" s="90"/>
      <c r="YX109" s="90"/>
      <c r="YY109" s="90"/>
      <c r="YZ109" s="90"/>
      <c r="ZA109" s="90"/>
      <c r="ZB109" s="90"/>
      <c r="ZC109" s="90"/>
      <c r="ZD109" s="90"/>
      <c r="ZE109" s="90"/>
      <c r="ZF109" s="90"/>
      <c r="ZG109" s="90"/>
      <c r="ZH109" s="90"/>
      <c r="ZI109" s="90"/>
      <c r="ZJ109" s="90"/>
      <c r="ZK109" s="90"/>
      <c r="ZL109" s="90"/>
      <c r="ZM109" s="90"/>
      <c r="ZN109" s="90"/>
      <c r="ZO109" s="90"/>
      <c r="ZP109" s="90"/>
      <c r="ZQ109" s="90"/>
      <c r="ZR109" s="90"/>
      <c r="ZS109" s="90"/>
      <c r="ZT109" s="90"/>
      <c r="ZU109" s="90"/>
      <c r="ZV109" s="90"/>
      <c r="ZW109" s="90"/>
      <c r="ZX109" s="90"/>
      <c r="ZY109" s="90"/>
      <c r="ZZ109" s="90"/>
      <c r="AAA109" s="90"/>
      <c r="AAB109" s="90"/>
      <c r="AAC109" s="90"/>
      <c r="AAD109" s="90"/>
      <c r="AAE109" s="90"/>
      <c r="AAF109" s="90"/>
      <c r="AAG109" s="90"/>
      <c r="AAH109" s="90"/>
      <c r="AAI109" s="90"/>
      <c r="AAJ109" s="90"/>
      <c r="AAK109" s="90"/>
      <c r="AAL109" s="90"/>
      <c r="AAM109" s="90"/>
      <c r="AAN109" s="90"/>
      <c r="AAO109" s="90"/>
      <c r="AAP109" s="90"/>
      <c r="AAQ109" s="90"/>
      <c r="AAR109" s="90"/>
      <c r="AAS109" s="90"/>
      <c r="AAT109" s="90"/>
      <c r="AAU109" s="90"/>
      <c r="AAV109" s="90"/>
      <c r="AAW109" s="90"/>
      <c r="AAX109" s="90"/>
      <c r="AAY109" s="90"/>
      <c r="AAZ109" s="90"/>
      <c r="ABA109" s="90"/>
      <c r="ABB109" s="90"/>
      <c r="ABC109" s="90"/>
      <c r="ABD109" s="90"/>
      <c r="ABE109" s="90"/>
      <c r="ABF109" s="90"/>
      <c r="ABG109" s="90"/>
      <c r="ABH109" s="90"/>
      <c r="ABI109" s="90"/>
      <c r="ABJ109" s="90"/>
      <c r="ABK109" s="90"/>
      <c r="ABL109" s="90"/>
      <c r="ABM109" s="90"/>
      <c r="ABN109" s="90"/>
      <c r="ABO109" s="90"/>
      <c r="ABP109" s="90"/>
      <c r="ABQ109" s="90"/>
      <c r="ABR109" s="90"/>
      <c r="ABS109" s="90"/>
      <c r="ABT109" s="90"/>
      <c r="ABU109" s="90"/>
      <c r="ABV109" s="90"/>
      <c r="ABW109" s="90"/>
      <c r="ABX109" s="90"/>
      <c r="ABY109" s="90"/>
      <c r="ABZ109" s="90"/>
      <c r="ACA109" s="90"/>
      <c r="ACB109" s="90"/>
      <c r="ACC109" s="90"/>
      <c r="ACD109" s="90"/>
      <c r="ACE109" s="90"/>
      <c r="ACF109" s="90"/>
      <c r="ACG109" s="90"/>
      <c r="ACH109" s="90"/>
      <c r="ACI109" s="90"/>
      <c r="ACJ109" s="90"/>
      <c r="ACK109" s="90"/>
      <c r="ACL109" s="90"/>
      <c r="ACM109" s="90"/>
      <c r="ACN109" s="90"/>
      <c r="ACO109" s="90"/>
      <c r="ACP109" s="90"/>
      <c r="ACQ109" s="90"/>
      <c r="ACR109" s="90"/>
      <c r="ACS109" s="90"/>
      <c r="ACT109" s="90"/>
      <c r="ACU109" s="90"/>
      <c r="ACV109" s="90"/>
      <c r="ACW109" s="90"/>
      <c r="ACX109" s="90"/>
      <c r="ACY109" s="90"/>
      <c r="ACZ109" s="90"/>
      <c r="ADA109" s="90"/>
      <c r="ADB109" s="90"/>
      <c r="ADC109" s="90"/>
      <c r="ADD109" s="90"/>
      <c r="ADE109" s="90"/>
      <c r="ADF109" s="90"/>
      <c r="ADG109" s="90"/>
      <c r="ADH109" s="90"/>
      <c r="ADI109" s="90"/>
      <c r="ADJ109" s="90"/>
      <c r="ADK109" s="90"/>
      <c r="ADL109" s="90"/>
      <c r="ADM109" s="90"/>
      <c r="ADN109" s="90"/>
      <c r="ADO109" s="90"/>
      <c r="ADP109" s="90"/>
      <c r="ADQ109" s="90"/>
      <c r="ADR109" s="90"/>
      <c r="ADS109" s="90"/>
      <c r="ADT109" s="90"/>
      <c r="ADU109" s="90"/>
      <c r="ADV109" s="90"/>
      <c r="ADW109" s="90"/>
      <c r="ADX109" s="90"/>
      <c r="ADY109" s="90"/>
      <c r="ADZ109" s="90"/>
      <c r="AEA109" s="90"/>
      <c r="AEB109" s="90"/>
      <c r="AEC109" s="90"/>
      <c r="AED109" s="90"/>
      <c r="AEE109" s="90"/>
      <c r="AEF109" s="90"/>
      <c r="AEG109" s="90"/>
      <c r="AEH109" s="90"/>
      <c r="AEI109" s="90"/>
      <c r="AEJ109" s="90"/>
      <c r="AEK109" s="90"/>
      <c r="AEL109" s="90"/>
      <c r="AEM109" s="90"/>
      <c r="AEN109" s="90"/>
      <c r="AEO109" s="90"/>
      <c r="AEP109" s="90"/>
      <c r="AEQ109" s="90"/>
      <c r="AER109" s="90"/>
      <c r="AES109" s="90"/>
      <c r="AET109" s="90"/>
      <c r="AEU109" s="90"/>
      <c r="AEV109" s="90"/>
      <c r="AEW109" s="90"/>
      <c r="AEX109" s="90"/>
      <c r="AEY109" s="90"/>
      <c r="AEZ109" s="90"/>
      <c r="AFA109" s="90"/>
      <c r="AFB109" s="90"/>
      <c r="AFC109" s="90"/>
      <c r="AFD109" s="90"/>
      <c r="AFE109" s="90"/>
      <c r="AFF109" s="90"/>
      <c r="AFG109" s="90"/>
      <c r="AFH109" s="90"/>
      <c r="AFI109" s="90"/>
      <c r="AFJ109" s="90"/>
      <c r="AFK109" s="90"/>
      <c r="AFL109" s="90"/>
      <c r="AFM109" s="90"/>
      <c r="AFN109" s="90"/>
      <c r="AFO109" s="90"/>
      <c r="AFP109" s="90"/>
      <c r="AFQ109" s="90"/>
      <c r="AFR109" s="90"/>
      <c r="AFS109" s="90"/>
      <c r="AFT109" s="90"/>
      <c r="AFU109" s="90"/>
      <c r="AFV109" s="90"/>
      <c r="AFW109" s="90"/>
      <c r="AFX109" s="90"/>
      <c r="AFY109" s="90"/>
      <c r="AFZ109" s="90"/>
      <c r="AGA109" s="90"/>
      <c r="AGB109" s="90"/>
      <c r="AGC109" s="90"/>
      <c r="AGD109" s="90"/>
      <c r="AGE109" s="90"/>
      <c r="AGF109" s="90"/>
      <c r="AGG109" s="90"/>
      <c r="AGH109" s="90"/>
      <c r="AGI109" s="90"/>
      <c r="AGJ109" s="90"/>
      <c r="AGK109" s="90"/>
      <c r="AGL109" s="90"/>
      <c r="AGM109" s="90"/>
      <c r="AGN109" s="90"/>
      <c r="AGO109" s="90"/>
      <c r="AGP109" s="90"/>
      <c r="AGQ109" s="90"/>
      <c r="AGR109" s="90"/>
      <c r="AGS109" s="90"/>
      <c r="AGT109" s="90"/>
      <c r="AGU109" s="90"/>
      <c r="AGV109" s="90"/>
      <c r="AGW109" s="90"/>
      <c r="AGX109" s="90"/>
      <c r="AGY109" s="90"/>
      <c r="AGZ109" s="90"/>
      <c r="AHA109" s="90"/>
      <c r="AHB109" s="90"/>
      <c r="AHC109" s="90"/>
      <c r="AHD109" s="90"/>
      <c r="AHE109" s="90"/>
      <c r="AHF109" s="90"/>
      <c r="AHG109" s="90"/>
      <c r="AHH109" s="90"/>
      <c r="AHI109" s="90"/>
      <c r="AHJ109" s="90"/>
      <c r="AHK109" s="90"/>
      <c r="AHL109" s="90"/>
      <c r="AHM109" s="90"/>
      <c r="AHN109" s="90"/>
      <c r="AHO109" s="90"/>
      <c r="AHP109" s="90"/>
      <c r="AHQ109" s="90"/>
      <c r="AHR109" s="90"/>
      <c r="AHS109" s="90"/>
      <c r="AHT109" s="90"/>
      <c r="AHU109" s="90"/>
      <c r="AHV109" s="90"/>
      <c r="AHW109" s="90"/>
      <c r="AHX109" s="90"/>
      <c r="AHY109" s="90"/>
      <c r="AHZ109" s="90"/>
      <c r="AIA109" s="90"/>
      <c r="AIB109" s="90"/>
      <c r="AIC109" s="90"/>
      <c r="AID109" s="90"/>
      <c r="AIE109" s="90"/>
      <c r="AIF109" s="90"/>
      <c r="AIG109" s="90"/>
      <c r="AIH109" s="90"/>
      <c r="AII109" s="90"/>
      <c r="AIJ109" s="90"/>
      <c r="AIK109" s="90"/>
      <c r="AIL109" s="90"/>
      <c r="AIM109" s="90"/>
      <c r="AIN109" s="90"/>
      <c r="AIO109" s="90"/>
      <c r="AIP109" s="90"/>
      <c r="AIQ109" s="90"/>
      <c r="AIR109" s="90"/>
      <c r="AIS109" s="90"/>
      <c r="AIT109" s="90"/>
      <c r="AIU109" s="90"/>
      <c r="AIV109" s="90"/>
      <c r="AIW109" s="90"/>
      <c r="AIX109" s="90"/>
      <c r="AIY109" s="90"/>
      <c r="AIZ109" s="90"/>
      <c r="AJA109" s="90"/>
      <c r="AJB109" s="90"/>
      <c r="AJC109" s="90"/>
      <c r="AJD109" s="90"/>
      <c r="AJE109" s="90"/>
      <c r="AJF109" s="90"/>
      <c r="AJG109" s="90"/>
      <c r="AJH109" s="90"/>
      <c r="AJI109" s="90"/>
      <c r="AJJ109" s="90"/>
      <c r="AJK109" s="90"/>
      <c r="AJL109" s="90"/>
      <c r="AJM109" s="90"/>
      <c r="AJN109" s="90"/>
      <c r="AJO109" s="90"/>
      <c r="AJP109" s="90"/>
      <c r="AJQ109" s="90"/>
      <c r="AJR109" s="90"/>
      <c r="AJS109" s="90"/>
      <c r="AJT109" s="90"/>
      <c r="AJU109" s="90"/>
      <c r="AJV109" s="90"/>
      <c r="AJW109" s="90"/>
      <c r="AJX109" s="90"/>
      <c r="AJY109" s="90"/>
      <c r="AJZ109" s="90"/>
      <c r="AKA109" s="90"/>
      <c r="AKB109" s="90"/>
      <c r="AKC109" s="90"/>
      <c r="AKD109" s="90"/>
      <c r="AKE109" s="90"/>
      <c r="AKF109" s="90"/>
      <c r="AKG109" s="90"/>
      <c r="AKH109" s="90"/>
      <c r="AKI109" s="90"/>
      <c r="AKJ109" s="90"/>
      <c r="AKK109" s="90"/>
      <c r="AKL109" s="90"/>
      <c r="AKM109" s="90"/>
      <c r="AKN109" s="90"/>
      <c r="AKO109" s="90"/>
      <c r="AKP109" s="90"/>
      <c r="AKQ109" s="90"/>
      <c r="AKR109" s="90"/>
      <c r="AKS109" s="90"/>
      <c r="AKT109" s="90"/>
      <c r="AKU109" s="90"/>
      <c r="AKV109" s="90"/>
      <c r="AKW109" s="90"/>
      <c r="AKX109" s="90"/>
      <c r="AKY109" s="90"/>
      <c r="AKZ109" s="90"/>
      <c r="ALA109" s="90"/>
      <c r="ALB109" s="90"/>
      <c r="ALC109" s="90"/>
      <c r="ALD109" s="90"/>
      <c r="ALE109" s="90"/>
      <c r="ALF109" s="90"/>
      <c r="ALG109" s="90"/>
      <c r="ALH109" s="90"/>
      <c r="ALI109" s="90"/>
      <c r="ALJ109" s="90"/>
      <c r="ALK109" s="90"/>
      <c r="ALL109" s="90"/>
      <c r="ALM109" s="90"/>
      <c r="ALN109" s="90"/>
      <c r="ALO109" s="90"/>
      <c r="ALP109" s="90"/>
      <c r="ALQ109" s="90"/>
      <c r="ALR109" s="90"/>
      <c r="ALS109" s="90"/>
      <c r="ALT109" s="90"/>
      <c r="ALU109" s="90"/>
      <c r="ALV109" s="90"/>
      <c r="ALW109" s="90"/>
      <c r="ALX109" s="90"/>
      <c r="ALY109" s="90"/>
      <c r="ALZ109" s="90"/>
      <c r="AMA109" s="90"/>
      <c r="AMB109" s="90"/>
      <c r="AMC109" s="90"/>
      <c r="AMD109" s="90"/>
      <c r="AME109" s="90"/>
      <c r="AMF109" s="90"/>
      <c r="AMG109" s="90"/>
      <c r="AMH109" s="90"/>
      <c r="AMI109" s="90"/>
    </row>
    <row r="110" spans="1:1023" ht="90" customHeight="1">
      <c r="A110" s="430">
        <v>39</v>
      </c>
      <c r="B110" s="433" t="s">
        <v>712</v>
      </c>
      <c r="C110" s="367"/>
      <c r="D110" s="433" t="s">
        <v>840</v>
      </c>
      <c r="E110" s="433" t="s">
        <v>1074</v>
      </c>
      <c r="F110" s="427"/>
      <c r="G110" s="367"/>
      <c r="H110" s="416"/>
      <c r="I110" s="369"/>
      <c r="J110" s="136" t="s">
        <v>735</v>
      </c>
      <c r="K110" s="115" t="s">
        <v>1085</v>
      </c>
      <c r="L110" s="369"/>
      <c r="M110" s="419"/>
      <c r="N110" s="374"/>
      <c r="O110" s="369"/>
      <c r="P110" s="391"/>
      <c r="Q110" s="385"/>
      <c r="R110" s="393"/>
      <c r="S110" s="394"/>
      <c r="T110" s="385"/>
      <c r="U110" s="404"/>
      <c r="V110" s="136" t="s">
        <v>112</v>
      </c>
      <c r="W110" s="116" t="s">
        <v>873</v>
      </c>
      <c r="X110" s="117" t="s">
        <v>874</v>
      </c>
      <c r="Y110" s="118" t="s">
        <v>875</v>
      </c>
      <c r="Z110" s="119" t="s">
        <v>853</v>
      </c>
      <c r="AA110" s="120" t="str">
        <f t="shared" si="5"/>
        <v>Probabilidad</v>
      </c>
      <c r="AB110" s="121" t="s">
        <v>727</v>
      </c>
      <c r="AC110" s="121" t="s">
        <v>728</v>
      </c>
      <c r="AD110" s="122" t="str">
        <f t="shared" si="6"/>
        <v>40%</v>
      </c>
      <c r="AE110" s="121" t="s">
        <v>729</v>
      </c>
      <c r="AF110" s="121" t="s">
        <v>730</v>
      </c>
      <c r="AG110" s="121" t="s">
        <v>731</v>
      </c>
      <c r="AH110" s="123">
        <f>IFERROR(IF(AND(AA109="Probabilidad",AA110="Probabilidad"),(AI109-(+AI109*AD110)),IF(AND(AA110="Probabilidad",AA109="Impacto"),(AI109-(+AI109*AD110)),IF(AA110="Impacto",AI109,""))),"")</f>
        <v>0.14399999999999999</v>
      </c>
      <c r="AI110" s="122">
        <f t="shared" si="7"/>
        <v>0.14399999999999999</v>
      </c>
      <c r="AJ110" s="387"/>
      <c r="AK110" s="388"/>
      <c r="AL110" s="124">
        <f t="shared" ref="AL110:AL115" si="133">IFERROR(IF(AND(AA109="Impacto",AA110="Impacto"),(AL109-(+AL109*AD110)),IF(AND(AA110="Impacto",AA109="Probabilidad"),(AL109-(+AL109*AD110)),IF(AA110="Probabilidad",AL109,""))),"")</f>
        <v>0.8</v>
      </c>
      <c r="AM110" s="389"/>
      <c r="AN110" s="388"/>
      <c r="AO110" s="384"/>
      <c r="AP110" s="367"/>
      <c r="AQ110" s="120" t="s">
        <v>118</v>
      </c>
      <c r="AR110" s="134" t="s">
        <v>94</v>
      </c>
      <c r="AS110" s="134" t="s">
        <v>94</v>
      </c>
      <c r="AT110" s="134" t="s">
        <v>94</v>
      </c>
      <c r="AU110" s="134" t="s">
        <v>94</v>
      </c>
      <c r="AV110" s="371"/>
      <c r="AW110" s="142" t="s">
        <v>112</v>
      </c>
      <c r="AX110" s="253" t="s">
        <v>2867</v>
      </c>
      <c r="AY110" s="273" t="s">
        <v>2946</v>
      </c>
      <c r="AZ110" s="273" t="s">
        <v>2947</v>
      </c>
      <c r="BA110" s="143" t="s">
        <v>118</v>
      </c>
      <c r="BB110" s="128"/>
      <c r="BC110" s="128"/>
      <c r="BD110" s="128"/>
      <c r="BE110" s="421"/>
      <c r="BF110" s="423"/>
      <c r="BG110" s="423"/>
      <c r="BH110" s="131"/>
      <c r="AMI110" s="86"/>
    </row>
    <row r="111" spans="1:1023" ht="105" customHeight="1">
      <c r="A111" s="430">
        <v>39</v>
      </c>
      <c r="B111" s="433" t="s">
        <v>712</v>
      </c>
      <c r="C111" s="367"/>
      <c r="D111" s="433" t="s">
        <v>840</v>
      </c>
      <c r="E111" s="433" t="s">
        <v>1074</v>
      </c>
      <c r="F111" s="427"/>
      <c r="G111" s="367"/>
      <c r="H111" s="416"/>
      <c r="I111" s="369"/>
      <c r="J111" s="136" t="s">
        <v>741</v>
      </c>
      <c r="K111" s="115" t="s">
        <v>1086</v>
      </c>
      <c r="L111" s="369"/>
      <c r="M111" s="419"/>
      <c r="N111" s="374"/>
      <c r="O111" s="369"/>
      <c r="P111" s="391"/>
      <c r="Q111" s="385"/>
      <c r="R111" s="393"/>
      <c r="S111" s="394"/>
      <c r="T111" s="385"/>
      <c r="U111" s="404"/>
      <c r="V111" s="136" t="s">
        <v>124</v>
      </c>
      <c r="W111" s="116" t="s">
        <v>1087</v>
      </c>
      <c r="X111" s="117" t="s">
        <v>1088</v>
      </c>
      <c r="Y111" s="118" t="s">
        <v>1089</v>
      </c>
      <c r="Z111" s="119" t="s">
        <v>853</v>
      </c>
      <c r="AA111" s="120" t="str">
        <f t="shared" si="5"/>
        <v>Probabilidad</v>
      </c>
      <c r="AB111" s="121" t="s">
        <v>740</v>
      </c>
      <c r="AC111" s="121" t="s">
        <v>728</v>
      </c>
      <c r="AD111" s="122" t="str">
        <f t="shared" si="6"/>
        <v>30%</v>
      </c>
      <c r="AE111" s="121" t="s">
        <v>729</v>
      </c>
      <c r="AF111" s="121" t="s">
        <v>730</v>
      </c>
      <c r="AG111" s="121" t="s">
        <v>731</v>
      </c>
      <c r="AH111" s="123">
        <f t="shared" ref="AH111:AH115" si="134">IFERROR(IF(AND(AA110="Probabilidad",AA111="Probabilidad"),(AI110-(+AI110*AD111)),IF(AND(AA111="Probabilidad",AA110="Impacto"),(AI110-(+AI110*AD111)),IF(AA111="Impacto",AI110,""))),"")</f>
        <v>0.1008</v>
      </c>
      <c r="AI111" s="122">
        <f t="shared" si="7"/>
        <v>0.1008</v>
      </c>
      <c r="AJ111" s="387"/>
      <c r="AK111" s="388"/>
      <c r="AL111" s="124">
        <f t="shared" si="133"/>
        <v>0.8</v>
      </c>
      <c r="AM111" s="389"/>
      <c r="AN111" s="388"/>
      <c r="AO111" s="384"/>
      <c r="AP111" s="367"/>
      <c r="AQ111" s="120" t="s">
        <v>128</v>
      </c>
      <c r="AR111" s="134" t="s">
        <v>94</v>
      </c>
      <c r="AS111" s="134" t="s">
        <v>94</v>
      </c>
      <c r="AT111" s="134" t="s">
        <v>94</v>
      </c>
      <c r="AU111" s="134" t="s">
        <v>94</v>
      </c>
      <c r="AV111" s="371"/>
      <c r="AW111" s="142" t="s">
        <v>124</v>
      </c>
      <c r="AX111" s="253" t="s">
        <v>2866</v>
      </c>
      <c r="AY111" s="273" t="s">
        <v>2948</v>
      </c>
      <c r="AZ111" s="273" t="s">
        <v>2949</v>
      </c>
      <c r="BA111" s="143" t="s">
        <v>128</v>
      </c>
      <c r="BB111" s="128"/>
      <c r="BC111" s="128"/>
      <c r="BD111" s="128"/>
      <c r="BE111" s="421"/>
      <c r="BF111" s="423"/>
      <c r="BG111" s="423"/>
      <c r="BH111" s="131"/>
      <c r="AMI111" s="86"/>
    </row>
    <row r="112" spans="1:1023" ht="87.75" customHeight="1">
      <c r="A112" s="430">
        <v>39</v>
      </c>
      <c r="B112" s="433" t="s">
        <v>712</v>
      </c>
      <c r="C112" s="367"/>
      <c r="D112" s="433" t="s">
        <v>840</v>
      </c>
      <c r="E112" s="433" t="s">
        <v>1074</v>
      </c>
      <c r="F112" s="427"/>
      <c r="G112" s="367"/>
      <c r="H112" s="416"/>
      <c r="I112" s="369"/>
      <c r="J112" s="136" t="s">
        <v>749</v>
      </c>
      <c r="K112" s="115" t="s">
        <v>1090</v>
      </c>
      <c r="L112" s="369"/>
      <c r="M112" s="419"/>
      <c r="N112" s="374"/>
      <c r="O112" s="369"/>
      <c r="P112" s="391"/>
      <c r="Q112" s="385"/>
      <c r="R112" s="393"/>
      <c r="S112" s="394"/>
      <c r="T112" s="385"/>
      <c r="U112" s="404"/>
      <c r="V112" s="136" t="s">
        <v>131</v>
      </c>
      <c r="W112" s="116" t="s">
        <v>880</v>
      </c>
      <c r="X112" s="117" t="s">
        <v>881</v>
      </c>
      <c r="Y112" s="118" t="s">
        <v>882</v>
      </c>
      <c r="Z112" s="119" t="s">
        <v>853</v>
      </c>
      <c r="AA112" s="120" t="str">
        <f t="shared" si="5"/>
        <v>Probabilidad</v>
      </c>
      <c r="AB112" s="121" t="s">
        <v>740</v>
      </c>
      <c r="AC112" s="121" t="s">
        <v>728</v>
      </c>
      <c r="AD112" s="122" t="str">
        <f t="shared" si="6"/>
        <v>30%</v>
      </c>
      <c r="AE112" s="121" t="s">
        <v>729</v>
      </c>
      <c r="AF112" s="121" t="s">
        <v>730</v>
      </c>
      <c r="AG112" s="121" t="s">
        <v>731</v>
      </c>
      <c r="AH112" s="123">
        <f t="shared" si="134"/>
        <v>7.0559999999999998E-2</v>
      </c>
      <c r="AI112" s="122">
        <f t="shared" si="7"/>
        <v>7.0559999999999998E-2</v>
      </c>
      <c r="AJ112" s="387"/>
      <c r="AK112" s="388"/>
      <c r="AL112" s="124">
        <f t="shared" si="133"/>
        <v>0.8</v>
      </c>
      <c r="AM112" s="389"/>
      <c r="AN112" s="388"/>
      <c r="AO112" s="384"/>
      <c r="AP112" s="367"/>
      <c r="AQ112" s="120" t="s">
        <v>136</v>
      </c>
      <c r="AR112" s="134" t="s">
        <v>94</v>
      </c>
      <c r="AS112" s="134" t="s">
        <v>94</v>
      </c>
      <c r="AT112" s="134" t="s">
        <v>94</v>
      </c>
      <c r="AU112" s="134" t="s">
        <v>94</v>
      </c>
      <c r="AV112" s="371"/>
      <c r="AW112" s="142" t="s">
        <v>131</v>
      </c>
      <c r="AX112" s="253" t="s">
        <v>2866</v>
      </c>
      <c r="AY112" s="273" t="s">
        <v>2950</v>
      </c>
      <c r="AZ112" s="273" t="s">
        <v>2951</v>
      </c>
      <c r="BA112" s="143" t="s">
        <v>136</v>
      </c>
      <c r="BB112" s="128"/>
      <c r="BC112" s="128"/>
      <c r="BD112" s="128"/>
      <c r="BE112" s="421"/>
      <c r="BF112" s="423"/>
      <c r="BG112" s="423"/>
      <c r="BH112" s="131"/>
      <c r="AMI112" s="86"/>
    </row>
    <row r="113" spans="1:1023" ht="100.5" customHeight="1">
      <c r="A113" s="430">
        <v>39</v>
      </c>
      <c r="B113" s="433" t="s">
        <v>712</v>
      </c>
      <c r="C113" s="367"/>
      <c r="D113" s="433" t="s">
        <v>840</v>
      </c>
      <c r="E113" s="433" t="s">
        <v>1074</v>
      </c>
      <c r="F113" s="427"/>
      <c r="G113" s="367"/>
      <c r="H113" s="416"/>
      <c r="I113" s="369"/>
      <c r="J113" s="136" t="s">
        <v>756</v>
      </c>
      <c r="K113" s="115" t="s">
        <v>1091</v>
      </c>
      <c r="L113" s="369"/>
      <c r="M113" s="419"/>
      <c r="N113" s="374"/>
      <c r="O113" s="369"/>
      <c r="P113" s="391"/>
      <c r="Q113" s="385"/>
      <c r="R113" s="393"/>
      <c r="S113" s="394"/>
      <c r="T113" s="385"/>
      <c r="U113" s="404"/>
      <c r="V113" s="136" t="s">
        <v>139</v>
      </c>
      <c r="W113" s="116" t="s">
        <v>1092</v>
      </c>
      <c r="X113" s="117" t="s">
        <v>1093</v>
      </c>
      <c r="Y113" s="118" t="s">
        <v>1094</v>
      </c>
      <c r="Z113" s="119" t="s">
        <v>853</v>
      </c>
      <c r="AA113" s="120" t="str">
        <f t="shared" si="5"/>
        <v>Probabilidad</v>
      </c>
      <c r="AB113" s="121" t="s">
        <v>740</v>
      </c>
      <c r="AC113" s="121" t="s">
        <v>728</v>
      </c>
      <c r="AD113" s="122" t="str">
        <f t="shared" si="6"/>
        <v>30%</v>
      </c>
      <c r="AE113" s="121" t="s">
        <v>729</v>
      </c>
      <c r="AF113" s="121" t="s">
        <v>730</v>
      </c>
      <c r="AG113" s="121" t="s">
        <v>731</v>
      </c>
      <c r="AH113" s="123">
        <f t="shared" si="134"/>
        <v>4.9391999999999998E-2</v>
      </c>
      <c r="AI113" s="122">
        <f t="shared" si="7"/>
        <v>4.9391999999999998E-2</v>
      </c>
      <c r="AJ113" s="387"/>
      <c r="AK113" s="388"/>
      <c r="AL113" s="124">
        <f t="shared" si="133"/>
        <v>0.8</v>
      </c>
      <c r="AM113" s="389"/>
      <c r="AN113" s="388"/>
      <c r="AO113" s="384"/>
      <c r="AP113" s="367"/>
      <c r="AQ113" s="120" t="s">
        <v>145</v>
      </c>
      <c r="AR113" s="134" t="s">
        <v>94</v>
      </c>
      <c r="AS113" s="134" t="s">
        <v>94</v>
      </c>
      <c r="AT113" s="134" t="s">
        <v>94</v>
      </c>
      <c r="AU113" s="134" t="s">
        <v>94</v>
      </c>
      <c r="AV113" s="371"/>
      <c r="AW113" s="142" t="s">
        <v>139</v>
      </c>
      <c r="AX113" s="253" t="s">
        <v>2866</v>
      </c>
      <c r="AY113" s="273" t="s">
        <v>2952</v>
      </c>
      <c r="AZ113" s="273" t="s">
        <v>2953</v>
      </c>
      <c r="BA113" s="143" t="s">
        <v>145</v>
      </c>
      <c r="BB113" s="128"/>
      <c r="BC113" s="128"/>
      <c r="BD113" s="128"/>
      <c r="BE113" s="421"/>
      <c r="BF113" s="423"/>
      <c r="BG113" s="423"/>
      <c r="BH113" s="131"/>
      <c r="AMI113" s="86"/>
    </row>
    <row r="114" spans="1:1023" ht="87" customHeight="1">
      <c r="A114" s="430">
        <v>39</v>
      </c>
      <c r="B114" s="433" t="s">
        <v>712</v>
      </c>
      <c r="C114" s="367"/>
      <c r="D114" s="433" t="s">
        <v>840</v>
      </c>
      <c r="E114" s="433" t="s">
        <v>1074</v>
      </c>
      <c r="F114" s="427"/>
      <c r="G114" s="367"/>
      <c r="H114" s="416"/>
      <c r="I114" s="369"/>
      <c r="J114" s="136" t="s">
        <v>757</v>
      </c>
      <c r="K114" s="115" t="s">
        <v>1095</v>
      </c>
      <c r="L114" s="369"/>
      <c r="M114" s="419"/>
      <c r="N114" s="374"/>
      <c r="O114" s="369"/>
      <c r="P114" s="391"/>
      <c r="Q114" s="385"/>
      <c r="R114" s="393"/>
      <c r="S114" s="394"/>
      <c r="T114" s="385"/>
      <c r="U114" s="404"/>
      <c r="V114" s="136" t="s">
        <v>150</v>
      </c>
      <c r="W114" s="116" t="s">
        <v>1096</v>
      </c>
      <c r="X114" s="117" t="s">
        <v>1097</v>
      </c>
      <c r="Y114" s="118" t="s">
        <v>1094</v>
      </c>
      <c r="Z114" s="119" t="s">
        <v>853</v>
      </c>
      <c r="AA114" s="120" t="str">
        <f t="shared" si="5"/>
        <v>Probabilidad</v>
      </c>
      <c r="AB114" s="121" t="s">
        <v>740</v>
      </c>
      <c r="AC114" s="121" t="s">
        <v>728</v>
      </c>
      <c r="AD114" s="122" t="str">
        <f t="shared" si="6"/>
        <v>30%</v>
      </c>
      <c r="AE114" s="121" t="s">
        <v>729</v>
      </c>
      <c r="AF114" s="121" t="s">
        <v>730</v>
      </c>
      <c r="AG114" s="121" t="s">
        <v>731</v>
      </c>
      <c r="AH114" s="123">
        <f t="shared" si="134"/>
        <v>3.4574399999999998E-2</v>
      </c>
      <c r="AI114" s="122">
        <f t="shared" si="7"/>
        <v>3.4574399999999998E-2</v>
      </c>
      <c r="AJ114" s="387"/>
      <c r="AK114" s="388"/>
      <c r="AL114" s="124">
        <f t="shared" si="133"/>
        <v>0.8</v>
      </c>
      <c r="AM114" s="389"/>
      <c r="AN114" s="388"/>
      <c r="AO114" s="384"/>
      <c r="AP114" s="367"/>
      <c r="AQ114" s="120" t="s">
        <v>155</v>
      </c>
      <c r="AR114" s="119" t="s">
        <v>1098</v>
      </c>
      <c r="AS114" s="119" t="s">
        <v>853</v>
      </c>
      <c r="AT114" s="126">
        <v>44742</v>
      </c>
      <c r="AU114" s="127" t="s">
        <v>733</v>
      </c>
      <c r="AV114" s="371"/>
      <c r="AW114" s="142" t="s">
        <v>150</v>
      </c>
      <c r="AX114" s="253" t="s">
        <v>2866</v>
      </c>
      <c r="AY114" s="273" t="s">
        <v>2954</v>
      </c>
      <c r="AZ114" s="273" t="s">
        <v>2955</v>
      </c>
      <c r="BA114" s="143" t="s">
        <v>155</v>
      </c>
      <c r="BB114" s="253" t="s">
        <v>2866</v>
      </c>
      <c r="BC114" s="42" t="s">
        <v>3920</v>
      </c>
      <c r="BD114" s="42" t="s">
        <v>3921</v>
      </c>
      <c r="BE114" s="421"/>
      <c r="BF114" s="423"/>
      <c r="BG114" s="423"/>
      <c r="BH114" s="131"/>
      <c r="AMI114" s="86"/>
    </row>
    <row r="115" spans="1:1023" ht="30" customHeight="1">
      <c r="A115" s="431">
        <v>39</v>
      </c>
      <c r="B115" s="434" t="s">
        <v>712</v>
      </c>
      <c r="C115" s="367"/>
      <c r="D115" s="434" t="s">
        <v>840</v>
      </c>
      <c r="E115" s="434" t="s">
        <v>1074</v>
      </c>
      <c r="F115" s="427"/>
      <c r="G115" s="367"/>
      <c r="H115" s="417"/>
      <c r="I115" s="369"/>
      <c r="J115" s="136" t="s">
        <v>758</v>
      </c>
      <c r="K115" s="115"/>
      <c r="L115" s="369"/>
      <c r="M115" s="420"/>
      <c r="N115" s="374"/>
      <c r="O115" s="369"/>
      <c r="P115" s="392"/>
      <c r="Q115" s="385"/>
      <c r="R115" s="393"/>
      <c r="S115" s="394"/>
      <c r="T115" s="385"/>
      <c r="U115" s="405"/>
      <c r="V115" s="136" t="s">
        <v>161</v>
      </c>
      <c r="W115" s="116"/>
      <c r="X115" s="150"/>
      <c r="Y115" s="151"/>
      <c r="Z115" s="116"/>
      <c r="AA115" s="120" t="str">
        <f t="shared" si="5"/>
        <v/>
      </c>
      <c r="AB115" s="121"/>
      <c r="AC115" s="121"/>
      <c r="AD115" s="122" t="str">
        <f t="shared" si="6"/>
        <v/>
      </c>
      <c r="AE115" s="121"/>
      <c r="AF115" s="121"/>
      <c r="AG115" s="121"/>
      <c r="AH115" s="123" t="str">
        <f t="shared" si="134"/>
        <v/>
      </c>
      <c r="AI115" s="122" t="str">
        <f t="shared" si="7"/>
        <v/>
      </c>
      <c r="AJ115" s="387"/>
      <c r="AK115" s="388"/>
      <c r="AL115" s="124" t="str">
        <f t="shared" si="133"/>
        <v/>
      </c>
      <c r="AM115" s="389"/>
      <c r="AN115" s="388"/>
      <c r="AO115" s="384"/>
      <c r="AP115" s="367"/>
      <c r="AQ115" s="120" t="s">
        <v>162</v>
      </c>
      <c r="AR115" s="119"/>
      <c r="AS115" s="119"/>
      <c r="AT115" s="126"/>
      <c r="AU115" s="119"/>
      <c r="AV115" s="372"/>
      <c r="AW115" s="142" t="s">
        <v>161</v>
      </c>
      <c r="AX115" s="128"/>
      <c r="AY115" s="129"/>
      <c r="AZ115" s="130"/>
      <c r="BA115" s="143" t="s">
        <v>162</v>
      </c>
      <c r="BB115" s="128"/>
      <c r="BC115" s="128"/>
      <c r="BD115" s="128"/>
      <c r="BE115" s="421"/>
      <c r="BF115" s="423"/>
      <c r="BG115" s="423"/>
      <c r="BH115" s="131"/>
      <c r="AMI115" s="86"/>
    </row>
    <row r="116" spans="1:1023" s="144" customFormat="1" ht="82.5">
      <c r="A116" s="429">
        <v>40</v>
      </c>
      <c r="B116" s="432" t="s">
        <v>712</v>
      </c>
      <c r="C116" s="367" t="s">
        <v>713</v>
      </c>
      <c r="D116" s="432" t="s">
        <v>840</v>
      </c>
      <c r="E116" s="432" t="s">
        <v>1099</v>
      </c>
      <c r="F116" s="427" t="s">
        <v>1100</v>
      </c>
      <c r="G116" s="367" t="s">
        <v>1101</v>
      </c>
      <c r="H116" s="415" t="str">
        <f>IF(B116="Seguridad_Información","Posibilidad de "&amp;C116&amp;"con "&amp;M116&amp;" "&amp;"por"&amp;" "&amp;I116&amp;" "&amp;"debido a"&amp;" "&amp;L116,"Posibilidad de"&amp;" "&amp;M116&amp;" "&amp;"por"&amp;" "&amp;I116&amp;" debido a"&amp;" "&amp;L116)</f>
        <v>Posibilidad de Afectación Económica y Reputacional por no contar con información del estado de cuenta por activo debido a falencias en la identificación y seguimiento de movimientos contables causados</v>
      </c>
      <c r="I116" s="369" t="s">
        <v>1102</v>
      </c>
      <c r="J116" s="136" t="s">
        <v>717</v>
      </c>
      <c r="K116" s="115" t="s">
        <v>1103</v>
      </c>
      <c r="L116" s="369" t="s">
        <v>1104</v>
      </c>
      <c r="M116" s="418" t="s">
        <v>763</v>
      </c>
      <c r="N116" s="373" t="s">
        <v>1105</v>
      </c>
      <c r="O116" s="369" t="s">
        <v>722</v>
      </c>
      <c r="P116" s="390" t="str">
        <f>IF(OR($O116=[3]Tabla_Probabilidad!$D$30,$O116=[3]Tabla_Probabilidad!$D$32,$O116=[3]Tabla_Probabilidad!$J$32),"Muy Baja",IF(OR($O116=[3]Tabla_Probabilidad!$E$30,$O116=[3]Tabla_Probabilidad!$E$32,$O116=[3]Tabla_Probabilidad!$K$32),"Baja",IF(OR($O116=[3]Tabla_Probabilidad!$F$30,$O116=[3]Tabla_Probabilidad!$F$32,$O116=[3]Tabla_Probabilidad!$L$32),"Media",IF(OR($O116=[3]Tabla_Probabilidad!$G$30,$O116=[3]Tabla_Probabilidad!$G$32,$O116=[3]Tabla_Probabilidad!$M$32),"Alta",IF(OR($O116=[3]Tabla_Probabilidad!$H$30,$O116=[3]Tabla_Probabilidad!$H$32,$O116=[3]Tabla_Probabilidad!$N$32),"Muy Alta","")))))</f>
        <v>Media</v>
      </c>
      <c r="Q116" s="385">
        <f t="shared" ref="Q116" si="135">IF(P116="","",IF(P116="Muy Baja",0.2,IF(P116="Baja",0.4,IF(P116="Media",0.6,IF(P116="Alta",0.8,IF(P116="Muy Alta",1,))))))</f>
        <v>0.6</v>
      </c>
      <c r="R116" s="393" t="s">
        <v>787</v>
      </c>
      <c r="S116" s="394" t="str">
        <f>IF(OR($R116=[3]Tabla_Impacto!$D$24,$R116=[3]Tabla_Impacto!$D$27,$R116=[3]Tabla_Impacto!$J$24,$R116=[3]Tabla_Impacto!$P$26,$R116=[3]Tabla_Impacto!$V$26,$R116=[3]Tabla_Impacto!$AB$26),"Leve",IF(OR($R116=[3]Tabla_Impacto!$E$24,$R116=[3]Tabla_Impacto!$E$27,$R116=[3]Tabla_Impacto!$K$24,$R116=[3]Tabla_Impacto!$Q$26,$R116=[3]Tabla_Impacto!$W$26,$R116=[3]Tabla_Impacto!$AC$26),"Menor",IF(OR($R116=[3]Tabla_Impacto!$F$24,$R116=[3]Tabla_Impacto!$F$27,$R116=[3]Tabla_Impacto!$L$24,$R116=[3]Tabla_Impacto!$R$26,$R116=[3]Tabla_Impacto!$X$26,$R116=[3]Tabla_Impacto!$AD$26),"Moderado",IF(OR($R116=[3]Tabla_Impacto!$G$24,$R116=[3]Tabla_Impacto!$G$27,$R116=[3]Tabla_Impacto!$M$24,$R116=[3]Tabla_Impacto!$S$26,$R116=[3]Tabla_Impacto!$Y$26,$R116=[3]Tabla_Impacto!$AE$26),"Mayor",IF(OR($R116=[3]Tabla_Impacto!$H$24,$R116=[3]Tabla_Impacto!$H$27,$R116=[3]Tabla_Impacto!$N$24,$R116=[3]Tabla_Impacto!$T$26,$R116=[3]Tabla_Impacto!$Z$26,$R116=[3]Tabla_Impacto!$AF$26),"Catastrófico","")))))</f>
        <v>Catastrófico</v>
      </c>
      <c r="T116" s="385">
        <f t="shared" ref="T116" si="136">IF(S116="","",IF(S116="Leve",0.2,IF(S116="Menor",0.4,IF(S116="Moderado",0.6,IF(S116="Mayor",0.8,IF(S116="Catastrófico",1,))))))</f>
        <v>1</v>
      </c>
      <c r="U116" s="403" t="str">
        <f t="shared" ref="U116" si="137">IF(OR(AND(P116="Muy Baja",S116="Leve"),AND(P116="Muy Baja",S116="Menor"),AND(P116="Baja",S116="Leve")),"Bajo",IF(OR(AND(P116="Muy baja",S116="Moderado"),AND(P116="Baja",S116="Menor"),AND(P116="Baja",S116="Moderado"),AND(P116="Media",S116="Leve"),AND(P116="Media",S116="Menor"),AND(P116="Media",S116="Moderado"),AND(P116="Alta",S116="Leve"),AND(P116="Alta",S116="Menor")),"Moderado",IF(OR(AND(P116="Muy Baja",S116="Mayor"),AND(P116="Baja",S116="Mayor"),AND(P116="Media",S116="Mayor"),AND(P116="Alta",S116="Moderado"),AND(P116="Alta",S116="Mayor"),AND(P116="Muy Alta",S116="Leve"),AND(P116="Muy Alta",S116="Menor"),AND(P116="Muy Alta",S116="Moderado"),AND(P116="Muy Alta",S116="Mayor")),"Alto",IF(OR(AND(P116="Muy Baja",S116="Catastrófico"),AND(P116="Baja",S116="Catastrófico"),AND(P116="Media",S116="Catastrófico"),AND(P116="Alta",S116="Catastrófico"),AND(P116="Muy Alta",S116="Catastrófico")),"Extremo",""))))</f>
        <v>Extremo</v>
      </c>
      <c r="V116" s="136" t="s">
        <v>91</v>
      </c>
      <c r="W116" s="155" t="s">
        <v>1106</v>
      </c>
      <c r="X116" s="167" t="s">
        <v>1107</v>
      </c>
      <c r="Y116" s="118" t="s">
        <v>1089</v>
      </c>
      <c r="Z116" s="119" t="s">
        <v>853</v>
      </c>
      <c r="AA116" s="120" t="str">
        <f t="shared" si="5"/>
        <v>Probabilidad</v>
      </c>
      <c r="AB116" s="121" t="s">
        <v>727</v>
      </c>
      <c r="AC116" s="121" t="s">
        <v>728</v>
      </c>
      <c r="AD116" s="122" t="str">
        <f t="shared" si="6"/>
        <v>40%</v>
      </c>
      <c r="AE116" s="121" t="s">
        <v>729</v>
      </c>
      <c r="AF116" s="121" t="s">
        <v>730</v>
      </c>
      <c r="AG116" s="121" t="s">
        <v>731</v>
      </c>
      <c r="AH116" s="123">
        <f>IFERROR(IF(AA116="Probabilidad",(Q116-(+Q116*AD116)),IF(AA116="Impacto",Q116,"")),"")</f>
        <v>0.36</v>
      </c>
      <c r="AI116" s="122">
        <f t="shared" si="7"/>
        <v>0.36</v>
      </c>
      <c r="AJ116" s="387" t="str">
        <f t="shared" ref="AJ116" si="138">IFERROR(IF(AK116="","",IF(AK116&lt;=0.2,"Muy Baja",IF(AK116&lt;=0.4,"Baja",IF(AK116&lt;=0.6,"Media",IF(AK116&lt;=0.8,"Alta","Muy Alta"))))),"")</f>
        <v>Muy Baja</v>
      </c>
      <c r="AK116" s="388">
        <f t="shared" ref="AK116" si="139">IFERROR(LOOKUP(MAX(AI116:AI122)+1,(AI116:AI122)),"")</f>
        <v>0.1512</v>
      </c>
      <c r="AL116" s="124">
        <f>IFERROR(IF(AA116="Impacto",(T116-(+T116*AD116)),IF(AA116="Probabilidad",T116,"")),"")</f>
        <v>1</v>
      </c>
      <c r="AM116" s="389" t="str">
        <f t="shared" ref="AM116" si="140">IFERROR(IF(AN116="","",IF(AN116&lt;=0.2,"Leve",IF(AN116&lt;=0.4,"Menor",IF(AN116&lt;=0.6,"Moderado",IF(AN116&lt;=0.8,"Mayor","Catastrófico"))))),"")</f>
        <v>Catastrófico</v>
      </c>
      <c r="AN116" s="388">
        <f t="shared" ref="AN116" si="141">IFERROR(LOOKUP(MAX(AL116:AL122)+1,(AL116:AL122)),"")</f>
        <v>1</v>
      </c>
      <c r="AO116" s="384" t="str">
        <f t="shared" ref="AO116" si="142">IFERROR(IF(OR(AND(AJ116="Muy Baja",AM116="Leve"),AND(AJ116="Muy Baja",AM116="Menor"),AND(AJ116="Baja",AM116="Leve")),"Bajo",IF(OR(AND(AJ116="Muy baja",AM116="Moderado"),AND(AJ116="Baja",AM116="Menor"),AND(AJ116="Baja",AM116="Moderado"),AND(AJ116="Media",AM116="Leve"),AND(AJ116="Media",AM116="Menor"),AND(AJ116="Media",AM116="Moderado"),AND(AJ116="Alta",AM116="Leve"),AND(AJ116="Alta",AM116="Menor")),"Moderado",IF(OR(AND(AJ116="Muy Baja",AM116="Mayor"),AND(AJ116="Baja",AM116="Mayor"),AND(AJ116="Media",AM116="Mayor"),AND(AJ116="Alta",AM116="Moderado"),AND(AJ116="Alta",AM116="Mayor"),AND(AJ116="Muy Alta",AM116="Leve"),AND(AJ116="Muy Alta",AM116="Menor"),AND(AJ116="Muy Alta",AM116="Moderado"),AND(AJ116="Muy Alta",AM116="Mayor")),"Alto",IF(OR(AND(AJ116="Muy Baja",AM116="Catastrófico"),AND(AJ116="Baja",AM116="Catastrófico"),AND(AJ116="Media",AM116="Catastrófico"),AND(AJ116="Alta",AM116="Catastrófico"),AND(AJ116="Muy Alta",AM116="Catastrófico")),"Extremo","")))),"")</f>
        <v>Extremo</v>
      </c>
      <c r="AP116" s="367" t="s">
        <v>104</v>
      </c>
      <c r="AQ116" s="120" t="s">
        <v>105</v>
      </c>
      <c r="AR116" s="119" t="s">
        <v>1108</v>
      </c>
      <c r="AS116" s="175" t="s">
        <v>1109</v>
      </c>
      <c r="AT116" s="126" t="s">
        <v>555</v>
      </c>
      <c r="AU116" s="127" t="s">
        <v>733</v>
      </c>
      <c r="AV116" s="370" t="s">
        <v>1110</v>
      </c>
      <c r="AW116" s="142" t="s">
        <v>91</v>
      </c>
      <c r="AX116" s="253" t="s">
        <v>2866</v>
      </c>
      <c r="AY116" s="273" t="s">
        <v>2956</v>
      </c>
      <c r="AZ116" s="273" t="s">
        <v>2957</v>
      </c>
      <c r="BA116" s="143" t="s">
        <v>105</v>
      </c>
      <c r="BB116" s="128" t="s">
        <v>2866</v>
      </c>
      <c r="BC116" s="265" t="s">
        <v>3410</v>
      </c>
      <c r="BD116" s="265" t="s">
        <v>3411</v>
      </c>
      <c r="BE116" s="421" t="s">
        <v>2891</v>
      </c>
      <c r="BF116" s="423" t="s">
        <v>2987</v>
      </c>
      <c r="BG116" s="423" t="s">
        <v>2987</v>
      </c>
      <c r="BH116" s="131"/>
      <c r="BI116" s="90"/>
      <c r="BJ116" s="90"/>
      <c r="BK116" s="90"/>
      <c r="BL116" s="90"/>
      <c r="BM116" s="90"/>
      <c r="BN116" s="90"/>
      <c r="BO116" s="90"/>
      <c r="BP116" s="90"/>
      <c r="BQ116" s="90"/>
      <c r="BR116" s="90"/>
      <c r="BS116" s="90"/>
      <c r="BT116" s="90"/>
      <c r="BU116" s="90"/>
      <c r="BV116" s="90"/>
      <c r="BW116" s="90"/>
      <c r="BX116" s="90"/>
      <c r="BY116" s="90"/>
      <c r="BZ116" s="90"/>
      <c r="CA116" s="90"/>
      <c r="CB116" s="90"/>
      <c r="CC116" s="90"/>
      <c r="CD116" s="90"/>
      <c r="CE116" s="90"/>
      <c r="CF116" s="90"/>
      <c r="CG116" s="90"/>
      <c r="CH116" s="90"/>
      <c r="CI116" s="90"/>
      <c r="CJ116" s="90"/>
      <c r="CK116" s="90"/>
      <c r="CL116" s="90"/>
      <c r="CM116" s="90"/>
      <c r="CN116" s="90"/>
      <c r="CO116" s="90"/>
      <c r="CP116" s="90"/>
      <c r="CQ116" s="90"/>
      <c r="CR116" s="90"/>
      <c r="CS116" s="90"/>
      <c r="CT116" s="90"/>
      <c r="CU116" s="90"/>
      <c r="CV116" s="90"/>
      <c r="CW116" s="90"/>
      <c r="CX116" s="90"/>
      <c r="CY116" s="90"/>
      <c r="CZ116" s="90"/>
      <c r="DA116" s="90"/>
      <c r="DB116" s="90"/>
      <c r="DC116" s="90"/>
      <c r="DD116" s="90"/>
      <c r="DE116" s="90"/>
      <c r="DF116" s="90"/>
      <c r="DG116" s="90"/>
      <c r="DH116" s="90"/>
      <c r="DI116" s="90"/>
      <c r="DJ116" s="90"/>
      <c r="DK116" s="90"/>
      <c r="DL116" s="90"/>
      <c r="DM116" s="90"/>
      <c r="DN116" s="90"/>
      <c r="DO116" s="90"/>
      <c r="DP116" s="90"/>
      <c r="DQ116" s="90"/>
      <c r="DR116" s="90"/>
      <c r="DS116" s="90"/>
      <c r="DT116" s="90"/>
      <c r="DU116" s="90"/>
      <c r="DV116" s="90"/>
      <c r="DW116" s="90"/>
      <c r="DX116" s="90"/>
      <c r="DY116" s="90"/>
      <c r="DZ116" s="90"/>
      <c r="EA116" s="90"/>
      <c r="EB116" s="90"/>
      <c r="EC116" s="90"/>
      <c r="ED116" s="90"/>
      <c r="EE116" s="90"/>
      <c r="EF116" s="90"/>
      <c r="EG116" s="90"/>
      <c r="EH116" s="90"/>
      <c r="EI116" s="90"/>
      <c r="EJ116" s="90"/>
      <c r="EK116" s="90"/>
      <c r="EL116" s="90"/>
      <c r="EM116" s="90"/>
      <c r="EN116" s="90"/>
      <c r="EO116" s="90"/>
      <c r="EP116" s="90"/>
      <c r="EQ116" s="90"/>
      <c r="ER116" s="90"/>
      <c r="ES116" s="90"/>
      <c r="ET116" s="90"/>
      <c r="EU116" s="90"/>
      <c r="EV116" s="90"/>
      <c r="EW116" s="90"/>
      <c r="EX116" s="90"/>
      <c r="EY116" s="90"/>
      <c r="EZ116" s="90"/>
      <c r="FA116" s="90"/>
      <c r="FB116" s="90"/>
      <c r="FC116" s="90"/>
      <c r="FD116" s="90"/>
      <c r="FE116" s="90"/>
      <c r="FF116" s="90"/>
      <c r="FG116" s="90"/>
      <c r="FH116" s="90"/>
      <c r="FI116" s="90"/>
      <c r="FJ116" s="90"/>
      <c r="FK116" s="90"/>
      <c r="FL116" s="90"/>
      <c r="FM116" s="90"/>
      <c r="FN116" s="90"/>
      <c r="FO116" s="90"/>
      <c r="FP116" s="90"/>
      <c r="FQ116" s="90"/>
      <c r="FR116" s="90"/>
      <c r="FS116" s="90"/>
      <c r="FT116" s="90"/>
      <c r="FU116" s="90"/>
      <c r="FV116" s="90"/>
      <c r="FW116" s="90"/>
      <c r="FX116" s="90"/>
      <c r="FY116" s="90"/>
      <c r="FZ116" s="90"/>
      <c r="GA116" s="90"/>
      <c r="GB116" s="90"/>
      <c r="GC116" s="90"/>
      <c r="GD116" s="90"/>
      <c r="GE116" s="90"/>
      <c r="GF116" s="90"/>
      <c r="GG116" s="90"/>
      <c r="GH116" s="90"/>
      <c r="GI116" s="90"/>
      <c r="GJ116" s="90"/>
      <c r="GK116" s="90"/>
      <c r="GL116" s="90"/>
      <c r="GM116" s="90"/>
      <c r="GN116" s="90"/>
      <c r="GO116" s="90"/>
      <c r="GP116" s="90"/>
      <c r="GQ116" s="90"/>
      <c r="GR116" s="90"/>
      <c r="GS116" s="90"/>
      <c r="GT116" s="90"/>
      <c r="GU116" s="90"/>
      <c r="GV116" s="90"/>
      <c r="GW116" s="90"/>
      <c r="GX116" s="90"/>
      <c r="GY116" s="90"/>
      <c r="GZ116" s="90"/>
      <c r="HA116" s="90"/>
      <c r="HB116" s="90"/>
      <c r="HC116" s="90"/>
      <c r="HD116" s="90"/>
      <c r="HE116" s="90"/>
      <c r="HF116" s="90"/>
      <c r="HG116" s="90"/>
      <c r="HH116" s="90"/>
      <c r="HI116" s="90"/>
      <c r="HJ116" s="90"/>
      <c r="HK116" s="90"/>
      <c r="HL116" s="90"/>
      <c r="HM116" s="90"/>
      <c r="HN116" s="90"/>
      <c r="HO116" s="90"/>
      <c r="HP116" s="90"/>
      <c r="HQ116" s="90"/>
      <c r="HR116" s="90"/>
      <c r="HS116" s="90"/>
      <c r="HT116" s="90"/>
      <c r="HU116" s="90"/>
      <c r="HV116" s="90"/>
      <c r="HW116" s="90"/>
      <c r="HX116" s="90"/>
      <c r="HY116" s="90"/>
      <c r="HZ116" s="90"/>
      <c r="IA116" s="90"/>
      <c r="IB116" s="90"/>
      <c r="IC116" s="90"/>
      <c r="ID116" s="90"/>
      <c r="IE116" s="90"/>
      <c r="IF116" s="90"/>
      <c r="IG116" s="90"/>
      <c r="IH116" s="90"/>
      <c r="II116" s="90"/>
      <c r="IJ116" s="90"/>
      <c r="IK116" s="90"/>
      <c r="IL116" s="90"/>
      <c r="IM116" s="90"/>
      <c r="IN116" s="90"/>
      <c r="IO116" s="90"/>
      <c r="IP116" s="90"/>
      <c r="IQ116" s="90"/>
      <c r="IR116" s="90"/>
      <c r="IS116" s="90"/>
      <c r="IT116" s="90"/>
      <c r="IU116" s="90"/>
      <c r="IV116" s="90"/>
      <c r="IW116" s="90"/>
      <c r="IX116" s="90"/>
      <c r="IY116" s="90"/>
      <c r="IZ116" s="90"/>
      <c r="JA116" s="90"/>
      <c r="JB116" s="90"/>
      <c r="JC116" s="90"/>
      <c r="JD116" s="90"/>
      <c r="JE116" s="90"/>
      <c r="JF116" s="90"/>
      <c r="JG116" s="90"/>
      <c r="JH116" s="90"/>
      <c r="JI116" s="90"/>
      <c r="JJ116" s="90"/>
      <c r="JK116" s="90"/>
      <c r="JL116" s="90"/>
      <c r="JM116" s="90"/>
      <c r="JN116" s="90"/>
      <c r="JO116" s="90"/>
      <c r="JP116" s="90"/>
      <c r="JQ116" s="90"/>
      <c r="JR116" s="90"/>
      <c r="JS116" s="90"/>
      <c r="JT116" s="90"/>
      <c r="JU116" s="90"/>
      <c r="JV116" s="90"/>
      <c r="JW116" s="90"/>
      <c r="JX116" s="90"/>
      <c r="JY116" s="90"/>
      <c r="JZ116" s="90"/>
      <c r="KA116" s="90"/>
      <c r="KB116" s="90"/>
      <c r="KC116" s="90"/>
      <c r="KD116" s="90"/>
      <c r="KE116" s="90"/>
      <c r="KF116" s="90"/>
      <c r="KG116" s="90"/>
      <c r="KH116" s="90"/>
      <c r="KI116" s="90"/>
      <c r="KJ116" s="90"/>
      <c r="KK116" s="90"/>
      <c r="KL116" s="90"/>
      <c r="KM116" s="90"/>
      <c r="KN116" s="90"/>
      <c r="KO116" s="90"/>
      <c r="KP116" s="90"/>
      <c r="KQ116" s="90"/>
      <c r="KR116" s="90"/>
      <c r="KS116" s="90"/>
      <c r="KT116" s="90"/>
      <c r="KU116" s="90"/>
      <c r="KV116" s="90"/>
      <c r="KW116" s="90"/>
      <c r="KX116" s="90"/>
      <c r="KY116" s="90"/>
      <c r="KZ116" s="90"/>
      <c r="LA116" s="90"/>
      <c r="LB116" s="90"/>
      <c r="LC116" s="90"/>
      <c r="LD116" s="90"/>
      <c r="LE116" s="90"/>
      <c r="LF116" s="90"/>
      <c r="LG116" s="90"/>
      <c r="LH116" s="90"/>
      <c r="LI116" s="90"/>
      <c r="LJ116" s="90"/>
      <c r="LK116" s="90"/>
      <c r="LL116" s="90"/>
      <c r="LM116" s="90"/>
      <c r="LN116" s="90"/>
      <c r="LO116" s="90"/>
      <c r="LP116" s="90"/>
      <c r="LQ116" s="90"/>
      <c r="LR116" s="90"/>
      <c r="LS116" s="90"/>
      <c r="LT116" s="90"/>
      <c r="LU116" s="90"/>
      <c r="LV116" s="90"/>
      <c r="LW116" s="90"/>
      <c r="LX116" s="90"/>
      <c r="LY116" s="90"/>
      <c r="LZ116" s="90"/>
      <c r="MA116" s="90"/>
      <c r="MB116" s="90"/>
      <c r="MC116" s="90"/>
      <c r="MD116" s="90"/>
      <c r="ME116" s="90"/>
      <c r="MF116" s="90"/>
      <c r="MG116" s="90"/>
      <c r="MH116" s="90"/>
      <c r="MI116" s="90"/>
      <c r="MJ116" s="90"/>
      <c r="MK116" s="90"/>
      <c r="ML116" s="90"/>
      <c r="MM116" s="90"/>
      <c r="MN116" s="90"/>
      <c r="MO116" s="90"/>
      <c r="MP116" s="90"/>
      <c r="MQ116" s="90"/>
      <c r="MR116" s="90"/>
      <c r="MS116" s="90"/>
      <c r="MT116" s="90"/>
      <c r="MU116" s="90"/>
      <c r="MV116" s="90"/>
      <c r="MW116" s="90"/>
      <c r="MX116" s="90"/>
      <c r="MY116" s="90"/>
      <c r="MZ116" s="90"/>
      <c r="NA116" s="90"/>
      <c r="NB116" s="90"/>
      <c r="NC116" s="90"/>
      <c r="ND116" s="90"/>
      <c r="NE116" s="90"/>
      <c r="NF116" s="90"/>
      <c r="NG116" s="90"/>
      <c r="NH116" s="90"/>
      <c r="NI116" s="90"/>
      <c r="NJ116" s="90"/>
      <c r="NK116" s="90"/>
      <c r="NL116" s="90"/>
      <c r="NM116" s="90"/>
      <c r="NN116" s="90"/>
      <c r="NO116" s="90"/>
      <c r="NP116" s="90"/>
      <c r="NQ116" s="90"/>
      <c r="NR116" s="90"/>
      <c r="NS116" s="90"/>
      <c r="NT116" s="90"/>
      <c r="NU116" s="90"/>
      <c r="NV116" s="90"/>
      <c r="NW116" s="90"/>
      <c r="NX116" s="90"/>
      <c r="NY116" s="90"/>
      <c r="NZ116" s="90"/>
      <c r="OA116" s="90"/>
      <c r="OB116" s="90"/>
      <c r="OC116" s="90"/>
      <c r="OD116" s="90"/>
      <c r="OE116" s="90"/>
      <c r="OF116" s="90"/>
      <c r="OG116" s="90"/>
      <c r="OH116" s="90"/>
      <c r="OI116" s="90"/>
      <c r="OJ116" s="90"/>
      <c r="OK116" s="90"/>
      <c r="OL116" s="90"/>
      <c r="OM116" s="90"/>
      <c r="ON116" s="90"/>
      <c r="OO116" s="90"/>
      <c r="OP116" s="90"/>
      <c r="OQ116" s="90"/>
      <c r="OR116" s="90"/>
      <c r="OS116" s="90"/>
      <c r="OT116" s="90"/>
      <c r="OU116" s="90"/>
      <c r="OV116" s="90"/>
      <c r="OW116" s="90"/>
      <c r="OX116" s="90"/>
      <c r="OY116" s="90"/>
      <c r="OZ116" s="90"/>
      <c r="PA116" s="90"/>
      <c r="PB116" s="90"/>
      <c r="PC116" s="90"/>
      <c r="PD116" s="90"/>
      <c r="PE116" s="90"/>
      <c r="PF116" s="90"/>
      <c r="PG116" s="90"/>
      <c r="PH116" s="90"/>
      <c r="PI116" s="90"/>
      <c r="PJ116" s="90"/>
      <c r="PK116" s="90"/>
      <c r="PL116" s="90"/>
      <c r="PM116" s="90"/>
      <c r="PN116" s="90"/>
      <c r="PO116" s="90"/>
      <c r="PP116" s="90"/>
      <c r="PQ116" s="90"/>
      <c r="PR116" s="90"/>
      <c r="PS116" s="90"/>
      <c r="PT116" s="90"/>
      <c r="PU116" s="90"/>
      <c r="PV116" s="90"/>
      <c r="PW116" s="90"/>
      <c r="PX116" s="90"/>
      <c r="PY116" s="90"/>
      <c r="PZ116" s="90"/>
      <c r="QA116" s="90"/>
      <c r="QB116" s="90"/>
      <c r="QC116" s="90"/>
      <c r="QD116" s="90"/>
      <c r="QE116" s="90"/>
      <c r="QF116" s="90"/>
      <c r="QG116" s="90"/>
      <c r="QH116" s="90"/>
      <c r="QI116" s="90"/>
      <c r="QJ116" s="90"/>
      <c r="QK116" s="90"/>
      <c r="QL116" s="90"/>
      <c r="QM116" s="90"/>
      <c r="QN116" s="90"/>
      <c r="QO116" s="90"/>
      <c r="QP116" s="90"/>
      <c r="QQ116" s="90"/>
      <c r="QR116" s="90"/>
      <c r="QS116" s="90"/>
      <c r="QT116" s="90"/>
      <c r="QU116" s="90"/>
      <c r="QV116" s="90"/>
      <c r="QW116" s="90"/>
      <c r="QX116" s="90"/>
      <c r="QY116" s="90"/>
      <c r="QZ116" s="90"/>
      <c r="RA116" s="90"/>
      <c r="RB116" s="90"/>
      <c r="RC116" s="90"/>
      <c r="RD116" s="90"/>
      <c r="RE116" s="90"/>
      <c r="RF116" s="90"/>
      <c r="RG116" s="90"/>
      <c r="RH116" s="90"/>
      <c r="RI116" s="90"/>
      <c r="RJ116" s="90"/>
      <c r="RK116" s="90"/>
      <c r="RL116" s="90"/>
      <c r="RM116" s="90"/>
      <c r="RN116" s="90"/>
      <c r="RO116" s="90"/>
      <c r="RP116" s="90"/>
      <c r="RQ116" s="90"/>
      <c r="RR116" s="90"/>
      <c r="RS116" s="90"/>
      <c r="RT116" s="90"/>
      <c r="RU116" s="90"/>
      <c r="RV116" s="90"/>
      <c r="RW116" s="90"/>
      <c r="RX116" s="90"/>
      <c r="RY116" s="90"/>
      <c r="RZ116" s="90"/>
      <c r="SA116" s="90"/>
      <c r="SB116" s="90"/>
      <c r="SC116" s="90"/>
      <c r="SD116" s="90"/>
      <c r="SE116" s="90"/>
      <c r="SF116" s="90"/>
      <c r="SG116" s="90"/>
      <c r="SH116" s="90"/>
      <c r="SI116" s="90"/>
      <c r="SJ116" s="90"/>
      <c r="SK116" s="90"/>
      <c r="SL116" s="90"/>
      <c r="SM116" s="90"/>
      <c r="SN116" s="90"/>
      <c r="SO116" s="90"/>
      <c r="SP116" s="90"/>
      <c r="SQ116" s="90"/>
      <c r="SR116" s="90"/>
      <c r="SS116" s="90"/>
      <c r="ST116" s="90"/>
      <c r="SU116" s="90"/>
      <c r="SV116" s="90"/>
      <c r="SW116" s="90"/>
      <c r="SX116" s="90"/>
      <c r="SY116" s="90"/>
      <c r="SZ116" s="90"/>
      <c r="TA116" s="90"/>
      <c r="TB116" s="90"/>
      <c r="TC116" s="90"/>
      <c r="TD116" s="90"/>
      <c r="TE116" s="90"/>
      <c r="TF116" s="90"/>
      <c r="TG116" s="90"/>
      <c r="TH116" s="90"/>
      <c r="TI116" s="90"/>
      <c r="TJ116" s="90"/>
      <c r="TK116" s="90"/>
      <c r="TL116" s="90"/>
      <c r="TM116" s="90"/>
      <c r="TN116" s="90"/>
      <c r="TO116" s="90"/>
      <c r="TP116" s="90"/>
      <c r="TQ116" s="90"/>
      <c r="TR116" s="90"/>
      <c r="TS116" s="90"/>
      <c r="TT116" s="90"/>
      <c r="TU116" s="90"/>
      <c r="TV116" s="90"/>
      <c r="TW116" s="90"/>
      <c r="TX116" s="90"/>
      <c r="TY116" s="90"/>
      <c r="TZ116" s="90"/>
      <c r="UA116" s="90"/>
      <c r="UB116" s="90"/>
      <c r="UC116" s="90"/>
      <c r="UD116" s="90"/>
      <c r="UE116" s="90"/>
      <c r="UF116" s="90"/>
      <c r="UG116" s="90"/>
      <c r="UH116" s="90"/>
      <c r="UI116" s="90"/>
      <c r="UJ116" s="90"/>
      <c r="UK116" s="90"/>
      <c r="UL116" s="90"/>
      <c r="UM116" s="90"/>
      <c r="UN116" s="90"/>
      <c r="UO116" s="90"/>
      <c r="UP116" s="90"/>
      <c r="UQ116" s="90"/>
      <c r="UR116" s="90"/>
      <c r="US116" s="90"/>
      <c r="UT116" s="90"/>
      <c r="UU116" s="90"/>
      <c r="UV116" s="90"/>
      <c r="UW116" s="90"/>
      <c r="UX116" s="90"/>
      <c r="UY116" s="90"/>
      <c r="UZ116" s="90"/>
      <c r="VA116" s="90"/>
      <c r="VB116" s="90"/>
      <c r="VC116" s="90"/>
      <c r="VD116" s="90"/>
      <c r="VE116" s="90"/>
      <c r="VF116" s="90"/>
      <c r="VG116" s="90"/>
      <c r="VH116" s="90"/>
      <c r="VI116" s="90"/>
      <c r="VJ116" s="90"/>
      <c r="VK116" s="90"/>
      <c r="VL116" s="90"/>
      <c r="VM116" s="90"/>
      <c r="VN116" s="90"/>
      <c r="VO116" s="90"/>
      <c r="VP116" s="90"/>
      <c r="VQ116" s="90"/>
      <c r="VR116" s="90"/>
      <c r="VS116" s="90"/>
      <c r="VT116" s="90"/>
      <c r="VU116" s="90"/>
      <c r="VV116" s="90"/>
      <c r="VW116" s="90"/>
      <c r="VX116" s="90"/>
      <c r="VY116" s="90"/>
      <c r="VZ116" s="90"/>
      <c r="WA116" s="90"/>
      <c r="WB116" s="90"/>
      <c r="WC116" s="90"/>
      <c r="WD116" s="90"/>
      <c r="WE116" s="90"/>
      <c r="WF116" s="90"/>
      <c r="WG116" s="90"/>
      <c r="WH116" s="90"/>
      <c r="WI116" s="90"/>
      <c r="WJ116" s="90"/>
      <c r="WK116" s="90"/>
      <c r="WL116" s="90"/>
      <c r="WM116" s="90"/>
      <c r="WN116" s="90"/>
      <c r="WO116" s="90"/>
      <c r="WP116" s="90"/>
      <c r="WQ116" s="90"/>
      <c r="WR116" s="90"/>
      <c r="WS116" s="90"/>
      <c r="WT116" s="90"/>
      <c r="WU116" s="90"/>
      <c r="WV116" s="90"/>
      <c r="WW116" s="90"/>
      <c r="WX116" s="90"/>
      <c r="WY116" s="90"/>
      <c r="WZ116" s="90"/>
      <c r="XA116" s="90"/>
      <c r="XB116" s="90"/>
      <c r="XC116" s="90"/>
      <c r="XD116" s="90"/>
      <c r="XE116" s="90"/>
      <c r="XF116" s="90"/>
      <c r="XG116" s="90"/>
      <c r="XH116" s="90"/>
      <c r="XI116" s="90"/>
      <c r="XJ116" s="90"/>
      <c r="XK116" s="90"/>
      <c r="XL116" s="90"/>
      <c r="XM116" s="90"/>
      <c r="XN116" s="90"/>
      <c r="XO116" s="90"/>
      <c r="XP116" s="90"/>
      <c r="XQ116" s="90"/>
      <c r="XR116" s="90"/>
      <c r="XS116" s="90"/>
      <c r="XT116" s="90"/>
      <c r="XU116" s="90"/>
      <c r="XV116" s="90"/>
      <c r="XW116" s="90"/>
      <c r="XX116" s="90"/>
      <c r="XY116" s="90"/>
      <c r="XZ116" s="90"/>
      <c r="YA116" s="90"/>
      <c r="YB116" s="90"/>
      <c r="YC116" s="90"/>
      <c r="YD116" s="90"/>
      <c r="YE116" s="90"/>
      <c r="YF116" s="90"/>
      <c r="YG116" s="90"/>
      <c r="YH116" s="90"/>
      <c r="YI116" s="90"/>
      <c r="YJ116" s="90"/>
      <c r="YK116" s="90"/>
      <c r="YL116" s="90"/>
      <c r="YM116" s="90"/>
      <c r="YN116" s="90"/>
      <c r="YO116" s="90"/>
      <c r="YP116" s="90"/>
      <c r="YQ116" s="90"/>
      <c r="YR116" s="90"/>
      <c r="YS116" s="90"/>
      <c r="YT116" s="90"/>
      <c r="YU116" s="90"/>
      <c r="YV116" s="90"/>
      <c r="YW116" s="90"/>
      <c r="YX116" s="90"/>
      <c r="YY116" s="90"/>
      <c r="YZ116" s="90"/>
      <c r="ZA116" s="90"/>
      <c r="ZB116" s="90"/>
      <c r="ZC116" s="90"/>
      <c r="ZD116" s="90"/>
      <c r="ZE116" s="90"/>
      <c r="ZF116" s="90"/>
      <c r="ZG116" s="90"/>
      <c r="ZH116" s="90"/>
      <c r="ZI116" s="90"/>
      <c r="ZJ116" s="90"/>
      <c r="ZK116" s="90"/>
      <c r="ZL116" s="90"/>
      <c r="ZM116" s="90"/>
      <c r="ZN116" s="90"/>
      <c r="ZO116" s="90"/>
      <c r="ZP116" s="90"/>
      <c r="ZQ116" s="90"/>
      <c r="ZR116" s="90"/>
      <c r="ZS116" s="90"/>
      <c r="ZT116" s="90"/>
      <c r="ZU116" s="90"/>
      <c r="ZV116" s="90"/>
      <c r="ZW116" s="90"/>
      <c r="ZX116" s="90"/>
      <c r="ZY116" s="90"/>
      <c r="ZZ116" s="90"/>
      <c r="AAA116" s="90"/>
      <c r="AAB116" s="90"/>
      <c r="AAC116" s="90"/>
      <c r="AAD116" s="90"/>
      <c r="AAE116" s="90"/>
      <c r="AAF116" s="90"/>
      <c r="AAG116" s="90"/>
      <c r="AAH116" s="90"/>
      <c r="AAI116" s="90"/>
      <c r="AAJ116" s="90"/>
      <c r="AAK116" s="90"/>
      <c r="AAL116" s="90"/>
      <c r="AAM116" s="90"/>
      <c r="AAN116" s="90"/>
      <c r="AAO116" s="90"/>
      <c r="AAP116" s="90"/>
      <c r="AAQ116" s="90"/>
      <c r="AAR116" s="90"/>
      <c r="AAS116" s="90"/>
      <c r="AAT116" s="90"/>
      <c r="AAU116" s="90"/>
      <c r="AAV116" s="90"/>
      <c r="AAW116" s="90"/>
      <c r="AAX116" s="90"/>
      <c r="AAY116" s="90"/>
      <c r="AAZ116" s="90"/>
      <c r="ABA116" s="90"/>
      <c r="ABB116" s="90"/>
      <c r="ABC116" s="90"/>
      <c r="ABD116" s="90"/>
      <c r="ABE116" s="90"/>
      <c r="ABF116" s="90"/>
      <c r="ABG116" s="90"/>
      <c r="ABH116" s="90"/>
      <c r="ABI116" s="90"/>
      <c r="ABJ116" s="90"/>
      <c r="ABK116" s="90"/>
      <c r="ABL116" s="90"/>
      <c r="ABM116" s="90"/>
      <c r="ABN116" s="90"/>
      <c r="ABO116" s="90"/>
      <c r="ABP116" s="90"/>
      <c r="ABQ116" s="90"/>
      <c r="ABR116" s="90"/>
      <c r="ABS116" s="90"/>
      <c r="ABT116" s="90"/>
      <c r="ABU116" s="90"/>
      <c r="ABV116" s="90"/>
      <c r="ABW116" s="90"/>
      <c r="ABX116" s="90"/>
      <c r="ABY116" s="90"/>
      <c r="ABZ116" s="90"/>
      <c r="ACA116" s="90"/>
      <c r="ACB116" s="90"/>
      <c r="ACC116" s="90"/>
      <c r="ACD116" s="90"/>
      <c r="ACE116" s="90"/>
      <c r="ACF116" s="90"/>
      <c r="ACG116" s="90"/>
      <c r="ACH116" s="90"/>
      <c r="ACI116" s="90"/>
      <c r="ACJ116" s="90"/>
      <c r="ACK116" s="90"/>
      <c r="ACL116" s="90"/>
      <c r="ACM116" s="90"/>
      <c r="ACN116" s="90"/>
      <c r="ACO116" s="90"/>
      <c r="ACP116" s="90"/>
      <c r="ACQ116" s="90"/>
      <c r="ACR116" s="90"/>
      <c r="ACS116" s="90"/>
      <c r="ACT116" s="90"/>
      <c r="ACU116" s="90"/>
      <c r="ACV116" s="90"/>
      <c r="ACW116" s="90"/>
      <c r="ACX116" s="90"/>
      <c r="ACY116" s="90"/>
      <c r="ACZ116" s="90"/>
      <c r="ADA116" s="90"/>
      <c r="ADB116" s="90"/>
      <c r="ADC116" s="90"/>
      <c r="ADD116" s="90"/>
      <c r="ADE116" s="90"/>
      <c r="ADF116" s="90"/>
      <c r="ADG116" s="90"/>
      <c r="ADH116" s="90"/>
      <c r="ADI116" s="90"/>
      <c r="ADJ116" s="90"/>
      <c r="ADK116" s="90"/>
      <c r="ADL116" s="90"/>
      <c r="ADM116" s="90"/>
      <c r="ADN116" s="90"/>
      <c r="ADO116" s="90"/>
      <c r="ADP116" s="90"/>
      <c r="ADQ116" s="90"/>
      <c r="ADR116" s="90"/>
      <c r="ADS116" s="90"/>
      <c r="ADT116" s="90"/>
      <c r="ADU116" s="90"/>
      <c r="ADV116" s="90"/>
      <c r="ADW116" s="90"/>
      <c r="ADX116" s="90"/>
      <c r="ADY116" s="90"/>
      <c r="ADZ116" s="90"/>
      <c r="AEA116" s="90"/>
      <c r="AEB116" s="90"/>
      <c r="AEC116" s="90"/>
      <c r="AED116" s="90"/>
      <c r="AEE116" s="90"/>
      <c r="AEF116" s="90"/>
      <c r="AEG116" s="90"/>
      <c r="AEH116" s="90"/>
      <c r="AEI116" s="90"/>
      <c r="AEJ116" s="90"/>
      <c r="AEK116" s="90"/>
      <c r="AEL116" s="90"/>
      <c r="AEM116" s="90"/>
      <c r="AEN116" s="90"/>
      <c r="AEO116" s="90"/>
      <c r="AEP116" s="90"/>
      <c r="AEQ116" s="90"/>
      <c r="AER116" s="90"/>
      <c r="AES116" s="90"/>
      <c r="AET116" s="90"/>
      <c r="AEU116" s="90"/>
      <c r="AEV116" s="90"/>
      <c r="AEW116" s="90"/>
      <c r="AEX116" s="90"/>
      <c r="AEY116" s="90"/>
      <c r="AEZ116" s="90"/>
      <c r="AFA116" s="90"/>
      <c r="AFB116" s="90"/>
      <c r="AFC116" s="90"/>
      <c r="AFD116" s="90"/>
      <c r="AFE116" s="90"/>
      <c r="AFF116" s="90"/>
      <c r="AFG116" s="90"/>
      <c r="AFH116" s="90"/>
      <c r="AFI116" s="90"/>
      <c r="AFJ116" s="90"/>
      <c r="AFK116" s="90"/>
      <c r="AFL116" s="90"/>
      <c r="AFM116" s="90"/>
      <c r="AFN116" s="90"/>
      <c r="AFO116" s="90"/>
      <c r="AFP116" s="90"/>
      <c r="AFQ116" s="90"/>
      <c r="AFR116" s="90"/>
      <c r="AFS116" s="90"/>
      <c r="AFT116" s="90"/>
      <c r="AFU116" s="90"/>
      <c r="AFV116" s="90"/>
      <c r="AFW116" s="90"/>
      <c r="AFX116" s="90"/>
      <c r="AFY116" s="90"/>
      <c r="AFZ116" s="90"/>
      <c r="AGA116" s="90"/>
      <c r="AGB116" s="90"/>
      <c r="AGC116" s="90"/>
      <c r="AGD116" s="90"/>
      <c r="AGE116" s="90"/>
      <c r="AGF116" s="90"/>
      <c r="AGG116" s="90"/>
      <c r="AGH116" s="90"/>
      <c r="AGI116" s="90"/>
      <c r="AGJ116" s="90"/>
      <c r="AGK116" s="90"/>
      <c r="AGL116" s="90"/>
      <c r="AGM116" s="90"/>
      <c r="AGN116" s="90"/>
      <c r="AGO116" s="90"/>
      <c r="AGP116" s="90"/>
      <c r="AGQ116" s="90"/>
      <c r="AGR116" s="90"/>
      <c r="AGS116" s="90"/>
      <c r="AGT116" s="90"/>
      <c r="AGU116" s="90"/>
      <c r="AGV116" s="90"/>
      <c r="AGW116" s="90"/>
      <c r="AGX116" s="90"/>
      <c r="AGY116" s="90"/>
      <c r="AGZ116" s="90"/>
      <c r="AHA116" s="90"/>
      <c r="AHB116" s="90"/>
      <c r="AHC116" s="90"/>
      <c r="AHD116" s="90"/>
      <c r="AHE116" s="90"/>
      <c r="AHF116" s="90"/>
      <c r="AHG116" s="90"/>
      <c r="AHH116" s="90"/>
      <c r="AHI116" s="90"/>
      <c r="AHJ116" s="90"/>
      <c r="AHK116" s="90"/>
      <c r="AHL116" s="90"/>
      <c r="AHM116" s="90"/>
      <c r="AHN116" s="90"/>
      <c r="AHO116" s="90"/>
      <c r="AHP116" s="90"/>
      <c r="AHQ116" s="90"/>
      <c r="AHR116" s="90"/>
      <c r="AHS116" s="90"/>
      <c r="AHT116" s="90"/>
      <c r="AHU116" s="90"/>
      <c r="AHV116" s="90"/>
      <c r="AHW116" s="90"/>
      <c r="AHX116" s="90"/>
      <c r="AHY116" s="90"/>
      <c r="AHZ116" s="90"/>
      <c r="AIA116" s="90"/>
      <c r="AIB116" s="90"/>
      <c r="AIC116" s="90"/>
      <c r="AID116" s="90"/>
      <c r="AIE116" s="90"/>
      <c r="AIF116" s="90"/>
      <c r="AIG116" s="90"/>
      <c r="AIH116" s="90"/>
      <c r="AII116" s="90"/>
      <c r="AIJ116" s="90"/>
      <c r="AIK116" s="90"/>
      <c r="AIL116" s="90"/>
      <c r="AIM116" s="90"/>
      <c r="AIN116" s="90"/>
      <c r="AIO116" s="90"/>
      <c r="AIP116" s="90"/>
      <c r="AIQ116" s="90"/>
      <c r="AIR116" s="90"/>
      <c r="AIS116" s="90"/>
      <c r="AIT116" s="90"/>
      <c r="AIU116" s="90"/>
      <c r="AIV116" s="90"/>
      <c r="AIW116" s="90"/>
      <c r="AIX116" s="90"/>
      <c r="AIY116" s="90"/>
      <c r="AIZ116" s="90"/>
      <c r="AJA116" s="90"/>
      <c r="AJB116" s="90"/>
      <c r="AJC116" s="90"/>
      <c r="AJD116" s="90"/>
      <c r="AJE116" s="90"/>
      <c r="AJF116" s="90"/>
      <c r="AJG116" s="90"/>
      <c r="AJH116" s="90"/>
      <c r="AJI116" s="90"/>
      <c r="AJJ116" s="90"/>
      <c r="AJK116" s="90"/>
      <c r="AJL116" s="90"/>
      <c r="AJM116" s="90"/>
      <c r="AJN116" s="90"/>
      <c r="AJO116" s="90"/>
      <c r="AJP116" s="90"/>
      <c r="AJQ116" s="90"/>
      <c r="AJR116" s="90"/>
      <c r="AJS116" s="90"/>
      <c r="AJT116" s="90"/>
      <c r="AJU116" s="90"/>
      <c r="AJV116" s="90"/>
      <c r="AJW116" s="90"/>
      <c r="AJX116" s="90"/>
      <c r="AJY116" s="90"/>
      <c r="AJZ116" s="90"/>
      <c r="AKA116" s="90"/>
      <c r="AKB116" s="90"/>
      <c r="AKC116" s="90"/>
      <c r="AKD116" s="90"/>
      <c r="AKE116" s="90"/>
      <c r="AKF116" s="90"/>
      <c r="AKG116" s="90"/>
      <c r="AKH116" s="90"/>
      <c r="AKI116" s="90"/>
      <c r="AKJ116" s="90"/>
      <c r="AKK116" s="90"/>
      <c r="AKL116" s="90"/>
      <c r="AKM116" s="90"/>
      <c r="AKN116" s="90"/>
      <c r="AKO116" s="90"/>
      <c r="AKP116" s="90"/>
      <c r="AKQ116" s="90"/>
      <c r="AKR116" s="90"/>
      <c r="AKS116" s="90"/>
      <c r="AKT116" s="90"/>
      <c r="AKU116" s="90"/>
      <c r="AKV116" s="90"/>
      <c r="AKW116" s="90"/>
      <c r="AKX116" s="90"/>
      <c r="AKY116" s="90"/>
      <c r="AKZ116" s="90"/>
      <c r="ALA116" s="90"/>
      <c r="ALB116" s="90"/>
      <c r="ALC116" s="90"/>
      <c r="ALD116" s="90"/>
      <c r="ALE116" s="90"/>
      <c r="ALF116" s="90"/>
      <c r="ALG116" s="90"/>
      <c r="ALH116" s="90"/>
      <c r="ALI116" s="90"/>
      <c r="ALJ116" s="90"/>
      <c r="ALK116" s="90"/>
      <c r="ALL116" s="90"/>
      <c r="ALM116" s="90"/>
      <c r="ALN116" s="90"/>
      <c r="ALO116" s="90"/>
      <c r="ALP116" s="90"/>
      <c r="ALQ116" s="90"/>
      <c r="ALR116" s="90"/>
      <c r="ALS116" s="90"/>
      <c r="ALT116" s="90"/>
      <c r="ALU116" s="90"/>
      <c r="ALV116" s="90"/>
      <c r="ALW116" s="90"/>
      <c r="ALX116" s="90"/>
      <c r="ALY116" s="90"/>
      <c r="ALZ116" s="90"/>
      <c r="AMA116" s="90"/>
      <c r="AMB116" s="90"/>
      <c r="AMC116" s="90"/>
      <c r="AMD116" s="90"/>
      <c r="AME116" s="90"/>
      <c r="AMF116" s="90"/>
      <c r="AMG116" s="90"/>
      <c r="AMH116" s="90"/>
      <c r="AMI116" s="90"/>
    </row>
    <row r="117" spans="1:1023" ht="100.5" customHeight="1">
      <c r="A117" s="430">
        <v>40</v>
      </c>
      <c r="B117" s="433" t="s">
        <v>712</v>
      </c>
      <c r="C117" s="367"/>
      <c r="D117" s="433" t="s">
        <v>840</v>
      </c>
      <c r="E117" s="433" t="s">
        <v>1099</v>
      </c>
      <c r="F117" s="427"/>
      <c r="G117" s="367"/>
      <c r="H117" s="416"/>
      <c r="I117" s="369"/>
      <c r="J117" s="136" t="s">
        <v>735</v>
      </c>
      <c r="K117" s="115" t="s">
        <v>1111</v>
      </c>
      <c r="L117" s="369"/>
      <c r="M117" s="419"/>
      <c r="N117" s="374"/>
      <c r="O117" s="369"/>
      <c r="P117" s="391"/>
      <c r="Q117" s="385"/>
      <c r="R117" s="393"/>
      <c r="S117" s="394"/>
      <c r="T117" s="385"/>
      <c r="U117" s="404"/>
      <c r="V117" s="136" t="s">
        <v>112</v>
      </c>
      <c r="W117" s="155" t="s">
        <v>1112</v>
      </c>
      <c r="X117" s="167" t="s">
        <v>1113</v>
      </c>
      <c r="Y117" s="118" t="s">
        <v>1089</v>
      </c>
      <c r="Z117" s="119" t="s">
        <v>853</v>
      </c>
      <c r="AA117" s="120" t="str">
        <f t="shared" si="5"/>
        <v>Probabilidad</v>
      </c>
      <c r="AB117" s="121" t="s">
        <v>740</v>
      </c>
      <c r="AC117" s="121" t="s">
        <v>728</v>
      </c>
      <c r="AD117" s="122" t="str">
        <f t="shared" si="6"/>
        <v>30%</v>
      </c>
      <c r="AE117" s="121" t="s">
        <v>729</v>
      </c>
      <c r="AF117" s="121" t="s">
        <v>730</v>
      </c>
      <c r="AG117" s="121" t="s">
        <v>731</v>
      </c>
      <c r="AH117" s="123">
        <f>IFERROR(IF(AND(AA116="Probabilidad",AA117="Probabilidad"),(AI116-(+AI116*AD117)),IF(AND(AA117="Probabilidad",AA116="Impacto"),(AI116-(+AI116*AD117)),IF(AA117="Impacto",AI116,""))),"")</f>
        <v>0.252</v>
      </c>
      <c r="AI117" s="122">
        <f t="shared" si="7"/>
        <v>0.252</v>
      </c>
      <c r="AJ117" s="387"/>
      <c r="AK117" s="388"/>
      <c r="AL117" s="124">
        <f t="shared" ref="AL117:AL122" si="143">IFERROR(IF(AND(AA116="Impacto",AA117="Impacto"),(AL116-(+AL116*AD117)),IF(AND(AA117="Impacto",AA116="Probabilidad"),(AL116-(+AL116*AD117)),IF(AA117="Probabilidad",AL116,""))),"")</f>
        <v>1</v>
      </c>
      <c r="AM117" s="389"/>
      <c r="AN117" s="388"/>
      <c r="AO117" s="384"/>
      <c r="AP117" s="367"/>
      <c r="AQ117" s="120" t="s">
        <v>118</v>
      </c>
      <c r="AR117" s="134" t="s">
        <v>94</v>
      </c>
      <c r="AS117" s="134" t="s">
        <v>94</v>
      </c>
      <c r="AT117" s="134" t="s">
        <v>94</v>
      </c>
      <c r="AU117" s="134" t="s">
        <v>94</v>
      </c>
      <c r="AV117" s="371"/>
      <c r="AW117" s="142" t="s">
        <v>112</v>
      </c>
      <c r="AX117" s="253" t="s">
        <v>2866</v>
      </c>
      <c r="AY117" s="271" t="s">
        <v>2958</v>
      </c>
      <c r="AZ117" s="271" t="s">
        <v>2959</v>
      </c>
      <c r="BA117" s="143" t="s">
        <v>118</v>
      </c>
      <c r="BB117" s="128"/>
      <c r="BC117" s="128"/>
      <c r="BD117" s="128"/>
      <c r="BE117" s="421"/>
      <c r="BF117" s="423"/>
      <c r="BG117" s="423"/>
      <c r="BH117" s="131"/>
      <c r="AMI117" s="86"/>
    </row>
    <row r="118" spans="1:1023" ht="105" customHeight="1">
      <c r="A118" s="430">
        <v>40</v>
      </c>
      <c r="B118" s="433" t="s">
        <v>712</v>
      </c>
      <c r="C118" s="367"/>
      <c r="D118" s="433" t="s">
        <v>840</v>
      </c>
      <c r="E118" s="433" t="s">
        <v>1099</v>
      </c>
      <c r="F118" s="427"/>
      <c r="G118" s="367"/>
      <c r="H118" s="416"/>
      <c r="I118" s="369"/>
      <c r="J118" s="136" t="s">
        <v>741</v>
      </c>
      <c r="K118" s="115" t="s">
        <v>1114</v>
      </c>
      <c r="L118" s="369"/>
      <c r="M118" s="419"/>
      <c r="N118" s="374"/>
      <c r="O118" s="369"/>
      <c r="P118" s="391"/>
      <c r="Q118" s="385"/>
      <c r="R118" s="393"/>
      <c r="S118" s="394"/>
      <c r="T118" s="385"/>
      <c r="U118" s="404"/>
      <c r="V118" s="136" t="s">
        <v>124</v>
      </c>
      <c r="W118" s="116" t="s">
        <v>1115</v>
      </c>
      <c r="X118" s="117" t="s">
        <v>1116</v>
      </c>
      <c r="Y118" s="118" t="s">
        <v>1117</v>
      </c>
      <c r="Z118" s="119" t="s">
        <v>95</v>
      </c>
      <c r="AA118" s="120" t="str">
        <f t="shared" si="5"/>
        <v>Probabilidad</v>
      </c>
      <c r="AB118" s="121" t="s">
        <v>727</v>
      </c>
      <c r="AC118" s="121" t="s">
        <v>728</v>
      </c>
      <c r="AD118" s="122" t="str">
        <f t="shared" si="6"/>
        <v>40%</v>
      </c>
      <c r="AE118" s="121" t="s">
        <v>729</v>
      </c>
      <c r="AF118" s="121" t="s">
        <v>730</v>
      </c>
      <c r="AG118" s="121" t="s">
        <v>731</v>
      </c>
      <c r="AH118" s="123">
        <f t="shared" ref="AH118:AH122" si="144">IFERROR(IF(AND(AA117="Probabilidad",AA118="Probabilidad"),(AI117-(+AI117*AD118)),IF(AND(AA118="Probabilidad",AA117="Impacto"),(AI117-(+AI117*AD118)),IF(AA118="Impacto",AI117,""))),"")</f>
        <v>0.1512</v>
      </c>
      <c r="AI118" s="122">
        <f t="shared" si="7"/>
        <v>0.1512</v>
      </c>
      <c r="AJ118" s="387"/>
      <c r="AK118" s="388"/>
      <c r="AL118" s="124">
        <f t="shared" si="143"/>
        <v>1</v>
      </c>
      <c r="AM118" s="389"/>
      <c r="AN118" s="388"/>
      <c r="AO118" s="384"/>
      <c r="AP118" s="367"/>
      <c r="AQ118" s="120" t="s">
        <v>128</v>
      </c>
      <c r="AR118" s="134" t="s">
        <v>94</v>
      </c>
      <c r="AS118" s="134" t="s">
        <v>94</v>
      </c>
      <c r="AT118" s="134" t="s">
        <v>94</v>
      </c>
      <c r="AU118" s="134" t="s">
        <v>94</v>
      </c>
      <c r="AV118" s="371"/>
      <c r="AW118" s="142" t="s">
        <v>124</v>
      </c>
      <c r="AX118" s="253" t="s">
        <v>2867</v>
      </c>
      <c r="AY118" s="272" t="s">
        <v>3042</v>
      </c>
      <c r="AZ118" s="271" t="s">
        <v>3043</v>
      </c>
      <c r="BA118" s="143" t="s">
        <v>128</v>
      </c>
      <c r="BB118" s="128"/>
      <c r="BC118" s="128"/>
      <c r="BD118" s="128"/>
      <c r="BE118" s="421"/>
      <c r="BF118" s="423"/>
      <c r="BG118" s="423"/>
      <c r="BH118" s="131"/>
      <c r="AMI118" s="86"/>
    </row>
    <row r="119" spans="1:1023" ht="89.25" customHeight="1">
      <c r="A119" s="430">
        <v>40</v>
      </c>
      <c r="B119" s="433" t="s">
        <v>712</v>
      </c>
      <c r="C119" s="367"/>
      <c r="D119" s="433" t="s">
        <v>840</v>
      </c>
      <c r="E119" s="433" t="s">
        <v>1099</v>
      </c>
      <c r="F119" s="427"/>
      <c r="G119" s="367"/>
      <c r="H119" s="416"/>
      <c r="I119" s="369"/>
      <c r="J119" s="136" t="s">
        <v>749</v>
      </c>
      <c r="K119" s="115" t="s">
        <v>1118</v>
      </c>
      <c r="L119" s="369"/>
      <c r="M119" s="419"/>
      <c r="N119" s="374"/>
      <c r="O119" s="369"/>
      <c r="P119" s="391"/>
      <c r="Q119" s="385"/>
      <c r="R119" s="393"/>
      <c r="S119" s="394"/>
      <c r="T119" s="385"/>
      <c r="U119" s="404"/>
      <c r="V119" s="136" t="s">
        <v>131</v>
      </c>
      <c r="W119" s="116"/>
      <c r="X119" s="167"/>
      <c r="Y119" s="176"/>
      <c r="Z119" s="119"/>
      <c r="AA119" s="120" t="str">
        <f t="shared" si="5"/>
        <v/>
      </c>
      <c r="AB119" s="121"/>
      <c r="AC119" s="121"/>
      <c r="AD119" s="122" t="str">
        <f t="shared" si="6"/>
        <v/>
      </c>
      <c r="AE119" s="121"/>
      <c r="AF119" s="121"/>
      <c r="AG119" s="121"/>
      <c r="AH119" s="123" t="str">
        <f t="shared" si="144"/>
        <v/>
      </c>
      <c r="AI119" s="122" t="str">
        <f t="shared" si="7"/>
        <v/>
      </c>
      <c r="AJ119" s="387"/>
      <c r="AK119" s="388"/>
      <c r="AL119" s="124" t="str">
        <f t="shared" si="143"/>
        <v/>
      </c>
      <c r="AM119" s="389"/>
      <c r="AN119" s="388"/>
      <c r="AO119" s="384"/>
      <c r="AP119" s="367"/>
      <c r="AQ119" s="120" t="s">
        <v>136</v>
      </c>
      <c r="AR119" s="134" t="s">
        <v>1119</v>
      </c>
      <c r="AS119" s="134" t="s">
        <v>913</v>
      </c>
      <c r="AT119" s="177">
        <v>44834</v>
      </c>
      <c r="AU119" s="134" t="s">
        <v>1120</v>
      </c>
      <c r="AV119" s="371"/>
      <c r="AW119" s="142" t="s">
        <v>131</v>
      </c>
      <c r="AX119" s="128"/>
      <c r="AY119" s="129"/>
      <c r="AZ119" s="130"/>
      <c r="BA119" s="143" t="s">
        <v>136</v>
      </c>
      <c r="BB119" s="264" t="s">
        <v>2867</v>
      </c>
      <c r="BC119" s="265" t="s">
        <v>3339</v>
      </c>
      <c r="BD119" s="265" t="s">
        <v>3340</v>
      </c>
      <c r="BE119" s="421"/>
      <c r="BF119" s="423"/>
      <c r="BG119" s="423"/>
      <c r="BH119" s="131"/>
      <c r="AMI119" s="86"/>
    </row>
    <row r="120" spans="1:1023" ht="90" customHeight="1">
      <c r="A120" s="430">
        <v>40</v>
      </c>
      <c r="B120" s="433" t="s">
        <v>712</v>
      </c>
      <c r="C120" s="367"/>
      <c r="D120" s="433" t="s">
        <v>840</v>
      </c>
      <c r="E120" s="433" t="s">
        <v>1099</v>
      </c>
      <c r="F120" s="427"/>
      <c r="G120" s="367"/>
      <c r="H120" s="416"/>
      <c r="I120" s="369"/>
      <c r="J120" s="136" t="s">
        <v>756</v>
      </c>
      <c r="K120" s="115"/>
      <c r="L120" s="369"/>
      <c r="M120" s="419"/>
      <c r="N120" s="374"/>
      <c r="O120" s="369"/>
      <c r="P120" s="391"/>
      <c r="Q120" s="385"/>
      <c r="R120" s="393"/>
      <c r="S120" s="394"/>
      <c r="T120" s="385"/>
      <c r="U120" s="404"/>
      <c r="V120" s="136" t="s">
        <v>139</v>
      </c>
      <c r="W120" s="147"/>
      <c r="X120" s="148"/>
      <c r="Y120" s="149"/>
      <c r="Z120" s="147"/>
      <c r="AA120" s="120" t="str">
        <f t="shared" si="5"/>
        <v/>
      </c>
      <c r="AB120" s="121"/>
      <c r="AC120" s="121"/>
      <c r="AD120" s="122" t="str">
        <f t="shared" si="6"/>
        <v/>
      </c>
      <c r="AE120" s="121"/>
      <c r="AF120" s="121"/>
      <c r="AG120" s="121"/>
      <c r="AH120" s="123" t="str">
        <f t="shared" si="144"/>
        <v/>
      </c>
      <c r="AI120" s="122" t="str">
        <f t="shared" si="7"/>
        <v/>
      </c>
      <c r="AJ120" s="387"/>
      <c r="AK120" s="388"/>
      <c r="AL120" s="124" t="str">
        <f t="shared" si="143"/>
        <v/>
      </c>
      <c r="AM120" s="389"/>
      <c r="AN120" s="388"/>
      <c r="AO120" s="384"/>
      <c r="AP120" s="367"/>
      <c r="AQ120" s="120" t="s">
        <v>145</v>
      </c>
      <c r="AR120" s="119"/>
      <c r="AS120" s="119"/>
      <c r="AT120" s="126"/>
      <c r="AU120" s="119"/>
      <c r="AV120" s="371"/>
      <c r="AW120" s="142" t="s">
        <v>139</v>
      </c>
      <c r="AX120" s="128"/>
      <c r="AY120" s="129"/>
      <c r="AZ120" s="130"/>
      <c r="BA120" s="143" t="s">
        <v>145</v>
      </c>
      <c r="BB120" s="128"/>
      <c r="BC120" s="128"/>
      <c r="BD120" s="128"/>
      <c r="BE120" s="421"/>
      <c r="BF120" s="423"/>
      <c r="BG120" s="423"/>
      <c r="BH120" s="131"/>
      <c r="AMI120" s="86"/>
    </row>
    <row r="121" spans="1:1023" ht="30" customHeight="1">
      <c r="A121" s="430">
        <v>40</v>
      </c>
      <c r="B121" s="433" t="s">
        <v>712</v>
      </c>
      <c r="C121" s="367"/>
      <c r="D121" s="433" t="s">
        <v>840</v>
      </c>
      <c r="E121" s="433" t="s">
        <v>1099</v>
      </c>
      <c r="F121" s="427"/>
      <c r="G121" s="367"/>
      <c r="H121" s="416"/>
      <c r="I121" s="369"/>
      <c r="J121" s="136" t="s">
        <v>757</v>
      </c>
      <c r="K121" s="115"/>
      <c r="L121" s="369"/>
      <c r="M121" s="419"/>
      <c r="N121" s="374"/>
      <c r="O121" s="369"/>
      <c r="P121" s="391"/>
      <c r="Q121" s="385"/>
      <c r="R121" s="393"/>
      <c r="S121" s="394"/>
      <c r="T121" s="385"/>
      <c r="U121" s="404"/>
      <c r="V121" s="136" t="s">
        <v>150</v>
      </c>
      <c r="W121" s="147"/>
      <c r="X121" s="148"/>
      <c r="Y121" s="149"/>
      <c r="Z121" s="147"/>
      <c r="AA121" s="120" t="str">
        <f t="shared" si="5"/>
        <v/>
      </c>
      <c r="AB121" s="121"/>
      <c r="AC121" s="121"/>
      <c r="AD121" s="122" t="str">
        <f t="shared" si="6"/>
        <v/>
      </c>
      <c r="AE121" s="121"/>
      <c r="AF121" s="121"/>
      <c r="AG121" s="121"/>
      <c r="AH121" s="123" t="str">
        <f t="shared" si="144"/>
        <v/>
      </c>
      <c r="AI121" s="122" t="str">
        <f t="shared" si="7"/>
        <v/>
      </c>
      <c r="AJ121" s="387"/>
      <c r="AK121" s="388"/>
      <c r="AL121" s="124" t="str">
        <f t="shared" si="143"/>
        <v/>
      </c>
      <c r="AM121" s="389"/>
      <c r="AN121" s="388"/>
      <c r="AO121" s="384"/>
      <c r="AP121" s="367"/>
      <c r="AQ121" s="120" t="s">
        <v>155</v>
      </c>
      <c r="AR121" s="119"/>
      <c r="AS121" s="119"/>
      <c r="AT121" s="126"/>
      <c r="AU121" s="119"/>
      <c r="AV121" s="371"/>
      <c r="AW121" s="142" t="s">
        <v>150</v>
      </c>
      <c r="AX121" s="128"/>
      <c r="AY121" s="129"/>
      <c r="AZ121" s="130"/>
      <c r="BA121" s="143" t="s">
        <v>155</v>
      </c>
      <c r="BB121" s="128"/>
      <c r="BC121" s="128"/>
      <c r="BD121" s="128"/>
      <c r="BE121" s="421"/>
      <c r="BF121" s="423"/>
      <c r="BG121" s="423"/>
      <c r="BH121" s="131"/>
      <c r="AMI121" s="86"/>
    </row>
    <row r="122" spans="1:1023" ht="30" customHeight="1">
      <c r="A122" s="431">
        <v>40</v>
      </c>
      <c r="B122" s="434" t="s">
        <v>712</v>
      </c>
      <c r="C122" s="367"/>
      <c r="D122" s="434" t="s">
        <v>840</v>
      </c>
      <c r="E122" s="434" t="s">
        <v>1099</v>
      </c>
      <c r="F122" s="427"/>
      <c r="G122" s="367"/>
      <c r="H122" s="417"/>
      <c r="I122" s="369"/>
      <c r="J122" s="136" t="s">
        <v>758</v>
      </c>
      <c r="K122" s="115"/>
      <c r="L122" s="369"/>
      <c r="M122" s="420"/>
      <c r="N122" s="374"/>
      <c r="O122" s="369"/>
      <c r="P122" s="392"/>
      <c r="Q122" s="385"/>
      <c r="R122" s="393"/>
      <c r="S122" s="394"/>
      <c r="T122" s="385"/>
      <c r="U122" s="405"/>
      <c r="V122" s="136" t="s">
        <v>161</v>
      </c>
      <c r="W122" s="147"/>
      <c r="X122" s="150"/>
      <c r="Y122" s="151"/>
      <c r="Z122" s="116"/>
      <c r="AA122" s="120" t="str">
        <f t="shared" si="5"/>
        <v/>
      </c>
      <c r="AB122" s="121"/>
      <c r="AC122" s="121"/>
      <c r="AD122" s="122" t="str">
        <f t="shared" si="6"/>
        <v/>
      </c>
      <c r="AE122" s="121"/>
      <c r="AF122" s="121"/>
      <c r="AG122" s="121"/>
      <c r="AH122" s="123" t="str">
        <f t="shared" si="144"/>
        <v/>
      </c>
      <c r="AI122" s="122" t="str">
        <f t="shared" si="7"/>
        <v/>
      </c>
      <c r="AJ122" s="387"/>
      <c r="AK122" s="388"/>
      <c r="AL122" s="124" t="str">
        <f t="shared" si="143"/>
        <v/>
      </c>
      <c r="AM122" s="389"/>
      <c r="AN122" s="388"/>
      <c r="AO122" s="384"/>
      <c r="AP122" s="367"/>
      <c r="AQ122" s="120" t="s">
        <v>162</v>
      </c>
      <c r="AR122" s="119"/>
      <c r="AS122" s="119"/>
      <c r="AT122" s="126"/>
      <c r="AU122" s="119"/>
      <c r="AV122" s="372"/>
      <c r="AW122" s="142" t="s">
        <v>161</v>
      </c>
      <c r="AX122" s="128"/>
      <c r="AY122" s="129"/>
      <c r="AZ122" s="130"/>
      <c r="BA122" s="143" t="s">
        <v>162</v>
      </c>
      <c r="BB122" s="128"/>
      <c r="BC122" s="128"/>
      <c r="BD122" s="128"/>
      <c r="BE122" s="421"/>
      <c r="BF122" s="423"/>
      <c r="BG122" s="423"/>
      <c r="BH122" s="131"/>
      <c r="AMI122" s="86"/>
    </row>
    <row r="123" spans="1:1023" s="144" customFormat="1" ht="99" customHeight="1">
      <c r="A123" s="429">
        <v>41</v>
      </c>
      <c r="B123" s="432" t="s">
        <v>712</v>
      </c>
      <c r="C123" s="367" t="s">
        <v>713</v>
      </c>
      <c r="D123" s="432" t="s">
        <v>840</v>
      </c>
      <c r="E123" s="432" t="s">
        <v>1099</v>
      </c>
      <c r="F123" s="427" t="s">
        <v>1075</v>
      </c>
      <c r="G123" s="367" t="s">
        <v>1099</v>
      </c>
      <c r="H123" s="415" t="str">
        <f>IF(B123="Seguridad_Información","Posibilidad de "&amp;C123&amp;"con "&amp;M123&amp;" "&amp;"por"&amp;" "&amp;I123&amp;" "&amp;"debido a"&amp;" "&amp;L123,"Posibilidad de"&amp;" "&amp;M123&amp;" "&amp;"por"&amp;" "&amp;I123&amp;" debido a"&amp;" "&amp;L123)</f>
        <v>Posibilidad de Afectación Económica y Reputacional por disponer de los recursos de los activos del FRISCO desconociendo su condición debido a información errónea de los activos</v>
      </c>
      <c r="I123" s="369" t="s">
        <v>1121</v>
      </c>
      <c r="J123" s="136" t="s">
        <v>717</v>
      </c>
      <c r="K123" s="115" t="s">
        <v>1122</v>
      </c>
      <c r="L123" s="369" t="s">
        <v>1123</v>
      </c>
      <c r="M123" s="418" t="s">
        <v>763</v>
      </c>
      <c r="N123" s="373" t="s">
        <v>1124</v>
      </c>
      <c r="O123" s="369" t="s">
        <v>1080</v>
      </c>
      <c r="P123" s="390" t="str">
        <f>IF(OR($O123=[3]Tabla_Probabilidad!$D$30,$O123=[3]Tabla_Probabilidad!$D$32,$O123=[3]Tabla_Probabilidad!$J$32),"Muy Baja",IF(OR($O123=[3]Tabla_Probabilidad!$E$30,$O123=[3]Tabla_Probabilidad!$E$32,$O123=[3]Tabla_Probabilidad!$K$32),"Baja",IF(OR($O123=[3]Tabla_Probabilidad!$F$30,$O123=[3]Tabla_Probabilidad!$F$32,$O123=[3]Tabla_Probabilidad!$L$32),"Media",IF(OR($O123=[3]Tabla_Probabilidad!$G$30,$O123=[3]Tabla_Probabilidad!$G$32,$O123=[3]Tabla_Probabilidad!$M$32),"Alta",IF(OR($O123=[3]Tabla_Probabilidad!$H$30,$O123=[3]Tabla_Probabilidad!$H$32,$O123=[3]Tabla_Probabilidad!$N$32),"Muy Alta","")))))</f>
        <v>Baja</v>
      </c>
      <c r="Q123" s="385">
        <f t="shared" ref="Q123" si="145">IF(P123="","",IF(P123="Muy Baja",0.2,IF(P123="Baja",0.4,IF(P123="Media",0.6,IF(P123="Alta",0.8,IF(P123="Muy Alta",1,))))))</f>
        <v>0.4</v>
      </c>
      <c r="R123" s="393" t="s">
        <v>766</v>
      </c>
      <c r="S123" s="394" t="str">
        <f>IF(OR($R123=[3]Tabla_Impacto!$D$24,$R123=[3]Tabla_Impacto!$D$27,$R123=[3]Tabla_Impacto!$J$24,$R123=[3]Tabla_Impacto!$P$26,$R123=[3]Tabla_Impacto!$V$26,$R123=[3]Tabla_Impacto!$AB$26),"Leve",IF(OR($R123=[3]Tabla_Impacto!$E$24,$R123=[3]Tabla_Impacto!$E$27,$R123=[3]Tabla_Impacto!$K$24,$R123=[3]Tabla_Impacto!$Q$26,$R123=[3]Tabla_Impacto!$W$26,$R123=[3]Tabla_Impacto!$AC$26),"Menor",IF(OR($R123=[3]Tabla_Impacto!$F$24,$R123=[3]Tabla_Impacto!$F$27,$R123=[3]Tabla_Impacto!$L$24,$R123=[3]Tabla_Impacto!$R$26,$R123=[3]Tabla_Impacto!$X$26,$R123=[3]Tabla_Impacto!$AD$26),"Moderado",IF(OR($R123=[3]Tabla_Impacto!$G$24,$R123=[3]Tabla_Impacto!$G$27,$R123=[3]Tabla_Impacto!$M$24,$R123=[3]Tabla_Impacto!$S$26,$R123=[3]Tabla_Impacto!$Y$26,$R123=[3]Tabla_Impacto!$AE$26),"Mayor",IF(OR($R123=[3]Tabla_Impacto!$H$24,$R123=[3]Tabla_Impacto!$H$27,$R123=[3]Tabla_Impacto!$N$24,$R123=[3]Tabla_Impacto!$T$26,$R123=[3]Tabla_Impacto!$Z$26,$R123=[3]Tabla_Impacto!$AF$26),"Catastrófico","")))))</f>
        <v>Mayor</v>
      </c>
      <c r="T123" s="385">
        <f t="shared" ref="T123" si="146">IF(S123="","",IF(S123="Leve",0.2,IF(S123="Menor",0.4,IF(S123="Moderado",0.6,IF(S123="Mayor",0.8,IF(S123="Catastrófico",1,))))))</f>
        <v>0.8</v>
      </c>
      <c r="U123" s="403" t="str">
        <f t="shared" ref="U123" si="147">IF(OR(AND(P123="Muy Baja",S123="Leve"),AND(P123="Muy Baja",S123="Menor"),AND(P123="Baja",S123="Leve")),"Bajo",IF(OR(AND(P123="Muy baja",S123="Moderado"),AND(P123="Baja",S123="Menor"),AND(P123="Baja",S123="Moderado"),AND(P123="Media",S123="Leve"),AND(P123="Media",S123="Menor"),AND(P123="Media",S123="Moderado"),AND(P123="Alta",S123="Leve"),AND(P123="Alta",S123="Menor")),"Moderado",IF(OR(AND(P123="Muy Baja",S123="Mayor"),AND(P123="Baja",S123="Mayor"),AND(P123="Media",S123="Mayor"),AND(P123="Alta",S123="Moderado"),AND(P123="Alta",S123="Mayor"),AND(P123="Muy Alta",S123="Leve"),AND(P123="Muy Alta",S123="Menor"),AND(P123="Muy Alta",S123="Moderado"),AND(P123="Muy Alta",S123="Mayor")),"Alto",IF(OR(AND(P123="Muy Baja",S123="Catastrófico"),AND(P123="Baja",S123="Catastrófico"),AND(P123="Media",S123="Catastrófico"),AND(P123="Alta",S123="Catastrófico"),AND(P123="Muy Alta",S123="Catastrófico")),"Extremo",""))))</f>
        <v>Alto</v>
      </c>
      <c r="V123" s="136" t="s">
        <v>91</v>
      </c>
      <c r="W123" s="116" t="s">
        <v>1125</v>
      </c>
      <c r="X123" s="117" t="s">
        <v>1126</v>
      </c>
      <c r="Y123" s="118" t="s">
        <v>1089</v>
      </c>
      <c r="Z123" s="119" t="s">
        <v>853</v>
      </c>
      <c r="AA123" s="120" t="str">
        <f t="shared" si="5"/>
        <v>Probabilidad</v>
      </c>
      <c r="AB123" s="121" t="s">
        <v>727</v>
      </c>
      <c r="AC123" s="121" t="s">
        <v>728</v>
      </c>
      <c r="AD123" s="122" t="str">
        <f t="shared" si="6"/>
        <v>40%</v>
      </c>
      <c r="AE123" s="121" t="s">
        <v>729</v>
      </c>
      <c r="AF123" s="121" t="s">
        <v>730</v>
      </c>
      <c r="AG123" s="121" t="s">
        <v>731</v>
      </c>
      <c r="AH123" s="123">
        <f>IFERROR(IF(AA123="Probabilidad",(Q123-(+Q123*AD123)),IF(AA123="Impacto",Q123,"")),"")</f>
        <v>0.24</v>
      </c>
      <c r="AI123" s="122">
        <f t="shared" si="7"/>
        <v>0.24</v>
      </c>
      <c r="AJ123" s="387" t="str">
        <f t="shared" ref="AJ123" si="148">IFERROR(IF(AK123="","",IF(AK123&lt;=0.2,"Muy Baja",IF(AK123&lt;=0.4,"Baja",IF(AK123&lt;=0.6,"Media",IF(AK123&lt;=0.8,"Alta","Muy Alta"))))),"")</f>
        <v>Muy Baja</v>
      </c>
      <c r="AK123" s="388">
        <f t="shared" ref="AK123" si="149">IFERROR(LOOKUP(MAX(AI123:AI129)+1,(AI123:AI129)),"")</f>
        <v>0.14399999999999999</v>
      </c>
      <c r="AL123" s="124">
        <f>IFERROR(IF(AA123="Impacto",(T123-(+T123*AD123)),IF(AA123="Probabilidad",T123,"")),"")</f>
        <v>0.8</v>
      </c>
      <c r="AM123" s="389" t="str">
        <f t="shared" ref="AM123" si="150">IFERROR(IF(AN123="","",IF(AN123&lt;=0.2,"Leve",IF(AN123&lt;=0.4,"Menor",IF(AN123&lt;=0.6,"Moderado",IF(AN123&lt;=0.8,"Mayor","Catastrófico"))))),"")</f>
        <v>Mayor</v>
      </c>
      <c r="AN123" s="388">
        <f t="shared" ref="AN123" si="151">IFERROR(LOOKUP(MAX(AL123:AL129)+1,(AL123:AL129)),"")</f>
        <v>0.8</v>
      </c>
      <c r="AO123" s="384" t="str">
        <f t="shared" ref="AO123" si="152">IFERROR(IF(OR(AND(AJ123="Muy Baja",AM123="Leve"),AND(AJ123="Muy Baja",AM123="Menor"),AND(AJ123="Baja",AM123="Leve")),"Bajo",IF(OR(AND(AJ123="Muy baja",AM123="Moderado"),AND(AJ123="Baja",AM123="Menor"),AND(AJ123="Baja",AM123="Moderado"),AND(AJ123="Media",AM123="Leve"),AND(AJ123="Media",AM123="Menor"),AND(AJ123="Media",AM123="Moderado"),AND(AJ123="Alta",AM123="Leve"),AND(AJ123="Alta",AM123="Menor")),"Moderado",IF(OR(AND(AJ123="Muy Baja",AM123="Mayor"),AND(AJ123="Baja",AM123="Mayor"),AND(AJ123="Media",AM123="Mayor"),AND(AJ123="Alta",AM123="Moderado"),AND(AJ123="Alta",AM123="Mayor"),AND(AJ123="Muy Alta",AM123="Leve"),AND(AJ123="Muy Alta",AM123="Menor"),AND(AJ123="Muy Alta",AM123="Moderado"),AND(AJ123="Muy Alta",AM123="Mayor")),"Alto",IF(OR(AND(AJ123="Muy Baja",AM123="Catastrófico"),AND(AJ123="Baja",AM123="Catastrófico"),AND(AJ123="Media",AM123="Catastrófico"),AND(AJ123="Alta",AM123="Catastrófico"),AND(AJ123="Muy Alta",AM123="Catastrófico")),"Extremo","")))),"")</f>
        <v>Alto</v>
      </c>
      <c r="AP123" s="367" t="s">
        <v>104</v>
      </c>
      <c r="AQ123" s="120" t="s">
        <v>105</v>
      </c>
      <c r="AR123" s="119" t="s">
        <v>1127</v>
      </c>
      <c r="AS123" s="134" t="s">
        <v>800</v>
      </c>
      <c r="AT123" s="126" t="s">
        <v>1128</v>
      </c>
      <c r="AU123" s="127" t="s">
        <v>733</v>
      </c>
      <c r="AV123" s="370" t="s">
        <v>1129</v>
      </c>
      <c r="AW123" s="142" t="s">
        <v>91</v>
      </c>
      <c r="AX123" s="253" t="s">
        <v>2866</v>
      </c>
      <c r="AY123" s="273" t="s">
        <v>2960</v>
      </c>
      <c r="AZ123" s="273" t="s">
        <v>2961</v>
      </c>
      <c r="BA123" s="143" t="s">
        <v>105</v>
      </c>
      <c r="BB123" s="264" t="s">
        <v>2866</v>
      </c>
      <c r="BC123" s="265" t="s">
        <v>3531</v>
      </c>
      <c r="BD123" s="265" t="s">
        <v>3440</v>
      </c>
      <c r="BE123" s="421" t="s">
        <v>2891</v>
      </c>
      <c r="BF123" s="423" t="s">
        <v>2987</v>
      </c>
      <c r="BG123" s="423" t="s">
        <v>2987</v>
      </c>
      <c r="BH123" s="131"/>
      <c r="BI123" s="90"/>
      <c r="BJ123" s="90"/>
      <c r="BK123" s="90"/>
      <c r="BL123" s="90"/>
      <c r="BM123" s="90"/>
      <c r="BN123" s="90"/>
      <c r="BO123" s="90"/>
      <c r="BP123" s="90"/>
      <c r="BQ123" s="90"/>
      <c r="BR123" s="90"/>
      <c r="BS123" s="90"/>
      <c r="BT123" s="90"/>
      <c r="BU123" s="90"/>
      <c r="BV123" s="90"/>
      <c r="BW123" s="90"/>
      <c r="BX123" s="90"/>
      <c r="BY123" s="90"/>
      <c r="BZ123" s="90"/>
      <c r="CA123" s="90"/>
      <c r="CB123" s="90"/>
      <c r="CC123" s="90"/>
      <c r="CD123" s="90"/>
      <c r="CE123" s="90"/>
      <c r="CF123" s="90"/>
      <c r="CG123" s="90"/>
      <c r="CH123" s="90"/>
      <c r="CI123" s="90"/>
      <c r="CJ123" s="90"/>
      <c r="CK123" s="90"/>
      <c r="CL123" s="90"/>
      <c r="CM123" s="90"/>
      <c r="CN123" s="90"/>
      <c r="CO123" s="90"/>
      <c r="CP123" s="90"/>
      <c r="CQ123" s="90"/>
      <c r="CR123" s="90"/>
      <c r="CS123" s="90"/>
      <c r="CT123" s="90"/>
      <c r="CU123" s="90"/>
      <c r="CV123" s="90"/>
      <c r="CW123" s="90"/>
      <c r="CX123" s="90"/>
      <c r="CY123" s="90"/>
      <c r="CZ123" s="90"/>
      <c r="DA123" s="90"/>
      <c r="DB123" s="90"/>
      <c r="DC123" s="90"/>
      <c r="DD123" s="90"/>
      <c r="DE123" s="90"/>
      <c r="DF123" s="90"/>
      <c r="DG123" s="90"/>
      <c r="DH123" s="90"/>
      <c r="DI123" s="90"/>
      <c r="DJ123" s="90"/>
      <c r="DK123" s="90"/>
      <c r="DL123" s="90"/>
      <c r="DM123" s="90"/>
      <c r="DN123" s="90"/>
      <c r="DO123" s="90"/>
      <c r="DP123" s="90"/>
      <c r="DQ123" s="90"/>
      <c r="DR123" s="90"/>
      <c r="DS123" s="90"/>
      <c r="DT123" s="90"/>
      <c r="DU123" s="90"/>
      <c r="DV123" s="90"/>
      <c r="DW123" s="90"/>
      <c r="DX123" s="90"/>
      <c r="DY123" s="90"/>
      <c r="DZ123" s="90"/>
      <c r="EA123" s="90"/>
      <c r="EB123" s="90"/>
      <c r="EC123" s="90"/>
      <c r="ED123" s="90"/>
      <c r="EE123" s="90"/>
      <c r="EF123" s="90"/>
      <c r="EG123" s="90"/>
      <c r="EH123" s="90"/>
      <c r="EI123" s="90"/>
      <c r="EJ123" s="90"/>
      <c r="EK123" s="90"/>
      <c r="EL123" s="90"/>
      <c r="EM123" s="90"/>
      <c r="EN123" s="90"/>
      <c r="EO123" s="90"/>
      <c r="EP123" s="90"/>
      <c r="EQ123" s="90"/>
      <c r="ER123" s="90"/>
      <c r="ES123" s="90"/>
      <c r="ET123" s="90"/>
      <c r="EU123" s="90"/>
      <c r="EV123" s="90"/>
      <c r="EW123" s="90"/>
      <c r="EX123" s="90"/>
      <c r="EY123" s="90"/>
      <c r="EZ123" s="90"/>
      <c r="FA123" s="90"/>
      <c r="FB123" s="90"/>
      <c r="FC123" s="90"/>
      <c r="FD123" s="90"/>
      <c r="FE123" s="90"/>
      <c r="FF123" s="90"/>
      <c r="FG123" s="90"/>
      <c r="FH123" s="90"/>
      <c r="FI123" s="90"/>
      <c r="FJ123" s="90"/>
      <c r="FK123" s="90"/>
      <c r="FL123" s="90"/>
      <c r="FM123" s="90"/>
      <c r="FN123" s="90"/>
      <c r="FO123" s="90"/>
      <c r="FP123" s="90"/>
      <c r="FQ123" s="90"/>
      <c r="FR123" s="90"/>
      <c r="FS123" s="90"/>
      <c r="FT123" s="90"/>
      <c r="FU123" s="90"/>
      <c r="FV123" s="90"/>
      <c r="FW123" s="90"/>
      <c r="FX123" s="90"/>
      <c r="FY123" s="90"/>
      <c r="FZ123" s="90"/>
      <c r="GA123" s="90"/>
      <c r="GB123" s="90"/>
      <c r="GC123" s="90"/>
      <c r="GD123" s="90"/>
      <c r="GE123" s="90"/>
      <c r="GF123" s="90"/>
      <c r="GG123" s="90"/>
      <c r="GH123" s="90"/>
      <c r="GI123" s="90"/>
      <c r="GJ123" s="90"/>
      <c r="GK123" s="90"/>
      <c r="GL123" s="90"/>
      <c r="GM123" s="90"/>
      <c r="GN123" s="90"/>
      <c r="GO123" s="90"/>
      <c r="GP123" s="90"/>
      <c r="GQ123" s="90"/>
      <c r="GR123" s="90"/>
      <c r="GS123" s="90"/>
      <c r="GT123" s="90"/>
      <c r="GU123" s="90"/>
      <c r="GV123" s="90"/>
      <c r="GW123" s="90"/>
      <c r="GX123" s="90"/>
      <c r="GY123" s="90"/>
      <c r="GZ123" s="90"/>
      <c r="HA123" s="90"/>
      <c r="HB123" s="90"/>
      <c r="HC123" s="90"/>
      <c r="HD123" s="90"/>
      <c r="HE123" s="90"/>
      <c r="HF123" s="90"/>
      <c r="HG123" s="90"/>
      <c r="HH123" s="90"/>
      <c r="HI123" s="90"/>
      <c r="HJ123" s="90"/>
      <c r="HK123" s="90"/>
      <c r="HL123" s="90"/>
      <c r="HM123" s="90"/>
      <c r="HN123" s="90"/>
      <c r="HO123" s="90"/>
      <c r="HP123" s="90"/>
      <c r="HQ123" s="90"/>
      <c r="HR123" s="90"/>
      <c r="HS123" s="90"/>
      <c r="HT123" s="90"/>
      <c r="HU123" s="90"/>
      <c r="HV123" s="90"/>
      <c r="HW123" s="90"/>
      <c r="HX123" s="90"/>
      <c r="HY123" s="90"/>
      <c r="HZ123" s="90"/>
      <c r="IA123" s="90"/>
      <c r="IB123" s="90"/>
      <c r="IC123" s="90"/>
      <c r="ID123" s="90"/>
      <c r="IE123" s="90"/>
      <c r="IF123" s="90"/>
      <c r="IG123" s="90"/>
      <c r="IH123" s="90"/>
      <c r="II123" s="90"/>
      <c r="IJ123" s="90"/>
      <c r="IK123" s="90"/>
      <c r="IL123" s="90"/>
      <c r="IM123" s="90"/>
      <c r="IN123" s="90"/>
      <c r="IO123" s="90"/>
      <c r="IP123" s="90"/>
      <c r="IQ123" s="90"/>
      <c r="IR123" s="90"/>
      <c r="IS123" s="90"/>
      <c r="IT123" s="90"/>
      <c r="IU123" s="90"/>
      <c r="IV123" s="90"/>
      <c r="IW123" s="90"/>
      <c r="IX123" s="90"/>
      <c r="IY123" s="90"/>
      <c r="IZ123" s="90"/>
      <c r="JA123" s="90"/>
      <c r="JB123" s="90"/>
      <c r="JC123" s="90"/>
      <c r="JD123" s="90"/>
      <c r="JE123" s="90"/>
      <c r="JF123" s="90"/>
      <c r="JG123" s="90"/>
      <c r="JH123" s="90"/>
      <c r="JI123" s="90"/>
      <c r="JJ123" s="90"/>
      <c r="JK123" s="90"/>
      <c r="JL123" s="90"/>
      <c r="JM123" s="90"/>
      <c r="JN123" s="90"/>
      <c r="JO123" s="90"/>
      <c r="JP123" s="90"/>
      <c r="JQ123" s="90"/>
      <c r="JR123" s="90"/>
      <c r="JS123" s="90"/>
      <c r="JT123" s="90"/>
      <c r="JU123" s="90"/>
      <c r="JV123" s="90"/>
      <c r="JW123" s="90"/>
      <c r="JX123" s="90"/>
      <c r="JY123" s="90"/>
      <c r="JZ123" s="90"/>
      <c r="KA123" s="90"/>
      <c r="KB123" s="90"/>
      <c r="KC123" s="90"/>
      <c r="KD123" s="90"/>
      <c r="KE123" s="90"/>
      <c r="KF123" s="90"/>
      <c r="KG123" s="90"/>
      <c r="KH123" s="90"/>
      <c r="KI123" s="90"/>
      <c r="KJ123" s="90"/>
      <c r="KK123" s="90"/>
      <c r="KL123" s="90"/>
      <c r="KM123" s="90"/>
      <c r="KN123" s="90"/>
      <c r="KO123" s="90"/>
      <c r="KP123" s="90"/>
      <c r="KQ123" s="90"/>
      <c r="KR123" s="90"/>
      <c r="KS123" s="90"/>
      <c r="KT123" s="90"/>
      <c r="KU123" s="90"/>
      <c r="KV123" s="90"/>
      <c r="KW123" s="90"/>
      <c r="KX123" s="90"/>
      <c r="KY123" s="90"/>
      <c r="KZ123" s="90"/>
      <c r="LA123" s="90"/>
      <c r="LB123" s="90"/>
      <c r="LC123" s="90"/>
      <c r="LD123" s="90"/>
      <c r="LE123" s="90"/>
      <c r="LF123" s="90"/>
      <c r="LG123" s="90"/>
      <c r="LH123" s="90"/>
      <c r="LI123" s="90"/>
      <c r="LJ123" s="90"/>
      <c r="LK123" s="90"/>
      <c r="LL123" s="90"/>
      <c r="LM123" s="90"/>
      <c r="LN123" s="90"/>
      <c r="LO123" s="90"/>
      <c r="LP123" s="90"/>
      <c r="LQ123" s="90"/>
      <c r="LR123" s="90"/>
      <c r="LS123" s="90"/>
      <c r="LT123" s="90"/>
      <c r="LU123" s="90"/>
      <c r="LV123" s="90"/>
      <c r="LW123" s="90"/>
      <c r="LX123" s="90"/>
      <c r="LY123" s="90"/>
      <c r="LZ123" s="90"/>
      <c r="MA123" s="90"/>
      <c r="MB123" s="90"/>
      <c r="MC123" s="90"/>
      <c r="MD123" s="90"/>
      <c r="ME123" s="90"/>
      <c r="MF123" s="90"/>
      <c r="MG123" s="90"/>
      <c r="MH123" s="90"/>
      <c r="MI123" s="90"/>
      <c r="MJ123" s="90"/>
      <c r="MK123" s="90"/>
      <c r="ML123" s="90"/>
      <c r="MM123" s="90"/>
      <c r="MN123" s="90"/>
      <c r="MO123" s="90"/>
      <c r="MP123" s="90"/>
      <c r="MQ123" s="90"/>
      <c r="MR123" s="90"/>
      <c r="MS123" s="90"/>
      <c r="MT123" s="90"/>
      <c r="MU123" s="90"/>
      <c r="MV123" s="90"/>
      <c r="MW123" s="90"/>
      <c r="MX123" s="90"/>
      <c r="MY123" s="90"/>
      <c r="MZ123" s="90"/>
      <c r="NA123" s="90"/>
      <c r="NB123" s="90"/>
      <c r="NC123" s="90"/>
      <c r="ND123" s="90"/>
      <c r="NE123" s="90"/>
      <c r="NF123" s="90"/>
      <c r="NG123" s="90"/>
      <c r="NH123" s="90"/>
      <c r="NI123" s="90"/>
      <c r="NJ123" s="90"/>
      <c r="NK123" s="90"/>
      <c r="NL123" s="90"/>
      <c r="NM123" s="90"/>
      <c r="NN123" s="90"/>
      <c r="NO123" s="90"/>
      <c r="NP123" s="90"/>
      <c r="NQ123" s="90"/>
      <c r="NR123" s="90"/>
      <c r="NS123" s="90"/>
      <c r="NT123" s="90"/>
      <c r="NU123" s="90"/>
      <c r="NV123" s="90"/>
      <c r="NW123" s="90"/>
      <c r="NX123" s="90"/>
      <c r="NY123" s="90"/>
      <c r="NZ123" s="90"/>
      <c r="OA123" s="90"/>
      <c r="OB123" s="90"/>
      <c r="OC123" s="90"/>
      <c r="OD123" s="90"/>
      <c r="OE123" s="90"/>
      <c r="OF123" s="90"/>
      <c r="OG123" s="90"/>
      <c r="OH123" s="90"/>
      <c r="OI123" s="90"/>
      <c r="OJ123" s="90"/>
      <c r="OK123" s="90"/>
      <c r="OL123" s="90"/>
      <c r="OM123" s="90"/>
      <c r="ON123" s="90"/>
      <c r="OO123" s="90"/>
      <c r="OP123" s="90"/>
      <c r="OQ123" s="90"/>
      <c r="OR123" s="90"/>
      <c r="OS123" s="90"/>
      <c r="OT123" s="90"/>
      <c r="OU123" s="90"/>
      <c r="OV123" s="90"/>
      <c r="OW123" s="90"/>
      <c r="OX123" s="90"/>
      <c r="OY123" s="90"/>
      <c r="OZ123" s="90"/>
      <c r="PA123" s="90"/>
      <c r="PB123" s="90"/>
      <c r="PC123" s="90"/>
      <c r="PD123" s="90"/>
      <c r="PE123" s="90"/>
      <c r="PF123" s="90"/>
      <c r="PG123" s="90"/>
      <c r="PH123" s="90"/>
      <c r="PI123" s="90"/>
      <c r="PJ123" s="90"/>
      <c r="PK123" s="90"/>
      <c r="PL123" s="90"/>
      <c r="PM123" s="90"/>
      <c r="PN123" s="90"/>
      <c r="PO123" s="90"/>
      <c r="PP123" s="90"/>
      <c r="PQ123" s="90"/>
      <c r="PR123" s="90"/>
      <c r="PS123" s="90"/>
      <c r="PT123" s="90"/>
      <c r="PU123" s="90"/>
      <c r="PV123" s="90"/>
      <c r="PW123" s="90"/>
      <c r="PX123" s="90"/>
      <c r="PY123" s="90"/>
      <c r="PZ123" s="90"/>
      <c r="QA123" s="90"/>
      <c r="QB123" s="90"/>
      <c r="QC123" s="90"/>
      <c r="QD123" s="90"/>
      <c r="QE123" s="90"/>
      <c r="QF123" s="90"/>
      <c r="QG123" s="90"/>
      <c r="QH123" s="90"/>
      <c r="QI123" s="90"/>
      <c r="QJ123" s="90"/>
      <c r="QK123" s="90"/>
      <c r="QL123" s="90"/>
      <c r="QM123" s="90"/>
      <c r="QN123" s="90"/>
      <c r="QO123" s="90"/>
      <c r="QP123" s="90"/>
      <c r="QQ123" s="90"/>
      <c r="QR123" s="90"/>
      <c r="QS123" s="90"/>
      <c r="QT123" s="90"/>
      <c r="QU123" s="90"/>
      <c r="QV123" s="90"/>
      <c r="QW123" s="90"/>
      <c r="QX123" s="90"/>
      <c r="QY123" s="90"/>
      <c r="QZ123" s="90"/>
      <c r="RA123" s="90"/>
      <c r="RB123" s="90"/>
      <c r="RC123" s="90"/>
      <c r="RD123" s="90"/>
      <c r="RE123" s="90"/>
      <c r="RF123" s="90"/>
      <c r="RG123" s="90"/>
      <c r="RH123" s="90"/>
      <c r="RI123" s="90"/>
      <c r="RJ123" s="90"/>
      <c r="RK123" s="90"/>
      <c r="RL123" s="90"/>
      <c r="RM123" s="90"/>
      <c r="RN123" s="90"/>
      <c r="RO123" s="90"/>
      <c r="RP123" s="90"/>
      <c r="RQ123" s="90"/>
      <c r="RR123" s="90"/>
      <c r="RS123" s="90"/>
      <c r="RT123" s="90"/>
      <c r="RU123" s="90"/>
      <c r="RV123" s="90"/>
      <c r="RW123" s="90"/>
      <c r="RX123" s="90"/>
      <c r="RY123" s="90"/>
      <c r="RZ123" s="90"/>
      <c r="SA123" s="90"/>
      <c r="SB123" s="90"/>
      <c r="SC123" s="90"/>
      <c r="SD123" s="90"/>
      <c r="SE123" s="90"/>
      <c r="SF123" s="90"/>
      <c r="SG123" s="90"/>
      <c r="SH123" s="90"/>
      <c r="SI123" s="90"/>
      <c r="SJ123" s="90"/>
      <c r="SK123" s="90"/>
      <c r="SL123" s="90"/>
      <c r="SM123" s="90"/>
      <c r="SN123" s="90"/>
      <c r="SO123" s="90"/>
      <c r="SP123" s="90"/>
      <c r="SQ123" s="90"/>
      <c r="SR123" s="90"/>
      <c r="SS123" s="90"/>
      <c r="ST123" s="90"/>
      <c r="SU123" s="90"/>
      <c r="SV123" s="90"/>
      <c r="SW123" s="90"/>
      <c r="SX123" s="90"/>
      <c r="SY123" s="90"/>
      <c r="SZ123" s="90"/>
      <c r="TA123" s="90"/>
      <c r="TB123" s="90"/>
      <c r="TC123" s="90"/>
      <c r="TD123" s="90"/>
      <c r="TE123" s="90"/>
      <c r="TF123" s="90"/>
      <c r="TG123" s="90"/>
      <c r="TH123" s="90"/>
      <c r="TI123" s="90"/>
      <c r="TJ123" s="90"/>
      <c r="TK123" s="90"/>
      <c r="TL123" s="90"/>
      <c r="TM123" s="90"/>
      <c r="TN123" s="90"/>
      <c r="TO123" s="90"/>
      <c r="TP123" s="90"/>
      <c r="TQ123" s="90"/>
      <c r="TR123" s="90"/>
      <c r="TS123" s="90"/>
      <c r="TT123" s="90"/>
      <c r="TU123" s="90"/>
      <c r="TV123" s="90"/>
      <c r="TW123" s="90"/>
      <c r="TX123" s="90"/>
      <c r="TY123" s="90"/>
      <c r="TZ123" s="90"/>
      <c r="UA123" s="90"/>
      <c r="UB123" s="90"/>
      <c r="UC123" s="90"/>
      <c r="UD123" s="90"/>
      <c r="UE123" s="90"/>
      <c r="UF123" s="90"/>
      <c r="UG123" s="90"/>
      <c r="UH123" s="90"/>
      <c r="UI123" s="90"/>
      <c r="UJ123" s="90"/>
      <c r="UK123" s="90"/>
      <c r="UL123" s="90"/>
      <c r="UM123" s="90"/>
      <c r="UN123" s="90"/>
      <c r="UO123" s="90"/>
      <c r="UP123" s="90"/>
      <c r="UQ123" s="90"/>
      <c r="UR123" s="90"/>
      <c r="US123" s="90"/>
      <c r="UT123" s="90"/>
      <c r="UU123" s="90"/>
      <c r="UV123" s="90"/>
      <c r="UW123" s="90"/>
      <c r="UX123" s="90"/>
      <c r="UY123" s="90"/>
      <c r="UZ123" s="90"/>
      <c r="VA123" s="90"/>
      <c r="VB123" s="90"/>
      <c r="VC123" s="90"/>
      <c r="VD123" s="90"/>
      <c r="VE123" s="90"/>
      <c r="VF123" s="90"/>
      <c r="VG123" s="90"/>
      <c r="VH123" s="90"/>
      <c r="VI123" s="90"/>
      <c r="VJ123" s="90"/>
      <c r="VK123" s="90"/>
      <c r="VL123" s="90"/>
      <c r="VM123" s="90"/>
      <c r="VN123" s="90"/>
      <c r="VO123" s="90"/>
      <c r="VP123" s="90"/>
      <c r="VQ123" s="90"/>
      <c r="VR123" s="90"/>
      <c r="VS123" s="90"/>
      <c r="VT123" s="90"/>
      <c r="VU123" s="90"/>
      <c r="VV123" s="90"/>
      <c r="VW123" s="90"/>
      <c r="VX123" s="90"/>
      <c r="VY123" s="90"/>
      <c r="VZ123" s="90"/>
      <c r="WA123" s="90"/>
      <c r="WB123" s="90"/>
      <c r="WC123" s="90"/>
      <c r="WD123" s="90"/>
      <c r="WE123" s="90"/>
      <c r="WF123" s="90"/>
      <c r="WG123" s="90"/>
      <c r="WH123" s="90"/>
      <c r="WI123" s="90"/>
      <c r="WJ123" s="90"/>
      <c r="WK123" s="90"/>
      <c r="WL123" s="90"/>
      <c r="WM123" s="90"/>
      <c r="WN123" s="90"/>
      <c r="WO123" s="90"/>
      <c r="WP123" s="90"/>
      <c r="WQ123" s="90"/>
      <c r="WR123" s="90"/>
      <c r="WS123" s="90"/>
      <c r="WT123" s="90"/>
      <c r="WU123" s="90"/>
      <c r="WV123" s="90"/>
      <c r="WW123" s="90"/>
      <c r="WX123" s="90"/>
      <c r="WY123" s="90"/>
      <c r="WZ123" s="90"/>
      <c r="XA123" s="90"/>
      <c r="XB123" s="90"/>
      <c r="XC123" s="90"/>
      <c r="XD123" s="90"/>
      <c r="XE123" s="90"/>
      <c r="XF123" s="90"/>
      <c r="XG123" s="90"/>
      <c r="XH123" s="90"/>
      <c r="XI123" s="90"/>
      <c r="XJ123" s="90"/>
      <c r="XK123" s="90"/>
      <c r="XL123" s="90"/>
      <c r="XM123" s="90"/>
      <c r="XN123" s="90"/>
      <c r="XO123" s="90"/>
      <c r="XP123" s="90"/>
      <c r="XQ123" s="90"/>
      <c r="XR123" s="90"/>
      <c r="XS123" s="90"/>
      <c r="XT123" s="90"/>
      <c r="XU123" s="90"/>
      <c r="XV123" s="90"/>
      <c r="XW123" s="90"/>
      <c r="XX123" s="90"/>
      <c r="XY123" s="90"/>
      <c r="XZ123" s="90"/>
      <c r="YA123" s="90"/>
      <c r="YB123" s="90"/>
      <c r="YC123" s="90"/>
      <c r="YD123" s="90"/>
      <c r="YE123" s="90"/>
      <c r="YF123" s="90"/>
      <c r="YG123" s="90"/>
      <c r="YH123" s="90"/>
      <c r="YI123" s="90"/>
      <c r="YJ123" s="90"/>
      <c r="YK123" s="90"/>
      <c r="YL123" s="90"/>
      <c r="YM123" s="90"/>
      <c r="YN123" s="90"/>
      <c r="YO123" s="90"/>
      <c r="YP123" s="90"/>
      <c r="YQ123" s="90"/>
      <c r="YR123" s="90"/>
      <c r="YS123" s="90"/>
      <c r="YT123" s="90"/>
      <c r="YU123" s="90"/>
      <c r="YV123" s="90"/>
      <c r="YW123" s="90"/>
      <c r="YX123" s="90"/>
      <c r="YY123" s="90"/>
      <c r="YZ123" s="90"/>
      <c r="ZA123" s="90"/>
      <c r="ZB123" s="90"/>
      <c r="ZC123" s="90"/>
      <c r="ZD123" s="90"/>
      <c r="ZE123" s="90"/>
      <c r="ZF123" s="90"/>
      <c r="ZG123" s="90"/>
      <c r="ZH123" s="90"/>
      <c r="ZI123" s="90"/>
      <c r="ZJ123" s="90"/>
      <c r="ZK123" s="90"/>
      <c r="ZL123" s="90"/>
      <c r="ZM123" s="90"/>
      <c r="ZN123" s="90"/>
      <c r="ZO123" s="90"/>
      <c r="ZP123" s="90"/>
      <c r="ZQ123" s="90"/>
      <c r="ZR123" s="90"/>
      <c r="ZS123" s="90"/>
      <c r="ZT123" s="90"/>
      <c r="ZU123" s="90"/>
      <c r="ZV123" s="90"/>
      <c r="ZW123" s="90"/>
      <c r="ZX123" s="90"/>
      <c r="ZY123" s="90"/>
      <c r="ZZ123" s="90"/>
      <c r="AAA123" s="90"/>
      <c r="AAB123" s="90"/>
      <c r="AAC123" s="90"/>
      <c r="AAD123" s="90"/>
      <c r="AAE123" s="90"/>
      <c r="AAF123" s="90"/>
      <c r="AAG123" s="90"/>
      <c r="AAH123" s="90"/>
      <c r="AAI123" s="90"/>
      <c r="AAJ123" s="90"/>
      <c r="AAK123" s="90"/>
      <c r="AAL123" s="90"/>
      <c r="AAM123" s="90"/>
      <c r="AAN123" s="90"/>
      <c r="AAO123" s="90"/>
      <c r="AAP123" s="90"/>
      <c r="AAQ123" s="90"/>
      <c r="AAR123" s="90"/>
      <c r="AAS123" s="90"/>
      <c r="AAT123" s="90"/>
      <c r="AAU123" s="90"/>
      <c r="AAV123" s="90"/>
      <c r="AAW123" s="90"/>
      <c r="AAX123" s="90"/>
      <c r="AAY123" s="90"/>
      <c r="AAZ123" s="90"/>
      <c r="ABA123" s="90"/>
      <c r="ABB123" s="90"/>
      <c r="ABC123" s="90"/>
      <c r="ABD123" s="90"/>
      <c r="ABE123" s="90"/>
      <c r="ABF123" s="90"/>
      <c r="ABG123" s="90"/>
      <c r="ABH123" s="90"/>
      <c r="ABI123" s="90"/>
      <c r="ABJ123" s="90"/>
      <c r="ABK123" s="90"/>
      <c r="ABL123" s="90"/>
      <c r="ABM123" s="90"/>
      <c r="ABN123" s="90"/>
      <c r="ABO123" s="90"/>
      <c r="ABP123" s="90"/>
      <c r="ABQ123" s="90"/>
      <c r="ABR123" s="90"/>
      <c r="ABS123" s="90"/>
      <c r="ABT123" s="90"/>
      <c r="ABU123" s="90"/>
      <c r="ABV123" s="90"/>
      <c r="ABW123" s="90"/>
      <c r="ABX123" s="90"/>
      <c r="ABY123" s="90"/>
      <c r="ABZ123" s="90"/>
      <c r="ACA123" s="90"/>
      <c r="ACB123" s="90"/>
      <c r="ACC123" s="90"/>
      <c r="ACD123" s="90"/>
      <c r="ACE123" s="90"/>
      <c r="ACF123" s="90"/>
      <c r="ACG123" s="90"/>
      <c r="ACH123" s="90"/>
      <c r="ACI123" s="90"/>
      <c r="ACJ123" s="90"/>
      <c r="ACK123" s="90"/>
      <c r="ACL123" s="90"/>
      <c r="ACM123" s="90"/>
      <c r="ACN123" s="90"/>
      <c r="ACO123" s="90"/>
      <c r="ACP123" s="90"/>
      <c r="ACQ123" s="90"/>
      <c r="ACR123" s="90"/>
      <c r="ACS123" s="90"/>
      <c r="ACT123" s="90"/>
      <c r="ACU123" s="90"/>
      <c r="ACV123" s="90"/>
      <c r="ACW123" s="90"/>
      <c r="ACX123" s="90"/>
      <c r="ACY123" s="90"/>
      <c r="ACZ123" s="90"/>
      <c r="ADA123" s="90"/>
      <c r="ADB123" s="90"/>
      <c r="ADC123" s="90"/>
      <c r="ADD123" s="90"/>
      <c r="ADE123" s="90"/>
      <c r="ADF123" s="90"/>
      <c r="ADG123" s="90"/>
      <c r="ADH123" s="90"/>
      <c r="ADI123" s="90"/>
      <c r="ADJ123" s="90"/>
      <c r="ADK123" s="90"/>
      <c r="ADL123" s="90"/>
      <c r="ADM123" s="90"/>
      <c r="ADN123" s="90"/>
      <c r="ADO123" s="90"/>
      <c r="ADP123" s="90"/>
      <c r="ADQ123" s="90"/>
      <c r="ADR123" s="90"/>
      <c r="ADS123" s="90"/>
      <c r="ADT123" s="90"/>
      <c r="ADU123" s="90"/>
      <c r="ADV123" s="90"/>
      <c r="ADW123" s="90"/>
      <c r="ADX123" s="90"/>
      <c r="ADY123" s="90"/>
      <c r="ADZ123" s="90"/>
      <c r="AEA123" s="90"/>
      <c r="AEB123" s="90"/>
      <c r="AEC123" s="90"/>
      <c r="AED123" s="90"/>
      <c r="AEE123" s="90"/>
      <c r="AEF123" s="90"/>
      <c r="AEG123" s="90"/>
      <c r="AEH123" s="90"/>
      <c r="AEI123" s="90"/>
      <c r="AEJ123" s="90"/>
      <c r="AEK123" s="90"/>
      <c r="AEL123" s="90"/>
      <c r="AEM123" s="90"/>
      <c r="AEN123" s="90"/>
      <c r="AEO123" s="90"/>
      <c r="AEP123" s="90"/>
      <c r="AEQ123" s="90"/>
      <c r="AER123" s="90"/>
      <c r="AES123" s="90"/>
      <c r="AET123" s="90"/>
      <c r="AEU123" s="90"/>
      <c r="AEV123" s="90"/>
      <c r="AEW123" s="90"/>
      <c r="AEX123" s="90"/>
      <c r="AEY123" s="90"/>
      <c r="AEZ123" s="90"/>
      <c r="AFA123" s="90"/>
      <c r="AFB123" s="90"/>
      <c r="AFC123" s="90"/>
      <c r="AFD123" s="90"/>
      <c r="AFE123" s="90"/>
      <c r="AFF123" s="90"/>
      <c r="AFG123" s="90"/>
      <c r="AFH123" s="90"/>
      <c r="AFI123" s="90"/>
      <c r="AFJ123" s="90"/>
      <c r="AFK123" s="90"/>
      <c r="AFL123" s="90"/>
      <c r="AFM123" s="90"/>
      <c r="AFN123" s="90"/>
      <c r="AFO123" s="90"/>
      <c r="AFP123" s="90"/>
      <c r="AFQ123" s="90"/>
      <c r="AFR123" s="90"/>
      <c r="AFS123" s="90"/>
      <c r="AFT123" s="90"/>
      <c r="AFU123" s="90"/>
      <c r="AFV123" s="90"/>
      <c r="AFW123" s="90"/>
      <c r="AFX123" s="90"/>
      <c r="AFY123" s="90"/>
      <c r="AFZ123" s="90"/>
      <c r="AGA123" s="90"/>
      <c r="AGB123" s="90"/>
      <c r="AGC123" s="90"/>
      <c r="AGD123" s="90"/>
      <c r="AGE123" s="90"/>
      <c r="AGF123" s="90"/>
      <c r="AGG123" s="90"/>
      <c r="AGH123" s="90"/>
      <c r="AGI123" s="90"/>
      <c r="AGJ123" s="90"/>
      <c r="AGK123" s="90"/>
      <c r="AGL123" s="90"/>
      <c r="AGM123" s="90"/>
      <c r="AGN123" s="90"/>
      <c r="AGO123" s="90"/>
      <c r="AGP123" s="90"/>
      <c r="AGQ123" s="90"/>
      <c r="AGR123" s="90"/>
      <c r="AGS123" s="90"/>
      <c r="AGT123" s="90"/>
      <c r="AGU123" s="90"/>
      <c r="AGV123" s="90"/>
      <c r="AGW123" s="90"/>
      <c r="AGX123" s="90"/>
      <c r="AGY123" s="90"/>
      <c r="AGZ123" s="90"/>
      <c r="AHA123" s="90"/>
      <c r="AHB123" s="90"/>
      <c r="AHC123" s="90"/>
      <c r="AHD123" s="90"/>
      <c r="AHE123" s="90"/>
      <c r="AHF123" s="90"/>
      <c r="AHG123" s="90"/>
      <c r="AHH123" s="90"/>
      <c r="AHI123" s="90"/>
      <c r="AHJ123" s="90"/>
      <c r="AHK123" s="90"/>
      <c r="AHL123" s="90"/>
      <c r="AHM123" s="90"/>
      <c r="AHN123" s="90"/>
      <c r="AHO123" s="90"/>
      <c r="AHP123" s="90"/>
      <c r="AHQ123" s="90"/>
      <c r="AHR123" s="90"/>
      <c r="AHS123" s="90"/>
      <c r="AHT123" s="90"/>
      <c r="AHU123" s="90"/>
      <c r="AHV123" s="90"/>
      <c r="AHW123" s="90"/>
      <c r="AHX123" s="90"/>
      <c r="AHY123" s="90"/>
      <c r="AHZ123" s="90"/>
      <c r="AIA123" s="90"/>
      <c r="AIB123" s="90"/>
      <c r="AIC123" s="90"/>
      <c r="AID123" s="90"/>
      <c r="AIE123" s="90"/>
      <c r="AIF123" s="90"/>
      <c r="AIG123" s="90"/>
      <c r="AIH123" s="90"/>
      <c r="AII123" s="90"/>
      <c r="AIJ123" s="90"/>
      <c r="AIK123" s="90"/>
      <c r="AIL123" s="90"/>
      <c r="AIM123" s="90"/>
      <c r="AIN123" s="90"/>
      <c r="AIO123" s="90"/>
      <c r="AIP123" s="90"/>
      <c r="AIQ123" s="90"/>
      <c r="AIR123" s="90"/>
      <c r="AIS123" s="90"/>
      <c r="AIT123" s="90"/>
      <c r="AIU123" s="90"/>
      <c r="AIV123" s="90"/>
      <c r="AIW123" s="90"/>
      <c r="AIX123" s="90"/>
      <c r="AIY123" s="90"/>
      <c r="AIZ123" s="90"/>
      <c r="AJA123" s="90"/>
      <c r="AJB123" s="90"/>
      <c r="AJC123" s="90"/>
      <c r="AJD123" s="90"/>
      <c r="AJE123" s="90"/>
      <c r="AJF123" s="90"/>
      <c r="AJG123" s="90"/>
      <c r="AJH123" s="90"/>
      <c r="AJI123" s="90"/>
      <c r="AJJ123" s="90"/>
      <c r="AJK123" s="90"/>
      <c r="AJL123" s="90"/>
      <c r="AJM123" s="90"/>
      <c r="AJN123" s="90"/>
      <c r="AJO123" s="90"/>
      <c r="AJP123" s="90"/>
      <c r="AJQ123" s="90"/>
      <c r="AJR123" s="90"/>
      <c r="AJS123" s="90"/>
      <c r="AJT123" s="90"/>
      <c r="AJU123" s="90"/>
      <c r="AJV123" s="90"/>
      <c r="AJW123" s="90"/>
      <c r="AJX123" s="90"/>
      <c r="AJY123" s="90"/>
      <c r="AJZ123" s="90"/>
      <c r="AKA123" s="90"/>
      <c r="AKB123" s="90"/>
      <c r="AKC123" s="90"/>
      <c r="AKD123" s="90"/>
      <c r="AKE123" s="90"/>
      <c r="AKF123" s="90"/>
      <c r="AKG123" s="90"/>
      <c r="AKH123" s="90"/>
      <c r="AKI123" s="90"/>
      <c r="AKJ123" s="90"/>
      <c r="AKK123" s="90"/>
      <c r="AKL123" s="90"/>
      <c r="AKM123" s="90"/>
      <c r="AKN123" s="90"/>
      <c r="AKO123" s="90"/>
      <c r="AKP123" s="90"/>
      <c r="AKQ123" s="90"/>
      <c r="AKR123" s="90"/>
      <c r="AKS123" s="90"/>
      <c r="AKT123" s="90"/>
      <c r="AKU123" s="90"/>
      <c r="AKV123" s="90"/>
      <c r="AKW123" s="90"/>
      <c r="AKX123" s="90"/>
      <c r="AKY123" s="90"/>
      <c r="AKZ123" s="90"/>
      <c r="ALA123" s="90"/>
      <c r="ALB123" s="90"/>
      <c r="ALC123" s="90"/>
      <c r="ALD123" s="90"/>
      <c r="ALE123" s="90"/>
      <c r="ALF123" s="90"/>
      <c r="ALG123" s="90"/>
      <c r="ALH123" s="90"/>
      <c r="ALI123" s="90"/>
      <c r="ALJ123" s="90"/>
      <c r="ALK123" s="90"/>
      <c r="ALL123" s="90"/>
      <c r="ALM123" s="90"/>
      <c r="ALN123" s="90"/>
      <c r="ALO123" s="90"/>
      <c r="ALP123" s="90"/>
      <c r="ALQ123" s="90"/>
      <c r="ALR123" s="90"/>
      <c r="ALS123" s="90"/>
      <c r="ALT123" s="90"/>
      <c r="ALU123" s="90"/>
      <c r="ALV123" s="90"/>
      <c r="ALW123" s="90"/>
      <c r="ALX123" s="90"/>
      <c r="ALY123" s="90"/>
      <c r="ALZ123" s="90"/>
      <c r="AMA123" s="90"/>
      <c r="AMB123" s="90"/>
      <c r="AMC123" s="90"/>
      <c r="AMD123" s="90"/>
      <c r="AME123" s="90"/>
      <c r="AMF123" s="90"/>
      <c r="AMG123" s="90"/>
      <c r="AMH123" s="90"/>
      <c r="AMI123" s="90"/>
    </row>
    <row r="124" spans="1:1023" ht="96.75" customHeight="1">
      <c r="A124" s="430">
        <v>41</v>
      </c>
      <c r="B124" s="433" t="s">
        <v>712</v>
      </c>
      <c r="C124" s="367"/>
      <c r="D124" s="433" t="s">
        <v>840</v>
      </c>
      <c r="E124" s="433" t="s">
        <v>1099</v>
      </c>
      <c r="F124" s="427"/>
      <c r="G124" s="367"/>
      <c r="H124" s="416"/>
      <c r="I124" s="369"/>
      <c r="J124" s="136" t="s">
        <v>735</v>
      </c>
      <c r="K124" s="115" t="s">
        <v>1130</v>
      </c>
      <c r="L124" s="369"/>
      <c r="M124" s="419"/>
      <c r="N124" s="374"/>
      <c r="O124" s="369"/>
      <c r="P124" s="391"/>
      <c r="Q124" s="385"/>
      <c r="R124" s="393"/>
      <c r="S124" s="394"/>
      <c r="T124" s="385"/>
      <c r="U124" s="404"/>
      <c r="V124" s="136" t="s">
        <v>112</v>
      </c>
      <c r="W124" s="155" t="s">
        <v>1106</v>
      </c>
      <c r="X124" s="167" t="s">
        <v>1131</v>
      </c>
      <c r="Y124" s="118" t="s">
        <v>1089</v>
      </c>
      <c r="Z124" s="119" t="s">
        <v>1132</v>
      </c>
      <c r="AA124" s="120" t="str">
        <f t="shared" si="5"/>
        <v>Probabilidad</v>
      </c>
      <c r="AB124" s="121" t="s">
        <v>727</v>
      </c>
      <c r="AC124" s="121" t="s">
        <v>728</v>
      </c>
      <c r="AD124" s="122" t="str">
        <f t="shared" si="6"/>
        <v>40%</v>
      </c>
      <c r="AE124" s="121" t="s">
        <v>729</v>
      </c>
      <c r="AF124" s="121" t="s">
        <v>730</v>
      </c>
      <c r="AG124" s="121" t="s">
        <v>731</v>
      </c>
      <c r="AH124" s="123">
        <f>IFERROR(IF(AND(AA123="Probabilidad",AA124="Probabilidad"),(AI123-(+AI123*AD124)),IF(AND(AA124="Probabilidad",AA123="Impacto"),(AI123-(+AI123*AD124)),IF(AA124="Impacto",AI123,""))),"")</f>
        <v>0.14399999999999999</v>
      </c>
      <c r="AI124" s="122">
        <f t="shared" si="7"/>
        <v>0.14399999999999999</v>
      </c>
      <c r="AJ124" s="387"/>
      <c r="AK124" s="388"/>
      <c r="AL124" s="124">
        <f t="shared" ref="AL124:AL129" si="153">IFERROR(IF(AND(AA123="Impacto",AA124="Impacto"),(AL123-(+AL123*AD124)),IF(AND(AA124="Impacto",AA123="Probabilidad"),(AL123-(+AL123*AD124)),IF(AA124="Probabilidad",AL123,""))),"")</f>
        <v>0.8</v>
      </c>
      <c r="AM124" s="389"/>
      <c r="AN124" s="388"/>
      <c r="AO124" s="384"/>
      <c r="AP124" s="367"/>
      <c r="AQ124" s="120" t="s">
        <v>118</v>
      </c>
      <c r="AR124" s="119" t="s">
        <v>1133</v>
      </c>
      <c r="AS124" s="119" t="s">
        <v>913</v>
      </c>
      <c r="AT124" s="126">
        <v>44895</v>
      </c>
      <c r="AU124" s="127" t="s">
        <v>733</v>
      </c>
      <c r="AV124" s="371"/>
      <c r="AW124" s="142" t="s">
        <v>112</v>
      </c>
      <c r="AX124" s="253" t="s">
        <v>2866</v>
      </c>
      <c r="AY124" s="325" t="s">
        <v>3872</v>
      </c>
      <c r="AZ124" s="319" t="s">
        <v>3873</v>
      </c>
      <c r="BA124" s="143" t="s">
        <v>118</v>
      </c>
      <c r="BB124" s="264" t="s">
        <v>2866</v>
      </c>
      <c r="BC124" s="265" t="s">
        <v>3341</v>
      </c>
      <c r="BD124" s="265" t="s">
        <v>3336</v>
      </c>
      <c r="BE124" s="421"/>
      <c r="BF124" s="423"/>
      <c r="BG124" s="423"/>
      <c r="BH124" s="131"/>
      <c r="AMI124" s="86"/>
    </row>
    <row r="125" spans="1:1023" ht="105" customHeight="1">
      <c r="A125" s="430">
        <v>41</v>
      </c>
      <c r="B125" s="433" t="s">
        <v>712</v>
      </c>
      <c r="C125" s="367"/>
      <c r="D125" s="433" t="s">
        <v>840</v>
      </c>
      <c r="E125" s="433" t="s">
        <v>1099</v>
      </c>
      <c r="F125" s="427"/>
      <c r="G125" s="367"/>
      <c r="H125" s="416"/>
      <c r="I125" s="369"/>
      <c r="J125" s="136" t="s">
        <v>741</v>
      </c>
      <c r="K125" s="115" t="s">
        <v>1134</v>
      </c>
      <c r="L125" s="369"/>
      <c r="M125" s="419"/>
      <c r="N125" s="374"/>
      <c r="O125" s="369"/>
      <c r="P125" s="391"/>
      <c r="Q125" s="385"/>
      <c r="R125" s="393"/>
      <c r="S125" s="394"/>
      <c r="T125" s="385"/>
      <c r="U125" s="404"/>
      <c r="V125" s="136" t="s">
        <v>124</v>
      </c>
      <c r="W125" s="116"/>
      <c r="X125" s="167"/>
      <c r="Y125" s="176"/>
      <c r="Z125" s="119"/>
      <c r="AA125" s="120" t="str">
        <f t="shared" si="5"/>
        <v/>
      </c>
      <c r="AB125" s="121"/>
      <c r="AC125" s="121"/>
      <c r="AD125" s="122" t="str">
        <f t="shared" si="6"/>
        <v/>
      </c>
      <c r="AE125" s="121"/>
      <c r="AF125" s="121"/>
      <c r="AG125" s="121"/>
      <c r="AH125" s="123" t="str">
        <f t="shared" ref="AH125:AH129" si="154">IFERROR(IF(AND(AA124="Probabilidad",AA125="Probabilidad"),(AI124-(+AI124*AD125)),IF(AND(AA125="Probabilidad",AA124="Impacto"),(AI124-(+AI124*AD125)),IF(AA125="Impacto",AI124,""))),"")</f>
        <v/>
      </c>
      <c r="AI125" s="122" t="str">
        <f t="shared" si="7"/>
        <v/>
      </c>
      <c r="AJ125" s="387"/>
      <c r="AK125" s="388"/>
      <c r="AL125" s="124" t="str">
        <f t="shared" si="153"/>
        <v/>
      </c>
      <c r="AM125" s="389"/>
      <c r="AN125" s="388"/>
      <c r="AO125" s="384"/>
      <c r="AP125" s="367"/>
      <c r="AQ125" s="120" t="s">
        <v>128</v>
      </c>
      <c r="AR125" s="134" t="s">
        <v>1119</v>
      </c>
      <c r="AS125" s="134" t="s">
        <v>913</v>
      </c>
      <c r="AT125" s="177">
        <v>44834</v>
      </c>
      <c r="AU125" s="127" t="s">
        <v>733</v>
      </c>
      <c r="AV125" s="371"/>
      <c r="AW125" s="142" t="s">
        <v>124</v>
      </c>
      <c r="AX125" s="128"/>
      <c r="AY125" s="129"/>
      <c r="AZ125" s="130"/>
      <c r="BA125" s="143" t="s">
        <v>128</v>
      </c>
      <c r="BB125" s="264" t="s">
        <v>2866</v>
      </c>
      <c r="BC125" s="265" t="s">
        <v>3342</v>
      </c>
      <c r="BD125" s="265" t="s">
        <v>3340</v>
      </c>
      <c r="BE125" s="421"/>
      <c r="BF125" s="423"/>
      <c r="BG125" s="423"/>
      <c r="BH125" s="131"/>
      <c r="AMI125" s="86"/>
    </row>
    <row r="126" spans="1:1023" ht="165" customHeight="1">
      <c r="A126" s="430">
        <v>41</v>
      </c>
      <c r="B126" s="433" t="s">
        <v>712</v>
      </c>
      <c r="C126" s="367"/>
      <c r="D126" s="433" t="s">
        <v>840</v>
      </c>
      <c r="E126" s="433" t="s">
        <v>1099</v>
      </c>
      <c r="F126" s="427"/>
      <c r="G126" s="367"/>
      <c r="H126" s="416"/>
      <c r="I126" s="369"/>
      <c r="J126" s="136" t="s">
        <v>749</v>
      </c>
      <c r="K126" s="115"/>
      <c r="L126" s="369"/>
      <c r="M126" s="419"/>
      <c r="N126" s="374"/>
      <c r="O126" s="369"/>
      <c r="P126" s="391"/>
      <c r="Q126" s="385"/>
      <c r="R126" s="393"/>
      <c r="S126" s="394"/>
      <c r="T126" s="385"/>
      <c r="U126" s="404"/>
      <c r="V126" s="136" t="s">
        <v>131</v>
      </c>
      <c r="W126" s="147"/>
      <c r="X126" s="150"/>
      <c r="Y126" s="151"/>
      <c r="Z126" s="116"/>
      <c r="AA126" s="120" t="str">
        <f t="shared" si="5"/>
        <v/>
      </c>
      <c r="AB126" s="121"/>
      <c r="AC126" s="121"/>
      <c r="AD126" s="122" t="str">
        <f t="shared" si="6"/>
        <v/>
      </c>
      <c r="AE126" s="121"/>
      <c r="AF126" s="121"/>
      <c r="AG126" s="121"/>
      <c r="AH126" s="123" t="str">
        <f t="shared" si="154"/>
        <v/>
      </c>
      <c r="AI126" s="122" t="str">
        <f t="shared" si="7"/>
        <v/>
      </c>
      <c r="AJ126" s="387"/>
      <c r="AK126" s="388"/>
      <c r="AL126" s="124" t="str">
        <f t="shared" si="153"/>
        <v/>
      </c>
      <c r="AM126" s="389"/>
      <c r="AN126" s="388"/>
      <c r="AO126" s="384"/>
      <c r="AP126" s="367"/>
      <c r="AQ126" s="120" t="s">
        <v>136</v>
      </c>
      <c r="AR126" s="119"/>
      <c r="AS126" s="119"/>
      <c r="AT126" s="126"/>
      <c r="AU126" s="119"/>
      <c r="AV126" s="371"/>
      <c r="AW126" s="142" t="s">
        <v>131</v>
      </c>
      <c r="AX126" s="128"/>
      <c r="AY126" s="129"/>
      <c r="AZ126" s="130"/>
      <c r="BA126" s="143" t="s">
        <v>136</v>
      </c>
      <c r="BB126" s="128"/>
      <c r="BC126" s="321"/>
      <c r="BD126" s="321"/>
      <c r="BE126" s="421"/>
      <c r="BF126" s="423"/>
      <c r="BG126" s="423"/>
      <c r="BH126" s="131"/>
      <c r="AMI126" s="86"/>
    </row>
    <row r="127" spans="1:1023" ht="90" customHeight="1">
      <c r="A127" s="430">
        <v>41</v>
      </c>
      <c r="B127" s="433" t="s">
        <v>712</v>
      </c>
      <c r="C127" s="367"/>
      <c r="D127" s="433" t="s">
        <v>840</v>
      </c>
      <c r="E127" s="433" t="s">
        <v>1099</v>
      </c>
      <c r="F127" s="427"/>
      <c r="G127" s="367"/>
      <c r="H127" s="416"/>
      <c r="I127" s="369"/>
      <c r="J127" s="136" t="s">
        <v>756</v>
      </c>
      <c r="K127" s="115"/>
      <c r="L127" s="369"/>
      <c r="M127" s="419"/>
      <c r="N127" s="374"/>
      <c r="O127" s="369"/>
      <c r="P127" s="391"/>
      <c r="Q127" s="385"/>
      <c r="R127" s="393"/>
      <c r="S127" s="394"/>
      <c r="T127" s="385"/>
      <c r="U127" s="404"/>
      <c r="V127" s="136" t="s">
        <v>139</v>
      </c>
      <c r="W127" s="147"/>
      <c r="X127" s="148"/>
      <c r="Y127" s="149"/>
      <c r="Z127" s="147"/>
      <c r="AA127" s="120" t="str">
        <f t="shared" si="5"/>
        <v/>
      </c>
      <c r="AB127" s="121"/>
      <c r="AC127" s="121"/>
      <c r="AD127" s="122" t="str">
        <f t="shared" si="6"/>
        <v/>
      </c>
      <c r="AE127" s="121"/>
      <c r="AF127" s="121"/>
      <c r="AG127" s="121"/>
      <c r="AH127" s="123" t="str">
        <f t="shared" si="154"/>
        <v/>
      </c>
      <c r="AI127" s="122" t="str">
        <f t="shared" si="7"/>
        <v/>
      </c>
      <c r="AJ127" s="387"/>
      <c r="AK127" s="388"/>
      <c r="AL127" s="124" t="str">
        <f t="shared" si="153"/>
        <v/>
      </c>
      <c r="AM127" s="389"/>
      <c r="AN127" s="388"/>
      <c r="AO127" s="384"/>
      <c r="AP127" s="367"/>
      <c r="AQ127" s="120" t="s">
        <v>145</v>
      </c>
      <c r="AR127" s="119"/>
      <c r="AS127" s="119"/>
      <c r="AT127" s="126"/>
      <c r="AU127" s="119"/>
      <c r="AV127" s="371"/>
      <c r="AW127" s="142" t="s">
        <v>139</v>
      </c>
      <c r="AX127" s="128"/>
      <c r="AY127" s="129"/>
      <c r="AZ127" s="130"/>
      <c r="BA127" s="143" t="s">
        <v>145</v>
      </c>
      <c r="BB127" s="128"/>
      <c r="BC127" s="321"/>
      <c r="BD127" s="321"/>
      <c r="BE127" s="421"/>
      <c r="BF127" s="423"/>
      <c r="BG127" s="423"/>
      <c r="BH127" s="131"/>
      <c r="AMI127" s="86"/>
    </row>
    <row r="128" spans="1:1023" ht="30" customHeight="1">
      <c r="A128" s="430">
        <v>41</v>
      </c>
      <c r="B128" s="433" t="s">
        <v>712</v>
      </c>
      <c r="C128" s="367"/>
      <c r="D128" s="433" t="s">
        <v>840</v>
      </c>
      <c r="E128" s="433" t="s">
        <v>1099</v>
      </c>
      <c r="F128" s="427"/>
      <c r="G128" s="367"/>
      <c r="H128" s="416"/>
      <c r="I128" s="369"/>
      <c r="J128" s="136" t="s">
        <v>757</v>
      </c>
      <c r="K128" s="115"/>
      <c r="L128" s="369"/>
      <c r="M128" s="419"/>
      <c r="N128" s="374"/>
      <c r="O128" s="369"/>
      <c r="P128" s="391"/>
      <c r="Q128" s="385"/>
      <c r="R128" s="393"/>
      <c r="S128" s="394"/>
      <c r="T128" s="385"/>
      <c r="U128" s="404"/>
      <c r="V128" s="136" t="s">
        <v>150</v>
      </c>
      <c r="W128" s="147"/>
      <c r="X128" s="148"/>
      <c r="Y128" s="149"/>
      <c r="Z128" s="147"/>
      <c r="AA128" s="120" t="str">
        <f t="shared" si="5"/>
        <v/>
      </c>
      <c r="AB128" s="121"/>
      <c r="AC128" s="121"/>
      <c r="AD128" s="122" t="str">
        <f t="shared" si="6"/>
        <v/>
      </c>
      <c r="AE128" s="121"/>
      <c r="AF128" s="121"/>
      <c r="AG128" s="121"/>
      <c r="AH128" s="123" t="str">
        <f t="shared" si="154"/>
        <v/>
      </c>
      <c r="AI128" s="122" t="str">
        <f t="shared" si="7"/>
        <v/>
      </c>
      <c r="AJ128" s="387"/>
      <c r="AK128" s="388"/>
      <c r="AL128" s="124" t="str">
        <f t="shared" si="153"/>
        <v/>
      </c>
      <c r="AM128" s="389"/>
      <c r="AN128" s="388"/>
      <c r="AO128" s="384"/>
      <c r="AP128" s="367"/>
      <c r="AQ128" s="120" t="s">
        <v>155</v>
      </c>
      <c r="AR128" s="119"/>
      <c r="AS128" s="119"/>
      <c r="AT128" s="126"/>
      <c r="AU128" s="119"/>
      <c r="AV128" s="371"/>
      <c r="AW128" s="142" t="s">
        <v>150</v>
      </c>
      <c r="AX128" s="128"/>
      <c r="AY128" s="129"/>
      <c r="AZ128" s="130"/>
      <c r="BA128" s="143" t="s">
        <v>155</v>
      </c>
      <c r="BB128" s="128"/>
      <c r="BC128" s="321"/>
      <c r="BD128" s="321"/>
      <c r="BE128" s="421"/>
      <c r="BF128" s="423"/>
      <c r="BG128" s="423"/>
      <c r="BH128" s="131"/>
      <c r="AMI128" s="86"/>
    </row>
    <row r="129" spans="1:1023" ht="30" customHeight="1">
      <c r="A129" s="431">
        <v>41</v>
      </c>
      <c r="B129" s="434" t="s">
        <v>712</v>
      </c>
      <c r="C129" s="367"/>
      <c r="D129" s="434" t="s">
        <v>840</v>
      </c>
      <c r="E129" s="434" t="s">
        <v>1099</v>
      </c>
      <c r="F129" s="427"/>
      <c r="G129" s="367"/>
      <c r="H129" s="417"/>
      <c r="I129" s="369"/>
      <c r="J129" s="136" t="s">
        <v>758</v>
      </c>
      <c r="K129" s="115"/>
      <c r="L129" s="369"/>
      <c r="M129" s="420"/>
      <c r="N129" s="374"/>
      <c r="O129" s="369"/>
      <c r="P129" s="392"/>
      <c r="Q129" s="385"/>
      <c r="R129" s="393"/>
      <c r="S129" s="394"/>
      <c r="T129" s="385"/>
      <c r="U129" s="405"/>
      <c r="V129" s="136" t="s">
        <v>161</v>
      </c>
      <c r="W129" s="147"/>
      <c r="X129" s="150"/>
      <c r="Y129" s="151"/>
      <c r="Z129" s="116"/>
      <c r="AA129" s="120" t="str">
        <f t="shared" si="5"/>
        <v/>
      </c>
      <c r="AB129" s="121"/>
      <c r="AC129" s="121"/>
      <c r="AD129" s="122" t="str">
        <f t="shared" si="6"/>
        <v/>
      </c>
      <c r="AE129" s="121"/>
      <c r="AF129" s="121"/>
      <c r="AG129" s="121"/>
      <c r="AH129" s="123" t="str">
        <f t="shared" si="154"/>
        <v/>
      </c>
      <c r="AI129" s="122" t="str">
        <f t="shared" si="7"/>
        <v/>
      </c>
      <c r="AJ129" s="387"/>
      <c r="AK129" s="388"/>
      <c r="AL129" s="124" t="str">
        <f t="shared" si="153"/>
        <v/>
      </c>
      <c r="AM129" s="389"/>
      <c r="AN129" s="388"/>
      <c r="AO129" s="384"/>
      <c r="AP129" s="367"/>
      <c r="AQ129" s="120" t="s">
        <v>162</v>
      </c>
      <c r="AR129" s="119"/>
      <c r="AS129" s="119"/>
      <c r="AT129" s="126"/>
      <c r="AU129" s="119"/>
      <c r="AV129" s="372"/>
      <c r="AW129" s="142" t="s">
        <v>161</v>
      </c>
      <c r="AX129" s="128"/>
      <c r="AY129" s="129"/>
      <c r="AZ129" s="130"/>
      <c r="BA129" s="143" t="s">
        <v>162</v>
      </c>
      <c r="BB129" s="128"/>
      <c r="BC129" s="321"/>
      <c r="BD129" s="321"/>
      <c r="BE129" s="421"/>
      <c r="BF129" s="423"/>
      <c r="BG129" s="423"/>
      <c r="BH129" s="131"/>
      <c r="AMI129" s="86"/>
    </row>
    <row r="130" spans="1:1023" s="144" customFormat="1" ht="99" customHeight="1">
      <c r="A130" s="429">
        <v>42</v>
      </c>
      <c r="B130" s="432" t="s">
        <v>712</v>
      </c>
      <c r="C130" s="367" t="s">
        <v>713</v>
      </c>
      <c r="D130" s="432" t="s">
        <v>840</v>
      </c>
      <c r="E130" s="432" t="s">
        <v>1099</v>
      </c>
      <c r="F130" s="427" t="s">
        <v>1100</v>
      </c>
      <c r="G130" s="367" t="s">
        <v>1101</v>
      </c>
      <c r="H130" s="415" t="str">
        <f>IF(B130="Seguridad_Información","Posibilidad de "&amp;C130&amp;"con "&amp;M130&amp;" "&amp;"por"&amp;" "&amp;I130&amp;" "&amp;"debido a"&amp;" "&amp;L130,"Posibilidad de"&amp;" "&amp;M130&amp;" "&amp;"por"&amp;" "&amp;I130&amp;" debido a"&amp;" "&amp;L130)</f>
        <v>Posibilidad de Afectación Económica y Reputacional por reportar información financiera inexacta tanto de SAE como del FRISCO debido a falencias en los datos reportados</v>
      </c>
      <c r="I130" s="369" t="s">
        <v>1135</v>
      </c>
      <c r="J130" s="136" t="s">
        <v>717</v>
      </c>
      <c r="K130" s="115" t="s">
        <v>1136</v>
      </c>
      <c r="L130" s="369" t="s">
        <v>1137</v>
      </c>
      <c r="M130" s="418" t="s">
        <v>763</v>
      </c>
      <c r="N130" s="373" t="s">
        <v>1138</v>
      </c>
      <c r="O130" s="369" t="s">
        <v>1080</v>
      </c>
      <c r="P130" s="390" t="str">
        <f>IF(OR($O130=[3]Tabla_Probabilidad!$D$30,$O130=[3]Tabla_Probabilidad!$D$32,$O130=[3]Tabla_Probabilidad!$J$32),"Muy Baja",IF(OR($O130=[3]Tabla_Probabilidad!$E$30,$O130=[3]Tabla_Probabilidad!$E$32,$O130=[3]Tabla_Probabilidad!$K$32),"Baja",IF(OR($O130=[3]Tabla_Probabilidad!$F$30,$O130=[3]Tabla_Probabilidad!$F$32,$O130=[3]Tabla_Probabilidad!$L$32),"Media",IF(OR($O130=[3]Tabla_Probabilidad!$G$30,$O130=[3]Tabla_Probabilidad!$G$32,$O130=[3]Tabla_Probabilidad!$M$32),"Alta",IF(OR($O130=[3]Tabla_Probabilidad!$H$30,$O130=[3]Tabla_Probabilidad!$H$32,$O130=[3]Tabla_Probabilidad!$N$32),"Muy Alta","")))))</f>
        <v>Baja</v>
      </c>
      <c r="Q130" s="385">
        <f t="shared" ref="Q130" si="155">IF(P130="","",IF(P130="Muy Baja",0.2,IF(P130="Baja",0.4,IF(P130="Media",0.6,IF(P130="Alta",0.8,IF(P130="Muy Alta",1,))))))</f>
        <v>0.4</v>
      </c>
      <c r="R130" s="393" t="s">
        <v>1139</v>
      </c>
      <c r="S130" s="394" t="str">
        <f>IF(OR($R130=[3]Tabla_Impacto!$D$24,$R130=[3]Tabla_Impacto!$D$27,$R130=[3]Tabla_Impacto!$J$24,$R130=[3]Tabla_Impacto!$P$26,$R130=[3]Tabla_Impacto!$V$26,$R130=[3]Tabla_Impacto!$AB$26),"Leve",IF(OR($R130=[3]Tabla_Impacto!$E$24,$R130=[3]Tabla_Impacto!$E$27,$R130=[3]Tabla_Impacto!$K$24,$R130=[3]Tabla_Impacto!$Q$26,$R130=[3]Tabla_Impacto!$W$26,$R130=[3]Tabla_Impacto!$AC$26),"Menor",IF(OR($R130=[3]Tabla_Impacto!$F$24,$R130=[3]Tabla_Impacto!$F$27,$R130=[3]Tabla_Impacto!$L$24,$R130=[3]Tabla_Impacto!$R$26,$R130=[3]Tabla_Impacto!$X$26,$R130=[3]Tabla_Impacto!$AD$26),"Moderado",IF(OR($R130=[3]Tabla_Impacto!$G$24,$R130=[3]Tabla_Impacto!$G$27,$R130=[3]Tabla_Impacto!$M$24,$R130=[3]Tabla_Impacto!$S$26,$R130=[3]Tabla_Impacto!$Y$26,$R130=[3]Tabla_Impacto!$AE$26),"Mayor",IF(OR($R130=[3]Tabla_Impacto!$H$24,$R130=[3]Tabla_Impacto!$H$27,$R130=[3]Tabla_Impacto!$N$24,$R130=[3]Tabla_Impacto!$T$26,$R130=[3]Tabla_Impacto!$Z$26,$R130=[3]Tabla_Impacto!$AF$26),"Catastrófico","")))))</f>
        <v>Moderado</v>
      </c>
      <c r="T130" s="385">
        <f t="shared" ref="T130" si="156">IF(S130="","",IF(S130="Leve",0.2,IF(S130="Menor",0.4,IF(S130="Moderado",0.6,IF(S130="Mayor",0.8,IF(S130="Catastrófico",1,))))))</f>
        <v>0.6</v>
      </c>
      <c r="U130" s="403" t="str">
        <f t="shared" ref="U130" si="157">IF(OR(AND(P130="Muy Baja",S130="Leve"),AND(P130="Muy Baja",S130="Menor"),AND(P130="Baja",S130="Leve")),"Bajo",IF(OR(AND(P130="Muy baja",S130="Moderado"),AND(P130="Baja",S130="Menor"),AND(P130="Baja",S130="Moderado"),AND(P130="Media",S130="Leve"),AND(P130="Media",S130="Menor"),AND(P130="Media",S130="Moderado"),AND(P130="Alta",S130="Leve"),AND(P130="Alta",S130="Menor")),"Moderado",IF(OR(AND(P130="Muy Baja",S130="Mayor"),AND(P130="Baja",S130="Mayor"),AND(P130="Media",S130="Mayor"),AND(P130="Alta",S130="Moderado"),AND(P130="Alta",S130="Mayor"),AND(P130="Muy Alta",S130="Leve"),AND(P130="Muy Alta",S130="Menor"),AND(P130="Muy Alta",S130="Moderado"),AND(P130="Muy Alta",S130="Mayor")),"Alto",IF(OR(AND(P130="Muy Baja",S130="Catastrófico"),AND(P130="Baja",S130="Catastrófico"),AND(P130="Media",S130="Catastrófico"),AND(P130="Alta",S130="Catastrófico"),AND(P130="Muy Alta",S130="Catastrófico")),"Extremo",""))))</f>
        <v>Moderado</v>
      </c>
      <c r="V130" s="136" t="s">
        <v>91</v>
      </c>
      <c r="W130" s="116" t="s">
        <v>1140</v>
      </c>
      <c r="X130" s="117" t="s">
        <v>1141</v>
      </c>
      <c r="Y130" s="118" t="s">
        <v>1089</v>
      </c>
      <c r="Z130" s="119" t="s">
        <v>853</v>
      </c>
      <c r="AA130" s="120" t="str">
        <f t="shared" si="5"/>
        <v>Probabilidad</v>
      </c>
      <c r="AB130" s="121" t="s">
        <v>740</v>
      </c>
      <c r="AC130" s="121" t="s">
        <v>728</v>
      </c>
      <c r="AD130" s="122" t="str">
        <f t="shared" si="6"/>
        <v>30%</v>
      </c>
      <c r="AE130" s="121" t="s">
        <v>729</v>
      </c>
      <c r="AF130" s="121" t="s">
        <v>730</v>
      </c>
      <c r="AG130" s="121" t="s">
        <v>731</v>
      </c>
      <c r="AH130" s="123">
        <f>IFERROR(IF(AA130="Probabilidad",(Q130-(+Q130*AD130)),IF(AA130="Impacto",Q130,"")),"")</f>
        <v>0.28000000000000003</v>
      </c>
      <c r="AI130" s="122">
        <f t="shared" si="7"/>
        <v>0.28000000000000003</v>
      </c>
      <c r="AJ130" s="387" t="str">
        <f t="shared" ref="AJ130" si="158">IFERROR(IF(AK130="","",IF(AK130&lt;=0.2,"Muy Baja",IF(AK130&lt;=0.4,"Baja",IF(AK130&lt;=0.6,"Media",IF(AK130&lt;=0.8,"Alta","Muy Alta"))))),"")</f>
        <v>Muy Baja</v>
      </c>
      <c r="AK130" s="388">
        <f t="shared" ref="AK130" si="159">IFERROR(LOOKUP(MAX(AI130:AI136)+1,(AI130:AI136)),"")</f>
        <v>0.19600000000000001</v>
      </c>
      <c r="AL130" s="124">
        <f>IFERROR(IF(AA130="Impacto",(T130-(+T130*AD130)),IF(AA130="Probabilidad",T130,"")),"")</f>
        <v>0.6</v>
      </c>
      <c r="AM130" s="389" t="str">
        <f t="shared" ref="AM130" si="160">IFERROR(IF(AN130="","",IF(AN130&lt;=0.2,"Leve",IF(AN130&lt;=0.4,"Menor",IF(AN130&lt;=0.6,"Moderado",IF(AN130&lt;=0.8,"Mayor","Catastrófico"))))),"")</f>
        <v>Moderado</v>
      </c>
      <c r="AN130" s="388">
        <f t="shared" ref="AN130" si="161">IFERROR(LOOKUP(MAX(AL130:AL136)+1,(AL130:AL136)),"")</f>
        <v>0.6</v>
      </c>
      <c r="AO130" s="384" t="str">
        <f t="shared" ref="AO130" si="162">IFERROR(IF(OR(AND(AJ130="Muy Baja",AM130="Leve"),AND(AJ130="Muy Baja",AM130="Menor"),AND(AJ130="Baja",AM130="Leve")),"Bajo",IF(OR(AND(AJ130="Muy baja",AM130="Moderado"),AND(AJ130="Baja",AM130="Menor"),AND(AJ130="Baja",AM130="Moderado"),AND(AJ130="Media",AM130="Leve"),AND(AJ130="Media",AM130="Menor"),AND(AJ130="Media",AM130="Moderado"),AND(AJ130="Alta",AM130="Leve"),AND(AJ130="Alta",AM130="Menor")),"Moderado",IF(OR(AND(AJ130="Muy Baja",AM130="Mayor"),AND(AJ130="Baja",AM130="Mayor"),AND(AJ130="Media",AM130="Mayor"),AND(AJ130="Alta",AM130="Moderado"),AND(AJ130="Alta",AM130="Mayor"),AND(AJ130="Muy Alta",AM130="Leve"),AND(AJ130="Muy Alta",AM130="Menor"),AND(AJ130="Muy Alta",AM130="Moderado"),AND(AJ130="Muy Alta",AM130="Mayor")),"Alto",IF(OR(AND(AJ130="Muy Baja",AM130="Catastrófico"),AND(AJ130="Baja",AM130="Catastrófico"),AND(AJ130="Media",AM130="Catastrófico"),AND(AJ130="Alta",AM130="Catastrófico"),AND(AJ130="Muy Alta",AM130="Catastrófico")),"Extremo","")))),"")</f>
        <v>Moderado</v>
      </c>
      <c r="AP130" s="367" t="s">
        <v>104</v>
      </c>
      <c r="AQ130" s="120" t="s">
        <v>105</v>
      </c>
      <c r="AR130" s="119" t="s">
        <v>1142</v>
      </c>
      <c r="AS130" s="119" t="s">
        <v>853</v>
      </c>
      <c r="AT130" s="126" t="s">
        <v>747</v>
      </c>
      <c r="AU130" s="127" t="s">
        <v>733</v>
      </c>
      <c r="AV130" s="370" t="s">
        <v>1143</v>
      </c>
      <c r="AW130" s="142" t="s">
        <v>91</v>
      </c>
      <c r="AX130" s="253" t="s">
        <v>2866</v>
      </c>
      <c r="AY130" s="271" t="s">
        <v>2962</v>
      </c>
      <c r="AZ130" s="271" t="s">
        <v>2963</v>
      </c>
      <c r="BA130" s="143" t="s">
        <v>105</v>
      </c>
      <c r="BB130" s="253" t="s">
        <v>2866</v>
      </c>
      <c r="BC130" s="271" t="s">
        <v>3890</v>
      </c>
      <c r="BD130" s="271" t="s">
        <v>3891</v>
      </c>
      <c r="BE130" s="421" t="s">
        <v>2891</v>
      </c>
      <c r="BF130" s="423" t="s">
        <v>2987</v>
      </c>
      <c r="BG130" s="423" t="s">
        <v>2987</v>
      </c>
      <c r="BH130" s="131"/>
      <c r="BI130" s="90"/>
      <c r="BJ130" s="90"/>
      <c r="BK130" s="90"/>
      <c r="BL130" s="90"/>
      <c r="BM130" s="90"/>
      <c r="BN130" s="90"/>
      <c r="BO130" s="90"/>
      <c r="BP130" s="90"/>
      <c r="BQ130" s="90"/>
      <c r="BR130" s="90"/>
      <c r="BS130" s="90"/>
      <c r="BT130" s="90"/>
      <c r="BU130" s="90"/>
      <c r="BV130" s="90"/>
      <c r="BW130" s="90"/>
      <c r="BX130" s="90"/>
      <c r="BY130" s="90"/>
      <c r="BZ130" s="90"/>
      <c r="CA130" s="90"/>
      <c r="CB130" s="90"/>
      <c r="CC130" s="90"/>
      <c r="CD130" s="90"/>
      <c r="CE130" s="90"/>
      <c r="CF130" s="90"/>
      <c r="CG130" s="90"/>
      <c r="CH130" s="90"/>
      <c r="CI130" s="90"/>
      <c r="CJ130" s="90"/>
      <c r="CK130" s="90"/>
      <c r="CL130" s="90"/>
      <c r="CM130" s="90"/>
      <c r="CN130" s="90"/>
      <c r="CO130" s="90"/>
      <c r="CP130" s="90"/>
      <c r="CQ130" s="90"/>
      <c r="CR130" s="90"/>
      <c r="CS130" s="90"/>
      <c r="CT130" s="90"/>
      <c r="CU130" s="90"/>
      <c r="CV130" s="90"/>
      <c r="CW130" s="90"/>
      <c r="CX130" s="90"/>
      <c r="CY130" s="90"/>
      <c r="CZ130" s="90"/>
      <c r="DA130" s="90"/>
      <c r="DB130" s="90"/>
      <c r="DC130" s="90"/>
      <c r="DD130" s="90"/>
      <c r="DE130" s="90"/>
      <c r="DF130" s="90"/>
      <c r="DG130" s="90"/>
      <c r="DH130" s="90"/>
      <c r="DI130" s="90"/>
      <c r="DJ130" s="90"/>
      <c r="DK130" s="90"/>
      <c r="DL130" s="90"/>
      <c r="DM130" s="90"/>
      <c r="DN130" s="90"/>
      <c r="DO130" s="90"/>
      <c r="DP130" s="90"/>
      <c r="DQ130" s="90"/>
      <c r="DR130" s="90"/>
      <c r="DS130" s="90"/>
      <c r="DT130" s="90"/>
      <c r="DU130" s="90"/>
      <c r="DV130" s="90"/>
      <c r="DW130" s="90"/>
      <c r="DX130" s="90"/>
      <c r="DY130" s="90"/>
      <c r="DZ130" s="90"/>
      <c r="EA130" s="90"/>
      <c r="EB130" s="90"/>
      <c r="EC130" s="90"/>
      <c r="ED130" s="90"/>
      <c r="EE130" s="90"/>
      <c r="EF130" s="90"/>
      <c r="EG130" s="90"/>
      <c r="EH130" s="90"/>
      <c r="EI130" s="90"/>
      <c r="EJ130" s="90"/>
      <c r="EK130" s="90"/>
      <c r="EL130" s="90"/>
      <c r="EM130" s="90"/>
      <c r="EN130" s="90"/>
      <c r="EO130" s="90"/>
      <c r="EP130" s="90"/>
      <c r="EQ130" s="90"/>
      <c r="ER130" s="90"/>
      <c r="ES130" s="90"/>
      <c r="ET130" s="90"/>
      <c r="EU130" s="90"/>
      <c r="EV130" s="90"/>
      <c r="EW130" s="90"/>
      <c r="EX130" s="90"/>
      <c r="EY130" s="90"/>
      <c r="EZ130" s="90"/>
      <c r="FA130" s="90"/>
      <c r="FB130" s="90"/>
      <c r="FC130" s="90"/>
      <c r="FD130" s="90"/>
      <c r="FE130" s="90"/>
      <c r="FF130" s="90"/>
      <c r="FG130" s="90"/>
      <c r="FH130" s="90"/>
      <c r="FI130" s="90"/>
      <c r="FJ130" s="90"/>
      <c r="FK130" s="90"/>
      <c r="FL130" s="90"/>
      <c r="FM130" s="90"/>
      <c r="FN130" s="90"/>
      <c r="FO130" s="90"/>
      <c r="FP130" s="90"/>
      <c r="FQ130" s="90"/>
      <c r="FR130" s="90"/>
      <c r="FS130" s="90"/>
      <c r="FT130" s="90"/>
      <c r="FU130" s="90"/>
      <c r="FV130" s="90"/>
      <c r="FW130" s="90"/>
      <c r="FX130" s="90"/>
      <c r="FY130" s="90"/>
      <c r="FZ130" s="90"/>
      <c r="GA130" s="90"/>
      <c r="GB130" s="90"/>
      <c r="GC130" s="90"/>
      <c r="GD130" s="90"/>
      <c r="GE130" s="90"/>
      <c r="GF130" s="90"/>
      <c r="GG130" s="90"/>
      <c r="GH130" s="90"/>
      <c r="GI130" s="90"/>
      <c r="GJ130" s="90"/>
      <c r="GK130" s="90"/>
      <c r="GL130" s="90"/>
      <c r="GM130" s="90"/>
      <c r="GN130" s="90"/>
      <c r="GO130" s="90"/>
      <c r="GP130" s="90"/>
      <c r="GQ130" s="90"/>
      <c r="GR130" s="90"/>
      <c r="GS130" s="90"/>
      <c r="GT130" s="90"/>
      <c r="GU130" s="90"/>
      <c r="GV130" s="90"/>
      <c r="GW130" s="90"/>
      <c r="GX130" s="90"/>
      <c r="GY130" s="90"/>
      <c r="GZ130" s="90"/>
      <c r="HA130" s="90"/>
      <c r="HB130" s="90"/>
      <c r="HC130" s="90"/>
      <c r="HD130" s="90"/>
      <c r="HE130" s="90"/>
      <c r="HF130" s="90"/>
      <c r="HG130" s="90"/>
      <c r="HH130" s="90"/>
      <c r="HI130" s="90"/>
      <c r="HJ130" s="90"/>
      <c r="HK130" s="90"/>
      <c r="HL130" s="90"/>
      <c r="HM130" s="90"/>
      <c r="HN130" s="90"/>
      <c r="HO130" s="90"/>
      <c r="HP130" s="90"/>
      <c r="HQ130" s="90"/>
      <c r="HR130" s="90"/>
      <c r="HS130" s="90"/>
      <c r="HT130" s="90"/>
      <c r="HU130" s="90"/>
      <c r="HV130" s="90"/>
      <c r="HW130" s="90"/>
      <c r="HX130" s="90"/>
      <c r="HY130" s="90"/>
      <c r="HZ130" s="90"/>
      <c r="IA130" s="90"/>
      <c r="IB130" s="90"/>
      <c r="IC130" s="90"/>
      <c r="ID130" s="90"/>
      <c r="IE130" s="90"/>
      <c r="IF130" s="90"/>
      <c r="IG130" s="90"/>
      <c r="IH130" s="90"/>
      <c r="II130" s="90"/>
      <c r="IJ130" s="90"/>
      <c r="IK130" s="90"/>
      <c r="IL130" s="90"/>
      <c r="IM130" s="90"/>
      <c r="IN130" s="90"/>
      <c r="IO130" s="90"/>
      <c r="IP130" s="90"/>
      <c r="IQ130" s="90"/>
      <c r="IR130" s="90"/>
      <c r="IS130" s="90"/>
      <c r="IT130" s="90"/>
      <c r="IU130" s="90"/>
      <c r="IV130" s="90"/>
      <c r="IW130" s="90"/>
      <c r="IX130" s="90"/>
      <c r="IY130" s="90"/>
      <c r="IZ130" s="90"/>
      <c r="JA130" s="90"/>
      <c r="JB130" s="90"/>
      <c r="JC130" s="90"/>
      <c r="JD130" s="90"/>
      <c r="JE130" s="90"/>
      <c r="JF130" s="90"/>
      <c r="JG130" s="90"/>
      <c r="JH130" s="90"/>
      <c r="JI130" s="90"/>
      <c r="JJ130" s="90"/>
      <c r="JK130" s="90"/>
      <c r="JL130" s="90"/>
      <c r="JM130" s="90"/>
      <c r="JN130" s="90"/>
      <c r="JO130" s="90"/>
      <c r="JP130" s="90"/>
      <c r="JQ130" s="90"/>
      <c r="JR130" s="90"/>
      <c r="JS130" s="90"/>
      <c r="JT130" s="90"/>
      <c r="JU130" s="90"/>
      <c r="JV130" s="90"/>
      <c r="JW130" s="90"/>
      <c r="JX130" s="90"/>
      <c r="JY130" s="90"/>
      <c r="JZ130" s="90"/>
      <c r="KA130" s="90"/>
      <c r="KB130" s="90"/>
      <c r="KC130" s="90"/>
      <c r="KD130" s="90"/>
      <c r="KE130" s="90"/>
      <c r="KF130" s="90"/>
      <c r="KG130" s="90"/>
      <c r="KH130" s="90"/>
      <c r="KI130" s="90"/>
      <c r="KJ130" s="90"/>
      <c r="KK130" s="90"/>
      <c r="KL130" s="90"/>
      <c r="KM130" s="90"/>
      <c r="KN130" s="90"/>
      <c r="KO130" s="90"/>
      <c r="KP130" s="90"/>
      <c r="KQ130" s="90"/>
      <c r="KR130" s="90"/>
      <c r="KS130" s="90"/>
      <c r="KT130" s="90"/>
      <c r="KU130" s="90"/>
      <c r="KV130" s="90"/>
      <c r="KW130" s="90"/>
      <c r="KX130" s="90"/>
      <c r="KY130" s="90"/>
      <c r="KZ130" s="90"/>
      <c r="LA130" s="90"/>
      <c r="LB130" s="90"/>
      <c r="LC130" s="90"/>
      <c r="LD130" s="90"/>
      <c r="LE130" s="90"/>
      <c r="LF130" s="90"/>
      <c r="LG130" s="90"/>
      <c r="LH130" s="90"/>
      <c r="LI130" s="90"/>
      <c r="LJ130" s="90"/>
      <c r="LK130" s="90"/>
      <c r="LL130" s="90"/>
      <c r="LM130" s="90"/>
      <c r="LN130" s="90"/>
      <c r="LO130" s="90"/>
      <c r="LP130" s="90"/>
      <c r="LQ130" s="90"/>
      <c r="LR130" s="90"/>
      <c r="LS130" s="90"/>
      <c r="LT130" s="90"/>
      <c r="LU130" s="90"/>
      <c r="LV130" s="90"/>
      <c r="LW130" s="90"/>
      <c r="LX130" s="90"/>
      <c r="LY130" s="90"/>
      <c r="LZ130" s="90"/>
      <c r="MA130" s="90"/>
      <c r="MB130" s="90"/>
      <c r="MC130" s="90"/>
      <c r="MD130" s="90"/>
      <c r="ME130" s="90"/>
      <c r="MF130" s="90"/>
      <c r="MG130" s="90"/>
      <c r="MH130" s="90"/>
      <c r="MI130" s="90"/>
      <c r="MJ130" s="90"/>
      <c r="MK130" s="90"/>
      <c r="ML130" s="90"/>
      <c r="MM130" s="90"/>
      <c r="MN130" s="90"/>
      <c r="MO130" s="90"/>
      <c r="MP130" s="90"/>
      <c r="MQ130" s="90"/>
      <c r="MR130" s="90"/>
      <c r="MS130" s="90"/>
      <c r="MT130" s="90"/>
      <c r="MU130" s="90"/>
      <c r="MV130" s="90"/>
      <c r="MW130" s="90"/>
      <c r="MX130" s="90"/>
      <c r="MY130" s="90"/>
      <c r="MZ130" s="90"/>
      <c r="NA130" s="90"/>
      <c r="NB130" s="90"/>
      <c r="NC130" s="90"/>
      <c r="ND130" s="90"/>
      <c r="NE130" s="90"/>
      <c r="NF130" s="90"/>
      <c r="NG130" s="90"/>
      <c r="NH130" s="90"/>
      <c r="NI130" s="90"/>
      <c r="NJ130" s="90"/>
      <c r="NK130" s="90"/>
      <c r="NL130" s="90"/>
      <c r="NM130" s="90"/>
      <c r="NN130" s="90"/>
      <c r="NO130" s="90"/>
      <c r="NP130" s="90"/>
      <c r="NQ130" s="90"/>
      <c r="NR130" s="90"/>
      <c r="NS130" s="90"/>
      <c r="NT130" s="90"/>
      <c r="NU130" s="90"/>
      <c r="NV130" s="90"/>
      <c r="NW130" s="90"/>
      <c r="NX130" s="90"/>
      <c r="NY130" s="90"/>
      <c r="NZ130" s="90"/>
      <c r="OA130" s="90"/>
      <c r="OB130" s="90"/>
      <c r="OC130" s="90"/>
      <c r="OD130" s="90"/>
      <c r="OE130" s="90"/>
      <c r="OF130" s="90"/>
      <c r="OG130" s="90"/>
      <c r="OH130" s="90"/>
      <c r="OI130" s="90"/>
      <c r="OJ130" s="90"/>
      <c r="OK130" s="90"/>
      <c r="OL130" s="90"/>
      <c r="OM130" s="90"/>
      <c r="ON130" s="90"/>
      <c r="OO130" s="90"/>
      <c r="OP130" s="90"/>
      <c r="OQ130" s="90"/>
      <c r="OR130" s="90"/>
      <c r="OS130" s="90"/>
      <c r="OT130" s="90"/>
      <c r="OU130" s="90"/>
      <c r="OV130" s="90"/>
      <c r="OW130" s="90"/>
      <c r="OX130" s="90"/>
      <c r="OY130" s="90"/>
      <c r="OZ130" s="90"/>
      <c r="PA130" s="90"/>
      <c r="PB130" s="90"/>
      <c r="PC130" s="90"/>
      <c r="PD130" s="90"/>
      <c r="PE130" s="90"/>
      <c r="PF130" s="90"/>
      <c r="PG130" s="90"/>
      <c r="PH130" s="90"/>
      <c r="PI130" s="90"/>
      <c r="PJ130" s="90"/>
      <c r="PK130" s="90"/>
      <c r="PL130" s="90"/>
      <c r="PM130" s="90"/>
      <c r="PN130" s="90"/>
      <c r="PO130" s="90"/>
      <c r="PP130" s="90"/>
      <c r="PQ130" s="90"/>
      <c r="PR130" s="90"/>
      <c r="PS130" s="90"/>
      <c r="PT130" s="90"/>
      <c r="PU130" s="90"/>
      <c r="PV130" s="90"/>
      <c r="PW130" s="90"/>
      <c r="PX130" s="90"/>
      <c r="PY130" s="90"/>
      <c r="PZ130" s="90"/>
      <c r="QA130" s="90"/>
      <c r="QB130" s="90"/>
      <c r="QC130" s="90"/>
      <c r="QD130" s="90"/>
      <c r="QE130" s="90"/>
      <c r="QF130" s="90"/>
      <c r="QG130" s="90"/>
      <c r="QH130" s="90"/>
      <c r="QI130" s="90"/>
      <c r="QJ130" s="90"/>
      <c r="QK130" s="90"/>
      <c r="QL130" s="90"/>
      <c r="QM130" s="90"/>
      <c r="QN130" s="90"/>
      <c r="QO130" s="90"/>
      <c r="QP130" s="90"/>
      <c r="QQ130" s="90"/>
      <c r="QR130" s="90"/>
      <c r="QS130" s="90"/>
      <c r="QT130" s="90"/>
      <c r="QU130" s="90"/>
      <c r="QV130" s="90"/>
      <c r="QW130" s="90"/>
      <c r="QX130" s="90"/>
      <c r="QY130" s="90"/>
      <c r="QZ130" s="90"/>
      <c r="RA130" s="90"/>
      <c r="RB130" s="90"/>
      <c r="RC130" s="90"/>
      <c r="RD130" s="90"/>
      <c r="RE130" s="90"/>
      <c r="RF130" s="90"/>
      <c r="RG130" s="90"/>
      <c r="RH130" s="90"/>
      <c r="RI130" s="90"/>
      <c r="RJ130" s="90"/>
      <c r="RK130" s="90"/>
      <c r="RL130" s="90"/>
      <c r="RM130" s="90"/>
      <c r="RN130" s="90"/>
      <c r="RO130" s="90"/>
      <c r="RP130" s="90"/>
      <c r="RQ130" s="90"/>
      <c r="RR130" s="90"/>
      <c r="RS130" s="90"/>
      <c r="RT130" s="90"/>
      <c r="RU130" s="90"/>
      <c r="RV130" s="90"/>
      <c r="RW130" s="90"/>
      <c r="RX130" s="90"/>
      <c r="RY130" s="90"/>
      <c r="RZ130" s="90"/>
      <c r="SA130" s="90"/>
      <c r="SB130" s="90"/>
      <c r="SC130" s="90"/>
      <c r="SD130" s="90"/>
      <c r="SE130" s="90"/>
      <c r="SF130" s="90"/>
      <c r="SG130" s="90"/>
      <c r="SH130" s="90"/>
      <c r="SI130" s="90"/>
      <c r="SJ130" s="90"/>
      <c r="SK130" s="90"/>
      <c r="SL130" s="90"/>
      <c r="SM130" s="90"/>
      <c r="SN130" s="90"/>
      <c r="SO130" s="90"/>
      <c r="SP130" s="90"/>
      <c r="SQ130" s="90"/>
      <c r="SR130" s="90"/>
      <c r="SS130" s="90"/>
      <c r="ST130" s="90"/>
      <c r="SU130" s="90"/>
      <c r="SV130" s="90"/>
      <c r="SW130" s="90"/>
      <c r="SX130" s="90"/>
      <c r="SY130" s="90"/>
      <c r="SZ130" s="90"/>
      <c r="TA130" s="90"/>
      <c r="TB130" s="90"/>
      <c r="TC130" s="90"/>
      <c r="TD130" s="90"/>
      <c r="TE130" s="90"/>
      <c r="TF130" s="90"/>
      <c r="TG130" s="90"/>
      <c r="TH130" s="90"/>
      <c r="TI130" s="90"/>
      <c r="TJ130" s="90"/>
      <c r="TK130" s="90"/>
      <c r="TL130" s="90"/>
      <c r="TM130" s="90"/>
      <c r="TN130" s="90"/>
      <c r="TO130" s="90"/>
      <c r="TP130" s="90"/>
      <c r="TQ130" s="90"/>
      <c r="TR130" s="90"/>
      <c r="TS130" s="90"/>
      <c r="TT130" s="90"/>
      <c r="TU130" s="90"/>
      <c r="TV130" s="90"/>
      <c r="TW130" s="90"/>
      <c r="TX130" s="90"/>
      <c r="TY130" s="90"/>
      <c r="TZ130" s="90"/>
      <c r="UA130" s="90"/>
      <c r="UB130" s="90"/>
      <c r="UC130" s="90"/>
      <c r="UD130" s="90"/>
      <c r="UE130" s="90"/>
      <c r="UF130" s="90"/>
      <c r="UG130" s="90"/>
      <c r="UH130" s="90"/>
      <c r="UI130" s="90"/>
      <c r="UJ130" s="90"/>
      <c r="UK130" s="90"/>
      <c r="UL130" s="90"/>
      <c r="UM130" s="90"/>
      <c r="UN130" s="90"/>
      <c r="UO130" s="90"/>
      <c r="UP130" s="90"/>
      <c r="UQ130" s="90"/>
      <c r="UR130" s="90"/>
      <c r="US130" s="90"/>
      <c r="UT130" s="90"/>
      <c r="UU130" s="90"/>
      <c r="UV130" s="90"/>
      <c r="UW130" s="90"/>
      <c r="UX130" s="90"/>
      <c r="UY130" s="90"/>
      <c r="UZ130" s="90"/>
      <c r="VA130" s="90"/>
      <c r="VB130" s="90"/>
      <c r="VC130" s="90"/>
      <c r="VD130" s="90"/>
      <c r="VE130" s="90"/>
      <c r="VF130" s="90"/>
      <c r="VG130" s="90"/>
      <c r="VH130" s="90"/>
      <c r="VI130" s="90"/>
      <c r="VJ130" s="90"/>
      <c r="VK130" s="90"/>
      <c r="VL130" s="90"/>
      <c r="VM130" s="90"/>
      <c r="VN130" s="90"/>
      <c r="VO130" s="90"/>
      <c r="VP130" s="90"/>
      <c r="VQ130" s="90"/>
      <c r="VR130" s="90"/>
      <c r="VS130" s="90"/>
      <c r="VT130" s="90"/>
      <c r="VU130" s="90"/>
      <c r="VV130" s="90"/>
      <c r="VW130" s="90"/>
      <c r="VX130" s="90"/>
      <c r="VY130" s="90"/>
      <c r="VZ130" s="90"/>
      <c r="WA130" s="90"/>
      <c r="WB130" s="90"/>
      <c r="WC130" s="90"/>
      <c r="WD130" s="90"/>
      <c r="WE130" s="90"/>
      <c r="WF130" s="90"/>
      <c r="WG130" s="90"/>
      <c r="WH130" s="90"/>
      <c r="WI130" s="90"/>
      <c r="WJ130" s="90"/>
      <c r="WK130" s="90"/>
      <c r="WL130" s="90"/>
      <c r="WM130" s="90"/>
      <c r="WN130" s="90"/>
      <c r="WO130" s="90"/>
      <c r="WP130" s="90"/>
      <c r="WQ130" s="90"/>
      <c r="WR130" s="90"/>
      <c r="WS130" s="90"/>
      <c r="WT130" s="90"/>
      <c r="WU130" s="90"/>
      <c r="WV130" s="90"/>
      <c r="WW130" s="90"/>
      <c r="WX130" s="90"/>
      <c r="WY130" s="90"/>
      <c r="WZ130" s="90"/>
      <c r="XA130" s="90"/>
      <c r="XB130" s="90"/>
      <c r="XC130" s="90"/>
      <c r="XD130" s="90"/>
      <c r="XE130" s="90"/>
      <c r="XF130" s="90"/>
      <c r="XG130" s="90"/>
      <c r="XH130" s="90"/>
      <c r="XI130" s="90"/>
      <c r="XJ130" s="90"/>
      <c r="XK130" s="90"/>
      <c r="XL130" s="90"/>
      <c r="XM130" s="90"/>
      <c r="XN130" s="90"/>
      <c r="XO130" s="90"/>
      <c r="XP130" s="90"/>
      <c r="XQ130" s="90"/>
      <c r="XR130" s="90"/>
      <c r="XS130" s="90"/>
      <c r="XT130" s="90"/>
      <c r="XU130" s="90"/>
      <c r="XV130" s="90"/>
      <c r="XW130" s="90"/>
      <c r="XX130" s="90"/>
      <c r="XY130" s="90"/>
      <c r="XZ130" s="90"/>
      <c r="YA130" s="90"/>
      <c r="YB130" s="90"/>
      <c r="YC130" s="90"/>
      <c r="YD130" s="90"/>
      <c r="YE130" s="90"/>
      <c r="YF130" s="90"/>
      <c r="YG130" s="90"/>
      <c r="YH130" s="90"/>
      <c r="YI130" s="90"/>
      <c r="YJ130" s="90"/>
      <c r="YK130" s="90"/>
      <c r="YL130" s="90"/>
      <c r="YM130" s="90"/>
      <c r="YN130" s="90"/>
      <c r="YO130" s="90"/>
      <c r="YP130" s="90"/>
      <c r="YQ130" s="90"/>
      <c r="YR130" s="90"/>
      <c r="YS130" s="90"/>
      <c r="YT130" s="90"/>
      <c r="YU130" s="90"/>
      <c r="YV130" s="90"/>
      <c r="YW130" s="90"/>
      <c r="YX130" s="90"/>
      <c r="YY130" s="90"/>
      <c r="YZ130" s="90"/>
      <c r="ZA130" s="90"/>
      <c r="ZB130" s="90"/>
      <c r="ZC130" s="90"/>
      <c r="ZD130" s="90"/>
      <c r="ZE130" s="90"/>
      <c r="ZF130" s="90"/>
      <c r="ZG130" s="90"/>
      <c r="ZH130" s="90"/>
      <c r="ZI130" s="90"/>
      <c r="ZJ130" s="90"/>
      <c r="ZK130" s="90"/>
      <c r="ZL130" s="90"/>
      <c r="ZM130" s="90"/>
      <c r="ZN130" s="90"/>
      <c r="ZO130" s="90"/>
      <c r="ZP130" s="90"/>
      <c r="ZQ130" s="90"/>
      <c r="ZR130" s="90"/>
      <c r="ZS130" s="90"/>
      <c r="ZT130" s="90"/>
      <c r="ZU130" s="90"/>
      <c r="ZV130" s="90"/>
      <c r="ZW130" s="90"/>
      <c r="ZX130" s="90"/>
      <c r="ZY130" s="90"/>
      <c r="ZZ130" s="90"/>
      <c r="AAA130" s="90"/>
      <c r="AAB130" s="90"/>
      <c r="AAC130" s="90"/>
      <c r="AAD130" s="90"/>
      <c r="AAE130" s="90"/>
      <c r="AAF130" s="90"/>
      <c r="AAG130" s="90"/>
      <c r="AAH130" s="90"/>
      <c r="AAI130" s="90"/>
      <c r="AAJ130" s="90"/>
      <c r="AAK130" s="90"/>
      <c r="AAL130" s="90"/>
      <c r="AAM130" s="90"/>
      <c r="AAN130" s="90"/>
      <c r="AAO130" s="90"/>
      <c r="AAP130" s="90"/>
      <c r="AAQ130" s="90"/>
      <c r="AAR130" s="90"/>
      <c r="AAS130" s="90"/>
      <c r="AAT130" s="90"/>
      <c r="AAU130" s="90"/>
      <c r="AAV130" s="90"/>
      <c r="AAW130" s="90"/>
      <c r="AAX130" s="90"/>
      <c r="AAY130" s="90"/>
      <c r="AAZ130" s="90"/>
      <c r="ABA130" s="90"/>
      <c r="ABB130" s="90"/>
      <c r="ABC130" s="90"/>
      <c r="ABD130" s="90"/>
      <c r="ABE130" s="90"/>
      <c r="ABF130" s="90"/>
      <c r="ABG130" s="90"/>
      <c r="ABH130" s="90"/>
      <c r="ABI130" s="90"/>
      <c r="ABJ130" s="90"/>
      <c r="ABK130" s="90"/>
      <c r="ABL130" s="90"/>
      <c r="ABM130" s="90"/>
      <c r="ABN130" s="90"/>
      <c r="ABO130" s="90"/>
      <c r="ABP130" s="90"/>
      <c r="ABQ130" s="90"/>
      <c r="ABR130" s="90"/>
      <c r="ABS130" s="90"/>
      <c r="ABT130" s="90"/>
      <c r="ABU130" s="90"/>
      <c r="ABV130" s="90"/>
      <c r="ABW130" s="90"/>
      <c r="ABX130" s="90"/>
      <c r="ABY130" s="90"/>
      <c r="ABZ130" s="90"/>
      <c r="ACA130" s="90"/>
      <c r="ACB130" s="90"/>
      <c r="ACC130" s="90"/>
      <c r="ACD130" s="90"/>
      <c r="ACE130" s="90"/>
      <c r="ACF130" s="90"/>
      <c r="ACG130" s="90"/>
      <c r="ACH130" s="90"/>
      <c r="ACI130" s="90"/>
      <c r="ACJ130" s="90"/>
      <c r="ACK130" s="90"/>
      <c r="ACL130" s="90"/>
      <c r="ACM130" s="90"/>
      <c r="ACN130" s="90"/>
      <c r="ACO130" s="90"/>
      <c r="ACP130" s="90"/>
      <c r="ACQ130" s="90"/>
      <c r="ACR130" s="90"/>
      <c r="ACS130" s="90"/>
      <c r="ACT130" s="90"/>
      <c r="ACU130" s="90"/>
      <c r="ACV130" s="90"/>
      <c r="ACW130" s="90"/>
      <c r="ACX130" s="90"/>
      <c r="ACY130" s="90"/>
      <c r="ACZ130" s="90"/>
      <c r="ADA130" s="90"/>
      <c r="ADB130" s="90"/>
      <c r="ADC130" s="90"/>
      <c r="ADD130" s="90"/>
      <c r="ADE130" s="90"/>
      <c r="ADF130" s="90"/>
      <c r="ADG130" s="90"/>
      <c r="ADH130" s="90"/>
      <c r="ADI130" s="90"/>
      <c r="ADJ130" s="90"/>
      <c r="ADK130" s="90"/>
      <c r="ADL130" s="90"/>
      <c r="ADM130" s="90"/>
      <c r="ADN130" s="90"/>
      <c r="ADO130" s="90"/>
      <c r="ADP130" s="90"/>
      <c r="ADQ130" s="90"/>
      <c r="ADR130" s="90"/>
      <c r="ADS130" s="90"/>
      <c r="ADT130" s="90"/>
      <c r="ADU130" s="90"/>
      <c r="ADV130" s="90"/>
      <c r="ADW130" s="90"/>
      <c r="ADX130" s="90"/>
      <c r="ADY130" s="90"/>
      <c r="ADZ130" s="90"/>
      <c r="AEA130" s="90"/>
      <c r="AEB130" s="90"/>
      <c r="AEC130" s="90"/>
      <c r="AED130" s="90"/>
      <c r="AEE130" s="90"/>
      <c r="AEF130" s="90"/>
      <c r="AEG130" s="90"/>
      <c r="AEH130" s="90"/>
      <c r="AEI130" s="90"/>
      <c r="AEJ130" s="90"/>
      <c r="AEK130" s="90"/>
      <c r="AEL130" s="90"/>
      <c r="AEM130" s="90"/>
      <c r="AEN130" s="90"/>
      <c r="AEO130" s="90"/>
      <c r="AEP130" s="90"/>
      <c r="AEQ130" s="90"/>
      <c r="AER130" s="90"/>
      <c r="AES130" s="90"/>
      <c r="AET130" s="90"/>
      <c r="AEU130" s="90"/>
      <c r="AEV130" s="90"/>
      <c r="AEW130" s="90"/>
      <c r="AEX130" s="90"/>
      <c r="AEY130" s="90"/>
      <c r="AEZ130" s="90"/>
      <c r="AFA130" s="90"/>
      <c r="AFB130" s="90"/>
      <c r="AFC130" s="90"/>
      <c r="AFD130" s="90"/>
      <c r="AFE130" s="90"/>
      <c r="AFF130" s="90"/>
      <c r="AFG130" s="90"/>
      <c r="AFH130" s="90"/>
      <c r="AFI130" s="90"/>
      <c r="AFJ130" s="90"/>
      <c r="AFK130" s="90"/>
      <c r="AFL130" s="90"/>
      <c r="AFM130" s="90"/>
      <c r="AFN130" s="90"/>
      <c r="AFO130" s="90"/>
      <c r="AFP130" s="90"/>
      <c r="AFQ130" s="90"/>
      <c r="AFR130" s="90"/>
      <c r="AFS130" s="90"/>
      <c r="AFT130" s="90"/>
      <c r="AFU130" s="90"/>
      <c r="AFV130" s="90"/>
      <c r="AFW130" s="90"/>
      <c r="AFX130" s="90"/>
      <c r="AFY130" s="90"/>
      <c r="AFZ130" s="90"/>
      <c r="AGA130" s="90"/>
      <c r="AGB130" s="90"/>
      <c r="AGC130" s="90"/>
      <c r="AGD130" s="90"/>
      <c r="AGE130" s="90"/>
      <c r="AGF130" s="90"/>
      <c r="AGG130" s="90"/>
      <c r="AGH130" s="90"/>
      <c r="AGI130" s="90"/>
      <c r="AGJ130" s="90"/>
      <c r="AGK130" s="90"/>
      <c r="AGL130" s="90"/>
      <c r="AGM130" s="90"/>
      <c r="AGN130" s="90"/>
      <c r="AGO130" s="90"/>
      <c r="AGP130" s="90"/>
      <c r="AGQ130" s="90"/>
      <c r="AGR130" s="90"/>
      <c r="AGS130" s="90"/>
      <c r="AGT130" s="90"/>
      <c r="AGU130" s="90"/>
      <c r="AGV130" s="90"/>
      <c r="AGW130" s="90"/>
      <c r="AGX130" s="90"/>
      <c r="AGY130" s="90"/>
      <c r="AGZ130" s="90"/>
      <c r="AHA130" s="90"/>
      <c r="AHB130" s="90"/>
      <c r="AHC130" s="90"/>
      <c r="AHD130" s="90"/>
      <c r="AHE130" s="90"/>
      <c r="AHF130" s="90"/>
      <c r="AHG130" s="90"/>
      <c r="AHH130" s="90"/>
      <c r="AHI130" s="90"/>
      <c r="AHJ130" s="90"/>
      <c r="AHK130" s="90"/>
      <c r="AHL130" s="90"/>
      <c r="AHM130" s="90"/>
      <c r="AHN130" s="90"/>
      <c r="AHO130" s="90"/>
      <c r="AHP130" s="90"/>
      <c r="AHQ130" s="90"/>
      <c r="AHR130" s="90"/>
      <c r="AHS130" s="90"/>
      <c r="AHT130" s="90"/>
      <c r="AHU130" s="90"/>
      <c r="AHV130" s="90"/>
      <c r="AHW130" s="90"/>
      <c r="AHX130" s="90"/>
      <c r="AHY130" s="90"/>
      <c r="AHZ130" s="90"/>
      <c r="AIA130" s="90"/>
      <c r="AIB130" s="90"/>
      <c r="AIC130" s="90"/>
      <c r="AID130" s="90"/>
      <c r="AIE130" s="90"/>
      <c r="AIF130" s="90"/>
      <c r="AIG130" s="90"/>
      <c r="AIH130" s="90"/>
      <c r="AII130" s="90"/>
      <c r="AIJ130" s="90"/>
      <c r="AIK130" s="90"/>
      <c r="AIL130" s="90"/>
      <c r="AIM130" s="90"/>
      <c r="AIN130" s="90"/>
      <c r="AIO130" s="90"/>
      <c r="AIP130" s="90"/>
      <c r="AIQ130" s="90"/>
      <c r="AIR130" s="90"/>
      <c r="AIS130" s="90"/>
      <c r="AIT130" s="90"/>
      <c r="AIU130" s="90"/>
      <c r="AIV130" s="90"/>
      <c r="AIW130" s="90"/>
      <c r="AIX130" s="90"/>
      <c r="AIY130" s="90"/>
      <c r="AIZ130" s="90"/>
      <c r="AJA130" s="90"/>
      <c r="AJB130" s="90"/>
      <c r="AJC130" s="90"/>
      <c r="AJD130" s="90"/>
      <c r="AJE130" s="90"/>
      <c r="AJF130" s="90"/>
      <c r="AJG130" s="90"/>
      <c r="AJH130" s="90"/>
      <c r="AJI130" s="90"/>
      <c r="AJJ130" s="90"/>
      <c r="AJK130" s="90"/>
      <c r="AJL130" s="90"/>
      <c r="AJM130" s="90"/>
      <c r="AJN130" s="90"/>
      <c r="AJO130" s="90"/>
      <c r="AJP130" s="90"/>
      <c r="AJQ130" s="90"/>
      <c r="AJR130" s="90"/>
      <c r="AJS130" s="90"/>
      <c r="AJT130" s="90"/>
      <c r="AJU130" s="90"/>
      <c r="AJV130" s="90"/>
      <c r="AJW130" s="90"/>
      <c r="AJX130" s="90"/>
      <c r="AJY130" s="90"/>
      <c r="AJZ130" s="90"/>
      <c r="AKA130" s="90"/>
      <c r="AKB130" s="90"/>
      <c r="AKC130" s="90"/>
      <c r="AKD130" s="90"/>
      <c r="AKE130" s="90"/>
      <c r="AKF130" s="90"/>
      <c r="AKG130" s="90"/>
      <c r="AKH130" s="90"/>
      <c r="AKI130" s="90"/>
      <c r="AKJ130" s="90"/>
      <c r="AKK130" s="90"/>
      <c r="AKL130" s="90"/>
      <c r="AKM130" s="90"/>
      <c r="AKN130" s="90"/>
      <c r="AKO130" s="90"/>
      <c r="AKP130" s="90"/>
      <c r="AKQ130" s="90"/>
      <c r="AKR130" s="90"/>
      <c r="AKS130" s="90"/>
      <c r="AKT130" s="90"/>
      <c r="AKU130" s="90"/>
      <c r="AKV130" s="90"/>
      <c r="AKW130" s="90"/>
      <c r="AKX130" s="90"/>
      <c r="AKY130" s="90"/>
      <c r="AKZ130" s="90"/>
      <c r="ALA130" s="90"/>
      <c r="ALB130" s="90"/>
      <c r="ALC130" s="90"/>
      <c r="ALD130" s="90"/>
      <c r="ALE130" s="90"/>
      <c r="ALF130" s="90"/>
      <c r="ALG130" s="90"/>
      <c r="ALH130" s="90"/>
      <c r="ALI130" s="90"/>
      <c r="ALJ130" s="90"/>
      <c r="ALK130" s="90"/>
      <c r="ALL130" s="90"/>
      <c r="ALM130" s="90"/>
      <c r="ALN130" s="90"/>
      <c r="ALO130" s="90"/>
      <c r="ALP130" s="90"/>
      <c r="ALQ130" s="90"/>
      <c r="ALR130" s="90"/>
      <c r="ALS130" s="90"/>
      <c r="ALT130" s="90"/>
      <c r="ALU130" s="90"/>
      <c r="ALV130" s="90"/>
      <c r="ALW130" s="90"/>
      <c r="ALX130" s="90"/>
      <c r="ALY130" s="90"/>
      <c r="ALZ130" s="90"/>
      <c r="AMA130" s="90"/>
      <c r="AMB130" s="90"/>
      <c r="AMC130" s="90"/>
      <c r="AMD130" s="90"/>
      <c r="AME130" s="90"/>
      <c r="AMF130" s="90"/>
      <c r="AMG130" s="90"/>
      <c r="AMH130" s="90"/>
      <c r="AMI130" s="90"/>
    </row>
    <row r="131" spans="1:1023" ht="90" customHeight="1">
      <c r="A131" s="430">
        <v>42</v>
      </c>
      <c r="B131" s="433" t="s">
        <v>712</v>
      </c>
      <c r="C131" s="367"/>
      <c r="D131" s="433" t="s">
        <v>840</v>
      </c>
      <c r="E131" s="433" t="s">
        <v>1099</v>
      </c>
      <c r="F131" s="427"/>
      <c r="G131" s="367"/>
      <c r="H131" s="416"/>
      <c r="I131" s="369"/>
      <c r="J131" s="136" t="s">
        <v>735</v>
      </c>
      <c r="K131" s="115" t="s">
        <v>1144</v>
      </c>
      <c r="L131" s="369"/>
      <c r="M131" s="419"/>
      <c r="N131" s="374"/>
      <c r="O131" s="369"/>
      <c r="P131" s="391"/>
      <c r="Q131" s="385"/>
      <c r="R131" s="393"/>
      <c r="S131" s="394"/>
      <c r="T131" s="385"/>
      <c r="U131" s="404"/>
      <c r="V131" s="136" t="s">
        <v>112</v>
      </c>
      <c r="W131" s="116" t="s">
        <v>1145</v>
      </c>
      <c r="X131" s="117" t="s">
        <v>1146</v>
      </c>
      <c r="Y131" s="118" t="s">
        <v>1089</v>
      </c>
      <c r="Z131" s="119" t="s">
        <v>853</v>
      </c>
      <c r="AA131" s="120" t="str">
        <f t="shared" si="5"/>
        <v>Probabilidad</v>
      </c>
      <c r="AB131" s="121" t="s">
        <v>740</v>
      </c>
      <c r="AC131" s="121" t="s">
        <v>728</v>
      </c>
      <c r="AD131" s="122" t="str">
        <f t="shared" si="6"/>
        <v>30%</v>
      </c>
      <c r="AE131" s="121" t="s">
        <v>729</v>
      </c>
      <c r="AF131" s="121" t="s">
        <v>730</v>
      </c>
      <c r="AG131" s="121" t="s">
        <v>731</v>
      </c>
      <c r="AH131" s="123">
        <f>IFERROR(IF(AND(AA130="Probabilidad",AA131="Probabilidad"),(AI130-(+AI130*AD131)),IF(AND(AA131="Probabilidad",AA130="Impacto"),(AI130-(+AI130*AD131)),IF(AA131="Impacto",AI130,""))),"")</f>
        <v>0.19600000000000001</v>
      </c>
      <c r="AI131" s="122">
        <f t="shared" si="7"/>
        <v>0.19600000000000001</v>
      </c>
      <c r="AJ131" s="387"/>
      <c r="AK131" s="388"/>
      <c r="AL131" s="124">
        <f t="shared" ref="AL131:AL136" si="163">IFERROR(IF(AND(AA130="Impacto",AA131="Impacto"),(AL130-(+AL130*AD131)),IF(AND(AA131="Impacto",AA130="Probabilidad"),(AL130-(+AL130*AD131)),IF(AA131="Probabilidad",AL130,""))),"")</f>
        <v>0.6</v>
      </c>
      <c r="AM131" s="389"/>
      <c r="AN131" s="388"/>
      <c r="AO131" s="384"/>
      <c r="AP131" s="367"/>
      <c r="AQ131" s="120" t="s">
        <v>118</v>
      </c>
      <c r="AR131" s="119" t="s">
        <v>1147</v>
      </c>
      <c r="AS131" s="119" t="s">
        <v>853</v>
      </c>
      <c r="AT131" s="126">
        <v>44895</v>
      </c>
      <c r="AU131" s="127" t="s">
        <v>733</v>
      </c>
      <c r="AV131" s="371"/>
      <c r="AW131" s="142" t="s">
        <v>112</v>
      </c>
      <c r="AX131" s="253" t="s">
        <v>2866</v>
      </c>
      <c r="AY131" s="271" t="s">
        <v>2964</v>
      </c>
      <c r="AZ131" s="271" t="s">
        <v>2965</v>
      </c>
      <c r="BA131" s="143" t="s">
        <v>118</v>
      </c>
      <c r="BB131" s="253" t="s">
        <v>2866</v>
      </c>
      <c r="BC131" s="271" t="s">
        <v>3892</v>
      </c>
      <c r="BD131" s="271" t="s">
        <v>3893</v>
      </c>
      <c r="BE131" s="421"/>
      <c r="BF131" s="423"/>
      <c r="BG131" s="423"/>
      <c r="BH131" s="131"/>
      <c r="AMI131" s="86"/>
    </row>
    <row r="132" spans="1:1023" ht="105" customHeight="1">
      <c r="A132" s="430">
        <v>42</v>
      </c>
      <c r="B132" s="433" t="s">
        <v>712</v>
      </c>
      <c r="C132" s="367"/>
      <c r="D132" s="433" t="s">
        <v>840</v>
      </c>
      <c r="E132" s="433" t="s">
        <v>1099</v>
      </c>
      <c r="F132" s="427"/>
      <c r="G132" s="367"/>
      <c r="H132" s="416"/>
      <c r="I132" s="369"/>
      <c r="J132" s="136" t="s">
        <v>741</v>
      </c>
      <c r="K132" s="115" t="s">
        <v>1148</v>
      </c>
      <c r="L132" s="369"/>
      <c r="M132" s="419"/>
      <c r="N132" s="374"/>
      <c r="O132" s="369"/>
      <c r="P132" s="391"/>
      <c r="Q132" s="385"/>
      <c r="R132" s="393"/>
      <c r="S132" s="394"/>
      <c r="T132" s="385"/>
      <c r="U132" s="404"/>
      <c r="V132" s="136" t="s">
        <v>124</v>
      </c>
      <c r="W132" s="116"/>
      <c r="X132" s="167"/>
      <c r="Y132" s="176"/>
      <c r="Z132" s="119"/>
      <c r="AA132" s="120" t="str">
        <f t="shared" si="5"/>
        <v/>
      </c>
      <c r="AB132" s="121"/>
      <c r="AC132" s="121"/>
      <c r="AD132" s="122" t="str">
        <f t="shared" si="6"/>
        <v/>
      </c>
      <c r="AE132" s="121"/>
      <c r="AF132" s="121"/>
      <c r="AG132" s="121"/>
      <c r="AH132" s="123" t="str">
        <f t="shared" ref="AH132:AH136" si="164">IFERROR(IF(AND(AA131="Probabilidad",AA132="Probabilidad"),(AI131-(+AI131*AD132)),IF(AND(AA132="Probabilidad",AA131="Impacto"),(AI131-(+AI131*AD132)),IF(AA132="Impacto",AI131,""))),"")</f>
        <v/>
      </c>
      <c r="AI132" s="122" t="str">
        <f t="shared" si="7"/>
        <v/>
      </c>
      <c r="AJ132" s="387"/>
      <c r="AK132" s="388"/>
      <c r="AL132" s="124" t="str">
        <f t="shared" si="163"/>
        <v/>
      </c>
      <c r="AM132" s="389"/>
      <c r="AN132" s="388"/>
      <c r="AO132" s="384"/>
      <c r="AP132" s="367"/>
      <c r="AQ132" s="120" t="s">
        <v>128</v>
      </c>
      <c r="AR132" s="134" t="s">
        <v>1119</v>
      </c>
      <c r="AS132" s="134" t="s">
        <v>913</v>
      </c>
      <c r="AT132" s="177">
        <v>44834</v>
      </c>
      <c r="AU132" s="134" t="s">
        <v>1120</v>
      </c>
      <c r="AV132" s="371"/>
      <c r="AW132" s="142" t="s">
        <v>124</v>
      </c>
      <c r="AX132" s="128"/>
      <c r="AY132" s="129"/>
      <c r="AZ132" s="130"/>
      <c r="BA132" s="143" t="s">
        <v>128</v>
      </c>
      <c r="BB132" s="264" t="s">
        <v>2866</v>
      </c>
      <c r="BC132" s="265" t="s">
        <v>3342</v>
      </c>
      <c r="BD132" s="265" t="s">
        <v>3340</v>
      </c>
      <c r="BE132" s="421"/>
      <c r="BF132" s="423"/>
      <c r="BG132" s="423"/>
      <c r="BH132" s="131"/>
      <c r="AMI132" s="86"/>
    </row>
    <row r="133" spans="1:1023" ht="165" customHeight="1">
      <c r="A133" s="430">
        <v>42</v>
      </c>
      <c r="B133" s="433" t="s">
        <v>712</v>
      </c>
      <c r="C133" s="367"/>
      <c r="D133" s="433" t="s">
        <v>840</v>
      </c>
      <c r="E133" s="433" t="s">
        <v>1099</v>
      </c>
      <c r="F133" s="427"/>
      <c r="G133" s="367"/>
      <c r="H133" s="416"/>
      <c r="I133" s="369"/>
      <c r="J133" s="136" t="s">
        <v>749</v>
      </c>
      <c r="K133" s="115"/>
      <c r="L133" s="369"/>
      <c r="M133" s="419"/>
      <c r="N133" s="374"/>
      <c r="O133" s="369"/>
      <c r="P133" s="391"/>
      <c r="Q133" s="385"/>
      <c r="R133" s="393"/>
      <c r="S133" s="394"/>
      <c r="T133" s="385"/>
      <c r="U133" s="404"/>
      <c r="V133" s="136" t="s">
        <v>131</v>
      </c>
      <c r="W133" s="147"/>
      <c r="X133" s="148"/>
      <c r="Y133" s="149"/>
      <c r="Z133" s="116"/>
      <c r="AA133" s="120" t="str">
        <f t="shared" si="5"/>
        <v/>
      </c>
      <c r="AB133" s="121"/>
      <c r="AC133" s="121"/>
      <c r="AD133" s="122" t="str">
        <f t="shared" si="6"/>
        <v/>
      </c>
      <c r="AE133" s="121"/>
      <c r="AF133" s="121"/>
      <c r="AG133" s="121"/>
      <c r="AH133" s="123" t="str">
        <f t="shared" si="164"/>
        <v/>
      </c>
      <c r="AI133" s="122" t="str">
        <f t="shared" si="7"/>
        <v/>
      </c>
      <c r="AJ133" s="387"/>
      <c r="AK133" s="388"/>
      <c r="AL133" s="124" t="str">
        <f t="shared" si="163"/>
        <v/>
      </c>
      <c r="AM133" s="389"/>
      <c r="AN133" s="388"/>
      <c r="AO133" s="384"/>
      <c r="AP133" s="367"/>
      <c r="AQ133" s="120" t="s">
        <v>136</v>
      </c>
      <c r="AR133" s="119"/>
      <c r="AS133" s="119"/>
      <c r="AT133" s="126"/>
      <c r="AU133" s="119"/>
      <c r="AV133" s="371"/>
      <c r="AW133" s="142" t="s">
        <v>131</v>
      </c>
      <c r="AX133" s="128"/>
      <c r="AY133" s="129"/>
      <c r="AZ133" s="130"/>
      <c r="BA133" s="143" t="s">
        <v>136</v>
      </c>
      <c r="BB133" s="128"/>
      <c r="BC133" s="128"/>
      <c r="BD133" s="128"/>
      <c r="BE133" s="421"/>
      <c r="BF133" s="423"/>
      <c r="BG133" s="423"/>
      <c r="BH133" s="131"/>
      <c r="AMI133" s="86"/>
    </row>
    <row r="134" spans="1:1023" ht="90" customHeight="1">
      <c r="A134" s="430">
        <v>42</v>
      </c>
      <c r="B134" s="433" t="s">
        <v>712</v>
      </c>
      <c r="C134" s="367"/>
      <c r="D134" s="433" t="s">
        <v>840</v>
      </c>
      <c r="E134" s="433" t="s">
        <v>1099</v>
      </c>
      <c r="F134" s="427"/>
      <c r="G134" s="367"/>
      <c r="H134" s="416"/>
      <c r="I134" s="369"/>
      <c r="J134" s="136" t="s">
        <v>756</v>
      </c>
      <c r="K134" s="178"/>
      <c r="L134" s="369"/>
      <c r="M134" s="419"/>
      <c r="N134" s="374"/>
      <c r="O134" s="369"/>
      <c r="P134" s="391"/>
      <c r="Q134" s="385"/>
      <c r="R134" s="393"/>
      <c r="S134" s="394"/>
      <c r="T134" s="385"/>
      <c r="U134" s="404"/>
      <c r="V134" s="136" t="s">
        <v>139</v>
      </c>
      <c r="W134" s="147"/>
      <c r="X134" s="148"/>
      <c r="Y134" s="149"/>
      <c r="Z134" s="147"/>
      <c r="AA134" s="120" t="str">
        <f t="shared" si="5"/>
        <v/>
      </c>
      <c r="AB134" s="121"/>
      <c r="AC134" s="121"/>
      <c r="AD134" s="122" t="str">
        <f t="shared" si="6"/>
        <v/>
      </c>
      <c r="AE134" s="121"/>
      <c r="AF134" s="121"/>
      <c r="AG134" s="121"/>
      <c r="AH134" s="123" t="str">
        <f t="shared" si="164"/>
        <v/>
      </c>
      <c r="AI134" s="122" t="str">
        <f t="shared" si="7"/>
        <v/>
      </c>
      <c r="AJ134" s="387"/>
      <c r="AK134" s="388"/>
      <c r="AL134" s="124" t="str">
        <f t="shared" si="163"/>
        <v/>
      </c>
      <c r="AM134" s="389"/>
      <c r="AN134" s="388"/>
      <c r="AO134" s="384"/>
      <c r="AP134" s="367"/>
      <c r="AQ134" s="120" t="s">
        <v>145</v>
      </c>
      <c r="AR134" s="119"/>
      <c r="AS134" s="119"/>
      <c r="AT134" s="126"/>
      <c r="AU134" s="119"/>
      <c r="AV134" s="371"/>
      <c r="AW134" s="142" t="s">
        <v>139</v>
      </c>
      <c r="AX134" s="128"/>
      <c r="AY134" s="129"/>
      <c r="AZ134" s="130"/>
      <c r="BA134" s="143" t="s">
        <v>145</v>
      </c>
      <c r="BB134" s="128"/>
      <c r="BC134" s="128"/>
      <c r="BD134" s="128"/>
      <c r="BE134" s="421"/>
      <c r="BF134" s="423"/>
      <c r="BG134" s="423"/>
      <c r="BH134" s="131"/>
      <c r="AMI134" s="86"/>
    </row>
    <row r="135" spans="1:1023" ht="30" customHeight="1">
      <c r="A135" s="430">
        <v>42</v>
      </c>
      <c r="B135" s="433" t="s">
        <v>712</v>
      </c>
      <c r="C135" s="367"/>
      <c r="D135" s="433" t="s">
        <v>840</v>
      </c>
      <c r="E135" s="433" t="s">
        <v>1099</v>
      </c>
      <c r="F135" s="427"/>
      <c r="G135" s="367"/>
      <c r="H135" s="416"/>
      <c r="I135" s="369"/>
      <c r="J135" s="136" t="s">
        <v>757</v>
      </c>
      <c r="K135" s="115"/>
      <c r="L135" s="369"/>
      <c r="M135" s="419"/>
      <c r="N135" s="374"/>
      <c r="O135" s="369"/>
      <c r="P135" s="391"/>
      <c r="Q135" s="385"/>
      <c r="R135" s="393"/>
      <c r="S135" s="394"/>
      <c r="T135" s="385"/>
      <c r="U135" s="404"/>
      <c r="V135" s="136" t="s">
        <v>150</v>
      </c>
      <c r="W135" s="147"/>
      <c r="X135" s="148"/>
      <c r="Y135" s="149"/>
      <c r="Z135" s="147"/>
      <c r="AA135" s="120" t="str">
        <f t="shared" si="5"/>
        <v/>
      </c>
      <c r="AB135" s="121"/>
      <c r="AC135" s="121"/>
      <c r="AD135" s="122" t="str">
        <f t="shared" si="6"/>
        <v/>
      </c>
      <c r="AE135" s="121"/>
      <c r="AF135" s="121"/>
      <c r="AG135" s="121"/>
      <c r="AH135" s="123" t="str">
        <f t="shared" si="164"/>
        <v/>
      </c>
      <c r="AI135" s="122" t="str">
        <f t="shared" si="7"/>
        <v/>
      </c>
      <c r="AJ135" s="387"/>
      <c r="AK135" s="388"/>
      <c r="AL135" s="124" t="str">
        <f t="shared" si="163"/>
        <v/>
      </c>
      <c r="AM135" s="389"/>
      <c r="AN135" s="388"/>
      <c r="AO135" s="384"/>
      <c r="AP135" s="367"/>
      <c r="AQ135" s="120" t="s">
        <v>155</v>
      </c>
      <c r="AR135" s="119"/>
      <c r="AS135" s="119"/>
      <c r="AT135" s="126"/>
      <c r="AU135" s="119"/>
      <c r="AV135" s="371"/>
      <c r="AW135" s="142" t="s">
        <v>150</v>
      </c>
      <c r="AX135" s="128"/>
      <c r="AY135" s="129"/>
      <c r="AZ135" s="130"/>
      <c r="BA135" s="143" t="s">
        <v>155</v>
      </c>
      <c r="BB135" s="128"/>
      <c r="BC135" s="128"/>
      <c r="BD135" s="128"/>
      <c r="BE135" s="421"/>
      <c r="BF135" s="423"/>
      <c r="BG135" s="423"/>
      <c r="BH135" s="131"/>
      <c r="AMI135" s="86"/>
    </row>
    <row r="136" spans="1:1023" ht="30" customHeight="1">
      <c r="A136" s="431">
        <v>42</v>
      </c>
      <c r="B136" s="434" t="s">
        <v>712</v>
      </c>
      <c r="C136" s="367"/>
      <c r="D136" s="434" t="s">
        <v>840</v>
      </c>
      <c r="E136" s="434" t="s">
        <v>1099</v>
      </c>
      <c r="F136" s="427"/>
      <c r="G136" s="367"/>
      <c r="H136" s="417"/>
      <c r="I136" s="369"/>
      <c r="J136" s="136" t="s">
        <v>758</v>
      </c>
      <c r="K136" s="115"/>
      <c r="L136" s="369"/>
      <c r="M136" s="420"/>
      <c r="N136" s="374"/>
      <c r="O136" s="369"/>
      <c r="P136" s="392"/>
      <c r="Q136" s="385"/>
      <c r="R136" s="393"/>
      <c r="S136" s="394"/>
      <c r="T136" s="385"/>
      <c r="U136" s="405"/>
      <c r="V136" s="136" t="s">
        <v>161</v>
      </c>
      <c r="W136" s="147"/>
      <c r="X136" s="150"/>
      <c r="Y136" s="151"/>
      <c r="Z136" s="116"/>
      <c r="AA136" s="120" t="str">
        <f t="shared" si="5"/>
        <v/>
      </c>
      <c r="AB136" s="121"/>
      <c r="AC136" s="121"/>
      <c r="AD136" s="122" t="str">
        <f t="shared" si="6"/>
        <v/>
      </c>
      <c r="AE136" s="121"/>
      <c r="AF136" s="121"/>
      <c r="AG136" s="121"/>
      <c r="AH136" s="123" t="str">
        <f t="shared" si="164"/>
        <v/>
      </c>
      <c r="AI136" s="122" t="str">
        <f t="shared" si="7"/>
        <v/>
      </c>
      <c r="AJ136" s="387"/>
      <c r="AK136" s="388"/>
      <c r="AL136" s="124" t="str">
        <f t="shared" si="163"/>
        <v/>
      </c>
      <c r="AM136" s="389"/>
      <c r="AN136" s="388"/>
      <c r="AO136" s="384"/>
      <c r="AP136" s="367"/>
      <c r="AQ136" s="120" t="s">
        <v>162</v>
      </c>
      <c r="AR136" s="119"/>
      <c r="AS136" s="119"/>
      <c r="AT136" s="126"/>
      <c r="AU136" s="119"/>
      <c r="AV136" s="372"/>
      <c r="AW136" s="142" t="s">
        <v>161</v>
      </c>
      <c r="AX136" s="128"/>
      <c r="AY136" s="129"/>
      <c r="AZ136" s="130"/>
      <c r="BA136" s="143" t="s">
        <v>162</v>
      </c>
      <c r="BB136" s="128"/>
      <c r="BC136" s="128"/>
      <c r="BD136" s="128"/>
      <c r="BE136" s="421"/>
      <c r="BF136" s="423"/>
      <c r="BG136" s="423"/>
      <c r="BH136" s="131"/>
      <c r="AMI136" s="86"/>
    </row>
    <row r="137" spans="1:1023" s="144" customFormat="1" ht="69.95" customHeight="1">
      <c r="A137" s="429">
        <v>43</v>
      </c>
      <c r="B137" s="432" t="s">
        <v>712</v>
      </c>
      <c r="C137" s="367" t="s">
        <v>713</v>
      </c>
      <c r="D137" s="432" t="s">
        <v>1149</v>
      </c>
      <c r="E137" s="432" t="s">
        <v>1150</v>
      </c>
      <c r="F137" s="427" t="s">
        <v>1151</v>
      </c>
      <c r="G137" s="424" t="s">
        <v>1152</v>
      </c>
      <c r="H137" s="368" t="str">
        <f>IF(B137="Seguridad_Información","Posibilidad de "&amp;C137&amp;"con "&amp;M137&amp;" "&amp;"por"&amp;" "&amp;I137&amp;" "&amp;"debido a"&amp;" "&amp;L137,"Posibilidad de"&amp;" "&amp;M137&amp;" "&amp;"por"&amp;" "&amp;I137&amp;" debido a"&amp;" "&amp;L137)</f>
        <v>Posibilidad de Afectación Económica y Reputacional por inadecuada distribución de correspondencia al área para gestionar trámites debido a falencias en la identificación de descriptores y parametrización de correspondencia</v>
      </c>
      <c r="I137" s="425" t="s">
        <v>1153</v>
      </c>
      <c r="J137" s="136" t="s">
        <v>717</v>
      </c>
      <c r="K137" s="137" t="s">
        <v>1154</v>
      </c>
      <c r="L137" s="425" t="s">
        <v>1155</v>
      </c>
      <c r="M137" s="425" t="s">
        <v>763</v>
      </c>
      <c r="N137" s="426" t="s">
        <v>1156</v>
      </c>
      <c r="O137" s="369" t="s">
        <v>765</v>
      </c>
      <c r="P137" s="390" t="str">
        <f>IF(OR($O137=[3]Tabla_Probabilidad!$D$30,$O137=[3]Tabla_Probabilidad!$D$32,$O137=[3]Tabla_Probabilidad!$J$32),"Muy Baja",IF(OR($O137=[3]Tabla_Probabilidad!$E$30,$O137=[3]Tabla_Probabilidad!$E$32,$O137=[3]Tabla_Probabilidad!$K$32),"Baja",IF(OR($O137=[3]Tabla_Probabilidad!$F$30,$O137=[3]Tabla_Probabilidad!$F$32,$O137=[3]Tabla_Probabilidad!$L$32),"Media",IF(OR($O137=[3]Tabla_Probabilidad!$G$30,$O137=[3]Tabla_Probabilidad!$G$32,$O137=[3]Tabla_Probabilidad!$M$32),"Alta",IF(OR($O137=[3]Tabla_Probabilidad!$H$30,$O137=[3]Tabla_Probabilidad!$H$32,$O137=[3]Tabla_Probabilidad!$N$32),"Muy Alta","")))))</f>
        <v>Alta</v>
      </c>
      <c r="Q137" s="385">
        <f t="shared" ref="Q137" si="165">IF(P137="","",IF(P137="Muy Baja",0.2,IF(P137="Baja",0.4,IF(P137="Media",0.6,IF(P137="Alta",0.8,IF(P137="Muy Alta",1,))))))</f>
        <v>0.8</v>
      </c>
      <c r="R137" s="393" t="s">
        <v>723</v>
      </c>
      <c r="S137" s="394" t="str">
        <f>IF(OR($R137=[3]Tabla_Impacto!$D$24,$R137=[3]Tabla_Impacto!$D$27,$R137=[3]Tabla_Impacto!$J$24,$R137=[3]Tabla_Impacto!$P$26,$R137=[3]Tabla_Impacto!$V$26,$R137=[3]Tabla_Impacto!$AB$26),"Leve",IF(OR($R137=[3]Tabla_Impacto!$E$24,$R137=[3]Tabla_Impacto!$E$27,$R137=[3]Tabla_Impacto!$K$24,$R137=[3]Tabla_Impacto!$Q$26,$R137=[3]Tabla_Impacto!$W$26,$R137=[3]Tabla_Impacto!$AC$26),"Menor",IF(OR($R137=[3]Tabla_Impacto!$F$24,$R137=[3]Tabla_Impacto!$F$27,$R137=[3]Tabla_Impacto!$L$24,$R137=[3]Tabla_Impacto!$R$26,$R137=[3]Tabla_Impacto!$X$26,$R137=[3]Tabla_Impacto!$AD$26),"Moderado",IF(OR($R137=[3]Tabla_Impacto!$G$24,$R137=[3]Tabla_Impacto!$G$27,$R137=[3]Tabla_Impacto!$M$24,$R137=[3]Tabla_Impacto!$S$26,$R137=[3]Tabla_Impacto!$Y$26,$R137=[3]Tabla_Impacto!$AE$26),"Mayor",IF(OR($R137=[3]Tabla_Impacto!$H$24,$R137=[3]Tabla_Impacto!$H$27,$R137=[3]Tabla_Impacto!$N$24,$R137=[3]Tabla_Impacto!$T$26,$R137=[3]Tabla_Impacto!$Z$26,$R137=[3]Tabla_Impacto!$AF$26),"Catastrófico","")))))</f>
        <v>Moderado</v>
      </c>
      <c r="T137" s="385">
        <f t="shared" ref="T137" si="166">IF(S137="","",IF(S137="Leve",0.2,IF(S137="Menor",0.4,IF(S137="Moderado",0.6,IF(S137="Mayor",0.8,IF(S137="Catastrófico",1,))))))</f>
        <v>0.6</v>
      </c>
      <c r="U137" s="403" t="str">
        <f t="shared" ref="U137" si="167">IF(OR(AND(P137="Muy Baja",S137="Leve"),AND(P137="Muy Baja",S137="Menor"),AND(P137="Baja",S137="Leve")),"Bajo",IF(OR(AND(P137="Muy baja",S137="Moderado"),AND(P137="Baja",S137="Menor"),AND(P137="Baja",S137="Moderado"),AND(P137="Media",S137="Leve"),AND(P137="Media",S137="Menor"),AND(P137="Media",S137="Moderado"),AND(P137="Alta",S137="Leve"),AND(P137="Alta",S137="Menor")),"Moderado",IF(OR(AND(P137="Muy Baja",S137="Mayor"),AND(P137="Baja",S137="Mayor"),AND(P137="Media",S137="Mayor"),AND(P137="Alta",S137="Moderado"),AND(P137="Alta",S137="Mayor"),AND(P137="Muy Alta",S137="Leve"),AND(P137="Muy Alta",S137="Menor"),AND(P137="Muy Alta",S137="Moderado"),AND(P137="Muy Alta",S137="Mayor")),"Alto",IF(OR(AND(P137="Muy Baja",S137="Catastrófico"),AND(P137="Baja",S137="Catastrófico"),AND(P137="Media",S137="Catastrófico"),AND(P137="Alta",S137="Catastrófico"),AND(P137="Muy Alta",S137="Catastrófico")),"Extremo",""))))</f>
        <v>Alto</v>
      </c>
      <c r="V137" s="136" t="s">
        <v>91</v>
      </c>
      <c r="W137" s="116" t="s">
        <v>192</v>
      </c>
      <c r="X137" s="117" t="s">
        <v>1157</v>
      </c>
      <c r="Y137" s="118" t="s">
        <v>1117</v>
      </c>
      <c r="Z137" s="119" t="s">
        <v>1158</v>
      </c>
      <c r="AA137" s="120" t="str">
        <f t="shared" si="5"/>
        <v>Probabilidad</v>
      </c>
      <c r="AB137" s="121" t="s">
        <v>727</v>
      </c>
      <c r="AC137" s="121" t="s">
        <v>728</v>
      </c>
      <c r="AD137" s="122" t="str">
        <f t="shared" si="6"/>
        <v>40%</v>
      </c>
      <c r="AE137" s="121" t="s">
        <v>729</v>
      </c>
      <c r="AF137" s="121" t="s">
        <v>809</v>
      </c>
      <c r="AG137" s="121" t="s">
        <v>731</v>
      </c>
      <c r="AH137" s="123">
        <f>IFERROR(IF(AA137="Probabilidad",(Q137-(+Q137*AD137)),IF(AA137="Impacto",Q137,"")),"")</f>
        <v>0.48</v>
      </c>
      <c r="AI137" s="122">
        <f t="shared" si="7"/>
        <v>0.48</v>
      </c>
      <c r="AJ137" s="387" t="str">
        <f t="shared" ref="AJ137" si="168">IFERROR(IF(AK137="","",IF(AK137&lt;=0.2,"Muy Baja",IF(AK137&lt;=0.4,"Baja",IF(AK137&lt;=0.6,"Media",IF(AK137&lt;=0.8,"Alta","Muy Alta"))))),"")</f>
        <v>Muy Baja</v>
      </c>
      <c r="AK137" s="388">
        <f t="shared" ref="AK137" si="169">IFERROR(LOOKUP(MAX(AI137:AI143)+1,(AI137:AI143)),"")</f>
        <v>0.17279999999999998</v>
      </c>
      <c r="AL137" s="124">
        <f>IFERROR(IF(AA137="Impacto",(T137-(+T137*AD137)),IF(AA137="Probabilidad",T137,"")),"")</f>
        <v>0.6</v>
      </c>
      <c r="AM137" s="389" t="str">
        <f t="shared" ref="AM137" si="170">IFERROR(IF(AN137="","",IF(AN137&lt;=0.2,"Leve",IF(AN137&lt;=0.4,"Menor",IF(AN137&lt;=0.6,"Moderado",IF(AN137&lt;=0.8,"Mayor","Catastrófico"))))),"")</f>
        <v>Menor</v>
      </c>
      <c r="AN137" s="388">
        <f t="shared" ref="AN137" si="171">IFERROR(LOOKUP(MAX(AL137:AL143)+1,(AL137:AL143)),"")</f>
        <v>0.33749999999999997</v>
      </c>
      <c r="AO137" s="384" t="str">
        <f t="shared" ref="AO137" si="172">IFERROR(IF(OR(AND(AJ137="Muy Baja",AM137="Leve"),AND(AJ137="Muy Baja",AM137="Menor"),AND(AJ137="Baja",AM137="Leve")),"Bajo",IF(OR(AND(AJ137="Muy baja",AM137="Moderado"),AND(AJ137="Baja",AM137="Menor"),AND(AJ137="Baja",AM137="Moderado"),AND(AJ137="Media",AM137="Leve"),AND(AJ137="Media",AM137="Menor"),AND(AJ137="Media",AM137="Moderado"),AND(AJ137="Alta",AM137="Leve"),AND(AJ137="Alta",AM137="Menor")),"Moderado",IF(OR(AND(AJ137="Muy Baja",AM137="Mayor"),AND(AJ137="Baja",AM137="Mayor"),AND(AJ137="Media",AM137="Mayor"),AND(AJ137="Alta",AM137="Moderado"),AND(AJ137="Alta",AM137="Mayor"),AND(AJ137="Muy Alta",AM137="Leve"),AND(AJ137="Muy Alta",AM137="Menor"),AND(AJ137="Muy Alta",AM137="Moderado"),AND(AJ137="Muy Alta",AM137="Mayor")),"Alto",IF(OR(AND(AJ137="Muy Baja",AM137="Catastrófico"),AND(AJ137="Baja",AM137="Catastrófico"),AND(AJ137="Media",AM137="Catastrófico"),AND(AJ137="Alta",AM137="Catastrófico"),AND(AJ137="Muy Alta",AM137="Catastrófico")),"Extremo","")))),"")</f>
        <v>Bajo</v>
      </c>
      <c r="AP137" s="367" t="s">
        <v>821</v>
      </c>
      <c r="AQ137" s="120" t="s">
        <v>105</v>
      </c>
      <c r="AR137" s="134" t="s">
        <v>94</v>
      </c>
      <c r="AS137" s="134" t="s">
        <v>94</v>
      </c>
      <c r="AT137" s="134" t="s">
        <v>94</v>
      </c>
      <c r="AU137" s="134" t="s">
        <v>94</v>
      </c>
      <c r="AV137" s="370" t="s">
        <v>1159</v>
      </c>
      <c r="AW137" s="142" t="s">
        <v>91</v>
      </c>
      <c r="AX137" s="253" t="s">
        <v>2866</v>
      </c>
      <c r="AY137" s="307" t="s">
        <v>2896</v>
      </c>
      <c r="AZ137" s="254" t="s">
        <v>2897</v>
      </c>
      <c r="BA137" s="143" t="s">
        <v>105</v>
      </c>
      <c r="BB137" s="128"/>
      <c r="BC137" s="128"/>
      <c r="BD137" s="128"/>
      <c r="BE137" s="373" t="s">
        <v>2891</v>
      </c>
      <c r="BF137" s="374"/>
      <c r="BG137" s="374"/>
      <c r="BH137" s="131"/>
      <c r="BI137" s="90"/>
      <c r="BJ137" s="90"/>
      <c r="BK137" s="90"/>
      <c r="BL137" s="90"/>
      <c r="BM137" s="90"/>
      <c r="BN137" s="90"/>
      <c r="BO137" s="90"/>
      <c r="BP137" s="90"/>
      <c r="BQ137" s="90"/>
      <c r="BR137" s="90"/>
      <c r="BS137" s="90"/>
      <c r="BT137" s="90"/>
      <c r="BU137" s="90"/>
      <c r="BV137" s="90"/>
      <c r="BW137" s="90"/>
      <c r="BX137" s="90"/>
      <c r="BY137" s="90"/>
      <c r="BZ137" s="90"/>
      <c r="CA137" s="90"/>
      <c r="CB137" s="90"/>
      <c r="CC137" s="90"/>
      <c r="CD137" s="90"/>
      <c r="CE137" s="90"/>
      <c r="CF137" s="90"/>
      <c r="CG137" s="90"/>
      <c r="CH137" s="90"/>
      <c r="CI137" s="90"/>
      <c r="CJ137" s="90"/>
      <c r="CK137" s="90"/>
      <c r="CL137" s="90"/>
      <c r="CM137" s="90"/>
      <c r="CN137" s="90"/>
      <c r="CO137" s="90"/>
      <c r="CP137" s="90"/>
      <c r="CQ137" s="90"/>
      <c r="CR137" s="90"/>
      <c r="CS137" s="90"/>
      <c r="CT137" s="90"/>
      <c r="CU137" s="90"/>
      <c r="CV137" s="90"/>
      <c r="CW137" s="90"/>
      <c r="CX137" s="90"/>
      <c r="CY137" s="90"/>
      <c r="CZ137" s="90"/>
      <c r="DA137" s="90"/>
      <c r="DB137" s="90"/>
      <c r="DC137" s="90"/>
      <c r="DD137" s="90"/>
      <c r="DE137" s="90"/>
      <c r="DF137" s="90"/>
      <c r="DG137" s="90"/>
      <c r="DH137" s="90"/>
      <c r="DI137" s="90"/>
      <c r="DJ137" s="90"/>
      <c r="DK137" s="90"/>
      <c r="DL137" s="90"/>
      <c r="DM137" s="90"/>
      <c r="DN137" s="90"/>
      <c r="DO137" s="90"/>
      <c r="DP137" s="90"/>
      <c r="DQ137" s="90"/>
      <c r="DR137" s="90"/>
      <c r="DS137" s="90"/>
      <c r="DT137" s="90"/>
      <c r="DU137" s="90"/>
      <c r="DV137" s="90"/>
      <c r="DW137" s="90"/>
      <c r="DX137" s="90"/>
      <c r="DY137" s="90"/>
      <c r="DZ137" s="90"/>
      <c r="EA137" s="90"/>
      <c r="EB137" s="90"/>
      <c r="EC137" s="90"/>
      <c r="ED137" s="90"/>
      <c r="EE137" s="90"/>
      <c r="EF137" s="90"/>
      <c r="EG137" s="90"/>
      <c r="EH137" s="90"/>
      <c r="EI137" s="90"/>
      <c r="EJ137" s="90"/>
      <c r="EK137" s="90"/>
      <c r="EL137" s="90"/>
      <c r="EM137" s="90"/>
      <c r="EN137" s="90"/>
      <c r="EO137" s="90"/>
      <c r="EP137" s="90"/>
      <c r="EQ137" s="90"/>
      <c r="ER137" s="90"/>
      <c r="ES137" s="90"/>
      <c r="ET137" s="90"/>
      <c r="EU137" s="90"/>
      <c r="EV137" s="90"/>
      <c r="EW137" s="90"/>
      <c r="EX137" s="90"/>
      <c r="EY137" s="90"/>
      <c r="EZ137" s="90"/>
      <c r="FA137" s="90"/>
      <c r="FB137" s="90"/>
      <c r="FC137" s="90"/>
      <c r="FD137" s="90"/>
      <c r="FE137" s="90"/>
      <c r="FF137" s="90"/>
      <c r="FG137" s="90"/>
      <c r="FH137" s="90"/>
      <c r="FI137" s="90"/>
      <c r="FJ137" s="90"/>
      <c r="FK137" s="90"/>
      <c r="FL137" s="90"/>
      <c r="FM137" s="90"/>
      <c r="FN137" s="90"/>
      <c r="FO137" s="90"/>
      <c r="FP137" s="90"/>
      <c r="FQ137" s="90"/>
      <c r="FR137" s="90"/>
      <c r="FS137" s="90"/>
      <c r="FT137" s="90"/>
      <c r="FU137" s="90"/>
      <c r="FV137" s="90"/>
      <c r="FW137" s="90"/>
      <c r="FX137" s="90"/>
      <c r="FY137" s="90"/>
      <c r="FZ137" s="90"/>
      <c r="GA137" s="90"/>
      <c r="GB137" s="90"/>
      <c r="GC137" s="90"/>
      <c r="GD137" s="90"/>
      <c r="GE137" s="90"/>
      <c r="GF137" s="90"/>
      <c r="GG137" s="90"/>
      <c r="GH137" s="90"/>
      <c r="GI137" s="90"/>
      <c r="GJ137" s="90"/>
      <c r="GK137" s="90"/>
      <c r="GL137" s="90"/>
      <c r="GM137" s="90"/>
      <c r="GN137" s="90"/>
      <c r="GO137" s="90"/>
      <c r="GP137" s="90"/>
      <c r="GQ137" s="90"/>
      <c r="GR137" s="90"/>
      <c r="GS137" s="90"/>
      <c r="GT137" s="90"/>
      <c r="GU137" s="90"/>
      <c r="GV137" s="90"/>
      <c r="GW137" s="90"/>
      <c r="GX137" s="90"/>
      <c r="GY137" s="90"/>
      <c r="GZ137" s="90"/>
      <c r="HA137" s="90"/>
      <c r="HB137" s="90"/>
      <c r="HC137" s="90"/>
      <c r="HD137" s="90"/>
      <c r="HE137" s="90"/>
      <c r="HF137" s="90"/>
      <c r="HG137" s="90"/>
      <c r="HH137" s="90"/>
      <c r="HI137" s="90"/>
      <c r="HJ137" s="90"/>
      <c r="HK137" s="90"/>
      <c r="HL137" s="90"/>
      <c r="HM137" s="90"/>
      <c r="HN137" s="90"/>
      <c r="HO137" s="90"/>
      <c r="HP137" s="90"/>
      <c r="HQ137" s="90"/>
      <c r="HR137" s="90"/>
      <c r="HS137" s="90"/>
      <c r="HT137" s="90"/>
      <c r="HU137" s="90"/>
      <c r="HV137" s="90"/>
      <c r="HW137" s="90"/>
      <c r="HX137" s="90"/>
      <c r="HY137" s="90"/>
      <c r="HZ137" s="90"/>
      <c r="IA137" s="90"/>
      <c r="IB137" s="90"/>
      <c r="IC137" s="90"/>
      <c r="ID137" s="90"/>
      <c r="IE137" s="90"/>
      <c r="IF137" s="90"/>
      <c r="IG137" s="90"/>
      <c r="IH137" s="90"/>
      <c r="II137" s="90"/>
      <c r="IJ137" s="90"/>
      <c r="IK137" s="90"/>
      <c r="IL137" s="90"/>
      <c r="IM137" s="90"/>
      <c r="IN137" s="90"/>
      <c r="IO137" s="90"/>
      <c r="IP137" s="90"/>
      <c r="IQ137" s="90"/>
      <c r="IR137" s="90"/>
      <c r="IS137" s="90"/>
      <c r="IT137" s="90"/>
      <c r="IU137" s="90"/>
      <c r="IV137" s="90"/>
      <c r="IW137" s="90"/>
      <c r="IX137" s="90"/>
      <c r="IY137" s="90"/>
      <c r="IZ137" s="90"/>
      <c r="JA137" s="90"/>
      <c r="JB137" s="90"/>
      <c r="JC137" s="90"/>
      <c r="JD137" s="90"/>
      <c r="JE137" s="90"/>
      <c r="JF137" s="90"/>
      <c r="JG137" s="90"/>
      <c r="JH137" s="90"/>
      <c r="JI137" s="90"/>
      <c r="JJ137" s="90"/>
      <c r="JK137" s="90"/>
      <c r="JL137" s="90"/>
      <c r="JM137" s="90"/>
      <c r="JN137" s="90"/>
      <c r="JO137" s="90"/>
      <c r="JP137" s="90"/>
      <c r="JQ137" s="90"/>
      <c r="JR137" s="90"/>
      <c r="JS137" s="90"/>
      <c r="JT137" s="90"/>
      <c r="JU137" s="90"/>
      <c r="JV137" s="90"/>
      <c r="JW137" s="90"/>
      <c r="JX137" s="90"/>
      <c r="JY137" s="90"/>
      <c r="JZ137" s="90"/>
      <c r="KA137" s="90"/>
      <c r="KB137" s="90"/>
      <c r="KC137" s="90"/>
      <c r="KD137" s="90"/>
      <c r="KE137" s="90"/>
      <c r="KF137" s="90"/>
      <c r="KG137" s="90"/>
      <c r="KH137" s="90"/>
      <c r="KI137" s="90"/>
      <c r="KJ137" s="90"/>
      <c r="KK137" s="90"/>
      <c r="KL137" s="90"/>
      <c r="KM137" s="90"/>
      <c r="KN137" s="90"/>
      <c r="KO137" s="90"/>
      <c r="KP137" s="90"/>
      <c r="KQ137" s="90"/>
      <c r="KR137" s="90"/>
      <c r="KS137" s="90"/>
      <c r="KT137" s="90"/>
      <c r="KU137" s="90"/>
      <c r="KV137" s="90"/>
      <c r="KW137" s="90"/>
      <c r="KX137" s="90"/>
      <c r="KY137" s="90"/>
      <c r="KZ137" s="90"/>
      <c r="LA137" s="90"/>
      <c r="LB137" s="90"/>
      <c r="LC137" s="90"/>
      <c r="LD137" s="90"/>
      <c r="LE137" s="90"/>
      <c r="LF137" s="90"/>
      <c r="LG137" s="90"/>
      <c r="LH137" s="90"/>
      <c r="LI137" s="90"/>
      <c r="LJ137" s="90"/>
      <c r="LK137" s="90"/>
      <c r="LL137" s="90"/>
      <c r="LM137" s="90"/>
      <c r="LN137" s="90"/>
      <c r="LO137" s="90"/>
      <c r="LP137" s="90"/>
      <c r="LQ137" s="90"/>
      <c r="LR137" s="90"/>
      <c r="LS137" s="90"/>
      <c r="LT137" s="90"/>
      <c r="LU137" s="90"/>
      <c r="LV137" s="90"/>
      <c r="LW137" s="90"/>
      <c r="LX137" s="90"/>
      <c r="LY137" s="90"/>
      <c r="LZ137" s="90"/>
      <c r="MA137" s="90"/>
      <c r="MB137" s="90"/>
      <c r="MC137" s="90"/>
      <c r="MD137" s="90"/>
      <c r="ME137" s="90"/>
      <c r="MF137" s="90"/>
      <c r="MG137" s="90"/>
      <c r="MH137" s="90"/>
      <c r="MI137" s="90"/>
      <c r="MJ137" s="90"/>
      <c r="MK137" s="90"/>
      <c r="ML137" s="90"/>
      <c r="MM137" s="90"/>
      <c r="MN137" s="90"/>
      <c r="MO137" s="90"/>
      <c r="MP137" s="90"/>
      <c r="MQ137" s="90"/>
      <c r="MR137" s="90"/>
      <c r="MS137" s="90"/>
      <c r="MT137" s="90"/>
      <c r="MU137" s="90"/>
      <c r="MV137" s="90"/>
      <c r="MW137" s="90"/>
      <c r="MX137" s="90"/>
      <c r="MY137" s="90"/>
      <c r="MZ137" s="90"/>
      <c r="NA137" s="90"/>
      <c r="NB137" s="90"/>
      <c r="NC137" s="90"/>
      <c r="ND137" s="90"/>
      <c r="NE137" s="90"/>
      <c r="NF137" s="90"/>
      <c r="NG137" s="90"/>
      <c r="NH137" s="90"/>
      <c r="NI137" s="90"/>
      <c r="NJ137" s="90"/>
      <c r="NK137" s="90"/>
      <c r="NL137" s="90"/>
      <c r="NM137" s="90"/>
      <c r="NN137" s="90"/>
      <c r="NO137" s="90"/>
      <c r="NP137" s="90"/>
      <c r="NQ137" s="90"/>
      <c r="NR137" s="90"/>
      <c r="NS137" s="90"/>
      <c r="NT137" s="90"/>
      <c r="NU137" s="90"/>
      <c r="NV137" s="90"/>
      <c r="NW137" s="90"/>
      <c r="NX137" s="90"/>
      <c r="NY137" s="90"/>
      <c r="NZ137" s="90"/>
      <c r="OA137" s="90"/>
      <c r="OB137" s="90"/>
      <c r="OC137" s="90"/>
      <c r="OD137" s="90"/>
      <c r="OE137" s="90"/>
      <c r="OF137" s="90"/>
      <c r="OG137" s="90"/>
      <c r="OH137" s="90"/>
      <c r="OI137" s="90"/>
      <c r="OJ137" s="90"/>
      <c r="OK137" s="90"/>
      <c r="OL137" s="90"/>
      <c r="OM137" s="90"/>
      <c r="ON137" s="90"/>
      <c r="OO137" s="90"/>
      <c r="OP137" s="90"/>
      <c r="OQ137" s="90"/>
      <c r="OR137" s="90"/>
      <c r="OS137" s="90"/>
      <c r="OT137" s="90"/>
      <c r="OU137" s="90"/>
      <c r="OV137" s="90"/>
      <c r="OW137" s="90"/>
      <c r="OX137" s="90"/>
      <c r="OY137" s="90"/>
      <c r="OZ137" s="90"/>
      <c r="PA137" s="90"/>
      <c r="PB137" s="90"/>
      <c r="PC137" s="90"/>
      <c r="PD137" s="90"/>
      <c r="PE137" s="90"/>
      <c r="PF137" s="90"/>
      <c r="PG137" s="90"/>
      <c r="PH137" s="90"/>
      <c r="PI137" s="90"/>
      <c r="PJ137" s="90"/>
      <c r="PK137" s="90"/>
      <c r="PL137" s="90"/>
      <c r="PM137" s="90"/>
      <c r="PN137" s="90"/>
      <c r="PO137" s="90"/>
      <c r="PP137" s="90"/>
      <c r="PQ137" s="90"/>
      <c r="PR137" s="90"/>
      <c r="PS137" s="90"/>
      <c r="PT137" s="90"/>
      <c r="PU137" s="90"/>
      <c r="PV137" s="90"/>
      <c r="PW137" s="90"/>
      <c r="PX137" s="90"/>
      <c r="PY137" s="90"/>
      <c r="PZ137" s="90"/>
      <c r="QA137" s="90"/>
      <c r="QB137" s="90"/>
      <c r="QC137" s="90"/>
      <c r="QD137" s="90"/>
      <c r="QE137" s="90"/>
      <c r="QF137" s="90"/>
      <c r="QG137" s="90"/>
      <c r="QH137" s="90"/>
      <c r="QI137" s="90"/>
      <c r="QJ137" s="90"/>
      <c r="QK137" s="90"/>
      <c r="QL137" s="90"/>
      <c r="QM137" s="90"/>
      <c r="QN137" s="90"/>
      <c r="QO137" s="90"/>
      <c r="QP137" s="90"/>
      <c r="QQ137" s="90"/>
      <c r="QR137" s="90"/>
      <c r="QS137" s="90"/>
      <c r="QT137" s="90"/>
      <c r="QU137" s="90"/>
      <c r="QV137" s="90"/>
      <c r="QW137" s="90"/>
      <c r="QX137" s="90"/>
      <c r="QY137" s="90"/>
      <c r="QZ137" s="90"/>
      <c r="RA137" s="90"/>
      <c r="RB137" s="90"/>
      <c r="RC137" s="90"/>
      <c r="RD137" s="90"/>
      <c r="RE137" s="90"/>
      <c r="RF137" s="90"/>
      <c r="RG137" s="90"/>
      <c r="RH137" s="90"/>
      <c r="RI137" s="90"/>
      <c r="RJ137" s="90"/>
      <c r="RK137" s="90"/>
      <c r="RL137" s="90"/>
      <c r="RM137" s="90"/>
      <c r="RN137" s="90"/>
      <c r="RO137" s="90"/>
      <c r="RP137" s="90"/>
      <c r="RQ137" s="90"/>
      <c r="RR137" s="90"/>
      <c r="RS137" s="90"/>
      <c r="RT137" s="90"/>
      <c r="RU137" s="90"/>
      <c r="RV137" s="90"/>
      <c r="RW137" s="90"/>
      <c r="RX137" s="90"/>
      <c r="RY137" s="90"/>
      <c r="RZ137" s="90"/>
      <c r="SA137" s="90"/>
      <c r="SB137" s="90"/>
      <c r="SC137" s="90"/>
      <c r="SD137" s="90"/>
      <c r="SE137" s="90"/>
      <c r="SF137" s="90"/>
      <c r="SG137" s="90"/>
      <c r="SH137" s="90"/>
      <c r="SI137" s="90"/>
      <c r="SJ137" s="90"/>
      <c r="SK137" s="90"/>
      <c r="SL137" s="90"/>
      <c r="SM137" s="90"/>
      <c r="SN137" s="90"/>
      <c r="SO137" s="90"/>
      <c r="SP137" s="90"/>
      <c r="SQ137" s="90"/>
      <c r="SR137" s="90"/>
      <c r="SS137" s="90"/>
      <c r="ST137" s="90"/>
      <c r="SU137" s="90"/>
      <c r="SV137" s="90"/>
      <c r="SW137" s="90"/>
      <c r="SX137" s="90"/>
      <c r="SY137" s="90"/>
      <c r="SZ137" s="90"/>
      <c r="TA137" s="90"/>
      <c r="TB137" s="90"/>
      <c r="TC137" s="90"/>
      <c r="TD137" s="90"/>
      <c r="TE137" s="90"/>
      <c r="TF137" s="90"/>
      <c r="TG137" s="90"/>
      <c r="TH137" s="90"/>
      <c r="TI137" s="90"/>
      <c r="TJ137" s="90"/>
      <c r="TK137" s="90"/>
      <c r="TL137" s="90"/>
      <c r="TM137" s="90"/>
      <c r="TN137" s="90"/>
      <c r="TO137" s="90"/>
      <c r="TP137" s="90"/>
      <c r="TQ137" s="90"/>
      <c r="TR137" s="90"/>
      <c r="TS137" s="90"/>
      <c r="TT137" s="90"/>
      <c r="TU137" s="90"/>
      <c r="TV137" s="90"/>
      <c r="TW137" s="90"/>
      <c r="TX137" s="90"/>
      <c r="TY137" s="90"/>
      <c r="TZ137" s="90"/>
      <c r="UA137" s="90"/>
      <c r="UB137" s="90"/>
      <c r="UC137" s="90"/>
      <c r="UD137" s="90"/>
      <c r="UE137" s="90"/>
      <c r="UF137" s="90"/>
      <c r="UG137" s="90"/>
      <c r="UH137" s="90"/>
      <c r="UI137" s="90"/>
      <c r="UJ137" s="90"/>
      <c r="UK137" s="90"/>
      <c r="UL137" s="90"/>
      <c r="UM137" s="90"/>
      <c r="UN137" s="90"/>
      <c r="UO137" s="90"/>
      <c r="UP137" s="90"/>
      <c r="UQ137" s="90"/>
      <c r="UR137" s="90"/>
      <c r="US137" s="90"/>
      <c r="UT137" s="90"/>
      <c r="UU137" s="90"/>
      <c r="UV137" s="90"/>
      <c r="UW137" s="90"/>
      <c r="UX137" s="90"/>
      <c r="UY137" s="90"/>
      <c r="UZ137" s="90"/>
      <c r="VA137" s="90"/>
      <c r="VB137" s="90"/>
      <c r="VC137" s="90"/>
      <c r="VD137" s="90"/>
      <c r="VE137" s="90"/>
      <c r="VF137" s="90"/>
      <c r="VG137" s="90"/>
      <c r="VH137" s="90"/>
      <c r="VI137" s="90"/>
      <c r="VJ137" s="90"/>
      <c r="VK137" s="90"/>
      <c r="VL137" s="90"/>
      <c r="VM137" s="90"/>
      <c r="VN137" s="90"/>
      <c r="VO137" s="90"/>
      <c r="VP137" s="90"/>
      <c r="VQ137" s="90"/>
      <c r="VR137" s="90"/>
      <c r="VS137" s="90"/>
      <c r="VT137" s="90"/>
      <c r="VU137" s="90"/>
      <c r="VV137" s="90"/>
      <c r="VW137" s="90"/>
      <c r="VX137" s="90"/>
      <c r="VY137" s="90"/>
      <c r="VZ137" s="90"/>
      <c r="WA137" s="90"/>
      <c r="WB137" s="90"/>
      <c r="WC137" s="90"/>
      <c r="WD137" s="90"/>
      <c r="WE137" s="90"/>
      <c r="WF137" s="90"/>
      <c r="WG137" s="90"/>
      <c r="WH137" s="90"/>
      <c r="WI137" s="90"/>
      <c r="WJ137" s="90"/>
      <c r="WK137" s="90"/>
      <c r="WL137" s="90"/>
      <c r="WM137" s="90"/>
      <c r="WN137" s="90"/>
      <c r="WO137" s="90"/>
      <c r="WP137" s="90"/>
      <c r="WQ137" s="90"/>
      <c r="WR137" s="90"/>
      <c r="WS137" s="90"/>
      <c r="WT137" s="90"/>
      <c r="WU137" s="90"/>
      <c r="WV137" s="90"/>
      <c r="WW137" s="90"/>
      <c r="WX137" s="90"/>
      <c r="WY137" s="90"/>
      <c r="WZ137" s="90"/>
      <c r="XA137" s="90"/>
      <c r="XB137" s="90"/>
      <c r="XC137" s="90"/>
      <c r="XD137" s="90"/>
      <c r="XE137" s="90"/>
      <c r="XF137" s="90"/>
      <c r="XG137" s="90"/>
      <c r="XH137" s="90"/>
      <c r="XI137" s="90"/>
      <c r="XJ137" s="90"/>
      <c r="XK137" s="90"/>
      <c r="XL137" s="90"/>
      <c r="XM137" s="90"/>
      <c r="XN137" s="90"/>
      <c r="XO137" s="90"/>
      <c r="XP137" s="90"/>
      <c r="XQ137" s="90"/>
      <c r="XR137" s="90"/>
      <c r="XS137" s="90"/>
      <c r="XT137" s="90"/>
      <c r="XU137" s="90"/>
      <c r="XV137" s="90"/>
      <c r="XW137" s="90"/>
      <c r="XX137" s="90"/>
      <c r="XY137" s="90"/>
      <c r="XZ137" s="90"/>
      <c r="YA137" s="90"/>
      <c r="YB137" s="90"/>
      <c r="YC137" s="90"/>
      <c r="YD137" s="90"/>
      <c r="YE137" s="90"/>
      <c r="YF137" s="90"/>
      <c r="YG137" s="90"/>
      <c r="YH137" s="90"/>
      <c r="YI137" s="90"/>
      <c r="YJ137" s="90"/>
      <c r="YK137" s="90"/>
      <c r="YL137" s="90"/>
      <c r="YM137" s="90"/>
      <c r="YN137" s="90"/>
      <c r="YO137" s="90"/>
      <c r="YP137" s="90"/>
      <c r="YQ137" s="90"/>
      <c r="YR137" s="90"/>
      <c r="YS137" s="90"/>
      <c r="YT137" s="90"/>
      <c r="YU137" s="90"/>
      <c r="YV137" s="90"/>
      <c r="YW137" s="90"/>
      <c r="YX137" s="90"/>
      <c r="YY137" s="90"/>
      <c r="YZ137" s="90"/>
      <c r="ZA137" s="90"/>
      <c r="ZB137" s="90"/>
      <c r="ZC137" s="90"/>
      <c r="ZD137" s="90"/>
      <c r="ZE137" s="90"/>
      <c r="ZF137" s="90"/>
      <c r="ZG137" s="90"/>
      <c r="ZH137" s="90"/>
      <c r="ZI137" s="90"/>
      <c r="ZJ137" s="90"/>
      <c r="ZK137" s="90"/>
      <c r="ZL137" s="90"/>
      <c r="ZM137" s="90"/>
      <c r="ZN137" s="90"/>
      <c r="ZO137" s="90"/>
      <c r="ZP137" s="90"/>
      <c r="ZQ137" s="90"/>
      <c r="ZR137" s="90"/>
      <c r="ZS137" s="90"/>
      <c r="ZT137" s="90"/>
      <c r="ZU137" s="90"/>
      <c r="ZV137" s="90"/>
      <c r="ZW137" s="90"/>
      <c r="ZX137" s="90"/>
      <c r="ZY137" s="90"/>
      <c r="ZZ137" s="90"/>
      <c r="AAA137" s="90"/>
      <c r="AAB137" s="90"/>
      <c r="AAC137" s="90"/>
      <c r="AAD137" s="90"/>
      <c r="AAE137" s="90"/>
      <c r="AAF137" s="90"/>
      <c r="AAG137" s="90"/>
      <c r="AAH137" s="90"/>
      <c r="AAI137" s="90"/>
      <c r="AAJ137" s="90"/>
      <c r="AAK137" s="90"/>
      <c r="AAL137" s="90"/>
      <c r="AAM137" s="90"/>
      <c r="AAN137" s="90"/>
      <c r="AAO137" s="90"/>
      <c r="AAP137" s="90"/>
      <c r="AAQ137" s="90"/>
      <c r="AAR137" s="90"/>
      <c r="AAS137" s="90"/>
      <c r="AAT137" s="90"/>
      <c r="AAU137" s="90"/>
      <c r="AAV137" s="90"/>
      <c r="AAW137" s="90"/>
      <c r="AAX137" s="90"/>
      <c r="AAY137" s="90"/>
      <c r="AAZ137" s="90"/>
      <c r="ABA137" s="90"/>
      <c r="ABB137" s="90"/>
      <c r="ABC137" s="90"/>
      <c r="ABD137" s="90"/>
      <c r="ABE137" s="90"/>
      <c r="ABF137" s="90"/>
      <c r="ABG137" s="90"/>
      <c r="ABH137" s="90"/>
      <c r="ABI137" s="90"/>
      <c r="ABJ137" s="90"/>
      <c r="ABK137" s="90"/>
      <c r="ABL137" s="90"/>
      <c r="ABM137" s="90"/>
      <c r="ABN137" s="90"/>
      <c r="ABO137" s="90"/>
      <c r="ABP137" s="90"/>
      <c r="ABQ137" s="90"/>
      <c r="ABR137" s="90"/>
      <c r="ABS137" s="90"/>
      <c r="ABT137" s="90"/>
      <c r="ABU137" s="90"/>
      <c r="ABV137" s="90"/>
      <c r="ABW137" s="90"/>
      <c r="ABX137" s="90"/>
      <c r="ABY137" s="90"/>
      <c r="ABZ137" s="90"/>
      <c r="ACA137" s="90"/>
      <c r="ACB137" s="90"/>
      <c r="ACC137" s="90"/>
      <c r="ACD137" s="90"/>
      <c r="ACE137" s="90"/>
      <c r="ACF137" s="90"/>
      <c r="ACG137" s="90"/>
      <c r="ACH137" s="90"/>
      <c r="ACI137" s="90"/>
      <c r="ACJ137" s="90"/>
      <c r="ACK137" s="90"/>
      <c r="ACL137" s="90"/>
      <c r="ACM137" s="90"/>
      <c r="ACN137" s="90"/>
      <c r="ACO137" s="90"/>
      <c r="ACP137" s="90"/>
      <c r="ACQ137" s="90"/>
      <c r="ACR137" s="90"/>
      <c r="ACS137" s="90"/>
      <c r="ACT137" s="90"/>
      <c r="ACU137" s="90"/>
      <c r="ACV137" s="90"/>
      <c r="ACW137" s="90"/>
      <c r="ACX137" s="90"/>
      <c r="ACY137" s="90"/>
      <c r="ACZ137" s="90"/>
      <c r="ADA137" s="90"/>
      <c r="ADB137" s="90"/>
      <c r="ADC137" s="90"/>
      <c r="ADD137" s="90"/>
      <c r="ADE137" s="90"/>
      <c r="ADF137" s="90"/>
      <c r="ADG137" s="90"/>
      <c r="ADH137" s="90"/>
      <c r="ADI137" s="90"/>
      <c r="ADJ137" s="90"/>
      <c r="ADK137" s="90"/>
      <c r="ADL137" s="90"/>
      <c r="ADM137" s="90"/>
      <c r="ADN137" s="90"/>
      <c r="ADO137" s="90"/>
      <c r="ADP137" s="90"/>
      <c r="ADQ137" s="90"/>
      <c r="ADR137" s="90"/>
      <c r="ADS137" s="90"/>
      <c r="ADT137" s="90"/>
      <c r="ADU137" s="90"/>
      <c r="ADV137" s="90"/>
      <c r="ADW137" s="90"/>
      <c r="ADX137" s="90"/>
      <c r="ADY137" s="90"/>
      <c r="ADZ137" s="90"/>
      <c r="AEA137" s="90"/>
      <c r="AEB137" s="90"/>
      <c r="AEC137" s="90"/>
      <c r="AED137" s="90"/>
      <c r="AEE137" s="90"/>
      <c r="AEF137" s="90"/>
      <c r="AEG137" s="90"/>
      <c r="AEH137" s="90"/>
      <c r="AEI137" s="90"/>
      <c r="AEJ137" s="90"/>
      <c r="AEK137" s="90"/>
      <c r="AEL137" s="90"/>
      <c r="AEM137" s="90"/>
      <c r="AEN137" s="90"/>
      <c r="AEO137" s="90"/>
      <c r="AEP137" s="90"/>
      <c r="AEQ137" s="90"/>
      <c r="AER137" s="90"/>
      <c r="AES137" s="90"/>
      <c r="AET137" s="90"/>
      <c r="AEU137" s="90"/>
      <c r="AEV137" s="90"/>
      <c r="AEW137" s="90"/>
      <c r="AEX137" s="90"/>
      <c r="AEY137" s="90"/>
      <c r="AEZ137" s="90"/>
      <c r="AFA137" s="90"/>
      <c r="AFB137" s="90"/>
      <c r="AFC137" s="90"/>
      <c r="AFD137" s="90"/>
      <c r="AFE137" s="90"/>
      <c r="AFF137" s="90"/>
      <c r="AFG137" s="90"/>
      <c r="AFH137" s="90"/>
      <c r="AFI137" s="90"/>
      <c r="AFJ137" s="90"/>
      <c r="AFK137" s="90"/>
      <c r="AFL137" s="90"/>
      <c r="AFM137" s="90"/>
      <c r="AFN137" s="90"/>
      <c r="AFO137" s="90"/>
      <c r="AFP137" s="90"/>
      <c r="AFQ137" s="90"/>
      <c r="AFR137" s="90"/>
      <c r="AFS137" s="90"/>
      <c r="AFT137" s="90"/>
      <c r="AFU137" s="90"/>
      <c r="AFV137" s="90"/>
      <c r="AFW137" s="90"/>
      <c r="AFX137" s="90"/>
      <c r="AFY137" s="90"/>
      <c r="AFZ137" s="90"/>
      <c r="AGA137" s="90"/>
      <c r="AGB137" s="90"/>
      <c r="AGC137" s="90"/>
      <c r="AGD137" s="90"/>
      <c r="AGE137" s="90"/>
      <c r="AGF137" s="90"/>
      <c r="AGG137" s="90"/>
      <c r="AGH137" s="90"/>
      <c r="AGI137" s="90"/>
      <c r="AGJ137" s="90"/>
      <c r="AGK137" s="90"/>
      <c r="AGL137" s="90"/>
      <c r="AGM137" s="90"/>
      <c r="AGN137" s="90"/>
      <c r="AGO137" s="90"/>
      <c r="AGP137" s="90"/>
      <c r="AGQ137" s="90"/>
      <c r="AGR137" s="90"/>
      <c r="AGS137" s="90"/>
      <c r="AGT137" s="90"/>
      <c r="AGU137" s="90"/>
      <c r="AGV137" s="90"/>
      <c r="AGW137" s="90"/>
      <c r="AGX137" s="90"/>
      <c r="AGY137" s="90"/>
      <c r="AGZ137" s="90"/>
      <c r="AHA137" s="90"/>
      <c r="AHB137" s="90"/>
      <c r="AHC137" s="90"/>
      <c r="AHD137" s="90"/>
      <c r="AHE137" s="90"/>
      <c r="AHF137" s="90"/>
      <c r="AHG137" s="90"/>
      <c r="AHH137" s="90"/>
      <c r="AHI137" s="90"/>
      <c r="AHJ137" s="90"/>
      <c r="AHK137" s="90"/>
      <c r="AHL137" s="90"/>
      <c r="AHM137" s="90"/>
      <c r="AHN137" s="90"/>
      <c r="AHO137" s="90"/>
      <c r="AHP137" s="90"/>
      <c r="AHQ137" s="90"/>
      <c r="AHR137" s="90"/>
      <c r="AHS137" s="90"/>
      <c r="AHT137" s="90"/>
      <c r="AHU137" s="90"/>
      <c r="AHV137" s="90"/>
      <c r="AHW137" s="90"/>
      <c r="AHX137" s="90"/>
      <c r="AHY137" s="90"/>
      <c r="AHZ137" s="90"/>
      <c r="AIA137" s="90"/>
      <c r="AIB137" s="90"/>
      <c r="AIC137" s="90"/>
      <c r="AID137" s="90"/>
      <c r="AIE137" s="90"/>
      <c r="AIF137" s="90"/>
      <c r="AIG137" s="90"/>
      <c r="AIH137" s="90"/>
      <c r="AII137" s="90"/>
      <c r="AIJ137" s="90"/>
      <c r="AIK137" s="90"/>
      <c r="AIL137" s="90"/>
      <c r="AIM137" s="90"/>
      <c r="AIN137" s="90"/>
      <c r="AIO137" s="90"/>
      <c r="AIP137" s="90"/>
      <c r="AIQ137" s="90"/>
      <c r="AIR137" s="90"/>
      <c r="AIS137" s="90"/>
      <c r="AIT137" s="90"/>
      <c r="AIU137" s="90"/>
      <c r="AIV137" s="90"/>
      <c r="AIW137" s="90"/>
      <c r="AIX137" s="90"/>
      <c r="AIY137" s="90"/>
      <c r="AIZ137" s="90"/>
      <c r="AJA137" s="90"/>
      <c r="AJB137" s="90"/>
      <c r="AJC137" s="90"/>
      <c r="AJD137" s="90"/>
      <c r="AJE137" s="90"/>
      <c r="AJF137" s="90"/>
      <c r="AJG137" s="90"/>
      <c r="AJH137" s="90"/>
      <c r="AJI137" s="90"/>
      <c r="AJJ137" s="90"/>
      <c r="AJK137" s="90"/>
      <c r="AJL137" s="90"/>
      <c r="AJM137" s="90"/>
      <c r="AJN137" s="90"/>
      <c r="AJO137" s="90"/>
      <c r="AJP137" s="90"/>
      <c r="AJQ137" s="90"/>
      <c r="AJR137" s="90"/>
      <c r="AJS137" s="90"/>
      <c r="AJT137" s="90"/>
      <c r="AJU137" s="90"/>
      <c r="AJV137" s="90"/>
      <c r="AJW137" s="90"/>
      <c r="AJX137" s="90"/>
      <c r="AJY137" s="90"/>
      <c r="AJZ137" s="90"/>
      <c r="AKA137" s="90"/>
      <c r="AKB137" s="90"/>
      <c r="AKC137" s="90"/>
      <c r="AKD137" s="90"/>
      <c r="AKE137" s="90"/>
      <c r="AKF137" s="90"/>
      <c r="AKG137" s="90"/>
      <c r="AKH137" s="90"/>
      <c r="AKI137" s="90"/>
      <c r="AKJ137" s="90"/>
      <c r="AKK137" s="90"/>
      <c r="AKL137" s="90"/>
      <c r="AKM137" s="90"/>
      <c r="AKN137" s="90"/>
      <c r="AKO137" s="90"/>
      <c r="AKP137" s="90"/>
      <c r="AKQ137" s="90"/>
      <c r="AKR137" s="90"/>
      <c r="AKS137" s="90"/>
      <c r="AKT137" s="90"/>
      <c r="AKU137" s="90"/>
      <c r="AKV137" s="90"/>
      <c r="AKW137" s="90"/>
      <c r="AKX137" s="90"/>
      <c r="AKY137" s="90"/>
      <c r="AKZ137" s="90"/>
      <c r="ALA137" s="90"/>
      <c r="ALB137" s="90"/>
      <c r="ALC137" s="90"/>
      <c r="ALD137" s="90"/>
      <c r="ALE137" s="90"/>
      <c r="ALF137" s="90"/>
      <c r="ALG137" s="90"/>
      <c r="ALH137" s="90"/>
      <c r="ALI137" s="90"/>
      <c r="ALJ137" s="90"/>
      <c r="ALK137" s="90"/>
      <c r="ALL137" s="90"/>
      <c r="ALM137" s="90"/>
      <c r="ALN137" s="90"/>
      <c r="ALO137" s="90"/>
      <c r="ALP137" s="90"/>
      <c r="ALQ137" s="90"/>
      <c r="ALR137" s="90"/>
      <c r="ALS137" s="90"/>
      <c r="ALT137" s="90"/>
      <c r="ALU137" s="90"/>
      <c r="ALV137" s="90"/>
      <c r="ALW137" s="90"/>
      <c r="ALX137" s="90"/>
      <c r="ALY137" s="90"/>
      <c r="ALZ137" s="90"/>
      <c r="AMA137" s="90"/>
      <c r="AMB137" s="90"/>
      <c r="AMC137" s="90"/>
      <c r="AMD137" s="90"/>
      <c r="AME137" s="90"/>
      <c r="AMF137" s="90"/>
      <c r="AMG137" s="90"/>
      <c r="AMH137" s="90"/>
    </row>
    <row r="138" spans="1:1023" ht="74.099999999999994" customHeight="1">
      <c r="A138" s="430">
        <v>43</v>
      </c>
      <c r="B138" s="433" t="s">
        <v>712</v>
      </c>
      <c r="C138" s="367"/>
      <c r="D138" s="433" t="s">
        <v>1149</v>
      </c>
      <c r="E138" s="433" t="s">
        <v>1150</v>
      </c>
      <c r="F138" s="427"/>
      <c r="G138" s="424"/>
      <c r="H138" s="368"/>
      <c r="I138" s="425"/>
      <c r="J138" s="136" t="s">
        <v>735</v>
      </c>
      <c r="K138" s="137" t="s">
        <v>1160</v>
      </c>
      <c r="L138" s="425"/>
      <c r="M138" s="425"/>
      <c r="N138" s="426"/>
      <c r="O138" s="369"/>
      <c r="P138" s="391"/>
      <c r="Q138" s="385"/>
      <c r="R138" s="393"/>
      <c r="S138" s="394"/>
      <c r="T138" s="385"/>
      <c r="U138" s="404"/>
      <c r="V138" s="136" t="s">
        <v>112</v>
      </c>
      <c r="W138" s="116" t="s">
        <v>1161</v>
      </c>
      <c r="X138" s="117" t="s">
        <v>1162</v>
      </c>
      <c r="Y138" s="118" t="s">
        <v>94</v>
      </c>
      <c r="Z138" s="119" t="s">
        <v>1158</v>
      </c>
      <c r="AA138" s="120" t="str">
        <f t="shared" si="5"/>
        <v>Probabilidad</v>
      </c>
      <c r="AB138" s="121" t="s">
        <v>727</v>
      </c>
      <c r="AC138" s="121" t="s">
        <v>728</v>
      </c>
      <c r="AD138" s="122" t="str">
        <f t="shared" si="6"/>
        <v>40%</v>
      </c>
      <c r="AE138" s="121" t="s">
        <v>954</v>
      </c>
      <c r="AF138" s="121" t="s">
        <v>809</v>
      </c>
      <c r="AG138" s="121" t="s">
        <v>731</v>
      </c>
      <c r="AH138" s="123">
        <f>IFERROR(IF(AND(AA137="Probabilidad",AA138="Probabilidad"),(AI137-(+AI137*AD138)),IF(AND(AA138="Probabilidad",AA137="Impacto"),(AI137-(+AI137*AD138)),IF(AA138="Impacto",AI137,""))),"")</f>
        <v>0.28799999999999998</v>
      </c>
      <c r="AI138" s="122">
        <f t="shared" si="7"/>
        <v>0.28799999999999998</v>
      </c>
      <c r="AJ138" s="387"/>
      <c r="AK138" s="388"/>
      <c r="AL138" s="124">
        <f t="shared" ref="AL138:AL143" si="173">IFERROR(IF(AND(AA137="Impacto",AA138="Impacto"),(AL137-(+AL137*AD138)),IF(AND(AA138="Impacto",AA137="Probabilidad"),(AL137-(+AL137*AD138)),IF(AA138="Probabilidad",AL137,""))),"")</f>
        <v>0.6</v>
      </c>
      <c r="AM138" s="389"/>
      <c r="AN138" s="388"/>
      <c r="AO138" s="384"/>
      <c r="AP138" s="367"/>
      <c r="AQ138" s="120" t="s">
        <v>118</v>
      </c>
      <c r="AR138" s="134" t="s">
        <v>94</v>
      </c>
      <c r="AS138" s="134" t="s">
        <v>94</v>
      </c>
      <c r="AT138" s="134" t="s">
        <v>94</v>
      </c>
      <c r="AU138" s="134" t="s">
        <v>94</v>
      </c>
      <c r="AV138" s="371"/>
      <c r="AW138" s="142" t="s">
        <v>112</v>
      </c>
      <c r="AX138" s="253" t="s">
        <v>2866</v>
      </c>
      <c r="AY138" s="307" t="s">
        <v>2898</v>
      </c>
      <c r="AZ138" s="307" t="s">
        <v>2899</v>
      </c>
      <c r="BA138" s="143" t="s">
        <v>118</v>
      </c>
      <c r="BB138" s="128"/>
      <c r="BC138" s="128"/>
      <c r="BD138" s="128"/>
      <c r="BE138" s="373"/>
      <c r="BF138" s="374"/>
      <c r="BG138" s="374"/>
      <c r="BH138" s="131"/>
    </row>
    <row r="139" spans="1:1023" ht="73.5" customHeight="1">
      <c r="A139" s="430">
        <v>43</v>
      </c>
      <c r="B139" s="433" t="s">
        <v>712</v>
      </c>
      <c r="C139" s="367"/>
      <c r="D139" s="433" t="s">
        <v>1149</v>
      </c>
      <c r="E139" s="433" t="s">
        <v>1150</v>
      </c>
      <c r="F139" s="427"/>
      <c r="G139" s="424"/>
      <c r="H139" s="368"/>
      <c r="I139" s="425"/>
      <c r="J139" s="136" t="s">
        <v>741</v>
      </c>
      <c r="K139" s="137" t="s">
        <v>1163</v>
      </c>
      <c r="L139" s="425"/>
      <c r="M139" s="425"/>
      <c r="N139" s="426"/>
      <c r="O139" s="369"/>
      <c r="P139" s="391"/>
      <c r="Q139" s="385"/>
      <c r="R139" s="393"/>
      <c r="S139" s="394"/>
      <c r="T139" s="385"/>
      <c r="U139" s="404"/>
      <c r="V139" s="136" t="s">
        <v>124</v>
      </c>
      <c r="W139" s="116" t="s">
        <v>1164</v>
      </c>
      <c r="X139" s="117" t="s">
        <v>1165</v>
      </c>
      <c r="Y139" s="118" t="s">
        <v>94</v>
      </c>
      <c r="Z139" s="119" t="s">
        <v>913</v>
      </c>
      <c r="AA139" s="120" t="str">
        <f t="shared" si="5"/>
        <v>Probabilidad</v>
      </c>
      <c r="AB139" s="121" t="s">
        <v>727</v>
      </c>
      <c r="AC139" s="121" t="s">
        <v>728</v>
      </c>
      <c r="AD139" s="122" t="str">
        <f t="shared" si="6"/>
        <v>40%</v>
      </c>
      <c r="AE139" s="121" t="s">
        <v>954</v>
      </c>
      <c r="AF139" s="121" t="s">
        <v>730</v>
      </c>
      <c r="AG139" s="121" t="s">
        <v>731</v>
      </c>
      <c r="AH139" s="123">
        <f t="shared" ref="AH139:AH143" si="174">IFERROR(IF(AND(AA138="Probabilidad",AA139="Probabilidad"),(AI138-(+AI138*AD139)),IF(AND(AA139="Probabilidad",AA138="Impacto"),(AI138-(+AI138*AD139)),IF(AA139="Impacto",AI138,""))),"")</f>
        <v>0.17279999999999998</v>
      </c>
      <c r="AI139" s="122">
        <f t="shared" si="7"/>
        <v>0.17279999999999998</v>
      </c>
      <c r="AJ139" s="387"/>
      <c r="AK139" s="388"/>
      <c r="AL139" s="124">
        <f t="shared" si="173"/>
        <v>0.6</v>
      </c>
      <c r="AM139" s="389"/>
      <c r="AN139" s="388"/>
      <c r="AO139" s="384"/>
      <c r="AP139" s="367"/>
      <c r="AQ139" s="120" t="s">
        <v>128</v>
      </c>
      <c r="AR139" s="134" t="s">
        <v>94</v>
      </c>
      <c r="AS139" s="134" t="s">
        <v>94</v>
      </c>
      <c r="AT139" s="134" t="s">
        <v>94</v>
      </c>
      <c r="AU139" s="134" t="s">
        <v>94</v>
      </c>
      <c r="AV139" s="371"/>
      <c r="AW139" s="142" t="s">
        <v>124</v>
      </c>
      <c r="AX139" s="264" t="s">
        <v>2866</v>
      </c>
      <c r="AY139" s="265" t="s">
        <v>3306</v>
      </c>
      <c r="AZ139" s="265" t="s">
        <v>3307</v>
      </c>
      <c r="BA139" s="143" t="s">
        <v>128</v>
      </c>
      <c r="BB139" s="128"/>
      <c r="BC139" s="128"/>
      <c r="BD139" s="128"/>
      <c r="BE139" s="373"/>
      <c r="BF139" s="374"/>
      <c r="BG139" s="374"/>
      <c r="BH139" s="131"/>
    </row>
    <row r="140" spans="1:1023" ht="99.75" customHeight="1">
      <c r="A140" s="430">
        <v>43</v>
      </c>
      <c r="B140" s="433" t="s">
        <v>712</v>
      </c>
      <c r="C140" s="367"/>
      <c r="D140" s="433" t="s">
        <v>1149</v>
      </c>
      <c r="E140" s="433" t="s">
        <v>1150</v>
      </c>
      <c r="F140" s="427"/>
      <c r="G140" s="424"/>
      <c r="H140" s="368"/>
      <c r="I140" s="425"/>
      <c r="J140" s="136" t="s">
        <v>749</v>
      </c>
      <c r="K140" s="137" t="s">
        <v>1166</v>
      </c>
      <c r="L140" s="425"/>
      <c r="M140" s="425"/>
      <c r="N140" s="426"/>
      <c r="O140" s="369"/>
      <c r="P140" s="391"/>
      <c r="Q140" s="385"/>
      <c r="R140" s="393"/>
      <c r="S140" s="394"/>
      <c r="T140" s="385"/>
      <c r="U140" s="404"/>
      <c r="V140" s="136" t="s">
        <v>131</v>
      </c>
      <c r="W140" s="116" t="s">
        <v>1167</v>
      </c>
      <c r="X140" s="117" t="s">
        <v>1168</v>
      </c>
      <c r="Y140" s="118" t="s">
        <v>1169</v>
      </c>
      <c r="Z140" s="119" t="s">
        <v>1158</v>
      </c>
      <c r="AA140" s="120" t="str">
        <f t="shared" si="5"/>
        <v>Impacto</v>
      </c>
      <c r="AB140" s="121" t="s">
        <v>808</v>
      </c>
      <c r="AC140" s="121" t="s">
        <v>728</v>
      </c>
      <c r="AD140" s="122" t="str">
        <f t="shared" si="6"/>
        <v>25%</v>
      </c>
      <c r="AE140" s="121" t="s">
        <v>729</v>
      </c>
      <c r="AF140" s="121" t="s">
        <v>730</v>
      </c>
      <c r="AG140" s="121" t="s">
        <v>731</v>
      </c>
      <c r="AH140" s="123">
        <f t="shared" si="174"/>
        <v>0.17279999999999998</v>
      </c>
      <c r="AI140" s="122">
        <f t="shared" si="7"/>
        <v>0.17279999999999998</v>
      </c>
      <c r="AJ140" s="387"/>
      <c r="AK140" s="388"/>
      <c r="AL140" s="124">
        <f t="shared" si="173"/>
        <v>0.44999999999999996</v>
      </c>
      <c r="AM140" s="389"/>
      <c r="AN140" s="388"/>
      <c r="AO140" s="384"/>
      <c r="AP140" s="367"/>
      <c r="AQ140" s="120" t="s">
        <v>136</v>
      </c>
      <c r="AR140" s="134" t="s">
        <v>94</v>
      </c>
      <c r="AS140" s="134" t="s">
        <v>94</v>
      </c>
      <c r="AT140" s="134" t="s">
        <v>94</v>
      </c>
      <c r="AU140" s="134" t="s">
        <v>94</v>
      </c>
      <c r="AV140" s="371"/>
      <c r="AW140" s="142" t="s">
        <v>131</v>
      </c>
      <c r="AX140" s="253" t="s">
        <v>2866</v>
      </c>
      <c r="AY140" s="307" t="s">
        <v>3661</v>
      </c>
      <c r="AZ140" s="307" t="s">
        <v>3662</v>
      </c>
      <c r="BA140" s="143" t="s">
        <v>136</v>
      </c>
      <c r="BB140" s="128"/>
      <c r="BC140" s="128"/>
      <c r="BD140" s="128"/>
      <c r="BE140" s="373"/>
      <c r="BF140" s="374"/>
      <c r="BG140" s="374"/>
      <c r="BH140" s="131"/>
    </row>
    <row r="141" spans="1:1023" ht="65.25" customHeight="1">
      <c r="A141" s="430">
        <v>43</v>
      </c>
      <c r="B141" s="433" t="s">
        <v>712</v>
      </c>
      <c r="C141" s="367"/>
      <c r="D141" s="433" t="s">
        <v>1149</v>
      </c>
      <c r="E141" s="433" t="s">
        <v>1150</v>
      </c>
      <c r="F141" s="427"/>
      <c r="G141" s="424"/>
      <c r="H141" s="368"/>
      <c r="I141" s="425"/>
      <c r="J141" s="136" t="s">
        <v>756</v>
      </c>
      <c r="K141" s="137" t="s">
        <v>1170</v>
      </c>
      <c r="L141" s="425"/>
      <c r="M141" s="425"/>
      <c r="N141" s="426"/>
      <c r="O141" s="369"/>
      <c r="P141" s="391"/>
      <c r="Q141" s="385"/>
      <c r="R141" s="393"/>
      <c r="S141" s="394"/>
      <c r="T141" s="385"/>
      <c r="U141" s="404"/>
      <c r="V141" s="136" t="s">
        <v>139</v>
      </c>
      <c r="W141" s="116" t="s">
        <v>1171</v>
      </c>
      <c r="X141" s="161" t="s">
        <v>1172</v>
      </c>
      <c r="Y141" s="162" t="s">
        <v>912</v>
      </c>
      <c r="Z141" s="128" t="s">
        <v>913</v>
      </c>
      <c r="AA141" s="120" t="str">
        <f t="shared" si="5"/>
        <v>Impacto</v>
      </c>
      <c r="AB141" s="121" t="s">
        <v>808</v>
      </c>
      <c r="AC141" s="121" t="s">
        <v>728</v>
      </c>
      <c r="AD141" s="122" t="str">
        <f t="shared" si="6"/>
        <v>25%</v>
      </c>
      <c r="AE141" s="121" t="s">
        <v>729</v>
      </c>
      <c r="AF141" s="121" t="s">
        <v>730</v>
      </c>
      <c r="AG141" s="121" t="s">
        <v>731</v>
      </c>
      <c r="AH141" s="123">
        <f t="shared" si="174"/>
        <v>0.17279999999999998</v>
      </c>
      <c r="AI141" s="122">
        <f t="shared" si="7"/>
        <v>0.17279999999999998</v>
      </c>
      <c r="AJ141" s="387"/>
      <c r="AK141" s="388"/>
      <c r="AL141" s="124">
        <f t="shared" si="173"/>
        <v>0.33749999999999997</v>
      </c>
      <c r="AM141" s="389"/>
      <c r="AN141" s="388"/>
      <c r="AO141" s="384"/>
      <c r="AP141" s="367"/>
      <c r="AQ141" s="120" t="s">
        <v>145</v>
      </c>
      <c r="AR141" s="134" t="s">
        <v>94</v>
      </c>
      <c r="AS141" s="134" t="s">
        <v>94</v>
      </c>
      <c r="AT141" s="134" t="s">
        <v>94</v>
      </c>
      <c r="AU141" s="134" t="s">
        <v>94</v>
      </c>
      <c r="AV141" s="371"/>
      <c r="AW141" s="142" t="s">
        <v>139</v>
      </c>
      <c r="AX141" s="264" t="s">
        <v>2866</v>
      </c>
      <c r="AY141" s="265" t="s">
        <v>3308</v>
      </c>
      <c r="AZ141" s="265" t="s">
        <v>3307</v>
      </c>
      <c r="BA141" s="143" t="s">
        <v>145</v>
      </c>
      <c r="BB141" s="128"/>
      <c r="BC141" s="128"/>
      <c r="BD141" s="128"/>
      <c r="BE141" s="373"/>
      <c r="BF141" s="374"/>
      <c r="BG141" s="374"/>
      <c r="BH141" s="131"/>
    </row>
    <row r="142" spans="1:1023" ht="18.95" customHeight="1">
      <c r="A142" s="430">
        <v>43</v>
      </c>
      <c r="B142" s="433" t="s">
        <v>712</v>
      </c>
      <c r="C142" s="367"/>
      <c r="D142" s="433" t="s">
        <v>1149</v>
      </c>
      <c r="E142" s="433" t="s">
        <v>1150</v>
      </c>
      <c r="F142" s="427"/>
      <c r="G142" s="424"/>
      <c r="H142" s="368"/>
      <c r="I142" s="425"/>
      <c r="J142" s="136" t="s">
        <v>757</v>
      </c>
      <c r="K142" s="137"/>
      <c r="L142" s="425"/>
      <c r="M142" s="425"/>
      <c r="N142" s="426"/>
      <c r="O142" s="369"/>
      <c r="P142" s="391"/>
      <c r="Q142" s="385"/>
      <c r="R142" s="393"/>
      <c r="S142" s="394"/>
      <c r="T142" s="385"/>
      <c r="U142" s="404"/>
      <c r="V142" s="136" t="s">
        <v>150</v>
      </c>
      <c r="W142" s="116"/>
      <c r="X142" s="117"/>
      <c r="Y142" s="118"/>
      <c r="Z142" s="116"/>
      <c r="AA142" s="120" t="str">
        <f t="shared" si="5"/>
        <v/>
      </c>
      <c r="AB142" s="121"/>
      <c r="AC142" s="121"/>
      <c r="AD142" s="122" t="str">
        <f t="shared" si="6"/>
        <v/>
      </c>
      <c r="AE142" s="121"/>
      <c r="AF142" s="121"/>
      <c r="AG142" s="121"/>
      <c r="AH142" s="123" t="str">
        <f t="shared" si="174"/>
        <v/>
      </c>
      <c r="AI142" s="122" t="str">
        <f t="shared" si="7"/>
        <v/>
      </c>
      <c r="AJ142" s="387"/>
      <c r="AK142" s="388"/>
      <c r="AL142" s="124" t="str">
        <f t="shared" si="173"/>
        <v/>
      </c>
      <c r="AM142" s="389"/>
      <c r="AN142" s="388"/>
      <c r="AO142" s="384"/>
      <c r="AP142" s="367"/>
      <c r="AQ142" s="120" t="s">
        <v>155</v>
      </c>
      <c r="AR142" s="119"/>
      <c r="AS142" s="119"/>
      <c r="AT142" s="126"/>
      <c r="AU142" s="119"/>
      <c r="AV142" s="371"/>
      <c r="AW142" s="142" t="s">
        <v>150</v>
      </c>
      <c r="AX142" s="128"/>
      <c r="AY142" s="129"/>
      <c r="AZ142" s="130"/>
      <c r="BA142" s="143" t="s">
        <v>155</v>
      </c>
      <c r="BB142" s="128"/>
      <c r="BC142" s="128"/>
      <c r="BD142" s="128"/>
      <c r="BE142" s="373"/>
      <c r="BF142" s="374"/>
      <c r="BG142" s="374"/>
      <c r="BH142" s="131"/>
    </row>
    <row r="143" spans="1:1023" ht="23.1" customHeight="1">
      <c r="A143" s="431">
        <v>43</v>
      </c>
      <c r="B143" s="434" t="s">
        <v>712</v>
      </c>
      <c r="C143" s="367"/>
      <c r="D143" s="434" t="s">
        <v>1149</v>
      </c>
      <c r="E143" s="434" t="s">
        <v>1150</v>
      </c>
      <c r="F143" s="427"/>
      <c r="G143" s="424"/>
      <c r="H143" s="368"/>
      <c r="I143" s="425"/>
      <c r="J143" s="136" t="s">
        <v>758</v>
      </c>
      <c r="K143" s="137"/>
      <c r="L143" s="425"/>
      <c r="M143" s="425"/>
      <c r="N143" s="426"/>
      <c r="O143" s="369"/>
      <c r="P143" s="392"/>
      <c r="Q143" s="385"/>
      <c r="R143" s="393"/>
      <c r="S143" s="394"/>
      <c r="T143" s="385"/>
      <c r="U143" s="405"/>
      <c r="V143" s="136" t="s">
        <v>161</v>
      </c>
      <c r="W143" s="116"/>
      <c r="X143" s="117"/>
      <c r="Y143" s="118"/>
      <c r="Z143" s="116"/>
      <c r="AA143" s="120" t="str">
        <f t="shared" si="5"/>
        <v/>
      </c>
      <c r="AB143" s="121"/>
      <c r="AC143" s="121"/>
      <c r="AD143" s="122" t="str">
        <f t="shared" si="6"/>
        <v/>
      </c>
      <c r="AE143" s="121"/>
      <c r="AF143" s="121"/>
      <c r="AG143" s="121"/>
      <c r="AH143" s="123" t="str">
        <f t="shared" si="174"/>
        <v/>
      </c>
      <c r="AI143" s="122" t="str">
        <f t="shared" si="7"/>
        <v/>
      </c>
      <c r="AJ143" s="387"/>
      <c r="AK143" s="388"/>
      <c r="AL143" s="124" t="str">
        <f t="shared" si="173"/>
        <v/>
      </c>
      <c r="AM143" s="389"/>
      <c r="AN143" s="388"/>
      <c r="AO143" s="384"/>
      <c r="AP143" s="367"/>
      <c r="AQ143" s="120" t="s">
        <v>162</v>
      </c>
      <c r="AR143" s="119"/>
      <c r="AS143" s="119"/>
      <c r="AT143" s="126"/>
      <c r="AU143" s="119"/>
      <c r="AV143" s="372"/>
      <c r="AW143" s="142" t="s">
        <v>161</v>
      </c>
      <c r="AX143" s="128"/>
      <c r="AY143" s="129"/>
      <c r="AZ143" s="130"/>
      <c r="BA143" s="143" t="s">
        <v>162</v>
      </c>
      <c r="BB143" s="128"/>
      <c r="BC143" s="128"/>
      <c r="BD143" s="128"/>
      <c r="BE143" s="373"/>
      <c r="BF143" s="374"/>
      <c r="BG143" s="374"/>
      <c r="BH143" s="131"/>
    </row>
    <row r="144" spans="1:1023" s="144" customFormat="1" ht="93.75" customHeight="1">
      <c r="A144" s="429">
        <v>44</v>
      </c>
      <c r="B144" s="432" t="s">
        <v>712</v>
      </c>
      <c r="C144" s="367" t="s">
        <v>713</v>
      </c>
      <c r="D144" s="432" t="s">
        <v>1149</v>
      </c>
      <c r="E144" s="432" t="s">
        <v>1173</v>
      </c>
      <c r="F144" s="427" t="s">
        <v>1174</v>
      </c>
      <c r="G144" s="424" t="s">
        <v>1175</v>
      </c>
      <c r="H144" s="368" t="str">
        <f>IF(B144="Seguridad_Información","Posibilidad de "&amp;C144&amp;"con "&amp;M144&amp;" "&amp;"por"&amp;" "&amp;I144&amp;" "&amp;"debido a"&amp;" "&amp;L144,"Posibilidad de"&amp;" "&amp;M144&amp;" "&amp;"por"&amp;" "&amp;I144&amp;" debido a"&amp;" "&amp;L144)</f>
        <v>Posibilidad de Afectación Reputacional por inserción de piezas documentales en  expedientes que no corresponden debido a desconocimiento técnico y/o falencias en los controles del proceso</v>
      </c>
      <c r="I144" s="425" t="s">
        <v>1176</v>
      </c>
      <c r="J144" s="136" t="s">
        <v>717</v>
      </c>
      <c r="K144" s="137" t="s">
        <v>1177</v>
      </c>
      <c r="L144" s="425" t="s">
        <v>1178</v>
      </c>
      <c r="M144" s="425" t="s">
        <v>897</v>
      </c>
      <c r="N144" s="426" t="s">
        <v>1179</v>
      </c>
      <c r="O144" s="369" t="s">
        <v>722</v>
      </c>
      <c r="P144" s="390" t="str">
        <f>IF(OR($O144=[3]Tabla_Probabilidad!$D$30,$O144=[3]Tabla_Probabilidad!$D$32,$O144=[3]Tabla_Probabilidad!$J$32),"Muy Baja",IF(OR($O144=[3]Tabla_Probabilidad!$E$30,$O144=[3]Tabla_Probabilidad!$E$32,$O144=[3]Tabla_Probabilidad!$K$32),"Baja",IF(OR($O144=[3]Tabla_Probabilidad!$F$30,$O144=[3]Tabla_Probabilidad!$F$32,$O144=[3]Tabla_Probabilidad!$L$32),"Media",IF(OR($O144=[3]Tabla_Probabilidad!$G$30,$O144=[3]Tabla_Probabilidad!$G$32,$O144=[3]Tabla_Probabilidad!$M$32),"Alta",IF(OR($O144=[3]Tabla_Probabilidad!$H$30,$O144=[3]Tabla_Probabilidad!$H$32,$O144=[3]Tabla_Probabilidad!$N$32),"Muy Alta","")))))</f>
        <v>Media</v>
      </c>
      <c r="Q144" s="385">
        <f t="shared" ref="Q144" si="175">IF(P144="","",IF(P144="Muy Baja",0.2,IF(P144="Baja",0.4,IF(P144="Media",0.6,IF(P144="Alta",0.8,IF(P144="Muy Alta",1,))))))</f>
        <v>0.6</v>
      </c>
      <c r="R144" s="393" t="s">
        <v>816</v>
      </c>
      <c r="S144" s="394" t="str">
        <f>IF(OR($R144=[3]Tabla_Impacto!$D$24,$R144=[3]Tabla_Impacto!$D$27,$R144=[3]Tabla_Impacto!$J$24,$R144=[3]Tabla_Impacto!$P$26,$R144=[3]Tabla_Impacto!$V$26,$R144=[3]Tabla_Impacto!$AB$26),"Leve",IF(OR($R144=[3]Tabla_Impacto!$E$24,$R144=[3]Tabla_Impacto!$E$27,$R144=[3]Tabla_Impacto!$K$24,$R144=[3]Tabla_Impacto!$Q$26,$R144=[3]Tabla_Impacto!$W$26,$R144=[3]Tabla_Impacto!$AC$26),"Menor",IF(OR($R144=[3]Tabla_Impacto!$F$24,$R144=[3]Tabla_Impacto!$F$27,$R144=[3]Tabla_Impacto!$L$24,$R144=[3]Tabla_Impacto!$R$26,$R144=[3]Tabla_Impacto!$X$26,$R144=[3]Tabla_Impacto!$AD$26),"Moderado",IF(OR($R144=[3]Tabla_Impacto!$G$24,$R144=[3]Tabla_Impacto!$G$27,$R144=[3]Tabla_Impacto!$M$24,$R144=[3]Tabla_Impacto!$S$26,$R144=[3]Tabla_Impacto!$Y$26,$R144=[3]Tabla_Impacto!$AE$26),"Mayor",IF(OR($R144=[3]Tabla_Impacto!$H$24,$R144=[3]Tabla_Impacto!$H$27,$R144=[3]Tabla_Impacto!$N$24,$R144=[3]Tabla_Impacto!$T$26,$R144=[3]Tabla_Impacto!$Z$26,$R144=[3]Tabla_Impacto!$AF$26),"Catastrófico","")))))</f>
        <v>Menor</v>
      </c>
      <c r="T144" s="385">
        <f t="shared" ref="T144" si="176">IF(S144="","",IF(S144="Leve",0.2,IF(S144="Menor",0.4,IF(S144="Moderado",0.6,IF(S144="Mayor",0.8,IF(S144="Catastrófico",1,))))))</f>
        <v>0.4</v>
      </c>
      <c r="U144" s="403" t="str">
        <f t="shared" ref="U144" si="177">IF(OR(AND(P144="Muy Baja",S144="Leve"),AND(P144="Muy Baja",S144="Menor"),AND(P144="Baja",S144="Leve")),"Bajo",IF(OR(AND(P144="Muy baja",S144="Moderado"),AND(P144="Baja",S144="Menor"),AND(P144="Baja",S144="Moderado"),AND(P144="Media",S144="Leve"),AND(P144="Media",S144="Menor"),AND(P144="Media",S144="Moderado"),AND(P144="Alta",S144="Leve"),AND(P144="Alta",S144="Menor")),"Moderado",IF(OR(AND(P144="Muy Baja",S144="Mayor"),AND(P144="Baja",S144="Mayor"),AND(P144="Media",S144="Mayor"),AND(P144="Alta",S144="Moderado"),AND(P144="Alta",S144="Mayor"),AND(P144="Muy Alta",S144="Leve"),AND(P144="Muy Alta",S144="Menor"),AND(P144="Muy Alta",S144="Moderado"),AND(P144="Muy Alta",S144="Mayor")),"Alto",IF(OR(AND(P144="Muy Baja",S144="Catastrófico"),AND(P144="Baja",S144="Catastrófico"),AND(P144="Media",S144="Catastrófico"),AND(P144="Alta",S144="Catastrófico"),AND(P144="Muy Alta",S144="Catastrófico")),"Extremo",""))))</f>
        <v>Moderado</v>
      </c>
      <c r="V144" s="136" t="s">
        <v>91</v>
      </c>
      <c r="W144" s="116" t="s">
        <v>1180</v>
      </c>
      <c r="X144" s="117" t="s">
        <v>1181</v>
      </c>
      <c r="Y144" s="118" t="s">
        <v>1182</v>
      </c>
      <c r="Z144" s="119" t="s">
        <v>1158</v>
      </c>
      <c r="AA144" s="120" t="str">
        <f t="shared" si="5"/>
        <v>Probabilidad</v>
      </c>
      <c r="AB144" s="121" t="s">
        <v>740</v>
      </c>
      <c r="AC144" s="121" t="s">
        <v>728</v>
      </c>
      <c r="AD144" s="122" t="str">
        <f t="shared" si="6"/>
        <v>30%</v>
      </c>
      <c r="AE144" s="121" t="s">
        <v>729</v>
      </c>
      <c r="AF144" s="121" t="s">
        <v>809</v>
      </c>
      <c r="AG144" s="121" t="s">
        <v>731</v>
      </c>
      <c r="AH144" s="123">
        <f>IFERROR(IF(AA144="Probabilidad",(Q144-(+Q144*AD144)),IF(AA144="Impacto",Q144,"")),"")</f>
        <v>0.42</v>
      </c>
      <c r="AI144" s="122">
        <f t="shared" si="7"/>
        <v>0.42</v>
      </c>
      <c r="AJ144" s="387" t="str">
        <f t="shared" ref="AJ144" si="178">IFERROR(IF(AK144="","",IF(AK144&lt;=0.2,"Muy Baja",IF(AK144&lt;=0.4,"Baja",IF(AK144&lt;=0.6,"Media",IF(AK144&lt;=0.8,"Alta","Muy Alta"))))),"")</f>
        <v>Muy Baja</v>
      </c>
      <c r="AK144" s="388">
        <f t="shared" ref="AK144" si="179">IFERROR(LOOKUP(MAX(AI144:AI150)+1,(AI144:AI150)),"")</f>
        <v>0.1764</v>
      </c>
      <c r="AL144" s="124">
        <f>IFERROR(IF(AA144="Impacto",(T144-(+T144*AD144)),IF(AA144="Probabilidad",T144,"")),"")</f>
        <v>0.4</v>
      </c>
      <c r="AM144" s="389" t="str">
        <f t="shared" ref="AM144" si="180">IFERROR(IF(AN144="","",IF(AN144&lt;=0.2,"Leve",IF(AN144&lt;=0.4,"Menor",IF(AN144&lt;=0.6,"Moderado",IF(AN144&lt;=0.8,"Mayor","Catastrófico"))))),"")</f>
        <v>Menor</v>
      </c>
      <c r="AN144" s="388">
        <f t="shared" ref="AN144" si="181">IFERROR(LOOKUP(MAX(AL144:AL150)+1,(AL144:AL150)),"")</f>
        <v>0.4</v>
      </c>
      <c r="AO144" s="384" t="str">
        <f t="shared" ref="AO144" si="182">IFERROR(IF(OR(AND(AJ144="Muy Baja",AM144="Leve"),AND(AJ144="Muy Baja",AM144="Menor"),AND(AJ144="Baja",AM144="Leve")),"Bajo",IF(OR(AND(AJ144="Muy baja",AM144="Moderado"),AND(AJ144="Baja",AM144="Menor"),AND(AJ144="Baja",AM144="Moderado"),AND(AJ144="Media",AM144="Leve"),AND(AJ144="Media",AM144="Menor"),AND(AJ144="Media",AM144="Moderado"),AND(AJ144="Alta",AM144="Leve"),AND(AJ144="Alta",AM144="Menor")),"Moderado",IF(OR(AND(AJ144="Muy Baja",AM144="Mayor"),AND(AJ144="Baja",AM144="Mayor"),AND(AJ144="Media",AM144="Mayor"),AND(AJ144="Alta",AM144="Moderado"),AND(AJ144="Alta",AM144="Mayor"),AND(AJ144="Muy Alta",AM144="Leve"),AND(AJ144="Muy Alta",AM144="Menor"),AND(AJ144="Muy Alta",AM144="Moderado"),AND(AJ144="Muy Alta",AM144="Mayor")),"Alto",IF(OR(AND(AJ144="Muy Baja",AM144="Catastrófico"),AND(AJ144="Baja",AM144="Catastrófico"),AND(AJ144="Media",AM144="Catastrófico"),AND(AJ144="Alta",AM144="Catastrófico"),AND(AJ144="Muy Alta",AM144="Catastrófico")),"Extremo","")))),"")</f>
        <v>Bajo</v>
      </c>
      <c r="AP144" s="367" t="s">
        <v>821</v>
      </c>
      <c r="AQ144" s="120" t="s">
        <v>105</v>
      </c>
      <c r="AR144" s="134" t="s">
        <v>94</v>
      </c>
      <c r="AS144" s="134" t="s">
        <v>94</v>
      </c>
      <c r="AT144" s="134" t="s">
        <v>94</v>
      </c>
      <c r="AU144" s="134" t="s">
        <v>94</v>
      </c>
      <c r="AV144" s="370" t="s">
        <v>1183</v>
      </c>
      <c r="AW144" s="142" t="s">
        <v>91</v>
      </c>
      <c r="AX144" s="253" t="s">
        <v>2866</v>
      </c>
      <c r="AY144" s="307" t="s">
        <v>2900</v>
      </c>
      <c r="AZ144" s="307" t="s">
        <v>2901</v>
      </c>
      <c r="BA144" s="143" t="s">
        <v>105</v>
      </c>
      <c r="BB144" s="128"/>
      <c r="BC144" s="128"/>
      <c r="BD144" s="128"/>
      <c r="BE144" s="373" t="s">
        <v>2891</v>
      </c>
      <c r="BF144" s="374"/>
      <c r="BG144" s="374"/>
      <c r="BH144" s="131"/>
      <c r="BI144" s="90"/>
      <c r="BJ144" s="90"/>
      <c r="BK144" s="90"/>
      <c r="BL144" s="90"/>
      <c r="BM144" s="90"/>
      <c r="BN144" s="90"/>
      <c r="BO144" s="90"/>
      <c r="BP144" s="90"/>
      <c r="BQ144" s="90"/>
      <c r="BR144" s="90"/>
      <c r="BS144" s="90"/>
      <c r="BT144" s="90"/>
      <c r="BU144" s="90"/>
      <c r="BV144" s="90"/>
      <c r="BW144" s="90"/>
      <c r="BX144" s="90"/>
      <c r="BY144" s="90"/>
      <c r="BZ144" s="90"/>
      <c r="CA144" s="90"/>
      <c r="CB144" s="90"/>
      <c r="CC144" s="90"/>
      <c r="CD144" s="90"/>
      <c r="CE144" s="90"/>
      <c r="CF144" s="90"/>
      <c r="CG144" s="90"/>
      <c r="CH144" s="90"/>
      <c r="CI144" s="90"/>
      <c r="CJ144" s="90"/>
      <c r="CK144" s="90"/>
      <c r="CL144" s="90"/>
      <c r="CM144" s="90"/>
      <c r="CN144" s="90"/>
      <c r="CO144" s="90"/>
      <c r="CP144" s="90"/>
      <c r="CQ144" s="90"/>
      <c r="CR144" s="90"/>
      <c r="CS144" s="90"/>
      <c r="CT144" s="90"/>
      <c r="CU144" s="90"/>
      <c r="CV144" s="90"/>
      <c r="CW144" s="90"/>
      <c r="CX144" s="90"/>
      <c r="CY144" s="90"/>
      <c r="CZ144" s="90"/>
      <c r="DA144" s="90"/>
      <c r="DB144" s="90"/>
      <c r="DC144" s="90"/>
      <c r="DD144" s="90"/>
      <c r="DE144" s="90"/>
      <c r="DF144" s="90"/>
      <c r="DG144" s="90"/>
      <c r="DH144" s="90"/>
      <c r="DI144" s="90"/>
      <c r="DJ144" s="90"/>
      <c r="DK144" s="90"/>
      <c r="DL144" s="90"/>
      <c r="DM144" s="90"/>
      <c r="DN144" s="90"/>
      <c r="DO144" s="90"/>
      <c r="DP144" s="90"/>
      <c r="DQ144" s="90"/>
      <c r="DR144" s="90"/>
      <c r="DS144" s="90"/>
      <c r="DT144" s="90"/>
      <c r="DU144" s="90"/>
      <c r="DV144" s="90"/>
      <c r="DW144" s="90"/>
      <c r="DX144" s="90"/>
      <c r="DY144" s="90"/>
      <c r="DZ144" s="90"/>
      <c r="EA144" s="90"/>
      <c r="EB144" s="90"/>
      <c r="EC144" s="90"/>
      <c r="ED144" s="90"/>
      <c r="EE144" s="90"/>
      <c r="EF144" s="90"/>
      <c r="EG144" s="90"/>
      <c r="EH144" s="90"/>
      <c r="EI144" s="90"/>
      <c r="EJ144" s="90"/>
      <c r="EK144" s="90"/>
      <c r="EL144" s="90"/>
      <c r="EM144" s="90"/>
      <c r="EN144" s="90"/>
      <c r="EO144" s="90"/>
      <c r="EP144" s="90"/>
      <c r="EQ144" s="90"/>
      <c r="ER144" s="90"/>
      <c r="ES144" s="90"/>
      <c r="ET144" s="90"/>
      <c r="EU144" s="90"/>
      <c r="EV144" s="90"/>
      <c r="EW144" s="90"/>
      <c r="EX144" s="90"/>
      <c r="EY144" s="90"/>
      <c r="EZ144" s="90"/>
      <c r="FA144" s="90"/>
      <c r="FB144" s="90"/>
      <c r="FC144" s="90"/>
      <c r="FD144" s="90"/>
      <c r="FE144" s="90"/>
      <c r="FF144" s="90"/>
      <c r="FG144" s="90"/>
      <c r="FH144" s="90"/>
      <c r="FI144" s="90"/>
      <c r="FJ144" s="90"/>
      <c r="FK144" s="90"/>
      <c r="FL144" s="90"/>
      <c r="FM144" s="90"/>
      <c r="FN144" s="90"/>
      <c r="FO144" s="90"/>
      <c r="FP144" s="90"/>
      <c r="FQ144" s="90"/>
      <c r="FR144" s="90"/>
      <c r="FS144" s="90"/>
      <c r="FT144" s="90"/>
      <c r="FU144" s="90"/>
      <c r="FV144" s="90"/>
      <c r="FW144" s="90"/>
      <c r="FX144" s="90"/>
      <c r="FY144" s="90"/>
      <c r="FZ144" s="90"/>
      <c r="GA144" s="90"/>
      <c r="GB144" s="90"/>
      <c r="GC144" s="90"/>
      <c r="GD144" s="90"/>
      <c r="GE144" s="90"/>
      <c r="GF144" s="90"/>
      <c r="GG144" s="90"/>
      <c r="GH144" s="90"/>
      <c r="GI144" s="90"/>
      <c r="GJ144" s="90"/>
      <c r="GK144" s="90"/>
      <c r="GL144" s="90"/>
      <c r="GM144" s="90"/>
      <c r="GN144" s="90"/>
      <c r="GO144" s="90"/>
      <c r="GP144" s="90"/>
      <c r="GQ144" s="90"/>
      <c r="GR144" s="90"/>
      <c r="GS144" s="90"/>
      <c r="GT144" s="90"/>
      <c r="GU144" s="90"/>
      <c r="GV144" s="90"/>
      <c r="GW144" s="90"/>
      <c r="GX144" s="90"/>
      <c r="GY144" s="90"/>
      <c r="GZ144" s="90"/>
      <c r="HA144" s="90"/>
      <c r="HB144" s="90"/>
      <c r="HC144" s="90"/>
      <c r="HD144" s="90"/>
      <c r="HE144" s="90"/>
      <c r="HF144" s="90"/>
      <c r="HG144" s="90"/>
      <c r="HH144" s="90"/>
      <c r="HI144" s="90"/>
      <c r="HJ144" s="90"/>
      <c r="HK144" s="90"/>
      <c r="HL144" s="90"/>
      <c r="HM144" s="90"/>
      <c r="HN144" s="90"/>
      <c r="HO144" s="90"/>
      <c r="HP144" s="90"/>
      <c r="HQ144" s="90"/>
      <c r="HR144" s="90"/>
      <c r="HS144" s="90"/>
      <c r="HT144" s="90"/>
      <c r="HU144" s="90"/>
      <c r="HV144" s="90"/>
      <c r="HW144" s="90"/>
      <c r="HX144" s="90"/>
      <c r="HY144" s="90"/>
      <c r="HZ144" s="90"/>
      <c r="IA144" s="90"/>
      <c r="IB144" s="90"/>
      <c r="IC144" s="90"/>
      <c r="ID144" s="90"/>
      <c r="IE144" s="90"/>
      <c r="IF144" s="90"/>
      <c r="IG144" s="90"/>
      <c r="IH144" s="90"/>
      <c r="II144" s="90"/>
      <c r="IJ144" s="90"/>
      <c r="IK144" s="90"/>
      <c r="IL144" s="90"/>
      <c r="IM144" s="90"/>
      <c r="IN144" s="90"/>
      <c r="IO144" s="90"/>
      <c r="IP144" s="90"/>
      <c r="IQ144" s="90"/>
      <c r="IR144" s="90"/>
      <c r="IS144" s="90"/>
      <c r="IT144" s="90"/>
      <c r="IU144" s="90"/>
      <c r="IV144" s="90"/>
      <c r="IW144" s="90"/>
      <c r="IX144" s="90"/>
      <c r="IY144" s="90"/>
      <c r="IZ144" s="90"/>
      <c r="JA144" s="90"/>
      <c r="JB144" s="90"/>
      <c r="JC144" s="90"/>
      <c r="JD144" s="90"/>
      <c r="JE144" s="90"/>
      <c r="JF144" s="90"/>
      <c r="JG144" s="90"/>
      <c r="JH144" s="90"/>
      <c r="JI144" s="90"/>
      <c r="JJ144" s="90"/>
      <c r="JK144" s="90"/>
      <c r="JL144" s="90"/>
      <c r="JM144" s="90"/>
      <c r="JN144" s="90"/>
      <c r="JO144" s="90"/>
      <c r="JP144" s="90"/>
      <c r="JQ144" s="90"/>
      <c r="JR144" s="90"/>
      <c r="JS144" s="90"/>
      <c r="JT144" s="90"/>
      <c r="JU144" s="90"/>
      <c r="JV144" s="90"/>
      <c r="JW144" s="90"/>
      <c r="JX144" s="90"/>
      <c r="JY144" s="90"/>
      <c r="JZ144" s="90"/>
      <c r="KA144" s="90"/>
      <c r="KB144" s="90"/>
      <c r="KC144" s="90"/>
      <c r="KD144" s="90"/>
      <c r="KE144" s="90"/>
      <c r="KF144" s="90"/>
      <c r="KG144" s="90"/>
      <c r="KH144" s="90"/>
      <c r="KI144" s="90"/>
      <c r="KJ144" s="90"/>
      <c r="KK144" s="90"/>
      <c r="KL144" s="90"/>
      <c r="KM144" s="90"/>
      <c r="KN144" s="90"/>
      <c r="KO144" s="90"/>
      <c r="KP144" s="90"/>
      <c r="KQ144" s="90"/>
      <c r="KR144" s="90"/>
      <c r="KS144" s="90"/>
      <c r="KT144" s="90"/>
      <c r="KU144" s="90"/>
      <c r="KV144" s="90"/>
      <c r="KW144" s="90"/>
      <c r="KX144" s="90"/>
      <c r="KY144" s="90"/>
      <c r="KZ144" s="90"/>
      <c r="LA144" s="90"/>
      <c r="LB144" s="90"/>
      <c r="LC144" s="90"/>
      <c r="LD144" s="90"/>
      <c r="LE144" s="90"/>
      <c r="LF144" s="90"/>
      <c r="LG144" s="90"/>
      <c r="LH144" s="90"/>
      <c r="LI144" s="90"/>
      <c r="LJ144" s="90"/>
      <c r="LK144" s="90"/>
      <c r="LL144" s="90"/>
      <c r="LM144" s="90"/>
      <c r="LN144" s="90"/>
      <c r="LO144" s="90"/>
      <c r="LP144" s="90"/>
      <c r="LQ144" s="90"/>
      <c r="LR144" s="90"/>
      <c r="LS144" s="90"/>
      <c r="LT144" s="90"/>
      <c r="LU144" s="90"/>
      <c r="LV144" s="90"/>
      <c r="LW144" s="90"/>
      <c r="LX144" s="90"/>
      <c r="LY144" s="90"/>
      <c r="LZ144" s="90"/>
      <c r="MA144" s="90"/>
      <c r="MB144" s="90"/>
      <c r="MC144" s="90"/>
      <c r="MD144" s="90"/>
      <c r="ME144" s="90"/>
      <c r="MF144" s="90"/>
      <c r="MG144" s="90"/>
      <c r="MH144" s="90"/>
      <c r="MI144" s="90"/>
      <c r="MJ144" s="90"/>
      <c r="MK144" s="90"/>
      <c r="ML144" s="90"/>
      <c r="MM144" s="90"/>
      <c r="MN144" s="90"/>
      <c r="MO144" s="90"/>
      <c r="MP144" s="90"/>
      <c r="MQ144" s="90"/>
      <c r="MR144" s="90"/>
      <c r="MS144" s="90"/>
      <c r="MT144" s="90"/>
      <c r="MU144" s="90"/>
      <c r="MV144" s="90"/>
      <c r="MW144" s="90"/>
      <c r="MX144" s="90"/>
      <c r="MY144" s="90"/>
      <c r="MZ144" s="90"/>
      <c r="NA144" s="90"/>
      <c r="NB144" s="90"/>
      <c r="NC144" s="90"/>
      <c r="ND144" s="90"/>
      <c r="NE144" s="90"/>
      <c r="NF144" s="90"/>
      <c r="NG144" s="90"/>
      <c r="NH144" s="90"/>
      <c r="NI144" s="90"/>
      <c r="NJ144" s="90"/>
      <c r="NK144" s="90"/>
      <c r="NL144" s="90"/>
      <c r="NM144" s="90"/>
      <c r="NN144" s="90"/>
      <c r="NO144" s="90"/>
      <c r="NP144" s="90"/>
      <c r="NQ144" s="90"/>
      <c r="NR144" s="90"/>
      <c r="NS144" s="90"/>
      <c r="NT144" s="90"/>
      <c r="NU144" s="90"/>
      <c r="NV144" s="90"/>
      <c r="NW144" s="90"/>
      <c r="NX144" s="90"/>
      <c r="NY144" s="90"/>
      <c r="NZ144" s="90"/>
      <c r="OA144" s="90"/>
      <c r="OB144" s="90"/>
      <c r="OC144" s="90"/>
      <c r="OD144" s="90"/>
      <c r="OE144" s="90"/>
      <c r="OF144" s="90"/>
      <c r="OG144" s="90"/>
      <c r="OH144" s="90"/>
      <c r="OI144" s="90"/>
      <c r="OJ144" s="90"/>
      <c r="OK144" s="90"/>
      <c r="OL144" s="90"/>
      <c r="OM144" s="90"/>
      <c r="ON144" s="90"/>
      <c r="OO144" s="90"/>
      <c r="OP144" s="90"/>
      <c r="OQ144" s="90"/>
      <c r="OR144" s="90"/>
      <c r="OS144" s="90"/>
      <c r="OT144" s="90"/>
      <c r="OU144" s="90"/>
      <c r="OV144" s="90"/>
      <c r="OW144" s="90"/>
      <c r="OX144" s="90"/>
      <c r="OY144" s="90"/>
      <c r="OZ144" s="90"/>
      <c r="PA144" s="90"/>
      <c r="PB144" s="90"/>
      <c r="PC144" s="90"/>
      <c r="PD144" s="90"/>
      <c r="PE144" s="90"/>
      <c r="PF144" s="90"/>
      <c r="PG144" s="90"/>
      <c r="PH144" s="90"/>
      <c r="PI144" s="90"/>
      <c r="PJ144" s="90"/>
      <c r="PK144" s="90"/>
      <c r="PL144" s="90"/>
      <c r="PM144" s="90"/>
      <c r="PN144" s="90"/>
      <c r="PO144" s="90"/>
      <c r="PP144" s="90"/>
      <c r="PQ144" s="90"/>
      <c r="PR144" s="90"/>
      <c r="PS144" s="90"/>
      <c r="PT144" s="90"/>
      <c r="PU144" s="90"/>
      <c r="PV144" s="90"/>
      <c r="PW144" s="90"/>
      <c r="PX144" s="90"/>
      <c r="PY144" s="90"/>
      <c r="PZ144" s="90"/>
      <c r="QA144" s="90"/>
      <c r="QB144" s="90"/>
      <c r="QC144" s="90"/>
      <c r="QD144" s="90"/>
      <c r="QE144" s="90"/>
      <c r="QF144" s="90"/>
      <c r="QG144" s="90"/>
      <c r="QH144" s="90"/>
      <c r="QI144" s="90"/>
      <c r="QJ144" s="90"/>
      <c r="QK144" s="90"/>
      <c r="QL144" s="90"/>
      <c r="QM144" s="90"/>
      <c r="QN144" s="90"/>
      <c r="QO144" s="90"/>
      <c r="QP144" s="90"/>
      <c r="QQ144" s="90"/>
      <c r="QR144" s="90"/>
      <c r="QS144" s="90"/>
      <c r="QT144" s="90"/>
      <c r="QU144" s="90"/>
      <c r="QV144" s="90"/>
      <c r="QW144" s="90"/>
      <c r="QX144" s="90"/>
      <c r="QY144" s="90"/>
      <c r="QZ144" s="90"/>
      <c r="RA144" s="90"/>
      <c r="RB144" s="90"/>
      <c r="RC144" s="90"/>
      <c r="RD144" s="90"/>
      <c r="RE144" s="90"/>
      <c r="RF144" s="90"/>
      <c r="RG144" s="90"/>
      <c r="RH144" s="90"/>
      <c r="RI144" s="90"/>
      <c r="RJ144" s="90"/>
      <c r="RK144" s="90"/>
      <c r="RL144" s="90"/>
      <c r="RM144" s="90"/>
      <c r="RN144" s="90"/>
      <c r="RO144" s="90"/>
      <c r="RP144" s="90"/>
      <c r="RQ144" s="90"/>
      <c r="RR144" s="90"/>
      <c r="RS144" s="90"/>
      <c r="RT144" s="90"/>
      <c r="RU144" s="90"/>
      <c r="RV144" s="90"/>
      <c r="RW144" s="90"/>
      <c r="RX144" s="90"/>
      <c r="RY144" s="90"/>
      <c r="RZ144" s="90"/>
      <c r="SA144" s="90"/>
      <c r="SB144" s="90"/>
      <c r="SC144" s="90"/>
      <c r="SD144" s="90"/>
      <c r="SE144" s="90"/>
      <c r="SF144" s="90"/>
      <c r="SG144" s="90"/>
      <c r="SH144" s="90"/>
      <c r="SI144" s="90"/>
      <c r="SJ144" s="90"/>
      <c r="SK144" s="90"/>
      <c r="SL144" s="90"/>
      <c r="SM144" s="90"/>
      <c r="SN144" s="90"/>
      <c r="SO144" s="90"/>
      <c r="SP144" s="90"/>
      <c r="SQ144" s="90"/>
      <c r="SR144" s="90"/>
      <c r="SS144" s="90"/>
      <c r="ST144" s="90"/>
      <c r="SU144" s="90"/>
      <c r="SV144" s="90"/>
      <c r="SW144" s="90"/>
      <c r="SX144" s="90"/>
      <c r="SY144" s="90"/>
      <c r="SZ144" s="90"/>
      <c r="TA144" s="90"/>
      <c r="TB144" s="90"/>
      <c r="TC144" s="90"/>
      <c r="TD144" s="90"/>
      <c r="TE144" s="90"/>
      <c r="TF144" s="90"/>
      <c r="TG144" s="90"/>
      <c r="TH144" s="90"/>
      <c r="TI144" s="90"/>
      <c r="TJ144" s="90"/>
      <c r="TK144" s="90"/>
      <c r="TL144" s="90"/>
      <c r="TM144" s="90"/>
      <c r="TN144" s="90"/>
      <c r="TO144" s="90"/>
      <c r="TP144" s="90"/>
      <c r="TQ144" s="90"/>
      <c r="TR144" s="90"/>
      <c r="TS144" s="90"/>
      <c r="TT144" s="90"/>
      <c r="TU144" s="90"/>
      <c r="TV144" s="90"/>
      <c r="TW144" s="90"/>
      <c r="TX144" s="90"/>
      <c r="TY144" s="90"/>
      <c r="TZ144" s="90"/>
      <c r="UA144" s="90"/>
      <c r="UB144" s="90"/>
      <c r="UC144" s="90"/>
      <c r="UD144" s="90"/>
      <c r="UE144" s="90"/>
      <c r="UF144" s="90"/>
      <c r="UG144" s="90"/>
      <c r="UH144" s="90"/>
      <c r="UI144" s="90"/>
      <c r="UJ144" s="90"/>
      <c r="UK144" s="90"/>
      <c r="UL144" s="90"/>
      <c r="UM144" s="90"/>
      <c r="UN144" s="90"/>
      <c r="UO144" s="90"/>
      <c r="UP144" s="90"/>
      <c r="UQ144" s="90"/>
      <c r="UR144" s="90"/>
      <c r="US144" s="90"/>
      <c r="UT144" s="90"/>
      <c r="UU144" s="90"/>
      <c r="UV144" s="90"/>
      <c r="UW144" s="90"/>
      <c r="UX144" s="90"/>
      <c r="UY144" s="90"/>
      <c r="UZ144" s="90"/>
      <c r="VA144" s="90"/>
      <c r="VB144" s="90"/>
      <c r="VC144" s="90"/>
      <c r="VD144" s="90"/>
      <c r="VE144" s="90"/>
      <c r="VF144" s="90"/>
      <c r="VG144" s="90"/>
      <c r="VH144" s="90"/>
      <c r="VI144" s="90"/>
      <c r="VJ144" s="90"/>
      <c r="VK144" s="90"/>
      <c r="VL144" s="90"/>
      <c r="VM144" s="90"/>
      <c r="VN144" s="90"/>
      <c r="VO144" s="90"/>
      <c r="VP144" s="90"/>
      <c r="VQ144" s="90"/>
      <c r="VR144" s="90"/>
      <c r="VS144" s="90"/>
      <c r="VT144" s="90"/>
      <c r="VU144" s="90"/>
      <c r="VV144" s="90"/>
      <c r="VW144" s="90"/>
      <c r="VX144" s="90"/>
      <c r="VY144" s="90"/>
      <c r="VZ144" s="90"/>
      <c r="WA144" s="90"/>
      <c r="WB144" s="90"/>
      <c r="WC144" s="90"/>
      <c r="WD144" s="90"/>
      <c r="WE144" s="90"/>
      <c r="WF144" s="90"/>
      <c r="WG144" s="90"/>
      <c r="WH144" s="90"/>
      <c r="WI144" s="90"/>
      <c r="WJ144" s="90"/>
      <c r="WK144" s="90"/>
      <c r="WL144" s="90"/>
      <c r="WM144" s="90"/>
      <c r="WN144" s="90"/>
      <c r="WO144" s="90"/>
      <c r="WP144" s="90"/>
      <c r="WQ144" s="90"/>
      <c r="WR144" s="90"/>
      <c r="WS144" s="90"/>
      <c r="WT144" s="90"/>
      <c r="WU144" s="90"/>
      <c r="WV144" s="90"/>
      <c r="WW144" s="90"/>
      <c r="WX144" s="90"/>
      <c r="WY144" s="90"/>
      <c r="WZ144" s="90"/>
      <c r="XA144" s="90"/>
      <c r="XB144" s="90"/>
      <c r="XC144" s="90"/>
      <c r="XD144" s="90"/>
      <c r="XE144" s="90"/>
      <c r="XF144" s="90"/>
      <c r="XG144" s="90"/>
      <c r="XH144" s="90"/>
      <c r="XI144" s="90"/>
      <c r="XJ144" s="90"/>
      <c r="XK144" s="90"/>
      <c r="XL144" s="90"/>
      <c r="XM144" s="90"/>
      <c r="XN144" s="90"/>
      <c r="XO144" s="90"/>
      <c r="XP144" s="90"/>
      <c r="XQ144" s="90"/>
      <c r="XR144" s="90"/>
      <c r="XS144" s="90"/>
      <c r="XT144" s="90"/>
      <c r="XU144" s="90"/>
      <c r="XV144" s="90"/>
      <c r="XW144" s="90"/>
      <c r="XX144" s="90"/>
      <c r="XY144" s="90"/>
      <c r="XZ144" s="90"/>
      <c r="YA144" s="90"/>
      <c r="YB144" s="90"/>
      <c r="YC144" s="90"/>
      <c r="YD144" s="90"/>
      <c r="YE144" s="90"/>
      <c r="YF144" s="90"/>
      <c r="YG144" s="90"/>
      <c r="YH144" s="90"/>
      <c r="YI144" s="90"/>
      <c r="YJ144" s="90"/>
      <c r="YK144" s="90"/>
      <c r="YL144" s="90"/>
      <c r="YM144" s="90"/>
      <c r="YN144" s="90"/>
      <c r="YO144" s="90"/>
      <c r="YP144" s="90"/>
      <c r="YQ144" s="90"/>
      <c r="YR144" s="90"/>
      <c r="YS144" s="90"/>
      <c r="YT144" s="90"/>
      <c r="YU144" s="90"/>
      <c r="YV144" s="90"/>
      <c r="YW144" s="90"/>
      <c r="YX144" s="90"/>
      <c r="YY144" s="90"/>
      <c r="YZ144" s="90"/>
      <c r="ZA144" s="90"/>
      <c r="ZB144" s="90"/>
      <c r="ZC144" s="90"/>
      <c r="ZD144" s="90"/>
      <c r="ZE144" s="90"/>
      <c r="ZF144" s="90"/>
      <c r="ZG144" s="90"/>
      <c r="ZH144" s="90"/>
      <c r="ZI144" s="90"/>
      <c r="ZJ144" s="90"/>
      <c r="ZK144" s="90"/>
      <c r="ZL144" s="90"/>
      <c r="ZM144" s="90"/>
      <c r="ZN144" s="90"/>
      <c r="ZO144" s="90"/>
      <c r="ZP144" s="90"/>
      <c r="ZQ144" s="90"/>
      <c r="ZR144" s="90"/>
      <c r="ZS144" s="90"/>
      <c r="ZT144" s="90"/>
      <c r="ZU144" s="90"/>
      <c r="ZV144" s="90"/>
      <c r="ZW144" s="90"/>
      <c r="ZX144" s="90"/>
      <c r="ZY144" s="90"/>
      <c r="ZZ144" s="90"/>
      <c r="AAA144" s="90"/>
      <c r="AAB144" s="90"/>
      <c r="AAC144" s="90"/>
      <c r="AAD144" s="90"/>
      <c r="AAE144" s="90"/>
      <c r="AAF144" s="90"/>
      <c r="AAG144" s="90"/>
      <c r="AAH144" s="90"/>
      <c r="AAI144" s="90"/>
      <c r="AAJ144" s="90"/>
      <c r="AAK144" s="90"/>
      <c r="AAL144" s="90"/>
      <c r="AAM144" s="90"/>
      <c r="AAN144" s="90"/>
      <c r="AAO144" s="90"/>
      <c r="AAP144" s="90"/>
      <c r="AAQ144" s="90"/>
      <c r="AAR144" s="90"/>
      <c r="AAS144" s="90"/>
      <c r="AAT144" s="90"/>
      <c r="AAU144" s="90"/>
      <c r="AAV144" s="90"/>
      <c r="AAW144" s="90"/>
      <c r="AAX144" s="90"/>
      <c r="AAY144" s="90"/>
      <c r="AAZ144" s="90"/>
      <c r="ABA144" s="90"/>
      <c r="ABB144" s="90"/>
      <c r="ABC144" s="90"/>
      <c r="ABD144" s="90"/>
      <c r="ABE144" s="90"/>
      <c r="ABF144" s="90"/>
      <c r="ABG144" s="90"/>
      <c r="ABH144" s="90"/>
      <c r="ABI144" s="90"/>
      <c r="ABJ144" s="90"/>
      <c r="ABK144" s="90"/>
      <c r="ABL144" s="90"/>
      <c r="ABM144" s="90"/>
      <c r="ABN144" s="90"/>
      <c r="ABO144" s="90"/>
      <c r="ABP144" s="90"/>
      <c r="ABQ144" s="90"/>
      <c r="ABR144" s="90"/>
      <c r="ABS144" s="90"/>
      <c r="ABT144" s="90"/>
      <c r="ABU144" s="90"/>
      <c r="ABV144" s="90"/>
      <c r="ABW144" s="90"/>
      <c r="ABX144" s="90"/>
      <c r="ABY144" s="90"/>
      <c r="ABZ144" s="90"/>
      <c r="ACA144" s="90"/>
      <c r="ACB144" s="90"/>
      <c r="ACC144" s="90"/>
      <c r="ACD144" s="90"/>
      <c r="ACE144" s="90"/>
      <c r="ACF144" s="90"/>
      <c r="ACG144" s="90"/>
      <c r="ACH144" s="90"/>
      <c r="ACI144" s="90"/>
      <c r="ACJ144" s="90"/>
      <c r="ACK144" s="90"/>
      <c r="ACL144" s="90"/>
      <c r="ACM144" s="90"/>
      <c r="ACN144" s="90"/>
      <c r="ACO144" s="90"/>
      <c r="ACP144" s="90"/>
      <c r="ACQ144" s="90"/>
      <c r="ACR144" s="90"/>
      <c r="ACS144" s="90"/>
      <c r="ACT144" s="90"/>
      <c r="ACU144" s="90"/>
      <c r="ACV144" s="90"/>
      <c r="ACW144" s="90"/>
      <c r="ACX144" s="90"/>
      <c r="ACY144" s="90"/>
      <c r="ACZ144" s="90"/>
      <c r="ADA144" s="90"/>
      <c r="ADB144" s="90"/>
      <c r="ADC144" s="90"/>
      <c r="ADD144" s="90"/>
      <c r="ADE144" s="90"/>
      <c r="ADF144" s="90"/>
      <c r="ADG144" s="90"/>
      <c r="ADH144" s="90"/>
      <c r="ADI144" s="90"/>
      <c r="ADJ144" s="90"/>
      <c r="ADK144" s="90"/>
      <c r="ADL144" s="90"/>
      <c r="ADM144" s="90"/>
      <c r="ADN144" s="90"/>
      <c r="ADO144" s="90"/>
      <c r="ADP144" s="90"/>
      <c r="ADQ144" s="90"/>
      <c r="ADR144" s="90"/>
      <c r="ADS144" s="90"/>
      <c r="ADT144" s="90"/>
      <c r="ADU144" s="90"/>
      <c r="ADV144" s="90"/>
      <c r="ADW144" s="90"/>
      <c r="ADX144" s="90"/>
      <c r="ADY144" s="90"/>
      <c r="ADZ144" s="90"/>
      <c r="AEA144" s="90"/>
      <c r="AEB144" s="90"/>
      <c r="AEC144" s="90"/>
      <c r="AED144" s="90"/>
      <c r="AEE144" s="90"/>
      <c r="AEF144" s="90"/>
      <c r="AEG144" s="90"/>
      <c r="AEH144" s="90"/>
      <c r="AEI144" s="90"/>
      <c r="AEJ144" s="90"/>
      <c r="AEK144" s="90"/>
      <c r="AEL144" s="90"/>
      <c r="AEM144" s="90"/>
      <c r="AEN144" s="90"/>
      <c r="AEO144" s="90"/>
      <c r="AEP144" s="90"/>
      <c r="AEQ144" s="90"/>
      <c r="AER144" s="90"/>
      <c r="AES144" s="90"/>
      <c r="AET144" s="90"/>
      <c r="AEU144" s="90"/>
      <c r="AEV144" s="90"/>
      <c r="AEW144" s="90"/>
      <c r="AEX144" s="90"/>
      <c r="AEY144" s="90"/>
      <c r="AEZ144" s="90"/>
      <c r="AFA144" s="90"/>
      <c r="AFB144" s="90"/>
      <c r="AFC144" s="90"/>
      <c r="AFD144" s="90"/>
      <c r="AFE144" s="90"/>
      <c r="AFF144" s="90"/>
      <c r="AFG144" s="90"/>
      <c r="AFH144" s="90"/>
      <c r="AFI144" s="90"/>
      <c r="AFJ144" s="90"/>
      <c r="AFK144" s="90"/>
      <c r="AFL144" s="90"/>
      <c r="AFM144" s="90"/>
      <c r="AFN144" s="90"/>
      <c r="AFO144" s="90"/>
      <c r="AFP144" s="90"/>
      <c r="AFQ144" s="90"/>
      <c r="AFR144" s="90"/>
      <c r="AFS144" s="90"/>
      <c r="AFT144" s="90"/>
      <c r="AFU144" s="90"/>
      <c r="AFV144" s="90"/>
      <c r="AFW144" s="90"/>
      <c r="AFX144" s="90"/>
      <c r="AFY144" s="90"/>
      <c r="AFZ144" s="90"/>
      <c r="AGA144" s="90"/>
      <c r="AGB144" s="90"/>
      <c r="AGC144" s="90"/>
      <c r="AGD144" s="90"/>
      <c r="AGE144" s="90"/>
      <c r="AGF144" s="90"/>
      <c r="AGG144" s="90"/>
      <c r="AGH144" s="90"/>
      <c r="AGI144" s="90"/>
      <c r="AGJ144" s="90"/>
      <c r="AGK144" s="90"/>
      <c r="AGL144" s="90"/>
      <c r="AGM144" s="90"/>
      <c r="AGN144" s="90"/>
      <c r="AGO144" s="90"/>
      <c r="AGP144" s="90"/>
      <c r="AGQ144" s="90"/>
      <c r="AGR144" s="90"/>
      <c r="AGS144" s="90"/>
      <c r="AGT144" s="90"/>
      <c r="AGU144" s="90"/>
      <c r="AGV144" s="90"/>
      <c r="AGW144" s="90"/>
      <c r="AGX144" s="90"/>
      <c r="AGY144" s="90"/>
      <c r="AGZ144" s="90"/>
      <c r="AHA144" s="90"/>
      <c r="AHB144" s="90"/>
      <c r="AHC144" s="90"/>
      <c r="AHD144" s="90"/>
      <c r="AHE144" s="90"/>
      <c r="AHF144" s="90"/>
      <c r="AHG144" s="90"/>
      <c r="AHH144" s="90"/>
      <c r="AHI144" s="90"/>
      <c r="AHJ144" s="90"/>
      <c r="AHK144" s="90"/>
      <c r="AHL144" s="90"/>
      <c r="AHM144" s="90"/>
      <c r="AHN144" s="90"/>
      <c r="AHO144" s="90"/>
      <c r="AHP144" s="90"/>
      <c r="AHQ144" s="90"/>
      <c r="AHR144" s="90"/>
      <c r="AHS144" s="90"/>
      <c r="AHT144" s="90"/>
      <c r="AHU144" s="90"/>
      <c r="AHV144" s="90"/>
      <c r="AHW144" s="90"/>
      <c r="AHX144" s="90"/>
      <c r="AHY144" s="90"/>
      <c r="AHZ144" s="90"/>
      <c r="AIA144" s="90"/>
      <c r="AIB144" s="90"/>
      <c r="AIC144" s="90"/>
      <c r="AID144" s="90"/>
      <c r="AIE144" s="90"/>
      <c r="AIF144" s="90"/>
      <c r="AIG144" s="90"/>
      <c r="AIH144" s="90"/>
      <c r="AII144" s="90"/>
      <c r="AIJ144" s="90"/>
      <c r="AIK144" s="90"/>
      <c r="AIL144" s="90"/>
      <c r="AIM144" s="90"/>
      <c r="AIN144" s="90"/>
      <c r="AIO144" s="90"/>
      <c r="AIP144" s="90"/>
      <c r="AIQ144" s="90"/>
      <c r="AIR144" s="90"/>
      <c r="AIS144" s="90"/>
      <c r="AIT144" s="90"/>
      <c r="AIU144" s="90"/>
      <c r="AIV144" s="90"/>
      <c r="AIW144" s="90"/>
      <c r="AIX144" s="90"/>
      <c r="AIY144" s="90"/>
      <c r="AIZ144" s="90"/>
      <c r="AJA144" s="90"/>
      <c r="AJB144" s="90"/>
      <c r="AJC144" s="90"/>
      <c r="AJD144" s="90"/>
      <c r="AJE144" s="90"/>
      <c r="AJF144" s="90"/>
      <c r="AJG144" s="90"/>
      <c r="AJH144" s="90"/>
      <c r="AJI144" s="90"/>
      <c r="AJJ144" s="90"/>
      <c r="AJK144" s="90"/>
      <c r="AJL144" s="90"/>
      <c r="AJM144" s="90"/>
      <c r="AJN144" s="90"/>
      <c r="AJO144" s="90"/>
      <c r="AJP144" s="90"/>
      <c r="AJQ144" s="90"/>
      <c r="AJR144" s="90"/>
      <c r="AJS144" s="90"/>
      <c r="AJT144" s="90"/>
      <c r="AJU144" s="90"/>
      <c r="AJV144" s="90"/>
      <c r="AJW144" s="90"/>
      <c r="AJX144" s="90"/>
      <c r="AJY144" s="90"/>
      <c r="AJZ144" s="90"/>
      <c r="AKA144" s="90"/>
      <c r="AKB144" s="90"/>
      <c r="AKC144" s="90"/>
      <c r="AKD144" s="90"/>
      <c r="AKE144" s="90"/>
      <c r="AKF144" s="90"/>
      <c r="AKG144" s="90"/>
      <c r="AKH144" s="90"/>
      <c r="AKI144" s="90"/>
      <c r="AKJ144" s="90"/>
      <c r="AKK144" s="90"/>
      <c r="AKL144" s="90"/>
      <c r="AKM144" s="90"/>
      <c r="AKN144" s="90"/>
      <c r="AKO144" s="90"/>
      <c r="AKP144" s="90"/>
      <c r="AKQ144" s="90"/>
      <c r="AKR144" s="90"/>
      <c r="AKS144" s="90"/>
      <c r="AKT144" s="90"/>
      <c r="AKU144" s="90"/>
      <c r="AKV144" s="90"/>
      <c r="AKW144" s="90"/>
      <c r="AKX144" s="90"/>
      <c r="AKY144" s="90"/>
      <c r="AKZ144" s="90"/>
      <c r="ALA144" s="90"/>
      <c r="ALB144" s="90"/>
      <c r="ALC144" s="90"/>
      <c r="ALD144" s="90"/>
      <c r="ALE144" s="90"/>
      <c r="ALF144" s="90"/>
      <c r="ALG144" s="90"/>
      <c r="ALH144" s="90"/>
      <c r="ALI144" s="90"/>
      <c r="ALJ144" s="90"/>
      <c r="ALK144" s="90"/>
      <c r="ALL144" s="90"/>
      <c r="ALM144" s="90"/>
      <c r="ALN144" s="90"/>
      <c r="ALO144" s="90"/>
      <c r="ALP144" s="90"/>
      <c r="ALQ144" s="90"/>
      <c r="ALR144" s="90"/>
      <c r="ALS144" s="90"/>
      <c r="ALT144" s="90"/>
      <c r="ALU144" s="90"/>
      <c r="ALV144" s="90"/>
      <c r="ALW144" s="90"/>
      <c r="ALX144" s="90"/>
      <c r="ALY144" s="90"/>
      <c r="ALZ144" s="90"/>
      <c r="AMA144" s="90"/>
      <c r="AMB144" s="90"/>
      <c r="AMC144" s="90"/>
      <c r="AMD144" s="90"/>
      <c r="AME144" s="90"/>
      <c r="AMF144" s="90"/>
      <c r="AMG144" s="90"/>
      <c r="AMH144" s="90"/>
    </row>
    <row r="145" spans="1:1023" ht="109.5" customHeight="1">
      <c r="A145" s="430">
        <v>44</v>
      </c>
      <c r="B145" s="433" t="s">
        <v>712</v>
      </c>
      <c r="C145" s="367"/>
      <c r="D145" s="433" t="s">
        <v>1149</v>
      </c>
      <c r="E145" s="433" t="s">
        <v>1173</v>
      </c>
      <c r="F145" s="427"/>
      <c r="G145" s="424"/>
      <c r="H145" s="368"/>
      <c r="I145" s="425"/>
      <c r="J145" s="136" t="s">
        <v>735</v>
      </c>
      <c r="K145" s="137" t="s">
        <v>1184</v>
      </c>
      <c r="L145" s="425"/>
      <c r="M145" s="425"/>
      <c r="N145" s="426"/>
      <c r="O145" s="369"/>
      <c r="P145" s="391"/>
      <c r="Q145" s="385"/>
      <c r="R145" s="393"/>
      <c r="S145" s="394"/>
      <c r="T145" s="385"/>
      <c r="U145" s="404"/>
      <c r="V145" s="136" t="s">
        <v>112</v>
      </c>
      <c r="W145" s="116" t="s">
        <v>1185</v>
      </c>
      <c r="X145" s="117" t="s">
        <v>1186</v>
      </c>
      <c r="Y145" s="118" t="s">
        <v>1182</v>
      </c>
      <c r="Z145" s="119" t="s">
        <v>1158</v>
      </c>
      <c r="AA145" s="120" t="str">
        <f t="shared" si="5"/>
        <v>Probabilidad</v>
      </c>
      <c r="AB145" s="121" t="s">
        <v>727</v>
      </c>
      <c r="AC145" s="121" t="s">
        <v>728</v>
      </c>
      <c r="AD145" s="122" t="str">
        <f t="shared" si="6"/>
        <v>40%</v>
      </c>
      <c r="AE145" s="121" t="s">
        <v>729</v>
      </c>
      <c r="AF145" s="121" t="s">
        <v>730</v>
      </c>
      <c r="AG145" s="121" t="s">
        <v>731</v>
      </c>
      <c r="AH145" s="123">
        <f>IFERROR(IF(AND(AA144="Probabilidad",AA145="Probabilidad"),(AI144-(+AI144*AD145)),IF(AND(AA145="Probabilidad",AA144="Impacto"),(AI144-(+AI144*AD145)),IF(AA145="Impacto",AI144,""))),"")</f>
        <v>0.252</v>
      </c>
      <c r="AI145" s="122">
        <f t="shared" si="7"/>
        <v>0.252</v>
      </c>
      <c r="AJ145" s="387"/>
      <c r="AK145" s="388"/>
      <c r="AL145" s="124">
        <f t="shared" ref="AL145:AL150" si="183">IFERROR(IF(AND(AA144="Impacto",AA145="Impacto"),(AL144-(+AL144*AD145)),IF(AND(AA145="Impacto",AA144="Probabilidad"),(AL144-(+AL144*AD145)),IF(AA145="Probabilidad",AL144,""))),"")</f>
        <v>0.4</v>
      </c>
      <c r="AM145" s="389"/>
      <c r="AN145" s="388"/>
      <c r="AO145" s="384"/>
      <c r="AP145" s="367"/>
      <c r="AQ145" s="120" t="s">
        <v>118</v>
      </c>
      <c r="AR145" s="134" t="s">
        <v>94</v>
      </c>
      <c r="AS145" s="134" t="s">
        <v>94</v>
      </c>
      <c r="AT145" s="134" t="s">
        <v>94</v>
      </c>
      <c r="AU145" s="134" t="s">
        <v>94</v>
      </c>
      <c r="AV145" s="371"/>
      <c r="AW145" s="142" t="s">
        <v>112</v>
      </c>
      <c r="AX145" s="253" t="s">
        <v>2866</v>
      </c>
      <c r="AY145" s="307" t="s">
        <v>2902</v>
      </c>
      <c r="AZ145" s="307" t="s">
        <v>2903</v>
      </c>
      <c r="BA145" s="143" t="s">
        <v>118</v>
      </c>
      <c r="BB145" s="128"/>
      <c r="BC145" s="128"/>
      <c r="BD145" s="128"/>
      <c r="BE145" s="373"/>
      <c r="BF145" s="374"/>
      <c r="BG145" s="374"/>
      <c r="BH145" s="131"/>
    </row>
    <row r="146" spans="1:1023" ht="124.5" customHeight="1">
      <c r="A146" s="430">
        <v>44</v>
      </c>
      <c r="B146" s="433" t="s">
        <v>712</v>
      </c>
      <c r="C146" s="367"/>
      <c r="D146" s="433" t="s">
        <v>1149</v>
      </c>
      <c r="E146" s="433" t="s">
        <v>1173</v>
      </c>
      <c r="F146" s="427"/>
      <c r="G146" s="424"/>
      <c r="H146" s="368"/>
      <c r="I146" s="425"/>
      <c r="J146" s="136" t="s">
        <v>741</v>
      </c>
      <c r="K146" s="137" t="s">
        <v>1187</v>
      </c>
      <c r="L146" s="425"/>
      <c r="M146" s="425"/>
      <c r="N146" s="426"/>
      <c r="O146" s="369"/>
      <c r="P146" s="391"/>
      <c r="Q146" s="385"/>
      <c r="R146" s="393"/>
      <c r="S146" s="394"/>
      <c r="T146" s="385"/>
      <c r="U146" s="404"/>
      <c r="V146" s="136" t="s">
        <v>124</v>
      </c>
      <c r="W146" s="116" t="s">
        <v>1188</v>
      </c>
      <c r="X146" s="117" t="s">
        <v>1189</v>
      </c>
      <c r="Y146" s="118" t="s">
        <v>1182</v>
      </c>
      <c r="Z146" s="119" t="s">
        <v>1158</v>
      </c>
      <c r="AA146" s="120" t="str">
        <f t="shared" si="5"/>
        <v>Probabilidad</v>
      </c>
      <c r="AB146" s="121" t="s">
        <v>740</v>
      </c>
      <c r="AC146" s="121" t="s">
        <v>728</v>
      </c>
      <c r="AD146" s="122" t="str">
        <f t="shared" si="6"/>
        <v>30%</v>
      </c>
      <c r="AE146" s="121" t="s">
        <v>729</v>
      </c>
      <c r="AF146" s="121" t="s">
        <v>730</v>
      </c>
      <c r="AG146" s="121" t="s">
        <v>731</v>
      </c>
      <c r="AH146" s="123">
        <f t="shared" ref="AH146:AH150" si="184">IFERROR(IF(AND(AA145="Probabilidad",AA146="Probabilidad"),(AI145-(+AI145*AD146)),IF(AND(AA146="Probabilidad",AA145="Impacto"),(AI145-(+AI145*AD146)),IF(AA146="Impacto",AI145,""))),"")</f>
        <v>0.1764</v>
      </c>
      <c r="AI146" s="122">
        <f t="shared" si="7"/>
        <v>0.1764</v>
      </c>
      <c r="AJ146" s="387"/>
      <c r="AK146" s="388"/>
      <c r="AL146" s="124">
        <f t="shared" si="183"/>
        <v>0.4</v>
      </c>
      <c r="AM146" s="389"/>
      <c r="AN146" s="388"/>
      <c r="AO146" s="384"/>
      <c r="AP146" s="367"/>
      <c r="AQ146" s="120" t="s">
        <v>128</v>
      </c>
      <c r="AR146" s="134" t="s">
        <v>94</v>
      </c>
      <c r="AS146" s="134" t="s">
        <v>94</v>
      </c>
      <c r="AT146" s="134" t="s">
        <v>94</v>
      </c>
      <c r="AU146" s="134" t="s">
        <v>94</v>
      </c>
      <c r="AV146" s="371"/>
      <c r="AW146" s="142" t="s">
        <v>124</v>
      </c>
      <c r="AX146" s="253" t="s">
        <v>2866</v>
      </c>
      <c r="AY146" s="307" t="s">
        <v>2904</v>
      </c>
      <c r="AZ146" s="307" t="s">
        <v>2905</v>
      </c>
      <c r="BA146" s="143" t="s">
        <v>128</v>
      </c>
      <c r="BB146" s="128"/>
      <c r="BC146" s="128"/>
      <c r="BD146" s="128"/>
      <c r="BE146" s="373"/>
      <c r="BF146" s="374"/>
      <c r="BG146" s="374"/>
      <c r="BH146" s="131"/>
    </row>
    <row r="147" spans="1:1023" ht="30" customHeight="1">
      <c r="A147" s="430">
        <v>44</v>
      </c>
      <c r="B147" s="433" t="s">
        <v>712</v>
      </c>
      <c r="C147" s="367"/>
      <c r="D147" s="433" t="s">
        <v>1149</v>
      </c>
      <c r="E147" s="433" t="s">
        <v>1173</v>
      </c>
      <c r="F147" s="427"/>
      <c r="G147" s="424"/>
      <c r="H147" s="368"/>
      <c r="I147" s="425"/>
      <c r="J147" s="136" t="s">
        <v>749</v>
      </c>
      <c r="K147" s="137"/>
      <c r="L147" s="425"/>
      <c r="M147" s="425"/>
      <c r="N147" s="426"/>
      <c r="O147" s="369"/>
      <c r="P147" s="391"/>
      <c r="Q147" s="385"/>
      <c r="R147" s="393"/>
      <c r="S147" s="394"/>
      <c r="T147" s="385"/>
      <c r="U147" s="404"/>
      <c r="V147" s="136" t="s">
        <v>131</v>
      </c>
      <c r="W147" s="116"/>
      <c r="X147" s="117"/>
      <c r="Y147" s="118"/>
      <c r="Z147" s="116"/>
      <c r="AA147" s="120" t="str">
        <f t="shared" si="5"/>
        <v/>
      </c>
      <c r="AB147" s="121"/>
      <c r="AC147" s="121"/>
      <c r="AD147" s="122" t="str">
        <f t="shared" si="6"/>
        <v/>
      </c>
      <c r="AE147" s="121"/>
      <c r="AF147" s="121"/>
      <c r="AG147" s="121"/>
      <c r="AH147" s="123" t="str">
        <f t="shared" si="184"/>
        <v/>
      </c>
      <c r="AI147" s="122" t="str">
        <f t="shared" si="7"/>
        <v/>
      </c>
      <c r="AJ147" s="387"/>
      <c r="AK147" s="388"/>
      <c r="AL147" s="124" t="str">
        <f t="shared" si="183"/>
        <v/>
      </c>
      <c r="AM147" s="389"/>
      <c r="AN147" s="388"/>
      <c r="AO147" s="384"/>
      <c r="AP147" s="367"/>
      <c r="AQ147" s="120" t="s">
        <v>136</v>
      </c>
      <c r="AR147" s="119"/>
      <c r="AS147" s="119"/>
      <c r="AT147" s="126"/>
      <c r="AU147" s="119"/>
      <c r="AV147" s="371"/>
      <c r="AW147" s="142" t="s">
        <v>131</v>
      </c>
      <c r="AX147" s="128"/>
      <c r="AY147" s="129"/>
      <c r="AZ147" s="130"/>
      <c r="BA147" s="143" t="s">
        <v>136</v>
      </c>
      <c r="BB147" s="128"/>
      <c r="BC147" s="128"/>
      <c r="BD147" s="128"/>
      <c r="BE147" s="373"/>
      <c r="BF147" s="374"/>
      <c r="BG147" s="374"/>
      <c r="BH147" s="131"/>
    </row>
    <row r="148" spans="1:1023" ht="18.95" customHeight="1">
      <c r="A148" s="430">
        <v>44</v>
      </c>
      <c r="B148" s="433" t="s">
        <v>712</v>
      </c>
      <c r="C148" s="367"/>
      <c r="D148" s="433" t="s">
        <v>1149</v>
      </c>
      <c r="E148" s="433" t="s">
        <v>1173</v>
      </c>
      <c r="F148" s="427"/>
      <c r="G148" s="424"/>
      <c r="H148" s="368"/>
      <c r="I148" s="425"/>
      <c r="J148" s="136" t="s">
        <v>756</v>
      </c>
      <c r="K148" s="137"/>
      <c r="L148" s="425"/>
      <c r="M148" s="425"/>
      <c r="N148" s="426"/>
      <c r="O148" s="369"/>
      <c r="P148" s="391"/>
      <c r="Q148" s="385"/>
      <c r="R148" s="393"/>
      <c r="S148" s="394"/>
      <c r="T148" s="385"/>
      <c r="U148" s="404"/>
      <c r="V148" s="136" t="s">
        <v>139</v>
      </c>
      <c r="W148" s="116"/>
      <c r="X148" s="117"/>
      <c r="Y148" s="118"/>
      <c r="Z148" s="116"/>
      <c r="AA148" s="120" t="str">
        <f t="shared" si="5"/>
        <v/>
      </c>
      <c r="AB148" s="121"/>
      <c r="AC148" s="121"/>
      <c r="AD148" s="122" t="str">
        <f t="shared" si="6"/>
        <v/>
      </c>
      <c r="AE148" s="121"/>
      <c r="AF148" s="121"/>
      <c r="AG148" s="121"/>
      <c r="AH148" s="123" t="str">
        <f t="shared" si="184"/>
        <v/>
      </c>
      <c r="AI148" s="122" t="str">
        <f t="shared" si="7"/>
        <v/>
      </c>
      <c r="AJ148" s="387"/>
      <c r="AK148" s="388"/>
      <c r="AL148" s="124" t="str">
        <f t="shared" si="183"/>
        <v/>
      </c>
      <c r="AM148" s="389"/>
      <c r="AN148" s="388"/>
      <c r="AO148" s="384"/>
      <c r="AP148" s="367"/>
      <c r="AQ148" s="120" t="s">
        <v>145</v>
      </c>
      <c r="AR148" s="119"/>
      <c r="AS148" s="119"/>
      <c r="AT148" s="126"/>
      <c r="AU148" s="119"/>
      <c r="AV148" s="371"/>
      <c r="AW148" s="142" t="s">
        <v>139</v>
      </c>
      <c r="AX148" s="128"/>
      <c r="AY148" s="129"/>
      <c r="AZ148" s="130"/>
      <c r="BA148" s="143" t="s">
        <v>145</v>
      </c>
      <c r="BB148" s="128"/>
      <c r="BC148" s="128"/>
      <c r="BD148" s="128"/>
      <c r="BE148" s="373"/>
      <c r="BF148" s="374"/>
      <c r="BG148" s="374"/>
      <c r="BH148" s="131"/>
    </row>
    <row r="149" spans="1:1023" ht="18.95" customHeight="1">
      <c r="A149" s="430">
        <v>44</v>
      </c>
      <c r="B149" s="433" t="s">
        <v>712</v>
      </c>
      <c r="C149" s="367"/>
      <c r="D149" s="433" t="s">
        <v>1149</v>
      </c>
      <c r="E149" s="433" t="s">
        <v>1173</v>
      </c>
      <c r="F149" s="427"/>
      <c r="G149" s="424"/>
      <c r="H149" s="368"/>
      <c r="I149" s="425"/>
      <c r="J149" s="136" t="s">
        <v>757</v>
      </c>
      <c r="K149" s="137"/>
      <c r="L149" s="425"/>
      <c r="M149" s="425"/>
      <c r="N149" s="426"/>
      <c r="O149" s="369"/>
      <c r="P149" s="391"/>
      <c r="Q149" s="385"/>
      <c r="R149" s="393"/>
      <c r="S149" s="394"/>
      <c r="T149" s="385"/>
      <c r="U149" s="404"/>
      <c r="V149" s="136" t="s">
        <v>150</v>
      </c>
      <c r="W149" s="116"/>
      <c r="X149" s="117"/>
      <c r="Y149" s="118"/>
      <c r="Z149" s="116"/>
      <c r="AA149" s="120" t="str">
        <f t="shared" si="5"/>
        <v/>
      </c>
      <c r="AB149" s="121"/>
      <c r="AC149" s="121"/>
      <c r="AD149" s="122" t="str">
        <f t="shared" si="6"/>
        <v/>
      </c>
      <c r="AE149" s="121"/>
      <c r="AF149" s="121"/>
      <c r="AG149" s="121"/>
      <c r="AH149" s="123" t="str">
        <f t="shared" si="184"/>
        <v/>
      </c>
      <c r="AI149" s="122" t="str">
        <f t="shared" si="7"/>
        <v/>
      </c>
      <c r="AJ149" s="387"/>
      <c r="AK149" s="388"/>
      <c r="AL149" s="124" t="str">
        <f t="shared" si="183"/>
        <v/>
      </c>
      <c r="AM149" s="389"/>
      <c r="AN149" s="388"/>
      <c r="AO149" s="384"/>
      <c r="AP149" s="367"/>
      <c r="AQ149" s="120" t="s">
        <v>155</v>
      </c>
      <c r="AR149" s="119"/>
      <c r="AS149" s="119"/>
      <c r="AT149" s="126"/>
      <c r="AU149" s="119"/>
      <c r="AV149" s="371"/>
      <c r="AW149" s="142" t="s">
        <v>150</v>
      </c>
      <c r="AX149" s="128"/>
      <c r="AY149" s="129"/>
      <c r="AZ149" s="130"/>
      <c r="BA149" s="143" t="s">
        <v>155</v>
      </c>
      <c r="BB149" s="128"/>
      <c r="BC149" s="128"/>
      <c r="BD149" s="128"/>
      <c r="BE149" s="373"/>
      <c r="BF149" s="374"/>
      <c r="BG149" s="374"/>
      <c r="BH149" s="131"/>
    </row>
    <row r="150" spans="1:1023" ht="23.1" customHeight="1">
      <c r="A150" s="431">
        <v>44</v>
      </c>
      <c r="B150" s="434" t="s">
        <v>712</v>
      </c>
      <c r="C150" s="367"/>
      <c r="D150" s="434" t="s">
        <v>1149</v>
      </c>
      <c r="E150" s="434" t="s">
        <v>1173</v>
      </c>
      <c r="F150" s="427"/>
      <c r="G150" s="424"/>
      <c r="H150" s="368"/>
      <c r="I150" s="425"/>
      <c r="J150" s="136" t="s">
        <v>758</v>
      </c>
      <c r="K150" s="137"/>
      <c r="L150" s="425"/>
      <c r="M150" s="425"/>
      <c r="N150" s="426"/>
      <c r="O150" s="369"/>
      <c r="P150" s="392"/>
      <c r="Q150" s="385"/>
      <c r="R150" s="393"/>
      <c r="S150" s="394"/>
      <c r="T150" s="385"/>
      <c r="U150" s="405"/>
      <c r="V150" s="136" t="s">
        <v>161</v>
      </c>
      <c r="W150" s="116"/>
      <c r="X150" s="117"/>
      <c r="Y150" s="118"/>
      <c r="Z150" s="116"/>
      <c r="AA150" s="120" t="str">
        <f t="shared" si="5"/>
        <v/>
      </c>
      <c r="AB150" s="121"/>
      <c r="AC150" s="121"/>
      <c r="AD150" s="122" t="str">
        <f t="shared" si="6"/>
        <v/>
      </c>
      <c r="AE150" s="121"/>
      <c r="AF150" s="121"/>
      <c r="AG150" s="121"/>
      <c r="AH150" s="123" t="str">
        <f t="shared" si="184"/>
        <v/>
      </c>
      <c r="AI150" s="122" t="str">
        <f t="shared" si="7"/>
        <v/>
      </c>
      <c r="AJ150" s="387"/>
      <c r="AK150" s="388"/>
      <c r="AL150" s="124" t="str">
        <f t="shared" si="183"/>
        <v/>
      </c>
      <c r="AM150" s="389"/>
      <c r="AN150" s="388"/>
      <c r="AO150" s="384"/>
      <c r="AP150" s="367"/>
      <c r="AQ150" s="120" t="s">
        <v>162</v>
      </c>
      <c r="AR150" s="119"/>
      <c r="AS150" s="119"/>
      <c r="AT150" s="126"/>
      <c r="AU150" s="119"/>
      <c r="AV150" s="372"/>
      <c r="AW150" s="142" t="s">
        <v>161</v>
      </c>
      <c r="AX150" s="128"/>
      <c r="AY150" s="129"/>
      <c r="AZ150" s="130"/>
      <c r="BA150" s="143" t="s">
        <v>162</v>
      </c>
      <c r="BB150" s="128"/>
      <c r="BC150" s="128"/>
      <c r="BD150" s="128"/>
      <c r="BE150" s="373"/>
      <c r="BF150" s="374"/>
      <c r="BG150" s="374"/>
      <c r="BH150" s="131"/>
    </row>
    <row r="151" spans="1:1023" s="144" customFormat="1" ht="99" customHeight="1">
      <c r="A151" s="429">
        <v>49</v>
      </c>
      <c r="B151" s="432" t="s">
        <v>712</v>
      </c>
      <c r="C151" s="367" t="s">
        <v>713</v>
      </c>
      <c r="D151" s="432" t="s">
        <v>185</v>
      </c>
      <c r="E151" s="432" t="s">
        <v>186</v>
      </c>
      <c r="F151" s="427" t="s">
        <v>1190</v>
      </c>
      <c r="G151" s="367" t="s">
        <v>1191</v>
      </c>
      <c r="H151" s="415" t="str">
        <f>IF(B151="Seguridad_Información","Posibilidad de "&amp;C151&amp;"con "&amp;M151&amp;" "&amp;"por"&amp;" "&amp;I151&amp;" "&amp;"debido a"&amp;" "&amp;L151,"Posibilidad de"&amp;" "&amp;M151&amp;" "&amp;"por"&amp;" "&amp;I151&amp;" debido a"&amp;" "&amp;L151)</f>
        <v>Posibilidad de Afectación Económica y Reputacional por representación judicial inadecuada y/o inoportuna debido a falencias en la definición y aplicación de estrategias y mecanismos de defensa</v>
      </c>
      <c r="I151" s="369" t="s">
        <v>1192</v>
      </c>
      <c r="J151" s="136" t="s">
        <v>717</v>
      </c>
      <c r="K151" s="115" t="s">
        <v>1193</v>
      </c>
      <c r="L151" s="369" t="s">
        <v>1194</v>
      </c>
      <c r="M151" s="418" t="s">
        <v>763</v>
      </c>
      <c r="N151" s="373" t="s">
        <v>1195</v>
      </c>
      <c r="O151" s="369" t="s">
        <v>1006</v>
      </c>
      <c r="P151" s="390" t="str">
        <f>IF(OR($O151=[3]Tabla_Probabilidad!$D$30,$O151=[3]Tabla_Probabilidad!$D$32,$O151=[3]Tabla_Probabilidad!$J$32),"Muy Baja",IF(OR($O151=[3]Tabla_Probabilidad!$E$30,$O151=[3]Tabla_Probabilidad!$E$32,$O151=[3]Tabla_Probabilidad!$K$32),"Baja",IF(OR($O151=[3]Tabla_Probabilidad!$F$30,$O151=[3]Tabla_Probabilidad!$F$32,$O151=[3]Tabla_Probabilidad!$L$32),"Media",IF(OR($O151=[3]Tabla_Probabilidad!$G$30,$O151=[3]Tabla_Probabilidad!$G$32,$O151=[3]Tabla_Probabilidad!$M$32),"Alta",IF(OR($O151=[3]Tabla_Probabilidad!$H$30,$O151=[3]Tabla_Probabilidad!$H$32,$O151=[3]Tabla_Probabilidad!$N$32),"Muy Alta","")))))</f>
        <v>Muy Alta</v>
      </c>
      <c r="Q151" s="385">
        <f t="shared" ref="Q151" si="185">IF(P151="","",IF(P151="Muy Baja",0.2,IF(P151="Baja",0.4,IF(P151="Media",0.6,IF(P151="Alta",0.8,IF(P151="Muy Alta",1,))))))</f>
        <v>1</v>
      </c>
      <c r="R151" s="393" t="s">
        <v>723</v>
      </c>
      <c r="S151" s="394" t="str">
        <f>IF(OR($R151=[3]Tabla_Impacto!$D$24,$R151=[3]Tabla_Impacto!$D$27,$R151=[3]Tabla_Impacto!$J$24,$R151=[3]Tabla_Impacto!$P$26,$R151=[3]Tabla_Impacto!$V$26,$R151=[3]Tabla_Impacto!$AB$26),"Leve",IF(OR($R151=[3]Tabla_Impacto!$E$24,$R151=[3]Tabla_Impacto!$E$27,$R151=[3]Tabla_Impacto!$K$24,$R151=[3]Tabla_Impacto!$Q$26,$R151=[3]Tabla_Impacto!$W$26,$R151=[3]Tabla_Impacto!$AC$26),"Menor",IF(OR($R151=[3]Tabla_Impacto!$F$24,$R151=[3]Tabla_Impacto!$F$27,$R151=[3]Tabla_Impacto!$L$24,$R151=[3]Tabla_Impacto!$R$26,$R151=[3]Tabla_Impacto!$X$26,$R151=[3]Tabla_Impacto!$AD$26),"Moderado",IF(OR($R151=[3]Tabla_Impacto!$G$24,$R151=[3]Tabla_Impacto!$G$27,$R151=[3]Tabla_Impacto!$M$24,$R151=[3]Tabla_Impacto!$S$26,$R151=[3]Tabla_Impacto!$Y$26,$R151=[3]Tabla_Impacto!$AE$26),"Mayor",IF(OR($R151=[3]Tabla_Impacto!$H$24,$R151=[3]Tabla_Impacto!$H$27,$R151=[3]Tabla_Impacto!$N$24,$R151=[3]Tabla_Impacto!$T$26,$R151=[3]Tabla_Impacto!$Z$26,$R151=[3]Tabla_Impacto!$AF$26),"Catastrófico","")))))</f>
        <v>Moderado</v>
      </c>
      <c r="T151" s="385">
        <f t="shared" ref="T151" si="186">IF(S151="","",IF(S151="Leve",0.2,IF(S151="Menor",0.4,IF(S151="Moderado",0.6,IF(S151="Mayor",0.8,IF(S151="Catastrófico",1,))))))</f>
        <v>0.6</v>
      </c>
      <c r="U151" s="403" t="str">
        <f t="shared" ref="U151" si="187">IF(OR(AND(P151="Muy Baja",S151="Leve"),AND(P151="Muy Baja",S151="Menor"),AND(P151="Baja",S151="Leve")),"Bajo",IF(OR(AND(P151="Muy baja",S151="Moderado"),AND(P151="Baja",S151="Menor"),AND(P151="Baja",S151="Moderado"),AND(P151="Media",S151="Leve"),AND(P151="Media",S151="Menor"),AND(P151="Media",S151="Moderado"),AND(P151="Alta",S151="Leve"),AND(P151="Alta",S151="Menor")),"Moderado",IF(OR(AND(P151="Muy Baja",S151="Mayor"),AND(P151="Baja",S151="Mayor"),AND(P151="Media",S151="Mayor"),AND(P151="Alta",S151="Moderado"),AND(P151="Alta",S151="Mayor"),AND(P151="Muy Alta",S151="Leve"),AND(P151="Muy Alta",S151="Menor"),AND(P151="Muy Alta",S151="Moderado"),AND(P151="Muy Alta",S151="Mayor")),"Alto",IF(OR(AND(P151="Muy Baja",S151="Catastrófico"),AND(P151="Baja",S151="Catastrófico"),AND(P151="Media",S151="Catastrófico"),AND(P151="Alta",S151="Catastrófico"),AND(P151="Muy Alta",S151="Catastrófico")),"Extremo",""))))</f>
        <v>Alto</v>
      </c>
      <c r="V151" s="136" t="s">
        <v>91</v>
      </c>
      <c r="W151" s="116" t="s">
        <v>1196</v>
      </c>
      <c r="X151" s="117" t="s">
        <v>1197</v>
      </c>
      <c r="Y151" s="118" t="s">
        <v>1198</v>
      </c>
      <c r="Z151" s="135" t="s">
        <v>195</v>
      </c>
      <c r="AA151" s="120" t="str">
        <f t="shared" si="5"/>
        <v>Probabilidad</v>
      </c>
      <c r="AB151" s="121" t="s">
        <v>740</v>
      </c>
      <c r="AC151" s="121" t="s">
        <v>728</v>
      </c>
      <c r="AD151" s="122" t="str">
        <f t="shared" si="6"/>
        <v>30%</v>
      </c>
      <c r="AE151" s="121" t="s">
        <v>729</v>
      </c>
      <c r="AF151" s="121" t="s">
        <v>730</v>
      </c>
      <c r="AG151" s="121" t="s">
        <v>731</v>
      </c>
      <c r="AH151" s="123">
        <f>IFERROR(IF(AA151="Probabilidad",(Q151-(+Q151*AD151)),IF(AA151="Impacto",Q151,"")),"")</f>
        <v>0.7</v>
      </c>
      <c r="AI151" s="122">
        <f t="shared" si="7"/>
        <v>0.7</v>
      </c>
      <c r="AJ151" s="387" t="str">
        <f t="shared" ref="AJ151" si="188">IFERROR(IF(AK151="","",IF(AK151&lt;=0.2,"Muy Baja",IF(AK151&lt;=0.4,"Baja",IF(AK151&lt;=0.6,"Media",IF(AK151&lt;=0.8,"Alta","Muy Alta"))))),"")</f>
        <v>Muy Baja</v>
      </c>
      <c r="AK151" s="388">
        <f t="shared" ref="AK151" si="189">IFERROR(LOOKUP(MAX(AI151:AI157)+1,(AI151:AI157)),"")</f>
        <v>3.8102400000000002E-2</v>
      </c>
      <c r="AL151" s="124">
        <f>IFERROR(IF(AA151="Impacto",(T151-(+T151*AD151)),IF(AA151="Probabilidad",T151,"")),"")</f>
        <v>0.6</v>
      </c>
      <c r="AM151" s="389" t="str">
        <f t="shared" ref="AM151" si="190">IFERROR(IF(AN151="","",IF(AN151&lt;=0.2,"Leve",IF(AN151&lt;=0.4,"Menor",IF(AN151&lt;=0.6,"Moderado",IF(AN151&lt;=0.8,"Mayor","Catastrófico"))))),"")</f>
        <v>Moderado</v>
      </c>
      <c r="AN151" s="388">
        <f t="shared" ref="AN151" si="191">IFERROR(LOOKUP(MAX(AL151:AL157)+1,(AL151:AL157)),"")</f>
        <v>0.6</v>
      </c>
      <c r="AO151" s="384" t="str">
        <f t="shared" ref="AO151" si="192">IFERROR(IF(OR(AND(AJ151="Muy Baja",AM151="Leve"),AND(AJ151="Muy Baja",AM151="Menor"),AND(AJ151="Baja",AM151="Leve")),"Bajo",IF(OR(AND(AJ151="Muy baja",AM151="Moderado"),AND(AJ151="Baja",AM151="Menor"),AND(AJ151="Baja",AM151="Moderado"),AND(AJ151="Media",AM151="Leve"),AND(AJ151="Media",AM151="Menor"),AND(AJ151="Media",AM151="Moderado"),AND(AJ151="Alta",AM151="Leve"),AND(AJ151="Alta",AM151="Menor")),"Moderado",IF(OR(AND(AJ151="Muy Baja",AM151="Mayor"),AND(AJ151="Baja",AM151="Mayor"),AND(AJ151="Media",AM151="Mayor"),AND(AJ151="Alta",AM151="Moderado"),AND(AJ151="Alta",AM151="Mayor"),AND(AJ151="Muy Alta",AM151="Leve"),AND(AJ151="Muy Alta",AM151="Menor"),AND(AJ151="Muy Alta",AM151="Moderado"),AND(AJ151="Muy Alta",AM151="Mayor")),"Alto",IF(OR(AND(AJ151="Muy Baja",AM151="Catastrófico"),AND(AJ151="Baja",AM151="Catastrófico"),AND(AJ151="Media",AM151="Catastrófico"),AND(AJ151="Alta",AM151="Catastrófico"),AND(AJ151="Muy Alta",AM151="Catastrófico")),"Extremo","")))),"")</f>
        <v>Moderado</v>
      </c>
      <c r="AP151" s="367" t="s">
        <v>104</v>
      </c>
      <c r="AQ151" s="120" t="s">
        <v>105</v>
      </c>
      <c r="AR151" s="119" t="s">
        <v>1199</v>
      </c>
      <c r="AS151" s="119" t="s">
        <v>195</v>
      </c>
      <c r="AT151" s="135" t="s">
        <v>1200</v>
      </c>
      <c r="AU151" s="127" t="s">
        <v>733</v>
      </c>
      <c r="AV151" s="370" t="s">
        <v>1201</v>
      </c>
      <c r="AW151" s="142" t="s">
        <v>91</v>
      </c>
      <c r="AX151" s="253" t="s">
        <v>2866</v>
      </c>
      <c r="AY151" s="325" t="s">
        <v>3901</v>
      </c>
      <c r="AZ151" s="325" t="s">
        <v>3902</v>
      </c>
      <c r="BA151" s="143" t="s">
        <v>105</v>
      </c>
      <c r="BB151" s="128" t="s">
        <v>2866</v>
      </c>
      <c r="BC151" s="332"/>
      <c r="BD151" s="128"/>
      <c r="BE151" s="373" t="s">
        <v>2891</v>
      </c>
      <c r="BF151" s="374"/>
      <c r="BG151" s="374"/>
      <c r="BH151" s="131"/>
      <c r="BI151" s="90"/>
      <c r="BJ151" s="90"/>
      <c r="BK151" s="90"/>
      <c r="BL151" s="90"/>
      <c r="BM151" s="90"/>
      <c r="BN151" s="90"/>
      <c r="BO151" s="90"/>
      <c r="BP151" s="90"/>
      <c r="BQ151" s="90"/>
      <c r="BR151" s="90"/>
      <c r="BS151" s="90"/>
      <c r="BT151" s="90"/>
      <c r="BU151" s="90"/>
      <c r="BV151" s="90"/>
      <c r="BW151" s="90"/>
      <c r="BX151" s="90"/>
      <c r="BY151" s="90"/>
      <c r="BZ151" s="90"/>
      <c r="CA151" s="90"/>
      <c r="CB151" s="90"/>
      <c r="CC151" s="90"/>
      <c r="CD151" s="90"/>
      <c r="CE151" s="90"/>
      <c r="CF151" s="90"/>
      <c r="CG151" s="90"/>
      <c r="CH151" s="90"/>
      <c r="CI151" s="90"/>
      <c r="CJ151" s="90"/>
      <c r="CK151" s="90"/>
      <c r="CL151" s="90"/>
      <c r="CM151" s="90"/>
      <c r="CN151" s="90"/>
      <c r="CO151" s="90"/>
      <c r="CP151" s="90"/>
      <c r="CQ151" s="90"/>
      <c r="CR151" s="90"/>
      <c r="CS151" s="90"/>
      <c r="CT151" s="90"/>
      <c r="CU151" s="90"/>
      <c r="CV151" s="90"/>
      <c r="CW151" s="90"/>
      <c r="CX151" s="90"/>
      <c r="CY151" s="90"/>
      <c r="CZ151" s="90"/>
      <c r="DA151" s="90"/>
      <c r="DB151" s="90"/>
      <c r="DC151" s="90"/>
      <c r="DD151" s="90"/>
      <c r="DE151" s="90"/>
      <c r="DF151" s="90"/>
      <c r="DG151" s="90"/>
      <c r="DH151" s="90"/>
      <c r="DI151" s="90"/>
      <c r="DJ151" s="90"/>
      <c r="DK151" s="90"/>
      <c r="DL151" s="90"/>
      <c r="DM151" s="90"/>
      <c r="DN151" s="90"/>
      <c r="DO151" s="90"/>
      <c r="DP151" s="90"/>
      <c r="DQ151" s="90"/>
      <c r="DR151" s="90"/>
      <c r="DS151" s="90"/>
      <c r="DT151" s="90"/>
      <c r="DU151" s="90"/>
      <c r="DV151" s="90"/>
      <c r="DW151" s="90"/>
      <c r="DX151" s="90"/>
      <c r="DY151" s="90"/>
      <c r="DZ151" s="90"/>
      <c r="EA151" s="90"/>
      <c r="EB151" s="90"/>
      <c r="EC151" s="90"/>
      <c r="ED151" s="90"/>
      <c r="EE151" s="90"/>
      <c r="EF151" s="90"/>
      <c r="EG151" s="90"/>
      <c r="EH151" s="90"/>
      <c r="EI151" s="90"/>
      <c r="EJ151" s="90"/>
      <c r="EK151" s="90"/>
      <c r="EL151" s="90"/>
      <c r="EM151" s="90"/>
      <c r="EN151" s="90"/>
      <c r="EO151" s="90"/>
      <c r="EP151" s="90"/>
      <c r="EQ151" s="90"/>
      <c r="ER151" s="90"/>
      <c r="ES151" s="90"/>
      <c r="ET151" s="90"/>
      <c r="EU151" s="90"/>
      <c r="EV151" s="90"/>
      <c r="EW151" s="90"/>
      <c r="EX151" s="90"/>
      <c r="EY151" s="90"/>
      <c r="EZ151" s="90"/>
      <c r="FA151" s="90"/>
      <c r="FB151" s="90"/>
      <c r="FC151" s="90"/>
      <c r="FD151" s="90"/>
      <c r="FE151" s="90"/>
      <c r="FF151" s="90"/>
      <c r="FG151" s="90"/>
      <c r="FH151" s="90"/>
      <c r="FI151" s="90"/>
      <c r="FJ151" s="90"/>
      <c r="FK151" s="90"/>
      <c r="FL151" s="90"/>
      <c r="FM151" s="90"/>
      <c r="FN151" s="90"/>
      <c r="FO151" s="90"/>
      <c r="FP151" s="90"/>
      <c r="FQ151" s="90"/>
      <c r="FR151" s="90"/>
      <c r="FS151" s="90"/>
      <c r="FT151" s="90"/>
      <c r="FU151" s="90"/>
      <c r="FV151" s="90"/>
      <c r="FW151" s="90"/>
      <c r="FX151" s="90"/>
      <c r="FY151" s="90"/>
      <c r="FZ151" s="90"/>
      <c r="GA151" s="90"/>
      <c r="GB151" s="90"/>
      <c r="GC151" s="90"/>
      <c r="GD151" s="90"/>
      <c r="GE151" s="90"/>
      <c r="GF151" s="90"/>
      <c r="GG151" s="90"/>
      <c r="GH151" s="90"/>
      <c r="GI151" s="90"/>
      <c r="GJ151" s="90"/>
      <c r="GK151" s="90"/>
      <c r="GL151" s="90"/>
      <c r="GM151" s="90"/>
      <c r="GN151" s="90"/>
      <c r="GO151" s="90"/>
      <c r="GP151" s="90"/>
      <c r="GQ151" s="90"/>
      <c r="GR151" s="90"/>
      <c r="GS151" s="90"/>
      <c r="GT151" s="90"/>
      <c r="GU151" s="90"/>
      <c r="GV151" s="90"/>
      <c r="GW151" s="90"/>
      <c r="GX151" s="90"/>
      <c r="GY151" s="90"/>
      <c r="GZ151" s="90"/>
      <c r="HA151" s="90"/>
      <c r="HB151" s="90"/>
      <c r="HC151" s="90"/>
      <c r="HD151" s="90"/>
      <c r="HE151" s="90"/>
      <c r="HF151" s="90"/>
      <c r="HG151" s="90"/>
      <c r="HH151" s="90"/>
      <c r="HI151" s="90"/>
      <c r="HJ151" s="90"/>
      <c r="HK151" s="90"/>
      <c r="HL151" s="90"/>
      <c r="HM151" s="90"/>
      <c r="HN151" s="90"/>
      <c r="HO151" s="90"/>
      <c r="HP151" s="90"/>
      <c r="HQ151" s="90"/>
      <c r="HR151" s="90"/>
      <c r="HS151" s="90"/>
      <c r="HT151" s="90"/>
      <c r="HU151" s="90"/>
      <c r="HV151" s="90"/>
      <c r="HW151" s="90"/>
      <c r="HX151" s="90"/>
      <c r="HY151" s="90"/>
      <c r="HZ151" s="90"/>
      <c r="IA151" s="90"/>
      <c r="IB151" s="90"/>
      <c r="IC151" s="90"/>
      <c r="ID151" s="90"/>
      <c r="IE151" s="90"/>
      <c r="IF151" s="90"/>
      <c r="IG151" s="90"/>
      <c r="IH151" s="90"/>
      <c r="II151" s="90"/>
      <c r="IJ151" s="90"/>
      <c r="IK151" s="90"/>
      <c r="IL151" s="90"/>
      <c r="IM151" s="90"/>
      <c r="IN151" s="90"/>
      <c r="IO151" s="90"/>
      <c r="IP151" s="90"/>
      <c r="IQ151" s="90"/>
      <c r="IR151" s="90"/>
      <c r="IS151" s="90"/>
      <c r="IT151" s="90"/>
      <c r="IU151" s="90"/>
      <c r="IV151" s="90"/>
      <c r="IW151" s="90"/>
      <c r="IX151" s="90"/>
      <c r="IY151" s="90"/>
      <c r="IZ151" s="90"/>
      <c r="JA151" s="90"/>
      <c r="JB151" s="90"/>
      <c r="JC151" s="90"/>
      <c r="JD151" s="90"/>
      <c r="JE151" s="90"/>
      <c r="JF151" s="90"/>
      <c r="JG151" s="90"/>
      <c r="JH151" s="90"/>
      <c r="JI151" s="90"/>
      <c r="JJ151" s="90"/>
      <c r="JK151" s="90"/>
      <c r="JL151" s="90"/>
      <c r="JM151" s="90"/>
      <c r="JN151" s="90"/>
      <c r="JO151" s="90"/>
      <c r="JP151" s="90"/>
      <c r="JQ151" s="90"/>
      <c r="JR151" s="90"/>
      <c r="JS151" s="90"/>
      <c r="JT151" s="90"/>
      <c r="JU151" s="90"/>
      <c r="JV151" s="90"/>
      <c r="JW151" s="90"/>
      <c r="JX151" s="90"/>
      <c r="JY151" s="90"/>
      <c r="JZ151" s="90"/>
      <c r="KA151" s="90"/>
      <c r="KB151" s="90"/>
      <c r="KC151" s="90"/>
      <c r="KD151" s="90"/>
      <c r="KE151" s="90"/>
      <c r="KF151" s="90"/>
      <c r="KG151" s="90"/>
      <c r="KH151" s="90"/>
      <c r="KI151" s="90"/>
      <c r="KJ151" s="90"/>
      <c r="KK151" s="90"/>
      <c r="KL151" s="90"/>
      <c r="KM151" s="90"/>
      <c r="KN151" s="90"/>
      <c r="KO151" s="90"/>
      <c r="KP151" s="90"/>
      <c r="KQ151" s="90"/>
      <c r="KR151" s="90"/>
      <c r="KS151" s="90"/>
      <c r="KT151" s="90"/>
      <c r="KU151" s="90"/>
      <c r="KV151" s="90"/>
      <c r="KW151" s="90"/>
      <c r="KX151" s="90"/>
      <c r="KY151" s="90"/>
      <c r="KZ151" s="90"/>
      <c r="LA151" s="90"/>
      <c r="LB151" s="90"/>
      <c r="LC151" s="90"/>
      <c r="LD151" s="90"/>
      <c r="LE151" s="90"/>
      <c r="LF151" s="90"/>
      <c r="LG151" s="90"/>
      <c r="LH151" s="90"/>
      <c r="LI151" s="90"/>
      <c r="LJ151" s="90"/>
      <c r="LK151" s="90"/>
      <c r="LL151" s="90"/>
      <c r="LM151" s="90"/>
      <c r="LN151" s="90"/>
      <c r="LO151" s="90"/>
      <c r="LP151" s="90"/>
      <c r="LQ151" s="90"/>
      <c r="LR151" s="90"/>
      <c r="LS151" s="90"/>
      <c r="LT151" s="90"/>
      <c r="LU151" s="90"/>
      <c r="LV151" s="90"/>
      <c r="LW151" s="90"/>
      <c r="LX151" s="90"/>
      <c r="LY151" s="90"/>
      <c r="LZ151" s="90"/>
      <c r="MA151" s="90"/>
      <c r="MB151" s="90"/>
      <c r="MC151" s="90"/>
      <c r="MD151" s="90"/>
      <c r="ME151" s="90"/>
      <c r="MF151" s="90"/>
      <c r="MG151" s="90"/>
      <c r="MH151" s="90"/>
      <c r="MI151" s="90"/>
      <c r="MJ151" s="90"/>
      <c r="MK151" s="90"/>
      <c r="ML151" s="90"/>
      <c r="MM151" s="90"/>
      <c r="MN151" s="90"/>
      <c r="MO151" s="90"/>
      <c r="MP151" s="90"/>
      <c r="MQ151" s="90"/>
      <c r="MR151" s="90"/>
      <c r="MS151" s="90"/>
      <c r="MT151" s="90"/>
      <c r="MU151" s="90"/>
      <c r="MV151" s="90"/>
      <c r="MW151" s="90"/>
      <c r="MX151" s="90"/>
      <c r="MY151" s="90"/>
      <c r="MZ151" s="90"/>
      <c r="NA151" s="90"/>
      <c r="NB151" s="90"/>
      <c r="NC151" s="90"/>
      <c r="ND151" s="90"/>
      <c r="NE151" s="90"/>
      <c r="NF151" s="90"/>
      <c r="NG151" s="90"/>
      <c r="NH151" s="90"/>
      <c r="NI151" s="90"/>
      <c r="NJ151" s="90"/>
      <c r="NK151" s="90"/>
      <c r="NL151" s="90"/>
      <c r="NM151" s="90"/>
      <c r="NN151" s="90"/>
      <c r="NO151" s="90"/>
      <c r="NP151" s="90"/>
      <c r="NQ151" s="90"/>
      <c r="NR151" s="90"/>
      <c r="NS151" s="90"/>
      <c r="NT151" s="90"/>
      <c r="NU151" s="90"/>
      <c r="NV151" s="90"/>
      <c r="NW151" s="90"/>
      <c r="NX151" s="90"/>
      <c r="NY151" s="90"/>
      <c r="NZ151" s="90"/>
      <c r="OA151" s="90"/>
      <c r="OB151" s="90"/>
      <c r="OC151" s="90"/>
      <c r="OD151" s="90"/>
      <c r="OE151" s="90"/>
      <c r="OF151" s="90"/>
      <c r="OG151" s="90"/>
      <c r="OH151" s="90"/>
      <c r="OI151" s="90"/>
      <c r="OJ151" s="90"/>
      <c r="OK151" s="90"/>
      <c r="OL151" s="90"/>
      <c r="OM151" s="90"/>
      <c r="ON151" s="90"/>
      <c r="OO151" s="90"/>
      <c r="OP151" s="90"/>
      <c r="OQ151" s="90"/>
      <c r="OR151" s="90"/>
      <c r="OS151" s="90"/>
      <c r="OT151" s="90"/>
      <c r="OU151" s="90"/>
      <c r="OV151" s="90"/>
      <c r="OW151" s="90"/>
      <c r="OX151" s="90"/>
      <c r="OY151" s="90"/>
      <c r="OZ151" s="90"/>
      <c r="PA151" s="90"/>
      <c r="PB151" s="90"/>
      <c r="PC151" s="90"/>
      <c r="PD151" s="90"/>
      <c r="PE151" s="90"/>
      <c r="PF151" s="90"/>
      <c r="PG151" s="90"/>
      <c r="PH151" s="90"/>
      <c r="PI151" s="90"/>
      <c r="PJ151" s="90"/>
      <c r="PK151" s="90"/>
      <c r="PL151" s="90"/>
      <c r="PM151" s="90"/>
      <c r="PN151" s="90"/>
      <c r="PO151" s="90"/>
      <c r="PP151" s="90"/>
      <c r="PQ151" s="90"/>
      <c r="PR151" s="90"/>
      <c r="PS151" s="90"/>
      <c r="PT151" s="90"/>
      <c r="PU151" s="90"/>
      <c r="PV151" s="90"/>
      <c r="PW151" s="90"/>
      <c r="PX151" s="90"/>
      <c r="PY151" s="90"/>
      <c r="PZ151" s="90"/>
      <c r="QA151" s="90"/>
      <c r="QB151" s="90"/>
      <c r="QC151" s="90"/>
      <c r="QD151" s="90"/>
      <c r="QE151" s="90"/>
      <c r="QF151" s="90"/>
      <c r="QG151" s="90"/>
      <c r="QH151" s="90"/>
      <c r="QI151" s="90"/>
      <c r="QJ151" s="90"/>
      <c r="QK151" s="90"/>
      <c r="QL151" s="90"/>
      <c r="QM151" s="90"/>
      <c r="QN151" s="90"/>
      <c r="QO151" s="90"/>
      <c r="QP151" s="90"/>
      <c r="QQ151" s="90"/>
      <c r="QR151" s="90"/>
      <c r="QS151" s="90"/>
      <c r="QT151" s="90"/>
      <c r="QU151" s="90"/>
      <c r="QV151" s="90"/>
      <c r="QW151" s="90"/>
      <c r="QX151" s="90"/>
      <c r="QY151" s="90"/>
      <c r="QZ151" s="90"/>
      <c r="RA151" s="90"/>
      <c r="RB151" s="90"/>
      <c r="RC151" s="90"/>
      <c r="RD151" s="90"/>
      <c r="RE151" s="90"/>
      <c r="RF151" s="90"/>
      <c r="RG151" s="90"/>
      <c r="RH151" s="90"/>
      <c r="RI151" s="90"/>
      <c r="RJ151" s="90"/>
      <c r="RK151" s="90"/>
      <c r="RL151" s="90"/>
      <c r="RM151" s="90"/>
      <c r="RN151" s="90"/>
      <c r="RO151" s="90"/>
      <c r="RP151" s="90"/>
      <c r="RQ151" s="90"/>
      <c r="RR151" s="90"/>
      <c r="RS151" s="90"/>
      <c r="RT151" s="90"/>
      <c r="RU151" s="90"/>
      <c r="RV151" s="90"/>
      <c r="RW151" s="90"/>
      <c r="RX151" s="90"/>
      <c r="RY151" s="90"/>
      <c r="RZ151" s="90"/>
      <c r="SA151" s="90"/>
      <c r="SB151" s="90"/>
      <c r="SC151" s="90"/>
      <c r="SD151" s="90"/>
      <c r="SE151" s="90"/>
      <c r="SF151" s="90"/>
      <c r="SG151" s="90"/>
      <c r="SH151" s="90"/>
      <c r="SI151" s="90"/>
      <c r="SJ151" s="90"/>
      <c r="SK151" s="90"/>
      <c r="SL151" s="90"/>
      <c r="SM151" s="90"/>
      <c r="SN151" s="90"/>
      <c r="SO151" s="90"/>
      <c r="SP151" s="90"/>
      <c r="SQ151" s="90"/>
      <c r="SR151" s="90"/>
      <c r="SS151" s="90"/>
      <c r="ST151" s="90"/>
      <c r="SU151" s="90"/>
      <c r="SV151" s="90"/>
      <c r="SW151" s="90"/>
      <c r="SX151" s="90"/>
      <c r="SY151" s="90"/>
      <c r="SZ151" s="90"/>
      <c r="TA151" s="90"/>
      <c r="TB151" s="90"/>
      <c r="TC151" s="90"/>
      <c r="TD151" s="90"/>
      <c r="TE151" s="90"/>
      <c r="TF151" s="90"/>
      <c r="TG151" s="90"/>
      <c r="TH151" s="90"/>
      <c r="TI151" s="90"/>
      <c r="TJ151" s="90"/>
      <c r="TK151" s="90"/>
      <c r="TL151" s="90"/>
      <c r="TM151" s="90"/>
      <c r="TN151" s="90"/>
      <c r="TO151" s="90"/>
      <c r="TP151" s="90"/>
      <c r="TQ151" s="90"/>
      <c r="TR151" s="90"/>
      <c r="TS151" s="90"/>
      <c r="TT151" s="90"/>
      <c r="TU151" s="90"/>
      <c r="TV151" s="90"/>
      <c r="TW151" s="90"/>
      <c r="TX151" s="90"/>
      <c r="TY151" s="90"/>
      <c r="TZ151" s="90"/>
      <c r="UA151" s="90"/>
      <c r="UB151" s="90"/>
      <c r="UC151" s="90"/>
      <c r="UD151" s="90"/>
      <c r="UE151" s="90"/>
      <c r="UF151" s="90"/>
      <c r="UG151" s="90"/>
      <c r="UH151" s="90"/>
      <c r="UI151" s="90"/>
      <c r="UJ151" s="90"/>
      <c r="UK151" s="90"/>
      <c r="UL151" s="90"/>
      <c r="UM151" s="90"/>
      <c r="UN151" s="90"/>
      <c r="UO151" s="90"/>
      <c r="UP151" s="90"/>
      <c r="UQ151" s="90"/>
      <c r="UR151" s="90"/>
      <c r="US151" s="90"/>
      <c r="UT151" s="90"/>
      <c r="UU151" s="90"/>
      <c r="UV151" s="90"/>
      <c r="UW151" s="90"/>
      <c r="UX151" s="90"/>
      <c r="UY151" s="90"/>
      <c r="UZ151" s="90"/>
      <c r="VA151" s="90"/>
      <c r="VB151" s="90"/>
      <c r="VC151" s="90"/>
      <c r="VD151" s="90"/>
      <c r="VE151" s="90"/>
      <c r="VF151" s="90"/>
      <c r="VG151" s="90"/>
      <c r="VH151" s="90"/>
      <c r="VI151" s="90"/>
      <c r="VJ151" s="90"/>
      <c r="VK151" s="90"/>
      <c r="VL151" s="90"/>
      <c r="VM151" s="90"/>
      <c r="VN151" s="90"/>
      <c r="VO151" s="90"/>
      <c r="VP151" s="90"/>
      <c r="VQ151" s="90"/>
      <c r="VR151" s="90"/>
      <c r="VS151" s="90"/>
      <c r="VT151" s="90"/>
      <c r="VU151" s="90"/>
      <c r="VV151" s="90"/>
      <c r="VW151" s="90"/>
      <c r="VX151" s="90"/>
      <c r="VY151" s="90"/>
      <c r="VZ151" s="90"/>
      <c r="WA151" s="90"/>
      <c r="WB151" s="90"/>
      <c r="WC151" s="90"/>
      <c r="WD151" s="90"/>
      <c r="WE151" s="90"/>
      <c r="WF151" s="90"/>
      <c r="WG151" s="90"/>
      <c r="WH151" s="90"/>
      <c r="WI151" s="90"/>
      <c r="WJ151" s="90"/>
      <c r="WK151" s="90"/>
      <c r="WL151" s="90"/>
      <c r="WM151" s="90"/>
      <c r="WN151" s="90"/>
      <c r="WO151" s="90"/>
      <c r="WP151" s="90"/>
      <c r="WQ151" s="90"/>
      <c r="WR151" s="90"/>
      <c r="WS151" s="90"/>
      <c r="WT151" s="90"/>
      <c r="WU151" s="90"/>
      <c r="WV151" s="90"/>
      <c r="WW151" s="90"/>
      <c r="WX151" s="90"/>
      <c r="WY151" s="90"/>
      <c r="WZ151" s="90"/>
      <c r="XA151" s="90"/>
      <c r="XB151" s="90"/>
      <c r="XC151" s="90"/>
      <c r="XD151" s="90"/>
      <c r="XE151" s="90"/>
      <c r="XF151" s="90"/>
      <c r="XG151" s="90"/>
      <c r="XH151" s="90"/>
      <c r="XI151" s="90"/>
      <c r="XJ151" s="90"/>
      <c r="XK151" s="90"/>
      <c r="XL151" s="90"/>
      <c r="XM151" s="90"/>
      <c r="XN151" s="90"/>
      <c r="XO151" s="90"/>
      <c r="XP151" s="90"/>
      <c r="XQ151" s="90"/>
      <c r="XR151" s="90"/>
      <c r="XS151" s="90"/>
      <c r="XT151" s="90"/>
      <c r="XU151" s="90"/>
      <c r="XV151" s="90"/>
      <c r="XW151" s="90"/>
      <c r="XX151" s="90"/>
      <c r="XY151" s="90"/>
      <c r="XZ151" s="90"/>
      <c r="YA151" s="90"/>
      <c r="YB151" s="90"/>
      <c r="YC151" s="90"/>
      <c r="YD151" s="90"/>
      <c r="YE151" s="90"/>
      <c r="YF151" s="90"/>
      <c r="YG151" s="90"/>
      <c r="YH151" s="90"/>
      <c r="YI151" s="90"/>
      <c r="YJ151" s="90"/>
      <c r="YK151" s="90"/>
      <c r="YL151" s="90"/>
      <c r="YM151" s="90"/>
      <c r="YN151" s="90"/>
      <c r="YO151" s="90"/>
      <c r="YP151" s="90"/>
      <c r="YQ151" s="90"/>
      <c r="YR151" s="90"/>
      <c r="YS151" s="90"/>
      <c r="YT151" s="90"/>
      <c r="YU151" s="90"/>
      <c r="YV151" s="90"/>
      <c r="YW151" s="90"/>
      <c r="YX151" s="90"/>
      <c r="YY151" s="90"/>
      <c r="YZ151" s="90"/>
      <c r="ZA151" s="90"/>
      <c r="ZB151" s="90"/>
      <c r="ZC151" s="90"/>
      <c r="ZD151" s="90"/>
      <c r="ZE151" s="90"/>
      <c r="ZF151" s="90"/>
      <c r="ZG151" s="90"/>
      <c r="ZH151" s="90"/>
      <c r="ZI151" s="90"/>
      <c r="ZJ151" s="90"/>
      <c r="ZK151" s="90"/>
      <c r="ZL151" s="90"/>
      <c r="ZM151" s="90"/>
      <c r="ZN151" s="90"/>
      <c r="ZO151" s="90"/>
      <c r="ZP151" s="90"/>
      <c r="ZQ151" s="90"/>
      <c r="ZR151" s="90"/>
      <c r="ZS151" s="90"/>
      <c r="ZT151" s="90"/>
      <c r="ZU151" s="90"/>
      <c r="ZV151" s="90"/>
      <c r="ZW151" s="90"/>
      <c r="ZX151" s="90"/>
      <c r="ZY151" s="90"/>
      <c r="ZZ151" s="90"/>
      <c r="AAA151" s="90"/>
      <c r="AAB151" s="90"/>
      <c r="AAC151" s="90"/>
      <c r="AAD151" s="90"/>
      <c r="AAE151" s="90"/>
      <c r="AAF151" s="90"/>
      <c r="AAG151" s="90"/>
      <c r="AAH151" s="90"/>
      <c r="AAI151" s="90"/>
      <c r="AAJ151" s="90"/>
      <c r="AAK151" s="90"/>
      <c r="AAL151" s="90"/>
      <c r="AAM151" s="90"/>
      <c r="AAN151" s="90"/>
      <c r="AAO151" s="90"/>
      <c r="AAP151" s="90"/>
      <c r="AAQ151" s="90"/>
      <c r="AAR151" s="90"/>
      <c r="AAS151" s="90"/>
      <c r="AAT151" s="90"/>
      <c r="AAU151" s="90"/>
      <c r="AAV151" s="90"/>
      <c r="AAW151" s="90"/>
      <c r="AAX151" s="90"/>
      <c r="AAY151" s="90"/>
      <c r="AAZ151" s="90"/>
      <c r="ABA151" s="90"/>
      <c r="ABB151" s="90"/>
      <c r="ABC151" s="90"/>
      <c r="ABD151" s="90"/>
      <c r="ABE151" s="90"/>
      <c r="ABF151" s="90"/>
      <c r="ABG151" s="90"/>
      <c r="ABH151" s="90"/>
      <c r="ABI151" s="90"/>
      <c r="ABJ151" s="90"/>
      <c r="ABK151" s="90"/>
      <c r="ABL151" s="90"/>
      <c r="ABM151" s="90"/>
      <c r="ABN151" s="90"/>
      <c r="ABO151" s="90"/>
      <c r="ABP151" s="90"/>
      <c r="ABQ151" s="90"/>
      <c r="ABR151" s="90"/>
      <c r="ABS151" s="90"/>
      <c r="ABT151" s="90"/>
      <c r="ABU151" s="90"/>
      <c r="ABV151" s="90"/>
      <c r="ABW151" s="90"/>
      <c r="ABX151" s="90"/>
      <c r="ABY151" s="90"/>
      <c r="ABZ151" s="90"/>
      <c r="ACA151" s="90"/>
      <c r="ACB151" s="90"/>
      <c r="ACC151" s="90"/>
      <c r="ACD151" s="90"/>
      <c r="ACE151" s="90"/>
      <c r="ACF151" s="90"/>
      <c r="ACG151" s="90"/>
      <c r="ACH151" s="90"/>
      <c r="ACI151" s="90"/>
      <c r="ACJ151" s="90"/>
      <c r="ACK151" s="90"/>
      <c r="ACL151" s="90"/>
      <c r="ACM151" s="90"/>
      <c r="ACN151" s="90"/>
      <c r="ACO151" s="90"/>
      <c r="ACP151" s="90"/>
      <c r="ACQ151" s="90"/>
      <c r="ACR151" s="90"/>
      <c r="ACS151" s="90"/>
      <c r="ACT151" s="90"/>
      <c r="ACU151" s="90"/>
      <c r="ACV151" s="90"/>
      <c r="ACW151" s="90"/>
      <c r="ACX151" s="90"/>
      <c r="ACY151" s="90"/>
      <c r="ACZ151" s="90"/>
      <c r="ADA151" s="90"/>
      <c r="ADB151" s="90"/>
      <c r="ADC151" s="90"/>
      <c r="ADD151" s="90"/>
      <c r="ADE151" s="90"/>
      <c r="ADF151" s="90"/>
      <c r="ADG151" s="90"/>
      <c r="ADH151" s="90"/>
      <c r="ADI151" s="90"/>
      <c r="ADJ151" s="90"/>
      <c r="ADK151" s="90"/>
      <c r="ADL151" s="90"/>
      <c r="ADM151" s="90"/>
      <c r="ADN151" s="90"/>
      <c r="ADO151" s="90"/>
      <c r="ADP151" s="90"/>
      <c r="ADQ151" s="90"/>
      <c r="ADR151" s="90"/>
      <c r="ADS151" s="90"/>
      <c r="ADT151" s="90"/>
      <c r="ADU151" s="90"/>
      <c r="ADV151" s="90"/>
      <c r="ADW151" s="90"/>
      <c r="ADX151" s="90"/>
      <c r="ADY151" s="90"/>
      <c r="ADZ151" s="90"/>
      <c r="AEA151" s="90"/>
      <c r="AEB151" s="90"/>
      <c r="AEC151" s="90"/>
      <c r="AED151" s="90"/>
      <c r="AEE151" s="90"/>
      <c r="AEF151" s="90"/>
      <c r="AEG151" s="90"/>
      <c r="AEH151" s="90"/>
      <c r="AEI151" s="90"/>
      <c r="AEJ151" s="90"/>
      <c r="AEK151" s="90"/>
      <c r="AEL151" s="90"/>
      <c r="AEM151" s="90"/>
      <c r="AEN151" s="90"/>
      <c r="AEO151" s="90"/>
      <c r="AEP151" s="90"/>
      <c r="AEQ151" s="90"/>
      <c r="AER151" s="90"/>
      <c r="AES151" s="90"/>
      <c r="AET151" s="90"/>
      <c r="AEU151" s="90"/>
      <c r="AEV151" s="90"/>
      <c r="AEW151" s="90"/>
      <c r="AEX151" s="90"/>
      <c r="AEY151" s="90"/>
      <c r="AEZ151" s="90"/>
      <c r="AFA151" s="90"/>
      <c r="AFB151" s="90"/>
      <c r="AFC151" s="90"/>
      <c r="AFD151" s="90"/>
      <c r="AFE151" s="90"/>
      <c r="AFF151" s="90"/>
      <c r="AFG151" s="90"/>
      <c r="AFH151" s="90"/>
      <c r="AFI151" s="90"/>
      <c r="AFJ151" s="90"/>
      <c r="AFK151" s="90"/>
      <c r="AFL151" s="90"/>
      <c r="AFM151" s="90"/>
      <c r="AFN151" s="90"/>
      <c r="AFO151" s="90"/>
      <c r="AFP151" s="90"/>
      <c r="AFQ151" s="90"/>
      <c r="AFR151" s="90"/>
      <c r="AFS151" s="90"/>
      <c r="AFT151" s="90"/>
      <c r="AFU151" s="90"/>
      <c r="AFV151" s="90"/>
      <c r="AFW151" s="90"/>
      <c r="AFX151" s="90"/>
      <c r="AFY151" s="90"/>
      <c r="AFZ151" s="90"/>
      <c r="AGA151" s="90"/>
      <c r="AGB151" s="90"/>
      <c r="AGC151" s="90"/>
      <c r="AGD151" s="90"/>
      <c r="AGE151" s="90"/>
      <c r="AGF151" s="90"/>
      <c r="AGG151" s="90"/>
      <c r="AGH151" s="90"/>
      <c r="AGI151" s="90"/>
      <c r="AGJ151" s="90"/>
      <c r="AGK151" s="90"/>
      <c r="AGL151" s="90"/>
      <c r="AGM151" s="90"/>
      <c r="AGN151" s="90"/>
      <c r="AGO151" s="90"/>
      <c r="AGP151" s="90"/>
      <c r="AGQ151" s="90"/>
      <c r="AGR151" s="90"/>
      <c r="AGS151" s="90"/>
      <c r="AGT151" s="90"/>
      <c r="AGU151" s="90"/>
      <c r="AGV151" s="90"/>
      <c r="AGW151" s="90"/>
      <c r="AGX151" s="90"/>
      <c r="AGY151" s="90"/>
      <c r="AGZ151" s="90"/>
      <c r="AHA151" s="90"/>
      <c r="AHB151" s="90"/>
      <c r="AHC151" s="90"/>
      <c r="AHD151" s="90"/>
      <c r="AHE151" s="90"/>
      <c r="AHF151" s="90"/>
      <c r="AHG151" s="90"/>
      <c r="AHH151" s="90"/>
      <c r="AHI151" s="90"/>
      <c r="AHJ151" s="90"/>
      <c r="AHK151" s="90"/>
      <c r="AHL151" s="90"/>
      <c r="AHM151" s="90"/>
      <c r="AHN151" s="90"/>
      <c r="AHO151" s="90"/>
      <c r="AHP151" s="90"/>
      <c r="AHQ151" s="90"/>
      <c r="AHR151" s="90"/>
      <c r="AHS151" s="90"/>
      <c r="AHT151" s="90"/>
      <c r="AHU151" s="90"/>
      <c r="AHV151" s="90"/>
      <c r="AHW151" s="90"/>
      <c r="AHX151" s="90"/>
      <c r="AHY151" s="90"/>
      <c r="AHZ151" s="90"/>
      <c r="AIA151" s="90"/>
      <c r="AIB151" s="90"/>
      <c r="AIC151" s="90"/>
      <c r="AID151" s="90"/>
      <c r="AIE151" s="90"/>
      <c r="AIF151" s="90"/>
      <c r="AIG151" s="90"/>
      <c r="AIH151" s="90"/>
      <c r="AII151" s="90"/>
      <c r="AIJ151" s="90"/>
      <c r="AIK151" s="90"/>
      <c r="AIL151" s="90"/>
      <c r="AIM151" s="90"/>
      <c r="AIN151" s="90"/>
      <c r="AIO151" s="90"/>
      <c r="AIP151" s="90"/>
      <c r="AIQ151" s="90"/>
      <c r="AIR151" s="90"/>
      <c r="AIS151" s="90"/>
      <c r="AIT151" s="90"/>
      <c r="AIU151" s="90"/>
      <c r="AIV151" s="90"/>
      <c r="AIW151" s="90"/>
      <c r="AIX151" s="90"/>
      <c r="AIY151" s="90"/>
      <c r="AIZ151" s="90"/>
      <c r="AJA151" s="90"/>
      <c r="AJB151" s="90"/>
      <c r="AJC151" s="90"/>
      <c r="AJD151" s="90"/>
      <c r="AJE151" s="90"/>
      <c r="AJF151" s="90"/>
      <c r="AJG151" s="90"/>
      <c r="AJH151" s="90"/>
      <c r="AJI151" s="90"/>
      <c r="AJJ151" s="90"/>
      <c r="AJK151" s="90"/>
      <c r="AJL151" s="90"/>
      <c r="AJM151" s="90"/>
      <c r="AJN151" s="90"/>
      <c r="AJO151" s="90"/>
      <c r="AJP151" s="90"/>
      <c r="AJQ151" s="90"/>
      <c r="AJR151" s="90"/>
      <c r="AJS151" s="90"/>
      <c r="AJT151" s="90"/>
      <c r="AJU151" s="90"/>
      <c r="AJV151" s="90"/>
      <c r="AJW151" s="90"/>
      <c r="AJX151" s="90"/>
      <c r="AJY151" s="90"/>
      <c r="AJZ151" s="90"/>
      <c r="AKA151" s="90"/>
      <c r="AKB151" s="90"/>
      <c r="AKC151" s="90"/>
      <c r="AKD151" s="90"/>
      <c r="AKE151" s="90"/>
      <c r="AKF151" s="90"/>
      <c r="AKG151" s="90"/>
      <c r="AKH151" s="90"/>
      <c r="AKI151" s="90"/>
      <c r="AKJ151" s="90"/>
      <c r="AKK151" s="90"/>
      <c r="AKL151" s="90"/>
      <c r="AKM151" s="90"/>
      <c r="AKN151" s="90"/>
      <c r="AKO151" s="90"/>
      <c r="AKP151" s="90"/>
      <c r="AKQ151" s="90"/>
      <c r="AKR151" s="90"/>
      <c r="AKS151" s="90"/>
      <c r="AKT151" s="90"/>
      <c r="AKU151" s="90"/>
      <c r="AKV151" s="90"/>
      <c r="AKW151" s="90"/>
      <c r="AKX151" s="90"/>
      <c r="AKY151" s="90"/>
      <c r="AKZ151" s="90"/>
      <c r="ALA151" s="90"/>
      <c r="ALB151" s="90"/>
      <c r="ALC151" s="90"/>
      <c r="ALD151" s="90"/>
      <c r="ALE151" s="90"/>
      <c r="ALF151" s="90"/>
      <c r="ALG151" s="90"/>
      <c r="ALH151" s="90"/>
      <c r="ALI151" s="90"/>
      <c r="ALJ151" s="90"/>
      <c r="ALK151" s="90"/>
      <c r="ALL151" s="90"/>
      <c r="ALM151" s="90"/>
      <c r="ALN151" s="90"/>
      <c r="ALO151" s="90"/>
      <c r="ALP151" s="90"/>
      <c r="ALQ151" s="90"/>
      <c r="ALR151" s="90"/>
      <c r="ALS151" s="90"/>
      <c r="ALT151" s="90"/>
      <c r="ALU151" s="90"/>
      <c r="ALV151" s="90"/>
      <c r="ALW151" s="90"/>
      <c r="ALX151" s="90"/>
      <c r="ALY151" s="90"/>
      <c r="ALZ151" s="90"/>
      <c r="AMA151" s="90"/>
      <c r="AMB151" s="90"/>
      <c r="AMC151" s="90"/>
      <c r="AMD151" s="90"/>
      <c r="AME151" s="90"/>
      <c r="AMF151" s="90"/>
      <c r="AMG151" s="90"/>
      <c r="AMH151" s="90"/>
      <c r="AMI151" s="90"/>
    </row>
    <row r="152" spans="1:1023" ht="90" customHeight="1">
      <c r="A152" s="430">
        <v>49</v>
      </c>
      <c r="B152" s="433" t="s">
        <v>712</v>
      </c>
      <c r="C152" s="367"/>
      <c r="D152" s="433" t="s">
        <v>185</v>
      </c>
      <c r="E152" s="433" t="s">
        <v>186</v>
      </c>
      <c r="F152" s="427"/>
      <c r="G152" s="367"/>
      <c r="H152" s="416"/>
      <c r="I152" s="369"/>
      <c r="J152" s="136" t="s">
        <v>735</v>
      </c>
      <c r="K152" s="115" t="s">
        <v>1202</v>
      </c>
      <c r="L152" s="369"/>
      <c r="M152" s="419"/>
      <c r="N152" s="374"/>
      <c r="O152" s="369"/>
      <c r="P152" s="391"/>
      <c r="Q152" s="385"/>
      <c r="R152" s="393"/>
      <c r="S152" s="394"/>
      <c r="T152" s="385"/>
      <c r="U152" s="404"/>
      <c r="V152" s="136" t="s">
        <v>112</v>
      </c>
      <c r="W152" s="116" t="s">
        <v>1203</v>
      </c>
      <c r="X152" s="161" t="s">
        <v>1204</v>
      </c>
      <c r="Y152" s="162" t="s">
        <v>94</v>
      </c>
      <c r="Z152" s="115" t="s">
        <v>195</v>
      </c>
      <c r="AA152" s="120" t="str">
        <f t="shared" si="5"/>
        <v>Probabilidad</v>
      </c>
      <c r="AB152" s="121" t="s">
        <v>727</v>
      </c>
      <c r="AC152" s="121" t="s">
        <v>728</v>
      </c>
      <c r="AD152" s="122" t="str">
        <f t="shared" si="6"/>
        <v>40%</v>
      </c>
      <c r="AE152" s="121" t="s">
        <v>954</v>
      </c>
      <c r="AF152" s="121" t="s">
        <v>730</v>
      </c>
      <c r="AG152" s="121" t="s">
        <v>731</v>
      </c>
      <c r="AH152" s="123">
        <f>IFERROR(IF(AND(AA151="Probabilidad",AA152="Probabilidad"),(AI151-(+AI151*AD152)),IF(AND(AA152="Probabilidad",AA151="Impacto"),(AI151-(+AI151*AD152)),IF(AA152="Impacto",AI151,""))),"")</f>
        <v>0.42</v>
      </c>
      <c r="AI152" s="122">
        <f t="shared" si="7"/>
        <v>0.42</v>
      </c>
      <c r="AJ152" s="387"/>
      <c r="AK152" s="388"/>
      <c r="AL152" s="124">
        <f t="shared" ref="AL152:AL157" si="193">IFERROR(IF(AND(AA151="Impacto",AA152="Impacto"),(AL151-(+AL151*AD152)),IF(AND(AA152="Impacto",AA151="Probabilidad"),(AL151-(+AL151*AD152)),IF(AA152="Probabilidad",AL151,""))),"")</f>
        <v>0.6</v>
      </c>
      <c r="AM152" s="389"/>
      <c r="AN152" s="388"/>
      <c r="AO152" s="384"/>
      <c r="AP152" s="367"/>
      <c r="AQ152" s="120" t="s">
        <v>118</v>
      </c>
      <c r="AR152" s="119" t="s">
        <v>1205</v>
      </c>
      <c r="AS152" s="119" t="s">
        <v>195</v>
      </c>
      <c r="AT152" s="126">
        <v>44742</v>
      </c>
      <c r="AU152" s="127" t="s">
        <v>733</v>
      </c>
      <c r="AV152" s="371"/>
      <c r="AW152" s="142" t="s">
        <v>112</v>
      </c>
      <c r="AX152" s="253" t="s">
        <v>2867</v>
      </c>
      <c r="AY152" s="319" t="s">
        <v>3903</v>
      </c>
      <c r="AZ152" s="331" t="s">
        <v>3904</v>
      </c>
      <c r="BA152" s="143" t="s">
        <v>118</v>
      </c>
      <c r="BB152" s="128" t="s">
        <v>2867</v>
      </c>
      <c r="BC152" s="332"/>
      <c r="BD152" s="128"/>
      <c r="BE152" s="373"/>
      <c r="BF152" s="374"/>
      <c r="BG152" s="374"/>
      <c r="BH152" s="131"/>
      <c r="AMI152" s="86"/>
    </row>
    <row r="153" spans="1:1023" ht="105" customHeight="1">
      <c r="A153" s="430">
        <v>49</v>
      </c>
      <c r="B153" s="433" t="s">
        <v>712</v>
      </c>
      <c r="C153" s="367"/>
      <c r="D153" s="433" t="s">
        <v>185</v>
      </c>
      <c r="E153" s="433" t="s">
        <v>186</v>
      </c>
      <c r="F153" s="427"/>
      <c r="G153" s="367"/>
      <c r="H153" s="416"/>
      <c r="I153" s="369"/>
      <c r="J153" s="136" t="s">
        <v>741</v>
      </c>
      <c r="K153" s="115" t="s">
        <v>1206</v>
      </c>
      <c r="L153" s="369"/>
      <c r="M153" s="419"/>
      <c r="N153" s="374"/>
      <c r="O153" s="369"/>
      <c r="P153" s="391"/>
      <c r="Q153" s="385"/>
      <c r="R153" s="393"/>
      <c r="S153" s="394"/>
      <c r="T153" s="385"/>
      <c r="U153" s="404"/>
      <c r="V153" s="136" t="s">
        <v>124</v>
      </c>
      <c r="W153" s="116" t="s">
        <v>1207</v>
      </c>
      <c r="X153" s="117" t="s">
        <v>1208</v>
      </c>
      <c r="Y153" s="118" t="s">
        <v>1209</v>
      </c>
      <c r="Z153" s="135" t="s">
        <v>195</v>
      </c>
      <c r="AA153" s="120" t="str">
        <f t="shared" si="5"/>
        <v>Probabilidad</v>
      </c>
      <c r="AB153" s="121" t="s">
        <v>727</v>
      </c>
      <c r="AC153" s="121" t="s">
        <v>728</v>
      </c>
      <c r="AD153" s="122" t="str">
        <f t="shared" si="6"/>
        <v>40%</v>
      </c>
      <c r="AE153" s="121" t="s">
        <v>729</v>
      </c>
      <c r="AF153" s="121" t="s">
        <v>730</v>
      </c>
      <c r="AG153" s="121" t="s">
        <v>731</v>
      </c>
      <c r="AH153" s="123">
        <f t="shared" ref="AH153:AH157" si="194">IFERROR(IF(AND(AA152="Probabilidad",AA153="Probabilidad"),(AI152-(+AI152*AD153)),IF(AND(AA153="Probabilidad",AA152="Impacto"),(AI152-(+AI152*AD153)),IF(AA153="Impacto",AI152,""))),"")</f>
        <v>0.252</v>
      </c>
      <c r="AI153" s="122">
        <f t="shared" si="7"/>
        <v>0.252</v>
      </c>
      <c r="AJ153" s="387"/>
      <c r="AK153" s="388"/>
      <c r="AL153" s="124">
        <f t="shared" si="193"/>
        <v>0.6</v>
      </c>
      <c r="AM153" s="389"/>
      <c r="AN153" s="388"/>
      <c r="AO153" s="384"/>
      <c r="AP153" s="367"/>
      <c r="AQ153" s="120" t="s">
        <v>128</v>
      </c>
      <c r="AR153" s="119" t="s">
        <v>1210</v>
      </c>
      <c r="AS153" s="119" t="s">
        <v>195</v>
      </c>
      <c r="AT153" s="126">
        <v>44834</v>
      </c>
      <c r="AU153" s="127" t="s">
        <v>733</v>
      </c>
      <c r="AV153" s="371"/>
      <c r="AW153" s="142" t="s">
        <v>124</v>
      </c>
      <c r="AX153" s="253" t="s">
        <v>2866</v>
      </c>
      <c r="AY153" s="319" t="s">
        <v>3905</v>
      </c>
      <c r="AZ153" s="319" t="s">
        <v>3906</v>
      </c>
      <c r="BA153" s="143" t="s">
        <v>128</v>
      </c>
      <c r="BB153" s="253" t="s">
        <v>2866</v>
      </c>
      <c r="BC153" s="272" t="s">
        <v>3424</v>
      </c>
      <c r="BD153" s="271"/>
      <c r="BE153" s="373"/>
      <c r="BF153" s="374"/>
      <c r="BG153" s="374"/>
      <c r="BH153" s="131"/>
      <c r="AMI153" s="86"/>
    </row>
    <row r="154" spans="1:1023" ht="165" customHeight="1">
      <c r="A154" s="430">
        <v>49</v>
      </c>
      <c r="B154" s="433" t="s">
        <v>712</v>
      </c>
      <c r="C154" s="367"/>
      <c r="D154" s="433" t="s">
        <v>185</v>
      </c>
      <c r="E154" s="433" t="s">
        <v>186</v>
      </c>
      <c r="F154" s="427"/>
      <c r="G154" s="367"/>
      <c r="H154" s="416"/>
      <c r="I154" s="369"/>
      <c r="J154" s="136" t="s">
        <v>749</v>
      </c>
      <c r="K154" s="115" t="s">
        <v>1211</v>
      </c>
      <c r="L154" s="369"/>
      <c r="M154" s="419"/>
      <c r="N154" s="374"/>
      <c r="O154" s="369"/>
      <c r="P154" s="391"/>
      <c r="Q154" s="385"/>
      <c r="R154" s="393"/>
      <c r="S154" s="394"/>
      <c r="T154" s="385"/>
      <c r="U154" s="404"/>
      <c r="V154" s="136" t="s">
        <v>131</v>
      </c>
      <c r="W154" s="116" t="s">
        <v>1212</v>
      </c>
      <c r="X154" s="117" t="s">
        <v>1213</v>
      </c>
      <c r="Y154" s="118" t="s">
        <v>94</v>
      </c>
      <c r="Z154" s="135" t="s">
        <v>195</v>
      </c>
      <c r="AA154" s="120" t="str">
        <f t="shared" si="5"/>
        <v>Probabilidad</v>
      </c>
      <c r="AB154" s="121" t="s">
        <v>727</v>
      </c>
      <c r="AC154" s="121" t="s">
        <v>728</v>
      </c>
      <c r="AD154" s="122" t="str">
        <f t="shared" si="6"/>
        <v>40%</v>
      </c>
      <c r="AE154" s="121" t="s">
        <v>954</v>
      </c>
      <c r="AF154" s="121" t="s">
        <v>730</v>
      </c>
      <c r="AG154" s="121" t="s">
        <v>731</v>
      </c>
      <c r="AH154" s="123">
        <f t="shared" si="194"/>
        <v>0.1512</v>
      </c>
      <c r="AI154" s="122">
        <f t="shared" si="7"/>
        <v>0.1512</v>
      </c>
      <c r="AJ154" s="387"/>
      <c r="AK154" s="388"/>
      <c r="AL154" s="124">
        <f t="shared" si="193"/>
        <v>0.6</v>
      </c>
      <c r="AM154" s="389"/>
      <c r="AN154" s="388"/>
      <c r="AO154" s="384"/>
      <c r="AP154" s="367"/>
      <c r="AQ154" s="120" t="s">
        <v>136</v>
      </c>
      <c r="AR154" s="119" t="s">
        <v>1214</v>
      </c>
      <c r="AS154" s="119" t="s">
        <v>195</v>
      </c>
      <c r="AT154" s="126">
        <v>44834</v>
      </c>
      <c r="AU154" s="127" t="s">
        <v>733</v>
      </c>
      <c r="AV154" s="371"/>
      <c r="AW154" s="142" t="s">
        <v>131</v>
      </c>
      <c r="AX154" s="253" t="s">
        <v>2989</v>
      </c>
      <c r="AY154" s="319" t="s">
        <v>3907</v>
      </c>
      <c r="AZ154" s="319" t="s">
        <v>3906</v>
      </c>
      <c r="BA154" s="143" t="s">
        <v>136</v>
      </c>
      <c r="BB154" s="128" t="s">
        <v>2989</v>
      </c>
      <c r="BC154" s="332"/>
      <c r="BD154" s="128"/>
      <c r="BE154" s="373"/>
      <c r="BF154" s="374"/>
      <c r="BG154" s="374"/>
      <c r="BH154" s="131"/>
      <c r="AMI154" s="86"/>
    </row>
    <row r="155" spans="1:1023" ht="90" customHeight="1">
      <c r="A155" s="430">
        <v>49</v>
      </c>
      <c r="B155" s="433" t="s">
        <v>712</v>
      </c>
      <c r="C155" s="367"/>
      <c r="D155" s="433" t="s">
        <v>185</v>
      </c>
      <c r="E155" s="433" t="s">
        <v>186</v>
      </c>
      <c r="F155" s="427"/>
      <c r="G155" s="367"/>
      <c r="H155" s="416"/>
      <c r="I155" s="369"/>
      <c r="J155" s="136" t="s">
        <v>756</v>
      </c>
      <c r="K155" s="115" t="s">
        <v>1215</v>
      </c>
      <c r="L155" s="369"/>
      <c r="M155" s="419"/>
      <c r="N155" s="374"/>
      <c r="O155" s="369"/>
      <c r="P155" s="391"/>
      <c r="Q155" s="385"/>
      <c r="R155" s="393"/>
      <c r="S155" s="394"/>
      <c r="T155" s="385"/>
      <c r="U155" s="404"/>
      <c r="V155" s="136" t="s">
        <v>139</v>
      </c>
      <c r="W155" s="116" t="s">
        <v>1216</v>
      </c>
      <c r="X155" s="117" t="s">
        <v>1217</v>
      </c>
      <c r="Y155" s="118" t="s">
        <v>1218</v>
      </c>
      <c r="Z155" s="135" t="s">
        <v>195</v>
      </c>
      <c r="AA155" s="120" t="str">
        <f t="shared" si="5"/>
        <v>Probabilidad</v>
      </c>
      <c r="AB155" s="121" t="s">
        <v>740</v>
      </c>
      <c r="AC155" s="121" t="s">
        <v>728</v>
      </c>
      <c r="AD155" s="122" t="str">
        <f t="shared" si="6"/>
        <v>30%</v>
      </c>
      <c r="AE155" s="121" t="s">
        <v>729</v>
      </c>
      <c r="AF155" s="121" t="s">
        <v>730</v>
      </c>
      <c r="AG155" s="121" t="s">
        <v>731</v>
      </c>
      <c r="AH155" s="123">
        <f t="shared" si="194"/>
        <v>0.10584</v>
      </c>
      <c r="AI155" s="122">
        <f t="shared" si="7"/>
        <v>0.10584</v>
      </c>
      <c r="AJ155" s="387"/>
      <c r="AK155" s="388"/>
      <c r="AL155" s="124">
        <f t="shared" si="193"/>
        <v>0.6</v>
      </c>
      <c r="AM155" s="389"/>
      <c r="AN155" s="388"/>
      <c r="AO155" s="384"/>
      <c r="AP155" s="367"/>
      <c r="AQ155" s="120" t="s">
        <v>145</v>
      </c>
      <c r="AR155" s="119" t="s">
        <v>1219</v>
      </c>
      <c r="AS155" s="119" t="s">
        <v>195</v>
      </c>
      <c r="AT155" s="126">
        <v>44742</v>
      </c>
      <c r="AU155" s="127" t="s">
        <v>733</v>
      </c>
      <c r="AV155" s="371"/>
      <c r="AW155" s="142" t="s">
        <v>139</v>
      </c>
      <c r="AX155" s="253" t="s">
        <v>2866</v>
      </c>
      <c r="AY155" s="319" t="s">
        <v>3908</v>
      </c>
      <c r="AZ155" s="325" t="s">
        <v>3906</v>
      </c>
      <c r="BA155" s="143" t="s">
        <v>145</v>
      </c>
      <c r="BB155" s="128" t="s">
        <v>2866</v>
      </c>
      <c r="BC155" s="332"/>
      <c r="BD155" s="128"/>
      <c r="BE155" s="373"/>
      <c r="BF155" s="374"/>
      <c r="BG155" s="374"/>
      <c r="BH155" s="131"/>
      <c r="AMI155" s="86"/>
    </row>
    <row r="156" spans="1:1023" ht="98.25" customHeight="1">
      <c r="A156" s="430">
        <v>49</v>
      </c>
      <c r="B156" s="433" t="s">
        <v>712</v>
      </c>
      <c r="C156" s="367"/>
      <c r="D156" s="433" t="s">
        <v>185</v>
      </c>
      <c r="E156" s="433" t="s">
        <v>186</v>
      </c>
      <c r="F156" s="427"/>
      <c r="G156" s="367"/>
      <c r="H156" s="416"/>
      <c r="I156" s="369"/>
      <c r="J156" s="136" t="s">
        <v>757</v>
      </c>
      <c r="K156" s="115" t="s">
        <v>1220</v>
      </c>
      <c r="L156" s="369"/>
      <c r="M156" s="419"/>
      <c r="N156" s="374"/>
      <c r="O156" s="369"/>
      <c r="P156" s="391"/>
      <c r="Q156" s="385"/>
      <c r="R156" s="393"/>
      <c r="S156" s="394"/>
      <c r="T156" s="385"/>
      <c r="U156" s="404"/>
      <c r="V156" s="136" t="s">
        <v>150</v>
      </c>
      <c r="W156" s="116" t="s">
        <v>1221</v>
      </c>
      <c r="X156" s="117" t="s">
        <v>1222</v>
      </c>
      <c r="Y156" s="118" t="s">
        <v>1223</v>
      </c>
      <c r="Z156" s="135" t="s">
        <v>195</v>
      </c>
      <c r="AA156" s="120" t="str">
        <f t="shared" si="5"/>
        <v>Probabilidad</v>
      </c>
      <c r="AB156" s="121" t="s">
        <v>727</v>
      </c>
      <c r="AC156" s="121" t="s">
        <v>728</v>
      </c>
      <c r="AD156" s="122" t="str">
        <f t="shared" si="6"/>
        <v>40%</v>
      </c>
      <c r="AE156" s="121" t="s">
        <v>729</v>
      </c>
      <c r="AF156" s="121" t="s">
        <v>730</v>
      </c>
      <c r="AG156" s="121" t="s">
        <v>731</v>
      </c>
      <c r="AH156" s="123">
        <f t="shared" si="194"/>
        <v>6.3504000000000005E-2</v>
      </c>
      <c r="AI156" s="122">
        <f t="shared" si="7"/>
        <v>6.3504000000000005E-2</v>
      </c>
      <c r="AJ156" s="387"/>
      <c r="AK156" s="388"/>
      <c r="AL156" s="124">
        <f t="shared" si="193"/>
        <v>0.6</v>
      </c>
      <c r="AM156" s="389"/>
      <c r="AN156" s="388"/>
      <c r="AO156" s="384"/>
      <c r="AP156" s="367"/>
      <c r="AQ156" s="120" t="s">
        <v>155</v>
      </c>
      <c r="AR156" s="134" t="s">
        <v>94</v>
      </c>
      <c r="AS156" s="134" t="s">
        <v>94</v>
      </c>
      <c r="AT156" s="134" t="s">
        <v>94</v>
      </c>
      <c r="AU156" s="134" t="s">
        <v>94</v>
      </c>
      <c r="AV156" s="371"/>
      <c r="AW156" s="142" t="s">
        <v>150</v>
      </c>
      <c r="AX156" s="128"/>
      <c r="AY156" s="129" t="s">
        <v>2869</v>
      </c>
      <c r="AZ156" s="130"/>
      <c r="BA156" s="143" t="s">
        <v>155</v>
      </c>
      <c r="BB156" s="128"/>
      <c r="BC156" s="128"/>
      <c r="BD156" s="128"/>
      <c r="BE156" s="373"/>
      <c r="BF156" s="374"/>
      <c r="BG156" s="374"/>
      <c r="BH156" s="131"/>
      <c r="AMI156" s="86"/>
    </row>
    <row r="157" spans="1:1023" ht="120" customHeight="1">
      <c r="A157" s="431">
        <v>49</v>
      </c>
      <c r="B157" s="434" t="s">
        <v>712</v>
      </c>
      <c r="C157" s="367"/>
      <c r="D157" s="434" t="s">
        <v>185</v>
      </c>
      <c r="E157" s="434" t="s">
        <v>186</v>
      </c>
      <c r="F157" s="427"/>
      <c r="G157" s="367"/>
      <c r="H157" s="417"/>
      <c r="I157" s="369"/>
      <c r="J157" s="136" t="s">
        <v>758</v>
      </c>
      <c r="K157" s="115" t="s">
        <v>1224</v>
      </c>
      <c r="L157" s="369"/>
      <c r="M157" s="420"/>
      <c r="N157" s="374"/>
      <c r="O157" s="369"/>
      <c r="P157" s="392"/>
      <c r="Q157" s="385"/>
      <c r="R157" s="393"/>
      <c r="S157" s="394"/>
      <c r="T157" s="385"/>
      <c r="U157" s="405"/>
      <c r="V157" s="136" t="s">
        <v>161</v>
      </c>
      <c r="W157" s="116" t="s">
        <v>1225</v>
      </c>
      <c r="X157" s="117" t="s">
        <v>1226</v>
      </c>
      <c r="Y157" s="118" t="s">
        <v>1218</v>
      </c>
      <c r="Z157" s="135" t="s">
        <v>195</v>
      </c>
      <c r="AA157" s="120" t="str">
        <f t="shared" si="5"/>
        <v>Probabilidad</v>
      </c>
      <c r="AB157" s="121" t="s">
        <v>727</v>
      </c>
      <c r="AC157" s="121" t="s">
        <v>728</v>
      </c>
      <c r="AD157" s="122" t="str">
        <f t="shared" si="6"/>
        <v>40%</v>
      </c>
      <c r="AE157" s="121" t="s">
        <v>729</v>
      </c>
      <c r="AF157" s="121" t="s">
        <v>730</v>
      </c>
      <c r="AG157" s="121" t="s">
        <v>731</v>
      </c>
      <c r="AH157" s="123">
        <f t="shared" si="194"/>
        <v>3.8102400000000002E-2</v>
      </c>
      <c r="AI157" s="122">
        <f t="shared" si="7"/>
        <v>3.8102400000000002E-2</v>
      </c>
      <c r="AJ157" s="387"/>
      <c r="AK157" s="388"/>
      <c r="AL157" s="124">
        <f t="shared" si="193"/>
        <v>0.6</v>
      </c>
      <c r="AM157" s="389"/>
      <c r="AN157" s="388"/>
      <c r="AO157" s="384"/>
      <c r="AP157" s="367"/>
      <c r="AQ157" s="120" t="s">
        <v>162</v>
      </c>
      <c r="AR157" s="134" t="s">
        <v>94</v>
      </c>
      <c r="AS157" s="134" t="s">
        <v>94</v>
      </c>
      <c r="AT157" s="134" t="s">
        <v>94</v>
      </c>
      <c r="AU157" s="134" t="s">
        <v>94</v>
      </c>
      <c r="AV157" s="372"/>
      <c r="AW157" s="142" t="s">
        <v>161</v>
      </c>
      <c r="AX157" s="128"/>
      <c r="AY157" s="129" t="s">
        <v>2869</v>
      </c>
      <c r="AZ157" s="130"/>
      <c r="BA157" s="143" t="s">
        <v>162</v>
      </c>
      <c r="BB157" s="128"/>
      <c r="BC157" s="128"/>
      <c r="BD157" s="128"/>
      <c r="BE157" s="373"/>
      <c r="BF157" s="374"/>
      <c r="BG157" s="374"/>
      <c r="BH157" s="131"/>
      <c r="AMI157" s="86"/>
    </row>
    <row r="158" spans="1:1023" s="144" customFormat="1" ht="75.95" customHeight="1">
      <c r="A158" s="429">
        <v>50</v>
      </c>
      <c r="B158" s="432" t="s">
        <v>712</v>
      </c>
      <c r="C158" s="367" t="s">
        <v>713</v>
      </c>
      <c r="D158" s="432" t="s">
        <v>163</v>
      </c>
      <c r="E158" s="432" t="s">
        <v>164</v>
      </c>
      <c r="F158" s="427" t="s">
        <v>964</v>
      </c>
      <c r="G158" s="367" t="s">
        <v>1227</v>
      </c>
      <c r="H158" s="368" t="str">
        <f>IF(B158="Seguridad_Información","Posibilidad de "&amp;C158&amp;"con "&amp;M158&amp;" "&amp;"por"&amp;" "&amp;I158&amp;" "&amp;"debido a"&amp;" "&amp;L158,"Posibilidad de"&amp;" "&amp;M158&amp;" "&amp;"por"&amp;" "&amp;I158&amp;" debido a"&amp;" "&amp;L158)</f>
        <v>Posibilidad de Afectación Económica y Reputacional por identificación inadecuada de las necesidades a contratar debido a desconocimiento técnico en la elaboración del plan anual de adquisiciones, estudios de mercado y/o estudios previos</v>
      </c>
      <c r="I158" s="443" t="s">
        <v>1228</v>
      </c>
      <c r="J158" s="136" t="s">
        <v>717</v>
      </c>
      <c r="K158" s="137" t="s">
        <v>1229</v>
      </c>
      <c r="L158" s="425" t="s">
        <v>1230</v>
      </c>
      <c r="M158" s="425" t="s">
        <v>763</v>
      </c>
      <c r="N158" s="426" t="s">
        <v>1231</v>
      </c>
      <c r="O158" s="369" t="s">
        <v>722</v>
      </c>
      <c r="P158" s="390" t="str">
        <f>IF(OR($O158=[3]Tabla_Probabilidad!$D$30,$O158=[3]Tabla_Probabilidad!$D$32,$O158=[3]Tabla_Probabilidad!$J$32),"Muy Baja",IF(OR($O158=[3]Tabla_Probabilidad!$E$30,$O158=[3]Tabla_Probabilidad!$E$32,$O158=[3]Tabla_Probabilidad!$K$32),"Baja",IF(OR($O158=[3]Tabla_Probabilidad!$F$30,$O158=[3]Tabla_Probabilidad!$F$32,$O158=[3]Tabla_Probabilidad!$L$32),"Media",IF(OR($O158=[3]Tabla_Probabilidad!$G$30,$O158=[3]Tabla_Probabilidad!$G$32,$O158=[3]Tabla_Probabilidad!$M$32),"Alta",IF(OR($O158=[3]Tabla_Probabilidad!$H$30,$O158=[3]Tabla_Probabilidad!$H$32,$O158=[3]Tabla_Probabilidad!$N$32),"Muy Alta","")))))</f>
        <v>Media</v>
      </c>
      <c r="Q158" s="385">
        <f t="shared" ref="Q158" si="195">IF(P158="","",IF(P158="Muy Baja",0.2,IF(P158="Baja",0.4,IF(P158="Media",0.6,IF(P158="Alta",0.8,IF(P158="Muy Alta",1,))))))</f>
        <v>0.6</v>
      </c>
      <c r="R158" s="393" t="s">
        <v>816</v>
      </c>
      <c r="S158" s="394" t="str">
        <f>IF(OR($R158=[3]Tabla_Impacto!$D$24,$R158=[3]Tabla_Impacto!$D$27,$R158=[3]Tabla_Impacto!$J$24,$R158=[3]Tabla_Impacto!$P$26,$R158=[3]Tabla_Impacto!$V$26,$R158=[3]Tabla_Impacto!$AB$26),"Leve",IF(OR($R158=[3]Tabla_Impacto!$E$24,$R158=[3]Tabla_Impacto!$E$27,$R158=[3]Tabla_Impacto!$K$24,$R158=[3]Tabla_Impacto!$Q$26,$R158=[3]Tabla_Impacto!$W$26,$R158=[3]Tabla_Impacto!$AC$26),"Menor",IF(OR($R158=[3]Tabla_Impacto!$F$24,$R158=[3]Tabla_Impacto!$F$27,$R158=[3]Tabla_Impacto!$L$24,$R158=[3]Tabla_Impacto!$R$26,$R158=[3]Tabla_Impacto!$X$26,$R158=[3]Tabla_Impacto!$AD$26),"Moderado",IF(OR($R158=[3]Tabla_Impacto!$G$24,$R158=[3]Tabla_Impacto!$G$27,$R158=[3]Tabla_Impacto!$M$24,$R158=[3]Tabla_Impacto!$S$26,$R158=[3]Tabla_Impacto!$Y$26,$R158=[3]Tabla_Impacto!$AE$26),"Mayor",IF(OR($R158=[3]Tabla_Impacto!$H$24,$R158=[3]Tabla_Impacto!$H$27,$R158=[3]Tabla_Impacto!$N$24,$R158=[3]Tabla_Impacto!$T$26,$R158=[3]Tabla_Impacto!$Z$26,$R158=[3]Tabla_Impacto!$AF$26),"Catastrófico","")))))</f>
        <v>Menor</v>
      </c>
      <c r="T158" s="385">
        <f t="shared" ref="T158" si="196">IF(S158="","",IF(S158="Leve",0.2,IF(S158="Menor",0.4,IF(S158="Moderado",0.6,IF(S158="Mayor",0.8,IF(S158="Catastrófico",1,))))))</f>
        <v>0.4</v>
      </c>
      <c r="U158" s="386" t="str">
        <f t="shared" ref="U158" si="197">IF(OR(AND(P158="Muy Baja",S158="Leve"),AND(P158="Muy Baja",S158="Menor"),AND(P158="Baja",S158="Leve")),"Bajo",IF(OR(AND(P158="Muy baja",S158="Moderado"),AND(P158="Baja",S158="Menor"),AND(P158="Baja",S158="Moderado"),AND(P158="Media",S158="Leve"),AND(P158="Media",S158="Menor"),AND(P158="Media",S158="Moderado"),AND(P158="Alta",S158="Leve"),AND(P158="Alta",S158="Menor")),"Moderado",IF(OR(AND(P158="Muy Baja",S158="Mayor"),AND(P158="Baja",S158="Mayor"),AND(P158="Media",S158="Mayor"),AND(P158="Alta",S158="Moderado"),AND(P158="Alta",S158="Mayor"),AND(P158="Muy Alta",S158="Leve"),AND(P158="Muy Alta",S158="Menor"),AND(P158="Muy Alta",S158="Moderado"),AND(P158="Muy Alta",S158="Mayor")),"Alto",IF(OR(AND(P158="Muy Baja",S158="Catastrófico"),AND(P158="Baja",S158="Catastrófico"),AND(P158="Media",S158="Catastrófico"),AND(P158="Alta",S158="Catastrófico"),AND(P158="Muy Alta",S158="Catastrófico")),"Extremo",""))))</f>
        <v>Moderado</v>
      </c>
      <c r="V158" s="136" t="s">
        <v>91</v>
      </c>
      <c r="W158" s="116" t="s">
        <v>1232</v>
      </c>
      <c r="X158" s="117" t="s">
        <v>1233</v>
      </c>
      <c r="Y158" s="118" t="s">
        <v>172</v>
      </c>
      <c r="Z158" s="118" t="s">
        <v>173</v>
      </c>
      <c r="AA158" s="120" t="str">
        <f t="shared" si="5"/>
        <v>Probabilidad</v>
      </c>
      <c r="AB158" s="121" t="s">
        <v>727</v>
      </c>
      <c r="AC158" s="121" t="s">
        <v>728</v>
      </c>
      <c r="AD158" s="122" t="str">
        <f t="shared" si="6"/>
        <v>40%</v>
      </c>
      <c r="AE158" s="121" t="s">
        <v>729</v>
      </c>
      <c r="AF158" s="121" t="s">
        <v>730</v>
      </c>
      <c r="AG158" s="121" t="s">
        <v>731</v>
      </c>
      <c r="AH158" s="123">
        <f>IFERROR(IF(AA158="Probabilidad",(Q158-(+Q158*AD158)),IF(AA158="Impacto",Q158,"")),"")</f>
        <v>0.36</v>
      </c>
      <c r="AI158" s="122">
        <f t="shared" si="7"/>
        <v>0.36</v>
      </c>
      <c r="AJ158" s="387" t="str">
        <f t="shared" ref="AJ158" si="198">IFERROR(IF(AK158="","",IF(AK158&lt;=0.2,"Muy Baja",IF(AK158&lt;=0.4,"Baja",IF(AK158&lt;=0.6,"Media",IF(AK158&lt;=0.8,"Alta","Muy Alta"))))),"")</f>
        <v>Muy Baja</v>
      </c>
      <c r="AK158" s="388">
        <f t="shared" ref="AK158" si="199">IFERROR(LOOKUP(MAX(AI158:AI164)+1,(AI158:AI164)),"")</f>
        <v>0.1764</v>
      </c>
      <c r="AL158" s="124">
        <f>IFERROR(IF(AA158="Impacto",(T158-(+T158*AD158)),IF(AA158="Probabilidad",T158,"")),"")</f>
        <v>0.4</v>
      </c>
      <c r="AM158" s="389" t="str">
        <f t="shared" ref="AM158" si="200">IFERROR(IF(AN158="","",IF(AN158&lt;=0.2,"Leve",IF(AN158&lt;=0.4,"Menor",IF(AN158&lt;=0.6,"Moderado",IF(AN158&lt;=0.8,"Mayor","Catastrófico"))))),"")</f>
        <v>Menor</v>
      </c>
      <c r="AN158" s="388">
        <f t="shared" ref="AN158" si="201">IFERROR(LOOKUP(MAX(AL158:AL164)+1,(AL158:AL164)),"")</f>
        <v>0.4</v>
      </c>
      <c r="AO158" s="384" t="str">
        <f t="shared" ref="AO158" si="202">IFERROR(IF(OR(AND(AJ158="Muy Baja",AM158="Leve"),AND(AJ158="Muy Baja",AM158="Menor"),AND(AJ158="Baja",AM158="Leve")),"Bajo",IF(OR(AND(AJ158="Muy baja",AM158="Moderado"),AND(AJ158="Baja",AM158="Menor"),AND(AJ158="Baja",AM158="Moderado"),AND(AJ158="Media",AM158="Leve"),AND(AJ158="Media",AM158="Menor"),AND(AJ158="Media",AM158="Moderado"),AND(AJ158="Alta",AM158="Leve"),AND(AJ158="Alta",AM158="Menor")),"Moderado",IF(OR(AND(AJ158="Muy Baja",AM158="Mayor"),AND(AJ158="Baja",AM158="Mayor"),AND(AJ158="Media",AM158="Mayor"),AND(AJ158="Alta",AM158="Moderado"),AND(AJ158="Alta",AM158="Mayor"),AND(AJ158="Muy Alta",AM158="Leve"),AND(AJ158="Muy Alta",AM158="Menor"),AND(AJ158="Muy Alta",AM158="Moderado"),AND(AJ158="Muy Alta",AM158="Mayor")),"Alto",IF(OR(AND(AJ158="Muy Baja",AM158="Catastrófico"),AND(AJ158="Baja",AM158="Catastrófico"),AND(AJ158="Media",AM158="Catastrófico"),AND(AJ158="Alta",AM158="Catastrófico"),AND(AJ158="Muy Alta",AM158="Catastrófico")),"Extremo","")))),"")</f>
        <v>Bajo</v>
      </c>
      <c r="AP158" s="367" t="s">
        <v>821</v>
      </c>
      <c r="AQ158" s="120" t="s">
        <v>105</v>
      </c>
      <c r="AR158" s="134" t="s">
        <v>94</v>
      </c>
      <c r="AS158" s="134" t="s">
        <v>94</v>
      </c>
      <c r="AT158" s="134" t="s">
        <v>94</v>
      </c>
      <c r="AU158" s="134" t="s">
        <v>94</v>
      </c>
      <c r="AV158" s="370" t="s">
        <v>1234</v>
      </c>
      <c r="AW158" s="142" t="s">
        <v>91</v>
      </c>
      <c r="AX158" s="253" t="s">
        <v>2867</v>
      </c>
      <c r="AY158" s="271" t="s">
        <v>3498</v>
      </c>
      <c r="AZ158" s="271" t="s">
        <v>3499</v>
      </c>
      <c r="BA158" s="143" t="s">
        <v>105</v>
      </c>
      <c r="BB158" s="128"/>
      <c r="BC158" s="128"/>
      <c r="BD158" s="128"/>
      <c r="BE158" s="373" t="s">
        <v>2891</v>
      </c>
      <c r="BF158" s="374" t="s">
        <v>94</v>
      </c>
      <c r="BG158" s="374" t="s">
        <v>94</v>
      </c>
      <c r="BH158" s="131"/>
      <c r="BI158" s="90"/>
      <c r="BJ158" s="90"/>
      <c r="BK158" s="90"/>
      <c r="BL158" s="90"/>
      <c r="BM158" s="90"/>
      <c r="BN158" s="90"/>
      <c r="BO158" s="90"/>
      <c r="BP158" s="90"/>
      <c r="BQ158" s="90"/>
      <c r="BR158" s="90"/>
      <c r="BS158" s="90"/>
      <c r="BT158" s="90"/>
      <c r="BU158" s="90"/>
      <c r="BV158" s="90"/>
      <c r="BW158" s="90"/>
      <c r="BX158" s="90"/>
      <c r="BY158" s="90"/>
      <c r="BZ158" s="90"/>
      <c r="CA158" s="90"/>
      <c r="CB158" s="90"/>
      <c r="CC158" s="90"/>
      <c r="CD158" s="90"/>
      <c r="CE158" s="90"/>
      <c r="CF158" s="90"/>
      <c r="CG158" s="90"/>
      <c r="CH158" s="90"/>
      <c r="CI158" s="90"/>
      <c r="CJ158" s="90"/>
      <c r="CK158" s="90"/>
      <c r="CL158" s="90"/>
      <c r="CM158" s="90"/>
      <c r="CN158" s="90"/>
      <c r="CO158" s="90"/>
      <c r="CP158" s="90"/>
      <c r="CQ158" s="90"/>
      <c r="CR158" s="90"/>
      <c r="CS158" s="90"/>
      <c r="CT158" s="90"/>
      <c r="CU158" s="90"/>
      <c r="CV158" s="90"/>
      <c r="CW158" s="90"/>
      <c r="CX158" s="90"/>
      <c r="CY158" s="90"/>
      <c r="CZ158" s="90"/>
      <c r="DA158" s="90"/>
      <c r="DB158" s="90"/>
      <c r="DC158" s="90"/>
      <c r="DD158" s="90"/>
      <c r="DE158" s="90"/>
      <c r="DF158" s="90"/>
      <c r="DG158" s="90"/>
      <c r="DH158" s="90"/>
      <c r="DI158" s="90"/>
      <c r="DJ158" s="90"/>
      <c r="DK158" s="90"/>
      <c r="DL158" s="90"/>
      <c r="DM158" s="90"/>
      <c r="DN158" s="90"/>
      <c r="DO158" s="90"/>
      <c r="DP158" s="90"/>
      <c r="DQ158" s="90"/>
      <c r="DR158" s="90"/>
      <c r="DS158" s="90"/>
      <c r="DT158" s="90"/>
      <c r="DU158" s="90"/>
      <c r="DV158" s="90"/>
      <c r="DW158" s="90"/>
      <c r="DX158" s="90"/>
      <c r="DY158" s="90"/>
      <c r="DZ158" s="90"/>
      <c r="EA158" s="90"/>
      <c r="EB158" s="90"/>
      <c r="EC158" s="90"/>
      <c r="ED158" s="90"/>
      <c r="EE158" s="90"/>
      <c r="EF158" s="90"/>
      <c r="EG158" s="90"/>
      <c r="EH158" s="90"/>
      <c r="EI158" s="90"/>
      <c r="EJ158" s="90"/>
      <c r="EK158" s="90"/>
      <c r="EL158" s="90"/>
      <c r="EM158" s="90"/>
      <c r="EN158" s="90"/>
      <c r="EO158" s="90"/>
      <c r="EP158" s="90"/>
      <c r="EQ158" s="90"/>
      <c r="ER158" s="90"/>
      <c r="ES158" s="90"/>
      <c r="ET158" s="90"/>
      <c r="EU158" s="90"/>
      <c r="EV158" s="90"/>
      <c r="EW158" s="90"/>
      <c r="EX158" s="90"/>
      <c r="EY158" s="90"/>
      <c r="EZ158" s="90"/>
      <c r="FA158" s="90"/>
      <c r="FB158" s="90"/>
      <c r="FC158" s="90"/>
      <c r="FD158" s="90"/>
      <c r="FE158" s="90"/>
      <c r="FF158" s="90"/>
      <c r="FG158" s="90"/>
      <c r="FH158" s="90"/>
      <c r="FI158" s="90"/>
      <c r="FJ158" s="90"/>
      <c r="FK158" s="90"/>
      <c r="FL158" s="90"/>
      <c r="FM158" s="90"/>
      <c r="FN158" s="90"/>
      <c r="FO158" s="90"/>
      <c r="FP158" s="90"/>
      <c r="FQ158" s="90"/>
      <c r="FR158" s="90"/>
      <c r="FS158" s="90"/>
      <c r="FT158" s="90"/>
      <c r="FU158" s="90"/>
      <c r="FV158" s="90"/>
      <c r="FW158" s="90"/>
      <c r="FX158" s="90"/>
      <c r="FY158" s="90"/>
      <c r="FZ158" s="90"/>
      <c r="GA158" s="90"/>
      <c r="GB158" s="90"/>
      <c r="GC158" s="90"/>
      <c r="GD158" s="90"/>
      <c r="GE158" s="90"/>
      <c r="GF158" s="90"/>
      <c r="GG158" s="90"/>
      <c r="GH158" s="90"/>
      <c r="GI158" s="90"/>
      <c r="GJ158" s="90"/>
      <c r="GK158" s="90"/>
      <c r="GL158" s="90"/>
      <c r="GM158" s="90"/>
      <c r="GN158" s="90"/>
      <c r="GO158" s="90"/>
      <c r="GP158" s="90"/>
      <c r="GQ158" s="90"/>
      <c r="GR158" s="90"/>
      <c r="GS158" s="90"/>
      <c r="GT158" s="90"/>
      <c r="GU158" s="90"/>
      <c r="GV158" s="90"/>
      <c r="GW158" s="90"/>
      <c r="GX158" s="90"/>
      <c r="GY158" s="90"/>
      <c r="GZ158" s="90"/>
      <c r="HA158" s="90"/>
      <c r="HB158" s="90"/>
      <c r="HC158" s="90"/>
      <c r="HD158" s="90"/>
      <c r="HE158" s="90"/>
      <c r="HF158" s="90"/>
      <c r="HG158" s="90"/>
      <c r="HH158" s="90"/>
      <c r="HI158" s="90"/>
      <c r="HJ158" s="90"/>
      <c r="HK158" s="90"/>
      <c r="HL158" s="90"/>
      <c r="HM158" s="90"/>
      <c r="HN158" s="90"/>
      <c r="HO158" s="90"/>
      <c r="HP158" s="90"/>
      <c r="HQ158" s="90"/>
      <c r="HR158" s="90"/>
      <c r="HS158" s="90"/>
      <c r="HT158" s="90"/>
      <c r="HU158" s="90"/>
      <c r="HV158" s="90"/>
      <c r="HW158" s="90"/>
      <c r="HX158" s="90"/>
      <c r="HY158" s="90"/>
      <c r="HZ158" s="90"/>
      <c r="IA158" s="90"/>
      <c r="IB158" s="90"/>
      <c r="IC158" s="90"/>
      <c r="ID158" s="90"/>
      <c r="IE158" s="90"/>
      <c r="IF158" s="90"/>
      <c r="IG158" s="90"/>
      <c r="IH158" s="90"/>
      <c r="II158" s="90"/>
      <c r="IJ158" s="90"/>
      <c r="IK158" s="90"/>
      <c r="IL158" s="90"/>
      <c r="IM158" s="90"/>
      <c r="IN158" s="90"/>
      <c r="IO158" s="90"/>
      <c r="IP158" s="90"/>
      <c r="IQ158" s="90"/>
      <c r="IR158" s="90"/>
      <c r="IS158" s="90"/>
      <c r="IT158" s="90"/>
      <c r="IU158" s="90"/>
      <c r="IV158" s="90"/>
      <c r="IW158" s="90"/>
      <c r="IX158" s="90"/>
      <c r="IY158" s="90"/>
      <c r="IZ158" s="90"/>
      <c r="JA158" s="90"/>
      <c r="JB158" s="90"/>
      <c r="JC158" s="90"/>
      <c r="JD158" s="90"/>
      <c r="JE158" s="90"/>
      <c r="JF158" s="90"/>
      <c r="JG158" s="90"/>
      <c r="JH158" s="90"/>
      <c r="JI158" s="90"/>
      <c r="JJ158" s="90"/>
      <c r="JK158" s="90"/>
      <c r="JL158" s="90"/>
      <c r="JM158" s="90"/>
      <c r="JN158" s="90"/>
      <c r="JO158" s="90"/>
      <c r="JP158" s="90"/>
      <c r="JQ158" s="90"/>
      <c r="JR158" s="90"/>
      <c r="JS158" s="90"/>
      <c r="JT158" s="90"/>
      <c r="JU158" s="90"/>
      <c r="JV158" s="90"/>
      <c r="JW158" s="90"/>
      <c r="JX158" s="90"/>
      <c r="JY158" s="90"/>
      <c r="JZ158" s="90"/>
      <c r="KA158" s="90"/>
      <c r="KB158" s="90"/>
      <c r="KC158" s="90"/>
      <c r="KD158" s="90"/>
      <c r="KE158" s="90"/>
      <c r="KF158" s="90"/>
      <c r="KG158" s="90"/>
      <c r="KH158" s="90"/>
      <c r="KI158" s="90"/>
      <c r="KJ158" s="90"/>
      <c r="KK158" s="90"/>
      <c r="KL158" s="90"/>
      <c r="KM158" s="90"/>
      <c r="KN158" s="90"/>
      <c r="KO158" s="90"/>
      <c r="KP158" s="90"/>
      <c r="KQ158" s="90"/>
      <c r="KR158" s="90"/>
      <c r="KS158" s="90"/>
      <c r="KT158" s="90"/>
      <c r="KU158" s="90"/>
      <c r="KV158" s="90"/>
      <c r="KW158" s="90"/>
      <c r="KX158" s="90"/>
      <c r="KY158" s="90"/>
      <c r="KZ158" s="90"/>
      <c r="LA158" s="90"/>
      <c r="LB158" s="90"/>
      <c r="LC158" s="90"/>
      <c r="LD158" s="90"/>
      <c r="LE158" s="90"/>
      <c r="LF158" s="90"/>
      <c r="LG158" s="90"/>
      <c r="LH158" s="90"/>
      <c r="LI158" s="90"/>
      <c r="LJ158" s="90"/>
      <c r="LK158" s="90"/>
      <c r="LL158" s="90"/>
      <c r="LM158" s="90"/>
      <c r="LN158" s="90"/>
      <c r="LO158" s="90"/>
      <c r="LP158" s="90"/>
      <c r="LQ158" s="90"/>
      <c r="LR158" s="90"/>
      <c r="LS158" s="90"/>
      <c r="LT158" s="90"/>
      <c r="LU158" s="90"/>
      <c r="LV158" s="90"/>
      <c r="LW158" s="90"/>
      <c r="LX158" s="90"/>
      <c r="LY158" s="90"/>
      <c r="LZ158" s="90"/>
      <c r="MA158" s="90"/>
      <c r="MB158" s="90"/>
      <c r="MC158" s="90"/>
      <c r="MD158" s="90"/>
      <c r="ME158" s="90"/>
      <c r="MF158" s="90"/>
      <c r="MG158" s="90"/>
      <c r="MH158" s="90"/>
      <c r="MI158" s="90"/>
      <c r="MJ158" s="90"/>
      <c r="MK158" s="90"/>
      <c r="ML158" s="90"/>
      <c r="MM158" s="90"/>
      <c r="MN158" s="90"/>
      <c r="MO158" s="90"/>
      <c r="MP158" s="90"/>
      <c r="MQ158" s="90"/>
      <c r="MR158" s="90"/>
      <c r="MS158" s="90"/>
      <c r="MT158" s="90"/>
      <c r="MU158" s="90"/>
      <c r="MV158" s="90"/>
      <c r="MW158" s="90"/>
      <c r="MX158" s="90"/>
      <c r="MY158" s="90"/>
      <c r="MZ158" s="90"/>
      <c r="NA158" s="90"/>
      <c r="NB158" s="90"/>
      <c r="NC158" s="90"/>
      <c r="ND158" s="90"/>
      <c r="NE158" s="90"/>
      <c r="NF158" s="90"/>
      <c r="NG158" s="90"/>
      <c r="NH158" s="90"/>
      <c r="NI158" s="90"/>
      <c r="NJ158" s="90"/>
      <c r="NK158" s="90"/>
      <c r="NL158" s="90"/>
      <c r="NM158" s="90"/>
      <c r="NN158" s="90"/>
      <c r="NO158" s="90"/>
      <c r="NP158" s="90"/>
      <c r="NQ158" s="90"/>
      <c r="NR158" s="90"/>
      <c r="NS158" s="90"/>
      <c r="NT158" s="90"/>
      <c r="NU158" s="90"/>
      <c r="NV158" s="90"/>
      <c r="NW158" s="90"/>
      <c r="NX158" s="90"/>
      <c r="NY158" s="90"/>
      <c r="NZ158" s="90"/>
      <c r="OA158" s="90"/>
      <c r="OB158" s="90"/>
      <c r="OC158" s="90"/>
      <c r="OD158" s="90"/>
      <c r="OE158" s="90"/>
      <c r="OF158" s="90"/>
      <c r="OG158" s="90"/>
      <c r="OH158" s="90"/>
      <c r="OI158" s="90"/>
      <c r="OJ158" s="90"/>
      <c r="OK158" s="90"/>
      <c r="OL158" s="90"/>
      <c r="OM158" s="90"/>
      <c r="ON158" s="90"/>
      <c r="OO158" s="90"/>
      <c r="OP158" s="90"/>
      <c r="OQ158" s="90"/>
      <c r="OR158" s="90"/>
      <c r="OS158" s="90"/>
      <c r="OT158" s="90"/>
      <c r="OU158" s="90"/>
      <c r="OV158" s="90"/>
      <c r="OW158" s="90"/>
      <c r="OX158" s="90"/>
      <c r="OY158" s="90"/>
      <c r="OZ158" s="90"/>
      <c r="PA158" s="90"/>
      <c r="PB158" s="90"/>
      <c r="PC158" s="90"/>
      <c r="PD158" s="90"/>
      <c r="PE158" s="90"/>
      <c r="PF158" s="90"/>
      <c r="PG158" s="90"/>
      <c r="PH158" s="90"/>
      <c r="PI158" s="90"/>
      <c r="PJ158" s="90"/>
      <c r="PK158" s="90"/>
      <c r="PL158" s="90"/>
      <c r="PM158" s="90"/>
      <c r="PN158" s="90"/>
      <c r="PO158" s="90"/>
      <c r="PP158" s="90"/>
      <c r="PQ158" s="90"/>
      <c r="PR158" s="90"/>
      <c r="PS158" s="90"/>
      <c r="PT158" s="90"/>
      <c r="PU158" s="90"/>
      <c r="PV158" s="90"/>
      <c r="PW158" s="90"/>
      <c r="PX158" s="90"/>
      <c r="PY158" s="90"/>
      <c r="PZ158" s="90"/>
      <c r="QA158" s="90"/>
      <c r="QB158" s="90"/>
      <c r="QC158" s="90"/>
      <c r="QD158" s="90"/>
      <c r="QE158" s="90"/>
      <c r="QF158" s="90"/>
      <c r="QG158" s="90"/>
      <c r="QH158" s="90"/>
      <c r="QI158" s="90"/>
      <c r="QJ158" s="90"/>
      <c r="QK158" s="90"/>
      <c r="QL158" s="90"/>
      <c r="QM158" s="90"/>
      <c r="QN158" s="90"/>
      <c r="QO158" s="90"/>
      <c r="QP158" s="90"/>
      <c r="QQ158" s="90"/>
      <c r="QR158" s="90"/>
      <c r="QS158" s="90"/>
      <c r="QT158" s="90"/>
      <c r="QU158" s="90"/>
      <c r="QV158" s="90"/>
      <c r="QW158" s="90"/>
      <c r="QX158" s="90"/>
      <c r="QY158" s="90"/>
      <c r="QZ158" s="90"/>
      <c r="RA158" s="90"/>
      <c r="RB158" s="90"/>
      <c r="RC158" s="90"/>
      <c r="RD158" s="90"/>
      <c r="RE158" s="90"/>
      <c r="RF158" s="90"/>
      <c r="RG158" s="90"/>
      <c r="RH158" s="90"/>
      <c r="RI158" s="90"/>
      <c r="RJ158" s="90"/>
      <c r="RK158" s="90"/>
      <c r="RL158" s="90"/>
      <c r="RM158" s="90"/>
      <c r="RN158" s="90"/>
      <c r="RO158" s="90"/>
      <c r="RP158" s="90"/>
      <c r="RQ158" s="90"/>
      <c r="RR158" s="90"/>
      <c r="RS158" s="90"/>
      <c r="RT158" s="90"/>
      <c r="RU158" s="90"/>
      <c r="RV158" s="90"/>
      <c r="RW158" s="90"/>
      <c r="RX158" s="90"/>
      <c r="RY158" s="90"/>
      <c r="RZ158" s="90"/>
      <c r="SA158" s="90"/>
      <c r="SB158" s="90"/>
      <c r="SC158" s="90"/>
      <c r="SD158" s="90"/>
      <c r="SE158" s="90"/>
      <c r="SF158" s="90"/>
      <c r="SG158" s="90"/>
      <c r="SH158" s="90"/>
      <c r="SI158" s="90"/>
      <c r="SJ158" s="90"/>
      <c r="SK158" s="90"/>
      <c r="SL158" s="90"/>
      <c r="SM158" s="90"/>
      <c r="SN158" s="90"/>
      <c r="SO158" s="90"/>
      <c r="SP158" s="90"/>
      <c r="SQ158" s="90"/>
      <c r="SR158" s="90"/>
      <c r="SS158" s="90"/>
      <c r="ST158" s="90"/>
      <c r="SU158" s="90"/>
      <c r="SV158" s="90"/>
      <c r="SW158" s="90"/>
      <c r="SX158" s="90"/>
      <c r="SY158" s="90"/>
      <c r="SZ158" s="90"/>
      <c r="TA158" s="90"/>
      <c r="TB158" s="90"/>
      <c r="TC158" s="90"/>
      <c r="TD158" s="90"/>
      <c r="TE158" s="90"/>
      <c r="TF158" s="90"/>
      <c r="TG158" s="90"/>
      <c r="TH158" s="90"/>
      <c r="TI158" s="90"/>
      <c r="TJ158" s="90"/>
      <c r="TK158" s="90"/>
      <c r="TL158" s="90"/>
      <c r="TM158" s="90"/>
      <c r="TN158" s="90"/>
      <c r="TO158" s="90"/>
      <c r="TP158" s="90"/>
      <c r="TQ158" s="90"/>
      <c r="TR158" s="90"/>
      <c r="TS158" s="90"/>
      <c r="TT158" s="90"/>
      <c r="TU158" s="90"/>
      <c r="TV158" s="90"/>
      <c r="TW158" s="90"/>
      <c r="TX158" s="90"/>
      <c r="TY158" s="90"/>
      <c r="TZ158" s="90"/>
      <c r="UA158" s="90"/>
      <c r="UB158" s="90"/>
      <c r="UC158" s="90"/>
      <c r="UD158" s="90"/>
      <c r="UE158" s="90"/>
      <c r="UF158" s="90"/>
      <c r="UG158" s="90"/>
      <c r="UH158" s="90"/>
      <c r="UI158" s="90"/>
      <c r="UJ158" s="90"/>
      <c r="UK158" s="90"/>
      <c r="UL158" s="90"/>
      <c r="UM158" s="90"/>
      <c r="UN158" s="90"/>
      <c r="UO158" s="90"/>
      <c r="UP158" s="90"/>
      <c r="UQ158" s="90"/>
      <c r="UR158" s="90"/>
      <c r="US158" s="90"/>
      <c r="UT158" s="90"/>
      <c r="UU158" s="90"/>
      <c r="UV158" s="90"/>
      <c r="UW158" s="90"/>
      <c r="UX158" s="90"/>
      <c r="UY158" s="90"/>
      <c r="UZ158" s="90"/>
      <c r="VA158" s="90"/>
      <c r="VB158" s="90"/>
      <c r="VC158" s="90"/>
      <c r="VD158" s="90"/>
      <c r="VE158" s="90"/>
      <c r="VF158" s="90"/>
      <c r="VG158" s="90"/>
      <c r="VH158" s="90"/>
      <c r="VI158" s="90"/>
      <c r="VJ158" s="90"/>
      <c r="VK158" s="90"/>
      <c r="VL158" s="90"/>
      <c r="VM158" s="90"/>
      <c r="VN158" s="90"/>
      <c r="VO158" s="90"/>
      <c r="VP158" s="90"/>
      <c r="VQ158" s="90"/>
      <c r="VR158" s="90"/>
      <c r="VS158" s="90"/>
      <c r="VT158" s="90"/>
      <c r="VU158" s="90"/>
      <c r="VV158" s="90"/>
      <c r="VW158" s="90"/>
      <c r="VX158" s="90"/>
      <c r="VY158" s="90"/>
      <c r="VZ158" s="90"/>
      <c r="WA158" s="90"/>
      <c r="WB158" s="90"/>
      <c r="WC158" s="90"/>
      <c r="WD158" s="90"/>
      <c r="WE158" s="90"/>
      <c r="WF158" s="90"/>
      <c r="WG158" s="90"/>
      <c r="WH158" s="90"/>
      <c r="WI158" s="90"/>
      <c r="WJ158" s="90"/>
      <c r="WK158" s="90"/>
      <c r="WL158" s="90"/>
      <c r="WM158" s="90"/>
      <c r="WN158" s="90"/>
      <c r="WO158" s="90"/>
      <c r="WP158" s="90"/>
      <c r="WQ158" s="90"/>
      <c r="WR158" s="90"/>
      <c r="WS158" s="90"/>
      <c r="WT158" s="90"/>
      <c r="WU158" s="90"/>
      <c r="WV158" s="90"/>
      <c r="WW158" s="90"/>
      <c r="WX158" s="90"/>
      <c r="WY158" s="90"/>
      <c r="WZ158" s="90"/>
      <c r="XA158" s="90"/>
      <c r="XB158" s="90"/>
      <c r="XC158" s="90"/>
      <c r="XD158" s="90"/>
      <c r="XE158" s="90"/>
      <c r="XF158" s="90"/>
      <c r="XG158" s="90"/>
      <c r="XH158" s="90"/>
      <c r="XI158" s="90"/>
      <c r="XJ158" s="90"/>
      <c r="XK158" s="90"/>
      <c r="XL158" s="90"/>
      <c r="XM158" s="90"/>
      <c r="XN158" s="90"/>
      <c r="XO158" s="90"/>
      <c r="XP158" s="90"/>
      <c r="XQ158" s="90"/>
      <c r="XR158" s="90"/>
      <c r="XS158" s="90"/>
      <c r="XT158" s="90"/>
      <c r="XU158" s="90"/>
      <c r="XV158" s="90"/>
      <c r="XW158" s="90"/>
      <c r="XX158" s="90"/>
      <c r="XY158" s="90"/>
      <c r="XZ158" s="90"/>
      <c r="YA158" s="90"/>
      <c r="YB158" s="90"/>
      <c r="YC158" s="90"/>
      <c r="YD158" s="90"/>
      <c r="YE158" s="90"/>
      <c r="YF158" s="90"/>
      <c r="YG158" s="90"/>
      <c r="YH158" s="90"/>
      <c r="YI158" s="90"/>
      <c r="YJ158" s="90"/>
      <c r="YK158" s="90"/>
      <c r="YL158" s="90"/>
      <c r="YM158" s="90"/>
      <c r="YN158" s="90"/>
      <c r="YO158" s="90"/>
      <c r="YP158" s="90"/>
      <c r="YQ158" s="90"/>
      <c r="YR158" s="90"/>
      <c r="YS158" s="90"/>
      <c r="YT158" s="90"/>
      <c r="YU158" s="90"/>
      <c r="YV158" s="90"/>
      <c r="YW158" s="90"/>
      <c r="YX158" s="90"/>
      <c r="YY158" s="90"/>
      <c r="YZ158" s="90"/>
      <c r="ZA158" s="90"/>
      <c r="ZB158" s="90"/>
      <c r="ZC158" s="90"/>
      <c r="ZD158" s="90"/>
      <c r="ZE158" s="90"/>
      <c r="ZF158" s="90"/>
      <c r="ZG158" s="90"/>
      <c r="ZH158" s="90"/>
      <c r="ZI158" s="90"/>
      <c r="ZJ158" s="90"/>
      <c r="ZK158" s="90"/>
      <c r="ZL158" s="90"/>
      <c r="ZM158" s="90"/>
      <c r="ZN158" s="90"/>
      <c r="ZO158" s="90"/>
      <c r="ZP158" s="90"/>
      <c r="ZQ158" s="90"/>
      <c r="ZR158" s="90"/>
      <c r="ZS158" s="90"/>
      <c r="ZT158" s="90"/>
      <c r="ZU158" s="90"/>
      <c r="ZV158" s="90"/>
      <c r="ZW158" s="90"/>
      <c r="ZX158" s="90"/>
      <c r="ZY158" s="90"/>
      <c r="ZZ158" s="90"/>
      <c r="AAA158" s="90"/>
      <c r="AAB158" s="90"/>
      <c r="AAC158" s="90"/>
      <c r="AAD158" s="90"/>
      <c r="AAE158" s="90"/>
      <c r="AAF158" s="90"/>
      <c r="AAG158" s="90"/>
      <c r="AAH158" s="90"/>
      <c r="AAI158" s="90"/>
      <c r="AAJ158" s="90"/>
      <c r="AAK158" s="90"/>
      <c r="AAL158" s="90"/>
      <c r="AAM158" s="90"/>
      <c r="AAN158" s="90"/>
      <c r="AAO158" s="90"/>
      <c r="AAP158" s="90"/>
      <c r="AAQ158" s="90"/>
      <c r="AAR158" s="90"/>
      <c r="AAS158" s="90"/>
      <c r="AAT158" s="90"/>
      <c r="AAU158" s="90"/>
      <c r="AAV158" s="90"/>
      <c r="AAW158" s="90"/>
      <c r="AAX158" s="90"/>
      <c r="AAY158" s="90"/>
      <c r="AAZ158" s="90"/>
      <c r="ABA158" s="90"/>
      <c r="ABB158" s="90"/>
      <c r="ABC158" s="90"/>
      <c r="ABD158" s="90"/>
      <c r="ABE158" s="90"/>
      <c r="ABF158" s="90"/>
      <c r="ABG158" s="90"/>
      <c r="ABH158" s="90"/>
      <c r="ABI158" s="90"/>
      <c r="ABJ158" s="90"/>
      <c r="ABK158" s="90"/>
      <c r="ABL158" s="90"/>
      <c r="ABM158" s="90"/>
      <c r="ABN158" s="90"/>
      <c r="ABO158" s="90"/>
      <c r="ABP158" s="90"/>
      <c r="ABQ158" s="90"/>
      <c r="ABR158" s="90"/>
      <c r="ABS158" s="90"/>
      <c r="ABT158" s="90"/>
      <c r="ABU158" s="90"/>
      <c r="ABV158" s="90"/>
      <c r="ABW158" s="90"/>
      <c r="ABX158" s="90"/>
      <c r="ABY158" s="90"/>
      <c r="ABZ158" s="90"/>
      <c r="ACA158" s="90"/>
      <c r="ACB158" s="90"/>
      <c r="ACC158" s="90"/>
      <c r="ACD158" s="90"/>
      <c r="ACE158" s="90"/>
      <c r="ACF158" s="90"/>
      <c r="ACG158" s="90"/>
      <c r="ACH158" s="90"/>
      <c r="ACI158" s="90"/>
      <c r="ACJ158" s="90"/>
      <c r="ACK158" s="90"/>
      <c r="ACL158" s="90"/>
      <c r="ACM158" s="90"/>
      <c r="ACN158" s="90"/>
      <c r="ACO158" s="90"/>
      <c r="ACP158" s="90"/>
      <c r="ACQ158" s="90"/>
      <c r="ACR158" s="90"/>
      <c r="ACS158" s="90"/>
      <c r="ACT158" s="90"/>
      <c r="ACU158" s="90"/>
      <c r="ACV158" s="90"/>
      <c r="ACW158" s="90"/>
      <c r="ACX158" s="90"/>
      <c r="ACY158" s="90"/>
      <c r="ACZ158" s="90"/>
      <c r="ADA158" s="90"/>
      <c r="ADB158" s="90"/>
      <c r="ADC158" s="90"/>
      <c r="ADD158" s="90"/>
      <c r="ADE158" s="90"/>
      <c r="ADF158" s="90"/>
      <c r="ADG158" s="90"/>
      <c r="ADH158" s="90"/>
      <c r="ADI158" s="90"/>
      <c r="ADJ158" s="90"/>
      <c r="ADK158" s="90"/>
      <c r="ADL158" s="90"/>
      <c r="ADM158" s="90"/>
      <c r="ADN158" s="90"/>
      <c r="ADO158" s="90"/>
      <c r="ADP158" s="90"/>
      <c r="ADQ158" s="90"/>
      <c r="ADR158" s="90"/>
      <c r="ADS158" s="90"/>
      <c r="ADT158" s="90"/>
      <c r="ADU158" s="90"/>
      <c r="ADV158" s="90"/>
      <c r="ADW158" s="90"/>
      <c r="ADX158" s="90"/>
      <c r="ADY158" s="90"/>
      <c r="ADZ158" s="90"/>
      <c r="AEA158" s="90"/>
      <c r="AEB158" s="90"/>
      <c r="AEC158" s="90"/>
      <c r="AED158" s="90"/>
      <c r="AEE158" s="90"/>
      <c r="AEF158" s="90"/>
      <c r="AEG158" s="90"/>
      <c r="AEH158" s="90"/>
      <c r="AEI158" s="90"/>
      <c r="AEJ158" s="90"/>
      <c r="AEK158" s="90"/>
      <c r="AEL158" s="90"/>
      <c r="AEM158" s="90"/>
      <c r="AEN158" s="90"/>
      <c r="AEO158" s="90"/>
      <c r="AEP158" s="90"/>
      <c r="AEQ158" s="90"/>
      <c r="AER158" s="90"/>
      <c r="AES158" s="90"/>
      <c r="AET158" s="90"/>
      <c r="AEU158" s="90"/>
      <c r="AEV158" s="90"/>
      <c r="AEW158" s="90"/>
      <c r="AEX158" s="90"/>
      <c r="AEY158" s="90"/>
      <c r="AEZ158" s="90"/>
      <c r="AFA158" s="90"/>
      <c r="AFB158" s="90"/>
      <c r="AFC158" s="90"/>
      <c r="AFD158" s="90"/>
      <c r="AFE158" s="90"/>
      <c r="AFF158" s="90"/>
      <c r="AFG158" s="90"/>
      <c r="AFH158" s="90"/>
      <c r="AFI158" s="90"/>
      <c r="AFJ158" s="90"/>
      <c r="AFK158" s="90"/>
      <c r="AFL158" s="90"/>
      <c r="AFM158" s="90"/>
      <c r="AFN158" s="90"/>
      <c r="AFO158" s="90"/>
      <c r="AFP158" s="90"/>
      <c r="AFQ158" s="90"/>
      <c r="AFR158" s="90"/>
      <c r="AFS158" s="90"/>
      <c r="AFT158" s="90"/>
      <c r="AFU158" s="90"/>
      <c r="AFV158" s="90"/>
      <c r="AFW158" s="90"/>
      <c r="AFX158" s="90"/>
      <c r="AFY158" s="90"/>
      <c r="AFZ158" s="90"/>
      <c r="AGA158" s="90"/>
      <c r="AGB158" s="90"/>
      <c r="AGC158" s="90"/>
      <c r="AGD158" s="90"/>
      <c r="AGE158" s="90"/>
      <c r="AGF158" s="90"/>
      <c r="AGG158" s="90"/>
      <c r="AGH158" s="90"/>
      <c r="AGI158" s="90"/>
      <c r="AGJ158" s="90"/>
      <c r="AGK158" s="90"/>
      <c r="AGL158" s="90"/>
      <c r="AGM158" s="90"/>
      <c r="AGN158" s="90"/>
      <c r="AGO158" s="90"/>
      <c r="AGP158" s="90"/>
      <c r="AGQ158" s="90"/>
      <c r="AGR158" s="90"/>
      <c r="AGS158" s="90"/>
      <c r="AGT158" s="90"/>
      <c r="AGU158" s="90"/>
      <c r="AGV158" s="90"/>
      <c r="AGW158" s="90"/>
      <c r="AGX158" s="90"/>
      <c r="AGY158" s="90"/>
      <c r="AGZ158" s="90"/>
      <c r="AHA158" s="90"/>
      <c r="AHB158" s="90"/>
      <c r="AHC158" s="90"/>
      <c r="AHD158" s="90"/>
      <c r="AHE158" s="90"/>
      <c r="AHF158" s="90"/>
      <c r="AHG158" s="90"/>
      <c r="AHH158" s="90"/>
      <c r="AHI158" s="90"/>
      <c r="AHJ158" s="90"/>
      <c r="AHK158" s="90"/>
      <c r="AHL158" s="90"/>
      <c r="AHM158" s="90"/>
      <c r="AHN158" s="90"/>
      <c r="AHO158" s="90"/>
      <c r="AHP158" s="90"/>
      <c r="AHQ158" s="90"/>
      <c r="AHR158" s="90"/>
      <c r="AHS158" s="90"/>
      <c r="AHT158" s="90"/>
      <c r="AHU158" s="90"/>
      <c r="AHV158" s="90"/>
      <c r="AHW158" s="90"/>
      <c r="AHX158" s="90"/>
      <c r="AHY158" s="90"/>
      <c r="AHZ158" s="90"/>
      <c r="AIA158" s="90"/>
      <c r="AIB158" s="90"/>
      <c r="AIC158" s="90"/>
      <c r="AID158" s="90"/>
      <c r="AIE158" s="90"/>
      <c r="AIF158" s="90"/>
      <c r="AIG158" s="90"/>
      <c r="AIH158" s="90"/>
      <c r="AII158" s="90"/>
      <c r="AIJ158" s="90"/>
      <c r="AIK158" s="90"/>
      <c r="AIL158" s="90"/>
      <c r="AIM158" s="90"/>
      <c r="AIN158" s="90"/>
      <c r="AIO158" s="90"/>
      <c r="AIP158" s="90"/>
      <c r="AIQ158" s="90"/>
      <c r="AIR158" s="90"/>
      <c r="AIS158" s="90"/>
      <c r="AIT158" s="90"/>
      <c r="AIU158" s="90"/>
      <c r="AIV158" s="90"/>
      <c r="AIW158" s="90"/>
      <c r="AIX158" s="90"/>
      <c r="AIY158" s="90"/>
      <c r="AIZ158" s="90"/>
      <c r="AJA158" s="90"/>
      <c r="AJB158" s="90"/>
      <c r="AJC158" s="90"/>
      <c r="AJD158" s="90"/>
      <c r="AJE158" s="90"/>
      <c r="AJF158" s="90"/>
      <c r="AJG158" s="90"/>
      <c r="AJH158" s="90"/>
      <c r="AJI158" s="90"/>
      <c r="AJJ158" s="90"/>
      <c r="AJK158" s="90"/>
      <c r="AJL158" s="90"/>
      <c r="AJM158" s="90"/>
      <c r="AJN158" s="90"/>
      <c r="AJO158" s="90"/>
      <c r="AJP158" s="90"/>
      <c r="AJQ158" s="90"/>
      <c r="AJR158" s="90"/>
      <c r="AJS158" s="90"/>
      <c r="AJT158" s="90"/>
      <c r="AJU158" s="90"/>
      <c r="AJV158" s="90"/>
      <c r="AJW158" s="90"/>
      <c r="AJX158" s="90"/>
      <c r="AJY158" s="90"/>
      <c r="AJZ158" s="90"/>
      <c r="AKA158" s="90"/>
      <c r="AKB158" s="90"/>
      <c r="AKC158" s="90"/>
      <c r="AKD158" s="90"/>
      <c r="AKE158" s="90"/>
      <c r="AKF158" s="90"/>
      <c r="AKG158" s="90"/>
      <c r="AKH158" s="90"/>
      <c r="AKI158" s="90"/>
      <c r="AKJ158" s="90"/>
      <c r="AKK158" s="90"/>
      <c r="AKL158" s="90"/>
      <c r="AKM158" s="90"/>
      <c r="AKN158" s="90"/>
      <c r="AKO158" s="90"/>
      <c r="AKP158" s="90"/>
      <c r="AKQ158" s="90"/>
      <c r="AKR158" s="90"/>
      <c r="AKS158" s="90"/>
      <c r="AKT158" s="90"/>
      <c r="AKU158" s="90"/>
      <c r="AKV158" s="90"/>
      <c r="AKW158" s="90"/>
      <c r="AKX158" s="90"/>
      <c r="AKY158" s="90"/>
      <c r="AKZ158" s="90"/>
      <c r="ALA158" s="90"/>
      <c r="ALB158" s="90"/>
      <c r="ALC158" s="90"/>
      <c r="ALD158" s="90"/>
      <c r="ALE158" s="90"/>
      <c r="ALF158" s="90"/>
      <c r="ALG158" s="90"/>
      <c r="ALH158" s="90"/>
      <c r="ALI158" s="90"/>
      <c r="ALJ158" s="90"/>
      <c r="ALK158" s="90"/>
      <c r="ALL158" s="90"/>
      <c r="ALM158" s="90"/>
      <c r="ALN158" s="90"/>
      <c r="ALO158" s="90"/>
      <c r="ALP158" s="90"/>
      <c r="ALQ158" s="90"/>
      <c r="ALR158" s="90"/>
      <c r="ALS158" s="90"/>
      <c r="ALT158" s="90"/>
      <c r="ALU158" s="90"/>
      <c r="ALV158" s="90"/>
      <c r="ALW158" s="90"/>
      <c r="ALX158" s="90"/>
      <c r="ALY158" s="90"/>
      <c r="ALZ158" s="90"/>
      <c r="AMA158" s="90"/>
      <c r="AMB158" s="90"/>
      <c r="AMC158" s="90"/>
      <c r="AMD158" s="90"/>
      <c r="AME158" s="90"/>
      <c r="AMF158" s="90"/>
      <c r="AMG158" s="90"/>
      <c r="AMH158" s="90"/>
    </row>
    <row r="159" spans="1:1023" ht="127.5" customHeight="1">
      <c r="A159" s="430">
        <v>50</v>
      </c>
      <c r="B159" s="433" t="s">
        <v>712</v>
      </c>
      <c r="C159" s="367"/>
      <c r="D159" s="433" t="s">
        <v>163</v>
      </c>
      <c r="E159" s="433" t="s">
        <v>164</v>
      </c>
      <c r="F159" s="427"/>
      <c r="G159" s="367"/>
      <c r="H159" s="368"/>
      <c r="I159" s="443"/>
      <c r="J159" s="136" t="s">
        <v>735</v>
      </c>
      <c r="K159" s="137" t="s">
        <v>989</v>
      </c>
      <c r="L159" s="425"/>
      <c r="M159" s="425"/>
      <c r="N159" s="426"/>
      <c r="O159" s="369"/>
      <c r="P159" s="391"/>
      <c r="Q159" s="385"/>
      <c r="R159" s="393"/>
      <c r="S159" s="394"/>
      <c r="T159" s="385"/>
      <c r="U159" s="386"/>
      <c r="V159" s="136" t="s">
        <v>112</v>
      </c>
      <c r="W159" s="116" t="s">
        <v>170</v>
      </c>
      <c r="X159" s="117" t="s">
        <v>990</v>
      </c>
      <c r="Y159" s="118" t="s">
        <v>172</v>
      </c>
      <c r="Z159" s="118" t="s">
        <v>173</v>
      </c>
      <c r="AA159" s="120" t="str">
        <f t="shared" si="5"/>
        <v>Probabilidad</v>
      </c>
      <c r="AB159" s="121" t="s">
        <v>740</v>
      </c>
      <c r="AC159" s="121" t="s">
        <v>728</v>
      </c>
      <c r="AD159" s="122" t="str">
        <f t="shared" si="6"/>
        <v>30%</v>
      </c>
      <c r="AE159" s="121" t="s">
        <v>729</v>
      </c>
      <c r="AF159" s="121" t="s">
        <v>730</v>
      </c>
      <c r="AG159" s="121" t="s">
        <v>731</v>
      </c>
      <c r="AH159" s="123">
        <f>IFERROR(IF(AND(AA158="Probabilidad",AA159="Probabilidad"),(AI158-(+AI158*AD159)),IF(AND(AA159="Probabilidad",AA158="Impacto"),(AI158-(+AI158*AD159)),IF(AA159="Impacto",AI158,""))),"")</f>
        <v>0.252</v>
      </c>
      <c r="AI159" s="122">
        <f t="shared" si="7"/>
        <v>0.252</v>
      </c>
      <c r="AJ159" s="387"/>
      <c r="AK159" s="388"/>
      <c r="AL159" s="124">
        <f t="shared" ref="AL159:AL164" si="203">IFERROR(IF(AND(AA158="Impacto",AA159="Impacto"),(AL158-(+AL158*AD159)),IF(AND(AA159="Impacto",AA158="Probabilidad"),(AL158-(+AL158*AD159)),IF(AA159="Probabilidad",AL158,""))),"")</f>
        <v>0.4</v>
      </c>
      <c r="AM159" s="389"/>
      <c r="AN159" s="388"/>
      <c r="AO159" s="384"/>
      <c r="AP159" s="367"/>
      <c r="AQ159" s="120" t="s">
        <v>118</v>
      </c>
      <c r="AR159" s="134" t="s">
        <v>94</v>
      </c>
      <c r="AS159" s="134" t="s">
        <v>94</v>
      </c>
      <c r="AT159" s="134" t="s">
        <v>94</v>
      </c>
      <c r="AU159" s="134" t="s">
        <v>94</v>
      </c>
      <c r="AV159" s="371"/>
      <c r="AW159" s="142" t="s">
        <v>112</v>
      </c>
      <c r="AX159" s="253" t="s">
        <v>2867</v>
      </c>
      <c r="AY159" s="271" t="s">
        <v>3498</v>
      </c>
      <c r="AZ159" s="271" t="s">
        <v>3499</v>
      </c>
      <c r="BA159" s="143" t="s">
        <v>118</v>
      </c>
      <c r="BB159" s="128"/>
      <c r="BC159" s="128"/>
      <c r="BD159" s="128"/>
      <c r="BE159" s="373"/>
      <c r="BF159" s="374"/>
      <c r="BG159" s="374"/>
      <c r="BH159" s="131"/>
    </row>
    <row r="160" spans="1:1023" ht="128.25" customHeight="1">
      <c r="A160" s="430">
        <v>50</v>
      </c>
      <c r="B160" s="433" t="s">
        <v>712</v>
      </c>
      <c r="C160" s="367"/>
      <c r="D160" s="433" t="s">
        <v>163</v>
      </c>
      <c r="E160" s="433" t="s">
        <v>164</v>
      </c>
      <c r="F160" s="427"/>
      <c r="G160" s="367"/>
      <c r="H160" s="368"/>
      <c r="I160" s="443"/>
      <c r="J160" s="136" t="s">
        <v>741</v>
      </c>
      <c r="K160" s="137" t="s">
        <v>1235</v>
      </c>
      <c r="L160" s="425"/>
      <c r="M160" s="425"/>
      <c r="N160" s="426"/>
      <c r="O160" s="369"/>
      <c r="P160" s="391"/>
      <c r="Q160" s="385"/>
      <c r="R160" s="393"/>
      <c r="S160" s="394"/>
      <c r="T160" s="385"/>
      <c r="U160" s="386"/>
      <c r="V160" s="153" t="s">
        <v>124</v>
      </c>
      <c r="W160" s="116" t="s">
        <v>1236</v>
      </c>
      <c r="X160" s="117" t="s">
        <v>1237</v>
      </c>
      <c r="Y160" s="118" t="s">
        <v>994</v>
      </c>
      <c r="Z160" s="135" t="s">
        <v>143</v>
      </c>
      <c r="AA160" s="120" t="str">
        <f t="shared" si="5"/>
        <v>Probabilidad</v>
      </c>
      <c r="AB160" s="121" t="s">
        <v>740</v>
      </c>
      <c r="AC160" s="121" t="s">
        <v>728</v>
      </c>
      <c r="AD160" s="122" t="str">
        <f t="shared" si="6"/>
        <v>30%</v>
      </c>
      <c r="AE160" s="121" t="s">
        <v>729</v>
      </c>
      <c r="AF160" s="121" t="s">
        <v>730</v>
      </c>
      <c r="AG160" s="121" t="s">
        <v>731</v>
      </c>
      <c r="AH160" s="123">
        <f t="shared" ref="AH160:AH164" si="204">IFERROR(IF(AND(AA159="Probabilidad",AA160="Probabilidad"),(AI159-(+AI159*AD160)),IF(AND(AA160="Probabilidad",AA159="Impacto"),(AI159-(+AI159*AD160)),IF(AA160="Impacto",AI159,""))),"")</f>
        <v>0.1764</v>
      </c>
      <c r="AI160" s="122">
        <f t="shared" si="7"/>
        <v>0.1764</v>
      </c>
      <c r="AJ160" s="387"/>
      <c r="AK160" s="388"/>
      <c r="AL160" s="124">
        <f t="shared" si="203"/>
        <v>0.4</v>
      </c>
      <c r="AM160" s="389"/>
      <c r="AN160" s="388"/>
      <c r="AO160" s="384"/>
      <c r="AP160" s="367"/>
      <c r="AQ160" s="120" t="s">
        <v>128</v>
      </c>
      <c r="AR160" s="134" t="s">
        <v>94</v>
      </c>
      <c r="AS160" s="134" t="s">
        <v>94</v>
      </c>
      <c r="AT160" s="134" t="s">
        <v>94</v>
      </c>
      <c r="AU160" s="134" t="s">
        <v>94</v>
      </c>
      <c r="AV160" s="371"/>
      <c r="AW160" s="142" t="s">
        <v>124</v>
      </c>
      <c r="AX160" s="253" t="s">
        <v>2866</v>
      </c>
      <c r="AY160" s="254" t="s">
        <v>3587</v>
      </c>
      <c r="AZ160" s="255" t="s">
        <v>3504</v>
      </c>
      <c r="BA160" s="143" t="s">
        <v>128</v>
      </c>
      <c r="BB160" s="258"/>
      <c r="BC160" s="258" t="s">
        <v>94</v>
      </c>
      <c r="BD160" s="258" t="s">
        <v>94</v>
      </c>
      <c r="BE160" s="441"/>
      <c r="BF160" s="442"/>
      <c r="BG160" s="442"/>
      <c r="BH160" s="131"/>
    </row>
    <row r="161" spans="1:1023" ht="102.75" customHeight="1">
      <c r="A161" s="430">
        <v>50</v>
      </c>
      <c r="B161" s="433" t="s">
        <v>712</v>
      </c>
      <c r="C161" s="367"/>
      <c r="D161" s="433" t="s">
        <v>163</v>
      </c>
      <c r="E161" s="433" t="s">
        <v>164</v>
      </c>
      <c r="F161" s="427"/>
      <c r="G161" s="367"/>
      <c r="H161" s="368"/>
      <c r="I161" s="443"/>
      <c r="J161" s="136" t="s">
        <v>749</v>
      </c>
      <c r="K161" s="137"/>
      <c r="L161" s="425"/>
      <c r="M161" s="425"/>
      <c r="N161" s="426"/>
      <c r="O161" s="369"/>
      <c r="P161" s="391"/>
      <c r="Q161" s="385"/>
      <c r="R161" s="393"/>
      <c r="S161" s="394"/>
      <c r="T161" s="385"/>
      <c r="U161" s="386"/>
      <c r="V161" s="136" t="s">
        <v>131</v>
      </c>
      <c r="W161" s="116"/>
      <c r="X161" s="117"/>
      <c r="Y161" s="118"/>
      <c r="Z161" s="135"/>
      <c r="AA161" s="120" t="str">
        <f t="shared" si="5"/>
        <v/>
      </c>
      <c r="AB161" s="121"/>
      <c r="AC161" s="121"/>
      <c r="AD161" s="122" t="str">
        <f t="shared" si="6"/>
        <v/>
      </c>
      <c r="AE161" s="121"/>
      <c r="AF161" s="121"/>
      <c r="AG161" s="121"/>
      <c r="AH161" s="123" t="str">
        <f t="shared" si="204"/>
        <v/>
      </c>
      <c r="AI161" s="122" t="str">
        <f t="shared" si="7"/>
        <v/>
      </c>
      <c r="AJ161" s="387"/>
      <c r="AK161" s="388"/>
      <c r="AL161" s="124" t="str">
        <f t="shared" si="203"/>
        <v/>
      </c>
      <c r="AM161" s="389"/>
      <c r="AN161" s="388"/>
      <c r="AO161" s="384"/>
      <c r="AP161" s="367"/>
      <c r="AQ161" s="120" t="s">
        <v>136</v>
      </c>
      <c r="AR161" s="134"/>
      <c r="AS161" s="134"/>
      <c r="AT161" s="134"/>
      <c r="AU161" s="134"/>
      <c r="AV161" s="371"/>
      <c r="AW161" s="142" t="s">
        <v>131</v>
      </c>
      <c r="AX161" s="128"/>
      <c r="AY161" s="129"/>
      <c r="AZ161" s="130"/>
      <c r="BA161" s="143" t="s">
        <v>136</v>
      </c>
      <c r="BB161" s="128"/>
      <c r="BC161" s="128"/>
      <c r="BD161" s="128"/>
      <c r="BE161" s="373"/>
      <c r="BF161" s="374"/>
      <c r="BG161" s="374"/>
      <c r="BH161" s="131"/>
    </row>
    <row r="162" spans="1:1023" ht="93" customHeight="1">
      <c r="A162" s="430">
        <v>50</v>
      </c>
      <c r="B162" s="433" t="s">
        <v>712</v>
      </c>
      <c r="C162" s="367"/>
      <c r="D162" s="433" t="s">
        <v>163</v>
      </c>
      <c r="E162" s="433" t="s">
        <v>164</v>
      </c>
      <c r="F162" s="427"/>
      <c r="G162" s="367"/>
      <c r="H162" s="368"/>
      <c r="I162" s="443"/>
      <c r="J162" s="136" t="s">
        <v>756</v>
      </c>
      <c r="K162" s="115"/>
      <c r="L162" s="425"/>
      <c r="M162" s="425"/>
      <c r="N162" s="426"/>
      <c r="O162" s="369"/>
      <c r="P162" s="391"/>
      <c r="Q162" s="385"/>
      <c r="R162" s="393"/>
      <c r="S162" s="394"/>
      <c r="T162" s="385"/>
      <c r="U162" s="386"/>
      <c r="V162" s="136" t="s">
        <v>139</v>
      </c>
      <c r="W162" s="138"/>
      <c r="X162" s="179"/>
      <c r="Y162" s="134"/>
      <c r="Z162" s="140"/>
      <c r="AA162" s="120" t="str">
        <f t="shared" si="5"/>
        <v/>
      </c>
      <c r="AB162" s="121"/>
      <c r="AC162" s="121"/>
      <c r="AD162" s="122" t="str">
        <f t="shared" si="6"/>
        <v/>
      </c>
      <c r="AE162" s="121"/>
      <c r="AF162" s="121"/>
      <c r="AG162" s="121"/>
      <c r="AH162" s="123" t="str">
        <f t="shared" si="204"/>
        <v/>
      </c>
      <c r="AI162" s="122" t="str">
        <f t="shared" si="7"/>
        <v/>
      </c>
      <c r="AJ162" s="387"/>
      <c r="AK162" s="388"/>
      <c r="AL162" s="124" t="str">
        <f t="shared" si="203"/>
        <v/>
      </c>
      <c r="AM162" s="389"/>
      <c r="AN162" s="388"/>
      <c r="AO162" s="384"/>
      <c r="AP162" s="367"/>
      <c r="AQ162" s="120" t="s">
        <v>145</v>
      </c>
      <c r="AR162" s="134"/>
      <c r="AS162" s="134"/>
      <c r="AT162" s="134"/>
      <c r="AU162" s="134"/>
      <c r="AV162" s="371"/>
      <c r="AW162" s="142" t="s">
        <v>139</v>
      </c>
      <c r="AX162" s="128"/>
      <c r="AY162" s="129"/>
      <c r="AZ162" s="130"/>
      <c r="BA162" s="143" t="s">
        <v>145</v>
      </c>
      <c r="BB162" s="128"/>
      <c r="BC162" s="128"/>
      <c r="BD162" s="128"/>
      <c r="BE162" s="373"/>
      <c r="BF162" s="374"/>
      <c r="BG162" s="374"/>
      <c r="BH162" s="131"/>
    </row>
    <row r="163" spans="1:1023" ht="75" customHeight="1">
      <c r="A163" s="430">
        <v>50</v>
      </c>
      <c r="B163" s="433" t="s">
        <v>712</v>
      </c>
      <c r="C163" s="367"/>
      <c r="D163" s="433" t="s">
        <v>163</v>
      </c>
      <c r="E163" s="433" t="s">
        <v>164</v>
      </c>
      <c r="F163" s="427"/>
      <c r="G163" s="367"/>
      <c r="H163" s="368"/>
      <c r="I163" s="443"/>
      <c r="J163" s="136" t="s">
        <v>757</v>
      </c>
      <c r="K163" s="137"/>
      <c r="L163" s="425"/>
      <c r="M163" s="425"/>
      <c r="N163" s="426"/>
      <c r="O163" s="369"/>
      <c r="P163" s="391"/>
      <c r="Q163" s="385"/>
      <c r="R163" s="393"/>
      <c r="S163" s="394"/>
      <c r="T163" s="385"/>
      <c r="U163" s="386"/>
      <c r="V163" s="136" t="s">
        <v>150</v>
      </c>
      <c r="W163" s="116"/>
      <c r="X163" s="117"/>
      <c r="Y163" s="118"/>
      <c r="Z163" s="116"/>
      <c r="AA163" s="120" t="str">
        <f t="shared" si="5"/>
        <v/>
      </c>
      <c r="AB163" s="121"/>
      <c r="AC163" s="121"/>
      <c r="AD163" s="122" t="str">
        <f t="shared" si="6"/>
        <v/>
      </c>
      <c r="AE163" s="121"/>
      <c r="AF163" s="121"/>
      <c r="AG163" s="121"/>
      <c r="AH163" s="123" t="str">
        <f t="shared" si="204"/>
        <v/>
      </c>
      <c r="AI163" s="122" t="str">
        <f t="shared" si="7"/>
        <v/>
      </c>
      <c r="AJ163" s="387"/>
      <c r="AK163" s="388"/>
      <c r="AL163" s="124" t="str">
        <f t="shared" si="203"/>
        <v/>
      </c>
      <c r="AM163" s="389"/>
      <c r="AN163" s="388"/>
      <c r="AO163" s="384"/>
      <c r="AP163" s="367"/>
      <c r="AQ163" s="120" t="s">
        <v>155</v>
      </c>
      <c r="AR163" s="119"/>
      <c r="AS163" s="119"/>
      <c r="AT163" s="126"/>
      <c r="AU163" s="119"/>
      <c r="AV163" s="371"/>
      <c r="AW163" s="142" t="s">
        <v>150</v>
      </c>
      <c r="AX163" s="128"/>
      <c r="AY163" s="129"/>
      <c r="AZ163" s="130"/>
      <c r="BA163" s="143" t="s">
        <v>155</v>
      </c>
      <c r="BB163" s="128"/>
      <c r="BC163" s="128"/>
      <c r="BD163" s="128"/>
      <c r="BE163" s="373"/>
      <c r="BF163" s="374"/>
      <c r="BG163" s="374"/>
      <c r="BH163" s="131"/>
    </row>
    <row r="164" spans="1:1023" ht="47.1" customHeight="1">
      <c r="A164" s="431">
        <v>50</v>
      </c>
      <c r="B164" s="434" t="s">
        <v>712</v>
      </c>
      <c r="C164" s="367"/>
      <c r="D164" s="434" t="s">
        <v>163</v>
      </c>
      <c r="E164" s="434" t="s">
        <v>164</v>
      </c>
      <c r="F164" s="427"/>
      <c r="G164" s="367"/>
      <c r="H164" s="368"/>
      <c r="I164" s="443"/>
      <c r="J164" s="136" t="s">
        <v>758</v>
      </c>
      <c r="K164" s="137"/>
      <c r="L164" s="425"/>
      <c r="M164" s="425"/>
      <c r="N164" s="426"/>
      <c r="O164" s="369"/>
      <c r="P164" s="392"/>
      <c r="Q164" s="385"/>
      <c r="R164" s="393"/>
      <c r="S164" s="394"/>
      <c r="T164" s="385"/>
      <c r="U164" s="386"/>
      <c r="V164" s="136" t="s">
        <v>161</v>
      </c>
      <c r="W164" s="116"/>
      <c r="X164" s="117"/>
      <c r="Y164" s="118"/>
      <c r="Z164" s="116"/>
      <c r="AA164" s="120" t="str">
        <f t="shared" si="5"/>
        <v/>
      </c>
      <c r="AB164" s="121"/>
      <c r="AC164" s="121"/>
      <c r="AD164" s="122" t="str">
        <f t="shared" si="6"/>
        <v/>
      </c>
      <c r="AE164" s="121"/>
      <c r="AF164" s="121"/>
      <c r="AG164" s="121"/>
      <c r="AH164" s="123" t="str">
        <f t="shared" si="204"/>
        <v/>
      </c>
      <c r="AI164" s="122" t="str">
        <f t="shared" si="7"/>
        <v/>
      </c>
      <c r="AJ164" s="387"/>
      <c r="AK164" s="388"/>
      <c r="AL164" s="124" t="str">
        <f t="shared" si="203"/>
        <v/>
      </c>
      <c r="AM164" s="389"/>
      <c r="AN164" s="388"/>
      <c r="AO164" s="384"/>
      <c r="AP164" s="367"/>
      <c r="AQ164" s="120" t="s">
        <v>162</v>
      </c>
      <c r="AR164" s="119"/>
      <c r="AS164" s="119"/>
      <c r="AT164" s="126"/>
      <c r="AU164" s="119"/>
      <c r="AV164" s="372"/>
      <c r="AW164" s="142" t="s">
        <v>161</v>
      </c>
      <c r="AX164" s="128"/>
      <c r="AY164" s="129"/>
      <c r="AZ164" s="130"/>
      <c r="BA164" s="143" t="s">
        <v>162</v>
      </c>
      <c r="BB164" s="128"/>
      <c r="BC164" s="128"/>
      <c r="BD164" s="128"/>
      <c r="BE164" s="373"/>
      <c r="BF164" s="374"/>
      <c r="BG164" s="374"/>
      <c r="BH164" s="131"/>
    </row>
    <row r="165" spans="1:1023" s="144" customFormat="1" ht="90.75" customHeight="1">
      <c r="A165" s="429">
        <v>51</v>
      </c>
      <c r="B165" s="432" t="s">
        <v>712</v>
      </c>
      <c r="C165" s="367" t="s">
        <v>713</v>
      </c>
      <c r="D165" s="432" t="s">
        <v>163</v>
      </c>
      <c r="E165" s="432" t="s">
        <v>1238</v>
      </c>
      <c r="F165" s="427" t="s">
        <v>1239</v>
      </c>
      <c r="G165" s="367" t="s">
        <v>1240</v>
      </c>
      <c r="H165" s="368" t="str">
        <f>IF(B165="Seguridad_Información","Posibilidad de "&amp;C165&amp;"con "&amp;M165&amp;" "&amp;"por"&amp;" "&amp;I165&amp;" "&amp;"debido a"&amp;" "&amp;L165,"Posibilidad de"&amp;" "&amp;M165&amp;" "&amp;"por"&amp;" "&amp;I165&amp;" debido a"&amp;" "&amp;L165)</f>
        <v>Posibilidad de Afectación Económica y Reputacional por inadecuada supervisión o interventoría de contratos debido a desconocimiento de los lineamientos y herramientas de la supervisión</v>
      </c>
      <c r="I165" s="443" t="s">
        <v>1241</v>
      </c>
      <c r="J165" s="136" t="s">
        <v>717</v>
      </c>
      <c r="K165" s="137" t="s">
        <v>1242</v>
      </c>
      <c r="L165" s="425" t="s">
        <v>1243</v>
      </c>
      <c r="M165" s="425" t="s">
        <v>763</v>
      </c>
      <c r="N165" s="426" t="s">
        <v>1244</v>
      </c>
      <c r="O165" s="369" t="s">
        <v>722</v>
      </c>
      <c r="P165" s="390" t="str">
        <f>IF(OR($O165=[3]Tabla_Probabilidad!$D$30,$O165=[3]Tabla_Probabilidad!$D$32,$O165=[3]Tabla_Probabilidad!$J$32),"Muy Baja",IF(OR($O165=[3]Tabla_Probabilidad!$E$30,$O165=[3]Tabla_Probabilidad!$E$32,$O165=[3]Tabla_Probabilidad!$K$32),"Baja",IF(OR($O165=[3]Tabla_Probabilidad!$F$30,$O165=[3]Tabla_Probabilidad!$F$32,$O165=[3]Tabla_Probabilidad!$L$32),"Media",IF(OR($O165=[3]Tabla_Probabilidad!$G$30,$O165=[3]Tabla_Probabilidad!$G$32,$O165=[3]Tabla_Probabilidad!$M$32),"Alta",IF(OR($O165=[3]Tabla_Probabilidad!$H$30,$O165=[3]Tabla_Probabilidad!$H$32,$O165=[3]Tabla_Probabilidad!$N$32),"Muy Alta","")))))</f>
        <v>Media</v>
      </c>
      <c r="Q165" s="385">
        <f t="shared" ref="Q165" si="205">IF(P165="","",IF(P165="Muy Baja",0.2,IF(P165="Baja",0.4,IF(P165="Media",0.6,IF(P165="Alta",0.8,IF(P165="Muy Alta",1,))))))</f>
        <v>0.6</v>
      </c>
      <c r="R165" s="393" t="s">
        <v>816</v>
      </c>
      <c r="S165" s="394" t="str">
        <f>IF(OR($R165=[3]Tabla_Impacto!$D$24,$R165=[3]Tabla_Impacto!$D$27,$R165=[3]Tabla_Impacto!$J$24,$R165=[3]Tabla_Impacto!$P$26,$R165=[3]Tabla_Impacto!$V$26,$R165=[3]Tabla_Impacto!$AB$26),"Leve",IF(OR($R165=[3]Tabla_Impacto!$E$24,$R165=[3]Tabla_Impacto!$E$27,$R165=[3]Tabla_Impacto!$K$24,$R165=[3]Tabla_Impacto!$Q$26,$R165=[3]Tabla_Impacto!$W$26,$R165=[3]Tabla_Impacto!$AC$26),"Menor",IF(OR($R165=[3]Tabla_Impacto!$F$24,$R165=[3]Tabla_Impacto!$F$27,$R165=[3]Tabla_Impacto!$L$24,$R165=[3]Tabla_Impacto!$R$26,$R165=[3]Tabla_Impacto!$X$26,$R165=[3]Tabla_Impacto!$AD$26),"Moderado",IF(OR($R165=[3]Tabla_Impacto!$G$24,$R165=[3]Tabla_Impacto!$G$27,$R165=[3]Tabla_Impacto!$M$24,$R165=[3]Tabla_Impacto!$S$26,$R165=[3]Tabla_Impacto!$Y$26,$R165=[3]Tabla_Impacto!$AE$26),"Mayor",IF(OR($R165=[3]Tabla_Impacto!$H$24,$R165=[3]Tabla_Impacto!$H$27,$R165=[3]Tabla_Impacto!$N$24,$R165=[3]Tabla_Impacto!$T$26,$R165=[3]Tabla_Impacto!$Z$26,$R165=[3]Tabla_Impacto!$AF$26),"Catastrófico","")))))</f>
        <v>Menor</v>
      </c>
      <c r="T165" s="385">
        <f t="shared" ref="T165" si="206">IF(S165="","",IF(S165="Leve",0.2,IF(S165="Menor",0.4,IF(S165="Moderado",0.6,IF(S165="Mayor",0.8,IF(S165="Catastrófico",1,))))))</f>
        <v>0.4</v>
      </c>
      <c r="U165" s="386" t="str">
        <f t="shared" ref="U165" si="207">IF(OR(AND(P165="Muy Baja",S165="Leve"),AND(P165="Muy Baja",S165="Menor"),AND(P165="Baja",S165="Leve")),"Bajo",IF(OR(AND(P165="Muy baja",S165="Moderado"),AND(P165="Baja",S165="Menor"),AND(P165="Baja",S165="Moderado"),AND(P165="Media",S165="Leve"),AND(P165="Media",S165="Menor"),AND(P165="Media",S165="Moderado"),AND(P165="Alta",S165="Leve"),AND(P165="Alta",S165="Menor")),"Moderado",IF(OR(AND(P165="Muy Baja",S165="Mayor"),AND(P165="Baja",S165="Mayor"),AND(P165="Media",S165="Mayor"),AND(P165="Alta",S165="Moderado"),AND(P165="Alta",S165="Mayor"),AND(P165="Muy Alta",S165="Leve"),AND(P165="Muy Alta",S165="Menor"),AND(P165="Muy Alta",S165="Moderado"),AND(P165="Muy Alta",S165="Mayor")),"Alto",IF(OR(AND(P165="Muy Baja",S165="Catastrófico"),AND(P165="Baja",S165="Catastrófico"),AND(P165="Media",S165="Catastrófico"),AND(P165="Alta",S165="Catastrófico"),AND(P165="Muy Alta",S165="Catastrófico")),"Extremo",""))))</f>
        <v>Moderado</v>
      </c>
      <c r="V165" s="136" t="s">
        <v>91</v>
      </c>
      <c r="W165" s="116" t="s">
        <v>1245</v>
      </c>
      <c r="X165" s="117" t="s">
        <v>1246</v>
      </c>
      <c r="Y165" s="145" t="s">
        <v>1247</v>
      </c>
      <c r="Z165" s="118" t="s">
        <v>173</v>
      </c>
      <c r="AA165" s="120" t="str">
        <f t="shared" si="5"/>
        <v>Probabilidad</v>
      </c>
      <c r="AB165" s="121" t="s">
        <v>727</v>
      </c>
      <c r="AC165" s="121" t="s">
        <v>728</v>
      </c>
      <c r="AD165" s="122" t="str">
        <f t="shared" si="6"/>
        <v>40%</v>
      </c>
      <c r="AE165" s="121" t="s">
        <v>729</v>
      </c>
      <c r="AF165" s="121" t="s">
        <v>730</v>
      </c>
      <c r="AG165" s="121" t="s">
        <v>731</v>
      </c>
      <c r="AH165" s="123">
        <f>IFERROR(IF(AA165="Probabilidad",(Q165-(+Q165*AD165)),IF(AA165="Impacto",Q165,"")),"")</f>
        <v>0.36</v>
      </c>
      <c r="AI165" s="122">
        <f t="shared" si="7"/>
        <v>0.36</v>
      </c>
      <c r="AJ165" s="387" t="str">
        <f t="shared" ref="AJ165" si="208">IFERROR(IF(AK165="","",IF(AK165&lt;=0.2,"Muy Baja",IF(AK165&lt;=0.4,"Baja",IF(AK165&lt;=0.6,"Media",IF(AK165&lt;=0.8,"Alta","Muy Alta"))))),"")</f>
        <v>Muy Baja</v>
      </c>
      <c r="AK165" s="388">
        <f t="shared" ref="AK165" si="209">IFERROR(LOOKUP(MAX(AI165:AI171)+1,(AI165:AI171)),"")</f>
        <v>0.10584</v>
      </c>
      <c r="AL165" s="124">
        <f>IFERROR(IF(AA165="Impacto",(T165-(+T165*AD165)),IF(AA165="Probabilidad",T165,"")),"")</f>
        <v>0.4</v>
      </c>
      <c r="AM165" s="389" t="str">
        <f t="shared" ref="AM165" si="210">IFERROR(IF(AN165="","",IF(AN165&lt;=0.2,"Leve",IF(AN165&lt;=0.4,"Menor",IF(AN165&lt;=0.6,"Moderado",IF(AN165&lt;=0.8,"Mayor","Catastrófico"))))),"")</f>
        <v>Menor</v>
      </c>
      <c r="AN165" s="388">
        <f t="shared" ref="AN165" si="211">IFERROR(LOOKUP(MAX(AL165:AL171)+1,(AL165:AL171)),"")</f>
        <v>0.4</v>
      </c>
      <c r="AO165" s="384" t="str">
        <f t="shared" ref="AO165" si="212">IFERROR(IF(OR(AND(AJ165="Muy Baja",AM165="Leve"),AND(AJ165="Muy Baja",AM165="Menor"),AND(AJ165="Baja",AM165="Leve")),"Bajo",IF(OR(AND(AJ165="Muy baja",AM165="Moderado"),AND(AJ165="Baja",AM165="Menor"),AND(AJ165="Baja",AM165="Moderado"),AND(AJ165="Media",AM165="Leve"),AND(AJ165="Media",AM165="Menor"),AND(AJ165="Media",AM165="Moderado"),AND(AJ165="Alta",AM165="Leve"),AND(AJ165="Alta",AM165="Menor")),"Moderado",IF(OR(AND(AJ165="Muy Baja",AM165="Mayor"),AND(AJ165="Baja",AM165="Mayor"),AND(AJ165="Media",AM165="Mayor"),AND(AJ165="Alta",AM165="Moderado"),AND(AJ165="Alta",AM165="Mayor"),AND(AJ165="Muy Alta",AM165="Leve"),AND(AJ165="Muy Alta",AM165="Menor"),AND(AJ165="Muy Alta",AM165="Moderado"),AND(AJ165="Muy Alta",AM165="Mayor")),"Alto",IF(OR(AND(AJ165="Muy Baja",AM165="Catastrófico"),AND(AJ165="Baja",AM165="Catastrófico"),AND(AJ165="Media",AM165="Catastrófico"),AND(AJ165="Alta",AM165="Catastrófico"),AND(AJ165="Muy Alta",AM165="Catastrófico")),"Extremo","")))),"")</f>
        <v>Bajo</v>
      </c>
      <c r="AP165" s="367" t="s">
        <v>821</v>
      </c>
      <c r="AQ165" s="120" t="s">
        <v>105</v>
      </c>
      <c r="AR165" s="134" t="s">
        <v>94</v>
      </c>
      <c r="AS165" s="134" t="s">
        <v>94</v>
      </c>
      <c r="AT165" s="134" t="s">
        <v>94</v>
      </c>
      <c r="AU165" s="134" t="s">
        <v>94</v>
      </c>
      <c r="AV165" s="370" t="s">
        <v>1248</v>
      </c>
      <c r="AW165" s="142" t="s">
        <v>91</v>
      </c>
      <c r="AX165" s="253" t="s">
        <v>2866</v>
      </c>
      <c r="AY165" s="271" t="s">
        <v>3505</v>
      </c>
      <c r="AZ165" s="271" t="s">
        <v>3506</v>
      </c>
      <c r="BA165" s="143" t="s">
        <v>105</v>
      </c>
      <c r="BB165" s="128"/>
      <c r="BC165" s="128"/>
      <c r="BD165" s="128"/>
      <c r="BE165" s="373" t="s">
        <v>2891</v>
      </c>
      <c r="BF165" s="374" t="s">
        <v>94</v>
      </c>
      <c r="BG165" s="374" t="s">
        <v>94</v>
      </c>
      <c r="BH165" s="131"/>
      <c r="BI165" s="90"/>
      <c r="BJ165" s="90"/>
      <c r="BK165" s="90"/>
      <c r="BL165" s="90"/>
      <c r="BM165" s="90"/>
      <c r="BN165" s="90"/>
      <c r="BO165" s="90"/>
      <c r="BP165" s="90"/>
      <c r="BQ165" s="90"/>
      <c r="BR165" s="90"/>
      <c r="BS165" s="90"/>
      <c r="BT165" s="90"/>
      <c r="BU165" s="90"/>
      <c r="BV165" s="90"/>
      <c r="BW165" s="90"/>
      <c r="BX165" s="90"/>
      <c r="BY165" s="90"/>
      <c r="BZ165" s="90"/>
      <c r="CA165" s="90"/>
      <c r="CB165" s="90"/>
      <c r="CC165" s="90"/>
      <c r="CD165" s="90"/>
      <c r="CE165" s="90"/>
      <c r="CF165" s="90"/>
      <c r="CG165" s="90"/>
      <c r="CH165" s="90"/>
      <c r="CI165" s="90"/>
      <c r="CJ165" s="90"/>
      <c r="CK165" s="90"/>
      <c r="CL165" s="90"/>
      <c r="CM165" s="90"/>
      <c r="CN165" s="90"/>
      <c r="CO165" s="90"/>
      <c r="CP165" s="90"/>
      <c r="CQ165" s="90"/>
      <c r="CR165" s="90"/>
      <c r="CS165" s="90"/>
      <c r="CT165" s="90"/>
      <c r="CU165" s="90"/>
      <c r="CV165" s="90"/>
      <c r="CW165" s="90"/>
      <c r="CX165" s="90"/>
      <c r="CY165" s="90"/>
      <c r="CZ165" s="90"/>
      <c r="DA165" s="90"/>
      <c r="DB165" s="90"/>
      <c r="DC165" s="90"/>
      <c r="DD165" s="90"/>
      <c r="DE165" s="90"/>
      <c r="DF165" s="90"/>
      <c r="DG165" s="90"/>
      <c r="DH165" s="90"/>
      <c r="DI165" s="90"/>
      <c r="DJ165" s="90"/>
      <c r="DK165" s="90"/>
      <c r="DL165" s="90"/>
      <c r="DM165" s="90"/>
      <c r="DN165" s="90"/>
      <c r="DO165" s="90"/>
      <c r="DP165" s="90"/>
      <c r="DQ165" s="90"/>
      <c r="DR165" s="90"/>
      <c r="DS165" s="90"/>
      <c r="DT165" s="90"/>
      <c r="DU165" s="90"/>
      <c r="DV165" s="90"/>
      <c r="DW165" s="90"/>
      <c r="DX165" s="90"/>
      <c r="DY165" s="90"/>
      <c r="DZ165" s="90"/>
      <c r="EA165" s="90"/>
      <c r="EB165" s="90"/>
      <c r="EC165" s="90"/>
      <c r="ED165" s="90"/>
      <c r="EE165" s="90"/>
      <c r="EF165" s="90"/>
      <c r="EG165" s="90"/>
      <c r="EH165" s="90"/>
      <c r="EI165" s="90"/>
      <c r="EJ165" s="90"/>
      <c r="EK165" s="90"/>
      <c r="EL165" s="90"/>
      <c r="EM165" s="90"/>
      <c r="EN165" s="90"/>
      <c r="EO165" s="90"/>
      <c r="EP165" s="90"/>
      <c r="EQ165" s="90"/>
      <c r="ER165" s="90"/>
      <c r="ES165" s="90"/>
      <c r="ET165" s="90"/>
      <c r="EU165" s="90"/>
      <c r="EV165" s="90"/>
      <c r="EW165" s="90"/>
      <c r="EX165" s="90"/>
      <c r="EY165" s="90"/>
      <c r="EZ165" s="90"/>
      <c r="FA165" s="90"/>
      <c r="FB165" s="90"/>
      <c r="FC165" s="90"/>
      <c r="FD165" s="90"/>
      <c r="FE165" s="90"/>
      <c r="FF165" s="90"/>
      <c r="FG165" s="90"/>
      <c r="FH165" s="90"/>
      <c r="FI165" s="90"/>
      <c r="FJ165" s="90"/>
      <c r="FK165" s="90"/>
      <c r="FL165" s="90"/>
      <c r="FM165" s="90"/>
      <c r="FN165" s="90"/>
      <c r="FO165" s="90"/>
      <c r="FP165" s="90"/>
      <c r="FQ165" s="90"/>
      <c r="FR165" s="90"/>
      <c r="FS165" s="90"/>
      <c r="FT165" s="90"/>
      <c r="FU165" s="90"/>
      <c r="FV165" s="90"/>
      <c r="FW165" s="90"/>
      <c r="FX165" s="90"/>
      <c r="FY165" s="90"/>
      <c r="FZ165" s="90"/>
      <c r="GA165" s="90"/>
      <c r="GB165" s="90"/>
      <c r="GC165" s="90"/>
      <c r="GD165" s="90"/>
      <c r="GE165" s="90"/>
      <c r="GF165" s="90"/>
      <c r="GG165" s="90"/>
      <c r="GH165" s="90"/>
      <c r="GI165" s="90"/>
      <c r="GJ165" s="90"/>
      <c r="GK165" s="90"/>
      <c r="GL165" s="90"/>
      <c r="GM165" s="90"/>
      <c r="GN165" s="90"/>
      <c r="GO165" s="90"/>
      <c r="GP165" s="90"/>
      <c r="GQ165" s="90"/>
      <c r="GR165" s="90"/>
      <c r="GS165" s="90"/>
      <c r="GT165" s="90"/>
      <c r="GU165" s="90"/>
      <c r="GV165" s="90"/>
      <c r="GW165" s="90"/>
      <c r="GX165" s="90"/>
      <c r="GY165" s="90"/>
      <c r="GZ165" s="90"/>
      <c r="HA165" s="90"/>
      <c r="HB165" s="90"/>
      <c r="HC165" s="90"/>
      <c r="HD165" s="90"/>
      <c r="HE165" s="90"/>
      <c r="HF165" s="90"/>
      <c r="HG165" s="90"/>
      <c r="HH165" s="90"/>
      <c r="HI165" s="90"/>
      <c r="HJ165" s="90"/>
      <c r="HK165" s="90"/>
      <c r="HL165" s="90"/>
      <c r="HM165" s="90"/>
      <c r="HN165" s="90"/>
      <c r="HO165" s="90"/>
      <c r="HP165" s="90"/>
      <c r="HQ165" s="90"/>
      <c r="HR165" s="90"/>
      <c r="HS165" s="90"/>
      <c r="HT165" s="90"/>
      <c r="HU165" s="90"/>
      <c r="HV165" s="90"/>
      <c r="HW165" s="90"/>
      <c r="HX165" s="90"/>
      <c r="HY165" s="90"/>
      <c r="HZ165" s="90"/>
      <c r="IA165" s="90"/>
      <c r="IB165" s="90"/>
      <c r="IC165" s="90"/>
      <c r="ID165" s="90"/>
      <c r="IE165" s="90"/>
      <c r="IF165" s="90"/>
      <c r="IG165" s="90"/>
      <c r="IH165" s="90"/>
      <c r="II165" s="90"/>
      <c r="IJ165" s="90"/>
      <c r="IK165" s="90"/>
      <c r="IL165" s="90"/>
      <c r="IM165" s="90"/>
      <c r="IN165" s="90"/>
      <c r="IO165" s="90"/>
      <c r="IP165" s="90"/>
      <c r="IQ165" s="90"/>
      <c r="IR165" s="90"/>
      <c r="IS165" s="90"/>
      <c r="IT165" s="90"/>
      <c r="IU165" s="90"/>
      <c r="IV165" s="90"/>
      <c r="IW165" s="90"/>
      <c r="IX165" s="90"/>
      <c r="IY165" s="90"/>
      <c r="IZ165" s="90"/>
      <c r="JA165" s="90"/>
      <c r="JB165" s="90"/>
      <c r="JC165" s="90"/>
      <c r="JD165" s="90"/>
      <c r="JE165" s="90"/>
      <c r="JF165" s="90"/>
      <c r="JG165" s="90"/>
      <c r="JH165" s="90"/>
      <c r="JI165" s="90"/>
      <c r="JJ165" s="90"/>
      <c r="JK165" s="90"/>
      <c r="JL165" s="90"/>
      <c r="JM165" s="90"/>
      <c r="JN165" s="90"/>
      <c r="JO165" s="90"/>
      <c r="JP165" s="90"/>
      <c r="JQ165" s="90"/>
      <c r="JR165" s="90"/>
      <c r="JS165" s="90"/>
      <c r="JT165" s="90"/>
      <c r="JU165" s="90"/>
      <c r="JV165" s="90"/>
      <c r="JW165" s="90"/>
      <c r="JX165" s="90"/>
      <c r="JY165" s="90"/>
      <c r="JZ165" s="90"/>
      <c r="KA165" s="90"/>
      <c r="KB165" s="90"/>
      <c r="KC165" s="90"/>
      <c r="KD165" s="90"/>
      <c r="KE165" s="90"/>
      <c r="KF165" s="90"/>
      <c r="KG165" s="90"/>
      <c r="KH165" s="90"/>
      <c r="KI165" s="90"/>
      <c r="KJ165" s="90"/>
      <c r="KK165" s="90"/>
      <c r="KL165" s="90"/>
      <c r="KM165" s="90"/>
      <c r="KN165" s="90"/>
      <c r="KO165" s="90"/>
      <c r="KP165" s="90"/>
      <c r="KQ165" s="90"/>
      <c r="KR165" s="90"/>
      <c r="KS165" s="90"/>
      <c r="KT165" s="90"/>
      <c r="KU165" s="90"/>
      <c r="KV165" s="90"/>
      <c r="KW165" s="90"/>
      <c r="KX165" s="90"/>
      <c r="KY165" s="90"/>
      <c r="KZ165" s="90"/>
      <c r="LA165" s="90"/>
      <c r="LB165" s="90"/>
      <c r="LC165" s="90"/>
      <c r="LD165" s="90"/>
      <c r="LE165" s="90"/>
      <c r="LF165" s="90"/>
      <c r="LG165" s="90"/>
      <c r="LH165" s="90"/>
      <c r="LI165" s="90"/>
      <c r="LJ165" s="90"/>
      <c r="LK165" s="90"/>
      <c r="LL165" s="90"/>
      <c r="LM165" s="90"/>
      <c r="LN165" s="90"/>
      <c r="LO165" s="90"/>
      <c r="LP165" s="90"/>
      <c r="LQ165" s="90"/>
      <c r="LR165" s="90"/>
      <c r="LS165" s="90"/>
      <c r="LT165" s="90"/>
      <c r="LU165" s="90"/>
      <c r="LV165" s="90"/>
      <c r="LW165" s="90"/>
      <c r="LX165" s="90"/>
      <c r="LY165" s="90"/>
      <c r="LZ165" s="90"/>
      <c r="MA165" s="90"/>
      <c r="MB165" s="90"/>
      <c r="MC165" s="90"/>
      <c r="MD165" s="90"/>
      <c r="ME165" s="90"/>
      <c r="MF165" s="90"/>
      <c r="MG165" s="90"/>
      <c r="MH165" s="90"/>
      <c r="MI165" s="90"/>
      <c r="MJ165" s="90"/>
      <c r="MK165" s="90"/>
      <c r="ML165" s="90"/>
      <c r="MM165" s="90"/>
      <c r="MN165" s="90"/>
      <c r="MO165" s="90"/>
      <c r="MP165" s="90"/>
      <c r="MQ165" s="90"/>
      <c r="MR165" s="90"/>
      <c r="MS165" s="90"/>
      <c r="MT165" s="90"/>
      <c r="MU165" s="90"/>
      <c r="MV165" s="90"/>
      <c r="MW165" s="90"/>
      <c r="MX165" s="90"/>
      <c r="MY165" s="90"/>
      <c r="MZ165" s="90"/>
      <c r="NA165" s="90"/>
      <c r="NB165" s="90"/>
      <c r="NC165" s="90"/>
      <c r="ND165" s="90"/>
      <c r="NE165" s="90"/>
      <c r="NF165" s="90"/>
      <c r="NG165" s="90"/>
      <c r="NH165" s="90"/>
      <c r="NI165" s="90"/>
      <c r="NJ165" s="90"/>
      <c r="NK165" s="90"/>
      <c r="NL165" s="90"/>
      <c r="NM165" s="90"/>
      <c r="NN165" s="90"/>
      <c r="NO165" s="90"/>
      <c r="NP165" s="90"/>
      <c r="NQ165" s="90"/>
      <c r="NR165" s="90"/>
      <c r="NS165" s="90"/>
      <c r="NT165" s="90"/>
      <c r="NU165" s="90"/>
      <c r="NV165" s="90"/>
      <c r="NW165" s="90"/>
      <c r="NX165" s="90"/>
      <c r="NY165" s="90"/>
      <c r="NZ165" s="90"/>
      <c r="OA165" s="90"/>
      <c r="OB165" s="90"/>
      <c r="OC165" s="90"/>
      <c r="OD165" s="90"/>
      <c r="OE165" s="90"/>
      <c r="OF165" s="90"/>
      <c r="OG165" s="90"/>
      <c r="OH165" s="90"/>
      <c r="OI165" s="90"/>
      <c r="OJ165" s="90"/>
      <c r="OK165" s="90"/>
      <c r="OL165" s="90"/>
      <c r="OM165" s="90"/>
      <c r="ON165" s="90"/>
      <c r="OO165" s="90"/>
      <c r="OP165" s="90"/>
      <c r="OQ165" s="90"/>
      <c r="OR165" s="90"/>
      <c r="OS165" s="90"/>
      <c r="OT165" s="90"/>
      <c r="OU165" s="90"/>
      <c r="OV165" s="90"/>
      <c r="OW165" s="90"/>
      <c r="OX165" s="90"/>
      <c r="OY165" s="90"/>
      <c r="OZ165" s="90"/>
      <c r="PA165" s="90"/>
      <c r="PB165" s="90"/>
      <c r="PC165" s="90"/>
      <c r="PD165" s="90"/>
      <c r="PE165" s="90"/>
      <c r="PF165" s="90"/>
      <c r="PG165" s="90"/>
      <c r="PH165" s="90"/>
      <c r="PI165" s="90"/>
      <c r="PJ165" s="90"/>
      <c r="PK165" s="90"/>
      <c r="PL165" s="90"/>
      <c r="PM165" s="90"/>
      <c r="PN165" s="90"/>
      <c r="PO165" s="90"/>
      <c r="PP165" s="90"/>
      <c r="PQ165" s="90"/>
      <c r="PR165" s="90"/>
      <c r="PS165" s="90"/>
      <c r="PT165" s="90"/>
      <c r="PU165" s="90"/>
      <c r="PV165" s="90"/>
      <c r="PW165" s="90"/>
      <c r="PX165" s="90"/>
      <c r="PY165" s="90"/>
      <c r="PZ165" s="90"/>
      <c r="QA165" s="90"/>
      <c r="QB165" s="90"/>
      <c r="QC165" s="90"/>
      <c r="QD165" s="90"/>
      <c r="QE165" s="90"/>
      <c r="QF165" s="90"/>
      <c r="QG165" s="90"/>
      <c r="QH165" s="90"/>
      <c r="QI165" s="90"/>
      <c r="QJ165" s="90"/>
      <c r="QK165" s="90"/>
      <c r="QL165" s="90"/>
      <c r="QM165" s="90"/>
      <c r="QN165" s="90"/>
      <c r="QO165" s="90"/>
      <c r="QP165" s="90"/>
      <c r="QQ165" s="90"/>
      <c r="QR165" s="90"/>
      <c r="QS165" s="90"/>
      <c r="QT165" s="90"/>
      <c r="QU165" s="90"/>
      <c r="QV165" s="90"/>
      <c r="QW165" s="90"/>
      <c r="QX165" s="90"/>
      <c r="QY165" s="90"/>
      <c r="QZ165" s="90"/>
      <c r="RA165" s="90"/>
      <c r="RB165" s="90"/>
      <c r="RC165" s="90"/>
      <c r="RD165" s="90"/>
      <c r="RE165" s="90"/>
      <c r="RF165" s="90"/>
      <c r="RG165" s="90"/>
      <c r="RH165" s="90"/>
      <c r="RI165" s="90"/>
      <c r="RJ165" s="90"/>
      <c r="RK165" s="90"/>
      <c r="RL165" s="90"/>
      <c r="RM165" s="90"/>
      <c r="RN165" s="90"/>
      <c r="RO165" s="90"/>
      <c r="RP165" s="90"/>
      <c r="RQ165" s="90"/>
      <c r="RR165" s="90"/>
      <c r="RS165" s="90"/>
      <c r="RT165" s="90"/>
      <c r="RU165" s="90"/>
      <c r="RV165" s="90"/>
      <c r="RW165" s="90"/>
      <c r="RX165" s="90"/>
      <c r="RY165" s="90"/>
      <c r="RZ165" s="90"/>
      <c r="SA165" s="90"/>
      <c r="SB165" s="90"/>
      <c r="SC165" s="90"/>
      <c r="SD165" s="90"/>
      <c r="SE165" s="90"/>
      <c r="SF165" s="90"/>
      <c r="SG165" s="90"/>
      <c r="SH165" s="90"/>
      <c r="SI165" s="90"/>
      <c r="SJ165" s="90"/>
      <c r="SK165" s="90"/>
      <c r="SL165" s="90"/>
      <c r="SM165" s="90"/>
      <c r="SN165" s="90"/>
      <c r="SO165" s="90"/>
      <c r="SP165" s="90"/>
      <c r="SQ165" s="90"/>
      <c r="SR165" s="90"/>
      <c r="SS165" s="90"/>
      <c r="ST165" s="90"/>
      <c r="SU165" s="90"/>
      <c r="SV165" s="90"/>
      <c r="SW165" s="90"/>
      <c r="SX165" s="90"/>
      <c r="SY165" s="90"/>
      <c r="SZ165" s="90"/>
      <c r="TA165" s="90"/>
      <c r="TB165" s="90"/>
      <c r="TC165" s="90"/>
      <c r="TD165" s="90"/>
      <c r="TE165" s="90"/>
      <c r="TF165" s="90"/>
      <c r="TG165" s="90"/>
      <c r="TH165" s="90"/>
      <c r="TI165" s="90"/>
      <c r="TJ165" s="90"/>
      <c r="TK165" s="90"/>
      <c r="TL165" s="90"/>
      <c r="TM165" s="90"/>
      <c r="TN165" s="90"/>
      <c r="TO165" s="90"/>
      <c r="TP165" s="90"/>
      <c r="TQ165" s="90"/>
      <c r="TR165" s="90"/>
      <c r="TS165" s="90"/>
      <c r="TT165" s="90"/>
      <c r="TU165" s="90"/>
      <c r="TV165" s="90"/>
      <c r="TW165" s="90"/>
      <c r="TX165" s="90"/>
      <c r="TY165" s="90"/>
      <c r="TZ165" s="90"/>
      <c r="UA165" s="90"/>
      <c r="UB165" s="90"/>
      <c r="UC165" s="90"/>
      <c r="UD165" s="90"/>
      <c r="UE165" s="90"/>
      <c r="UF165" s="90"/>
      <c r="UG165" s="90"/>
      <c r="UH165" s="90"/>
      <c r="UI165" s="90"/>
      <c r="UJ165" s="90"/>
      <c r="UK165" s="90"/>
      <c r="UL165" s="90"/>
      <c r="UM165" s="90"/>
      <c r="UN165" s="90"/>
      <c r="UO165" s="90"/>
      <c r="UP165" s="90"/>
      <c r="UQ165" s="90"/>
      <c r="UR165" s="90"/>
      <c r="US165" s="90"/>
      <c r="UT165" s="90"/>
      <c r="UU165" s="90"/>
      <c r="UV165" s="90"/>
      <c r="UW165" s="90"/>
      <c r="UX165" s="90"/>
      <c r="UY165" s="90"/>
      <c r="UZ165" s="90"/>
      <c r="VA165" s="90"/>
      <c r="VB165" s="90"/>
      <c r="VC165" s="90"/>
      <c r="VD165" s="90"/>
      <c r="VE165" s="90"/>
      <c r="VF165" s="90"/>
      <c r="VG165" s="90"/>
      <c r="VH165" s="90"/>
      <c r="VI165" s="90"/>
      <c r="VJ165" s="90"/>
      <c r="VK165" s="90"/>
      <c r="VL165" s="90"/>
      <c r="VM165" s="90"/>
      <c r="VN165" s="90"/>
      <c r="VO165" s="90"/>
      <c r="VP165" s="90"/>
      <c r="VQ165" s="90"/>
      <c r="VR165" s="90"/>
      <c r="VS165" s="90"/>
      <c r="VT165" s="90"/>
      <c r="VU165" s="90"/>
      <c r="VV165" s="90"/>
      <c r="VW165" s="90"/>
      <c r="VX165" s="90"/>
      <c r="VY165" s="90"/>
      <c r="VZ165" s="90"/>
      <c r="WA165" s="90"/>
      <c r="WB165" s="90"/>
      <c r="WC165" s="90"/>
      <c r="WD165" s="90"/>
      <c r="WE165" s="90"/>
      <c r="WF165" s="90"/>
      <c r="WG165" s="90"/>
      <c r="WH165" s="90"/>
      <c r="WI165" s="90"/>
      <c r="WJ165" s="90"/>
      <c r="WK165" s="90"/>
      <c r="WL165" s="90"/>
      <c r="WM165" s="90"/>
      <c r="WN165" s="90"/>
      <c r="WO165" s="90"/>
      <c r="WP165" s="90"/>
      <c r="WQ165" s="90"/>
      <c r="WR165" s="90"/>
      <c r="WS165" s="90"/>
      <c r="WT165" s="90"/>
      <c r="WU165" s="90"/>
      <c r="WV165" s="90"/>
      <c r="WW165" s="90"/>
      <c r="WX165" s="90"/>
      <c r="WY165" s="90"/>
      <c r="WZ165" s="90"/>
      <c r="XA165" s="90"/>
      <c r="XB165" s="90"/>
      <c r="XC165" s="90"/>
      <c r="XD165" s="90"/>
      <c r="XE165" s="90"/>
      <c r="XF165" s="90"/>
      <c r="XG165" s="90"/>
      <c r="XH165" s="90"/>
      <c r="XI165" s="90"/>
      <c r="XJ165" s="90"/>
      <c r="XK165" s="90"/>
      <c r="XL165" s="90"/>
      <c r="XM165" s="90"/>
      <c r="XN165" s="90"/>
      <c r="XO165" s="90"/>
      <c r="XP165" s="90"/>
      <c r="XQ165" s="90"/>
      <c r="XR165" s="90"/>
      <c r="XS165" s="90"/>
      <c r="XT165" s="90"/>
      <c r="XU165" s="90"/>
      <c r="XV165" s="90"/>
      <c r="XW165" s="90"/>
      <c r="XX165" s="90"/>
      <c r="XY165" s="90"/>
      <c r="XZ165" s="90"/>
      <c r="YA165" s="90"/>
      <c r="YB165" s="90"/>
      <c r="YC165" s="90"/>
      <c r="YD165" s="90"/>
      <c r="YE165" s="90"/>
      <c r="YF165" s="90"/>
      <c r="YG165" s="90"/>
      <c r="YH165" s="90"/>
      <c r="YI165" s="90"/>
      <c r="YJ165" s="90"/>
      <c r="YK165" s="90"/>
      <c r="YL165" s="90"/>
      <c r="YM165" s="90"/>
      <c r="YN165" s="90"/>
      <c r="YO165" s="90"/>
      <c r="YP165" s="90"/>
      <c r="YQ165" s="90"/>
      <c r="YR165" s="90"/>
      <c r="YS165" s="90"/>
      <c r="YT165" s="90"/>
      <c r="YU165" s="90"/>
      <c r="YV165" s="90"/>
      <c r="YW165" s="90"/>
      <c r="YX165" s="90"/>
      <c r="YY165" s="90"/>
      <c r="YZ165" s="90"/>
      <c r="ZA165" s="90"/>
      <c r="ZB165" s="90"/>
      <c r="ZC165" s="90"/>
      <c r="ZD165" s="90"/>
      <c r="ZE165" s="90"/>
      <c r="ZF165" s="90"/>
      <c r="ZG165" s="90"/>
      <c r="ZH165" s="90"/>
      <c r="ZI165" s="90"/>
      <c r="ZJ165" s="90"/>
      <c r="ZK165" s="90"/>
      <c r="ZL165" s="90"/>
      <c r="ZM165" s="90"/>
      <c r="ZN165" s="90"/>
      <c r="ZO165" s="90"/>
      <c r="ZP165" s="90"/>
      <c r="ZQ165" s="90"/>
      <c r="ZR165" s="90"/>
      <c r="ZS165" s="90"/>
      <c r="ZT165" s="90"/>
      <c r="ZU165" s="90"/>
      <c r="ZV165" s="90"/>
      <c r="ZW165" s="90"/>
      <c r="ZX165" s="90"/>
      <c r="ZY165" s="90"/>
      <c r="ZZ165" s="90"/>
      <c r="AAA165" s="90"/>
      <c r="AAB165" s="90"/>
      <c r="AAC165" s="90"/>
      <c r="AAD165" s="90"/>
      <c r="AAE165" s="90"/>
      <c r="AAF165" s="90"/>
      <c r="AAG165" s="90"/>
      <c r="AAH165" s="90"/>
      <c r="AAI165" s="90"/>
      <c r="AAJ165" s="90"/>
      <c r="AAK165" s="90"/>
      <c r="AAL165" s="90"/>
      <c r="AAM165" s="90"/>
      <c r="AAN165" s="90"/>
      <c r="AAO165" s="90"/>
      <c r="AAP165" s="90"/>
      <c r="AAQ165" s="90"/>
      <c r="AAR165" s="90"/>
      <c r="AAS165" s="90"/>
      <c r="AAT165" s="90"/>
      <c r="AAU165" s="90"/>
      <c r="AAV165" s="90"/>
      <c r="AAW165" s="90"/>
      <c r="AAX165" s="90"/>
      <c r="AAY165" s="90"/>
      <c r="AAZ165" s="90"/>
      <c r="ABA165" s="90"/>
      <c r="ABB165" s="90"/>
      <c r="ABC165" s="90"/>
      <c r="ABD165" s="90"/>
      <c r="ABE165" s="90"/>
      <c r="ABF165" s="90"/>
      <c r="ABG165" s="90"/>
      <c r="ABH165" s="90"/>
      <c r="ABI165" s="90"/>
      <c r="ABJ165" s="90"/>
      <c r="ABK165" s="90"/>
      <c r="ABL165" s="90"/>
      <c r="ABM165" s="90"/>
      <c r="ABN165" s="90"/>
      <c r="ABO165" s="90"/>
      <c r="ABP165" s="90"/>
      <c r="ABQ165" s="90"/>
      <c r="ABR165" s="90"/>
      <c r="ABS165" s="90"/>
      <c r="ABT165" s="90"/>
      <c r="ABU165" s="90"/>
      <c r="ABV165" s="90"/>
      <c r="ABW165" s="90"/>
      <c r="ABX165" s="90"/>
      <c r="ABY165" s="90"/>
      <c r="ABZ165" s="90"/>
      <c r="ACA165" s="90"/>
      <c r="ACB165" s="90"/>
      <c r="ACC165" s="90"/>
      <c r="ACD165" s="90"/>
      <c r="ACE165" s="90"/>
      <c r="ACF165" s="90"/>
      <c r="ACG165" s="90"/>
      <c r="ACH165" s="90"/>
      <c r="ACI165" s="90"/>
      <c r="ACJ165" s="90"/>
      <c r="ACK165" s="90"/>
      <c r="ACL165" s="90"/>
      <c r="ACM165" s="90"/>
      <c r="ACN165" s="90"/>
      <c r="ACO165" s="90"/>
      <c r="ACP165" s="90"/>
      <c r="ACQ165" s="90"/>
      <c r="ACR165" s="90"/>
      <c r="ACS165" s="90"/>
      <c r="ACT165" s="90"/>
      <c r="ACU165" s="90"/>
      <c r="ACV165" s="90"/>
      <c r="ACW165" s="90"/>
      <c r="ACX165" s="90"/>
      <c r="ACY165" s="90"/>
      <c r="ACZ165" s="90"/>
      <c r="ADA165" s="90"/>
      <c r="ADB165" s="90"/>
      <c r="ADC165" s="90"/>
      <c r="ADD165" s="90"/>
      <c r="ADE165" s="90"/>
      <c r="ADF165" s="90"/>
      <c r="ADG165" s="90"/>
      <c r="ADH165" s="90"/>
      <c r="ADI165" s="90"/>
      <c r="ADJ165" s="90"/>
      <c r="ADK165" s="90"/>
      <c r="ADL165" s="90"/>
      <c r="ADM165" s="90"/>
      <c r="ADN165" s="90"/>
      <c r="ADO165" s="90"/>
      <c r="ADP165" s="90"/>
      <c r="ADQ165" s="90"/>
      <c r="ADR165" s="90"/>
      <c r="ADS165" s="90"/>
      <c r="ADT165" s="90"/>
      <c r="ADU165" s="90"/>
      <c r="ADV165" s="90"/>
      <c r="ADW165" s="90"/>
      <c r="ADX165" s="90"/>
      <c r="ADY165" s="90"/>
      <c r="ADZ165" s="90"/>
      <c r="AEA165" s="90"/>
      <c r="AEB165" s="90"/>
      <c r="AEC165" s="90"/>
      <c r="AED165" s="90"/>
      <c r="AEE165" s="90"/>
      <c r="AEF165" s="90"/>
      <c r="AEG165" s="90"/>
      <c r="AEH165" s="90"/>
      <c r="AEI165" s="90"/>
      <c r="AEJ165" s="90"/>
      <c r="AEK165" s="90"/>
      <c r="AEL165" s="90"/>
      <c r="AEM165" s="90"/>
      <c r="AEN165" s="90"/>
      <c r="AEO165" s="90"/>
      <c r="AEP165" s="90"/>
      <c r="AEQ165" s="90"/>
      <c r="AER165" s="90"/>
      <c r="AES165" s="90"/>
      <c r="AET165" s="90"/>
      <c r="AEU165" s="90"/>
      <c r="AEV165" s="90"/>
      <c r="AEW165" s="90"/>
      <c r="AEX165" s="90"/>
      <c r="AEY165" s="90"/>
      <c r="AEZ165" s="90"/>
      <c r="AFA165" s="90"/>
      <c r="AFB165" s="90"/>
      <c r="AFC165" s="90"/>
      <c r="AFD165" s="90"/>
      <c r="AFE165" s="90"/>
      <c r="AFF165" s="90"/>
      <c r="AFG165" s="90"/>
      <c r="AFH165" s="90"/>
      <c r="AFI165" s="90"/>
      <c r="AFJ165" s="90"/>
      <c r="AFK165" s="90"/>
      <c r="AFL165" s="90"/>
      <c r="AFM165" s="90"/>
      <c r="AFN165" s="90"/>
      <c r="AFO165" s="90"/>
      <c r="AFP165" s="90"/>
      <c r="AFQ165" s="90"/>
      <c r="AFR165" s="90"/>
      <c r="AFS165" s="90"/>
      <c r="AFT165" s="90"/>
      <c r="AFU165" s="90"/>
      <c r="AFV165" s="90"/>
      <c r="AFW165" s="90"/>
      <c r="AFX165" s="90"/>
      <c r="AFY165" s="90"/>
      <c r="AFZ165" s="90"/>
      <c r="AGA165" s="90"/>
      <c r="AGB165" s="90"/>
      <c r="AGC165" s="90"/>
      <c r="AGD165" s="90"/>
      <c r="AGE165" s="90"/>
      <c r="AGF165" s="90"/>
      <c r="AGG165" s="90"/>
      <c r="AGH165" s="90"/>
      <c r="AGI165" s="90"/>
      <c r="AGJ165" s="90"/>
      <c r="AGK165" s="90"/>
      <c r="AGL165" s="90"/>
      <c r="AGM165" s="90"/>
      <c r="AGN165" s="90"/>
      <c r="AGO165" s="90"/>
      <c r="AGP165" s="90"/>
      <c r="AGQ165" s="90"/>
      <c r="AGR165" s="90"/>
      <c r="AGS165" s="90"/>
      <c r="AGT165" s="90"/>
      <c r="AGU165" s="90"/>
      <c r="AGV165" s="90"/>
      <c r="AGW165" s="90"/>
      <c r="AGX165" s="90"/>
      <c r="AGY165" s="90"/>
      <c r="AGZ165" s="90"/>
      <c r="AHA165" s="90"/>
      <c r="AHB165" s="90"/>
      <c r="AHC165" s="90"/>
      <c r="AHD165" s="90"/>
      <c r="AHE165" s="90"/>
      <c r="AHF165" s="90"/>
      <c r="AHG165" s="90"/>
      <c r="AHH165" s="90"/>
      <c r="AHI165" s="90"/>
      <c r="AHJ165" s="90"/>
      <c r="AHK165" s="90"/>
      <c r="AHL165" s="90"/>
      <c r="AHM165" s="90"/>
      <c r="AHN165" s="90"/>
      <c r="AHO165" s="90"/>
      <c r="AHP165" s="90"/>
      <c r="AHQ165" s="90"/>
      <c r="AHR165" s="90"/>
      <c r="AHS165" s="90"/>
      <c r="AHT165" s="90"/>
      <c r="AHU165" s="90"/>
      <c r="AHV165" s="90"/>
      <c r="AHW165" s="90"/>
      <c r="AHX165" s="90"/>
      <c r="AHY165" s="90"/>
      <c r="AHZ165" s="90"/>
      <c r="AIA165" s="90"/>
      <c r="AIB165" s="90"/>
      <c r="AIC165" s="90"/>
      <c r="AID165" s="90"/>
      <c r="AIE165" s="90"/>
      <c r="AIF165" s="90"/>
      <c r="AIG165" s="90"/>
      <c r="AIH165" s="90"/>
      <c r="AII165" s="90"/>
      <c r="AIJ165" s="90"/>
      <c r="AIK165" s="90"/>
      <c r="AIL165" s="90"/>
      <c r="AIM165" s="90"/>
      <c r="AIN165" s="90"/>
      <c r="AIO165" s="90"/>
      <c r="AIP165" s="90"/>
      <c r="AIQ165" s="90"/>
      <c r="AIR165" s="90"/>
      <c r="AIS165" s="90"/>
      <c r="AIT165" s="90"/>
      <c r="AIU165" s="90"/>
      <c r="AIV165" s="90"/>
      <c r="AIW165" s="90"/>
      <c r="AIX165" s="90"/>
      <c r="AIY165" s="90"/>
      <c r="AIZ165" s="90"/>
      <c r="AJA165" s="90"/>
      <c r="AJB165" s="90"/>
      <c r="AJC165" s="90"/>
      <c r="AJD165" s="90"/>
      <c r="AJE165" s="90"/>
      <c r="AJF165" s="90"/>
      <c r="AJG165" s="90"/>
      <c r="AJH165" s="90"/>
      <c r="AJI165" s="90"/>
      <c r="AJJ165" s="90"/>
      <c r="AJK165" s="90"/>
      <c r="AJL165" s="90"/>
      <c r="AJM165" s="90"/>
      <c r="AJN165" s="90"/>
      <c r="AJO165" s="90"/>
      <c r="AJP165" s="90"/>
      <c r="AJQ165" s="90"/>
      <c r="AJR165" s="90"/>
      <c r="AJS165" s="90"/>
      <c r="AJT165" s="90"/>
      <c r="AJU165" s="90"/>
      <c r="AJV165" s="90"/>
      <c r="AJW165" s="90"/>
      <c r="AJX165" s="90"/>
      <c r="AJY165" s="90"/>
      <c r="AJZ165" s="90"/>
      <c r="AKA165" s="90"/>
      <c r="AKB165" s="90"/>
      <c r="AKC165" s="90"/>
      <c r="AKD165" s="90"/>
      <c r="AKE165" s="90"/>
      <c r="AKF165" s="90"/>
      <c r="AKG165" s="90"/>
      <c r="AKH165" s="90"/>
      <c r="AKI165" s="90"/>
      <c r="AKJ165" s="90"/>
      <c r="AKK165" s="90"/>
      <c r="AKL165" s="90"/>
      <c r="AKM165" s="90"/>
      <c r="AKN165" s="90"/>
      <c r="AKO165" s="90"/>
      <c r="AKP165" s="90"/>
      <c r="AKQ165" s="90"/>
      <c r="AKR165" s="90"/>
      <c r="AKS165" s="90"/>
      <c r="AKT165" s="90"/>
      <c r="AKU165" s="90"/>
      <c r="AKV165" s="90"/>
      <c r="AKW165" s="90"/>
      <c r="AKX165" s="90"/>
      <c r="AKY165" s="90"/>
      <c r="AKZ165" s="90"/>
      <c r="ALA165" s="90"/>
      <c r="ALB165" s="90"/>
      <c r="ALC165" s="90"/>
      <c r="ALD165" s="90"/>
      <c r="ALE165" s="90"/>
      <c r="ALF165" s="90"/>
      <c r="ALG165" s="90"/>
      <c r="ALH165" s="90"/>
      <c r="ALI165" s="90"/>
      <c r="ALJ165" s="90"/>
      <c r="ALK165" s="90"/>
      <c r="ALL165" s="90"/>
      <c r="ALM165" s="90"/>
      <c r="ALN165" s="90"/>
      <c r="ALO165" s="90"/>
      <c r="ALP165" s="90"/>
      <c r="ALQ165" s="90"/>
      <c r="ALR165" s="90"/>
      <c r="ALS165" s="90"/>
      <c r="ALT165" s="90"/>
      <c r="ALU165" s="90"/>
      <c r="ALV165" s="90"/>
      <c r="ALW165" s="90"/>
      <c r="ALX165" s="90"/>
      <c r="ALY165" s="90"/>
      <c r="ALZ165" s="90"/>
      <c r="AMA165" s="90"/>
      <c r="AMB165" s="90"/>
      <c r="AMC165" s="90"/>
      <c r="AMD165" s="90"/>
      <c r="AME165" s="90"/>
      <c r="AMF165" s="90"/>
      <c r="AMG165" s="90"/>
      <c r="AMH165" s="90"/>
    </row>
    <row r="166" spans="1:1023" ht="105" customHeight="1">
      <c r="A166" s="430">
        <v>51</v>
      </c>
      <c r="B166" s="433" t="s">
        <v>712</v>
      </c>
      <c r="C166" s="367"/>
      <c r="D166" s="433" t="s">
        <v>163</v>
      </c>
      <c r="E166" s="433" t="s">
        <v>1238</v>
      </c>
      <c r="F166" s="427"/>
      <c r="G166" s="367"/>
      <c r="H166" s="368"/>
      <c r="I166" s="443"/>
      <c r="J166" s="136" t="s">
        <v>735</v>
      </c>
      <c r="K166" s="137" t="s">
        <v>1249</v>
      </c>
      <c r="L166" s="425"/>
      <c r="M166" s="425"/>
      <c r="N166" s="426"/>
      <c r="O166" s="369"/>
      <c r="P166" s="391"/>
      <c r="Q166" s="385"/>
      <c r="R166" s="393"/>
      <c r="S166" s="394"/>
      <c r="T166" s="385"/>
      <c r="U166" s="386"/>
      <c r="V166" s="136" t="s">
        <v>112</v>
      </c>
      <c r="W166" s="116" t="s">
        <v>1250</v>
      </c>
      <c r="X166" s="117" t="s">
        <v>1251</v>
      </c>
      <c r="Y166" s="145" t="s">
        <v>1247</v>
      </c>
      <c r="Z166" s="118" t="s">
        <v>173</v>
      </c>
      <c r="AA166" s="120" t="str">
        <f t="shared" si="5"/>
        <v>Probabilidad</v>
      </c>
      <c r="AB166" s="121" t="s">
        <v>727</v>
      </c>
      <c r="AC166" s="121" t="s">
        <v>728</v>
      </c>
      <c r="AD166" s="122" t="str">
        <f t="shared" si="6"/>
        <v>40%</v>
      </c>
      <c r="AE166" s="121" t="s">
        <v>729</v>
      </c>
      <c r="AF166" s="121" t="s">
        <v>730</v>
      </c>
      <c r="AG166" s="121" t="s">
        <v>731</v>
      </c>
      <c r="AH166" s="123">
        <f>IFERROR(IF(AND(AA165="Probabilidad",AA166="Probabilidad"),(AI165-(+AI165*AD166)),IF(AND(AA166="Probabilidad",AA165="Impacto"),(AI165-(+AI165*AD166)),IF(AA166="Impacto",AI165,""))),"")</f>
        <v>0.216</v>
      </c>
      <c r="AI166" s="122">
        <f t="shared" si="7"/>
        <v>0.216</v>
      </c>
      <c r="AJ166" s="387"/>
      <c r="AK166" s="388"/>
      <c r="AL166" s="124">
        <f t="shared" ref="AL166:AL171" si="213">IFERROR(IF(AND(AA165="Impacto",AA166="Impacto"),(AL165-(+AL165*AD166)),IF(AND(AA166="Impacto",AA165="Probabilidad"),(AL165-(+AL165*AD166)),IF(AA166="Probabilidad",AL165,""))),"")</f>
        <v>0.4</v>
      </c>
      <c r="AM166" s="389"/>
      <c r="AN166" s="388"/>
      <c r="AO166" s="384"/>
      <c r="AP166" s="367"/>
      <c r="AQ166" s="120" t="s">
        <v>118</v>
      </c>
      <c r="AR166" s="134" t="s">
        <v>94</v>
      </c>
      <c r="AS166" s="134" t="s">
        <v>94</v>
      </c>
      <c r="AT166" s="134" t="s">
        <v>94</v>
      </c>
      <c r="AU166" s="134" t="s">
        <v>94</v>
      </c>
      <c r="AV166" s="371"/>
      <c r="AW166" s="142" t="s">
        <v>112</v>
      </c>
      <c r="AX166" s="253" t="s">
        <v>2989</v>
      </c>
      <c r="AY166" s="271" t="s">
        <v>3507</v>
      </c>
      <c r="AZ166" s="271" t="s">
        <v>3508</v>
      </c>
      <c r="BA166" s="143" t="s">
        <v>118</v>
      </c>
      <c r="BB166" s="128"/>
      <c r="BC166" s="128"/>
      <c r="BD166" s="128"/>
      <c r="BE166" s="373"/>
      <c r="BF166" s="374"/>
      <c r="BG166" s="374"/>
      <c r="BH166" s="131"/>
    </row>
    <row r="167" spans="1:1023" ht="104.25" customHeight="1">
      <c r="A167" s="430">
        <v>51</v>
      </c>
      <c r="B167" s="433" t="s">
        <v>712</v>
      </c>
      <c r="C167" s="367"/>
      <c r="D167" s="433" t="s">
        <v>163</v>
      </c>
      <c r="E167" s="433" t="s">
        <v>1238</v>
      </c>
      <c r="F167" s="427"/>
      <c r="G167" s="367"/>
      <c r="H167" s="368"/>
      <c r="I167" s="443"/>
      <c r="J167" s="136" t="s">
        <v>741</v>
      </c>
      <c r="K167" s="137" t="s">
        <v>1252</v>
      </c>
      <c r="L167" s="425"/>
      <c r="M167" s="425"/>
      <c r="N167" s="426"/>
      <c r="O167" s="369"/>
      <c r="P167" s="391"/>
      <c r="Q167" s="385"/>
      <c r="R167" s="393"/>
      <c r="S167" s="394"/>
      <c r="T167" s="385"/>
      <c r="U167" s="386"/>
      <c r="V167" s="153" t="s">
        <v>124</v>
      </c>
      <c r="W167" s="138" t="s">
        <v>1253</v>
      </c>
      <c r="X167" s="139" t="s">
        <v>1254</v>
      </c>
      <c r="Y167" s="145" t="s">
        <v>1247</v>
      </c>
      <c r="Z167" s="140" t="s">
        <v>143</v>
      </c>
      <c r="AA167" s="120" t="str">
        <f t="shared" si="5"/>
        <v>Probabilidad</v>
      </c>
      <c r="AB167" s="121" t="s">
        <v>740</v>
      </c>
      <c r="AC167" s="121" t="s">
        <v>728</v>
      </c>
      <c r="AD167" s="122" t="str">
        <f t="shared" si="6"/>
        <v>30%</v>
      </c>
      <c r="AE167" s="121" t="s">
        <v>729</v>
      </c>
      <c r="AF167" s="121" t="s">
        <v>730</v>
      </c>
      <c r="AG167" s="121" t="s">
        <v>731</v>
      </c>
      <c r="AH167" s="123">
        <f t="shared" ref="AH167:AH171" si="214">IFERROR(IF(AND(AA166="Probabilidad",AA167="Probabilidad"),(AI166-(+AI166*AD167)),IF(AND(AA167="Probabilidad",AA166="Impacto"),(AI166-(+AI166*AD167)),IF(AA167="Impacto",AI166,""))),"")</f>
        <v>0.1512</v>
      </c>
      <c r="AI167" s="122">
        <f t="shared" si="7"/>
        <v>0.1512</v>
      </c>
      <c r="AJ167" s="387"/>
      <c r="AK167" s="388"/>
      <c r="AL167" s="124">
        <f t="shared" si="213"/>
        <v>0.4</v>
      </c>
      <c r="AM167" s="389"/>
      <c r="AN167" s="388"/>
      <c r="AO167" s="384"/>
      <c r="AP167" s="367"/>
      <c r="AQ167" s="120" t="s">
        <v>128</v>
      </c>
      <c r="AR167" s="134" t="s">
        <v>94</v>
      </c>
      <c r="AS167" s="134" t="s">
        <v>94</v>
      </c>
      <c r="AT167" s="134" t="s">
        <v>94</v>
      </c>
      <c r="AU167" s="134" t="s">
        <v>94</v>
      </c>
      <c r="AV167" s="371"/>
      <c r="AW167" s="142" t="s">
        <v>124</v>
      </c>
      <c r="AX167" s="253" t="s">
        <v>2866</v>
      </c>
      <c r="AY167" s="254" t="s">
        <v>3588</v>
      </c>
      <c r="AZ167" s="255" t="s">
        <v>3589</v>
      </c>
      <c r="BA167" s="143" t="s">
        <v>128</v>
      </c>
      <c r="BB167" s="258"/>
      <c r="BC167" s="258" t="s">
        <v>94</v>
      </c>
      <c r="BD167" s="258" t="s">
        <v>94</v>
      </c>
      <c r="BE167" s="441"/>
      <c r="BF167" s="442"/>
      <c r="BG167" s="442"/>
      <c r="BH167" s="131"/>
    </row>
    <row r="168" spans="1:1023" ht="82.5" customHeight="1">
      <c r="A168" s="430">
        <v>51</v>
      </c>
      <c r="B168" s="433" t="s">
        <v>712</v>
      </c>
      <c r="C168" s="367"/>
      <c r="D168" s="433" t="s">
        <v>163</v>
      </c>
      <c r="E168" s="433" t="s">
        <v>1238</v>
      </c>
      <c r="F168" s="427"/>
      <c r="G168" s="367"/>
      <c r="H168" s="368"/>
      <c r="I168" s="443"/>
      <c r="J168" s="136" t="s">
        <v>749</v>
      </c>
      <c r="K168" s="115" t="s">
        <v>1255</v>
      </c>
      <c r="L168" s="425"/>
      <c r="M168" s="425"/>
      <c r="N168" s="426"/>
      <c r="O168" s="369"/>
      <c r="P168" s="391"/>
      <c r="Q168" s="385"/>
      <c r="R168" s="393"/>
      <c r="S168" s="394"/>
      <c r="T168" s="385"/>
      <c r="U168" s="386"/>
      <c r="V168" s="136" t="s">
        <v>131</v>
      </c>
      <c r="W168" s="116" t="s">
        <v>1256</v>
      </c>
      <c r="X168" s="117" t="s">
        <v>1257</v>
      </c>
      <c r="Y168" s="145" t="s">
        <v>891</v>
      </c>
      <c r="Z168" s="140" t="s">
        <v>853</v>
      </c>
      <c r="AA168" s="120" t="str">
        <f t="shared" si="5"/>
        <v>Probabilidad</v>
      </c>
      <c r="AB168" s="121" t="s">
        <v>740</v>
      </c>
      <c r="AC168" s="121" t="s">
        <v>728</v>
      </c>
      <c r="AD168" s="122" t="str">
        <f t="shared" si="6"/>
        <v>30%</v>
      </c>
      <c r="AE168" s="121" t="s">
        <v>729</v>
      </c>
      <c r="AF168" s="121" t="s">
        <v>730</v>
      </c>
      <c r="AG168" s="121" t="s">
        <v>731</v>
      </c>
      <c r="AH168" s="123">
        <f t="shared" si="214"/>
        <v>0.10584</v>
      </c>
      <c r="AI168" s="122">
        <f t="shared" si="7"/>
        <v>0.10584</v>
      </c>
      <c r="AJ168" s="387"/>
      <c r="AK168" s="388"/>
      <c r="AL168" s="124">
        <f t="shared" si="213"/>
        <v>0.4</v>
      </c>
      <c r="AM168" s="389"/>
      <c r="AN168" s="388"/>
      <c r="AO168" s="384"/>
      <c r="AP168" s="367"/>
      <c r="AQ168" s="120" t="s">
        <v>136</v>
      </c>
      <c r="AR168" s="134" t="s">
        <v>94</v>
      </c>
      <c r="AS168" s="134" t="s">
        <v>94</v>
      </c>
      <c r="AT168" s="134" t="s">
        <v>94</v>
      </c>
      <c r="AU168" s="134" t="s">
        <v>94</v>
      </c>
      <c r="AV168" s="371"/>
      <c r="AW168" s="142" t="s">
        <v>131</v>
      </c>
      <c r="AX168" s="253" t="s">
        <v>2866</v>
      </c>
      <c r="AY168" s="273" t="s">
        <v>2966</v>
      </c>
      <c r="AZ168" s="273" t="s">
        <v>2967</v>
      </c>
      <c r="BA168" s="143" t="s">
        <v>136</v>
      </c>
      <c r="BB168" s="128"/>
      <c r="BC168" s="128"/>
      <c r="BD168" s="128"/>
      <c r="BE168" s="441"/>
      <c r="BF168" s="442"/>
      <c r="BG168" s="442"/>
      <c r="BH168" s="131"/>
    </row>
    <row r="169" spans="1:1023" ht="96" customHeight="1">
      <c r="A169" s="430">
        <v>51</v>
      </c>
      <c r="B169" s="433" t="s">
        <v>712</v>
      </c>
      <c r="C169" s="367"/>
      <c r="D169" s="433" t="s">
        <v>163</v>
      </c>
      <c r="E169" s="433" t="s">
        <v>1238</v>
      </c>
      <c r="F169" s="427"/>
      <c r="G169" s="367"/>
      <c r="H169" s="368"/>
      <c r="I169" s="443"/>
      <c r="J169" s="136" t="s">
        <v>756</v>
      </c>
      <c r="K169" s="115"/>
      <c r="L169" s="425"/>
      <c r="M169" s="425"/>
      <c r="N169" s="426"/>
      <c r="O169" s="369"/>
      <c r="P169" s="391"/>
      <c r="Q169" s="385"/>
      <c r="R169" s="393"/>
      <c r="S169" s="394"/>
      <c r="T169" s="385"/>
      <c r="U169" s="386"/>
      <c r="V169" s="136" t="s">
        <v>139</v>
      </c>
      <c r="W169" s="116"/>
      <c r="X169" s="117"/>
      <c r="Y169" s="145"/>
      <c r="Z169" s="140"/>
      <c r="AA169" s="120" t="str">
        <f t="shared" si="5"/>
        <v/>
      </c>
      <c r="AB169" s="121"/>
      <c r="AC169" s="121"/>
      <c r="AD169" s="122" t="str">
        <f t="shared" si="6"/>
        <v/>
      </c>
      <c r="AE169" s="121"/>
      <c r="AF169" s="121"/>
      <c r="AG169" s="121"/>
      <c r="AH169" s="123" t="str">
        <f t="shared" si="214"/>
        <v/>
      </c>
      <c r="AI169" s="122" t="str">
        <f t="shared" si="7"/>
        <v/>
      </c>
      <c r="AJ169" s="387"/>
      <c r="AK169" s="388"/>
      <c r="AL169" s="124" t="str">
        <f t="shared" si="213"/>
        <v/>
      </c>
      <c r="AM169" s="389"/>
      <c r="AN169" s="388"/>
      <c r="AO169" s="384"/>
      <c r="AP169" s="367"/>
      <c r="AQ169" s="120" t="s">
        <v>145</v>
      </c>
      <c r="AR169" s="134"/>
      <c r="AS169" s="134"/>
      <c r="AT169" s="134"/>
      <c r="AU169" s="134"/>
      <c r="AV169" s="371"/>
      <c r="AW169" s="142" t="s">
        <v>139</v>
      </c>
      <c r="AX169" s="128"/>
      <c r="AY169" s="129"/>
      <c r="AZ169" s="130"/>
      <c r="BA169" s="143" t="s">
        <v>145</v>
      </c>
      <c r="BB169" s="128"/>
      <c r="BC169" s="128"/>
      <c r="BD169" s="128"/>
      <c r="BE169" s="373"/>
      <c r="BF169" s="374"/>
      <c r="BG169" s="374"/>
      <c r="BH169" s="131"/>
    </row>
    <row r="170" spans="1:1023" ht="112.5" customHeight="1">
      <c r="A170" s="430">
        <v>51</v>
      </c>
      <c r="B170" s="433" t="s">
        <v>712</v>
      </c>
      <c r="C170" s="367"/>
      <c r="D170" s="433" t="s">
        <v>163</v>
      </c>
      <c r="E170" s="433" t="s">
        <v>1238</v>
      </c>
      <c r="F170" s="427"/>
      <c r="G170" s="367"/>
      <c r="H170" s="368"/>
      <c r="I170" s="443"/>
      <c r="J170" s="136" t="s">
        <v>757</v>
      </c>
      <c r="K170" s="137"/>
      <c r="L170" s="425"/>
      <c r="M170" s="425"/>
      <c r="N170" s="426"/>
      <c r="O170" s="369"/>
      <c r="P170" s="391"/>
      <c r="Q170" s="385"/>
      <c r="R170" s="393"/>
      <c r="S170" s="394"/>
      <c r="T170" s="385"/>
      <c r="U170" s="386"/>
      <c r="V170" s="136" t="s">
        <v>150</v>
      </c>
      <c r="W170" s="168"/>
      <c r="X170" s="169"/>
      <c r="Y170" s="145"/>
      <c r="Z170" s="116"/>
      <c r="AA170" s="120" t="str">
        <f t="shared" si="5"/>
        <v/>
      </c>
      <c r="AB170" s="121"/>
      <c r="AC170" s="121"/>
      <c r="AD170" s="122" t="str">
        <f t="shared" si="6"/>
        <v/>
      </c>
      <c r="AE170" s="121"/>
      <c r="AF170" s="121"/>
      <c r="AG170" s="121"/>
      <c r="AH170" s="123" t="str">
        <f t="shared" si="214"/>
        <v/>
      </c>
      <c r="AI170" s="122" t="str">
        <f t="shared" si="7"/>
        <v/>
      </c>
      <c r="AJ170" s="387"/>
      <c r="AK170" s="388"/>
      <c r="AL170" s="124" t="str">
        <f t="shared" si="213"/>
        <v/>
      </c>
      <c r="AM170" s="389"/>
      <c r="AN170" s="388"/>
      <c r="AO170" s="384"/>
      <c r="AP170" s="367"/>
      <c r="AQ170" s="120" t="s">
        <v>155</v>
      </c>
      <c r="AR170" s="119"/>
      <c r="AS170" s="119"/>
      <c r="AT170" s="126"/>
      <c r="AU170" s="119"/>
      <c r="AV170" s="371"/>
      <c r="AW170" s="142" t="s">
        <v>150</v>
      </c>
      <c r="AX170" s="128"/>
      <c r="AY170" s="129"/>
      <c r="AZ170" s="130"/>
      <c r="BA170" s="143" t="s">
        <v>155</v>
      </c>
      <c r="BB170" s="128"/>
      <c r="BC170" s="128"/>
      <c r="BD170" s="128"/>
      <c r="BE170" s="373"/>
      <c r="BF170" s="374"/>
      <c r="BG170" s="374"/>
      <c r="BH170" s="131"/>
    </row>
    <row r="171" spans="1:1023" ht="47.1" customHeight="1">
      <c r="A171" s="431">
        <v>51</v>
      </c>
      <c r="B171" s="434" t="s">
        <v>712</v>
      </c>
      <c r="C171" s="367"/>
      <c r="D171" s="434" t="s">
        <v>163</v>
      </c>
      <c r="E171" s="434" t="s">
        <v>1238</v>
      </c>
      <c r="F171" s="427"/>
      <c r="G171" s="367"/>
      <c r="H171" s="368"/>
      <c r="I171" s="443"/>
      <c r="J171" s="136" t="s">
        <v>758</v>
      </c>
      <c r="K171" s="137"/>
      <c r="L171" s="425"/>
      <c r="M171" s="425"/>
      <c r="N171" s="426"/>
      <c r="O171" s="369"/>
      <c r="P171" s="392"/>
      <c r="Q171" s="385"/>
      <c r="R171" s="393"/>
      <c r="S171" s="394"/>
      <c r="T171" s="385"/>
      <c r="U171" s="386"/>
      <c r="V171" s="136" t="s">
        <v>161</v>
      </c>
      <c r="W171" s="116"/>
      <c r="X171" s="117"/>
      <c r="Y171" s="118"/>
      <c r="Z171" s="138"/>
      <c r="AA171" s="120" t="str">
        <f t="shared" si="5"/>
        <v/>
      </c>
      <c r="AB171" s="121"/>
      <c r="AC171" s="121"/>
      <c r="AD171" s="122" t="str">
        <f t="shared" si="6"/>
        <v/>
      </c>
      <c r="AE171" s="121"/>
      <c r="AF171" s="121"/>
      <c r="AG171" s="121"/>
      <c r="AH171" s="123" t="str">
        <f t="shared" si="214"/>
        <v/>
      </c>
      <c r="AI171" s="122" t="str">
        <f t="shared" si="7"/>
        <v/>
      </c>
      <c r="AJ171" s="387"/>
      <c r="AK171" s="388"/>
      <c r="AL171" s="124" t="str">
        <f t="shared" si="213"/>
        <v/>
      </c>
      <c r="AM171" s="389"/>
      <c r="AN171" s="388"/>
      <c r="AO171" s="384"/>
      <c r="AP171" s="367"/>
      <c r="AQ171" s="120" t="s">
        <v>162</v>
      </c>
      <c r="AR171" s="119"/>
      <c r="AS171" s="119"/>
      <c r="AT171" s="126"/>
      <c r="AU171" s="119"/>
      <c r="AV171" s="372"/>
      <c r="AW171" s="142" t="s">
        <v>161</v>
      </c>
      <c r="AX171" s="128"/>
      <c r="AY171" s="129"/>
      <c r="AZ171" s="130"/>
      <c r="BA171" s="143" t="s">
        <v>162</v>
      </c>
      <c r="BB171" s="128"/>
      <c r="BC171" s="128"/>
      <c r="BD171" s="128"/>
      <c r="BE171" s="373"/>
      <c r="BF171" s="374"/>
      <c r="BG171" s="374"/>
      <c r="BH171" s="131"/>
    </row>
    <row r="172" spans="1:1023" s="144" customFormat="1" ht="109.5" customHeight="1">
      <c r="A172" s="429">
        <v>52</v>
      </c>
      <c r="B172" s="432" t="s">
        <v>712</v>
      </c>
      <c r="C172" s="367" t="s">
        <v>713</v>
      </c>
      <c r="D172" s="432" t="s">
        <v>163</v>
      </c>
      <c r="E172" s="432" t="s">
        <v>164</v>
      </c>
      <c r="F172" s="427" t="s">
        <v>964</v>
      </c>
      <c r="G172" s="412" t="s">
        <v>1258</v>
      </c>
      <c r="H172" s="415" t="str">
        <f>IF(B172="Seguridad_Información","Posibilidad de "&amp;C172&amp;"con "&amp;M172&amp;" "&amp;"por"&amp;" "&amp;I172&amp;" "&amp;"debido a"&amp;" "&amp;L172,"Posibilidad de"&amp;" "&amp;M172&amp;" "&amp;"por"&amp;" "&amp;I172&amp;" debido a"&amp;" "&amp;L172)</f>
        <v>Posibilidad de Afectación Económica y Reputacional por inadecuada definición o aplicación de garantías contractuales debido a desconocimiento técnico por parte de los supervisores</v>
      </c>
      <c r="I172" s="418" t="s">
        <v>1259</v>
      </c>
      <c r="J172" s="136" t="s">
        <v>717</v>
      </c>
      <c r="K172" s="137" t="s">
        <v>1260</v>
      </c>
      <c r="L172" s="418" t="s">
        <v>1261</v>
      </c>
      <c r="M172" s="418" t="s">
        <v>763</v>
      </c>
      <c r="N172" s="406" t="s">
        <v>1262</v>
      </c>
      <c r="O172" s="369" t="s">
        <v>722</v>
      </c>
      <c r="P172" s="390" t="str">
        <f>IF(OR($O172=[3]Tabla_Probabilidad!$D$30,$O172=[3]Tabla_Probabilidad!$D$32,$O172=[3]Tabla_Probabilidad!$J$32),"Muy Baja",IF(OR($O172=[3]Tabla_Probabilidad!$E$30,$O172=[3]Tabla_Probabilidad!$E$32,$O172=[3]Tabla_Probabilidad!$K$32),"Baja",IF(OR($O172=[3]Tabla_Probabilidad!$F$30,$O172=[3]Tabla_Probabilidad!$F$32,$O172=[3]Tabla_Probabilidad!$L$32),"Media",IF(OR($O172=[3]Tabla_Probabilidad!$G$30,$O172=[3]Tabla_Probabilidad!$G$32,$O172=[3]Tabla_Probabilidad!$M$32),"Alta",IF(OR($O172=[3]Tabla_Probabilidad!$H$30,$O172=[3]Tabla_Probabilidad!$H$32,$O172=[3]Tabla_Probabilidad!$N$32),"Muy Alta","")))))</f>
        <v>Media</v>
      </c>
      <c r="Q172" s="385">
        <f t="shared" ref="Q172" si="215">IF(P172="","",IF(P172="Muy Baja",0.2,IF(P172="Baja",0.4,IF(P172="Media",0.6,IF(P172="Alta",0.8,IF(P172="Muy Alta",1,))))))</f>
        <v>0.6</v>
      </c>
      <c r="R172" s="393" t="s">
        <v>816</v>
      </c>
      <c r="S172" s="394" t="str">
        <f>IF(OR($R172=[3]Tabla_Impacto!$D$24,$R172=[3]Tabla_Impacto!$D$27,$R172=[3]Tabla_Impacto!$J$24,$R172=[3]Tabla_Impacto!$P$26,$R172=[3]Tabla_Impacto!$V$26,$R172=[3]Tabla_Impacto!$AB$26),"Leve",IF(OR($R172=[3]Tabla_Impacto!$E$24,$R172=[3]Tabla_Impacto!$E$27,$R172=[3]Tabla_Impacto!$K$24,$R172=[3]Tabla_Impacto!$Q$26,$R172=[3]Tabla_Impacto!$W$26,$R172=[3]Tabla_Impacto!$AC$26),"Menor",IF(OR($R172=[3]Tabla_Impacto!$F$24,$R172=[3]Tabla_Impacto!$F$27,$R172=[3]Tabla_Impacto!$L$24,$R172=[3]Tabla_Impacto!$R$26,$R172=[3]Tabla_Impacto!$X$26,$R172=[3]Tabla_Impacto!$AD$26),"Moderado",IF(OR($R172=[3]Tabla_Impacto!$G$24,$R172=[3]Tabla_Impacto!$G$27,$R172=[3]Tabla_Impacto!$M$24,$R172=[3]Tabla_Impacto!$S$26,$R172=[3]Tabla_Impacto!$Y$26,$R172=[3]Tabla_Impacto!$AE$26),"Mayor",IF(OR($R172=[3]Tabla_Impacto!$H$24,$R172=[3]Tabla_Impacto!$H$27,$R172=[3]Tabla_Impacto!$N$24,$R172=[3]Tabla_Impacto!$T$26,$R172=[3]Tabla_Impacto!$Z$26,$R172=[3]Tabla_Impacto!$AF$26),"Catastrófico","")))))</f>
        <v>Menor</v>
      </c>
      <c r="T172" s="385">
        <f t="shared" ref="T172" si="216">IF(S172="","",IF(S172="Leve",0.2,IF(S172="Menor",0.4,IF(S172="Moderado",0.6,IF(S172="Mayor",0.8,IF(S172="Catastrófico",1,))))))</f>
        <v>0.4</v>
      </c>
      <c r="U172" s="403" t="str">
        <f t="shared" ref="U172" si="217">IF(OR(AND(P172="Muy Baja",S172="Leve"),AND(P172="Muy Baja",S172="Menor"),AND(P172="Baja",S172="Leve")),"Bajo",IF(OR(AND(P172="Muy baja",S172="Moderado"),AND(P172="Baja",S172="Menor"),AND(P172="Baja",S172="Moderado"),AND(P172="Media",S172="Leve"),AND(P172="Media",S172="Menor"),AND(P172="Media",S172="Moderado"),AND(P172="Alta",S172="Leve"),AND(P172="Alta",S172="Menor")),"Moderado",IF(OR(AND(P172="Muy Baja",S172="Mayor"),AND(P172="Baja",S172="Mayor"),AND(P172="Media",S172="Mayor"),AND(P172="Alta",S172="Moderado"),AND(P172="Alta",S172="Mayor"),AND(P172="Muy Alta",S172="Leve"),AND(P172="Muy Alta",S172="Menor"),AND(P172="Muy Alta",S172="Moderado"),AND(P172="Muy Alta",S172="Mayor")),"Alto",IF(OR(AND(P172="Muy Baja",S172="Catastrófico"),AND(P172="Baja",S172="Catastrófico"),AND(P172="Media",S172="Catastrófico"),AND(P172="Alta",S172="Catastrófico"),AND(P172="Muy Alta",S172="Catastrófico")),"Extremo",""))))</f>
        <v>Moderado</v>
      </c>
      <c r="V172" s="136" t="s">
        <v>91</v>
      </c>
      <c r="W172" s="116" t="s">
        <v>1263</v>
      </c>
      <c r="X172" s="117" t="s">
        <v>1264</v>
      </c>
      <c r="Y172" s="118" t="s">
        <v>994</v>
      </c>
      <c r="Z172" s="135" t="s">
        <v>143</v>
      </c>
      <c r="AA172" s="120" t="str">
        <f t="shared" si="5"/>
        <v>Probabilidad</v>
      </c>
      <c r="AB172" s="121" t="s">
        <v>727</v>
      </c>
      <c r="AC172" s="121" t="s">
        <v>728</v>
      </c>
      <c r="AD172" s="122" t="str">
        <f t="shared" si="6"/>
        <v>40%</v>
      </c>
      <c r="AE172" s="121" t="s">
        <v>729</v>
      </c>
      <c r="AF172" s="121" t="s">
        <v>730</v>
      </c>
      <c r="AG172" s="121" t="s">
        <v>731</v>
      </c>
      <c r="AH172" s="123">
        <f>IFERROR(IF(AA172="Probabilidad",(Q172-(+Q172*AD172)),IF(AA172="Impacto",Q172,"")),"")</f>
        <v>0.36</v>
      </c>
      <c r="AI172" s="122">
        <f t="shared" si="7"/>
        <v>0.36</v>
      </c>
      <c r="AJ172" s="387" t="str">
        <f t="shared" ref="AJ172" si="218">IFERROR(IF(AK172="","",IF(AK172&lt;=0.2,"Muy Baja",IF(AK172&lt;=0.4,"Baja",IF(AK172&lt;=0.6,"Media",IF(AK172&lt;=0.8,"Alta","Muy Alta"))))),"")</f>
        <v>Muy Baja</v>
      </c>
      <c r="AK172" s="388">
        <f t="shared" ref="AK172" si="219">IFERROR(LOOKUP(MAX(AI172:AI178)+1,(AI172:AI178)),"")</f>
        <v>0.12348000000000001</v>
      </c>
      <c r="AL172" s="124">
        <f>IFERROR(IF(AA172="Impacto",(T172-(+T172*AD172)),IF(AA172="Probabilidad",T172,"")),"")</f>
        <v>0.4</v>
      </c>
      <c r="AM172" s="450" t="str">
        <f t="shared" ref="AM172" si="220">IFERROR(IF(AN172="","",IF(AN172&lt;=0.2,"Leve",IF(AN172&lt;=0.4,"Menor",IF(AN172&lt;=0.6,"Moderado",IF(AN172&lt;=0.8,"Mayor","Catastrófico"))))),"")</f>
        <v>Menor</v>
      </c>
      <c r="AN172" s="388">
        <f t="shared" ref="AN172" si="221">IFERROR(LOOKUP(MAX(AL172:AL178)+1,(AL172:AL178)),"")</f>
        <v>0.4</v>
      </c>
      <c r="AO172" s="384" t="str">
        <f t="shared" ref="AO172" si="222">IFERROR(IF(OR(AND(AJ172="Muy Baja",AM172="Leve"),AND(AJ172="Muy Baja",AM172="Menor"),AND(AJ172="Baja",AM172="Leve")),"Bajo",IF(OR(AND(AJ172="Muy baja",AM172="Moderado"),AND(AJ172="Baja",AM172="Menor"),AND(AJ172="Baja",AM172="Moderado"),AND(AJ172="Media",AM172="Leve"),AND(AJ172="Media",AM172="Menor"),AND(AJ172="Media",AM172="Moderado"),AND(AJ172="Alta",AM172="Leve"),AND(AJ172="Alta",AM172="Menor")),"Moderado",IF(OR(AND(AJ172="Muy Baja",AM172="Mayor"),AND(AJ172="Baja",AM172="Mayor"),AND(AJ172="Media",AM172="Mayor"),AND(AJ172="Alta",AM172="Moderado"),AND(AJ172="Alta",AM172="Mayor"),AND(AJ172="Muy Alta",AM172="Leve"),AND(AJ172="Muy Alta",AM172="Menor"),AND(AJ172="Muy Alta",AM172="Moderado"),AND(AJ172="Muy Alta",AM172="Mayor")),"Alto",IF(OR(AND(AJ172="Muy Baja",AM172="Catastrófico"),AND(AJ172="Baja",AM172="Catastrófico"),AND(AJ172="Media",AM172="Catastrófico"),AND(AJ172="Alta",AM172="Catastrófico"),AND(AJ172="Muy Alta",AM172="Catastrófico")),"Extremo","")))),"")</f>
        <v>Bajo</v>
      </c>
      <c r="AP172" s="367" t="s">
        <v>104</v>
      </c>
      <c r="AQ172" s="120" t="s">
        <v>105</v>
      </c>
      <c r="AR172" s="134" t="s">
        <v>94</v>
      </c>
      <c r="AS172" s="134" t="s">
        <v>94</v>
      </c>
      <c r="AT172" s="134" t="s">
        <v>94</v>
      </c>
      <c r="AU172" s="134" t="s">
        <v>94</v>
      </c>
      <c r="AV172" s="370" t="s">
        <v>1265</v>
      </c>
      <c r="AW172" s="142" t="s">
        <v>91</v>
      </c>
      <c r="AX172" s="253" t="s">
        <v>2866</v>
      </c>
      <c r="AY172" s="254" t="s">
        <v>3590</v>
      </c>
      <c r="AZ172" s="255" t="s">
        <v>3509</v>
      </c>
      <c r="BA172" s="143" t="s">
        <v>105</v>
      </c>
      <c r="BB172" s="258"/>
      <c r="BC172" s="258" t="s">
        <v>94</v>
      </c>
      <c r="BD172" s="258" t="s">
        <v>94</v>
      </c>
      <c r="BE172" s="441" t="s">
        <v>2891</v>
      </c>
      <c r="BF172" s="442" t="s">
        <v>94</v>
      </c>
      <c r="BG172" s="442" t="s">
        <v>94</v>
      </c>
      <c r="BH172" s="131"/>
      <c r="BI172" s="90"/>
      <c r="BJ172" s="90"/>
      <c r="BK172" s="90"/>
      <c r="BL172" s="90"/>
      <c r="BM172" s="90"/>
      <c r="BN172" s="90"/>
      <c r="BO172" s="90"/>
      <c r="BP172" s="90"/>
      <c r="BQ172" s="90"/>
      <c r="BR172" s="90"/>
      <c r="BS172" s="90"/>
      <c r="BT172" s="90"/>
      <c r="BU172" s="90"/>
      <c r="BV172" s="90"/>
      <c r="BW172" s="90"/>
      <c r="BX172" s="90"/>
      <c r="BY172" s="90"/>
      <c r="BZ172" s="90"/>
      <c r="CA172" s="90"/>
      <c r="CB172" s="90"/>
      <c r="CC172" s="90"/>
      <c r="CD172" s="90"/>
      <c r="CE172" s="90"/>
      <c r="CF172" s="90"/>
      <c r="CG172" s="90"/>
      <c r="CH172" s="90"/>
      <c r="CI172" s="90"/>
      <c r="CJ172" s="90"/>
      <c r="CK172" s="90"/>
      <c r="CL172" s="90"/>
      <c r="CM172" s="90"/>
      <c r="CN172" s="90"/>
      <c r="CO172" s="90"/>
      <c r="CP172" s="90"/>
      <c r="CQ172" s="90"/>
      <c r="CR172" s="90"/>
      <c r="CS172" s="90"/>
      <c r="CT172" s="90"/>
      <c r="CU172" s="90"/>
      <c r="CV172" s="90"/>
      <c r="CW172" s="90"/>
      <c r="CX172" s="90"/>
      <c r="CY172" s="90"/>
      <c r="CZ172" s="90"/>
      <c r="DA172" s="90"/>
      <c r="DB172" s="90"/>
      <c r="DC172" s="90"/>
      <c r="DD172" s="90"/>
      <c r="DE172" s="90"/>
      <c r="DF172" s="90"/>
      <c r="DG172" s="90"/>
      <c r="DH172" s="90"/>
      <c r="DI172" s="90"/>
      <c r="DJ172" s="90"/>
      <c r="DK172" s="90"/>
      <c r="DL172" s="90"/>
      <c r="DM172" s="90"/>
      <c r="DN172" s="90"/>
      <c r="DO172" s="90"/>
      <c r="DP172" s="90"/>
      <c r="DQ172" s="90"/>
      <c r="DR172" s="90"/>
      <c r="DS172" s="90"/>
      <c r="DT172" s="90"/>
      <c r="DU172" s="90"/>
      <c r="DV172" s="90"/>
      <c r="DW172" s="90"/>
      <c r="DX172" s="90"/>
      <c r="DY172" s="90"/>
      <c r="DZ172" s="90"/>
      <c r="EA172" s="90"/>
      <c r="EB172" s="90"/>
      <c r="EC172" s="90"/>
      <c r="ED172" s="90"/>
      <c r="EE172" s="90"/>
      <c r="EF172" s="90"/>
      <c r="EG172" s="90"/>
      <c r="EH172" s="90"/>
      <c r="EI172" s="90"/>
      <c r="EJ172" s="90"/>
      <c r="EK172" s="90"/>
      <c r="EL172" s="90"/>
      <c r="EM172" s="90"/>
      <c r="EN172" s="90"/>
      <c r="EO172" s="90"/>
      <c r="EP172" s="90"/>
      <c r="EQ172" s="90"/>
      <c r="ER172" s="90"/>
      <c r="ES172" s="90"/>
      <c r="ET172" s="90"/>
      <c r="EU172" s="90"/>
      <c r="EV172" s="90"/>
      <c r="EW172" s="90"/>
      <c r="EX172" s="90"/>
      <c r="EY172" s="90"/>
      <c r="EZ172" s="90"/>
      <c r="FA172" s="90"/>
      <c r="FB172" s="90"/>
      <c r="FC172" s="90"/>
      <c r="FD172" s="90"/>
      <c r="FE172" s="90"/>
      <c r="FF172" s="90"/>
      <c r="FG172" s="90"/>
      <c r="FH172" s="90"/>
      <c r="FI172" s="90"/>
      <c r="FJ172" s="90"/>
      <c r="FK172" s="90"/>
      <c r="FL172" s="90"/>
      <c r="FM172" s="90"/>
      <c r="FN172" s="90"/>
      <c r="FO172" s="90"/>
      <c r="FP172" s="90"/>
      <c r="FQ172" s="90"/>
      <c r="FR172" s="90"/>
      <c r="FS172" s="90"/>
      <c r="FT172" s="90"/>
      <c r="FU172" s="90"/>
      <c r="FV172" s="90"/>
      <c r="FW172" s="90"/>
      <c r="FX172" s="90"/>
      <c r="FY172" s="90"/>
      <c r="FZ172" s="90"/>
      <c r="GA172" s="90"/>
      <c r="GB172" s="90"/>
      <c r="GC172" s="90"/>
      <c r="GD172" s="90"/>
      <c r="GE172" s="90"/>
      <c r="GF172" s="90"/>
      <c r="GG172" s="90"/>
      <c r="GH172" s="90"/>
      <c r="GI172" s="90"/>
      <c r="GJ172" s="90"/>
      <c r="GK172" s="90"/>
      <c r="GL172" s="90"/>
      <c r="GM172" s="90"/>
      <c r="GN172" s="90"/>
      <c r="GO172" s="90"/>
      <c r="GP172" s="90"/>
      <c r="GQ172" s="90"/>
      <c r="GR172" s="90"/>
      <c r="GS172" s="90"/>
      <c r="GT172" s="90"/>
      <c r="GU172" s="90"/>
      <c r="GV172" s="90"/>
      <c r="GW172" s="90"/>
      <c r="GX172" s="90"/>
      <c r="GY172" s="90"/>
      <c r="GZ172" s="90"/>
      <c r="HA172" s="90"/>
      <c r="HB172" s="90"/>
      <c r="HC172" s="90"/>
      <c r="HD172" s="90"/>
      <c r="HE172" s="90"/>
      <c r="HF172" s="90"/>
      <c r="HG172" s="90"/>
      <c r="HH172" s="90"/>
      <c r="HI172" s="90"/>
      <c r="HJ172" s="90"/>
      <c r="HK172" s="90"/>
      <c r="HL172" s="90"/>
      <c r="HM172" s="90"/>
      <c r="HN172" s="90"/>
      <c r="HO172" s="90"/>
      <c r="HP172" s="90"/>
      <c r="HQ172" s="90"/>
      <c r="HR172" s="90"/>
      <c r="HS172" s="90"/>
      <c r="HT172" s="90"/>
      <c r="HU172" s="90"/>
      <c r="HV172" s="90"/>
      <c r="HW172" s="90"/>
      <c r="HX172" s="90"/>
      <c r="HY172" s="90"/>
      <c r="HZ172" s="90"/>
      <c r="IA172" s="90"/>
      <c r="IB172" s="90"/>
      <c r="IC172" s="90"/>
      <c r="ID172" s="90"/>
      <c r="IE172" s="90"/>
      <c r="IF172" s="90"/>
      <c r="IG172" s="90"/>
      <c r="IH172" s="90"/>
      <c r="II172" s="90"/>
      <c r="IJ172" s="90"/>
      <c r="IK172" s="90"/>
      <c r="IL172" s="90"/>
      <c r="IM172" s="90"/>
      <c r="IN172" s="90"/>
      <c r="IO172" s="90"/>
      <c r="IP172" s="90"/>
      <c r="IQ172" s="90"/>
      <c r="IR172" s="90"/>
      <c r="IS172" s="90"/>
      <c r="IT172" s="90"/>
      <c r="IU172" s="90"/>
      <c r="IV172" s="90"/>
      <c r="IW172" s="90"/>
      <c r="IX172" s="90"/>
      <c r="IY172" s="90"/>
      <c r="IZ172" s="90"/>
      <c r="JA172" s="90"/>
      <c r="JB172" s="90"/>
      <c r="JC172" s="90"/>
      <c r="JD172" s="90"/>
      <c r="JE172" s="90"/>
      <c r="JF172" s="90"/>
      <c r="JG172" s="90"/>
      <c r="JH172" s="90"/>
      <c r="JI172" s="90"/>
      <c r="JJ172" s="90"/>
      <c r="JK172" s="90"/>
      <c r="JL172" s="90"/>
      <c r="JM172" s="90"/>
      <c r="JN172" s="90"/>
      <c r="JO172" s="90"/>
      <c r="JP172" s="90"/>
      <c r="JQ172" s="90"/>
      <c r="JR172" s="90"/>
      <c r="JS172" s="90"/>
      <c r="JT172" s="90"/>
      <c r="JU172" s="90"/>
      <c r="JV172" s="90"/>
      <c r="JW172" s="90"/>
      <c r="JX172" s="90"/>
      <c r="JY172" s="90"/>
      <c r="JZ172" s="90"/>
      <c r="KA172" s="90"/>
      <c r="KB172" s="90"/>
      <c r="KC172" s="90"/>
      <c r="KD172" s="90"/>
      <c r="KE172" s="90"/>
      <c r="KF172" s="90"/>
      <c r="KG172" s="90"/>
      <c r="KH172" s="90"/>
      <c r="KI172" s="90"/>
      <c r="KJ172" s="90"/>
      <c r="KK172" s="90"/>
      <c r="KL172" s="90"/>
      <c r="KM172" s="90"/>
      <c r="KN172" s="90"/>
      <c r="KO172" s="90"/>
      <c r="KP172" s="90"/>
      <c r="KQ172" s="90"/>
      <c r="KR172" s="90"/>
      <c r="KS172" s="90"/>
      <c r="KT172" s="90"/>
      <c r="KU172" s="90"/>
      <c r="KV172" s="90"/>
      <c r="KW172" s="90"/>
      <c r="KX172" s="90"/>
      <c r="KY172" s="90"/>
      <c r="KZ172" s="90"/>
      <c r="LA172" s="90"/>
      <c r="LB172" s="90"/>
      <c r="LC172" s="90"/>
      <c r="LD172" s="90"/>
      <c r="LE172" s="90"/>
      <c r="LF172" s="90"/>
      <c r="LG172" s="90"/>
      <c r="LH172" s="90"/>
      <c r="LI172" s="90"/>
      <c r="LJ172" s="90"/>
      <c r="LK172" s="90"/>
      <c r="LL172" s="90"/>
      <c r="LM172" s="90"/>
      <c r="LN172" s="90"/>
      <c r="LO172" s="90"/>
      <c r="LP172" s="90"/>
      <c r="LQ172" s="90"/>
      <c r="LR172" s="90"/>
      <c r="LS172" s="90"/>
      <c r="LT172" s="90"/>
      <c r="LU172" s="90"/>
      <c r="LV172" s="90"/>
      <c r="LW172" s="90"/>
      <c r="LX172" s="90"/>
      <c r="LY172" s="90"/>
      <c r="LZ172" s="90"/>
      <c r="MA172" s="90"/>
      <c r="MB172" s="90"/>
      <c r="MC172" s="90"/>
      <c r="MD172" s="90"/>
      <c r="ME172" s="90"/>
      <c r="MF172" s="90"/>
      <c r="MG172" s="90"/>
      <c r="MH172" s="90"/>
      <c r="MI172" s="90"/>
      <c r="MJ172" s="90"/>
      <c r="MK172" s="90"/>
      <c r="ML172" s="90"/>
      <c r="MM172" s="90"/>
      <c r="MN172" s="90"/>
      <c r="MO172" s="90"/>
      <c r="MP172" s="90"/>
      <c r="MQ172" s="90"/>
      <c r="MR172" s="90"/>
      <c r="MS172" s="90"/>
      <c r="MT172" s="90"/>
      <c r="MU172" s="90"/>
      <c r="MV172" s="90"/>
      <c r="MW172" s="90"/>
      <c r="MX172" s="90"/>
      <c r="MY172" s="90"/>
      <c r="MZ172" s="90"/>
      <c r="NA172" s="90"/>
      <c r="NB172" s="90"/>
      <c r="NC172" s="90"/>
      <c r="ND172" s="90"/>
      <c r="NE172" s="90"/>
      <c r="NF172" s="90"/>
      <c r="NG172" s="90"/>
      <c r="NH172" s="90"/>
      <c r="NI172" s="90"/>
      <c r="NJ172" s="90"/>
      <c r="NK172" s="90"/>
      <c r="NL172" s="90"/>
      <c r="NM172" s="90"/>
      <c r="NN172" s="90"/>
      <c r="NO172" s="90"/>
      <c r="NP172" s="90"/>
      <c r="NQ172" s="90"/>
      <c r="NR172" s="90"/>
      <c r="NS172" s="90"/>
      <c r="NT172" s="90"/>
      <c r="NU172" s="90"/>
      <c r="NV172" s="90"/>
      <c r="NW172" s="90"/>
      <c r="NX172" s="90"/>
      <c r="NY172" s="90"/>
      <c r="NZ172" s="90"/>
      <c r="OA172" s="90"/>
      <c r="OB172" s="90"/>
      <c r="OC172" s="90"/>
      <c r="OD172" s="90"/>
      <c r="OE172" s="90"/>
      <c r="OF172" s="90"/>
      <c r="OG172" s="90"/>
      <c r="OH172" s="90"/>
      <c r="OI172" s="90"/>
      <c r="OJ172" s="90"/>
      <c r="OK172" s="90"/>
      <c r="OL172" s="90"/>
      <c r="OM172" s="90"/>
      <c r="ON172" s="90"/>
      <c r="OO172" s="90"/>
      <c r="OP172" s="90"/>
      <c r="OQ172" s="90"/>
      <c r="OR172" s="90"/>
      <c r="OS172" s="90"/>
      <c r="OT172" s="90"/>
      <c r="OU172" s="90"/>
      <c r="OV172" s="90"/>
      <c r="OW172" s="90"/>
      <c r="OX172" s="90"/>
      <c r="OY172" s="90"/>
      <c r="OZ172" s="90"/>
      <c r="PA172" s="90"/>
      <c r="PB172" s="90"/>
      <c r="PC172" s="90"/>
      <c r="PD172" s="90"/>
      <c r="PE172" s="90"/>
      <c r="PF172" s="90"/>
      <c r="PG172" s="90"/>
      <c r="PH172" s="90"/>
      <c r="PI172" s="90"/>
      <c r="PJ172" s="90"/>
      <c r="PK172" s="90"/>
      <c r="PL172" s="90"/>
      <c r="PM172" s="90"/>
      <c r="PN172" s="90"/>
      <c r="PO172" s="90"/>
      <c r="PP172" s="90"/>
      <c r="PQ172" s="90"/>
      <c r="PR172" s="90"/>
      <c r="PS172" s="90"/>
      <c r="PT172" s="90"/>
      <c r="PU172" s="90"/>
      <c r="PV172" s="90"/>
      <c r="PW172" s="90"/>
      <c r="PX172" s="90"/>
      <c r="PY172" s="90"/>
      <c r="PZ172" s="90"/>
      <c r="QA172" s="90"/>
      <c r="QB172" s="90"/>
      <c r="QC172" s="90"/>
      <c r="QD172" s="90"/>
      <c r="QE172" s="90"/>
      <c r="QF172" s="90"/>
      <c r="QG172" s="90"/>
      <c r="QH172" s="90"/>
      <c r="QI172" s="90"/>
      <c r="QJ172" s="90"/>
      <c r="QK172" s="90"/>
      <c r="QL172" s="90"/>
      <c r="QM172" s="90"/>
      <c r="QN172" s="90"/>
      <c r="QO172" s="90"/>
      <c r="QP172" s="90"/>
      <c r="QQ172" s="90"/>
      <c r="QR172" s="90"/>
      <c r="QS172" s="90"/>
      <c r="QT172" s="90"/>
      <c r="QU172" s="90"/>
      <c r="QV172" s="90"/>
      <c r="QW172" s="90"/>
      <c r="QX172" s="90"/>
      <c r="QY172" s="90"/>
      <c r="QZ172" s="90"/>
      <c r="RA172" s="90"/>
      <c r="RB172" s="90"/>
      <c r="RC172" s="90"/>
      <c r="RD172" s="90"/>
      <c r="RE172" s="90"/>
      <c r="RF172" s="90"/>
      <c r="RG172" s="90"/>
      <c r="RH172" s="90"/>
      <c r="RI172" s="90"/>
      <c r="RJ172" s="90"/>
      <c r="RK172" s="90"/>
      <c r="RL172" s="90"/>
      <c r="RM172" s="90"/>
      <c r="RN172" s="90"/>
      <c r="RO172" s="90"/>
      <c r="RP172" s="90"/>
      <c r="RQ172" s="90"/>
      <c r="RR172" s="90"/>
      <c r="RS172" s="90"/>
      <c r="RT172" s="90"/>
      <c r="RU172" s="90"/>
      <c r="RV172" s="90"/>
      <c r="RW172" s="90"/>
      <c r="RX172" s="90"/>
      <c r="RY172" s="90"/>
      <c r="RZ172" s="90"/>
      <c r="SA172" s="90"/>
      <c r="SB172" s="90"/>
      <c r="SC172" s="90"/>
      <c r="SD172" s="90"/>
      <c r="SE172" s="90"/>
      <c r="SF172" s="90"/>
      <c r="SG172" s="90"/>
      <c r="SH172" s="90"/>
      <c r="SI172" s="90"/>
      <c r="SJ172" s="90"/>
      <c r="SK172" s="90"/>
      <c r="SL172" s="90"/>
      <c r="SM172" s="90"/>
      <c r="SN172" s="90"/>
      <c r="SO172" s="90"/>
      <c r="SP172" s="90"/>
      <c r="SQ172" s="90"/>
      <c r="SR172" s="90"/>
      <c r="SS172" s="90"/>
      <c r="ST172" s="90"/>
      <c r="SU172" s="90"/>
      <c r="SV172" s="90"/>
      <c r="SW172" s="90"/>
      <c r="SX172" s="90"/>
      <c r="SY172" s="90"/>
      <c r="SZ172" s="90"/>
      <c r="TA172" s="90"/>
      <c r="TB172" s="90"/>
      <c r="TC172" s="90"/>
      <c r="TD172" s="90"/>
      <c r="TE172" s="90"/>
      <c r="TF172" s="90"/>
      <c r="TG172" s="90"/>
      <c r="TH172" s="90"/>
      <c r="TI172" s="90"/>
      <c r="TJ172" s="90"/>
      <c r="TK172" s="90"/>
      <c r="TL172" s="90"/>
      <c r="TM172" s="90"/>
      <c r="TN172" s="90"/>
      <c r="TO172" s="90"/>
      <c r="TP172" s="90"/>
      <c r="TQ172" s="90"/>
      <c r="TR172" s="90"/>
      <c r="TS172" s="90"/>
      <c r="TT172" s="90"/>
      <c r="TU172" s="90"/>
      <c r="TV172" s="90"/>
      <c r="TW172" s="90"/>
      <c r="TX172" s="90"/>
      <c r="TY172" s="90"/>
      <c r="TZ172" s="90"/>
      <c r="UA172" s="90"/>
      <c r="UB172" s="90"/>
      <c r="UC172" s="90"/>
      <c r="UD172" s="90"/>
      <c r="UE172" s="90"/>
      <c r="UF172" s="90"/>
      <c r="UG172" s="90"/>
      <c r="UH172" s="90"/>
      <c r="UI172" s="90"/>
      <c r="UJ172" s="90"/>
      <c r="UK172" s="90"/>
      <c r="UL172" s="90"/>
      <c r="UM172" s="90"/>
      <c r="UN172" s="90"/>
      <c r="UO172" s="90"/>
      <c r="UP172" s="90"/>
      <c r="UQ172" s="90"/>
      <c r="UR172" s="90"/>
      <c r="US172" s="90"/>
      <c r="UT172" s="90"/>
      <c r="UU172" s="90"/>
      <c r="UV172" s="90"/>
      <c r="UW172" s="90"/>
      <c r="UX172" s="90"/>
      <c r="UY172" s="90"/>
      <c r="UZ172" s="90"/>
      <c r="VA172" s="90"/>
      <c r="VB172" s="90"/>
      <c r="VC172" s="90"/>
      <c r="VD172" s="90"/>
      <c r="VE172" s="90"/>
      <c r="VF172" s="90"/>
      <c r="VG172" s="90"/>
      <c r="VH172" s="90"/>
      <c r="VI172" s="90"/>
      <c r="VJ172" s="90"/>
      <c r="VK172" s="90"/>
      <c r="VL172" s="90"/>
      <c r="VM172" s="90"/>
      <c r="VN172" s="90"/>
      <c r="VO172" s="90"/>
      <c r="VP172" s="90"/>
      <c r="VQ172" s="90"/>
      <c r="VR172" s="90"/>
      <c r="VS172" s="90"/>
      <c r="VT172" s="90"/>
      <c r="VU172" s="90"/>
      <c r="VV172" s="90"/>
      <c r="VW172" s="90"/>
      <c r="VX172" s="90"/>
      <c r="VY172" s="90"/>
      <c r="VZ172" s="90"/>
      <c r="WA172" s="90"/>
      <c r="WB172" s="90"/>
      <c r="WC172" s="90"/>
      <c r="WD172" s="90"/>
      <c r="WE172" s="90"/>
      <c r="WF172" s="90"/>
      <c r="WG172" s="90"/>
      <c r="WH172" s="90"/>
      <c r="WI172" s="90"/>
      <c r="WJ172" s="90"/>
      <c r="WK172" s="90"/>
      <c r="WL172" s="90"/>
      <c r="WM172" s="90"/>
      <c r="WN172" s="90"/>
      <c r="WO172" s="90"/>
      <c r="WP172" s="90"/>
      <c r="WQ172" s="90"/>
      <c r="WR172" s="90"/>
      <c r="WS172" s="90"/>
      <c r="WT172" s="90"/>
      <c r="WU172" s="90"/>
      <c r="WV172" s="90"/>
      <c r="WW172" s="90"/>
      <c r="WX172" s="90"/>
      <c r="WY172" s="90"/>
      <c r="WZ172" s="90"/>
      <c r="XA172" s="90"/>
      <c r="XB172" s="90"/>
      <c r="XC172" s="90"/>
      <c r="XD172" s="90"/>
      <c r="XE172" s="90"/>
      <c r="XF172" s="90"/>
      <c r="XG172" s="90"/>
      <c r="XH172" s="90"/>
      <c r="XI172" s="90"/>
      <c r="XJ172" s="90"/>
      <c r="XK172" s="90"/>
      <c r="XL172" s="90"/>
      <c r="XM172" s="90"/>
      <c r="XN172" s="90"/>
      <c r="XO172" s="90"/>
      <c r="XP172" s="90"/>
      <c r="XQ172" s="90"/>
      <c r="XR172" s="90"/>
      <c r="XS172" s="90"/>
      <c r="XT172" s="90"/>
      <c r="XU172" s="90"/>
      <c r="XV172" s="90"/>
      <c r="XW172" s="90"/>
      <c r="XX172" s="90"/>
      <c r="XY172" s="90"/>
      <c r="XZ172" s="90"/>
      <c r="YA172" s="90"/>
      <c r="YB172" s="90"/>
      <c r="YC172" s="90"/>
      <c r="YD172" s="90"/>
      <c r="YE172" s="90"/>
      <c r="YF172" s="90"/>
      <c r="YG172" s="90"/>
      <c r="YH172" s="90"/>
      <c r="YI172" s="90"/>
      <c r="YJ172" s="90"/>
      <c r="YK172" s="90"/>
      <c r="YL172" s="90"/>
      <c r="YM172" s="90"/>
      <c r="YN172" s="90"/>
      <c r="YO172" s="90"/>
      <c r="YP172" s="90"/>
      <c r="YQ172" s="90"/>
      <c r="YR172" s="90"/>
      <c r="YS172" s="90"/>
      <c r="YT172" s="90"/>
      <c r="YU172" s="90"/>
      <c r="YV172" s="90"/>
      <c r="YW172" s="90"/>
      <c r="YX172" s="90"/>
      <c r="YY172" s="90"/>
      <c r="YZ172" s="90"/>
      <c r="ZA172" s="90"/>
      <c r="ZB172" s="90"/>
      <c r="ZC172" s="90"/>
      <c r="ZD172" s="90"/>
      <c r="ZE172" s="90"/>
      <c r="ZF172" s="90"/>
      <c r="ZG172" s="90"/>
      <c r="ZH172" s="90"/>
      <c r="ZI172" s="90"/>
      <c r="ZJ172" s="90"/>
      <c r="ZK172" s="90"/>
      <c r="ZL172" s="90"/>
      <c r="ZM172" s="90"/>
      <c r="ZN172" s="90"/>
      <c r="ZO172" s="90"/>
      <c r="ZP172" s="90"/>
      <c r="ZQ172" s="90"/>
      <c r="ZR172" s="90"/>
      <c r="ZS172" s="90"/>
      <c r="ZT172" s="90"/>
      <c r="ZU172" s="90"/>
      <c r="ZV172" s="90"/>
      <c r="ZW172" s="90"/>
      <c r="ZX172" s="90"/>
      <c r="ZY172" s="90"/>
      <c r="ZZ172" s="90"/>
      <c r="AAA172" s="90"/>
      <c r="AAB172" s="90"/>
      <c r="AAC172" s="90"/>
      <c r="AAD172" s="90"/>
      <c r="AAE172" s="90"/>
      <c r="AAF172" s="90"/>
      <c r="AAG172" s="90"/>
      <c r="AAH172" s="90"/>
      <c r="AAI172" s="90"/>
      <c r="AAJ172" s="90"/>
      <c r="AAK172" s="90"/>
      <c r="AAL172" s="90"/>
      <c r="AAM172" s="90"/>
      <c r="AAN172" s="90"/>
      <c r="AAO172" s="90"/>
      <c r="AAP172" s="90"/>
      <c r="AAQ172" s="90"/>
      <c r="AAR172" s="90"/>
      <c r="AAS172" s="90"/>
      <c r="AAT172" s="90"/>
      <c r="AAU172" s="90"/>
      <c r="AAV172" s="90"/>
      <c r="AAW172" s="90"/>
      <c r="AAX172" s="90"/>
      <c r="AAY172" s="90"/>
      <c r="AAZ172" s="90"/>
      <c r="ABA172" s="90"/>
      <c r="ABB172" s="90"/>
      <c r="ABC172" s="90"/>
      <c r="ABD172" s="90"/>
      <c r="ABE172" s="90"/>
      <c r="ABF172" s="90"/>
      <c r="ABG172" s="90"/>
      <c r="ABH172" s="90"/>
      <c r="ABI172" s="90"/>
      <c r="ABJ172" s="90"/>
      <c r="ABK172" s="90"/>
      <c r="ABL172" s="90"/>
      <c r="ABM172" s="90"/>
      <c r="ABN172" s="90"/>
      <c r="ABO172" s="90"/>
      <c r="ABP172" s="90"/>
      <c r="ABQ172" s="90"/>
      <c r="ABR172" s="90"/>
      <c r="ABS172" s="90"/>
      <c r="ABT172" s="90"/>
      <c r="ABU172" s="90"/>
      <c r="ABV172" s="90"/>
      <c r="ABW172" s="90"/>
      <c r="ABX172" s="90"/>
      <c r="ABY172" s="90"/>
      <c r="ABZ172" s="90"/>
      <c r="ACA172" s="90"/>
      <c r="ACB172" s="90"/>
      <c r="ACC172" s="90"/>
      <c r="ACD172" s="90"/>
      <c r="ACE172" s="90"/>
      <c r="ACF172" s="90"/>
      <c r="ACG172" s="90"/>
      <c r="ACH172" s="90"/>
      <c r="ACI172" s="90"/>
      <c r="ACJ172" s="90"/>
      <c r="ACK172" s="90"/>
      <c r="ACL172" s="90"/>
      <c r="ACM172" s="90"/>
      <c r="ACN172" s="90"/>
      <c r="ACO172" s="90"/>
      <c r="ACP172" s="90"/>
      <c r="ACQ172" s="90"/>
      <c r="ACR172" s="90"/>
      <c r="ACS172" s="90"/>
      <c r="ACT172" s="90"/>
      <c r="ACU172" s="90"/>
      <c r="ACV172" s="90"/>
      <c r="ACW172" s="90"/>
      <c r="ACX172" s="90"/>
      <c r="ACY172" s="90"/>
      <c r="ACZ172" s="90"/>
      <c r="ADA172" s="90"/>
      <c r="ADB172" s="90"/>
      <c r="ADC172" s="90"/>
      <c r="ADD172" s="90"/>
      <c r="ADE172" s="90"/>
      <c r="ADF172" s="90"/>
      <c r="ADG172" s="90"/>
      <c r="ADH172" s="90"/>
      <c r="ADI172" s="90"/>
      <c r="ADJ172" s="90"/>
      <c r="ADK172" s="90"/>
      <c r="ADL172" s="90"/>
      <c r="ADM172" s="90"/>
      <c r="ADN172" s="90"/>
      <c r="ADO172" s="90"/>
      <c r="ADP172" s="90"/>
      <c r="ADQ172" s="90"/>
      <c r="ADR172" s="90"/>
      <c r="ADS172" s="90"/>
      <c r="ADT172" s="90"/>
      <c r="ADU172" s="90"/>
      <c r="ADV172" s="90"/>
      <c r="ADW172" s="90"/>
      <c r="ADX172" s="90"/>
      <c r="ADY172" s="90"/>
      <c r="ADZ172" s="90"/>
      <c r="AEA172" s="90"/>
      <c r="AEB172" s="90"/>
      <c r="AEC172" s="90"/>
      <c r="AED172" s="90"/>
      <c r="AEE172" s="90"/>
      <c r="AEF172" s="90"/>
      <c r="AEG172" s="90"/>
      <c r="AEH172" s="90"/>
      <c r="AEI172" s="90"/>
      <c r="AEJ172" s="90"/>
      <c r="AEK172" s="90"/>
      <c r="AEL172" s="90"/>
      <c r="AEM172" s="90"/>
      <c r="AEN172" s="90"/>
      <c r="AEO172" s="90"/>
      <c r="AEP172" s="90"/>
      <c r="AEQ172" s="90"/>
      <c r="AER172" s="90"/>
      <c r="AES172" s="90"/>
      <c r="AET172" s="90"/>
      <c r="AEU172" s="90"/>
      <c r="AEV172" s="90"/>
      <c r="AEW172" s="90"/>
      <c r="AEX172" s="90"/>
      <c r="AEY172" s="90"/>
      <c r="AEZ172" s="90"/>
      <c r="AFA172" s="90"/>
      <c r="AFB172" s="90"/>
      <c r="AFC172" s="90"/>
      <c r="AFD172" s="90"/>
      <c r="AFE172" s="90"/>
      <c r="AFF172" s="90"/>
      <c r="AFG172" s="90"/>
      <c r="AFH172" s="90"/>
      <c r="AFI172" s="90"/>
      <c r="AFJ172" s="90"/>
      <c r="AFK172" s="90"/>
      <c r="AFL172" s="90"/>
      <c r="AFM172" s="90"/>
      <c r="AFN172" s="90"/>
      <c r="AFO172" s="90"/>
      <c r="AFP172" s="90"/>
      <c r="AFQ172" s="90"/>
      <c r="AFR172" s="90"/>
      <c r="AFS172" s="90"/>
      <c r="AFT172" s="90"/>
      <c r="AFU172" s="90"/>
      <c r="AFV172" s="90"/>
      <c r="AFW172" s="90"/>
      <c r="AFX172" s="90"/>
      <c r="AFY172" s="90"/>
      <c r="AFZ172" s="90"/>
      <c r="AGA172" s="90"/>
      <c r="AGB172" s="90"/>
      <c r="AGC172" s="90"/>
      <c r="AGD172" s="90"/>
      <c r="AGE172" s="90"/>
      <c r="AGF172" s="90"/>
      <c r="AGG172" s="90"/>
      <c r="AGH172" s="90"/>
      <c r="AGI172" s="90"/>
      <c r="AGJ172" s="90"/>
      <c r="AGK172" s="90"/>
      <c r="AGL172" s="90"/>
      <c r="AGM172" s="90"/>
      <c r="AGN172" s="90"/>
      <c r="AGO172" s="90"/>
      <c r="AGP172" s="90"/>
      <c r="AGQ172" s="90"/>
      <c r="AGR172" s="90"/>
      <c r="AGS172" s="90"/>
      <c r="AGT172" s="90"/>
      <c r="AGU172" s="90"/>
      <c r="AGV172" s="90"/>
      <c r="AGW172" s="90"/>
      <c r="AGX172" s="90"/>
      <c r="AGY172" s="90"/>
      <c r="AGZ172" s="90"/>
      <c r="AHA172" s="90"/>
      <c r="AHB172" s="90"/>
      <c r="AHC172" s="90"/>
      <c r="AHD172" s="90"/>
      <c r="AHE172" s="90"/>
      <c r="AHF172" s="90"/>
      <c r="AHG172" s="90"/>
      <c r="AHH172" s="90"/>
      <c r="AHI172" s="90"/>
      <c r="AHJ172" s="90"/>
      <c r="AHK172" s="90"/>
      <c r="AHL172" s="90"/>
      <c r="AHM172" s="90"/>
      <c r="AHN172" s="90"/>
      <c r="AHO172" s="90"/>
      <c r="AHP172" s="90"/>
      <c r="AHQ172" s="90"/>
      <c r="AHR172" s="90"/>
      <c r="AHS172" s="90"/>
      <c r="AHT172" s="90"/>
      <c r="AHU172" s="90"/>
      <c r="AHV172" s="90"/>
      <c r="AHW172" s="90"/>
      <c r="AHX172" s="90"/>
      <c r="AHY172" s="90"/>
      <c r="AHZ172" s="90"/>
      <c r="AIA172" s="90"/>
      <c r="AIB172" s="90"/>
      <c r="AIC172" s="90"/>
      <c r="AID172" s="90"/>
      <c r="AIE172" s="90"/>
      <c r="AIF172" s="90"/>
      <c r="AIG172" s="90"/>
      <c r="AIH172" s="90"/>
      <c r="AII172" s="90"/>
      <c r="AIJ172" s="90"/>
      <c r="AIK172" s="90"/>
      <c r="AIL172" s="90"/>
      <c r="AIM172" s="90"/>
      <c r="AIN172" s="90"/>
      <c r="AIO172" s="90"/>
      <c r="AIP172" s="90"/>
      <c r="AIQ172" s="90"/>
      <c r="AIR172" s="90"/>
      <c r="AIS172" s="90"/>
      <c r="AIT172" s="90"/>
      <c r="AIU172" s="90"/>
      <c r="AIV172" s="90"/>
      <c r="AIW172" s="90"/>
      <c r="AIX172" s="90"/>
      <c r="AIY172" s="90"/>
      <c r="AIZ172" s="90"/>
      <c r="AJA172" s="90"/>
      <c r="AJB172" s="90"/>
      <c r="AJC172" s="90"/>
      <c r="AJD172" s="90"/>
      <c r="AJE172" s="90"/>
      <c r="AJF172" s="90"/>
      <c r="AJG172" s="90"/>
      <c r="AJH172" s="90"/>
      <c r="AJI172" s="90"/>
      <c r="AJJ172" s="90"/>
      <c r="AJK172" s="90"/>
      <c r="AJL172" s="90"/>
      <c r="AJM172" s="90"/>
      <c r="AJN172" s="90"/>
      <c r="AJO172" s="90"/>
      <c r="AJP172" s="90"/>
      <c r="AJQ172" s="90"/>
      <c r="AJR172" s="90"/>
      <c r="AJS172" s="90"/>
      <c r="AJT172" s="90"/>
      <c r="AJU172" s="90"/>
      <c r="AJV172" s="90"/>
      <c r="AJW172" s="90"/>
      <c r="AJX172" s="90"/>
      <c r="AJY172" s="90"/>
      <c r="AJZ172" s="90"/>
      <c r="AKA172" s="90"/>
      <c r="AKB172" s="90"/>
      <c r="AKC172" s="90"/>
      <c r="AKD172" s="90"/>
      <c r="AKE172" s="90"/>
      <c r="AKF172" s="90"/>
      <c r="AKG172" s="90"/>
      <c r="AKH172" s="90"/>
      <c r="AKI172" s="90"/>
      <c r="AKJ172" s="90"/>
      <c r="AKK172" s="90"/>
      <c r="AKL172" s="90"/>
      <c r="AKM172" s="90"/>
      <c r="AKN172" s="90"/>
      <c r="AKO172" s="90"/>
      <c r="AKP172" s="90"/>
      <c r="AKQ172" s="90"/>
      <c r="AKR172" s="90"/>
      <c r="AKS172" s="90"/>
      <c r="AKT172" s="90"/>
      <c r="AKU172" s="90"/>
      <c r="AKV172" s="90"/>
      <c r="AKW172" s="90"/>
      <c r="AKX172" s="90"/>
      <c r="AKY172" s="90"/>
      <c r="AKZ172" s="90"/>
      <c r="ALA172" s="90"/>
      <c r="ALB172" s="90"/>
      <c r="ALC172" s="90"/>
      <c r="ALD172" s="90"/>
      <c r="ALE172" s="90"/>
      <c r="ALF172" s="90"/>
      <c r="ALG172" s="90"/>
      <c r="ALH172" s="90"/>
      <c r="ALI172" s="90"/>
      <c r="ALJ172" s="90"/>
      <c r="ALK172" s="90"/>
      <c r="ALL172" s="90"/>
      <c r="ALM172" s="90"/>
      <c r="ALN172" s="90"/>
      <c r="ALO172" s="90"/>
      <c r="ALP172" s="90"/>
      <c r="ALQ172" s="90"/>
      <c r="ALR172" s="90"/>
      <c r="ALS172" s="90"/>
      <c r="ALT172" s="90"/>
      <c r="ALU172" s="90"/>
      <c r="ALV172" s="90"/>
      <c r="ALW172" s="90"/>
      <c r="ALX172" s="90"/>
      <c r="ALY172" s="90"/>
      <c r="ALZ172" s="90"/>
      <c r="AMA172" s="90"/>
      <c r="AMB172" s="90"/>
      <c r="AMC172" s="90"/>
      <c r="AMD172" s="90"/>
      <c r="AME172" s="90"/>
      <c r="AMF172" s="90"/>
      <c r="AMG172" s="90"/>
      <c r="AMH172" s="90"/>
      <c r="AMI172" s="90"/>
    </row>
    <row r="173" spans="1:1023" ht="90" customHeight="1">
      <c r="A173" s="430">
        <v>52</v>
      </c>
      <c r="B173" s="433" t="s">
        <v>712</v>
      </c>
      <c r="C173" s="367"/>
      <c r="D173" s="433" t="s">
        <v>163</v>
      </c>
      <c r="E173" s="433" t="s">
        <v>164</v>
      </c>
      <c r="F173" s="427"/>
      <c r="G173" s="413"/>
      <c r="H173" s="416"/>
      <c r="I173" s="419"/>
      <c r="J173" s="136" t="s">
        <v>735</v>
      </c>
      <c r="K173" s="137" t="s">
        <v>1266</v>
      </c>
      <c r="L173" s="419"/>
      <c r="M173" s="419"/>
      <c r="N173" s="407"/>
      <c r="O173" s="369"/>
      <c r="P173" s="391"/>
      <c r="Q173" s="385"/>
      <c r="R173" s="393"/>
      <c r="S173" s="394"/>
      <c r="T173" s="385"/>
      <c r="U173" s="404"/>
      <c r="V173" s="136" t="s">
        <v>112</v>
      </c>
      <c r="W173" s="138" t="s">
        <v>1267</v>
      </c>
      <c r="X173" s="180" t="s">
        <v>1268</v>
      </c>
      <c r="Y173" s="162" t="s">
        <v>94</v>
      </c>
      <c r="Z173" s="162" t="s">
        <v>173</v>
      </c>
      <c r="AA173" s="120" t="str">
        <f t="shared" si="5"/>
        <v>Probabilidad</v>
      </c>
      <c r="AB173" s="121" t="s">
        <v>740</v>
      </c>
      <c r="AC173" s="121" t="s">
        <v>728</v>
      </c>
      <c r="AD173" s="122" t="str">
        <f t="shared" si="6"/>
        <v>30%</v>
      </c>
      <c r="AE173" s="121" t="s">
        <v>954</v>
      </c>
      <c r="AF173" s="121" t="s">
        <v>730</v>
      </c>
      <c r="AG173" s="121" t="s">
        <v>731</v>
      </c>
      <c r="AH173" s="123">
        <f>IFERROR(IF(AND(AA172="Probabilidad",AA173="Probabilidad"),(AI172-(+AI172*AD173)),IF(AND(AA173="Probabilidad",AA172="Impacto"),(AI172-(+AI172*AD173)),IF(AA173="Impacto",AI172,""))),"")</f>
        <v>0.252</v>
      </c>
      <c r="AI173" s="122">
        <f t="shared" si="7"/>
        <v>0.252</v>
      </c>
      <c r="AJ173" s="387"/>
      <c r="AK173" s="388"/>
      <c r="AL173" s="124">
        <f t="shared" ref="AL173:AL185" si="223">IFERROR(IF(AND(AA172="Impacto",AA173="Impacto"),(AL172-(+AL172*AD173)),IF(AND(AA173="Impacto",AA172="Probabilidad"),(AL172-(+AL172*AD173)),IF(AA173="Probabilidad",AL172,""))),"")</f>
        <v>0.4</v>
      </c>
      <c r="AM173" s="451"/>
      <c r="AN173" s="388"/>
      <c r="AO173" s="384"/>
      <c r="AP173" s="367"/>
      <c r="AQ173" s="120" t="s">
        <v>118</v>
      </c>
      <c r="AR173" s="134" t="s">
        <v>94</v>
      </c>
      <c r="AS173" s="134" t="s">
        <v>94</v>
      </c>
      <c r="AT173" s="134" t="s">
        <v>94</v>
      </c>
      <c r="AU173" s="134" t="s">
        <v>94</v>
      </c>
      <c r="AV173" s="371"/>
      <c r="AW173" s="142" t="s">
        <v>112</v>
      </c>
      <c r="AX173" s="128" t="s">
        <v>2866</v>
      </c>
      <c r="AY173" s="254" t="s">
        <v>3510</v>
      </c>
      <c r="AZ173" s="255" t="s">
        <v>3511</v>
      </c>
      <c r="BA173" s="143" t="s">
        <v>118</v>
      </c>
      <c r="BB173" s="128"/>
      <c r="BC173" s="128"/>
      <c r="BD173" s="128"/>
      <c r="BE173" s="373"/>
      <c r="BF173" s="374"/>
      <c r="BG173" s="374"/>
      <c r="BH173" s="131"/>
      <c r="AMI173" s="86"/>
    </row>
    <row r="174" spans="1:1023" ht="108" customHeight="1">
      <c r="A174" s="430">
        <v>52</v>
      </c>
      <c r="B174" s="433" t="s">
        <v>712</v>
      </c>
      <c r="C174" s="367"/>
      <c r="D174" s="433" t="s">
        <v>163</v>
      </c>
      <c r="E174" s="433" t="s">
        <v>164</v>
      </c>
      <c r="F174" s="427"/>
      <c r="G174" s="413"/>
      <c r="H174" s="416"/>
      <c r="I174" s="419"/>
      <c r="J174" s="136" t="s">
        <v>741</v>
      </c>
      <c r="K174" s="137" t="s">
        <v>1269</v>
      </c>
      <c r="L174" s="419"/>
      <c r="M174" s="419"/>
      <c r="N174" s="407"/>
      <c r="O174" s="369"/>
      <c r="P174" s="391"/>
      <c r="Q174" s="385"/>
      <c r="R174" s="393"/>
      <c r="S174" s="394"/>
      <c r="T174" s="385"/>
      <c r="U174" s="404"/>
      <c r="V174" s="136" t="s">
        <v>124</v>
      </c>
      <c r="W174" s="116" t="s">
        <v>1270</v>
      </c>
      <c r="X174" s="161" t="s">
        <v>1271</v>
      </c>
      <c r="Y174" s="162" t="s">
        <v>1272</v>
      </c>
      <c r="Z174" s="115" t="s">
        <v>143</v>
      </c>
      <c r="AA174" s="120" t="str">
        <f t="shared" si="5"/>
        <v>Probabilidad</v>
      </c>
      <c r="AB174" s="121" t="s">
        <v>740</v>
      </c>
      <c r="AC174" s="121" t="s">
        <v>728</v>
      </c>
      <c r="AD174" s="122" t="str">
        <f t="shared" si="6"/>
        <v>30%</v>
      </c>
      <c r="AE174" s="121" t="s">
        <v>729</v>
      </c>
      <c r="AF174" s="121" t="s">
        <v>730</v>
      </c>
      <c r="AG174" s="121" t="s">
        <v>731</v>
      </c>
      <c r="AH174" s="123">
        <f t="shared" ref="AH174:AH185" si="224">IFERROR(IF(AND(AA173="Probabilidad",AA174="Probabilidad"),(AI173-(+AI173*AD174)),IF(AND(AA174="Probabilidad",AA173="Impacto"),(AI173-(+AI173*AD174)),IF(AA174="Impacto",AI173,""))),"")</f>
        <v>0.1764</v>
      </c>
      <c r="AI174" s="122">
        <f t="shared" si="7"/>
        <v>0.1764</v>
      </c>
      <c r="AJ174" s="387"/>
      <c r="AK174" s="388"/>
      <c r="AL174" s="124">
        <f t="shared" si="223"/>
        <v>0.4</v>
      </c>
      <c r="AM174" s="451"/>
      <c r="AN174" s="388"/>
      <c r="AO174" s="384"/>
      <c r="AP174" s="367"/>
      <c r="AQ174" s="120" t="s">
        <v>128</v>
      </c>
      <c r="AR174" s="134" t="s">
        <v>94</v>
      </c>
      <c r="AS174" s="134" t="s">
        <v>94</v>
      </c>
      <c r="AT174" s="134" t="s">
        <v>94</v>
      </c>
      <c r="AU174" s="134" t="s">
        <v>94</v>
      </c>
      <c r="AV174" s="371"/>
      <c r="AW174" s="142" t="s">
        <v>124</v>
      </c>
      <c r="AX174" s="253" t="s">
        <v>2866</v>
      </c>
      <c r="AY174" s="254" t="s">
        <v>3591</v>
      </c>
      <c r="AZ174" s="255" t="s">
        <v>3438</v>
      </c>
      <c r="BA174" s="143" t="s">
        <v>128</v>
      </c>
      <c r="BB174" s="258"/>
      <c r="BC174" s="258" t="s">
        <v>94</v>
      </c>
      <c r="BD174" s="258" t="s">
        <v>94</v>
      </c>
      <c r="BE174" s="441"/>
      <c r="BF174" s="442"/>
      <c r="BG174" s="442"/>
      <c r="BH174" s="131"/>
      <c r="AMI174" s="86"/>
    </row>
    <row r="175" spans="1:1023" ht="117" customHeight="1">
      <c r="A175" s="430">
        <v>52</v>
      </c>
      <c r="B175" s="433" t="s">
        <v>712</v>
      </c>
      <c r="C175" s="367"/>
      <c r="D175" s="433" t="s">
        <v>163</v>
      </c>
      <c r="E175" s="433" t="s">
        <v>164</v>
      </c>
      <c r="F175" s="427"/>
      <c r="G175" s="413"/>
      <c r="H175" s="416"/>
      <c r="I175" s="419"/>
      <c r="J175" s="136" t="s">
        <v>749</v>
      </c>
      <c r="K175" s="137" t="s">
        <v>1273</v>
      </c>
      <c r="L175" s="419"/>
      <c r="M175" s="419"/>
      <c r="N175" s="407"/>
      <c r="O175" s="369"/>
      <c r="P175" s="391"/>
      <c r="Q175" s="385"/>
      <c r="R175" s="393"/>
      <c r="S175" s="394"/>
      <c r="T175" s="385"/>
      <c r="U175" s="404"/>
      <c r="V175" s="136" t="s">
        <v>131</v>
      </c>
      <c r="W175" s="138" t="s">
        <v>1274</v>
      </c>
      <c r="X175" s="139" t="s">
        <v>1275</v>
      </c>
      <c r="Y175" s="118" t="s">
        <v>1276</v>
      </c>
      <c r="Z175" s="140" t="s">
        <v>173</v>
      </c>
      <c r="AA175" s="120" t="str">
        <f t="shared" si="5"/>
        <v>Probabilidad</v>
      </c>
      <c r="AB175" s="121" t="s">
        <v>740</v>
      </c>
      <c r="AC175" s="121" t="s">
        <v>728</v>
      </c>
      <c r="AD175" s="122" t="str">
        <f t="shared" si="6"/>
        <v>30%</v>
      </c>
      <c r="AE175" s="121" t="s">
        <v>729</v>
      </c>
      <c r="AF175" s="121" t="s">
        <v>730</v>
      </c>
      <c r="AG175" s="121" t="s">
        <v>731</v>
      </c>
      <c r="AH175" s="123">
        <f t="shared" si="224"/>
        <v>0.12348000000000001</v>
      </c>
      <c r="AI175" s="122">
        <f t="shared" si="7"/>
        <v>0.12348000000000001</v>
      </c>
      <c r="AJ175" s="387"/>
      <c r="AK175" s="388"/>
      <c r="AL175" s="124">
        <f t="shared" si="223"/>
        <v>0.4</v>
      </c>
      <c r="AM175" s="451"/>
      <c r="AN175" s="388"/>
      <c r="AO175" s="384"/>
      <c r="AP175" s="367"/>
      <c r="AQ175" s="120" t="s">
        <v>136</v>
      </c>
      <c r="AR175" s="134" t="s">
        <v>94</v>
      </c>
      <c r="AS175" s="134" t="s">
        <v>94</v>
      </c>
      <c r="AT175" s="134" t="s">
        <v>94</v>
      </c>
      <c r="AU175" s="134" t="s">
        <v>94</v>
      </c>
      <c r="AV175" s="371"/>
      <c r="AW175" s="142" t="s">
        <v>131</v>
      </c>
      <c r="AX175" s="253" t="s">
        <v>2866</v>
      </c>
      <c r="AY175" s="272" t="s">
        <v>3512</v>
      </c>
      <c r="AZ175" s="271" t="s">
        <v>3513</v>
      </c>
      <c r="BA175" s="143" t="s">
        <v>136</v>
      </c>
      <c r="BB175" s="128"/>
      <c r="BC175" s="128"/>
      <c r="BD175" s="128"/>
      <c r="BE175" s="373"/>
      <c r="BF175" s="374"/>
      <c r="BG175" s="374"/>
      <c r="BH175" s="131"/>
      <c r="AMI175" s="86"/>
    </row>
    <row r="176" spans="1:1023" ht="90" customHeight="1">
      <c r="A176" s="430">
        <v>52</v>
      </c>
      <c r="B176" s="433" t="s">
        <v>712</v>
      </c>
      <c r="C176" s="367"/>
      <c r="D176" s="433" t="s">
        <v>163</v>
      </c>
      <c r="E176" s="433" t="s">
        <v>164</v>
      </c>
      <c r="F176" s="427"/>
      <c r="G176" s="413"/>
      <c r="H176" s="416"/>
      <c r="I176" s="419"/>
      <c r="J176" s="136" t="s">
        <v>756</v>
      </c>
      <c r="K176" s="137"/>
      <c r="L176" s="419"/>
      <c r="M176" s="419"/>
      <c r="N176" s="407"/>
      <c r="O176" s="369"/>
      <c r="P176" s="391"/>
      <c r="Q176" s="385"/>
      <c r="R176" s="393"/>
      <c r="S176" s="394"/>
      <c r="T176" s="385"/>
      <c r="U176" s="404"/>
      <c r="V176" s="136" t="s">
        <v>139</v>
      </c>
      <c r="W176" s="138"/>
      <c r="X176" s="139"/>
      <c r="Y176" s="118"/>
      <c r="Z176" s="138"/>
      <c r="AA176" s="120" t="str">
        <f t="shared" si="5"/>
        <v/>
      </c>
      <c r="AB176" s="121"/>
      <c r="AC176" s="121"/>
      <c r="AD176" s="122" t="str">
        <f t="shared" si="6"/>
        <v/>
      </c>
      <c r="AE176" s="121"/>
      <c r="AF176" s="121"/>
      <c r="AG176" s="121"/>
      <c r="AH176" s="123" t="str">
        <f t="shared" si="224"/>
        <v/>
      </c>
      <c r="AI176" s="122" t="str">
        <f t="shared" si="7"/>
        <v/>
      </c>
      <c r="AJ176" s="387"/>
      <c r="AK176" s="388"/>
      <c r="AL176" s="124" t="str">
        <f t="shared" si="223"/>
        <v/>
      </c>
      <c r="AM176" s="451"/>
      <c r="AN176" s="388"/>
      <c r="AO176" s="384"/>
      <c r="AP176" s="367"/>
      <c r="AQ176" s="120" t="s">
        <v>145</v>
      </c>
      <c r="AR176" s="119"/>
      <c r="AS176" s="119"/>
      <c r="AT176" s="126"/>
      <c r="AU176" s="119"/>
      <c r="AV176" s="371"/>
      <c r="AW176" s="142" t="s">
        <v>139</v>
      </c>
      <c r="AX176" s="128"/>
      <c r="AY176" s="129"/>
      <c r="AZ176" s="130"/>
      <c r="BA176" s="143" t="s">
        <v>145</v>
      </c>
      <c r="BB176" s="128"/>
      <c r="BC176" s="128"/>
      <c r="BD176" s="128"/>
      <c r="BE176" s="373"/>
      <c r="BF176" s="374"/>
      <c r="BG176" s="374"/>
      <c r="BH176" s="131"/>
      <c r="AMI176" s="86"/>
    </row>
    <row r="177" spans="1:1023" ht="30" customHeight="1">
      <c r="A177" s="430">
        <v>52</v>
      </c>
      <c r="B177" s="433" t="s">
        <v>712</v>
      </c>
      <c r="C177" s="367"/>
      <c r="D177" s="433" t="s">
        <v>163</v>
      </c>
      <c r="E177" s="433" t="s">
        <v>164</v>
      </c>
      <c r="F177" s="427"/>
      <c r="G177" s="413"/>
      <c r="H177" s="416"/>
      <c r="I177" s="419"/>
      <c r="J177" s="136" t="s">
        <v>757</v>
      </c>
      <c r="K177" s="137"/>
      <c r="L177" s="419"/>
      <c r="M177" s="419"/>
      <c r="N177" s="407"/>
      <c r="O177" s="369"/>
      <c r="P177" s="391"/>
      <c r="Q177" s="385"/>
      <c r="R177" s="393"/>
      <c r="S177" s="394"/>
      <c r="T177" s="385"/>
      <c r="U177" s="404"/>
      <c r="V177" s="136" t="s">
        <v>150</v>
      </c>
      <c r="W177" s="116"/>
      <c r="X177" s="117"/>
      <c r="Y177" s="118"/>
      <c r="Z177" s="116"/>
      <c r="AA177" s="120" t="str">
        <f t="shared" si="5"/>
        <v/>
      </c>
      <c r="AB177" s="121"/>
      <c r="AC177" s="121"/>
      <c r="AD177" s="122" t="str">
        <f t="shared" si="6"/>
        <v/>
      </c>
      <c r="AE177" s="121"/>
      <c r="AF177" s="121"/>
      <c r="AG177" s="121"/>
      <c r="AH177" s="123" t="str">
        <f t="shared" si="224"/>
        <v/>
      </c>
      <c r="AI177" s="122" t="str">
        <f t="shared" si="7"/>
        <v/>
      </c>
      <c r="AJ177" s="387"/>
      <c r="AK177" s="388"/>
      <c r="AL177" s="124" t="str">
        <f t="shared" si="223"/>
        <v/>
      </c>
      <c r="AM177" s="451"/>
      <c r="AN177" s="388"/>
      <c r="AO177" s="384"/>
      <c r="AP177" s="367"/>
      <c r="AQ177" s="120" t="s">
        <v>155</v>
      </c>
      <c r="AR177" s="119"/>
      <c r="AS177" s="119"/>
      <c r="AT177" s="126"/>
      <c r="AU177" s="119"/>
      <c r="AV177" s="371"/>
      <c r="AW177" s="142" t="s">
        <v>150</v>
      </c>
      <c r="AX177" s="128"/>
      <c r="AY177" s="129"/>
      <c r="AZ177" s="130"/>
      <c r="BA177" s="143" t="s">
        <v>155</v>
      </c>
      <c r="BB177" s="128"/>
      <c r="BC177" s="128"/>
      <c r="BD177" s="128"/>
      <c r="BE177" s="373"/>
      <c r="BF177" s="374"/>
      <c r="BG177" s="374"/>
      <c r="BH177" s="131"/>
      <c r="AMI177" s="86"/>
    </row>
    <row r="178" spans="1:1023" ht="30" customHeight="1">
      <c r="A178" s="431">
        <v>52</v>
      </c>
      <c r="B178" s="434" t="s">
        <v>712</v>
      </c>
      <c r="C178" s="367"/>
      <c r="D178" s="434" t="s">
        <v>163</v>
      </c>
      <c r="E178" s="434" t="s">
        <v>164</v>
      </c>
      <c r="F178" s="427"/>
      <c r="G178" s="414"/>
      <c r="H178" s="417"/>
      <c r="I178" s="420"/>
      <c r="J178" s="136" t="s">
        <v>758</v>
      </c>
      <c r="K178" s="137"/>
      <c r="L178" s="420"/>
      <c r="M178" s="420"/>
      <c r="N178" s="408"/>
      <c r="O178" s="369"/>
      <c r="P178" s="392"/>
      <c r="Q178" s="385"/>
      <c r="R178" s="393"/>
      <c r="S178" s="394"/>
      <c r="T178" s="385"/>
      <c r="U178" s="405"/>
      <c r="V178" s="136" t="s">
        <v>161</v>
      </c>
      <c r="W178" s="116"/>
      <c r="X178" s="117"/>
      <c r="Y178" s="118"/>
      <c r="Z178" s="116"/>
      <c r="AA178" s="120" t="str">
        <f t="shared" si="5"/>
        <v/>
      </c>
      <c r="AB178" s="121"/>
      <c r="AC178" s="121"/>
      <c r="AD178" s="122" t="str">
        <f t="shared" si="6"/>
        <v/>
      </c>
      <c r="AE178" s="121"/>
      <c r="AF178" s="121"/>
      <c r="AG178" s="121"/>
      <c r="AH178" s="123" t="str">
        <f t="shared" si="224"/>
        <v/>
      </c>
      <c r="AI178" s="122" t="str">
        <f t="shared" si="7"/>
        <v/>
      </c>
      <c r="AJ178" s="387"/>
      <c r="AK178" s="388"/>
      <c r="AL178" s="124" t="str">
        <f t="shared" si="223"/>
        <v/>
      </c>
      <c r="AM178" s="452"/>
      <c r="AN178" s="388"/>
      <c r="AO178" s="384"/>
      <c r="AP178" s="367"/>
      <c r="AQ178" s="120" t="s">
        <v>162</v>
      </c>
      <c r="AR178" s="119"/>
      <c r="AS178" s="119"/>
      <c r="AT178" s="126"/>
      <c r="AU178" s="119"/>
      <c r="AV178" s="372"/>
      <c r="AW178" s="142" t="s">
        <v>161</v>
      </c>
      <c r="AX178" s="128"/>
      <c r="AY178" s="129"/>
      <c r="AZ178" s="130"/>
      <c r="BA178" s="143" t="s">
        <v>162</v>
      </c>
      <c r="BB178" s="128"/>
      <c r="BC178" s="128"/>
      <c r="BD178" s="128"/>
      <c r="BE178" s="373"/>
      <c r="BF178" s="374"/>
      <c r="BG178" s="374"/>
      <c r="BH178" s="131"/>
      <c r="AMI178" s="86"/>
    </row>
    <row r="179" spans="1:1023" s="144" customFormat="1" ht="126" customHeight="1">
      <c r="A179" s="429">
        <v>54</v>
      </c>
      <c r="B179" s="432" t="s">
        <v>712</v>
      </c>
      <c r="C179" s="367" t="s">
        <v>713</v>
      </c>
      <c r="D179" s="432" t="s">
        <v>1277</v>
      </c>
      <c r="E179" s="432" t="s">
        <v>1278</v>
      </c>
      <c r="F179" s="438" t="s">
        <v>1279</v>
      </c>
      <c r="G179" s="412" t="s">
        <v>1280</v>
      </c>
      <c r="H179" s="415" t="str">
        <f>IF(B179="Seguridad_Información","Posibilidad de "&amp;C179&amp;"con "&amp;M179&amp;" "&amp;"por"&amp;" "&amp;I179&amp;" "&amp;"debido a"&amp;" "&amp;L179,"Posibilidad de"&amp;" "&amp;M179&amp;" "&amp;"por"&amp;" "&amp;I179&amp;" debido a"&amp;" "&amp;L179)</f>
        <v>Posibilidad de Afectación Económica y Reputacional por retrasos en las respuestas a las necesidades y requerimientos de los usuarios debido a debilidades en el funcionamiento del aplicativo y/o asignación y seguimiento a las peticiones</v>
      </c>
      <c r="I179" s="444" t="s">
        <v>1281</v>
      </c>
      <c r="J179" s="136" t="s">
        <v>717</v>
      </c>
      <c r="K179" s="181" t="s">
        <v>1282</v>
      </c>
      <c r="L179" s="444" t="s">
        <v>1283</v>
      </c>
      <c r="M179" s="418" t="s">
        <v>763</v>
      </c>
      <c r="N179" s="406" t="s">
        <v>1284</v>
      </c>
      <c r="O179" s="369" t="s">
        <v>1006</v>
      </c>
      <c r="P179" s="390" t="str">
        <f>IF(OR($O179=[3]Tabla_Probabilidad!$D$30,$O179=[3]Tabla_Probabilidad!$D$32,$O179=[3]Tabla_Probabilidad!$J$32),"Muy Baja",IF(OR($O179=[3]Tabla_Probabilidad!$E$30,$O179=[3]Tabla_Probabilidad!$E$32,$O179=[3]Tabla_Probabilidad!$K$32),"Baja",IF(OR($O179=[3]Tabla_Probabilidad!$F$30,$O179=[3]Tabla_Probabilidad!$F$32,$O179=[3]Tabla_Probabilidad!$L$32),"Media",IF(OR($O179=[3]Tabla_Probabilidad!$G$30,$O179=[3]Tabla_Probabilidad!$G$32,$O179=[3]Tabla_Probabilidad!$M$32),"Alta",IF(OR($O179=[3]Tabla_Probabilidad!$H$30,$O179=[3]Tabla_Probabilidad!$H$32,$O179=[3]Tabla_Probabilidad!$N$32),"Muy Alta","")))))</f>
        <v>Muy Alta</v>
      </c>
      <c r="Q179" s="385">
        <f t="shared" ref="Q179" si="225">IF(P179="","",IF(P179="Muy Baja",0.2,IF(P179="Baja",0.4,IF(P179="Media",0.6,IF(P179="Alta",0.8,IF(P179="Muy Alta",1,))))))</f>
        <v>1</v>
      </c>
      <c r="R179" s="393" t="s">
        <v>723</v>
      </c>
      <c r="S179" s="394" t="str">
        <f>IF(OR($R179=[3]Tabla_Impacto!$D$24,$R179=[3]Tabla_Impacto!$D$27,$R179=[3]Tabla_Impacto!$J$24,$R179=[3]Tabla_Impacto!$P$26,$R179=[3]Tabla_Impacto!$V$26,$R179=[3]Tabla_Impacto!$AB$26),"Leve",IF(OR($R179=[3]Tabla_Impacto!$E$24,$R179=[3]Tabla_Impacto!$E$27,$R179=[3]Tabla_Impacto!$K$24,$R179=[3]Tabla_Impacto!$Q$26,$R179=[3]Tabla_Impacto!$W$26,$R179=[3]Tabla_Impacto!$AC$26),"Menor",IF(OR($R179=[3]Tabla_Impacto!$F$24,$R179=[3]Tabla_Impacto!$F$27,$R179=[3]Tabla_Impacto!$L$24,$R179=[3]Tabla_Impacto!$R$26,$R179=[3]Tabla_Impacto!$X$26,$R179=[3]Tabla_Impacto!$AD$26),"Moderado",IF(OR($R179=[3]Tabla_Impacto!$G$24,$R179=[3]Tabla_Impacto!$G$27,$R179=[3]Tabla_Impacto!$M$24,$R179=[3]Tabla_Impacto!$S$26,$R179=[3]Tabla_Impacto!$Y$26,$R179=[3]Tabla_Impacto!$AE$26),"Mayor",IF(OR($R179=[3]Tabla_Impacto!$H$24,$R179=[3]Tabla_Impacto!$H$27,$R179=[3]Tabla_Impacto!$N$24,$R179=[3]Tabla_Impacto!$T$26,$R179=[3]Tabla_Impacto!$Z$26,$R179=[3]Tabla_Impacto!$AF$26),"Catastrófico","")))))</f>
        <v>Moderado</v>
      </c>
      <c r="T179" s="385">
        <f t="shared" ref="T179" si="226">IF(S179="","",IF(S179="Leve",0.2,IF(S179="Menor",0.4,IF(S179="Moderado",0.6,IF(S179="Mayor",0.8,IF(S179="Catastrófico",1,))))))</f>
        <v>0.6</v>
      </c>
      <c r="U179" s="403" t="str">
        <f t="shared" ref="U179" si="227">IF(OR(AND(P179="Muy Baja",S179="Leve"),AND(P179="Muy Baja",S179="Menor"),AND(P179="Baja",S179="Leve")),"Bajo",IF(OR(AND(P179="Muy baja",S179="Moderado"),AND(P179="Baja",S179="Menor"),AND(P179="Baja",S179="Moderado"),AND(P179="Media",S179="Leve"),AND(P179="Media",S179="Menor"),AND(P179="Media",S179="Moderado"),AND(P179="Alta",S179="Leve"),AND(P179="Alta",S179="Menor")),"Moderado",IF(OR(AND(P179="Muy Baja",S179="Mayor"),AND(P179="Baja",S179="Mayor"),AND(P179="Media",S179="Mayor"),AND(P179="Alta",S179="Moderado"),AND(P179="Alta",S179="Mayor"),AND(P179="Muy Alta",S179="Leve"),AND(P179="Muy Alta",S179="Menor"),AND(P179="Muy Alta",S179="Moderado"),AND(P179="Muy Alta",S179="Mayor")),"Alto",IF(OR(AND(P179="Muy Baja",S179="Catastrófico"),AND(P179="Baja",S179="Catastrófico"),AND(P179="Media",S179="Catastrófico"),AND(P179="Alta",S179="Catastrófico"),AND(P179="Muy Alta",S179="Catastrófico")),"Extremo",""))))</f>
        <v>Alto</v>
      </c>
      <c r="V179" s="136" t="s">
        <v>91</v>
      </c>
      <c r="W179" s="116" t="s">
        <v>1285</v>
      </c>
      <c r="X179" s="117" t="s">
        <v>1286</v>
      </c>
      <c r="Y179" s="118" t="s">
        <v>200</v>
      </c>
      <c r="Z179" s="119" t="s">
        <v>1287</v>
      </c>
      <c r="AA179" s="120" t="str">
        <f t="shared" si="5"/>
        <v>Probabilidad</v>
      </c>
      <c r="AB179" s="121" t="s">
        <v>727</v>
      </c>
      <c r="AC179" s="121" t="s">
        <v>728</v>
      </c>
      <c r="AD179" s="122" t="str">
        <f t="shared" si="6"/>
        <v>40%</v>
      </c>
      <c r="AE179" s="121" t="s">
        <v>729</v>
      </c>
      <c r="AF179" s="121" t="s">
        <v>730</v>
      </c>
      <c r="AG179" s="121" t="s">
        <v>731</v>
      </c>
      <c r="AH179" s="123">
        <f>IFERROR(IF(AA179="Probabilidad",(Q179-(+Q179*AD179)),IF(AA179="Impacto",Q179,"")),"")</f>
        <v>0.6</v>
      </c>
      <c r="AI179" s="122">
        <f t="shared" si="7"/>
        <v>0.6</v>
      </c>
      <c r="AJ179" s="387" t="str">
        <f t="shared" ref="AJ179" si="228">IFERROR(IF(AK179="","",IF(AK179&lt;=0.2,"Muy Baja",IF(AK179&lt;=0.4,"Baja",IF(AK179&lt;=0.6,"Media",IF(AK179&lt;=0.8,"Alta","Muy Alta"))))),"")</f>
        <v>Muy Baja</v>
      </c>
      <c r="AK179" s="388">
        <f t="shared" ref="AK179" si="229">IFERROR(LOOKUP(MAX(AI179:AI185)+1,(AI179:AI185)),"")</f>
        <v>0.1764</v>
      </c>
      <c r="AL179" s="124">
        <f>IFERROR(IF(AA179="Impacto",(T179-(+T179*AD179)),IF(AA179="Probabilidad",T179,"")),"")</f>
        <v>0.6</v>
      </c>
      <c r="AM179" s="450" t="str">
        <f t="shared" ref="AM179" si="230">IFERROR(IF(AN179="","",IF(AN179&lt;=0.2,"Leve",IF(AN179&lt;=0.4,"Menor",IF(AN179&lt;=0.6,"Moderado",IF(AN179&lt;=0.8,"Mayor","Catastrófico"))))),"")</f>
        <v>Moderado</v>
      </c>
      <c r="AN179" s="388">
        <f t="shared" ref="AN179" si="231">IFERROR(LOOKUP(MAX(AL179:AL185)+1,(AL179:AL185)),"")</f>
        <v>0.6</v>
      </c>
      <c r="AO179" s="384" t="str">
        <f t="shared" ref="AO179" si="232">IFERROR(IF(OR(AND(AJ179="Muy Baja",AM179="Leve"),AND(AJ179="Muy Baja",AM179="Menor"),AND(AJ179="Baja",AM179="Leve")),"Bajo",IF(OR(AND(AJ179="Muy baja",AM179="Moderado"),AND(AJ179="Baja",AM179="Menor"),AND(AJ179="Baja",AM179="Moderado"),AND(AJ179="Media",AM179="Leve"),AND(AJ179="Media",AM179="Menor"),AND(AJ179="Media",AM179="Moderado"),AND(AJ179="Alta",AM179="Leve"),AND(AJ179="Alta",AM179="Menor")),"Moderado",IF(OR(AND(AJ179="Muy Baja",AM179="Mayor"),AND(AJ179="Baja",AM179="Mayor"),AND(AJ179="Media",AM179="Mayor"),AND(AJ179="Alta",AM179="Moderado"),AND(AJ179="Alta",AM179="Mayor"),AND(AJ179="Muy Alta",AM179="Leve"),AND(AJ179="Muy Alta",AM179="Menor"),AND(AJ179="Muy Alta",AM179="Moderado"),AND(AJ179="Muy Alta",AM179="Mayor")),"Alto",IF(OR(AND(AJ179="Muy Baja",AM179="Catastrófico"),AND(AJ179="Baja",AM179="Catastrófico"),AND(AJ179="Media",AM179="Catastrófico"),AND(AJ179="Alta",AM179="Catastrófico"),AND(AJ179="Muy Alta",AM179="Catastrófico")),"Extremo","")))),"")</f>
        <v>Moderado</v>
      </c>
      <c r="AP179" s="367" t="s">
        <v>104</v>
      </c>
      <c r="AQ179" s="120" t="s">
        <v>105</v>
      </c>
      <c r="AR179" s="119" t="s">
        <v>1288</v>
      </c>
      <c r="AS179" s="119" t="s">
        <v>1287</v>
      </c>
      <c r="AT179" s="135" t="s">
        <v>1289</v>
      </c>
      <c r="AU179" s="127" t="s">
        <v>733</v>
      </c>
      <c r="AV179" s="370" t="s">
        <v>1290</v>
      </c>
      <c r="AW179" s="142" t="s">
        <v>91</v>
      </c>
      <c r="AX179" s="264" t="s">
        <v>2866</v>
      </c>
      <c r="AY179" s="265" t="s">
        <v>3551</v>
      </c>
      <c r="AZ179" s="265" t="s">
        <v>3552</v>
      </c>
      <c r="BA179" s="143" t="s">
        <v>105</v>
      </c>
      <c r="BB179" s="264" t="s">
        <v>2867</v>
      </c>
      <c r="BC179" s="265" t="s">
        <v>3563</v>
      </c>
      <c r="BD179" s="265" t="s">
        <v>3564</v>
      </c>
      <c r="BE179" s="373" t="s">
        <v>2891</v>
      </c>
      <c r="BF179" s="373"/>
      <c r="BG179" s="373"/>
      <c r="BH179" s="182"/>
      <c r="BI179" s="90"/>
      <c r="BJ179" s="90"/>
      <c r="BK179" s="90"/>
      <c r="BL179" s="90"/>
      <c r="BM179" s="90"/>
      <c r="BN179" s="90"/>
      <c r="BO179" s="90"/>
      <c r="BP179" s="90"/>
      <c r="BQ179" s="90"/>
      <c r="BR179" s="90"/>
      <c r="BS179" s="90"/>
      <c r="BT179" s="90"/>
      <c r="BU179" s="90"/>
      <c r="BV179" s="90"/>
      <c r="BW179" s="90"/>
      <c r="BX179" s="90"/>
      <c r="BY179" s="90"/>
      <c r="BZ179" s="90"/>
      <c r="CA179" s="90"/>
      <c r="CB179" s="90"/>
      <c r="CC179" s="90"/>
      <c r="CD179" s="90"/>
      <c r="CE179" s="90"/>
      <c r="CF179" s="90"/>
      <c r="CG179" s="90"/>
      <c r="CH179" s="90"/>
      <c r="CI179" s="90"/>
      <c r="CJ179" s="90"/>
      <c r="CK179" s="90"/>
      <c r="CL179" s="90"/>
      <c r="CM179" s="90"/>
      <c r="CN179" s="90"/>
      <c r="CO179" s="90"/>
      <c r="CP179" s="90"/>
      <c r="CQ179" s="90"/>
      <c r="CR179" s="90"/>
      <c r="CS179" s="90"/>
      <c r="CT179" s="90"/>
      <c r="CU179" s="90"/>
      <c r="CV179" s="90"/>
      <c r="CW179" s="90"/>
      <c r="CX179" s="90"/>
      <c r="CY179" s="90"/>
      <c r="CZ179" s="90"/>
      <c r="DA179" s="90"/>
      <c r="DB179" s="90"/>
      <c r="DC179" s="90"/>
      <c r="DD179" s="90"/>
      <c r="DE179" s="90"/>
      <c r="DF179" s="90"/>
      <c r="DG179" s="90"/>
      <c r="DH179" s="90"/>
      <c r="DI179" s="90"/>
      <c r="DJ179" s="90"/>
      <c r="DK179" s="90"/>
      <c r="DL179" s="90"/>
      <c r="DM179" s="90"/>
      <c r="DN179" s="90"/>
      <c r="DO179" s="90"/>
      <c r="DP179" s="90"/>
      <c r="DQ179" s="90"/>
      <c r="DR179" s="90"/>
      <c r="DS179" s="90"/>
      <c r="DT179" s="90"/>
      <c r="DU179" s="90"/>
      <c r="DV179" s="90"/>
      <c r="DW179" s="90"/>
      <c r="DX179" s="90"/>
      <c r="DY179" s="90"/>
      <c r="DZ179" s="90"/>
      <c r="EA179" s="90"/>
      <c r="EB179" s="90"/>
      <c r="EC179" s="90"/>
      <c r="ED179" s="90"/>
      <c r="EE179" s="90"/>
      <c r="EF179" s="90"/>
      <c r="EG179" s="90"/>
      <c r="EH179" s="90"/>
      <c r="EI179" s="90"/>
      <c r="EJ179" s="90"/>
      <c r="EK179" s="90"/>
      <c r="EL179" s="90"/>
      <c r="EM179" s="90"/>
      <c r="EN179" s="90"/>
      <c r="EO179" s="90"/>
      <c r="EP179" s="90"/>
      <c r="EQ179" s="90"/>
      <c r="ER179" s="90"/>
      <c r="ES179" s="90"/>
      <c r="ET179" s="90"/>
      <c r="EU179" s="90"/>
      <c r="EV179" s="90"/>
      <c r="EW179" s="90"/>
      <c r="EX179" s="90"/>
      <c r="EY179" s="90"/>
      <c r="EZ179" s="90"/>
      <c r="FA179" s="90"/>
      <c r="FB179" s="90"/>
      <c r="FC179" s="90"/>
      <c r="FD179" s="90"/>
      <c r="FE179" s="90"/>
      <c r="FF179" s="90"/>
      <c r="FG179" s="90"/>
      <c r="FH179" s="90"/>
      <c r="FI179" s="90"/>
      <c r="FJ179" s="90"/>
      <c r="FK179" s="90"/>
      <c r="FL179" s="90"/>
      <c r="FM179" s="90"/>
      <c r="FN179" s="90"/>
      <c r="FO179" s="90"/>
      <c r="FP179" s="90"/>
      <c r="FQ179" s="90"/>
      <c r="FR179" s="90"/>
      <c r="FS179" s="90"/>
      <c r="FT179" s="90"/>
      <c r="FU179" s="90"/>
      <c r="FV179" s="90"/>
      <c r="FW179" s="90"/>
      <c r="FX179" s="90"/>
      <c r="FY179" s="90"/>
      <c r="FZ179" s="90"/>
      <c r="GA179" s="90"/>
      <c r="GB179" s="90"/>
      <c r="GC179" s="90"/>
      <c r="GD179" s="90"/>
      <c r="GE179" s="90"/>
      <c r="GF179" s="90"/>
      <c r="GG179" s="90"/>
      <c r="GH179" s="90"/>
      <c r="GI179" s="90"/>
      <c r="GJ179" s="90"/>
      <c r="GK179" s="90"/>
      <c r="GL179" s="90"/>
      <c r="GM179" s="90"/>
      <c r="GN179" s="90"/>
      <c r="GO179" s="90"/>
      <c r="GP179" s="90"/>
      <c r="GQ179" s="90"/>
      <c r="GR179" s="90"/>
      <c r="GS179" s="90"/>
      <c r="GT179" s="90"/>
      <c r="GU179" s="90"/>
      <c r="GV179" s="90"/>
      <c r="GW179" s="90"/>
      <c r="GX179" s="90"/>
      <c r="GY179" s="90"/>
      <c r="GZ179" s="90"/>
      <c r="HA179" s="90"/>
      <c r="HB179" s="90"/>
      <c r="HC179" s="90"/>
      <c r="HD179" s="90"/>
      <c r="HE179" s="90"/>
      <c r="HF179" s="90"/>
      <c r="HG179" s="90"/>
      <c r="HH179" s="90"/>
      <c r="HI179" s="90"/>
      <c r="HJ179" s="90"/>
      <c r="HK179" s="90"/>
      <c r="HL179" s="90"/>
      <c r="HM179" s="90"/>
      <c r="HN179" s="90"/>
      <c r="HO179" s="90"/>
      <c r="HP179" s="90"/>
      <c r="HQ179" s="90"/>
      <c r="HR179" s="90"/>
      <c r="HS179" s="90"/>
      <c r="HT179" s="90"/>
      <c r="HU179" s="90"/>
      <c r="HV179" s="90"/>
      <c r="HW179" s="90"/>
      <c r="HX179" s="90"/>
      <c r="HY179" s="90"/>
      <c r="HZ179" s="90"/>
      <c r="IA179" s="90"/>
      <c r="IB179" s="90"/>
      <c r="IC179" s="90"/>
      <c r="ID179" s="90"/>
      <c r="IE179" s="90"/>
      <c r="IF179" s="90"/>
      <c r="IG179" s="90"/>
      <c r="IH179" s="90"/>
      <c r="II179" s="90"/>
      <c r="IJ179" s="90"/>
      <c r="IK179" s="90"/>
      <c r="IL179" s="90"/>
      <c r="IM179" s="90"/>
      <c r="IN179" s="90"/>
      <c r="IO179" s="90"/>
      <c r="IP179" s="90"/>
      <c r="IQ179" s="90"/>
      <c r="IR179" s="90"/>
      <c r="IS179" s="90"/>
      <c r="IT179" s="90"/>
      <c r="IU179" s="90"/>
      <c r="IV179" s="90"/>
      <c r="IW179" s="90"/>
      <c r="IX179" s="90"/>
      <c r="IY179" s="90"/>
      <c r="IZ179" s="90"/>
      <c r="JA179" s="90"/>
      <c r="JB179" s="90"/>
      <c r="JC179" s="90"/>
      <c r="JD179" s="90"/>
      <c r="JE179" s="90"/>
      <c r="JF179" s="90"/>
      <c r="JG179" s="90"/>
      <c r="JH179" s="90"/>
      <c r="JI179" s="90"/>
      <c r="JJ179" s="90"/>
      <c r="JK179" s="90"/>
      <c r="JL179" s="90"/>
      <c r="JM179" s="90"/>
      <c r="JN179" s="90"/>
      <c r="JO179" s="90"/>
      <c r="JP179" s="90"/>
      <c r="JQ179" s="90"/>
      <c r="JR179" s="90"/>
      <c r="JS179" s="90"/>
      <c r="JT179" s="90"/>
      <c r="JU179" s="90"/>
      <c r="JV179" s="90"/>
      <c r="JW179" s="90"/>
      <c r="JX179" s="90"/>
      <c r="JY179" s="90"/>
      <c r="JZ179" s="90"/>
      <c r="KA179" s="90"/>
      <c r="KB179" s="90"/>
      <c r="KC179" s="90"/>
      <c r="KD179" s="90"/>
      <c r="KE179" s="90"/>
      <c r="KF179" s="90"/>
      <c r="KG179" s="90"/>
      <c r="KH179" s="90"/>
      <c r="KI179" s="90"/>
      <c r="KJ179" s="90"/>
      <c r="KK179" s="90"/>
      <c r="KL179" s="90"/>
      <c r="KM179" s="90"/>
      <c r="KN179" s="90"/>
      <c r="KO179" s="90"/>
      <c r="KP179" s="90"/>
      <c r="KQ179" s="90"/>
      <c r="KR179" s="90"/>
      <c r="KS179" s="90"/>
      <c r="KT179" s="90"/>
      <c r="KU179" s="90"/>
      <c r="KV179" s="90"/>
      <c r="KW179" s="90"/>
      <c r="KX179" s="90"/>
      <c r="KY179" s="90"/>
      <c r="KZ179" s="90"/>
      <c r="LA179" s="90"/>
      <c r="LB179" s="90"/>
      <c r="LC179" s="90"/>
      <c r="LD179" s="90"/>
      <c r="LE179" s="90"/>
      <c r="LF179" s="90"/>
      <c r="LG179" s="90"/>
      <c r="LH179" s="90"/>
      <c r="LI179" s="90"/>
      <c r="LJ179" s="90"/>
      <c r="LK179" s="90"/>
      <c r="LL179" s="90"/>
      <c r="LM179" s="90"/>
      <c r="LN179" s="90"/>
      <c r="LO179" s="90"/>
      <c r="LP179" s="90"/>
      <c r="LQ179" s="90"/>
      <c r="LR179" s="90"/>
      <c r="LS179" s="90"/>
      <c r="LT179" s="90"/>
      <c r="LU179" s="90"/>
      <c r="LV179" s="90"/>
      <c r="LW179" s="90"/>
      <c r="LX179" s="90"/>
      <c r="LY179" s="90"/>
      <c r="LZ179" s="90"/>
      <c r="MA179" s="90"/>
      <c r="MB179" s="90"/>
      <c r="MC179" s="90"/>
      <c r="MD179" s="90"/>
      <c r="ME179" s="90"/>
      <c r="MF179" s="90"/>
      <c r="MG179" s="90"/>
      <c r="MH179" s="90"/>
      <c r="MI179" s="90"/>
      <c r="MJ179" s="90"/>
      <c r="MK179" s="90"/>
      <c r="ML179" s="90"/>
      <c r="MM179" s="90"/>
      <c r="MN179" s="90"/>
      <c r="MO179" s="90"/>
      <c r="MP179" s="90"/>
      <c r="MQ179" s="90"/>
      <c r="MR179" s="90"/>
      <c r="MS179" s="90"/>
      <c r="MT179" s="90"/>
      <c r="MU179" s="90"/>
      <c r="MV179" s="90"/>
      <c r="MW179" s="90"/>
      <c r="MX179" s="90"/>
      <c r="MY179" s="90"/>
      <c r="MZ179" s="90"/>
      <c r="NA179" s="90"/>
      <c r="NB179" s="90"/>
      <c r="NC179" s="90"/>
      <c r="ND179" s="90"/>
      <c r="NE179" s="90"/>
      <c r="NF179" s="90"/>
      <c r="NG179" s="90"/>
      <c r="NH179" s="90"/>
      <c r="NI179" s="90"/>
      <c r="NJ179" s="90"/>
      <c r="NK179" s="90"/>
      <c r="NL179" s="90"/>
      <c r="NM179" s="90"/>
      <c r="NN179" s="90"/>
      <c r="NO179" s="90"/>
      <c r="NP179" s="90"/>
      <c r="NQ179" s="90"/>
      <c r="NR179" s="90"/>
      <c r="NS179" s="90"/>
      <c r="NT179" s="90"/>
      <c r="NU179" s="90"/>
      <c r="NV179" s="90"/>
      <c r="NW179" s="90"/>
      <c r="NX179" s="90"/>
      <c r="NY179" s="90"/>
      <c r="NZ179" s="90"/>
      <c r="OA179" s="90"/>
      <c r="OB179" s="90"/>
      <c r="OC179" s="90"/>
      <c r="OD179" s="90"/>
      <c r="OE179" s="90"/>
      <c r="OF179" s="90"/>
      <c r="OG179" s="90"/>
      <c r="OH179" s="90"/>
      <c r="OI179" s="90"/>
      <c r="OJ179" s="90"/>
      <c r="OK179" s="90"/>
      <c r="OL179" s="90"/>
      <c r="OM179" s="90"/>
      <c r="ON179" s="90"/>
      <c r="OO179" s="90"/>
      <c r="OP179" s="90"/>
      <c r="OQ179" s="90"/>
      <c r="OR179" s="90"/>
      <c r="OS179" s="90"/>
      <c r="OT179" s="90"/>
      <c r="OU179" s="90"/>
      <c r="OV179" s="90"/>
      <c r="OW179" s="90"/>
      <c r="OX179" s="90"/>
      <c r="OY179" s="90"/>
      <c r="OZ179" s="90"/>
      <c r="PA179" s="90"/>
      <c r="PB179" s="90"/>
      <c r="PC179" s="90"/>
      <c r="PD179" s="90"/>
      <c r="PE179" s="90"/>
      <c r="PF179" s="90"/>
      <c r="PG179" s="90"/>
      <c r="PH179" s="90"/>
      <c r="PI179" s="90"/>
      <c r="PJ179" s="90"/>
      <c r="PK179" s="90"/>
      <c r="PL179" s="90"/>
      <c r="PM179" s="90"/>
      <c r="PN179" s="90"/>
      <c r="PO179" s="90"/>
      <c r="PP179" s="90"/>
      <c r="PQ179" s="90"/>
      <c r="PR179" s="90"/>
      <c r="PS179" s="90"/>
      <c r="PT179" s="90"/>
      <c r="PU179" s="90"/>
      <c r="PV179" s="90"/>
      <c r="PW179" s="90"/>
      <c r="PX179" s="90"/>
      <c r="PY179" s="90"/>
      <c r="PZ179" s="90"/>
      <c r="QA179" s="90"/>
      <c r="QB179" s="90"/>
      <c r="QC179" s="90"/>
      <c r="QD179" s="90"/>
      <c r="QE179" s="90"/>
      <c r="QF179" s="90"/>
      <c r="QG179" s="90"/>
      <c r="QH179" s="90"/>
      <c r="QI179" s="90"/>
      <c r="QJ179" s="90"/>
      <c r="QK179" s="90"/>
      <c r="QL179" s="90"/>
      <c r="QM179" s="90"/>
      <c r="QN179" s="90"/>
      <c r="QO179" s="90"/>
      <c r="QP179" s="90"/>
      <c r="QQ179" s="90"/>
      <c r="QR179" s="90"/>
      <c r="QS179" s="90"/>
      <c r="QT179" s="90"/>
      <c r="QU179" s="90"/>
      <c r="QV179" s="90"/>
      <c r="QW179" s="90"/>
      <c r="QX179" s="90"/>
      <c r="QY179" s="90"/>
      <c r="QZ179" s="90"/>
      <c r="RA179" s="90"/>
      <c r="RB179" s="90"/>
      <c r="RC179" s="90"/>
      <c r="RD179" s="90"/>
      <c r="RE179" s="90"/>
      <c r="RF179" s="90"/>
      <c r="RG179" s="90"/>
      <c r="RH179" s="90"/>
      <c r="RI179" s="90"/>
      <c r="RJ179" s="90"/>
      <c r="RK179" s="90"/>
      <c r="RL179" s="90"/>
      <c r="RM179" s="90"/>
      <c r="RN179" s="90"/>
      <c r="RO179" s="90"/>
      <c r="RP179" s="90"/>
      <c r="RQ179" s="90"/>
      <c r="RR179" s="90"/>
      <c r="RS179" s="90"/>
      <c r="RT179" s="90"/>
      <c r="RU179" s="90"/>
      <c r="RV179" s="90"/>
      <c r="RW179" s="90"/>
      <c r="RX179" s="90"/>
      <c r="RY179" s="90"/>
      <c r="RZ179" s="90"/>
      <c r="SA179" s="90"/>
      <c r="SB179" s="90"/>
      <c r="SC179" s="90"/>
      <c r="SD179" s="90"/>
      <c r="SE179" s="90"/>
      <c r="SF179" s="90"/>
      <c r="SG179" s="90"/>
      <c r="SH179" s="90"/>
      <c r="SI179" s="90"/>
      <c r="SJ179" s="90"/>
      <c r="SK179" s="90"/>
      <c r="SL179" s="90"/>
      <c r="SM179" s="90"/>
      <c r="SN179" s="90"/>
      <c r="SO179" s="90"/>
      <c r="SP179" s="90"/>
      <c r="SQ179" s="90"/>
      <c r="SR179" s="90"/>
      <c r="SS179" s="90"/>
      <c r="ST179" s="90"/>
      <c r="SU179" s="90"/>
      <c r="SV179" s="90"/>
      <c r="SW179" s="90"/>
      <c r="SX179" s="90"/>
      <c r="SY179" s="90"/>
      <c r="SZ179" s="90"/>
      <c r="TA179" s="90"/>
      <c r="TB179" s="90"/>
      <c r="TC179" s="90"/>
      <c r="TD179" s="90"/>
      <c r="TE179" s="90"/>
      <c r="TF179" s="90"/>
      <c r="TG179" s="90"/>
      <c r="TH179" s="90"/>
      <c r="TI179" s="90"/>
      <c r="TJ179" s="90"/>
      <c r="TK179" s="90"/>
      <c r="TL179" s="90"/>
      <c r="TM179" s="90"/>
      <c r="TN179" s="90"/>
      <c r="TO179" s="90"/>
      <c r="TP179" s="90"/>
      <c r="TQ179" s="90"/>
      <c r="TR179" s="90"/>
      <c r="TS179" s="90"/>
      <c r="TT179" s="90"/>
      <c r="TU179" s="90"/>
      <c r="TV179" s="90"/>
      <c r="TW179" s="90"/>
      <c r="TX179" s="90"/>
      <c r="TY179" s="90"/>
      <c r="TZ179" s="90"/>
      <c r="UA179" s="90"/>
      <c r="UB179" s="90"/>
      <c r="UC179" s="90"/>
      <c r="UD179" s="90"/>
      <c r="UE179" s="90"/>
      <c r="UF179" s="90"/>
      <c r="UG179" s="90"/>
      <c r="UH179" s="90"/>
      <c r="UI179" s="90"/>
      <c r="UJ179" s="90"/>
      <c r="UK179" s="90"/>
      <c r="UL179" s="90"/>
      <c r="UM179" s="90"/>
      <c r="UN179" s="90"/>
      <c r="UO179" s="90"/>
      <c r="UP179" s="90"/>
      <c r="UQ179" s="90"/>
      <c r="UR179" s="90"/>
      <c r="US179" s="90"/>
      <c r="UT179" s="90"/>
      <c r="UU179" s="90"/>
      <c r="UV179" s="90"/>
      <c r="UW179" s="90"/>
      <c r="UX179" s="90"/>
      <c r="UY179" s="90"/>
      <c r="UZ179" s="90"/>
      <c r="VA179" s="90"/>
      <c r="VB179" s="90"/>
      <c r="VC179" s="90"/>
      <c r="VD179" s="90"/>
      <c r="VE179" s="90"/>
      <c r="VF179" s="90"/>
      <c r="VG179" s="90"/>
      <c r="VH179" s="90"/>
      <c r="VI179" s="90"/>
      <c r="VJ179" s="90"/>
      <c r="VK179" s="90"/>
      <c r="VL179" s="90"/>
      <c r="VM179" s="90"/>
      <c r="VN179" s="90"/>
      <c r="VO179" s="90"/>
      <c r="VP179" s="90"/>
      <c r="VQ179" s="90"/>
      <c r="VR179" s="90"/>
      <c r="VS179" s="90"/>
      <c r="VT179" s="90"/>
      <c r="VU179" s="90"/>
      <c r="VV179" s="90"/>
      <c r="VW179" s="90"/>
      <c r="VX179" s="90"/>
      <c r="VY179" s="90"/>
      <c r="VZ179" s="90"/>
      <c r="WA179" s="90"/>
      <c r="WB179" s="90"/>
      <c r="WC179" s="90"/>
      <c r="WD179" s="90"/>
      <c r="WE179" s="90"/>
      <c r="WF179" s="90"/>
      <c r="WG179" s="90"/>
      <c r="WH179" s="90"/>
      <c r="WI179" s="90"/>
      <c r="WJ179" s="90"/>
      <c r="WK179" s="90"/>
      <c r="WL179" s="90"/>
      <c r="WM179" s="90"/>
      <c r="WN179" s="90"/>
      <c r="WO179" s="90"/>
      <c r="WP179" s="90"/>
      <c r="WQ179" s="90"/>
      <c r="WR179" s="90"/>
      <c r="WS179" s="90"/>
      <c r="WT179" s="90"/>
      <c r="WU179" s="90"/>
      <c r="WV179" s="90"/>
      <c r="WW179" s="90"/>
      <c r="WX179" s="90"/>
      <c r="WY179" s="90"/>
      <c r="WZ179" s="90"/>
      <c r="XA179" s="90"/>
      <c r="XB179" s="90"/>
      <c r="XC179" s="90"/>
      <c r="XD179" s="90"/>
      <c r="XE179" s="90"/>
      <c r="XF179" s="90"/>
      <c r="XG179" s="90"/>
      <c r="XH179" s="90"/>
      <c r="XI179" s="90"/>
      <c r="XJ179" s="90"/>
      <c r="XK179" s="90"/>
      <c r="XL179" s="90"/>
      <c r="XM179" s="90"/>
      <c r="XN179" s="90"/>
      <c r="XO179" s="90"/>
      <c r="XP179" s="90"/>
      <c r="XQ179" s="90"/>
      <c r="XR179" s="90"/>
      <c r="XS179" s="90"/>
      <c r="XT179" s="90"/>
      <c r="XU179" s="90"/>
      <c r="XV179" s="90"/>
      <c r="XW179" s="90"/>
      <c r="XX179" s="90"/>
      <c r="XY179" s="90"/>
      <c r="XZ179" s="90"/>
      <c r="YA179" s="90"/>
      <c r="YB179" s="90"/>
      <c r="YC179" s="90"/>
      <c r="YD179" s="90"/>
      <c r="YE179" s="90"/>
      <c r="YF179" s="90"/>
      <c r="YG179" s="90"/>
      <c r="YH179" s="90"/>
      <c r="YI179" s="90"/>
      <c r="YJ179" s="90"/>
      <c r="YK179" s="90"/>
      <c r="YL179" s="90"/>
      <c r="YM179" s="90"/>
      <c r="YN179" s="90"/>
      <c r="YO179" s="90"/>
      <c r="YP179" s="90"/>
      <c r="YQ179" s="90"/>
      <c r="YR179" s="90"/>
      <c r="YS179" s="90"/>
      <c r="YT179" s="90"/>
      <c r="YU179" s="90"/>
      <c r="YV179" s="90"/>
      <c r="YW179" s="90"/>
      <c r="YX179" s="90"/>
      <c r="YY179" s="90"/>
      <c r="YZ179" s="90"/>
      <c r="ZA179" s="90"/>
      <c r="ZB179" s="90"/>
      <c r="ZC179" s="90"/>
      <c r="ZD179" s="90"/>
      <c r="ZE179" s="90"/>
      <c r="ZF179" s="90"/>
      <c r="ZG179" s="90"/>
      <c r="ZH179" s="90"/>
      <c r="ZI179" s="90"/>
      <c r="ZJ179" s="90"/>
      <c r="ZK179" s="90"/>
      <c r="ZL179" s="90"/>
      <c r="ZM179" s="90"/>
      <c r="ZN179" s="90"/>
      <c r="ZO179" s="90"/>
      <c r="ZP179" s="90"/>
      <c r="ZQ179" s="90"/>
      <c r="ZR179" s="90"/>
      <c r="ZS179" s="90"/>
      <c r="ZT179" s="90"/>
      <c r="ZU179" s="90"/>
      <c r="ZV179" s="90"/>
      <c r="ZW179" s="90"/>
      <c r="ZX179" s="90"/>
      <c r="ZY179" s="90"/>
      <c r="ZZ179" s="90"/>
      <c r="AAA179" s="90"/>
      <c r="AAB179" s="90"/>
      <c r="AAC179" s="90"/>
      <c r="AAD179" s="90"/>
      <c r="AAE179" s="90"/>
      <c r="AAF179" s="90"/>
      <c r="AAG179" s="90"/>
      <c r="AAH179" s="90"/>
      <c r="AAI179" s="90"/>
      <c r="AAJ179" s="90"/>
      <c r="AAK179" s="90"/>
      <c r="AAL179" s="90"/>
      <c r="AAM179" s="90"/>
      <c r="AAN179" s="90"/>
      <c r="AAO179" s="90"/>
      <c r="AAP179" s="90"/>
      <c r="AAQ179" s="90"/>
      <c r="AAR179" s="90"/>
      <c r="AAS179" s="90"/>
      <c r="AAT179" s="90"/>
      <c r="AAU179" s="90"/>
      <c r="AAV179" s="90"/>
      <c r="AAW179" s="90"/>
      <c r="AAX179" s="90"/>
      <c r="AAY179" s="90"/>
      <c r="AAZ179" s="90"/>
      <c r="ABA179" s="90"/>
      <c r="ABB179" s="90"/>
      <c r="ABC179" s="90"/>
      <c r="ABD179" s="90"/>
      <c r="ABE179" s="90"/>
      <c r="ABF179" s="90"/>
      <c r="ABG179" s="90"/>
      <c r="ABH179" s="90"/>
      <c r="ABI179" s="90"/>
      <c r="ABJ179" s="90"/>
      <c r="ABK179" s="90"/>
      <c r="ABL179" s="90"/>
      <c r="ABM179" s="90"/>
      <c r="ABN179" s="90"/>
      <c r="ABO179" s="90"/>
      <c r="ABP179" s="90"/>
      <c r="ABQ179" s="90"/>
      <c r="ABR179" s="90"/>
      <c r="ABS179" s="90"/>
      <c r="ABT179" s="90"/>
      <c r="ABU179" s="90"/>
      <c r="ABV179" s="90"/>
      <c r="ABW179" s="90"/>
      <c r="ABX179" s="90"/>
      <c r="ABY179" s="90"/>
      <c r="ABZ179" s="90"/>
      <c r="ACA179" s="90"/>
      <c r="ACB179" s="90"/>
      <c r="ACC179" s="90"/>
      <c r="ACD179" s="90"/>
      <c r="ACE179" s="90"/>
      <c r="ACF179" s="90"/>
      <c r="ACG179" s="90"/>
      <c r="ACH179" s="90"/>
      <c r="ACI179" s="90"/>
      <c r="ACJ179" s="90"/>
      <c r="ACK179" s="90"/>
      <c r="ACL179" s="90"/>
      <c r="ACM179" s="90"/>
      <c r="ACN179" s="90"/>
      <c r="ACO179" s="90"/>
      <c r="ACP179" s="90"/>
      <c r="ACQ179" s="90"/>
      <c r="ACR179" s="90"/>
      <c r="ACS179" s="90"/>
      <c r="ACT179" s="90"/>
      <c r="ACU179" s="90"/>
      <c r="ACV179" s="90"/>
      <c r="ACW179" s="90"/>
      <c r="ACX179" s="90"/>
      <c r="ACY179" s="90"/>
      <c r="ACZ179" s="90"/>
      <c r="ADA179" s="90"/>
      <c r="ADB179" s="90"/>
      <c r="ADC179" s="90"/>
      <c r="ADD179" s="90"/>
      <c r="ADE179" s="90"/>
      <c r="ADF179" s="90"/>
      <c r="ADG179" s="90"/>
      <c r="ADH179" s="90"/>
      <c r="ADI179" s="90"/>
      <c r="ADJ179" s="90"/>
      <c r="ADK179" s="90"/>
      <c r="ADL179" s="90"/>
      <c r="ADM179" s="90"/>
      <c r="ADN179" s="90"/>
      <c r="ADO179" s="90"/>
      <c r="ADP179" s="90"/>
      <c r="ADQ179" s="90"/>
      <c r="ADR179" s="90"/>
      <c r="ADS179" s="90"/>
      <c r="ADT179" s="90"/>
      <c r="ADU179" s="90"/>
      <c r="ADV179" s="90"/>
      <c r="ADW179" s="90"/>
      <c r="ADX179" s="90"/>
      <c r="ADY179" s="90"/>
      <c r="ADZ179" s="90"/>
      <c r="AEA179" s="90"/>
      <c r="AEB179" s="90"/>
      <c r="AEC179" s="90"/>
      <c r="AED179" s="90"/>
      <c r="AEE179" s="90"/>
      <c r="AEF179" s="90"/>
      <c r="AEG179" s="90"/>
      <c r="AEH179" s="90"/>
      <c r="AEI179" s="90"/>
      <c r="AEJ179" s="90"/>
      <c r="AEK179" s="90"/>
      <c r="AEL179" s="90"/>
      <c r="AEM179" s="90"/>
      <c r="AEN179" s="90"/>
      <c r="AEO179" s="90"/>
      <c r="AEP179" s="90"/>
      <c r="AEQ179" s="90"/>
      <c r="AER179" s="90"/>
      <c r="AES179" s="90"/>
      <c r="AET179" s="90"/>
      <c r="AEU179" s="90"/>
      <c r="AEV179" s="90"/>
      <c r="AEW179" s="90"/>
      <c r="AEX179" s="90"/>
      <c r="AEY179" s="90"/>
      <c r="AEZ179" s="90"/>
      <c r="AFA179" s="90"/>
      <c r="AFB179" s="90"/>
      <c r="AFC179" s="90"/>
      <c r="AFD179" s="90"/>
      <c r="AFE179" s="90"/>
      <c r="AFF179" s="90"/>
      <c r="AFG179" s="90"/>
      <c r="AFH179" s="90"/>
      <c r="AFI179" s="90"/>
      <c r="AFJ179" s="90"/>
      <c r="AFK179" s="90"/>
      <c r="AFL179" s="90"/>
      <c r="AFM179" s="90"/>
      <c r="AFN179" s="90"/>
      <c r="AFO179" s="90"/>
      <c r="AFP179" s="90"/>
      <c r="AFQ179" s="90"/>
      <c r="AFR179" s="90"/>
      <c r="AFS179" s="90"/>
      <c r="AFT179" s="90"/>
      <c r="AFU179" s="90"/>
      <c r="AFV179" s="90"/>
      <c r="AFW179" s="90"/>
      <c r="AFX179" s="90"/>
      <c r="AFY179" s="90"/>
      <c r="AFZ179" s="90"/>
      <c r="AGA179" s="90"/>
      <c r="AGB179" s="90"/>
      <c r="AGC179" s="90"/>
      <c r="AGD179" s="90"/>
      <c r="AGE179" s="90"/>
      <c r="AGF179" s="90"/>
      <c r="AGG179" s="90"/>
      <c r="AGH179" s="90"/>
      <c r="AGI179" s="90"/>
      <c r="AGJ179" s="90"/>
      <c r="AGK179" s="90"/>
      <c r="AGL179" s="90"/>
      <c r="AGM179" s="90"/>
      <c r="AGN179" s="90"/>
      <c r="AGO179" s="90"/>
      <c r="AGP179" s="90"/>
      <c r="AGQ179" s="90"/>
      <c r="AGR179" s="90"/>
      <c r="AGS179" s="90"/>
      <c r="AGT179" s="90"/>
      <c r="AGU179" s="90"/>
      <c r="AGV179" s="90"/>
      <c r="AGW179" s="90"/>
      <c r="AGX179" s="90"/>
      <c r="AGY179" s="90"/>
      <c r="AGZ179" s="90"/>
      <c r="AHA179" s="90"/>
      <c r="AHB179" s="90"/>
      <c r="AHC179" s="90"/>
      <c r="AHD179" s="90"/>
      <c r="AHE179" s="90"/>
      <c r="AHF179" s="90"/>
      <c r="AHG179" s="90"/>
      <c r="AHH179" s="90"/>
      <c r="AHI179" s="90"/>
      <c r="AHJ179" s="90"/>
      <c r="AHK179" s="90"/>
      <c r="AHL179" s="90"/>
      <c r="AHM179" s="90"/>
      <c r="AHN179" s="90"/>
      <c r="AHO179" s="90"/>
      <c r="AHP179" s="90"/>
      <c r="AHQ179" s="90"/>
      <c r="AHR179" s="90"/>
      <c r="AHS179" s="90"/>
      <c r="AHT179" s="90"/>
      <c r="AHU179" s="90"/>
      <c r="AHV179" s="90"/>
      <c r="AHW179" s="90"/>
      <c r="AHX179" s="90"/>
      <c r="AHY179" s="90"/>
      <c r="AHZ179" s="90"/>
      <c r="AIA179" s="90"/>
      <c r="AIB179" s="90"/>
      <c r="AIC179" s="90"/>
      <c r="AID179" s="90"/>
      <c r="AIE179" s="90"/>
      <c r="AIF179" s="90"/>
      <c r="AIG179" s="90"/>
      <c r="AIH179" s="90"/>
      <c r="AII179" s="90"/>
      <c r="AIJ179" s="90"/>
      <c r="AIK179" s="90"/>
      <c r="AIL179" s="90"/>
      <c r="AIM179" s="90"/>
      <c r="AIN179" s="90"/>
      <c r="AIO179" s="90"/>
      <c r="AIP179" s="90"/>
      <c r="AIQ179" s="90"/>
      <c r="AIR179" s="90"/>
      <c r="AIS179" s="90"/>
      <c r="AIT179" s="90"/>
      <c r="AIU179" s="90"/>
      <c r="AIV179" s="90"/>
      <c r="AIW179" s="90"/>
      <c r="AIX179" s="90"/>
      <c r="AIY179" s="90"/>
      <c r="AIZ179" s="90"/>
      <c r="AJA179" s="90"/>
      <c r="AJB179" s="90"/>
      <c r="AJC179" s="90"/>
      <c r="AJD179" s="90"/>
      <c r="AJE179" s="90"/>
      <c r="AJF179" s="90"/>
      <c r="AJG179" s="90"/>
      <c r="AJH179" s="90"/>
      <c r="AJI179" s="90"/>
      <c r="AJJ179" s="90"/>
      <c r="AJK179" s="90"/>
      <c r="AJL179" s="90"/>
      <c r="AJM179" s="90"/>
      <c r="AJN179" s="90"/>
      <c r="AJO179" s="90"/>
      <c r="AJP179" s="90"/>
      <c r="AJQ179" s="90"/>
      <c r="AJR179" s="90"/>
      <c r="AJS179" s="90"/>
      <c r="AJT179" s="90"/>
      <c r="AJU179" s="90"/>
      <c r="AJV179" s="90"/>
      <c r="AJW179" s="90"/>
      <c r="AJX179" s="90"/>
      <c r="AJY179" s="90"/>
      <c r="AJZ179" s="90"/>
      <c r="AKA179" s="90"/>
      <c r="AKB179" s="90"/>
      <c r="AKC179" s="90"/>
      <c r="AKD179" s="90"/>
      <c r="AKE179" s="90"/>
      <c r="AKF179" s="90"/>
      <c r="AKG179" s="90"/>
      <c r="AKH179" s="90"/>
      <c r="AKI179" s="90"/>
      <c r="AKJ179" s="90"/>
      <c r="AKK179" s="90"/>
      <c r="AKL179" s="90"/>
      <c r="AKM179" s="90"/>
      <c r="AKN179" s="90"/>
      <c r="AKO179" s="90"/>
      <c r="AKP179" s="90"/>
      <c r="AKQ179" s="90"/>
      <c r="AKR179" s="90"/>
      <c r="AKS179" s="90"/>
      <c r="AKT179" s="90"/>
      <c r="AKU179" s="90"/>
      <c r="AKV179" s="90"/>
      <c r="AKW179" s="90"/>
      <c r="AKX179" s="90"/>
      <c r="AKY179" s="90"/>
      <c r="AKZ179" s="90"/>
      <c r="ALA179" s="90"/>
      <c r="ALB179" s="90"/>
      <c r="ALC179" s="90"/>
      <c r="ALD179" s="90"/>
      <c r="ALE179" s="90"/>
      <c r="ALF179" s="90"/>
      <c r="ALG179" s="90"/>
      <c r="ALH179" s="90"/>
      <c r="ALI179" s="90"/>
      <c r="ALJ179" s="90"/>
      <c r="ALK179" s="90"/>
      <c r="ALL179" s="90"/>
      <c r="ALM179" s="90"/>
      <c r="ALN179" s="90"/>
      <c r="ALO179" s="90"/>
      <c r="ALP179" s="90"/>
      <c r="ALQ179" s="90"/>
      <c r="ALR179" s="90"/>
      <c r="ALS179" s="90"/>
      <c r="ALT179" s="90"/>
      <c r="ALU179" s="90"/>
      <c r="ALV179" s="90"/>
      <c r="ALW179" s="90"/>
      <c r="ALX179" s="90"/>
      <c r="ALY179" s="90"/>
      <c r="ALZ179" s="90"/>
      <c r="AMA179" s="90"/>
      <c r="AMB179" s="90"/>
      <c r="AMC179" s="90"/>
      <c r="AMD179" s="90"/>
      <c r="AME179" s="90"/>
      <c r="AMF179" s="90"/>
      <c r="AMG179" s="90"/>
      <c r="AMH179" s="90"/>
      <c r="AMI179" s="90"/>
    </row>
    <row r="180" spans="1:1023" ht="149.25" customHeight="1">
      <c r="A180" s="430">
        <v>54</v>
      </c>
      <c r="B180" s="433" t="s">
        <v>712</v>
      </c>
      <c r="C180" s="367"/>
      <c r="D180" s="433" t="s">
        <v>1277</v>
      </c>
      <c r="E180" s="433" t="s">
        <v>1278</v>
      </c>
      <c r="F180" s="439"/>
      <c r="G180" s="413"/>
      <c r="H180" s="416"/>
      <c r="I180" s="445"/>
      <c r="J180" s="136" t="s">
        <v>735</v>
      </c>
      <c r="K180" s="181" t="s">
        <v>1291</v>
      </c>
      <c r="L180" s="445"/>
      <c r="M180" s="419"/>
      <c r="N180" s="407"/>
      <c r="O180" s="369"/>
      <c r="P180" s="391"/>
      <c r="Q180" s="385"/>
      <c r="R180" s="393"/>
      <c r="S180" s="394"/>
      <c r="T180" s="385"/>
      <c r="U180" s="404"/>
      <c r="V180" s="136" t="s">
        <v>112</v>
      </c>
      <c r="W180" s="138" t="s">
        <v>1292</v>
      </c>
      <c r="X180" s="139" t="s">
        <v>1293</v>
      </c>
      <c r="Y180" s="118" t="s">
        <v>200</v>
      </c>
      <c r="Z180" s="134" t="s">
        <v>1287</v>
      </c>
      <c r="AA180" s="120" t="str">
        <f t="shared" si="5"/>
        <v>Probabilidad</v>
      </c>
      <c r="AB180" s="121" t="s">
        <v>740</v>
      </c>
      <c r="AC180" s="121" t="s">
        <v>728</v>
      </c>
      <c r="AD180" s="122" t="str">
        <f t="shared" si="6"/>
        <v>30%</v>
      </c>
      <c r="AE180" s="121" t="s">
        <v>729</v>
      </c>
      <c r="AF180" s="121" t="s">
        <v>730</v>
      </c>
      <c r="AG180" s="121" t="s">
        <v>731</v>
      </c>
      <c r="AH180" s="123">
        <f>IFERROR(IF(AND(AA179="Probabilidad",AA180="Probabilidad"),(AI179-(+AI179*AD180)),IF(AND(AA180="Probabilidad",AA179="Impacto"),(AI179-(+AI179*AD180)),IF(AA180="Impacto",AI179,""))),"")</f>
        <v>0.42</v>
      </c>
      <c r="AI180" s="122">
        <f t="shared" si="7"/>
        <v>0.42</v>
      </c>
      <c r="AJ180" s="387"/>
      <c r="AK180" s="388"/>
      <c r="AL180" s="124">
        <f t="shared" si="223"/>
        <v>0.6</v>
      </c>
      <c r="AM180" s="451"/>
      <c r="AN180" s="388"/>
      <c r="AO180" s="384"/>
      <c r="AP180" s="367"/>
      <c r="AQ180" s="120" t="s">
        <v>118</v>
      </c>
      <c r="AR180" s="134" t="s">
        <v>1294</v>
      </c>
      <c r="AS180" s="134" t="s">
        <v>1287</v>
      </c>
      <c r="AT180" s="141" t="s">
        <v>747</v>
      </c>
      <c r="AU180" s="127" t="s">
        <v>733</v>
      </c>
      <c r="AV180" s="371"/>
      <c r="AW180" s="142" t="s">
        <v>112</v>
      </c>
      <c r="AX180" s="264" t="s">
        <v>2866</v>
      </c>
      <c r="AY180" s="265" t="s">
        <v>3553</v>
      </c>
      <c r="AZ180" s="265" t="s">
        <v>3554</v>
      </c>
      <c r="BA180" s="143" t="s">
        <v>118</v>
      </c>
      <c r="BB180" s="264" t="s">
        <v>2866</v>
      </c>
      <c r="BC180" s="265" t="s">
        <v>3565</v>
      </c>
      <c r="BD180" s="265" t="s">
        <v>3566</v>
      </c>
      <c r="BE180" s="373"/>
      <c r="BF180" s="373"/>
      <c r="BG180" s="373"/>
      <c r="BH180" s="182"/>
      <c r="AMI180" s="86"/>
    </row>
    <row r="181" spans="1:1023" ht="88.5" customHeight="1">
      <c r="A181" s="430">
        <v>54</v>
      </c>
      <c r="B181" s="433" t="s">
        <v>712</v>
      </c>
      <c r="C181" s="367"/>
      <c r="D181" s="433" t="s">
        <v>1277</v>
      </c>
      <c r="E181" s="433" t="s">
        <v>1278</v>
      </c>
      <c r="F181" s="439"/>
      <c r="G181" s="413"/>
      <c r="H181" s="416"/>
      <c r="I181" s="445"/>
      <c r="J181" s="136" t="s">
        <v>741</v>
      </c>
      <c r="K181" s="181" t="s">
        <v>1295</v>
      </c>
      <c r="L181" s="445"/>
      <c r="M181" s="419"/>
      <c r="N181" s="407"/>
      <c r="O181" s="369"/>
      <c r="P181" s="391"/>
      <c r="Q181" s="385"/>
      <c r="R181" s="393"/>
      <c r="S181" s="394"/>
      <c r="T181" s="385"/>
      <c r="U181" s="404"/>
      <c r="V181" s="136" t="s">
        <v>124</v>
      </c>
      <c r="W181" s="138" t="s">
        <v>1296</v>
      </c>
      <c r="X181" s="139" t="s">
        <v>1297</v>
      </c>
      <c r="Y181" s="145" t="s">
        <v>1298</v>
      </c>
      <c r="Z181" s="134" t="s">
        <v>1287</v>
      </c>
      <c r="AA181" s="120" t="str">
        <f t="shared" si="5"/>
        <v>Probabilidad</v>
      </c>
      <c r="AB181" s="121" t="s">
        <v>740</v>
      </c>
      <c r="AC181" s="121" t="s">
        <v>728</v>
      </c>
      <c r="AD181" s="122" t="str">
        <f t="shared" si="6"/>
        <v>30%</v>
      </c>
      <c r="AE181" s="121" t="s">
        <v>729</v>
      </c>
      <c r="AF181" s="121" t="s">
        <v>730</v>
      </c>
      <c r="AG181" s="121" t="s">
        <v>731</v>
      </c>
      <c r="AH181" s="123">
        <f t="shared" si="224"/>
        <v>0.29399999999999998</v>
      </c>
      <c r="AI181" s="122">
        <f t="shared" si="7"/>
        <v>0.29399999999999998</v>
      </c>
      <c r="AJ181" s="387"/>
      <c r="AK181" s="388"/>
      <c r="AL181" s="124">
        <f t="shared" si="223"/>
        <v>0.6</v>
      </c>
      <c r="AM181" s="451"/>
      <c r="AN181" s="388"/>
      <c r="AO181" s="384"/>
      <c r="AP181" s="367"/>
      <c r="AQ181" s="120" t="s">
        <v>128</v>
      </c>
      <c r="AR181" s="134" t="s">
        <v>94</v>
      </c>
      <c r="AS181" s="134" t="s">
        <v>94</v>
      </c>
      <c r="AT181" s="141" t="s">
        <v>94</v>
      </c>
      <c r="AU181" s="127" t="s">
        <v>94</v>
      </c>
      <c r="AV181" s="371"/>
      <c r="AW181" s="142" t="s">
        <v>124</v>
      </c>
      <c r="AX181" s="264" t="s">
        <v>2866</v>
      </c>
      <c r="AY181" s="265" t="s">
        <v>3555</v>
      </c>
      <c r="AZ181" s="265" t="s">
        <v>3556</v>
      </c>
      <c r="BA181" s="143" t="s">
        <v>128</v>
      </c>
      <c r="BB181" s="128"/>
      <c r="BC181" s="128"/>
      <c r="BD181" s="128"/>
      <c r="BE181" s="373"/>
      <c r="BF181" s="373"/>
      <c r="BG181" s="373"/>
      <c r="BH181" s="182"/>
      <c r="AMI181" s="86"/>
    </row>
    <row r="182" spans="1:1023" ht="131.25" customHeight="1">
      <c r="A182" s="430">
        <v>54</v>
      </c>
      <c r="B182" s="433" t="s">
        <v>712</v>
      </c>
      <c r="C182" s="367"/>
      <c r="D182" s="433" t="s">
        <v>1277</v>
      </c>
      <c r="E182" s="433" t="s">
        <v>1278</v>
      </c>
      <c r="F182" s="439"/>
      <c r="G182" s="413"/>
      <c r="H182" s="416"/>
      <c r="I182" s="445"/>
      <c r="J182" s="136" t="s">
        <v>749</v>
      </c>
      <c r="K182" s="181" t="s">
        <v>1299</v>
      </c>
      <c r="L182" s="445"/>
      <c r="M182" s="419"/>
      <c r="N182" s="407"/>
      <c r="O182" s="369"/>
      <c r="P182" s="391"/>
      <c r="Q182" s="385"/>
      <c r="R182" s="393"/>
      <c r="S182" s="394"/>
      <c r="T182" s="385"/>
      <c r="U182" s="404"/>
      <c r="V182" s="136" t="s">
        <v>131</v>
      </c>
      <c r="W182" s="138" t="s">
        <v>1300</v>
      </c>
      <c r="X182" s="139" t="s">
        <v>1301</v>
      </c>
      <c r="Y182" s="118" t="s">
        <v>200</v>
      </c>
      <c r="Z182" s="134" t="s">
        <v>1287</v>
      </c>
      <c r="AA182" s="120" t="str">
        <f t="shared" si="5"/>
        <v>Probabilidad</v>
      </c>
      <c r="AB182" s="121" t="s">
        <v>727</v>
      </c>
      <c r="AC182" s="121" t="s">
        <v>728</v>
      </c>
      <c r="AD182" s="122" t="str">
        <f t="shared" si="6"/>
        <v>40%</v>
      </c>
      <c r="AE182" s="121" t="s">
        <v>729</v>
      </c>
      <c r="AF182" s="121" t="s">
        <v>730</v>
      </c>
      <c r="AG182" s="121" t="s">
        <v>731</v>
      </c>
      <c r="AH182" s="123">
        <f t="shared" si="224"/>
        <v>0.1764</v>
      </c>
      <c r="AI182" s="122">
        <f t="shared" si="7"/>
        <v>0.1764</v>
      </c>
      <c r="AJ182" s="387"/>
      <c r="AK182" s="388"/>
      <c r="AL182" s="124">
        <f t="shared" si="223"/>
        <v>0.6</v>
      </c>
      <c r="AM182" s="451"/>
      <c r="AN182" s="388"/>
      <c r="AO182" s="384"/>
      <c r="AP182" s="367"/>
      <c r="AQ182" s="120" t="s">
        <v>136</v>
      </c>
      <c r="AR182" s="134" t="s">
        <v>1302</v>
      </c>
      <c r="AS182" s="134" t="s">
        <v>1287</v>
      </c>
      <c r="AT182" s="141" t="s">
        <v>1046</v>
      </c>
      <c r="AU182" s="127" t="s">
        <v>733</v>
      </c>
      <c r="AV182" s="371"/>
      <c r="AW182" s="142" t="s">
        <v>131</v>
      </c>
      <c r="AX182" s="264" t="s">
        <v>2866</v>
      </c>
      <c r="AY182" s="265" t="s">
        <v>3557</v>
      </c>
      <c r="AZ182" s="265" t="s">
        <v>3558</v>
      </c>
      <c r="BA182" s="143" t="s">
        <v>136</v>
      </c>
      <c r="BB182" s="264" t="s">
        <v>2866</v>
      </c>
      <c r="BC182" s="265" t="s">
        <v>3567</v>
      </c>
      <c r="BD182" s="265" t="s">
        <v>3568</v>
      </c>
      <c r="BE182" s="373"/>
      <c r="BF182" s="373"/>
      <c r="BG182" s="373"/>
      <c r="BH182" s="182"/>
      <c r="AMI182" s="86"/>
    </row>
    <row r="183" spans="1:1023" ht="90" customHeight="1">
      <c r="A183" s="430">
        <v>54</v>
      </c>
      <c r="B183" s="433" t="s">
        <v>712</v>
      </c>
      <c r="C183" s="367"/>
      <c r="D183" s="433" t="s">
        <v>1277</v>
      </c>
      <c r="E183" s="433" t="s">
        <v>1278</v>
      </c>
      <c r="F183" s="439"/>
      <c r="G183" s="413"/>
      <c r="H183" s="416"/>
      <c r="I183" s="445"/>
      <c r="J183" s="136" t="s">
        <v>756</v>
      </c>
      <c r="K183" s="181"/>
      <c r="L183" s="445"/>
      <c r="M183" s="419"/>
      <c r="N183" s="407"/>
      <c r="O183" s="369"/>
      <c r="P183" s="391"/>
      <c r="Q183" s="385"/>
      <c r="R183" s="393"/>
      <c r="S183" s="394"/>
      <c r="T183" s="385"/>
      <c r="U183" s="404"/>
      <c r="V183" s="136" t="s">
        <v>139</v>
      </c>
      <c r="W183" s="138"/>
      <c r="X183" s="139"/>
      <c r="Y183" s="118"/>
      <c r="Z183" s="138"/>
      <c r="AA183" s="120" t="str">
        <f t="shared" si="5"/>
        <v/>
      </c>
      <c r="AB183" s="121"/>
      <c r="AC183" s="121"/>
      <c r="AD183" s="122" t="str">
        <f t="shared" si="6"/>
        <v/>
      </c>
      <c r="AE183" s="121"/>
      <c r="AF183" s="121"/>
      <c r="AG183" s="121"/>
      <c r="AH183" s="123" t="str">
        <f t="shared" si="224"/>
        <v/>
      </c>
      <c r="AI183" s="122" t="str">
        <f t="shared" si="7"/>
        <v/>
      </c>
      <c r="AJ183" s="387"/>
      <c r="AK183" s="388"/>
      <c r="AL183" s="124" t="str">
        <f t="shared" si="223"/>
        <v/>
      </c>
      <c r="AM183" s="451"/>
      <c r="AN183" s="388"/>
      <c r="AO183" s="384"/>
      <c r="AP183" s="367"/>
      <c r="AQ183" s="120" t="s">
        <v>145</v>
      </c>
      <c r="AR183" s="119"/>
      <c r="AS183" s="119"/>
      <c r="AT183" s="126"/>
      <c r="AU183" s="119"/>
      <c r="AV183" s="371"/>
      <c r="AW183" s="142" t="s">
        <v>139</v>
      </c>
      <c r="AX183" s="128"/>
      <c r="AY183" s="129"/>
      <c r="AZ183" s="130"/>
      <c r="BA183" s="143" t="s">
        <v>145</v>
      </c>
      <c r="BB183" s="128"/>
      <c r="BC183" s="128"/>
      <c r="BD183" s="128"/>
      <c r="BE183" s="373"/>
      <c r="BF183" s="373"/>
      <c r="BG183" s="373"/>
      <c r="BH183" s="182"/>
      <c r="AMI183" s="86"/>
    </row>
    <row r="184" spans="1:1023" ht="30" customHeight="1">
      <c r="A184" s="430">
        <v>54</v>
      </c>
      <c r="B184" s="433" t="s">
        <v>712</v>
      </c>
      <c r="C184" s="367"/>
      <c r="D184" s="433" t="s">
        <v>1277</v>
      </c>
      <c r="E184" s="433" t="s">
        <v>1278</v>
      </c>
      <c r="F184" s="439"/>
      <c r="G184" s="413"/>
      <c r="H184" s="416"/>
      <c r="I184" s="445"/>
      <c r="J184" s="136" t="s">
        <v>757</v>
      </c>
      <c r="K184" s="181"/>
      <c r="L184" s="445"/>
      <c r="M184" s="419"/>
      <c r="N184" s="407"/>
      <c r="O184" s="369"/>
      <c r="P184" s="391"/>
      <c r="Q184" s="385"/>
      <c r="R184" s="393"/>
      <c r="S184" s="394"/>
      <c r="T184" s="385"/>
      <c r="U184" s="404"/>
      <c r="V184" s="136" t="s">
        <v>150</v>
      </c>
      <c r="W184" s="116"/>
      <c r="X184" s="117"/>
      <c r="Y184" s="118"/>
      <c r="Z184" s="116"/>
      <c r="AA184" s="120" t="str">
        <f t="shared" si="5"/>
        <v/>
      </c>
      <c r="AB184" s="121"/>
      <c r="AC184" s="121"/>
      <c r="AD184" s="122" t="str">
        <f t="shared" si="6"/>
        <v/>
      </c>
      <c r="AE184" s="121"/>
      <c r="AF184" s="121"/>
      <c r="AG184" s="121"/>
      <c r="AH184" s="123" t="str">
        <f t="shared" si="224"/>
        <v/>
      </c>
      <c r="AI184" s="122" t="str">
        <f t="shared" si="7"/>
        <v/>
      </c>
      <c r="AJ184" s="387"/>
      <c r="AK184" s="388"/>
      <c r="AL184" s="124" t="str">
        <f t="shared" si="223"/>
        <v/>
      </c>
      <c r="AM184" s="451"/>
      <c r="AN184" s="388"/>
      <c r="AO184" s="384"/>
      <c r="AP184" s="367"/>
      <c r="AQ184" s="120" t="s">
        <v>155</v>
      </c>
      <c r="AR184" s="119"/>
      <c r="AS184" s="119"/>
      <c r="AT184" s="126"/>
      <c r="AU184" s="119"/>
      <c r="AV184" s="371"/>
      <c r="AW184" s="142" t="s">
        <v>150</v>
      </c>
      <c r="AX184" s="128"/>
      <c r="AY184" s="129"/>
      <c r="AZ184" s="130"/>
      <c r="BA184" s="143" t="s">
        <v>155</v>
      </c>
      <c r="BB184" s="128"/>
      <c r="BC184" s="128"/>
      <c r="BD184" s="128"/>
      <c r="BE184" s="373"/>
      <c r="BF184" s="373"/>
      <c r="BG184" s="373"/>
      <c r="BH184" s="182"/>
      <c r="AMI184" s="86"/>
    </row>
    <row r="185" spans="1:1023" ht="30" customHeight="1">
      <c r="A185" s="431">
        <v>54</v>
      </c>
      <c r="B185" s="434" t="s">
        <v>712</v>
      </c>
      <c r="C185" s="367"/>
      <c r="D185" s="434" t="s">
        <v>1277</v>
      </c>
      <c r="E185" s="434" t="s">
        <v>1278</v>
      </c>
      <c r="F185" s="440"/>
      <c r="G185" s="414"/>
      <c r="H185" s="417"/>
      <c r="I185" s="446"/>
      <c r="J185" s="136" t="s">
        <v>758</v>
      </c>
      <c r="K185" s="181"/>
      <c r="L185" s="446"/>
      <c r="M185" s="420"/>
      <c r="N185" s="408"/>
      <c r="O185" s="369"/>
      <c r="P185" s="392"/>
      <c r="Q185" s="385"/>
      <c r="R185" s="393"/>
      <c r="S185" s="394"/>
      <c r="T185" s="385"/>
      <c r="U185" s="405"/>
      <c r="V185" s="136" t="s">
        <v>161</v>
      </c>
      <c r="W185" s="116"/>
      <c r="X185" s="117"/>
      <c r="Y185" s="118"/>
      <c r="Z185" s="116"/>
      <c r="AA185" s="120" t="str">
        <f t="shared" si="5"/>
        <v/>
      </c>
      <c r="AB185" s="121"/>
      <c r="AC185" s="121"/>
      <c r="AD185" s="122" t="str">
        <f t="shared" si="6"/>
        <v/>
      </c>
      <c r="AE185" s="121"/>
      <c r="AF185" s="121"/>
      <c r="AG185" s="121"/>
      <c r="AH185" s="123" t="str">
        <f t="shared" si="224"/>
        <v/>
      </c>
      <c r="AI185" s="122" t="str">
        <f t="shared" si="7"/>
        <v/>
      </c>
      <c r="AJ185" s="387"/>
      <c r="AK185" s="388"/>
      <c r="AL185" s="124" t="str">
        <f t="shared" si="223"/>
        <v/>
      </c>
      <c r="AM185" s="452"/>
      <c r="AN185" s="388"/>
      <c r="AO185" s="384"/>
      <c r="AP185" s="367"/>
      <c r="AQ185" s="120" t="s">
        <v>162</v>
      </c>
      <c r="AR185" s="119"/>
      <c r="AS185" s="119"/>
      <c r="AT185" s="126"/>
      <c r="AU185" s="119"/>
      <c r="AV185" s="372"/>
      <c r="AW185" s="142" t="s">
        <v>161</v>
      </c>
      <c r="AX185" s="128"/>
      <c r="AY185" s="129"/>
      <c r="AZ185" s="130"/>
      <c r="BA185" s="143" t="s">
        <v>162</v>
      </c>
      <c r="BB185" s="128"/>
      <c r="BC185" s="128"/>
      <c r="BD185" s="128"/>
      <c r="BE185" s="373"/>
      <c r="BF185" s="373"/>
      <c r="BG185" s="373"/>
      <c r="BH185" s="182"/>
      <c r="AMI185" s="86"/>
    </row>
    <row r="186" spans="1:1023" s="144" customFormat="1" ht="96" customHeight="1">
      <c r="A186" s="429">
        <v>55</v>
      </c>
      <c r="B186" s="432" t="s">
        <v>712</v>
      </c>
      <c r="C186" s="367" t="s">
        <v>713</v>
      </c>
      <c r="D186" s="432" t="s">
        <v>1303</v>
      </c>
      <c r="E186" s="432" t="s">
        <v>1304</v>
      </c>
      <c r="F186" s="427" t="s">
        <v>1305</v>
      </c>
      <c r="G186" s="424" t="s">
        <v>1306</v>
      </c>
      <c r="H186" s="368" t="str">
        <f>IF(B186="Seguridad_Información","Posibilidad de "&amp;C186&amp;"con "&amp;M186&amp;" "&amp;"por"&amp;" "&amp;I186&amp;" "&amp;"debido a"&amp;" "&amp;L186,"Posibilidad de"&amp;" "&amp;M186&amp;" "&amp;"por"&amp;" "&amp;I186&amp;" debido a"&amp;" "&amp;L186)</f>
        <v>Posibilidad de Afectación Reputacional por fallas dentro de la medición de la estrategia debido a falencias en la formulación y/o seguimiento técnico de indicadores</v>
      </c>
      <c r="I186" s="425" t="s">
        <v>1307</v>
      </c>
      <c r="J186" s="136" t="s">
        <v>717</v>
      </c>
      <c r="K186" s="137" t="s">
        <v>1308</v>
      </c>
      <c r="L186" s="425" t="s">
        <v>1309</v>
      </c>
      <c r="M186" s="425" t="s">
        <v>897</v>
      </c>
      <c r="N186" s="426" t="s">
        <v>1310</v>
      </c>
      <c r="O186" s="369" t="s">
        <v>1080</v>
      </c>
      <c r="P186" s="390" t="str">
        <f>IF(OR($O186=[3]Tabla_Probabilidad!$D$30,$O186=[3]Tabla_Probabilidad!$D$32,$O186=[3]Tabla_Probabilidad!$J$32),"Muy Baja",IF(OR($O186=[3]Tabla_Probabilidad!$E$30,$O186=[3]Tabla_Probabilidad!$E$32,$O186=[3]Tabla_Probabilidad!$K$32),"Baja",IF(OR($O186=[3]Tabla_Probabilidad!$F$30,$O186=[3]Tabla_Probabilidad!$F$32,$O186=[3]Tabla_Probabilidad!$L$32),"Media",IF(OR($O186=[3]Tabla_Probabilidad!$G$30,$O186=[3]Tabla_Probabilidad!$G$32,$O186=[3]Tabla_Probabilidad!$M$32),"Alta",IF(OR($O186=[3]Tabla_Probabilidad!$H$30,$O186=[3]Tabla_Probabilidad!$H$32,$O186=[3]Tabla_Probabilidad!$N$32),"Muy Alta","")))))</f>
        <v>Baja</v>
      </c>
      <c r="Q186" s="385">
        <f t="shared" ref="Q186" si="233">IF(P186="","",IF(P186="Muy Baja",0.2,IF(P186="Baja",0.4,IF(P186="Media",0.6,IF(P186="Alta",0.8,IF(P186="Muy Alta",1,))))))</f>
        <v>0.4</v>
      </c>
      <c r="R186" s="393" t="s">
        <v>723</v>
      </c>
      <c r="S186" s="394" t="str">
        <f>IF(OR($R186=[3]Tabla_Impacto!$D$24,$R186=[3]Tabla_Impacto!$D$27,$R186=[3]Tabla_Impacto!$J$24,$R186=[3]Tabla_Impacto!$P$26,$R186=[3]Tabla_Impacto!$V$26,$R186=[3]Tabla_Impacto!$AB$26),"Leve",IF(OR($R186=[3]Tabla_Impacto!$E$24,$R186=[3]Tabla_Impacto!$E$27,$R186=[3]Tabla_Impacto!$K$24,$R186=[3]Tabla_Impacto!$Q$26,$R186=[3]Tabla_Impacto!$W$26,$R186=[3]Tabla_Impacto!$AC$26),"Menor",IF(OR($R186=[3]Tabla_Impacto!$F$24,$R186=[3]Tabla_Impacto!$F$27,$R186=[3]Tabla_Impacto!$L$24,$R186=[3]Tabla_Impacto!$R$26,$R186=[3]Tabla_Impacto!$X$26,$R186=[3]Tabla_Impacto!$AD$26),"Moderado",IF(OR($R186=[3]Tabla_Impacto!$G$24,$R186=[3]Tabla_Impacto!$G$27,$R186=[3]Tabla_Impacto!$M$24,$R186=[3]Tabla_Impacto!$S$26,$R186=[3]Tabla_Impacto!$Y$26,$R186=[3]Tabla_Impacto!$AE$26),"Mayor",IF(OR($R186=[3]Tabla_Impacto!$H$24,$R186=[3]Tabla_Impacto!$H$27,$R186=[3]Tabla_Impacto!$N$24,$R186=[3]Tabla_Impacto!$T$26,$R186=[3]Tabla_Impacto!$Z$26,$R186=[3]Tabla_Impacto!$AF$26),"Catastrófico","")))))</f>
        <v>Moderado</v>
      </c>
      <c r="T186" s="385">
        <f t="shared" ref="T186" si="234">IF(S186="","",IF(S186="Leve",0.2,IF(S186="Menor",0.4,IF(S186="Moderado",0.6,IF(S186="Mayor",0.8,IF(S186="Catastrófico",1,))))))</f>
        <v>0.6</v>
      </c>
      <c r="U186" s="403" t="str">
        <f t="shared" ref="U186" si="235">IF(OR(AND(P186="Muy Baja",S186="Leve"),AND(P186="Muy Baja",S186="Menor"),AND(P186="Baja",S186="Leve")),"Bajo",IF(OR(AND(P186="Muy baja",S186="Moderado"),AND(P186="Baja",S186="Menor"),AND(P186="Baja",S186="Moderado"),AND(P186="Media",S186="Leve"),AND(P186="Media",S186="Menor"),AND(P186="Media",S186="Moderado"),AND(P186="Alta",S186="Leve"),AND(P186="Alta",S186="Menor")),"Moderado",IF(OR(AND(P186="Muy Baja",S186="Mayor"),AND(P186="Baja",S186="Mayor"),AND(P186="Media",S186="Mayor"),AND(P186="Alta",S186="Moderado"),AND(P186="Alta",S186="Mayor"),AND(P186="Muy Alta",S186="Leve"),AND(P186="Muy Alta",S186="Menor"),AND(P186="Muy Alta",S186="Moderado"),AND(P186="Muy Alta",S186="Mayor")),"Alto",IF(OR(AND(P186="Muy Baja",S186="Catastrófico"),AND(P186="Baja",S186="Catastrófico"),AND(P186="Media",S186="Catastrófico"),AND(P186="Alta",S186="Catastrófico"),AND(P186="Muy Alta",S186="Catastrófico")),"Extremo",""))))</f>
        <v>Moderado</v>
      </c>
      <c r="V186" s="136" t="s">
        <v>91</v>
      </c>
      <c r="W186" s="116" t="s">
        <v>1311</v>
      </c>
      <c r="X186" s="117" t="s">
        <v>1312</v>
      </c>
      <c r="Y186" s="118" t="s">
        <v>94</v>
      </c>
      <c r="Z186" s="119" t="s">
        <v>1313</v>
      </c>
      <c r="AA186" s="120" t="str">
        <f t="shared" si="5"/>
        <v>Probabilidad</v>
      </c>
      <c r="AB186" s="121" t="s">
        <v>727</v>
      </c>
      <c r="AC186" s="121" t="s">
        <v>728</v>
      </c>
      <c r="AD186" s="122" t="str">
        <f t="shared" si="6"/>
        <v>40%</v>
      </c>
      <c r="AE186" s="121" t="s">
        <v>954</v>
      </c>
      <c r="AF186" s="121" t="s">
        <v>809</v>
      </c>
      <c r="AG186" s="121" t="s">
        <v>731</v>
      </c>
      <c r="AH186" s="123">
        <f>IFERROR(IF(AA186="Probabilidad",(Q186-(+Q186*AD186)),IF(AA186="Impacto",Q186,"")),"")</f>
        <v>0.24</v>
      </c>
      <c r="AI186" s="122">
        <f t="shared" si="7"/>
        <v>0.24</v>
      </c>
      <c r="AJ186" s="387" t="str">
        <f t="shared" ref="AJ186" si="236">IFERROR(IF(AK186="","",IF(AK186&lt;=0.2,"Muy Baja",IF(AK186&lt;=0.4,"Baja",IF(AK186&lt;=0.6,"Media",IF(AK186&lt;=0.8,"Alta","Muy Alta"))))),"")</f>
        <v>Muy Baja</v>
      </c>
      <c r="AK186" s="388">
        <f t="shared" ref="AK186" si="237">IFERROR(LOOKUP(MAX(AI186:AI192)+1,(AI186:AI192)),"")</f>
        <v>4.2335999999999999E-2</v>
      </c>
      <c r="AL186" s="124">
        <f>IFERROR(IF(AA186="Impacto",(T186-(+T186*AD186)),IF(AA186="Probabilidad",T186,"")),"")</f>
        <v>0.6</v>
      </c>
      <c r="AM186" s="389" t="str">
        <f t="shared" ref="AM186" si="238">IFERROR(IF(AN186="","",IF(AN186&lt;=0.2,"Leve",IF(AN186&lt;=0.4,"Menor",IF(AN186&lt;=0.6,"Moderado",IF(AN186&lt;=0.8,"Mayor","Catastrófico"))))),"")</f>
        <v>Moderado</v>
      </c>
      <c r="AN186" s="388">
        <f t="shared" ref="AN186" si="239">IFERROR(LOOKUP(MAX(AL186:AL192)+1,(AL186:AL192)),"")</f>
        <v>0.6</v>
      </c>
      <c r="AO186" s="384" t="str">
        <f t="shared" ref="AO186" si="240">IFERROR(IF(OR(AND(AJ186="Muy Baja",AM186="Leve"),AND(AJ186="Muy Baja",AM186="Menor"),AND(AJ186="Baja",AM186="Leve")),"Bajo",IF(OR(AND(AJ186="Muy baja",AM186="Moderado"),AND(AJ186="Baja",AM186="Menor"),AND(AJ186="Baja",AM186="Moderado"),AND(AJ186="Media",AM186="Leve"),AND(AJ186="Media",AM186="Menor"),AND(AJ186="Media",AM186="Moderado"),AND(AJ186="Alta",AM186="Leve"),AND(AJ186="Alta",AM186="Menor")),"Moderado",IF(OR(AND(AJ186="Muy Baja",AM186="Mayor"),AND(AJ186="Baja",AM186="Mayor"),AND(AJ186="Media",AM186="Mayor"),AND(AJ186="Alta",AM186="Moderado"),AND(AJ186="Alta",AM186="Mayor"),AND(AJ186="Muy Alta",AM186="Leve"),AND(AJ186="Muy Alta",AM186="Menor"),AND(AJ186="Muy Alta",AM186="Moderado"),AND(AJ186="Muy Alta",AM186="Mayor")),"Alto",IF(OR(AND(AJ186="Muy Baja",AM186="Catastrófico"),AND(AJ186="Baja",AM186="Catastrófico"),AND(AJ186="Media",AM186="Catastrófico"),AND(AJ186="Alta",AM186="Catastrófico"),AND(AJ186="Muy Alta",AM186="Catastrófico")),"Extremo","")))),"")</f>
        <v>Moderado</v>
      </c>
      <c r="AP186" s="367" t="s">
        <v>104</v>
      </c>
      <c r="AQ186" s="120" t="s">
        <v>105</v>
      </c>
      <c r="AR186" s="119" t="s">
        <v>1314</v>
      </c>
      <c r="AS186" s="119" t="s">
        <v>1313</v>
      </c>
      <c r="AT186" s="126">
        <v>44742</v>
      </c>
      <c r="AU186" s="127" t="s">
        <v>733</v>
      </c>
      <c r="AV186" s="370" t="s">
        <v>1315</v>
      </c>
      <c r="AW186" s="142" t="s">
        <v>91</v>
      </c>
      <c r="AX186" s="264" t="s">
        <v>2866</v>
      </c>
      <c r="AY186" s="265" t="s">
        <v>3592</v>
      </c>
      <c r="AZ186" s="300" t="s">
        <v>3593</v>
      </c>
      <c r="BA186" s="143" t="s">
        <v>105</v>
      </c>
      <c r="BB186" s="276" t="s">
        <v>2867</v>
      </c>
      <c r="BC186" s="299" t="s">
        <v>3617</v>
      </c>
      <c r="BD186" s="265" t="s">
        <v>3618</v>
      </c>
      <c r="BE186" s="373" t="s">
        <v>2891</v>
      </c>
      <c r="BF186" s="447" t="s">
        <v>3625</v>
      </c>
      <c r="BG186" s="374"/>
      <c r="BH186" s="131"/>
      <c r="BI186" s="90"/>
      <c r="BJ186" s="90"/>
      <c r="BK186" s="90"/>
      <c r="BL186" s="90"/>
      <c r="BM186" s="90"/>
      <c r="BN186" s="90"/>
      <c r="BO186" s="90"/>
      <c r="BP186" s="90"/>
      <c r="BQ186" s="90"/>
      <c r="BR186" s="90"/>
      <c r="BS186" s="90"/>
      <c r="BT186" s="90"/>
      <c r="BU186" s="90"/>
      <c r="BV186" s="90"/>
      <c r="BW186" s="90"/>
      <c r="BX186" s="90"/>
      <c r="BY186" s="90"/>
      <c r="BZ186" s="90"/>
      <c r="CA186" s="90"/>
      <c r="CB186" s="90"/>
      <c r="CC186" s="90"/>
      <c r="CD186" s="90"/>
      <c r="CE186" s="90"/>
      <c r="CF186" s="90"/>
      <c r="CG186" s="90"/>
      <c r="CH186" s="90"/>
      <c r="CI186" s="90"/>
      <c r="CJ186" s="90"/>
      <c r="CK186" s="90"/>
      <c r="CL186" s="90"/>
      <c r="CM186" s="90"/>
      <c r="CN186" s="90"/>
      <c r="CO186" s="90"/>
      <c r="CP186" s="90"/>
      <c r="CQ186" s="90"/>
      <c r="CR186" s="90"/>
      <c r="CS186" s="90"/>
      <c r="CT186" s="90"/>
      <c r="CU186" s="90"/>
      <c r="CV186" s="90"/>
      <c r="CW186" s="90"/>
      <c r="CX186" s="90"/>
      <c r="CY186" s="90"/>
      <c r="CZ186" s="90"/>
      <c r="DA186" s="90"/>
      <c r="DB186" s="90"/>
      <c r="DC186" s="90"/>
      <c r="DD186" s="90"/>
      <c r="DE186" s="90"/>
      <c r="DF186" s="90"/>
      <c r="DG186" s="90"/>
      <c r="DH186" s="90"/>
      <c r="DI186" s="90"/>
      <c r="DJ186" s="90"/>
      <c r="DK186" s="90"/>
      <c r="DL186" s="90"/>
      <c r="DM186" s="90"/>
      <c r="DN186" s="90"/>
      <c r="DO186" s="90"/>
      <c r="DP186" s="90"/>
      <c r="DQ186" s="90"/>
      <c r="DR186" s="90"/>
      <c r="DS186" s="90"/>
      <c r="DT186" s="90"/>
      <c r="DU186" s="90"/>
      <c r="DV186" s="90"/>
      <c r="DW186" s="90"/>
      <c r="DX186" s="90"/>
      <c r="DY186" s="90"/>
      <c r="DZ186" s="90"/>
      <c r="EA186" s="90"/>
      <c r="EB186" s="90"/>
      <c r="EC186" s="90"/>
      <c r="ED186" s="90"/>
      <c r="EE186" s="90"/>
      <c r="EF186" s="90"/>
      <c r="EG186" s="90"/>
      <c r="EH186" s="90"/>
      <c r="EI186" s="90"/>
      <c r="EJ186" s="90"/>
      <c r="EK186" s="90"/>
      <c r="EL186" s="90"/>
      <c r="EM186" s="90"/>
      <c r="EN186" s="90"/>
      <c r="EO186" s="90"/>
      <c r="EP186" s="90"/>
      <c r="EQ186" s="90"/>
      <c r="ER186" s="90"/>
      <c r="ES186" s="90"/>
      <c r="ET186" s="90"/>
      <c r="EU186" s="90"/>
      <c r="EV186" s="90"/>
      <c r="EW186" s="90"/>
      <c r="EX186" s="90"/>
      <c r="EY186" s="90"/>
      <c r="EZ186" s="90"/>
      <c r="FA186" s="90"/>
      <c r="FB186" s="90"/>
      <c r="FC186" s="90"/>
      <c r="FD186" s="90"/>
      <c r="FE186" s="90"/>
      <c r="FF186" s="90"/>
      <c r="FG186" s="90"/>
      <c r="FH186" s="90"/>
      <c r="FI186" s="90"/>
      <c r="FJ186" s="90"/>
      <c r="FK186" s="90"/>
      <c r="FL186" s="90"/>
      <c r="FM186" s="90"/>
      <c r="FN186" s="90"/>
      <c r="FO186" s="90"/>
      <c r="FP186" s="90"/>
      <c r="FQ186" s="90"/>
      <c r="FR186" s="90"/>
      <c r="FS186" s="90"/>
      <c r="FT186" s="90"/>
      <c r="FU186" s="90"/>
      <c r="FV186" s="90"/>
      <c r="FW186" s="90"/>
      <c r="FX186" s="90"/>
      <c r="FY186" s="90"/>
      <c r="FZ186" s="90"/>
      <c r="GA186" s="90"/>
      <c r="GB186" s="90"/>
      <c r="GC186" s="90"/>
      <c r="GD186" s="90"/>
      <c r="GE186" s="90"/>
      <c r="GF186" s="90"/>
      <c r="GG186" s="90"/>
      <c r="GH186" s="90"/>
      <c r="GI186" s="90"/>
      <c r="GJ186" s="90"/>
      <c r="GK186" s="90"/>
      <c r="GL186" s="90"/>
      <c r="GM186" s="90"/>
      <c r="GN186" s="90"/>
      <c r="GO186" s="90"/>
      <c r="GP186" s="90"/>
      <c r="GQ186" s="90"/>
      <c r="GR186" s="90"/>
      <c r="GS186" s="90"/>
      <c r="GT186" s="90"/>
      <c r="GU186" s="90"/>
      <c r="GV186" s="90"/>
      <c r="GW186" s="90"/>
      <c r="GX186" s="90"/>
      <c r="GY186" s="90"/>
      <c r="GZ186" s="90"/>
      <c r="HA186" s="90"/>
      <c r="HB186" s="90"/>
      <c r="HC186" s="90"/>
      <c r="HD186" s="90"/>
      <c r="HE186" s="90"/>
      <c r="HF186" s="90"/>
      <c r="HG186" s="90"/>
      <c r="HH186" s="90"/>
      <c r="HI186" s="90"/>
      <c r="HJ186" s="90"/>
      <c r="HK186" s="90"/>
      <c r="HL186" s="90"/>
      <c r="HM186" s="90"/>
      <c r="HN186" s="90"/>
      <c r="HO186" s="90"/>
      <c r="HP186" s="90"/>
      <c r="HQ186" s="90"/>
      <c r="HR186" s="90"/>
      <c r="HS186" s="90"/>
      <c r="HT186" s="90"/>
      <c r="HU186" s="90"/>
      <c r="HV186" s="90"/>
      <c r="HW186" s="90"/>
      <c r="HX186" s="90"/>
      <c r="HY186" s="90"/>
      <c r="HZ186" s="90"/>
      <c r="IA186" s="90"/>
      <c r="IB186" s="90"/>
      <c r="IC186" s="90"/>
      <c r="ID186" s="90"/>
      <c r="IE186" s="90"/>
      <c r="IF186" s="90"/>
      <c r="IG186" s="90"/>
      <c r="IH186" s="90"/>
      <c r="II186" s="90"/>
      <c r="IJ186" s="90"/>
      <c r="IK186" s="90"/>
      <c r="IL186" s="90"/>
      <c r="IM186" s="90"/>
      <c r="IN186" s="90"/>
      <c r="IO186" s="90"/>
      <c r="IP186" s="90"/>
      <c r="IQ186" s="90"/>
      <c r="IR186" s="90"/>
      <c r="IS186" s="90"/>
      <c r="IT186" s="90"/>
      <c r="IU186" s="90"/>
      <c r="IV186" s="90"/>
      <c r="IW186" s="90"/>
      <c r="IX186" s="90"/>
      <c r="IY186" s="90"/>
      <c r="IZ186" s="90"/>
      <c r="JA186" s="90"/>
      <c r="JB186" s="90"/>
      <c r="JC186" s="90"/>
      <c r="JD186" s="90"/>
      <c r="JE186" s="90"/>
      <c r="JF186" s="90"/>
      <c r="JG186" s="90"/>
      <c r="JH186" s="90"/>
      <c r="JI186" s="90"/>
      <c r="JJ186" s="90"/>
      <c r="JK186" s="90"/>
      <c r="JL186" s="90"/>
      <c r="JM186" s="90"/>
      <c r="JN186" s="90"/>
      <c r="JO186" s="90"/>
      <c r="JP186" s="90"/>
      <c r="JQ186" s="90"/>
      <c r="JR186" s="90"/>
      <c r="JS186" s="90"/>
      <c r="JT186" s="90"/>
      <c r="JU186" s="90"/>
      <c r="JV186" s="90"/>
      <c r="JW186" s="90"/>
      <c r="JX186" s="90"/>
      <c r="JY186" s="90"/>
      <c r="JZ186" s="90"/>
      <c r="KA186" s="90"/>
      <c r="KB186" s="90"/>
      <c r="KC186" s="90"/>
      <c r="KD186" s="90"/>
      <c r="KE186" s="90"/>
      <c r="KF186" s="90"/>
      <c r="KG186" s="90"/>
      <c r="KH186" s="90"/>
      <c r="KI186" s="90"/>
      <c r="KJ186" s="90"/>
      <c r="KK186" s="90"/>
      <c r="KL186" s="90"/>
      <c r="KM186" s="90"/>
      <c r="KN186" s="90"/>
      <c r="KO186" s="90"/>
      <c r="KP186" s="90"/>
      <c r="KQ186" s="90"/>
      <c r="KR186" s="90"/>
      <c r="KS186" s="90"/>
      <c r="KT186" s="90"/>
      <c r="KU186" s="90"/>
      <c r="KV186" s="90"/>
      <c r="KW186" s="90"/>
      <c r="KX186" s="90"/>
      <c r="KY186" s="90"/>
      <c r="KZ186" s="90"/>
      <c r="LA186" s="90"/>
      <c r="LB186" s="90"/>
      <c r="LC186" s="90"/>
      <c r="LD186" s="90"/>
      <c r="LE186" s="90"/>
      <c r="LF186" s="90"/>
      <c r="LG186" s="90"/>
      <c r="LH186" s="90"/>
      <c r="LI186" s="90"/>
      <c r="LJ186" s="90"/>
      <c r="LK186" s="90"/>
      <c r="LL186" s="90"/>
      <c r="LM186" s="90"/>
      <c r="LN186" s="90"/>
      <c r="LO186" s="90"/>
      <c r="LP186" s="90"/>
      <c r="LQ186" s="90"/>
      <c r="LR186" s="90"/>
      <c r="LS186" s="90"/>
      <c r="LT186" s="90"/>
      <c r="LU186" s="90"/>
      <c r="LV186" s="90"/>
      <c r="LW186" s="90"/>
      <c r="LX186" s="90"/>
      <c r="LY186" s="90"/>
      <c r="LZ186" s="90"/>
      <c r="MA186" s="90"/>
      <c r="MB186" s="90"/>
      <c r="MC186" s="90"/>
      <c r="MD186" s="90"/>
      <c r="ME186" s="90"/>
      <c r="MF186" s="90"/>
      <c r="MG186" s="90"/>
      <c r="MH186" s="90"/>
      <c r="MI186" s="90"/>
      <c r="MJ186" s="90"/>
      <c r="MK186" s="90"/>
      <c r="ML186" s="90"/>
      <c r="MM186" s="90"/>
      <c r="MN186" s="90"/>
      <c r="MO186" s="90"/>
      <c r="MP186" s="90"/>
      <c r="MQ186" s="90"/>
      <c r="MR186" s="90"/>
      <c r="MS186" s="90"/>
      <c r="MT186" s="90"/>
      <c r="MU186" s="90"/>
      <c r="MV186" s="90"/>
      <c r="MW186" s="90"/>
      <c r="MX186" s="90"/>
      <c r="MY186" s="90"/>
      <c r="MZ186" s="90"/>
      <c r="NA186" s="90"/>
      <c r="NB186" s="90"/>
      <c r="NC186" s="90"/>
      <c r="ND186" s="90"/>
      <c r="NE186" s="90"/>
      <c r="NF186" s="90"/>
      <c r="NG186" s="90"/>
      <c r="NH186" s="90"/>
      <c r="NI186" s="90"/>
      <c r="NJ186" s="90"/>
      <c r="NK186" s="90"/>
      <c r="NL186" s="90"/>
      <c r="NM186" s="90"/>
      <c r="NN186" s="90"/>
      <c r="NO186" s="90"/>
      <c r="NP186" s="90"/>
      <c r="NQ186" s="90"/>
      <c r="NR186" s="90"/>
      <c r="NS186" s="90"/>
      <c r="NT186" s="90"/>
      <c r="NU186" s="90"/>
      <c r="NV186" s="90"/>
      <c r="NW186" s="90"/>
      <c r="NX186" s="90"/>
      <c r="NY186" s="90"/>
      <c r="NZ186" s="90"/>
      <c r="OA186" s="90"/>
      <c r="OB186" s="90"/>
      <c r="OC186" s="90"/>
      <c r="OD186" s="90"/>
      <c r="OE186" s="90"/>
      <c r="OF186" s="90"/>
      <c r="OG186" s="90"/>
      <c r="OH186" s="90"/>
      <c r="OI186" s="90"/>
      <c r="OJ186" s="90"/>
      <c r="OK186" s="90"/>
      <c r="OL186" s="90"/>
      <c r="OM186" s="90"/>
      <c r="ON186" s="90"/>
      <c r="OO186" s="90"/>
      <c r="OP186" s="90"/>
      <c r="OQ186" s="90"/>
      <c r="OR186" s="90"/>
      <c r="OS186" s="90"/>
      <c r="OT186" s="90"/>
      <c r="OU186" s="90"/>
      <c r="OV186" s="90"/>
      <c r="OW186" s="90"/>
      <c r="OX186" s="90"/>
      <c r="OY186" s="90"/>
      <c r="OZ186" s="90"/>
      <c r="PA186" s="90"/>
      <c r="PB186" s="90"/>
      <c r="PC186" s="90"/>
      <c r="PD186" s="90"/>
      <c r="PE186" s="90"/>
      <c r="PF186" s="90"/>
      <c r="PG186" s="90"/>
      <c r="PH186" s="90"/>
      <c r="PI186" s="90"/>
      <c r="PJ186" s="90"/>
      <c r="PK186" s="90"/>
      <c r="PL186" s="90"/>
      <c r="PM186" s="90"/>
      <c r="PN186" s="90"/>
      <c r="PO186" s="90"/>
      <c r="PP186" s="90"/>
      <c r="PQ186" s="90"/>
      <c r="PR186" s="90"/>
      <c r="PS186" s="90"/>
      <c r="PT186" s="90"/>
      <c r="PU186" s="90"/>
      <c r="PV186" s="90"/>
      <c r="PW186" s="90"/>
      <c r="PX186" s="90"/>
      <c r="PY186" s="90"/>
      <c r="PZ186" s="90"/>
      <c r="QA186" s="90"/>
      <c r="QB186" s="90"/>
      <c r="QC186" s="90"/>
      <c r="QD186" s="90"/>
      <c r="QE186" s="90"/>
      <c r="QF186" s="90"/>
      <c r="QG186" s="90"/>
      <c r="QH186" s="90"/>
      <c r="QI186" s="90"/>
      <c r="QJ186" s="90"/>
      <c r="QK186" s="90"/>
      <c r="QL186" s="90"/>
      <c r="QM186" s="90"/>
      <c r="QN186" s="90"/>
      <c r="QO186" s="90"/>
      <c r="QP186" s="90"/>
      <c r="QQ186" s="90"/>
      <c r="QR186" s="90"/>
      <c r="QS186" s="90"/>
      <c r="QT186" s="90"/>
      <c r="QU186" s="90"/>
      <c r="QV186" s="90"/>
      <c r="QW186" s="90"/>
      <c r="QX186" s="90"/>
      <c r="QY186" s="90"/>
      <c r="QZ186" s="90"/>
      <c r="RA186" s="90"/>
      <c r="RB186" s="90"/>
      <c r="RC186" s="90"/>
      <c r="RD186" s="90"/>
      <c r="RE186" s="90"/>
      <c r="RF186" s="90"/>
      <c r="RG186" s="90"/>
      <c r="RH186" s="90"/>
      <c r="RI186" s="90"/>
      <c r="RJ186" s="90"/>
      <c r="RK186" s="90"/>
      <c r="RL186" s="90"/>
      <c r="RM186" s="90"/>
      <c r="RN186" s="90"/>
      <c r="RO186" s="90"/>
      <c r="RP186" s="90"/>
      <c r="RQ186" s="90"/>
      <c r="RR186" s="90"/>
      <c r="RS186" s="90"/>
      <c r="RT186" s="90"/>
      <c r="RU186" s="90"/>
      <c r="RV186" s="90"/>
      <c r="RW186" s="90"/>
      <c r="RX186" s="90"/>
      <c r="RY186" s="90"/>
      <c r="RZ186" s="90"/>
      <c r="SA186" s="90"/>
      <c r="SB186" s="90"/>
      <c r="SC186" s="90"/>
      <c r="SD186" s="90"/>
      <c r="SE186" s="90"/>
      <c r="SF186" s="90"/>
      <c r="SG186" s="90"/>
      <c r="SH186" s="90"/>
      <c r="SI186" s="90"/>
      <c r="SJ186" s="90"/>
      <c r="SK186" s="90"/>
      <c r="SL186" s="90"/>
      <c r="SM186" s="90"/>
      <c r="SN186" s="90"/>
      <c r="SO186" s="90"/>
      <c r="SP186" s="90"/>
      <c r="SQ186" s="90"/>
      <c r="SR186" s="90"/>
      <c r="SS186" s="90"/>
      <c r="ST186" s="90"/>
      <c r="SU186" s="90"/>
      <c r="SV186" s="90"/>
      <c r="SW186" s="90"/>
      <c r="SX186" s="90"/>
      <c r="SY186" s="90"/>
      <c r="SZ186" s="90"/>
      <c r="TA186" s="90"/>
      <c r="TB186" s="90"/>
      <c r="TC186" s="90"/>
      <c r="TD186" s="90"/>
      <c r="TE186" s="90"/>
      <c r="TF186" s="90"/>
      <c r="TG186" s="90"/>
      <c r="TH186" s="90"/>
      <c r="TI186" s="90"/>
      <c r="TJ186" s="90"/>
      <c r="TK186" s="90"/>
      <c r="TL186" s="90"/>
      <c r="TM186" s="90"/>
      <c r="TN186" s="90"/>
      <c r="TO186" s="90"/>
      <c r="TP186" s="90"/>
      <c r="TQ186" s="90"/>
      <c r="TR186" s="90"/>
      <c r="TS186" s="90"/>
      <c r="TT186" s="90"/>
      <c r="TU186" s="90"/>
      <c r="TV186" s="90"/>
      <c r="TW186" s="90"/>
      <c r="TX186" s="90"/>
      <c r="TY186" s="90"/>
      <c r="TZ186" s="90"/>
      <c r="UA186" s="90"/>
      <c r="UB186" s="90"/>
      <c r="UC186" s="90"/>
      <c r="UD186" s="90"/>
      <c r="UE186" s="90"/>
      <c r="UF186" s="90"/>
      <c r="UG186" s="90"/>
      <c r="UH186" s="90"/>
      <c r="UI186" s="90"/>
      <c r="UJ186" s="90"/>
      <c r="UK186" s="90"/>
      <c r="UL186" s="90"/>
      <c r="UM186" s="90"/>
      <c r="UN186" s="90"/>
      <c r="UO186" s="90"/>
      <c r="UP186" s="90"/>
      <c r="UQ186" s="90"/>
      <c r="UR186" s="90"/>
      <c r="US186" s="90"/>
      <c r="UT186" s="90"/>
      <c r="UU186" s="90"/>
      <c r="UV186" s="90"/>
      <c r="UW186" s="90"/>
      <c r="UX186" s="90"/>
      <c r="UY186" s="90"/>
      <c r="UZ186" s="90"/>
      <c r="VA186" s="90"/>
      <c r="VB186" s="90"/>
      <c r="VC186" s="90"/>
      <c r="VD186" s="90"/>
      <c r="VE186" s="90"/>
      <c r="VF186" s="90"/>
      <c r="VG186" s="90"/>
      <c r="VH186" s="90"/>
      <c r="VI186" s="90"/>
      <c r="VJ186" s="90"/>
      <c r="VK186" s="90"/>
      <c r="VL186" s="90"/>
      <c r="VM186" s="90"/>
      <c r="VN186" s="90"/>
      <c r="VO186" s="90"/>
      <c r="VP186" s="90"/>
      <c r="VQ186" s="90"/>
      <c r="VR186" s="90"/>
      <c r="VS186" s="90"/>
      <c r="VT186" s="90"/>
      <c r="VU186" s="90"/>
      <c r="VV186" s="90"/>
      <c r="VW186" s="90"/>
      <c r="VX186" s="90"/>
      <c r="VY186" s="90"/>
      <c r="VZ186" s="90"/>
      <c r="WA186" s="90"/>
      <c r="WB186" s="90"/>
      <c r="WC186" s="90"/>
      <c r="WD186" s="90"/>
      <c r="WE186" s="90"/>
      <c r="WF186" s="90"/>
      <c r="WG186" s="90"/>
      <c r="WH186" s="90"/>
      <c r="WI186" s="90"/>
      <c r="WJ186" s="90"/>
      <c r="WK186" s="90"/>
      <c r="WL186" s="90"/>
      <c r="WM186" s="90"/>
      <c r="WN186" s="90"/>
      <c r="WO186" s="90"/>
      <c r="WP186" s="90"/>
      <c r="WQ186" s="90"/>
      <c r="WR186" s="90"/>
      <c r="WS186" s="90"/>
      <c r="WT186" s="90"/>
      <c r="WU186" s="90"/>
      <c r="WV186" s="90"/>
      <c r="WW186" s="90"/>
      <c r="WX186" s="90"/>
      <c r="WY186" s="90"/>
      <c r="WZ186" s="90"/>
      <c r="XA186" s="90"/>
      <c r="XB186" s="90"/>
      <c r="XC186" s="90"/>
      <c r="XD186" s="90"/>
      <c r="XE186" s="90"/>
      <c r="XF186" s="90"/>
      <c r="XG186" s="90"/>
      <c r="XH186" s="90"/>
      <c r="XI186" s="90"/>
      <c r="XJ186" s="90"/>
      <c r="XK186" s="90"/>
      <c r="XL186" s="90"/>
      <c r="XM186" s="90"/>
      <c r="XN186" s="90"/>
      <c r="XO186" s="90"/>
      <c r="XP186" s="90"/>
      <c r="XQ186" s="90"/>
      <c r="XR186" s="90"/>
      <c r="XS186" s="90"/>
      <c r="XT186" s="90"/>
      <c r="XU186" s="90"/>
      <c r="XV186" s="90"/>
      <c r="XW186" s="90"/>
      <c r="XX186" s="90"/>
      <c r="XY186" s="90"/>
      <c r="XZ186" s="90"/>
      <c r="YA186" s="90"/>
      <c r="YB186" s="90"/>
      <c r="YC186" s="90"/>
      <c r="YD186" s="90"/>
      <c r="YE186" s="90"/>
      <c r="YF186" s="90"/>
      <c r="YG186" s="90"/>
      <c r="YH186" s="90"/>
      <c r="YI186" s="90"/>
      <c r="YJ186" s="90"/>
      <c r="YK186" s="90"/>
      <c r="YL186" s="90"/>
      <c r="YM186" s="90"/>
      <c r="YN186" s="90"/>
      <c r="YO186" s="90"/>
      <c r="YP186" s="90"/>
      <c r="YQ186" s="90"/>
      <c r="YR186" s="90"/>
      <c r="YS186" s="90"/>
      <c r="YT186" s="90"/>
      <c r="YU186" s="90"/>
      <c r="YV186" s="90"/>
      <c r="YW186" s="90"/>
      <c r="YX186" s="90"/>
      <c r="YY186" s="90"/>
      <c r="YZ186" s="90"/>
      <c r="ZA186" s="90"/>
      <c r="ZB186" s="90"/>
      <c r="ZC186" s="90"/>
      <c r="ZD186" s="90"/>
      <c r="ZE186" s="90"/>
      <c r="ZF186" s="90"/>
      <c r="ZG186" s="90"/>
      <c r="ZH186" s="90"/>
      <c r="ZI186" s="90"/>
      <c r="ZJ186" s="90"/>
      <c r="ZK186" s="90"/>
      <c r="ZL186" s="90"/>
      <c r="ZM186" s="90"/>
      <c r="ZN186" s="90"/>
      <c r="ZO186" s="90"/>
      <c r="ZP186" s="90"/>
      <c r="ZQ186" s="90"/>
      <c r="ZR186" s="90"/>
      <c r="ZS186" s="90"/>
      <c r="ZT186" s="90"/>
      <c r="ZU186" s="90"/>
      <c r="ZV186" s="90"/>
      <c r="ZW186" s="90"/>
      <c r="ZX186" s="90"/>
      <c r="ZY186" s="90"/>
      <c r="ZZ186" s="90"/>
      <c r="AAA186" s="90"/>
      <c r="AAB186" s="90"/>
      <c r="AAC186" s="90"/>
      <c r="AAD186" s="90"/>
      <c r="AAE186" s="90"/>
      <c r="AAF186" s="90"/>
      <c r="AAG186" s="90"/>
      <c r="AAH186" s="90"/>
      <c r="AAI186" s="90"/>
      <c r="AAJ186" s="90"/>
      <c r="AAK186" s="90"/>
      <c r="AAL186" s="90"/>
      <c r="AAM186" s="90"/>
      <c r="AAN186" s="90"/>
      <c r="AAO186" s="90"/>
      <c r="AAP186" s="90"/>
      <c r="AAQ186" s="90"/>
      <c r="AAR186" s="90"/>
      <c r="AAS186" s="90"/>
      <c r="AAT186" s="90"/>
      <c r="AAU186" s="90"/>
      <c r="AAV186" s="90"/>
      <c r="AAW186" s="90"/>
      <c r="AAX186" s="90"/>
      <c r="AAY186" s="90"/>
      <c r="AAZ186" s="90"/>
      <c r="ABA186" s="90"/>
      <c r="ABB186" s="90"/>
      <c r="ABC186" s="90"/>
      <c r="ABD186" s="90"/>
      <c r="ABE186" s="90"/>
      <c r="ABF186" s="90"/>
      <c r="ABG186" s="90"/>
      <c r="ABH186" s="90"/>
      <c r="ABI186" s="90"/>
      <c r="ABJ186" s="90"/>
      <c r="ABK186" s="90"/>
      <c r="ABL186" s="90"/>
      <c r="ABM186" s="90"/>
      <c r="ABN186" s="90"/>
      <c r="ABO186" s="90"/>
      <c r="ABP186" s="90"/>
      <c r="ABQ186" s="90"/>
      <c r="ABR186" s="90"/>
      <c r="ABS186" s="90"/>
      <c r="ABT186" s="90"/>
      <c r="ABU186" s="90"/>
      <c r="ABV186" s="90"/>
      <c r="ABW186" s="90"/>
      <c r="ABX186" s="90"/>
      <c r="ABY186" s="90"/>
      <c r="ABZ186" s="90"/>
      <c r="ACA186" s="90"/>
      <c r="ACB186" s="90"/>
      <c r="ACC186" s="90"/>
      <c r="ACD186" s="90"/>
      <c r="ACE186" s="90"/>
      <c r="ACF186" s="90"/>
      <c r="ACG186" s="90"/>
      <c r="ACH186" s="90"/>
      <c r="ACI186" s="90"/>
      <c r="ACJ186" s="90"/>
      <c r="ACK186" s="90"/>
      <c r="ACL186" s="90"/>
      <c r="ACM186" s="90"/>
      <c r="ACN186" s="90"/>
      <c r="ACO186" s="90"/>
      <c r="ACP186" s="90"/>
      <c r="ACQ186" s="90"/>
      <c r="ACR186" s="90"/>
      <c r="ACS186" s="90"/>
      <c r="ACT186" s="90"/>
      <c r="ACU186" s="90"/>
      <c r="ACV186" s="90"/>
      <c r="ACW186" s="90"/>
      <c r="ACX186" s="90"/>
      <c r="ACY186" s="90"/>
      <c r="ACZ186" s="90"/>
      <c r="ADA186" s="90"/>
      <c r="ADB186" s="90"/>
      <c r="ADC186" s="90"/>
      <c r="ADD186" s="90"/>
      <c r="ADE186" s="90"/>
      <c r="ADF186" s="90"/>
      <c r="ADG186" s="90"/>
      <c r="ADH186" s="90"/>
      <c r="ADI186" s="90"/>
      <c r="ADJ186" s="90"/>
      <c r="ADK186" s="90"/>
      <c r="ADL186" s="90"/>
      <c r="ADM186" s="90"/>
      <c r="ADN186" s="90"/>
      <c r="ADO186" s="90"/>
      <c r="ADP186" s="90"/>
      <c r="ADQ186" s="90"/>
      <c r="ADR186" s="90"/>
      <c r="ADS186" s="90"/>
      <c r="ADT186" s="90"/>
      <c r="ADU186" s="90"/>
      <c r="ADV186" s="90"/>
      <c r="ADW186" s="90"/>
      <c r="ADX186" s="90"/>
      <c r="ADY186" s="90"/>
      <c r="ADZ186" s="90"/>
      <c r="AEA186" s="90"/>
      <c r="AEB186" s="90"/>
      <c r="AEC186" s="90"/>
      <c r="AED186" s="90"/>
      <c r="AEE186" s="90"/>
      <c r="AEF186" s="90"/>
      <c r="AEG186" s="90"/>
      <c r="AEH186" s="90"/>
      <c r="AEI186" s="90"/>
      <c r="AEJ186" s="90"/>
      <c r="AEK186" s="90"/>
      <c r="AEL186" s="90"/>
      <c r="AEM186" s="90"/>
      <c r="AEN186" s="90"/>
      <c r="AEO186" s="90"/>
      <c r="AEP186" s="90"/>
      <c r="AEQ186" s="90"/>
      <c r="AER186" s="90"/>
      <c r="AES186" s="90"/>
      <c r="AET186" s="90"/>
      <c r="AEU186" s="90"/>
      <c r="AEV186" s="90"/>
      <c r="AEW186" s="90"/>
      <c r="AEX186" s="90"/>
      <c r="AEY186" s="90"/>
      <c r="AEZ186" s="90"/>
      <c r="AFA186" s="90"/>
      <c r="AFB186" s="90"/>
      <c r="AFC186" s="90"/>
      <c r="AFD186" s="90"/>
      <c r="AFE186" s="90"/>
      <c r="AFF186" s="90"/>
      <c r="AFG186" s="90"/>
      <c r="AFH186" s="90"/>
      <c r="AFI186" s="90"/>
      <c r="AFJ186" s="90"/>
      <c r="AFK186" s="90"/>
      <c r="AFL186" s="90"/>
      <c r="AFM186" s="90"/>
      <c r="AFN186" s="90"/>
      <c r="AFO186" s="90"/>
      <c r="AFP186" s="90"/>
      <c r="AFQ186" s="90"/>
      <c r="AFR186" s="90"/>
      <c r="AFS186" s="90"/>
      <c r="AFT186" s="90"/>
      <c r="AFU186" s="90"/>
      <c r="AFV186" s="90"/>
      <c r="AFW186" s="90"/>
      <c r="AFX186" s="90"/>
      <c r="AFY186" s="90"/>
      <c r="AFZ186" s="90"/>
      <c r="AGA186" s="90"/>
      <c r="AGB186" s="90"/>
      <c r="AGC186" s="90"/>
      <c r="AGD186" s="90"/>
      <c r="AGE186" s="90"/>
      <c r="AGF186" s="90"/>
      <c r="AGG186" s="90"/>
      <c r="AGH186" s="90"/>
      <c r="AGI186" s="90"/>
      <c r="AGJ186" s="90"/>
      <c r="AGK186" s="90"/>
      <c r="AGL186" s="90"/>
      <c r="AGM186" s="90"/>
      <c r="AGN186" s="90"/>
      <c r="AGO186" s="90"/>
      <c r="AGP186" s="90"/>
      <c r="AGQ186" s="90"/>
      <c r="AGR186" s="90"/>
      <c r="AGS186" s="90"/>
      <c r="AGT186" s="90"/>
      <c r="AGU186" s="90"/>
      <c r="AGV186" s="90"/>
      <c r="AGW186" s="90"/>
      <c r="AGX186" s="90"/>
      <c r="AGY186" s="90"/>
      <c r="AGZ186" s="90"/>
      <c r="AHA186" s="90"/>
      <c r="AHB186" s="90"/>
      <c r="AHC186" s="90"/>
      <c r="AHD186" s="90"/>
      <c r="AHE186" s="90"/>
      <c r="AHF186" s="90"/>
      <c r="AHG186" s="90"/>
      <c r="AHH186" s="90"/>
      <c r="AHI186" s="90"/>
      <c r="AHJ186" s="90"/>
      <c r="AHK186" s="90"/>
      <c r="AHL186" s="90"/>
      <c r="AHM186" s="90"/>
      <c r="AHN186" s="90"/>
      <c r="AHO186" s="90"/>
      <c r="AHP186" s="90"/>
      <c r="AHQ186" s="90"/>
      <c r="AHR186" s="90"/>
      <c r="AHS186" s="90"/>
      <c r="AHT186" s="90"/>
      <c r="AHU186" s="90"/>
      <c r="AHV186" s="90"/>
      <c r="AHW186" s="90"/>
      <c r="AHX186" s="90"/>
      <c r="AHY186" s="90"/>
      <c r="AHZ186" s="90"/>
      <c r="AIA186" s="90"/>
      <c r="AIB186" s="90"/>
      <c r="AIC186" s="90"/>
      <c r="AID186" s="90"/>
      <c r="AIE186" s="90"/>
      <c r="AIF186" s="90"/>
      <c r="AIG186" s="90"/>
      <c r="AIH186" s="90"/>
      <c r="AII186" s="90"/>
      <c r="AIJ186" s="90"/>
      <c r="AIK186" s="90"/>
      <c r="AIL186" s="90"/>
      <c r="AIM186" s="90"/>
      <c r="AIN186" s="90"/>
      <c r="AIO186" s="90"/>
      <c r="AIP186" s="90"/>
      <c r="AIQ186" s="90"/>
      <c r="AIR186" s="90"/>
      <c r="AIS186" s="90"/>
      <c r="AIT186" s="90"/>
      <c r="AIU186" s="90"/>
      <c r="AIV186" s="90"/>
      <c r="AIW186" s="90"/>
      <c r="AIX186" s="90"/>
      <c r="AIY186" s="90"/>
      <c r="AIZ186" s="90"/>
      <c r="AJA186" s="90"/>
      <c r="AJB186" s="90"/>
      <c r="AJC186" s="90"/>
      <c r="AJD186" s="90"/>
      <c r="AJE186" s="90"/>
      <c r="AJF186" s="90"/>
      <c r="AJG186" s="90"/>
      <c r="AJH186" s="90"/>
      <c r="AJI186" s="90"/>
      <c r="AJJ186" s="90"/>
      <c r="AJK186" s="90"/>
      <c r="AJL186" s="90"/>
      <c r="AJM186" s="90"/>
      <c r="AJN186" s="90"/>
      <c r="AJO186" s="90"/>
      <c r="AJP186" s="90"/>
      <c r="AJQ186" s="90"/>
      <c r="AJR186" s="90"/>
      <c r="AJS186" s="90"/>
      <c r="AJT186" s="90"/>
      <c r="AJU186" s="90"/>
      <c r="AJV186" s="90"/>
      <c r="AJW186" s="90"/>
      <c r="AJX186" s="90"/>
      <c r="AJY186" s="90"/>
      <c r="AJZ186" s="90"/>
      <c r="AKA186" s="90"/>
      <c r="AKB186" s="90"/>
      <c r="AKC186" s="90"/>
      <c r="AKD186" s="90"/>
      <c r="AKE186" s="90"/>
      <c r="AKF186" s="90"/>
      <c r="AKG186" s="90"/>
      <c r="AKH186" s="90"/>
      <c r="AKI186" s="90"/>
      <c r="AKJ186" s="90"/>
      <c r="AKK186" s="90"/>
      <c r="AKL186" s="90"/>
      <c r="AKM186" s="90"/>
      <c r="AKN186" s="90"/>
      <c r="AKO186" s="90"/>
      <c r="AKP186" s="90"/>
      <c r="AKQ186" s="90"/>
      <c r="AKR186" s="90"/>
      <c r="AKS186" s="90"/>
      <c r="AKT186" s="90"/>
      <c r="AKU186" s="90"/>
      <c r="AKV186" s="90"/>
      <c r="AKW186" s="90"/>
      <c r="AKX186" s="90"/>
      <c r="AKY186" s="90"/>
      <c r="AKZ186" s="90"/>
      <c r="ALA186" s="90"/>
      <c r="ALB186" s="90"/>
      <c r="ALC186" s="90"/>
      <c r="ALD186" s="90"/>
      <c r="ALE186" s="90"/>
      <c r="ALF186" s="90"/>
      <c r="ALG186" s="90"/>
      <c r="ALH186" s="90"/>
      <c r="ALI186" s="90"/>
      <c r="ALJ186" s="90"/>
      <c r="ALK186" s="90"/>
      <c r="ALL186" s="90"/>
      <c r="ALM186" s="90"/>
      <c r="ALN186" s="90"/>
      <c r="ALO186" s="90"/>
      <c r="ALP186" s="90"/>
      <c r="ALQ186" s="90"/>
      <c r="ALR186" s="90"/>
      <c r="ALS186" s="90"/>
      <c r="ALT186" s="90"/>
      <c r="ALU186" s="90"/>
      <c r="ALV186" s="90"/>
      <c r="ALW186" s="90"/>
      <c r="ALX186" s="90"/>
      <c r="ALY186" s="90"/>
      <c r="ALZ186" s="90"/>
      <c r="AMA186" s="90"/>
      <c r="AMB186" s="90"/>
      <c r="AMC186" s="90"/>
      <c r="AMD186" s="90"/>
      <c r="AME186" s="90"/>
      <c r="AMF186" s="90"/>
      <c r="AMG186" s="90"/>
      <c r="AMH186" s="90"/>
    </row>
    <row r="187" spans="1:1023" ht="83.25" customHeight="1">
      <c r="A187" s="430">
        <v>55</v>
      </c>
      <c r="B187" s="433" t="s">
        <v>712</v>
      </c>
      <c r="C187" s="367"/>
      <c r="D187" s="433" t="s">
        <v>1303</v>
      </c>
      <c r="E187" s="433" t="s">
        <v>1304</v>
      </c>
      <c r="F187" s="427"/>
      <c r="G187" s="424"/>
      <c r="H187" s="368"/>
      <c r="I187" s="425"/>
      <c r="J187" s="136" t="s">
        <v>735</v>
      </c>
      <c r="K187" s="137" t="s">
        <v>1316</v>
      </c>
      <c r="L187" s="425"/>
      <c r="M187" s="425"/>
      <c r="N187" s="426"/>
      <c r="O187" s="369"/>
      <c r="P187" s="391"/>
      <c r="Q187" s="385"/>
      <c r="R187" s="393"/>
      <c r="S187" s="394"/>
      <c r="T187" s="385"/>
      <c r="U187" s="404"/>
      <c r="V187" s="136" t="s">
        <v>112</v>
      </c>
      <c r="W187" s="116" t="s">
        <v>1317</v>
      </c>
      <c r="X187" s="117" t="s">
        <v>1318</v>
      </c>
      <c r="Y187" s="118" t="s">
        <v>1319</v>
      </c>
      <c r="Z187" s="119" t="s">
        <v>1313</v>
      </c>
      <c r="AA187" s="120" t="str">
        <f t="shared" si="5"/>
        <v>Probabilidad</v>
      </c>
      <c r="AB187" s="121" t="s">
        <v>727</v>
      </c>
      <c r="AC187" s="121" t="s">
        <v>728</v>
      </c>
      <c r="AD187" s="122" t="str">
        <f t="shared" si="6"/>
        <v>40%</v>
      </c>
      <c r="AE187" s="121" t="s">
        <v>729</v>
      </c>
      <c r="AF187" s="121" t="s">
        <v>730</v>
      </c>
      <c r="AG187" s="121" t="s">
        <v>731</v>
      </c>
      <c r="AH187" s="123">
        <f>IFERROR(IF(AND(AA186="Probabilidad",AA187="Probabilidad"),(AI186-(+AI186*AD187)),IF(AND(AA187="Probabilidad",AA186="Impacto"),(AI186-(+AI186*AD187)),IF(AA187="Impacto",AI186,""))),"")</f>
        <v>0.14399999999999999</v>
      </c>
      <c r="AI187" s="122">
        <f t="shared" si="7"/>
        <v>0.14399999999999999</v>
      </c>
      <c r="AJ187" s="387"/>
      <c r="AK187" s="388"/>
      <c r="AL187" s="124">
        <f t="shared" ref="AL187:AL192" si="241">IFERROR(IF(AND(AA186="Impacto",AA187="Impacto"),(AL186-(+AL186*AD187)),IF(AND(AA187="Impacto",AA186="Probabilidad"),(AL186-(+AL186*AD187)),IF(AA187="Probabilidad",AL186,""))),"")</f>
        <v>0.6</v>
      </c>
      <c r="AM187" s="389"/>
      <c r="AN187" s="388"/>
      <c r="AO187" s="384"/>
      <c r="AP187" s="367"/>
      <c r="AQ187" s="120" t="s">
        <v>118</v>
      </c>
      <c r="AR187" s="134" t="s">
        <v>94</v>
      </c>
      <c r="AS187" s="134" t="s">
        <v>94</v>
      </c>
      <c r="AT187" s="134" t="s">
        <v>94</v>
      </c>
      <c r="AU187" s="134" t="s">
        <v>94</v>
      </c>
      <c r="AV187" s="371"/>
      <c r="AW187" s="142" t="s">
        <v>112</v>
      </c>
      <c r="AX187" s="264" t="s">
        <v>2866</v>
      </c>
      <c r="AY187" s="265" t="s">
        <v>3594</v>
      </c>
      <c r="AZ187" s="265" t="s">
        <v>3595</v>
      </c>
      <c r="BA187" s="143" t="s">
        <v>118</v>
      </c>
      <c r="BB187" s="128"/>
      <c r="BC187" s="128"/>
      <c r="BD187" s="128"/>
      <c r="BE187" s="373"/>
      <c r="BF187" s="448"/>
      <c r="BG187" s="374"/>
      <c r="BH187" s="131"/>
    </row>
    <row r="188" spans="1:1023" ht="81" customHeight="1">
      <c r="A188" s="430">
        <v>55</v>
      </c>
      <c r="B188" s="433" t="s">
        <v>712</v>
      </c>
      <c r="C188" s="367"/>
      <c r="D188" s="433" t="s">
        <v>1303</v>
      </c>
      <c r="E188" s="433" t="s">
        <v>1304</v>
      </c>
      <c r="F188" s="427"/>
      <c r="G188" s="424"/>
      <c r="H188" s="368"/>
      <c r="I188" s="425"/>
      <c r="J188" s="136" t="s">
        <v>741</v>
      </c>
      <c r="K188" s="137" t="s">
        <v>1320</v>
      </c>
      <c r="L188" s="425"/>
      <c r="M188" s="425"/>
      <c r="N188" s="426"/>
      <c r="O188" s="369"/>
      <c r="P188" s="391"/>
      <c r="Q188" s="385"/>
      <c r="R188" s="393"/>
      <c r="S188" s="394"/>
      <c r="T188" s="385"/>
      <c r="U188" s="404"/>
      <c r="V188" s="136" t="s">
        <v>124</v>
      </c>
      <c r="W188" s="116" t="s">
        <v>1321</v>
      </c>
      <c r="X188" s="117" t="s">
        <v>1322</v>
      </c>
      <c r="Y188" s="118" t="s">
        <v>94</v>
      </c>
      <c r="Z188" s="119" t="s">
        <v>1313</v>
      </c>
      <c r="AA188" s="120" t="str">
        <f t="shared" si="5"/>
        <v>Probabilidad</v>
      </c>
      <c r="AB188" s="121" t="s">
        <v>727</v>
      </c>
      <c r="AC188" s="121" t="s">
        <v>728</v>
      </c>
      <c r="AD188" s="122" t="str">
        <f t="shared" si="6"/>
        <v>40%</v>
      </c>
      <c r="AE188" s="121" t="s">
        <v>954</v>
      </c>
      <c r="AF188" s="121" t="s">
        <v>730</v>
      </c>
      <c r="AG188" s="121" t="s">
        <v>731</v>
      </c>
      <c r="AH188" s="123">
        <f t="shared" ref="AH188:AH192" si="242">IFERROR(IF(AND(AA187="Probabilidad",AA188="Probabilidad"),(AI187-(+AI187*AD188)),IF(AND(AA188="Probabilidad",AA187="Impacto"),(AI187-(+AI187*AD188)),IF(AA188="Impacto",AI187,""))),"")</f>
        <v>8.6399999999999991E-2</v>
      </c>
      <c r="AI188" s="122">
        <f t="shared" si="7"/>
        <v>8.6399999999999991E-2</v>
      </c>
      <c r="AJ188" s="387"/>
      <c r="AK188" s="388"/>
      <c r="AL188" s="124">
        <f t="shared" si="241"/>
        <v>0.6</v>
      </c>
      <c r="AM188" s="389"/>
      <c r="AN188" s="388"/>
      <c r="AO188" s="384"/>
      <c r="AP188" s="367"/>
      <c r="AQ188" s="120" t="s">
        <v>128</v>
      </c>
      <c r="AR188" s="119" t="s">
        <v>1323</v>
      </c>
      <c r="AS188" s="119" t="s">
        <v>1313</v>
      </c>
      <c r="AT188" s="126" t="s">
        <v>555</v>
      </c>
      <c r="AU188" s="127" t="s">
        <v>733</v>
      </c>
      <c r="AV188" s="371"/>
      <c r="AW188" s="142" t="s">
        <v>124</v>
      </c>
      <c r="AX188" s="264" t="s">
        <v>2866</v>
      </c>
      <c r="AY188" s="265" t="s">
        <v>3596</v>
      </c>
      <c r="AZ188" s="265" t="s">
        <v>3597</v>
      </c>
      <c r="BA188" s="143" t="s">
        <v>128</v>
      </c>
      <c r="BB188" s="264" t="s">
        <v>2866</v>
      </c>
      <c r="BC188" s="265" t="s">
        <v>3619</v>
      </c>
      <c r="BD188" s="265" t="s">
        <v>3620</v>
      </c>
      <c r="BE188" s="373"/>
      <c r="BF188" s="448"/>
      <c r="BG188" s="374"/>
      <c r="BH188" s="131"/>
    </row>
    <row r="189" spans="1:1023" ht="105.75" customHeight="1">
      <c r="A189" s="430">
        <v>55</v>
      </c>
      <c r="B189" s="433" t="s">
        <v>712</v>
      </c>
      <c r="C189" s="367"/>
      <c r="D189" s="433" t="s">
        <v>1303</v>
      </c>
      <c r="E189" s="433" t="s">
        <v>1304</v>
      </c>
      <c r="F189" s="427"/>
      <c r="G189" s="424"/>
      <c r="H189" s="368"/>
      <c r="I189" s="425"/>
      <c r="J189" s="136" t="s">
        <v>749</v>
      </c>
      <c r="K189" s="137" t="s">
        <v>1324</v>
      </c>
      <c r="L189" s="425"/>
      <c r="M189" s="425"/>
      <c r="N189" s="426"/>
      <c r="O189" s="369"/>
      <c r="P189" s="391"/>
      <c r="Q189" s="385"/>
      <c r="R189" s="393"/>
      <c r="S189" s="394"/>
      <c r="T189" s="385"/>
      <c r="U189" s="404"/>
      <c r="V189" s="136" t="s">
        <v>131</v>
      </c>
      <c r="W189" s="116" t="s">
        <v>1325</v>
      </c>
      <c r="X189" s="117" t="s">
        <v>1326</v>
      </c>
      <c r="Y189" s="118" t="s">
        <v>94</v>
      </c>
      <c r="Z189" s="119" t="s">
        <v>1313</v>
      </c>
      <c r="AA189" s="120" t="str">
        <f t="shared" si="5"/>
        <v>Probabilidad</v>
      </c>
      <c r="AB189" s="121" t="s">
        <v>740</v>
      </c>
      <c r="AC189" s="121" t="s">
        <v>728</v>
      </c>
      <c r="AD189" s="122" t="str">
        <f t="shared" si="6"/>
        <v>30%</v>
      </c>
      <c r="AE189" s="121" t="s">
        <v>954</v>
      </c>
      <c r="AF189" s="121" t="s">
        <v>730</v>
      </c>
      <c r="AG189" s="121" t="s">
        <v>731</v>
      </c>
      <c r="AH189" s="123">
        <f t="shared" si="242"/>
        <v>6.0479999999999992E-2</v>
      </c>
      <c r="AI189" s="122">
        <f t="shared" si="7"/>
        <v>6.0479999999999992E-2</v>
      </c>
      <c r="AJ189" s="387"/>
      <c r="AK189" s="388"/>
      <c r="AL189" s="124">
        <f t="shared" si="241"/>
        <v>0.6</v>
      </c>
      <c r="AM189" s="389"/>
      <c r="AN189" s="388"/>
      <c r="AO189" s="384"/>
      <c r="AP189" s="367"/>
      <c r="AQ189" s="120" t="s">
        <v>136</v>
      </c>
      <c r="AR189" s="134" t="s">
        <v>94</v>
      </c>
      <c r="AS189" s="134" t="s">
        <v>94</v>
      </c>
      <c r="AT189" s="134" t="s">
        <v>94</v>
      </c>
      <c r="AU189" s="134" t="s">
        <v>94</v>
      </c>
      <c r="AV189" s="371"/>
      <c r="AW189" s="142" t="s">
        <v>131</v>
      </c>
      <c r="AX189" s="264" t="s">
        <v>2866</v>
      </c>
      <c r="AY189" s="265" t="s">
        <v>3598</v>
      </c>
      <c r="AZ189" s="265" t="s">
        <v>3599</v>
      </c>
      <c r="BA189" s="143" t="s">
        <v>136</v>
      </c>
      <c r="BB189" s="128"/>
      <c r="BC189" s="128"/>
      <c r="BD189" s="128"/>
      <c r="BE189" s="373"/>
      <c r="BF189" s="448"/>
      <c r="BG189" s="374"/>
      <c r="BH189" s="131"/>
    </row>
    <row r="190" spans="1:1023" ht="75" customHeight="1">
      <c r="A190" s="430">
        <v>55</v>
      </c>
      <c r="B190" s="433" t="s">
        <v>712</v>
      </c>
      <c r="C190" s="367"/>
      <c r="D190" s="433" t="s">
        <v>1303</v>
      </c>
      <c r="E190" s="433" t="s">
        <v>1304</v>
      </c>
      <c r="F190" s="427"/>
      <c r="G190" s="424"/>
      <c r="H190" s="368"/>
      <c r="I190" s="425"/>
      <c r="J190" s="136" t="s">
        <v>756</v>
      </c>
      <c r="K190" s="137" t="s">
        <v>1327</v>
      </c>
      <c r="L190" s="425"/>
      <c r="M190" s="425"/>
      <c r="N190" s="426"/>
      <c r="O190" s="369"/>
      <c r="P190" s="391"/>
      <c r="Q190" s="385"/>
      <c r="R190" s="393"/>
      <c r="S190" s="394"/>
      <c r="T190" s="385"/>
      <c r="U190" s="404"/>
      <c r="V190" s="136" t="s">
        <v>139</v>
      </c>
      <c r="W190" s="116" t="s">
        <v>1328</v>
      </c>
      <c r="X190" s="117" t="s">
        <v>1329</v>
      </c>
      <c r="Y190" s="118" t="s">
        <v>1319</v>
      </c>
      <c r="Z190" s="119" t="s">
        <v>1313</v>
      </c>
      <c r="AA190" s="120" t="str">
        <f t="shared" si="5"/>
        <v>Probabilidad</v>
      </c>
      <c r="AB190" s="121" t="s">
        <v>740</v>
      </c>
      <c r="AC190" s="121" t="s">
        <v>728</v>
      </c>
      <c r="AD190" s="122" t="str">
        <f t="shared" si="6"/>
        <v>30%</v>
      </c>
      <c r="AE190" s="121" t="s">
        <v>729</v>
      </c>
      <c r="AF190" s="121" t="s">
        <v>730</v>
      </c>
      <c r="AG190" s="121" t="s">
        <v>731</v>
      </c>
      <c r="AH190" s="123">
        <f t="shared" si="242"/>
        <v>4.2335999999999999E-2</v>
      </c>
      <c r="AI190" s="122">
        <f t="shared" si="7"/>
        <v>4.2335999999999999E-2</v>
      </c>
      <c r="AJ190" s="387"/>
      <c r="AK190" s="388"/>
      <c r="AL190" s="124">
        <f t="shared" si="241"/>
        <v>0.6</v>
      </c>
      <c r="AM190" s="389"/>
      <c r="AN190" s="388"/>
      <c r="AO190" s="384"/>
      <c r="AP190" s="367"/>
      <c r="AQ190" s="120" t="s">
        <v>145</v>
      </c>
      <c r="AR190" s="134" t="s">
        <v>94</v>
      </c>
      <c r="AS190" s="134" t="s">
        <v>94</v>
      </c>
      <c r="AT190" s="134" t="s">
        <v>94</v>
      </c>
      <c r="AU190" s="134" t="s">
        <v>94</v>
      </c>
      <c r="AV190" s="371"/>
      <c r="AW190" s="142" t="s">
        <v>139</v>
      </c>
      <c r="AX190" s="264" t="s">
        <v>2866</v>
      </c>
      <c r="AY190" s="265" t="s">
        <v>3600</v>
      </c>
      <c r="AZ190" s="300" t="s">
        <v>3601</v>
      </c>
      <c r="BA190" s="143" t="s">
        <v>145</v>
      </c>
      <c r="BB190" s="128"/>
      <c r="BC190" s="128"/>
      <c r="BD190" s="128"/>
      <c r="BE190" s="373"/>
      <c r="BF190" s="448"/>
      <c r="BG190" s="374"/>
      <c r="BH190" s="131"/>
    </row>
    <row r="191" spans="1:1023" ht="18.95" customHeight="1">
      <c r="A191" s="430">
        <v>55</v>
      </c>
      <c r="B191" s="433" t="s">
        <v>712</v>
      </c>
      <c r="C191" s="367"/>
      <c r="D191" s="433" t="s">
        <v>1303</v>
      </c>
      <c r="E191" s="433" t="s">
        <v>1304</v>
      </c>
      <c r="F191" s="427"/>
      <c r="G191" s="424"/>
      <c r="H191" s="368"/>
      <c r="I191" s="425"/>
      <c r="J191" s="136" t="s">
        <v>757</v>
      </c>
      <c r="K191" s="137"/>
      <c r="L191" s="425"/>
      <c r="M191" s="425"/>
      <c r="N191" s="426"/>
      <c r="O191" s="369"/>
      <c r="P191" s="391"/>
      <c r="Q191" s="385"/>
      <c r="R191" s="393"/>
      <c r="S191" s="394"/>
      <c r="T191" s="385"/>
      <c r="U191" s="404"/>
      <c r="V191" s="136" t="s">
        <v>150</v>
      </c>
      <c r="W191" s="116"/>
      <c r="X191" s="117"/>
      <c r="Y191" s="118"/>
      <c r="Z191" s="116"/>
      <c r="AA191" s="120" t="str">
        <f t="shared" si="5"/>
        <v/>
      </c>
      <c r="AB191" s="121"/>
      <c r="AC191" s="121"/>
      <c r="AD191" s="122" t="str">
        <f t="shared" si="6"/>
        <v/>
      </c>
      <c r="AE191" s="121"/>
      <c r="AF191" s="121"/>
      <c r="AG191" s="121"/>
      <c r="AH191" s="123" t="str">
        <f t="shared" si="242"/>
        <v/>
      </c>
      <c r="AI191" s="122" t="str">
        <f t="shared" si="7"/>
        <v/>
      </c>
      <c r="AJ191" s="387"/>
      <c r="AK191" s="388"/>
      <c r="AL191" s="124" t="str">
        <f t="shared" si="241"/>
        <v/>
      </c>
      <c r="AM191" s="389"/>
      <c r="AN191" s="388"/>
      <c r="AO191" s="384"/>
      <c r="AP191" s="367"/>
      <c r="AQ191" s="120" t="s">
        <v>155</v>
      </c>
      <c r="AR191" s="119"/>
      <c r="AS191" s="119"/>
      <c r="AT191" s="126"/>
      <c r="AU191" s="119"/>
      <c r="AV191" s="371"/>
      <c r="AW191" s="142" t="s">
        <v>150</v>
      </c>
      <c r="AX191" s="128"/>
      <c r="AY191" s="129"/>
      <c r="AZ191" s="130"/>
      <c r="BA191" s="143" t="s">
        <v>155</v>
      </c>
      <c r="BB191" s="128"/>
      <c r="BC191" s="128"/>
      <c r="BD191" s="128"/>
      <c r="BE191" s="373"/>
      <c r="BF191" s="448"/>
      <c r="BG191" s="374"/>
      <c r="BH191" s="131"/>
    </row>
    <row r="192" spans="1:1023" ht="23.1" customHeight="1">
      <c r="A192" s="431">
        <v>55</v>
      </c>
      <c r="B192" s="434" t="s">
        <v>712</v>
      </c>
      <c r="C192" s="367"/>
      <c r="D192" s="434" t="s">
        <v>1303</v>
      </c>
      <c r="E192" s="434" t="s">
        <v>1304</v>
      </c>
      <c r="F192" s="427"/>
      <c r="G192" s="424"/>
      <c r="H192" s="368"/>
      <c r="I192" s="425"/>
      <c r="J192" s="136" t="s">
        <v>758</v>
      </c>
      <c r="K192" s="137"/>
      <c r="L192" s="425"/>
      <c r="M192" s="425"/>
      <c r="N192" s="426"/>
      <c r="O192" s="369"/>
      <c r="P192" s="392"/>
      <c r="Q192" s="385"/>
      <c r="R192" s="393"/>
      <c r="S192" s="394"/>
      <c r="T192" s="385"/>
      <c r="U192" s="405"/>
      <c r="V192" s="136" t="s">
        <v>161</v>
      </c>
      <c r="W192" s="116"/>
      <c r="X192" s="117"/>
      <c r="Y192" s="118"/>
      <c r="Z192" s="116"/>
      <c r="AA192" s="120" t="str">
        <f t="shared" si="5"/>
        <v/>
      </c>
      <c r="AB192" s="121"/>
      <c r="AC192" s="121"/>
      <c r="AD192" s="122" t="str">
        <f t="shared" si="6"/>
        <v/>
      </c>
      <c r="AE192" s="121"/>
      <c r="AF192" s="121"/>
      <c r="AG192" s="121"/>
      <c r="AH192" s="123" t="str">
        <f t="shared" si="242"/>
        <v/>
      </c>
      <c r="AI192" s="122" t="str">
        <f t="shared" si="7"/>
        <v/>
      </c>
      <c r="AJ192" s="387"/>
      <c r="AK192" s="388"/>
      <c r="AL192" s="124" t="str">
        <f t="shared" si="241"/>
        <v/>
      </c>
      <c r="AM192" s="389"/>
      <c r="AN192" s="388"/>
      <c r="AO192" s="384"/>
      <c r="AP192" s="367"/>
      <c r="AQ192" s="120" t="s">
        <v>162</v>
      </c>
      <c r="AR192" s="119"/>
      <c r="AS192" s="119"/>
      <c r="AT192" s="126"/>
      <c r="AU192" s="119"/>
      <c r="AV192" s="372"/>
      <c r="AW192" s="142" t="s">
        <v>161</v>
      </c>
      <c r="AX192" s="128"/>
      <c r="AY192" s="129"/>
      <c r="AZ192" s="130"/>
      <c r="BA192" s="143" t="s">
        <v>162</v>
      </c>
      <c r="BB192" s="128"/>
      <c r="BC192" s="128"/>
      <c r="BD192" s="128"/>
      <c r="BE192" s="373"/>
      <c r="BF192" s="449"/>
      <c r="BG192" s="374"/>
      <c r="BH192" s="131"/>
    </row>
    <row r="193" spans="1:1022" s="144" customFormat="1" ht="93" customHeight="1">
      <c r="A193" s="429">
        <v>56</v>
      </c>
      <c r="B193" s="432" t="s">
        <v>712</v>
      </c>
      <c r="C193" s="367" t="s">
        <v>713</v>
      </c>
      <c r="D193" s="432" t="s">
        <v>1303</v>
      </c>
      <c r="E193" s="432" t="s">
        <v>1330</v>
      </c>
      <c r="F193" s="427" t="s">
        <v>1331</v>
      </c>
      <c r="G193" s="424" t="s">
        <v>1332</v>
      </c>
      <c r="H193" s="368" t="str">
        <f>IF(B193="Seguridad_Información","Posibilidad de "&amp;C193&amp;"con "&amp;M193&amp;" "&amp;"por"&amp;" "&amp;I193&amp;" "&amp;"debido a"&amp;" "&amp;L193,"Posibilidad de"&amp;" "&amp;M193&amp;" "&amp;"por"&amp;" "&amp;I193&amp;" debido a"&amp;" "&amp;L193)</f>
        <v>Posibilidad de Afectación Económica y Reputacional por procesos documentados de manera indebida o desactualizados debido a desconocimiento técnico y/o falencias en los controles en la documentación del SIG</v>
      </c>
      <c r="I193" s="425" t="s">
        <v>1333</v>
      </c>
      <c r="J193" s="136" t="s">
        <v>717</v>
      </c>
      <c r="K193" s="137" t="s">
        <v>1334</v>
      </c>
      <c r="L193" s="425" t="s">
        <v>1335</v>
      </c>
      <c r="M193" s="425" t="s">
        <v>763</v>
      </c>
      <c r="N193" s="426" t="s">
        <v>1336</v>
      </c>
      <c r="O193" s="369" t="s">
        <v>722</v>
      </c>
      <c r="P193" s="390" t="str">
        <f>IF(OR($O193=[3]Tabla_Probabilidad!$D$30,$O193=[3]Tabla_Probabilidad!$D$32,$O193=[3]Tabla_Probabilidad!$J$32),"Muy Baja",IF(OR($O193=[3]Tabla_Probabilidad!$E$30,$O193=[3]Tabla_Probabilidad!$E$32,$O193=[3]Tabla_Probabilidad!$K$32),"Baja",IF(OR($O193=[3]Tabla_Probabilidad!$F$30,$O193=[3]Tabla_Probabilidad!$F$32,$O193=[3]Tabla_Probabilidad!$L$32),"Media",IF(OR($O193=[3]Tabla_Probabilidad!$G$30,$O193=[3]Tabla_Probabilidad!$G$32,$O193=[3]Tabla_Probabilidad!$M$32),"Alta",IF(OR($O193=[3]Tabla_Probabilidad!$H$30,$O193=[3]Tabla_Probabilidad!$H$32,$O193=[3]Tabla_Probabilidad!$N$32),"Muy Alta","")))))</f>
        <v>Media</v>
      </c>
      <c r="Q193" s="385">
        <f t="shared" ref="Q193" si="243">IF(P193="","",IF(P193="Muy Baja",0.2,IF(P193="Baja",0.4,IF(P193="Media",0.6,IF(P193="Alta",0.8,IF(P193="Muy Alta",1,))))))</f>
        <v>0.6</v>
      </c>
      <c r="R193" s="393" t="s">
        <v>723</v>
      </c>
      <c r="S193" s="394" t="str">
        <f>IF(OR($R193=[3]Tabla_Impacto!$D$24,$R193=[3]Tabla_Impacto!$D$27,$R193=[3]Tabla_Impacto!$J$24,$R193=[3]Tabla_Impacto!$P$26,$R193=[3]Tabla_Impacto!$V$26,$R193=[3]Tabla_Impacto!$AB$26),"Leve",IF(OR($R193=[3]Tabla_Impacto!$E$24,$R193=[3]Tabla_Impacto!$E$27,$R193=[3]Tabla_Impacto!$K$24,$R193=[3]Tabla_Impacto!$Q$26,$R193=[3]Tabla_Impacto!$W$26,$R193=[3]Tabla_Impacto!$AC$26),"Menor",IF(OR($R193=[3]Tabla_Impacto!$F$24,$R193=[3]Tabla_Impacto!$F$27,$R193=[3]Tabla_Impacto!$L$24,$R193=[3]Tabla_Impacto!$R$26,$R193=[3]Tabla_Impacto!$X$26,$R193=[3]Tabla_Impacto!$AD$26),"Moderado",IF(OR($R193=[3]Tabla_Impacto!$G$24,$R193=[3]Tabla_Impacto!$G$27,$R193=[3]Tabla_Impacto!$M$24,$R193=[3]Tabla_Impacto!$S$26,$R193=[3]Tabla_Impacto!$Y$26,$R193=[3]Tabla_Impacto!$AE$26),"Mayor",IF(OR($R193=[3]Tabla_Impacto!$H$24,$R193=[3]Tabla_Impacto!$H$27,$R193=[3]Tabla_Impacto!$N$24,$R193=[3]Tabla_Impacto!$T$26,$R193=[3]Tabla_Impacto!$Z$26,$R193=[3]Tabla_Impacto!$AF$26),"Catastrófico","")))))</f>
        <v>Moderado</v>
      </c>
      <c r="T193" s="385">
        <f t="shared" ref="T193" si="244">IF(S193="","",IF(S193="Leve",0.2,IF(S193="Menor",0.4,IF(S193="Moderado",0.6,IF(S193="Mayor",0.8,IF(S193="Catastrófico",1,))))))</f>
        <v>0.6</v>
      </c>
      <c r="U193" s="403" t="str">
        <f t="shared" ref="U193" si="245">IF(OR(AND(P193="Muy Baja",S193="Leve"),AND(P193="Muy Baja",S193="Menor"),AND(P193="Baja",S193="Leve")),"Bajo",IF(OR(AND(P193="Muy baja",S193="Moderado"),AND(P193="Baja",S193="Menor"),AND(P193="Baja",S193="Moderado"),AND(P193="Media",S193="Leve"),AND(P193="Media",S193="Menor"),AND(P193="Media",S193="Moderado"),AND(P193="Alta",S193="Leve"),AND(P193="Alta",S193="Menor")),"Moderado",IF(OR(AND(P193="Muy Baja",S193="Mayor"),AND(P193="Baja",S193="Mayor"),AND(P193="Media",S193="Mayor"),AND(P193="Alta",S193="Moderado"),AND(P193="Alta",S193="Mayor"),AND(P193="Muy Alta",S193="Leve"),AND(P193="Muy Alta",S193="Menor"),AND(P193="Muy Alta",S193="Moderado"),AND(P193="Muy Alta",S193="Mayor")),"Alto",IF(OR(AND(P193="Muy Baja",S193="Catastrófico"),AND(P193="Baja",S193="Catastrófico"),AND(P193="Media",S193="Catastrófico"),AND(P193="Alta",S193="Catastrófico"),AND(P193="Muy Alta",S193="Catastrófico")),"Extremo",""))))</f>
        <v>Moderado</v>
      </c>
      <c r="V193" s="136" t="s">
        <v>91</v>
      </c>
      <c r="W193" s="116" t="s">
        <v>1337</v>
      </c>
      <c r="X193" s="117" t="s">
        <v>1338</v>
      </c>
      <c r="Y193" s="118" t="s">
        <v>1339</v>
      </c>
      <c r="Z193" s="119" t="s">
        <v>1313</v>
      </c>
      <c r="AA193" s="120" t="str">
        <f t="shared" si="5"/>
        <v>Probabilidad</v>
      </c>
      <c r="AB193" s="121" t="s">
        <v>740</v>
      </c>
      <c r="AC193" s="121" t="s">
        <v>728</v>
      </c>
      <c r="AD193" s="122" t="str">
        <f t="shared" si="6"/>
        <v>30%</v>
      </c>
      <c r="AE193" s="121" t="s">
        <v>729</v>
      </c>
      <c r="AF193" s="121" t="s">
        <v>730</v>
      </c>
      <c r="AG193" s="121" t="s">
        <v>731</v>
      </c>
      <c r="AH193" s="123">
        <f>IFERROR(IF(AA193="Probabilidad",(Q193-(+Q193*AD193)),IF(AA193="Impacto",Q193,"")),"")</f>
        <v>0.42</v>
      </c>
      <c r="AI193" s="122">
        <f t="shared" si="7"/>
        <v>0.42</v>
      </c>
      <c r="AJ193" s="387" t="str">
        <f t="shared" ref="AJ193" si="246">IFERROR(IF(AK193="","",IF(AK193&lt;=0.2,"Muy Baja",IF(AK193&lt;=0.4,"Baja",IF(AK193&lt;=0.6,"Media",IF(AK193&lt;=0.8,"Alta","Muy Alta"))))),"")</f>
        <v>Muy Baja</v>
      </c>
      <c r="AK193" s="388">
        <f t="shared" ref="AK193" si="247">IFERROR(LOOKUP(MAX(AI193:AI199)+1,(AI193:AI199)),"")</f>
        <v>5.4431999999999994E-2</v>
      </c>
      <c r="AL193" s="124">
        <f>IFERROR(IF(AA193="Impacto",(T193-(+T193*AD193)),IF(AA193="Probabilidad",T193,"")),"")</f>
        <v>0.6</v>
      </c>
      <c r="AM193" s="389" t="str">
        <f t="shared" ref="AM193" si="248">IFERROR(IF(AN193="","",IF(AN193&lt;=0.2,"Leve",IF(AN193&lt;=0.4,"Menor",IF(AN193&lt;=0.6,"Moderado",IF(AN193&lt;=0.8,"Mayor","Catastrófico"))))),"")</f>
        <v>Moderado</v>
      </c>
      <c r="AN193" s="388">
        <f t="shared" ref="AN193" si="249">IFERROR(LOOKUP(MAX(AL193:AL199)+1,(AL193:AL199)),"")</f>
        <v>0.6</v>
      </c>
      <c r="AO193" s="384" t="str">
        <f t="shared" ref="AO193" si="250">IFERROR(IF(OR(AND(AJ193="Muy Baja",AM193="Leve"),AND(AJ193="Muy Baja",AM193="Menor"),AND(AJ193="Baja",AM193="Leve")),"Bajo",IF(OR(AND(AJ193="Muy baja",AM193="Moderado"),AND(AJ193="Baja",AM193="Menor"),AND(AJ193="Baja",AM193="Moderado"),AND(AJ193="Media",AM193="Leve"),AND(AJ193="Media",AM193="Menor"),AND(AJ193="Media",AM193="Moderado"),AND(AJ193="Alta",AM193="Leve"),AND(AJ193="Alta",AM193="Menor")),"Moderado",IF(OR(AND(AJ193="Muy Baja",AM193="Mayor"),AND(AJ193="Baja",AM193="Mayor"),AND(AJ193="Media",AM193="Mayor"),AND(AJ193="Alta",AM193="Moderado"),AND(AJ193="Alta",AM193="Mayor"),AND(AJ193="Muy Alta",AM193="Leve"),AND(AJ193="Muy Alta",AM193="Menor"),AND(AJ193="Muy Alta",AM193="Moderado"),AND(AJ193="Muy Alta",AM193="Mayor")),"Alto",IF(OR(AND(AJ193="Muy Baja",AM193="Catastrófico"),AND(AJ193="Baja",AM193="Catastrófico"),AND(AJ193="Media",AM193="Catastrófico"),AND(AJ193="Alta",AM193="Catastrófico"),AND(AJ193="Muy Alta",AM193="Catastrófico")),"Extremo","")))),"")</f>
        <v>Moderado</v>
      </c>
      <c r="AP193" s="367" t="s">
        <v>104</v>
      </c>
      <c r="AQ193" s="120" t="s">
        <v>105</v>
      </c>
      <c r="AR193" s="134" t="s">
        <v>94</v>
      </c>
      <c r="AS193" s="134" t="s">
        <v>94</v>
      </c>
      <c r="AT193" s="134" t="s">
        <v>94</v>
      </c>
      <c r="AU193" s="134" t="s">
        <v>94</v>
      </c>
      <c r="AV193" s="370" t="s">
        <v>1340</v>
      </c>
      <c r="AW193" s="142" t="s">
        <v>91</v>
      </c>
      <c r="AX193" s="264" t="s">
        <v>2866</v>
      </c>
      <c r="AY193" s="265" t="s">
        <v>3602</v>
      </c>
      <c r="AZ193" s="265" t="s">
        <v>3603</v>
      </c>
      <c r="BA193" s="143" t="s">
        <v>105</v>
      </c>
      <c r="BB193" s="128"/>
      <c r="BC193" s="128"/>
      <c r="BD193" s="128"/>
      <c r="BE193" s="373" t="s">
        <v>2891</v>
      </c>
      <c r="BF193" s="447" t="s">
        <v>3626</v>
      </c>
      <c r="BG193" s="374"/>
      <c r="BH193" s="131"/>
      <c r="BI193" s="90"/>
      <c r="BJ193" s="90"/>
      <c r="BK193" s="90"/>
      <c r="BL193" s="90"/>
      <c r="BM193" s="90"/>
      <c r="BN193" s="90"/>
      <c r="BO193" s="90"/>
      <c r="BP193" s="90"/>
      <c r="BQ193" s="90"/>
      <c r="BR193" s="90"/>
      <c r="BS193" s="90"/>
      <c r="BT193" s="90"/>
      <c r="BU193" s="90"/>
      <c r="BV193" s="90"/>
      <c r="BW193" s="90"/>
      <c r="BX193" s="90"/>
      <c r="BY193" s="90"/>
      <c r="BZ193" s="90"/>
      <c r="CA193" s="90"/>
      <c r="CB193" s="90"/>
      <c r="CC193" s="90"/>
      <c r="CD193" s="90"/>
      <c r="CE193" s="90"/>
      <c r="CF193" s="90"/>
      <c r="CG193" s="90"/>
      <c r="CH193" s="90"/>
      <c r="CI193" s="90"/>
      <c r="CJ193" s="90"/>
      <c r="CK193" s="90"/>
      <c r="CL193" s="90"/>
      <c r="CM193" s="90"/>
      <c r="CN193" s="90"/>
      <c r="CO193" s="90"/>
      <c r="CP193" s="90"/>
      <c r="CQ193" s="90"/>
      <c r="CR193" s="90"/>
      <c r="CS193" s="90"/>
      <c r="CT193" s="90"/>
      <c r="CU193" s="90"/>
      <c r="CV193" s="90"/>
      <c r="CW193" s="90"/>
      <c r="CX193" s="90"/>
      <c r="CY193" s="90"/>
      <c r="CZ193" s="90"/>
      <c r="DA193" s="90"/>
      <c r="DB193" s="90"/>
      <c r="DC193" s="90"/>
      <c r="DD193" s="90"/>
      <c r="DE193" s="90"/>
      <c r="DF193" s="90"/>
      <c r="DG193" s="90"/>
      <c r="DH193" s="90"/>
      <c r="DI193" s="90"/>
      <c r="DJ193" s="90"/>
      <c r="DK193" s="90"/>
      <c r="DL193" s="90"/>
      <c r="DM193" s="90"/>
      <c r="DN193" s="90"/>
      <c r="DO193" s="90"/>
      <c r="DP193" s="90"/>
      <c r="DQ193" s="90"/>
      <c r="DR193" s="90"/>
      <c r="DS193" s="90"/>
      <c r="DT193" s="90"/>
      <c r="DU193" s="90"/>
      <c r="DV193" s="90"/>
      <c r="DW193" s="90"/>
      <c r="DX193" s="90"/>
      <c r="DY193" s="90"/>
      <c r="DZ193" s="90"/>
      <c r="EA193" s="90"/>
      <c r="EB193" s="90"/>
      <c r="EC193" s="90"/>
      <c r="ED193" s="90"/>
      <c r="EE193" s="90"/>
      <c r="EF193" s="90"/>
      <c r="EG193" s="90"/>
      <c r="EH193" s="90"/>
      <c r="EI193" s="90"/>
      <c r="EJ193" s="90"/>
      <c r="EK193" s="90"/>
      <c r="EL193" s="90"/>
      <c r="EM193" s="90"/>
      <c r="EN193" s="90"/>
      <c r="EO193" s="90"/>
      <c r="EP193" s="90"/>
      <c r="EQ193" s="90"/>
      <c r="ER193" s="90"/>
      <c r="ES193" s="90"/>
      <c r="ET193" s="90"/>
      <c r="EU193" s="90"/>
      <c r="EV193" s="90"/>
      <c r="EW193" s="90"/>
      <c r="EX193" s="90"/>
      <c r="EY193" s="90"/>
      <c r="EZ193" s="90"/>
      <c r="FA193" s="90"/>
      <c r="FB193" s="90"/>
      <c r="FC193" s="90"/>
      <c r="FD193" s="90"/>
      <c r="FE193" s="90"/>
      <c r="FF193" s="90"/>
      <c r="FG193" s="90"/>
      <c r="FH193" s="90"/>
      <c r="FI193" s="90"/>
      <c r="FJ193" s="90"/>
      <c r="FK193" s="90"/>
      <c r="FL193" s="90"/>
      <c r="FM193" s="90"/>
      <c r="FN193" s="90"/>
      <c r="FO193" s="90"/>
      <c r="FP193" s="90"/>
      <c r="FQ193" s="90"/>
      <c r="FR193" s="90"/>
      <c r="FS193" s="90"/>
      <c r="FT193" s="90"/>
      <c r="FU193" s="90"/>
      <c r="FV193" s="90"/>
      <c r="FW193" s="90"/>
      <c r="FX193" s="90"/>
      <c r="FY193" s="90"/>
      <c r="FZ193" s="90"/>
      <c r="GA193" s="90"/>
      <c r="GB193" s="90"/>
      <c r="GC193" s="90"/>
      <c r="GD193" s="90"/>
      <c r="GE193" s="90"/>
      <c r="GF193" s="90"/>
      <c r="GG193" s="90"/>
      <c r="GH193" s="90"/>
      <c r="GI193" s="90"/>
      <c r="GJ193" s="90"/>
      <c r="GK193" s="90"/>
      <c r="GL193" s="90"/>
      <c r="GM193" s="90"/>
      <c r="GN193" s="90"/>
      <c r="GO193" s="90"/>
      <c r="GP193" s="90"/>
      <c r="GQ193" s="90"/>
      <c r="GR193" s="90"/>
      <c r="GS193" s="90"/>
      <c r="GT193" s="90"/>
      <c r="GU193" s="90"/>
      <c r="GV193" s="90"/>
      <c r="GW193" s="90"/>
      <c r="GX193" s="90"/>
      <c r="GY193" s="90"/>
      <c r="GZ193" s="90"/>
      <c r="HA193" s="90"/>
      <c r="HB193" s="90"/>
      <c r="HC193" s="90"/>
      <c r="HD193" s="90"/>
      <c r="HE193" s="90"/>
      <c r="HF193" s="90"/>
      <c r="HG193" s="90"/>
      <c r="HH193" s="90"/>
      <c r="HI193" s="90"/>
      <c r="HJ193" s="90"/>
      <c r="HK193" s="90"/>
      <c r="HL193" s="90"/>
      <c r="HM193" s="90"/>
      <c r="HN193" s="90"/>
      <c r="HO193" s="90"/>
      <c r="HP193" s="90"/>
      <c r="HQ193" s="90"/>
      <c r="HR193" s="90"/>
      <c r="HS193" s="90"/>
      <c r="HT193" s="90"/>
      <c r="HU193" s="90"/>
      <c r="HV193" s="90"/>
      <c r="HW193" s="90"/>
      <c r="HX193" s="90"/>
      <c r="HY193" s="90"/>
      <c r="HZ193" s="90"/>
      <c r="IA193" s="90"/>
      <c r="IB193" s="90"/>
      <c r="IC193" s="90"/>
      <c r="ID193" s="90"/>
      <c r="IE193" s="90"/>
      <c r="IF193" s="90"/>
      <c r="IG193" s="90"/>
      <c r="IH193" s="90"/>
      <c r="II193" s="90"/>
      <c r="IJ193" s="90"/>
      <c r="IK193" s="90"/>
      <c r="IL193" s="90"/>
      <c r="IM193" s="90"/>
      <c r="IN193" s="90"/>
      <c r="IO193" s="90"/>
      <c r="IP193" s="90"/>
      <c r="IQ193" s="90"/>
      <c r="IR193" s="90"/>
      <c r="IS193" s="90"/>
      <c r="IT193" s="90"/>
      <c r="IU193" s="90"/>
      <c r="IV193" s="90"/>
      <c r="IW193" s="90"/>
      <c r="IX193" s="90"/>
      <c r="IY193" s="90"/>
      <c r="IZ193" s="90"/>
      <c r="JA193" s="90"/>
      <c r="JB193" s="90"/>
      <c r="JC193" s="90"/>
      <c r="JD193" s="90"/>
      <c r="JE193" s="90"/>
      <c r="JF193" s="90"/>
      <c r="JG193" s="90"/>
      <c r="JH193" s="90"/>
      <c r="JI193" s="90"/>
      <c r="JJ193" s="90"/>
      <c r="JK193" s="90"/>
      <c r="JL193" s="90"/>
      <c r="JM193" s="90"/>
      <c r="JN193" s="90"/>
      <c r="JO193" s="90"/>
      <c r="JP193" s="90"/>
      <c r="JQ193" s="90"/>
      <c r="JR193" s="90"/>
      <c r="JS193" s="90"/>
      <c r="JT193" s="90"/>
      <c r="JU193" s="90"/>
      <c r="JV193" s="90"/>
      <c r="JW193" s="90"/>
      <c r="JX193" s="90"/>
      <c r="JY193" s="90"/>
      <c r="JZ193" s="90"/>
      <c r="KA193" s="90"/>
      <c r="KB193" s="90"/>
      <c r="KC193" s="90"/>
      <c r="KD193" s="90"/>
      <c r="KE193" s="90"/>
      <c r="KF193" s="90"/>
      <c r="KG193" s="90"/>
      <c r="KH193" s="90"/>
      <c r="KI193" s="90"/>
      <c r="KJ193" s="90"/>
      <c r="KK193" s="90"/>
      <c r="KL193" s="90"/>
      <c r="KM193" s="90"/>
      <c r="KN193" s="90"/>
      <c r="KO193" s="90"/>
      <c r="KP193" s="90"/>
      <c r="KQ193" s="90"/>
      <c r="KR193" s="90"/>
      <c r="KS193" s="90"/>
      <c r="KT193" s="90"/>
      <c r="KU193" s="90"/>
      <c r="KV193" s="90"/>
      <c r="KW193" s="90"/>
      <c r="KX193" s="90"/>
      <c r="KY193" s="90"/>
      <c r="KZ193" s="90"/>
      <c r="LA193" s="90"/>
      <c r="LB193" s="90"/>
      <c r="LC193" s="90"/>
      <c r="LD193" s="90"/>
      <c r="LE193" s="90"/>
      <c r="LF193" s="90"/>
      <c r="LG193" s="90"/>
      <c r="LH193" s="90"/>
      <c r="LI193" s="90"/>
      <c r="LJ193" s="90"/>
      <c r="LK193" s="90"/>
      <c r="LL193" s="90"/>
      <c r="LM193" s="90"/>
      <c r="LN193" s="90"/>
      <c r="LO193" s="90"/>
      <c r="LP193" s="90"/>
      <c r="LQ193" s="90"/>
      <c r="LR193" s="90"/>
      <c r="LS193" s="90"/>
      <c r="LT193" s="90"/>
      <c r="LU193" s="90"/>
      <c r="LV193" s="90"/>
      <c r="LW193" s="90"/>
      <c r="LX193" s="90"/>
      <c r="LY193" s="90"/>
      <c r="LZ193" s="90"/>
      <c r="MA193" s="90"/>
      <c r="MB193" s="90"/>
      <c r="MC193" s="90"/>
      <c r="MD193" s="90"/>
      <c r="ME193" s="90"/>
      <c r="MF193" s="90"/>
      <c r="MG193" s="90"/>
      <c r="MH193" s="90"/>
      <c r="MI193" s="90"/>
      <c r="MJ193" s="90"/>
      <c r="MK193" s="90"/>
      <c r="ML193" s="90"/>
      <c r="MM193" s="90"/>
      <c r="MN193" s="90"/>
      <c r="MO193" s="90"/>
      <c r="MP193" s="90"/>
      <c r="MQ193" s="90"/>
      <c r="MR193" s="90"/>
      <c r="MS193" s="90"/>
      <c r="MT193" s="90"/>
      <c r="MU193" s="90"/>
      <c r="MV193" s="90"/>
      <c r="MW193" s="90"/>
      <c r="MX193" s="90"/>
      <c r="MY193" s="90"/>
      <c r="MZ193" s="90"/>
      <c r="NA193" s="90"/>
      <c r="NB193" s="90"/>
      <c r="NC193" s="90"/>
      <c r="ND193" s="90"/>
      <c r="NE193" s="90"/>
      <c r="NF193" s="90"/>
      <c r="NG193" s="90"/>
      <c r="NH193" s="90"/>
      <c r="NI193" s="90"/>
      <c r="NJ193" s="90"/>
      <c r="NK193" s="90"/>
      <c r="NL193" s="90"/>
      <c r="NM193" s="90"/>
      <c r="NN193" s="90"/>
      <c r="NO193" s="90"/>
      <c r="NP193" s="90"/>
      <c r="NQ193" s="90"/>
      <c r="NR193" s="90"/>
      <c r="NS193" s="90"/>
      <c r="NT193" s="90"/>
      <c r="NU193" s="90"/>
      <c r="NV193" s="90"/>
      <c r="NW193" s="90"/>
      <c r="NX193" s="90"/>
      <c r="NY193" s="90"/>
      <c r="NZ193" s="90"/>
      <c r="OA193" s="90"/>
      <c r="OB193" s="90"/>
      <c r="OC193" s="90"/>
      <c r="OD193" s="90"/>
      <c r="OE193" s="90"/>
      <c r="OF193" s="90"/>
      <c r="OG193" s="90"/>
      <c r="OH193" s="90"/>
      <c r="OI193" s="90"/>
      <c r="OJ193" s="90"/>
      <c r="OK193" s="90"/>
      <c r="OL193" s="90"/>
      <c r="OM193" s="90"/>
      <c r="ON193" s="90"/>
      <c r="OO193" s="90"/>
      <c r="OP193" s="90"/>
      <c r="OQ193" s="90"/>
      <c r="OR193" s="90"/>
      <c r="OS193" s="90"/>
      <c r="OT193" s="90"/>
      <c r="OU193" s="90"/>
      <c r="OV193" s="90"/>
      <c r="OW193" s="90"/>
      <c r="OX193" s="90"/>
      <c r="OY193" s="90"/>
      <c r="OZ193" s="90"/>
      <c r="PA193" s="90"/>
      <c r="PB193" s="90"/>
      <c r="PC193" s="90"/>
      <c r="PD193" s="90"/>
      <c r="PE193" s="90"/>
      <c r="PF193" s="90"/>
      <c r="PG193" s="90"/>
      <c r="PH193" s="90"/>
      <c r="PI193" s="90"/>
      <c r="PJ193" s="90"/>
      <c r="PK193" s="90"/>
      <c r="PL193" s="90"/>
      <c r="PM193" s="90"/>
      <c r="PN193" s="90"/>
      <c r="PO193" s="90"/>
      <c r="PP193" s="90"/>
      <c r="PQ193" s="90"/>
      <c r="PR193" s="90"/>
      <c r="PS193" s="90"/>
      <c r="PT193" s="90"/>
      <c r="PU193" s="90"/>
      <c r="PV193" s="90"/>
      <c r="PW193" s="90"/>
      <c r="PX193" s="90"/>
      <c r="PY193" s="90"/>
      <c r="PZ193" s="90"/>
      <c r="QA193" s="90"/>
      <c r="QB193" s="90"/>
      <c r="QC193" s="90"/>
      <c r="QD193" s="90"/>
      <c r="QE193" s="90"/>
      <c r="QF193" s="90"/>
      <c r="QG193" s="90"/>
      <c r="QH193" s="90"/>
      <c r="QI193" s="90"/>
      <c r="QJ193" s="90"/>
      <c r="QK193" s="90"/>
      <c r="QL193" s="90"/>
      <c r="QM193" s="90"/>
      <c r="QN193" s="90"/>
      <c r="QO193" s="90"/>
      <c r="QP193" s="90"/>
      <c r="QQ193" s="90"/>
      <c r="QR193" s="90"/>
      <c r="QS193" s="90"/>
      <c r="QT193" s="90"/>
      <c r="QU193" s="90"/>
      <c r="QV193" s="90"/>
      <c r="QW193" s="90"/>
      <c r="QX193" s="90"/>
      <c r="QY193" s="90"/>
      <c r="QZ193" s="90"/>
      <c r="RA193" s="90"/>
      <c r="RB193" s="90"/>
      <c r="RC193" s="90"/>
      <c r="RD193" s="90"/>
      <c r="RE193" s="90"/>
      <c r="RF193" s="90"/>
      <c r="RG193" s="90"/>
      <c r="RH193" s="90"/>
      <c r="RI193" s="90"/>
      <c r="RJ193" s="90"/>
      <c r="RK193" s="90"/>
      <c r="RL193" s="90"/>
      <c r="RM193" s="90"/>
      <c r="RN193" s="90"/>
      <c r="RO193" s="90"/>
      <c r="RP193" s="90"/>
      <c r="RQ193" s="90"/>
      <c r="RR193" s="90"/>
      <c r="RS193" s="90"/>
      <c r="RT193" s="90"/>
      <c r="RU193" s="90"/>
      <c r="RV193" s="90"/>
      <c r="RW193" s="90"/>
      <c r="RX193" s="90"/>
      <c r="RY193" s="90"/>
      <c r="RZ193" s="90"/>
      <c r="SA193" s="90"/>
      <c r="SB193" s="90"/>
      <c r="SC193" s="90"/>
      <c r="SD193" s="90"/>
      <c r="SE193" s="90"/>
      <c r="SF193" s="90"/>
      <c r="SG193" s="90"/>
      <c r="SH193" s="90"/>
      <c r="SI193" s="90"/>
      <c r="SJ193" s="90"/>
      <c r="SK193" s="90"/>
      <c r="SL193" s="90"/>
      <c r="SM193" s="90"/>
      <c r="SN193" s="90"/>
      <c r="SO193" s="90"/>
      <c r="SP193" s="90"/>
      <c r="SQ193" s="90"/>
      <c r="SR193" s="90"/>
      <c r="SS193" s="90"/>
      <c r="ST193" s="90"/>
      <c r="SU193" s="90"/>
      <c r="SV193" s="90"/>
      <c r="SW193" s="90"/>
      <c r="SX193" s="90"/>
      <c r="SY193" s="90"/>
      <c r="SZ193" s="90"/>
      <c r="TA193" s="90"/>
      <c r="TB193" s="90"/>
      <c r="TC193" s="90"/>
      <c r="TD193" s="90"/>
      <c r="TE193" s="90"/>
      <c r="TF193" s="90"/>
      <c r="TG193" s="90"/>
      <c r="TH193" s="90"/>
      <c r="TI193" s="90"/>
      <c r="TJ193" s="90"/>
      <c r="TK193" s="90"/>
      <c r="TL193" s="90"/>
      <c r="TM193" s="90"/>
      <c r="TN193" s="90"/>
      <c r="TO193" s="90"/>
      <c r="TP193" s="90"/>
      <c r="TQ193" s="90"/>
      <c r="TR193" s="90"/>
      <c r="TS193" s="90"/>
      <c r="TT193" s="90"/>
      <c r="TU193" s="90"/>
      <c r="TV193" s="90"/>
      <c r="TW193" s="90"/>
      <c r="TX193" s="90"/>
      <c r="TY193" s="90"/>
      <c r="TZ193" s="90"/>
      <c r="UA193" s="90"/>
      <c r="UB193" s="90"/>
      <c r="UC193" s="90"/>
      <c r="UD193" s="90"/>
      <c r="UE193" s="90"/>
      <c r="UF193" s="90"/>
      <c r="UG193" s="90"/>
      <c r="UH193" s="90"/>
      <c r="UI193" s="90"/>
      <c r="UJ193" s="90"/>
      <c r="UK193" s="90"/>
      <c r="UL193" s="90"/>
      <c r="UM193" s="90"/>
      <c r="UN193" s="90"/>
      <c r="UO193" s="90"/>
      <c r="UP193" s="90"/>
      <c r="UQ193" s="90"/>
      <c r="UR193" s="90"/>
      <c r="US193" s="90"/>
      <c r="UT193" s="90"/>
      <c r="UU193" s="90"/>
      <c r="UV193" s="90"/>
      <c r="UW193" s="90"/>
      <c r="UX193" s="90"/>
      <c r="UY193" s="90"/>
      <c r="UZ193" s="90"/>
      <c r="VA193" s="90"/>
      <c r="VB193" s="90"/>
      <c r="VC193" s="90"/>
      <c r="VD193" s="90"/>
      <c r="VE193" s="90"/>
      <c r="VF193" s="90"/>
      <c r="VG193" s="90"/>
      <c r="VH193" s="90"/>
      <c r="VI193" s="90"/>
      <c r="VJ193" s="90"/>
      <c r="VK193" s="90"/>
      <c r="VL193" s="90"/>
      <c r="VM193" s="90"/>
      <c r="VN193" s="90"/>
      <c r="VO193" s="90"/>
      <c r="VP193" s="90"/>
      <c r="VQ193" s="90"/>
      <c r="VR193" s="90"/>
      <c r="VS193" s="90"/>
      <c r="VT193" s="90"/>
      <c r="VU193" s="90"/>
      <c r="VV193" s="90"/>
      <c r="VW193" s="90"/>
      <c r="VX193" s="90"/>
      <c r="VY193" s="90"/>
      <c r="VZ193" s="90"/>
      <c r="WA193" s="90"/>
      <c r="WB193" s="90"/>
      <c r="WC193" s="90"/>
      <c r="WD193" s="90"/>
      <c r="WE193" s="90"/>
      <c r="WF193" s="90"/>
      <c r="WG193" s="90"/>
      <c r="WH193" s="90"/>
      <c r="WI193" s="90"/>
      <c r="WJ193" s="90"/>
      <c r="WK193" s="90"/>
      <c r="WL193" s="90"/>
      <c r="WM193" s="90"/>
      <c r="WN193" s="90"/>
      <c r="WO193" s="90"/>
      <c r="WP193" s="90"/>
      <c r="WQ193" s="90"/>
      <c r="WR193" s="90"/>
      <c r="WS193" s="90"/>
      <c r="WT193" s="90"/>
      <c r="WU193" s="90"/>
      <c r="WV193" s="90"/>
      <c r="WW193" s="90"/>
      <c r="WX193" s="90"/>
      <c r="WY193" s="90"/>
      <c r="WZ193" s="90"/>
      <c r="XA193" s="90"/>
      <c r="XB193" s="90"/>
      <c r="XC193" s="90"/>
      <c r="XD193" s="90"/>
      <c r="XE193" s="90"/>
      <c r="XF193" s="90"/>
      <c r="XG193" s="90"/>
      <c r="XH193" s="90"/>
      <c r="XI193" s="90"/>
      <c r="XJ193" s="90"/>
      <c r="XK193" s="90"/>
      <c r="XL193" s="90"/>
      <c r="XM193" s="90"/>
      <c r="XN193" s="90"/>
      <c r="XO193" s="90"/>
      <c r="XP193" s="90"/>
      <c r="XQ193" s="90"/>
      <c r="XR193" s="90"/>
      <c r="XS193" s="90"/>
      <c r="XT193" s="90"/>
      <c r="XU193" s="90"/>
      <c r="XV193" s="90"/>
      <c r="XW193" s="90"/>
      <c r="XX193" s="90"/>
      <c r="XY193" s="90"/>
      <c r="XZ193" s="90"/>
      <c r="YA193" s="90"/>
      <c r="YB193" s="90"/>
      <c r="YC193" s="90"/>
      <c r="YD193" s="90"/>
      <c r="YE193" s="90"/>
      <c r="YF193" s="90"/>
      <c r="YG193" s="90"/>
      <c r="YH193" s="90"/>
      <c r="YI193" s="90"/>
      <c r="YJ193" s="90"/>
      <c r="YK193" s="90"/>
      <c r="YL193" s="90"/>
      <c r="YM193" s="90"/>
      <c r="YN193" s="90"/>
      <c r="YO193" s="90"/>
      <c r="YP193" s="90"/>
      <c r="YQ193" s="90"/>
      <c r="YR193" s="90"/>
      <c r="YS193" s="90"/>
      <c r="YT193" s="90"/>
      <c r="YU193" s="90"/>
      <c r="YV193" s="90"/>
      <c r="YW193" s="90"/>
      <c r="YX193" s="90"/>
      <c r="YY193" s="90"/>
      <c r="YZ193" s="90"/>
      <c r="ZA193" s="90"/>
      <c r="ZB193" s="90"/>
      <c r="ZC193" s="90"/>
      <c r="ZD193" s="90"/>
      <c r="ZE193" s="90"/>
      <c r="ZF193" s="90"/>
      <c r="ZG193" s="90"/>
      <c r="ZH193" s="90"/>
      <c r="ZI193" s="90"/>
      <c r="ZJ193" s="90"/>
      <c r="ZK193" s="90"/>
      <c r="ZL193" s="90"/>
      <c r="ZM193" s="90"/>
      <c r="ZN193" s="90"/>
      <c r="ZO193" s="90"/>
      <c r="ZP193" s="90"/>
      <c r="ZQ193" s="90"/>
      <c r="ZR193" s="90"/>
      <c r="ZS193" s="90"/>
      <c r="ZT193" s="90"/>
      <c r="ZU193" s="90"/>
      <c r="ZV193" s="90"/>
      <c r="ZW193" s="90"/>
      <c r="ZX193" s="90"/>
      <c r="ZY193" s="90"/>
      <c r="ZZ193" s="90"/>
      <c r="AAA193" s="90"/>
      <c r="AAB193" s="90"/>
      <c r="AAC193" s="90"/>
      <c r="AAD193" s="90"/>
      <c r="AAE193" s="90"/>
      <c r="AAF193" s="90"/>
      <c r="AAG193" s="90"/>
      <c r="AAH193" s="90"/>
      <c r="AAI193" s="90"/>
      <c r="AAJ193" s="90"/>
      <c r="AAK193" s="90"/>
      <c r="AAL193" s="90"/>
      <c r="AAM193" s="90"/>
      <c r="AAN193" s="90"/>
      <c r="AAO193" s="90"/>
      <c r="AAP193" s="90"/>
      <c r="AAQ193" s="90"/>
      <c r="AAR193" s="90"/>
      <c r="AAS193" s="90"/>
      <c r="AAT193" s="90"/>
      <c r="AAU193" s="90"/>
      <c r="AAV193" s="90"/>
      <c r="AAW193" s="90"/>
      <c r="AAX193" s="90"/>
      <c r="AAY193" s="90"/>
      <c r="AAZ193" s="90"/>
      <c r="ABA193" s="90"/>
      <c r="ABB193" s="90"/>
      <c r="ABC193" s="90"/>
      <c r="ABD193" s="90"/>
      <c r="ABE193" s="90"/>
      <c r="ABF193" s="90"/>
      <c r="ABG193" s="90"/>
      <c r="ABH193" s="90"/>
      <c r="ABI193" s="90"/>
      <c r="ABJ193" s="90"/>
      <c r="ABK193" s="90"/>
      <c r="ABL193" s="90"/>
      <c r="ABM193" s="90"/>
      <c r="ABN193" s="90"/>
      <c r="ABO193" s="90"/>
      <c r="ABP193" s="90"/>
      <c r="ABQ193" s="90"/>
      <c r="ABR193" s="90"/>
      <c r="ABS193" s="90"/>
      <c r="ABT193" s="90"/>
      <c r="ABU193" s="90"/>
      <c r="ABV193" s="90"/>
      <c r="ABW193" s="90"/>
      <c r="ABX193" s="90"/>
      <c r="ABY193" s="90"/>
      <c r="ABZ193" s="90"/>
      <c r="ACA193" s="90"/>
      <c r="ACB193" s="90"/>
      <c r="ACC193" s="90"/>
      <c r="ACD193" s="90"/>
      <c r="ACE193" s="90"/>
      <c r="ACF193" s="90"/>
      <c r="ACG193" s="90"/>
      <c r="ACH193" s="90"/>
      <c r="ACI193" s="90"/>
      <c r="ACJ193" s="90"/>
      <c r="ACK193" s="90"/>
      <c r="ACL193" s="90"/>
      <c r="ACM193" s="90"/>
      <c r="ACN193" s="90"/>
      <c r="ACO193" s="90"/>
      <c r="ACP193" s="90"/>
      <c r="ACQ193" s="90"/>
      <c r="ACR193" s="90"/>
      <c r="ACS193" s="90"/>
      <c r="ACT193" s="90"/>
      <c r="ACU193" s="90"/>
      <c r="ACV193" s="90"/>
      <c r="ACW193" s="90"/>
      <c r="ACX193" s="90"/>
      <c r="ACY193" s="90"/>
      <c r="ACZ193" s="90"/>
      <c r="ADA193" s="90"/>
      <c r="ADB193" s="90"/>
      <c r="ADC193" s="90"/>
      <c r="ADD193" s="90"/>
      <c r="ADE193" s="90"/>
      <c r="ADF193" s="90"/>
      <c r="ADG193" s="90"/>
      <c r="ADH193" s="90"/>
      <c r="ADI193" s="90"/>
      <c r="ADJ193" s="90"/>
      <c r="ADK193" s="90"/>
      <c r="ADL193" s="90"/>
      <c r="ADM193" s="90"/>
      <c r="ADN193" s="90"/>
      <c r="ADO193" s="90"/>
      <c r="ADP193" s="90"/>
      <c r="ADQ193" s="90"/>
      <c r="ADR193" s="90"/>
      <c r="ADS193" s="90"/>
      <c r="ADT193" s="90"/>
      <c r="ADU193" s="90"/>
      <c r="ADV193" s="90"/>
      <c r="ADW193" s="90"/>
      <c r="ADX193" s="90"/>
      <c r="ADY193" s="90"/>
      <c r="ADZ193" s="90"/>
      <c r="AEA193" s="90"/>
      <c r="AEB193" s="90"/>
      <c r="AEC193" s="90"/>
      <c r="AED193" s="90"/>
      <c r="AEE193" s="90"/>
      <c r="AEF193" s="90"/>
      <c r="AEG193" s="90"/>
      <c r="AEH193" s="90"/>
      <c r="AEI193" s="90"/>
      <c r="AEJ193" s="90"/>
      <c r="AEK193" s="90"/>
      <c r="AEL193" s="90"/>
      <c r="AEM193" s="90"/>
      <c r="AEN193" s="90"/>
      <c r="AEO193" s="90"/>
      <c r="AEP193" s="90"/>
      <c r="AEQ193" s="90"/>
      <c r="AER193" s="90"/>
      <c r="AES193" s="90"/>
      <c r="AET193" s="90"/>
      <c r="AEU193" s="90"/>
      <c r="AEV193" s="90"/>
      <c r="AEW193" s="90"/>
      <c r="AEX193" s="90"/>
      <c r="AEY193" s="90"/>
      <c r="AEZ193" s="90"/>
      <c r="AFA193" s="90"/>
      <c r="AFB193" s="90"/>
      <c r="AFC193" s="90"/>
      <c r="AFD193" s="90"/>
      <c r="AFE193" s="90"/>
      <c r="AFF193" s="90"/>
      <c r="AFG193" s="90"/>
      <c r="AFH193" s="90"/>
      <c r="AFI193" s="90"/>
      <c r="AFJ193" s="90"/>
      <c r="AFK193" s="90"/>
      <c r="AFL193" s="90"/>
      <c r="AFM193" s="90"/>
      <c r="AFN193" s="90"/>
      <c r="AFO193" s="90"/>
      <c r="AFP193" s="90"/>
      <c r="AFQ193" s="90"/>
      <c r="AFR193" s="90"/>
      <c r="AFS193" s="90"/>
      <c r="AFT193" s="90"/>
      <c r="AFU193" s="90"/>
      <c r="AFV193" s="90"/>
      <c r="AFW193" s="90"/>
      <c r="AFX193" s="90"/>
      <c r="AFY193" s="90"/>
      <c r="AFZ193" s="90"/>
      <c r="AGA193" s="90"/>
      <c r="AGB193" s="90"/>
      <c r="AGC193" s="90"/>
      <c r="AGD193" s="90"/>
      <c r="AGE193" s="90"/>
      <c r="AGF193" s="90"/>
      <c r="AGG193" s="90"/>
      <c r="AGH193" s="90"/>
      <c r="AGI193" s="90"/>
      <c r="AGJ193" s="90"/>
      <c r="AGK193" s="90"/>
      <c r="AGL193" s="90"/>
      <c r="AGM193" s="90"/>
      <c r="AGN193" s="90"/>
      <c r="AGO193" s="90"/>
      <c r="AGP193" s="90"/>
      <c r="AGQ193" s="90"/>
      <c r="AGR193" s="90"/>
      <c r="AGS193" s="90"/>
      <c r="AGT193" s="90"/>
      <c r="AGU193" s="90"/>
      <c r="AGV193" s="90"/>
      <c r="AGW193" s="90"/>
      <c r="AGX193" s="90"/>
      <c r="AGY193" s="90"/>
      <c r="AGZ193" s="90"/>
      <c r="AHA193" s="90"/>
      <c r="AHB193" s="90"/>
      <c r="AHC193" s="90"/>
      <c r="AHD193" s="90"/>
      <c r="AHE193" s="90"/>
      <c r="AHF193" s="90"/>
      <c r="AHG193" s="90"/>
      <c r="AHH193" s="90"/>
      <c r="AHI193" s="90"/>
      <c r="AHJ193" s="90"/>
      <c r="AHK193" s="90"/>
      <c r="AHL193" s="90"/>
      <c r="AHM193" s="90"/>
      <c r="AHN193" s="90"/>
      <c r="AHO193" s="90"/>
      <c r="AHP193" s="90"/>
      <c r="AHQ193" s="90"/>
      <c r="AHR193" s="90"/>
      <c r="AHS193" s="90"/>
      <c r="AHT193" s="90"/>
      <c r="AHU193" s="90"/>
      <c r="AHV193" s="90"/>
      <c r="AHW193" s="90"/>
      <c r="AHX193" s="90"/>
      <c r="AHY193" s="90"/>
      <c r="AHZ193" s="90"/>
      <c r="AIA193" s="90"/>
      <c r="AIB193" s="90"/>
      <c r="AIC193" s="90"/>
      <c r="AID193" s="90"/>
      <c r="AIE193" s="90"/>
      <c r="AIF193" s="90"/>
      <c r="AIG193" s="90"/>
      <c r="AIH193" s="90"/>
      <c r="AII193" s="90"/>
      <c r="AIJ193" s="90"/>
      <c r="AIK193" s="90"/>
      <c r="AIL193" s="90"/>
      <c r="AIM193" s="90"/>
      <c r="AIN193" s="90"/>
      <c r="AIO193" s="90"/>
      <c r="AIP193" s="90"/>
      <c r="AIQ193" s="90"/>
      <c r="AIR193" s="90"/>
      <c r="AIS193" s="90"/>
      <c r="AIT193" s="90"/>
      <c r="AIU193" s="90"/>
      <c r="AIV193" s="90"/>
      <c r="AIW193" s="90"/>
      <c r="AIX193" s="90"/>
      <c r="AIY193" s="90"/>
      <c r="AIZ193" s="90"/>
      <c r="AJA193" s="90"/>
      <c r="AJB193" s="90"/>
      <c r="AJC193" s="90"/>
      <c r="AJD193" s="90"/>
      <c r="AJE193" s="90"/>
      <c r="AJF193" s="90"/>
      <c r="AJG193" s="90"/>
      <c r="AJH193" s="90"/>
      <c r="AJI193" s="90"/>
      <c r="AJJ193" s="90"/>
      <c r="AJK193" s="90"/>
      <c r="AJL193" s="90"/>
      <c r="AJM193" s="90"/>
      <c r="AJN193" s="90"/>
      <c r="AJO193" s="90"/>
      <c r="AJP193" s="90"/>
      <c r="AJQ193" s="90"/>
      <c r="AJR193" s="90"/>
      <c r="AJS193" s="90"/>
      <c r="AJT193" s="90"/>
      <c r="AJU193" s="90"/>
      <c r="AJV193" s="90"/>
      <c r="AJW193" s="90"/>
      <c r="AJX193" s="90"/>
      <c r="AJY193" s="90"/>
      <c r="AJZ193" s="90"/>
      <c r="AKA193" s="90"/>
      <c r="AKB193" s="90"/>
      <c r="AKC193" s="90"/>
      <c r="AKD193" s="90"/>
      <c r="AKE193" s="90"/>
      <c r="AKF193" s="90"/>
      <c r="AKG193" s="90"/>
      <c r="AKH193" s="90"/>
      <c r="AKI193" s="90"/>
      <c r="AKJ193" s="90"/>
      <c r="AKK193" s="90"/>
      <c r="AKL193" s="90"/>
      <c r="AKM193" s="90"/>
      <c r="AKN193" s="90"/>
      <c r="AKO193" s="90"/>
      <c r="AKP193" s="90"/>
      <c r="AKQ193" s="90"/>
      <c r="AKR193" s="90"/>
      <c r="AKS193" s="90"/>
      <c r="AKT193" s="90"/>
      <c r="AKU193" s="90"/>
      <c r="AKV193" s="90"/>
      <c r="AKW193" s="90"/>
      <c r="AKX193" s="90"/>
      <c r="AKY193" s="90"/>
      <c r="AKZ193" s="90"/>
      <c r="ALA193" s="90"/>
      <c r="ALB193" s="90"/>
      <c r="ALC193" s="90"/>
      <c r="ALD193" s="90"/>
      <c r="ALE193" s="90"/>
      <c r="ALF193" s="90"/>
      <c r="ALG193" s="90"/>
      <c r="ALH193" s="90"/>
      <c r="ALI193" s="90"/>
      <c r="ALJ193" s="90"/>
      <c r="ALK193" s="90"/>
      <c r="ALL193" s="90"/>
      <c r="ALM193" s="90"/>
      <c r="ALN193" s="90"/>
      <c r="ALO193" s="90"/>
      <c r="ALP193" s="90"/>
      <c r="ALQ193" s="90"/>
      <c r="ALR193" s="90"/>
      <c r="ALS193" s="90"/>
      <c r="ALT193" s="90"/>
      <c r="ALU193" s="90"/>
      <c r="ALV193" s="90"/>
      <c r="ALW193" s="90"/>
      <c r="ALX193" s="90"/>
      <c r="ALY193" s="90"/>
      <c r="ALZ193" s="90"/>
      <c r="AMA193" s="90"/>
      <c r="AMB193" s="90"/>
      <c r="AMC193" s="90"/>
      <c r="AMD193" s="90"/>
      <c r="AME193" s="90"/>
      <c r="AMF193" s="90"/>
      <c r="AMG193" s="90"/>
      <c r="AMH193" s="90"/>
    </row>
    <row r="194" spans="1:1022" ht="93" customHeight="1">
      <c r="A194" s="430">
        <v>56</v>
      </c>
      <c r="B194" s="433" t="s">
        <v>712</v>
      </c>
      <c r="C194" s="367"/>
      <c r="D194" s="433" t="s">
        <v>1303</v>
      </c>
      <c r="E194" s="433" t="s">
        <v>1330</v>
      </c>
      <c r="F194" s="427"/>
      <c r="G194" s="424"/>
      <c r="H194" s="368"/>
      <c r="I194" s="425"/>
      <c r="J194" s="136" t="s">
        <v>735</v>
      </c>
      <c r="K194" s="137" t="s">
        <v>1341</v>
      </c>
      <c r="L194" s="425"/>
      <c r="M194" s="425"/>
      <c r="N194" s="426"/>
      <c r="O194" s="369"/>
      <c r="P194" s="391"/>
      <c r="Q194" s="385"/>
      <c r="R194" s="393"/>
      <c r="S194" s="394"/>
      <c r="T194" s="385"/>
      <c r="U194" s="404"/>
      <c r="V194" s="136" t="s">
        <v>112</v>
      </c>
      <c r="W194" s="116" t="s">
        <v>1342</v>
      </c>
      <c r="X194" s="117" t="s">
        <v>1343</v>
      </c>
      <c r="Y194" s="118" t="s">
        <v>1344</v>
      </c>
      <c r="Z194" s="119" t="s">
        <v>1313</v>
      </c>
      <c r="AA194" s="120" t="str">
        <f t="shared" si="5"/>
        <v>Probabilidad</v>
      </c>
      <c r="AB194" s="121" t="s">
        <v>727</v>
      </c>
      <c r="AC194" s="121" t="s">
        <v>728</v>
      </c>
      <c r="AD194" s="122" t="str">
        <f t="shared" si="6"/>
        <v>40%</v>
      </c>
      <c r="AE194" s="121" t="s">
        <v>729</v>
      </c>
      <c r="AF194" s="121" t="s">
        <v>730</v>
      </c>
      <c r="AG194" s="121" t="s">
        <v>955</v>
      </c>
      <c r="AH194" s="123">
        <f>IFERROR(IF(AND(AA193="Probabilidad",AA194="Probabilidad"),(AI193-(+AI193*AD194)),IF(AND(AA194="Probabilidad",AA193="Impacto"),(AI193-(+AI193*AD194)),IF(AA194="Impacto",AI193,""))),"")</f>
        <v>0.252</v>
      </c>
      <c r="AI194" s="122">
        <f t="shared" si="7"/>
        <v>0.252</v>
      </c>
      <c r="AJ194" s="387"/>
      <c r="AK194" s="388"/>
      <c r="AL194" s="124">
        <f t="shared" ref="AL194:AL199" si="251">IFERROR(IF(AND(AA193="Impacto",AA194="Impacto"),(AL193-(+AL193*AD194)),IF(AND(AA194="Impacto",AA193="Probabilidad"),(AL193-(+AL193*AD194)),IF(AA194="Probabilidad",AL193,""))),"")</f>
        <v>0.6</v>
      </c>
      <c r="AM194" s="389"/>
      <c r="AN194" s="388"/>
      <c r="AO194" s="384"/>
      <c r="AP194" s="367"/>
      <c r="AQ194" s="120" t="s">
        <v>118</v>
      </c>
      <c r="AR194" s="119" t="s">
        <v>1345</v>
      </c>
      <c r="AS194" s="119" t="s">
        <v>1313</v>
      </c>
      <c r="AT194" s="126">
        <v>44864</v>
      </c>
      <c r="AU194" s="127" t="s">
        <v>733</v>
      </c>
      <c r="AV194" s="371"/>
      <c r="AW194" s="142" t="s">
        <v>112</v>
      </c>
      <c r="AX194" s="264" t="s">
        <v>2866</v>
      </c>
      <c r="AY194" s="265" t="s">
        <v>3604</v>
      </c>
      <c r="AZ194" s="265" t="s">
        <v>3605</v>
      </c>
      <c r="BA194" s="143" t="s">
        <v>118</v>
      </c>
      <c r="BB194" s="276" t="s">
        <v>2989</v>
      </c>
      <c r="BC194" s="299" t="s">
        <v>3621</v>
      </c>
      <c r="BD194" s="265" t="s">
        <v>3616</v>
      </c>
      <c r="BE194" s="373"/>
      <c r="BF194" s="448"/>
      <c r="BG194" s="374"/>
      <c r="BH194" s="131"/>
    </row>
    <row r="195" spans="1:1022" ht="73.5" customHeight="1">
      <c r="A195" s="430">
        <v>56</v>
      </c>
      <c r="B195" s="433" t="s">
        <v>712</v>
      </c>
      <c r="C195" s="367"/>
      <c r="D195" s="433" t="s">
        <v>1303</v>
      </c>
      <c r="E195" s="433" t="s">
        <v>1330</v>
      </c>
      <c r="F195" s="427"/>
      <c r="G195" s="424"/>
      <c r="H195" s="368"/>
      <c r="I195" s="425"/>
      <c r="J195" s="136" t="s">
        <v>741</v>
      </c>
      <c r="K195" s="137" t="s">
        <v>1346</v>
      </c>
      <c r="L195" s="425"/>
      <c r="M195" s="425"/>
      <c r="N195" s="426"/>
      <c r="O195" s="369"/>
      <c r="P195" s="391"/>
      <c r="Q195" s="385"/>
      <c r="R195" s="393"/>
      <c r="S195" s="394"/>
      <c r="T195" s="385"/>
      <c r="U195" s="404"/>
      <c r="V195" s="136" t="s">
        <v>124</v>
      </c>
      <c r="W195" s="116" t="s">
        <v>1347</v>
      </c>
      <c r="X195" s="117" t="s">
        <v>1348</v>
      </c>
      <c r="Y195" s="118" t="s">
        <v>94</v>
      </c>
      <c r="Z195" s="119" t="s">
        <v>1313</v>
      </c>
      <c r="AA195" s="120" t="str">
        <f t="shared" si="5"/>
        <v>Probabilidad</v>
      </c>
      <c r="AB195" s="121" t="s">
        <v>727</v>
      </c>
      <c r="AC195" s="121" t="s">
        <v>728</v>
      </c>
      <c r="AD195" s="122" t="str">
        <f t="shared" si="6"/>
        <v>40%</v>
      </c>
      <c r="AE195" s="121" t="s">
        <v>954</v>
      </c>
      <c r="AF195" s="121" t="s">
        <v>809</v>
      </c>
      <c r="AG195" s="121" t="s">
        <v>955</v>
      </c>
      <c r="AH195" s="123">
        <f t="shared" ref="AH195:AH199" si="252">IFERROR(IF(AND(AA194="Probabilidad",AA195="Probabilidad"),(AI194-(+AI194*AD195)),IF(AND(AA195="Probabilidad",AA194="Impacto"),(AI194-(+AI194*AD195)),IF(AA195="Impacto",AI194,""))),"")</f>
        <v>0.1512</v>
      </c>
      <c r="AI195" s="122">
        <f t="shared" si="7"/>
        <v>0.1512</v>
      </c>
      <c r="AJ195" s="387"/>
      <c r="AK195" s="388"/>
      <c r="AL195" s="124">
        <f t="shared" si="251"/>
        <v>0.6</v>
      </c>
      <c r="AM195" s="389"/>
      <c r="AN195" s="388"/>
      <c r="AO195" s="384"/>
      <c r="AP195" s="367"/>
      <c r="AQ195" s="120" t="s">
        <v>128</v>
      </c>
      <c r="AR195" s="119" t="s">
        <v>1349</v>
      </c>
      <c r="AS195" s="119" t="s">
        <v>1313</v>
      </c>
      <c r="AT195" s="126">
        <v>44834</v>
      </c>
      <c r="AU195" s="127" t="s">
        <v>733</v>
      </c>
      <c r="AV195" s="371"/>
      <c r="AW195" s="142" t="s">
        <v>124</v>
      </c>
      <c r="AX195" s="264" t="s">
        <v>2866</v>
      </c>
      <c r="AY195" s="280" t="s">
        <v>3606</v>
      </c>
      <c r="AZ195" s="279" t="s">
        <v>94</v>
      </c>
      <c r="BA195" s="143" t="s">
        <v>128</v>
      </c>
      <c r="BB195" s="276" t="s">
        <v>2866</v>
      </c>
      <c r="BC195" s="299" t="s">
        <v>3622</v>
      </c>
      <c r="BD195" s="265" t="s">
        <v>3623</v>
      </c>
      <c r="BE195" s="373"/>
      <c r="BF195" s="448"/>
      <c r="BG195" s="374"/>
      <c r="BH195" s="131"/>
    </row>
    <row r="196" spans="1:1022" ht="125.25" customHeight="1">
      <c r="A196" s="430">
        <v>56</v>
      </c>
      <c r="B196" s="433" t="s">
        <v>712</v>
      </c>
      <c r="C196" s="367"/>
      <c r="D196" s="433" t="s">
        <v>1303</v>
      </c>
      <c r="E196" s="433" t="s">
        <v>1330</v>
      </c>
      <c r="F196" s="427"/>
      <c r="G196" s="424"/>
      <c r="H196" s="368"/>
      <c r="I196" s="425"/>
      <c r="J196" s="136" t="s">
        <v>749</v>
      </c>
      <c r="K196" s="137" t="s">
        <v>1350</v>
      </c>
      <c r="L196" s="425"/>
      <c r="M196" s="425"/>
      <c r="N196" s="426"/>
      <c r="O196" s="369"/>
      <c r="P196" s="391"/>
      <c r="Q196" s="385"/>
      <c r="R196" s="393"/>
      <c r="S196" s="394"/>
      <c r="T196" s="385"/>
      <c r="U196" s="404"/>
      <c r="V196" s="136" t="s">
        <v>131</v>
      </c>
      <c r="W196" s="116" t="s">
        <v>1351</v>
      </c>
      <c r="X196" s="117" t="s">
        <v>1352</v>
      </c>
      <c r="Y196" s="118" t="s">
        <v>1339</v>
      </c>
      <c r="Z196" s="119" t="s">
        <v>1313</v>
      </c>
      <c r="AA196" s="120" t="str">
        <f t="shared" si="5"/>
        <v>Probabilidad</v>
      </c>
      <c r="AB196" s="121" t="s">
        <v>727</v>
      </c>
      <c r="AC196" s="121" t="s">
        <v>728</v>
      </c>
      <c r="AD196" s="122" t="str">
        <f t="shared" si="6"/>
        <v>40%</v>
      </c>
      <c r="AE196" s="121" t="s">
        <v>729</v>
      </c>
      <c r="AF196" s="121" t="s">
        <v>730</v>
      </c>
      <c r="AG196" s="121" t="s">
        <v>731</v>
      </c>
      <c r="AH196" s="123">
        <f t="shared" si="252"/>
        <v>9.0719999999999995E-2</v>
      </c>
      <c r="AI196" s="122">
        <f t="shared" si="7"/>
        <v>9.0719999999999995E-2</v>
      </c>
      <c r="AJ196" s="387"/>
      <c r="AK196" s="388"/>
      <c r="AL196" s="124">
        <f t="shared" si="251"/>
        <v>0.6</v>
      </c>
      <c r="AM196" s="389"/>
      <c r="AN196" s="388"/>
      <c r="AO196" s="384"/>
      <c r="AP196" s="367"/>
      <c r="AQ196" s="120" t="s">
        <v>136</v>
      </c>
      <c r="AR196" s="119" t="s">
        <v>1353</v>
      </c>
      <c r="AS196" s="119" t="s">
        <v>1313</v>
      </c>
      <c r="AT196" s="126" t="s">
        <v>1016</v>
      </c>
      <c r="AU196" s="127" t="s">
        <v>733</v>
      </c>
      <c r="AV196" s="371"/>
      <c r="AW196" s="142" t="s">
        <v>131</v>
      </c>
      <c r="AX196" s="264" t="s">
        <v>2866</v>
      </c>
      <c r="AY196" s="280" t="s">
        <v>3607</v>
      </c>
      <c r="AZ196" s="279" t="s">
        <v>94</v>
      </c>
      <c r="BA196" s="143" t="s">
        <v>136</v>
      </c>
      <c r="BB196" s="276" t="s">
        <v>2989</v>
      </c>
      <c r="BC196" s="299" t="s">
        <v>3621</v>
      </c>
      <c r="BD196" s="265" t="s">
        <v>3616</v>
      </c>
      <c r="BE196" s="373"/>
      <c r="BF196" s="448"/>
      <c r="BG196" s="374"/>
      <c r="BH196" s="131"/>
    </row>
    <row r="197" spans="1:1022" ht="90" customHeight="1">
      <c r="A197" s="430">
        <v>56</v>
      </c>
      <c r="B197" s="433" t="s">
        <v>712</v>
      </c>
      <c r="C197" s="367"/>
      <c r="D197" s="433" t="s">
        <v>1303</v>
      </c>
      <c r="E197" s="433" t="s">
        <v>1330</v>
      </c>
      <c r="F197" s="427"/>
      <c r="G197" s="424"/>
      <c r="H197" s="368"/>
      <c r="I197" s="425"/>
      <c r="J197" s="136" t="s">
        <v>756</v>
      </c>
      <c r="K197" s="137" t="s">
        <v>1354</v>
      </c>
      <c r="L197" s="425"/>
      <c r="M197" s="425"/>
      <c r="N197" s="426"/>
      <c r="O197" s="369"/>
      <c r="P197" s="391"/>
      <c r="Q197" s="385"/>
      <c r="R197" s="393"/>
      <c r="S197" s="394"/>
      <c r="T197" s="385"/>
      <c r="U197" s="404"/>
      <c r="V197" s="136" t="s">
        <v>139</v>
      </c>
      <c r="W197" s="116" t="s">
        <v>1355</v>
      </c>
      <c r="X197" s="117" t="s">
        <v>1356</v>
      </c>
      <c r="Y197" s="118" t="s">
        <v>1339</v>
      </c>
      <c r="Z197" s="119" t="s">
        <v>1313</v>
      </c>
      <c r="AA197" s="120" t="str">
        <f t="shared" si="5"/>
        <v>Probabilidad</v>
      </c>
      <c r="AB197" s="121" t="s">
        <v>727</v>
      </c>
      <c r="AC197" s="121" t="s">
        <v>728</v>
      </c>
      <c r="AD197" s="122" t="str">
        <f t="shared" si="6"/>
        <v>40%</v>
      </c>
      <c r="AE197" s="121" t="s">
        <v>729</v>
      </c>
      <c r="AF197" s="121" t="s">
        <v>730</v>
      </c>
      <c r="AG197" s="121" t="s">
        <v>731</v>
      </c>
      <c r="AH197" s="123">
        <f t="shared" si="252"/>
        <v>5.4431999999999994E-2</v>
      </c>
      <c r="AI197" s="122">
        <f t="shared" si="7"/>
        <v>5.4431999999999994E-2</v>
      </c>
      <c r="AJ197" s="387"/>
      <c r="AK197" s="388"/>
      <c r="AL197" s="124">
        <f t="shared" si="251"/>
        <v>0.6</v>
      </c>
      <c r="AM197" s="389"/>
      <c r="AN197" s="388"/>
      <c r="AO197" s="384"/>
      <c r="AP197" s="367"/>
      <c r="AQ197" s="120" t="s">
        <v>145</v>
      </c>
      <c r="AR197" s="134" t="s">
        <v>94</v>
      </c>
      <c r="AS197" s="134" t="s">
        <v>94</v>
      </c>
      <c r="AT197" s="134" t="s">
        <v>94</v>
      </c>
      <c r="AU197" s="134" t="s">
        <v>94</v>
      </c>
      <c r="AV197" s="371"/>
      <c r="AW197" s="142" t="s">
        <v>139</v>
      </c>
      <c r="AX197" s="264" t="s">
        <v>2866</v>
      </c>
      <c r="AY197" s="280" t="s">
        <v>3608</v>
      </c>
      <c r="AZ197" s="279" t="s">
        <v>3609</v>
      </c>
      <c r="BA197" s="143" t="s">
        <v>145</v>
      </c>
      <c r="BB197" s="128"/>
      <c r="BC197" s="128"/>
      <c r="BD197" s="128"/>
      <c r="BE197" s="373"/>
      <c r="BF197" s="448"/>
      <c r="BG197" s="374"/>
      <c r="BH197" s="131"/>
    </row>
    <row r="198" spans="1:1022" ht="18.95" customHeight="1">
      <c r="A198" s="430">
        <v>56</v>
      </c>
      <c r="B198" s="433" t="s">
        <v>712</v>
      </c>
      <c r="C198" s="367"/>
      <c r="D198" s="433" t="s">
        <v>1303</v>
      </c>
      <c r="E198" s="433" t="s">
        <v>1330</v>
      </c>
      <c r="F198" s="427"/>
      <c r="G198" s="424"/>
      <c r="H198" s="368"/>
      <c r="I198" s="425"/>
      <c r="J198" s="136" t="s">
        <v>757</v>
      </c>
      <c r="K198" s="137"/>
      <c r="L198" s="425"/>
      <c r="M198" s="425"/>
      <c r="N198" s="426"/>
      <c r="O198" s="369"/>
      <c r="P198" s="391"/>
      <c r="Q198" s="385"/>
      <c r="R198" s="393"/>
      <c r="S198" s="394"/>
      <c r="T198" s="385"/>
      <c r="U198" s="404"/>
      <c r="V198" s="136" t="s">
        <v>150</v>
      </c>
      <c r="W198" s="116"/>
      <c r="X198" s="117"/>
      <c r="Y198" s="118"/>
      <c r="Z198" s="116"/>
      <c r="AA198" s="120" t="str">
        <f t="shared" si="5"/>
        <v/>
      </c>
      <c r="AB198" s="121"/>
      <c r="AC198" s="121"/>
      <c r="AD198" s="122" t="str">
        <f t="shared" si="6"/>
        <v/>
      </c>
      <c r="AE198" s="121"/>
      <c r="AF198" s="121"/>
      <c r="AG198" s="121"/>
      <c r="AH198" s="123" t="str">
        <f t="shared" si="252"/>
        <v/>
      </c>
      <c r="AI198" s="122" t="str">
        <f t="shared" si="7"/>
        <v/>
      </c>
      <c r="AJ198" s="387"/>
      <c r="AK198" s="388"/>
      <c r="AL198" s="124" t="str">
        <f t="shared" si="251"/>
        <v/>
      </c>
      <c r="AM198" s="389"/>
      <c r="AN198" s="388"/>
      <c r="AO198" s="384"/>
      <c r="AP198" s="367"/>
      <c r="AQ198" s="120" t="s">
        <v>155</v>
      </c>
      <c r="AR198" s="119"/>
      <c r="AS198" s="119"/>
      <c r="AT198" s="126"/>
      <c r="AU198" s="119"/>
      <c r="AV198" s="371"/>
      <c r="AW198" s="142" t="s">
        <v>150</v>
      </c>
      <c r="AX198" s="128"/>
      <c r="AY198" s="129"/>
      <c r="AZ198" s="130"/>
      <c r="BA198" s="143" t="s">
        <v>155</v>
      </c>
      <c r="BB198" s="128"/>
      <c r="BC198" s="128"/>
      <c r="BD198" s="128"/>
      <c r="BE198" s="373"/>
      <c r="BF198" s="448"/>
      <c r="BG198" s="374"/>
      <c r="BH198" s="131"/>
    </row>
    <row r="199" spans="1:1022" ht="23.1" customHeight="1">
      <c r="A199" s="431">
        <v>56</v>
      </c>
      <c r="B199" s="434" t="s">
        <v>712</v>
      </c>
      <c r="C199" s="367"/>
      <c r="D199" s="434" t="s">
        <v>1303</v>
      </c>
      <c r="E199" s="434" t="s">
        <v>1330</v>
      </c>
      <c r="F199" s="427"/>
      <c r="G199" s="424"/>
      <c r="H199" s="368"/>
      <c r="I199" s="425"/>
      <c r="J199" s="136" t="s">
        <v>758</v>
      </c>
      <c r="K199" s="137"/>
      <c r="L199" s="425"/>
      <c r="M199" s="425"/>
      <c r="N199" s="426"/>
      <c r="O199" s="369"/>
      <c r="P199" s="392"/>
      <c r="Q199" s="385"/>
      <c r="R199" s="393"/>
      <c r="S199" s="394"/>
      <c r="T199" s="385"/>
      <c r="U199" s="405"/>
      <c r="V199" s="136" t="s">
        <v>161</v>
      </c>
      <c r="W199" s="116"/>
      <c r="X199" s="117"/>
      <c r="Y199" s="118"/>
      <c r="Z199" s="116"/>
      <c r="AA199" s="120" t="str">
        <f t="shared" si="5"/>
        <v/>
      </c>
      <c r="AB199" s="121"/>
      <c r="AC199" s="121"/>
      <c r="AD199" s="122" t="str">
        <f t="shared" si="6"/>
        <v/>
      </c>
      <c r="AE199" s="121"/>
      <c r="AF199" s="121"/>
      <c r="AG199" s="121"/>
      <c r="AH199" s="123" t="str">
        <f t="shared" si="252"/>
        <v/>
      </c>
      <c r="AI199" s="122" t="str">
        <f t="shared" si="7"/>
        <v/>
      </c>
      <c r="AJ199" s="387"/>
      <c r="AK199" s="388"/>
      <c r="AL199" s="124" t="str">
        <f t="shared" si="251"/>
        <v/>
      </c>
      <c r="AM199" s="389"/>
      <c r="AN199" s="388"/>
      <c r="AO199" s="384"/>
      <c r="AP199" s="367"/>
      <c r="AQ199" s="120" t="s">
        <v>162</v>
      </c>
      <c r="AR199" s="119"/>
      <c r="AS199" s="119"/>
      <c r="AT199" s="126"/>
      <c r="AU199" s="119"/>
      <c r="AV199" s="372"/>
      <c r="AW199" s="142" t="s">
        <v>161</v>
      </c>
      <c r="AX199" s="128"/>
      <c r="AY199" s="129"/>
      <c r="AZ199" s="130"/>
      <c r="BA199" s="143" t="s">
        <v>162</v>
      </c>
      <c r="BB199" s="128"/>
      <c r="BC199" s="128"/>
      <c r="BD199" s="128"/>
      <c r="BE199" s="373"/>
      <c r="BF199" s="449"/>
      <c r="BG199" s="374"/>
      <c r="BH199" s="131"/>
    </row>
    <row r="200" spans="1:1022" s="190" customFormat="1" ht="66.75" customHeight="1">
      <c r="A200" s="478">
        <v>57</v>
      </c>
      <c r="B200" s="453" t="s">
        <v>712</v>
      </c>
      <c r="C200" s="457" t="s">
        <v>713</v>
      </c>
      <c r="D200" s="453" t="s">
        <v>81</v>
      </c>
      <c r="E200" s="453" t="s">
        <v>82</v>
      </c>
      <c r="F200" s="456" t="s">
        <v>83</v>
      </c>
      <c r="G200" s="457" t="s">
        <v>1357</v>
      </c>
      <c r="H200" s="368" t="str">
        <f>IF(B200="Seguridad_Información","Posibilidad de "&amp;C200&amp;"con "&amp;M200&amp;" "&amp;"por"&amp;" "&amp;I200&amp;" "&amp;"debido a"&amp;" "&amp;L200,"Posibilidad de"&amp;" "&amp;M200&amp;" "&amp;"por"&amp;" "&amp;I200&amp;" debido a"&amp;" "&amp;L200)</f>
        <v>Posibilidad de Afectación Económica y Reputacional por  reclutamiento de candidatos que no cumplan el perfil requerido
 debido a  publicación inadecuada o inoportuna de las vacantes o por condiciones del mercado</v>
      </c>
      <c r="I200" s="468" t="s">
        <v>1358</v>
      </c>
      <c r="J200" s="183" t="s">
        <v>717</v>
      </c>
      <c r="K200" s="119" t="s">
        <v>1359</v>
      </c>
      <c r="L200" s="468" t="s">
        <v>1360</v>
      </c>
      <c r="M200" s="475" t="s">
        <v>763</v>
      </c>
      <c r="N200" s="476" t="s">
        <v>1361</v>
      </c>
      <c r="O200" s="468" t="s">
        <v>722</v>
      </c>
      <c r="P200" s="469" t="str">
        <f>IF(OR($O200=[3]Tabla_Probabilidad!$D$30,$O200=[3]Tabla_Probabilidad!$D$32,$O200=[3]Tabla_Probabilidad!$J$32),"Muy Baja",IF(OR($O200=[3]Tabla_Probabilidad!$E$30,$O200=[3]Tabla_Probabilidad!$E$32,$O200=[3]Tabla_Probabilidad!$K$32),"Baja",IF(OR($O200=[3]Tabla_Probabilidad!$F$30,$O200=[3]Tabla_Probabilidad!$F$32,$O200=[3]Tabla_Probabilidad!$L$32),"Media",IF(OR($O200=[3]Tabla_Probabilidad!$G$30,$O200=[3]Tabla_Probabilidad!$G$32,$O200=[3]Tabla_Probabilidad!$M$32),"Alta",IF(OR($O200=[3]Tabla_Probabilidad!$H$30,$O200=[3]Tabla_Probabilidad!$H$32,$O200=[3]Tabla_Probabilidad!$N$32),"Muy Alta","")))))</f>
        <v>Media</v>
      </c>
      <c r="Q200" s="472">
        <f t="shared" ref="Q200" si="253">IF(P200="","",IF(P200="Muy Baja",0.2,IF(P200="Baja",0.4,IF(P200="Media",0.6,IF(P200="Alta",0.8,IF(P200="Muy Alta",1,))))))</f>
        <v>0.6</v>
      </c>
      <c r="R200" s="473" t="s">
        <v>723</v>
      </c>
      <c r="S200" s="474" t="str">
        <f>IF(OR($R200=[3]Tabla_Impacto!$D$24,$R200=[3]Tabla_Impacto!$D$27,$R200=[3]Tabla_Impacto!$J$24,$R200=[3]Tabla_Impacto!$P$26,$R200=[3]Tabla_Impacto!$V$26,$R200=[3]Tabla_Impacto!$AB$26),"Leve",IF(OR($R200=[3]Tabla_Impacto!$E$24,$R200=[3]Tabla_Impacto!$E$27,$R200=[3]Tabla_Impacto!$K$24,$R200=[3]Tabla_Impacto!$Q$26,$R200=[3]Tabla_Impacto!$W$26,$R200=[3]Tabla_Impacto!$AC$26),"Menor",IF(OR($R200=[3]Tabla_Impacto!$F$24,$R200=[3]Tabla_Impacto!$F$27,$R200=[3]Tabla_Impacto!$L$24,$R200=[3]Tabla_Impacto!$R$26,$R200=[3]Tabla_Impacto!$X$26,$R200=[3]Tabla_Impacto!$AD$26),"Moderado",IF(OR($R200=[3]Tabla_Impacto!$G$24,$R200=[3]Tabla_Impacto!$G$27,$R200=[3]Tabla_Impacto!$M$24,$R200=[3]Tabla_Impacto!$S$26,$R200=[3]Tabla_Impacto!$Y$26,$R200=[3]Tabla_Impacto!$AE$26),"Mayor",IF(OR($R200=[3]Tabla_Impacto!$H$24,$R200=[3]Tabla_Impacto!$H$27,$R200=[3]Tabla_Impacto!$N$24,$R200=[3]Tabla_Impacto!$T$26,$R200=[3]Tabla_Impacto!$Z$26,$R200=[3]Tabla_Impacto!$AF$26),"Catastrófico","")))))</f>
        <v>Moderado</v>
      </c>
      <c r="T200" s="472">
        <f t="shared" ref="T200" si="254">IF(S200="","",IF(S200="Leve",0.2,IF(S200="Menor",0.4,IF(S200="Moderado",0.6,IF(S200="Mayor",0.8,IF(S200="Catastrófico",1,))))))</f>
        <v>0.6</v>
      </c>
      <c r="U200" s="461" t="str">
        <f t="shared" ref="U200" si="255">IF(OR(AND(P200="Muy Baja",S200="Leve"),AND(P200="Muy Baja",S200="Menor"),AND(P200="Baja",S200="Leve")),"Bajo",IF(OR(AND(P200="Muy baja",S200="Moderado"),AND(P200="Baja",S200="Menor"),AND(P200="Baja",S200="Moderado"),AND(P200="Media",S200="Leve"),AND(P200="Media",S200="Menor"),AND(P200="Media",S200="Moderado"),AND(P200="Alta",S200="Leve"),AND(P200="Alta",S200="Menor")),"Moderado",IF(OR(AND(P200="Muy Baja",S200="Mayor"),AND(P200="Baja",S200="Mayor"),AND(P200="Media",S200="Mayor"),AND(P200="Alta",S200="Moderado"),AND(P200="Alta",S200="Mayor"),AND(P200="Muy Alta",S200="Leve"),AND(P200="Muy Alta",S200="Menor"),AND(P200="Muy Alta",S200="Moderado"),AND(P200="Muy Alta",S200="Mayor")),"Alto",IF(OR(AND(P200="Muy Baja",S200="Catastrófico"),AND(P200="Baja",S200="Catastrófico"),AND(P200="Media",S200="Catastrófico"),AND(P200="Alta",S200="Catastrófico"),AND(P200="Muy Alta",S200="Catastrófico")),"Extremo",""))))</f>
        <v>Moderado</v>
      </c>
      <c r="V200" s="183" t="s">
        <v>91</v>
      </c>
      <c r="W200" s="116" t="s">
        <v>1362</v>
      </c>
      <c r="X200" s="117" t="s">
        <v>1363</v>
      </c>
      <c r="Y200" s="117" t="s">
        <v>1364</v>
      </c>
      <c r="Z200" s="119" t="s">
        <v>95</v>
      </c>
      <c r="AA200" s="184" t="str">
        <f t="shared" si="5"/>
        <v>Probabilidad</v>
      </c>
      <c r="AB200" s="185" t="s">
        <v>727</v>
      </c>
      <c r="AC200" s="185" t="s">
        <v>728</v>
      </c>
      <c r="AD200" s="186" t="str">
        <f t="shared" si="6"/>
        <v>40%</v>
      </c>
      <c r="AE200" s="185" t="s">
        <v>729</v>
      </c>
      <c r="AF200" s="185" t="s">
        <v>809</v>
      </c>
      <c r="AG200" s="185" t="s">
        <v>731</v>
      </c>
      <c r="AH200" s="187">
        <f>IFERROR(IF(AA200="Probabilidad",(Q200-(+Q200*AD200)),IF(AA200="Impacto",Q200,"")),"")</f>
        <v>0.36</v>
      </c>
      <c r="AI200" s="186">
        <f t="shared" si="7"/>
        <v>0.36</v>
      </c>
      <c r="AJ200" s="464" t="str">
        <f t="shared" ref="AJ200" si="256">IFERROR(IF(AK200="","",IF(AK200&lt;=0.2,"Muy Baja",IF(AK200&lt;=0.4,"Baja",IF(AK200&lt;=0.6,"Media",IF(AK200&lt;=0.8,"Alta","Muy Alta"))))),"")</f>
        <v>Muy Baja</v>
      </c>
      <c r="AK200" s="465">
        <f t="shared" ref="AK200" si="257">IFERROR(LOOKUP(MAX(AI200:AI206)+1,(AI200:AI206)),"")</f>
        <v>9.0719999999999995E-2</v>
      </c>
      <c r="AL200" s="188">
        <f>IFERROR(IF(AA200="Impacto",(T200-(+T200*AD200)),IF(AA200="Probabilidad",T200,"")),"")</f>
        <v>0.6</v>
      </c>
      <c r="AM200" s="466" t="str">
        <f t="shared" ref="AM200" si="258">IFERROR(IF(AN200="","",IF(AN200&lt;=0.2,"Leve",IF(AN200&lt;=0.4,"Menor",IF(AN200&lt;=0.6,"Moderado",IF(AN200&lt;=0.8,"Mayor","Catastrófico"))))),"")</f>
        <v>Moderado</v>
      </c>
      <c r="AN200" s="465">
        <f t="shared" ref="AN200" si="259">IFERROR(LOOKUP(MAX(AL200:AL206)+1,(AL200:AL206)),"")</f>
        <v>0.44999999999999996</v>
      </c>
      <c r="AO200" s="467" t="str">
        <f t="shared" ref="AO200" si="260">IFERROR(IF(OR(AND(AJ200="Muy Baja",AM200="Leve"),AND(AJ200="Muy Baja",AM200="Menor"),AND(AJ200="Baja",AM200="Leve")),"Bajo",IF(OR(AND(AJ200="Muy baja",AM200="Moderado"),AND(AJ200="Baja",AM200="Menor"),AND(AJ200="Baja",AM200="Moderado"),AND(AJ200="Media",AM200="Leve"),AND(AJ200="Media",AM200="Menor"),AND(AJ200="Media",AM200="Moderado"),AND(AJ200="Alta",AM200="Leve"),AND(AJ200="Alta",AM200="Menor")),"Moderado",IF(OR(AND(AJ200="Muy Baja",AM200="Mayor"),AND(AJ200="Baja",AM200="Mayor"),AND(AJ200="Media",AM200="Mayor"),AND(AJ200="Alta",AM200="Moderado"),AND(AJ200="Alta",AM200="Mayor"),AND(AJ200="Muy Alta",AM200="Leve"),AND(AJ200="Muy Alta",AM200="Menor"),AND(AJ200="Muy Alta",AM200="Moderado"),AND(AJ200="Muy Alta",AM200="Mayor")),"Alto",IF(OR(AND(AJ200="Muy Baja",AM200="Catastrófico"),AND(AJ200="Baja",AM200="Catastrófico"),AND(AJ200="Media",AM200="Catastrófico"),AND(AJ200="Alta",AM200="Catastrófico"),AND(AJ200="Muy Alta",AM200="Catastrófico")),"Extremo","")))),"")</f>
        <v>Moderado</v>
      </c>
      <c r="AP200" s="457" t="s">
        <v>104</v>
      </c>
      <c r="AQ200" s="184" t="s">
        <v>105</v>
      </c>
      <c r="AR200" s="119" t="s">
        <v>94</v>
      </c>
      <c r="AS200" s="119" t="s">
        <v>94</v>
      </c>
      <c r="AT200" s="119" t="s">
        <v>94</v>
      </c>
      <c r="AU200" s="119"/>
      <c r="AV200" s="458" t="s">
        <v>1365</v>
      </c>
      <c r="AW200" s="142" t="s">
        <v>91</v>
      </c>
      <c r="AX200" s="253" t="s">
        <v>2866</v>
      </c>
      <c r="AY200" s="271" t="s">
        <v>3044</v>
      </c>
      <c r="AZ200" s="271" t="s">
        <v>3045</v>
      </c>
      <c r="BA200" s="143" t="s">
        <v>105</v>
      </c>
      <c r="BB200" s="128"/>
      <c r="BC200" s="128"/>
      <c r="BD200" s="128"/>
      <c r="BE200" s="373" t="s">
        <v>2891</v>
      </c>
      <c r="BF200" s="447" t="s">
        <v>3246</v>
      </c>
      <c r="BG200" s="447" t="s">
        <v>3247</v>
      </c>
      <c r="BH200" s="163"/>
      <c r="BI200" s="189"/>
      <c r="BJ200" s="189"/>
      <c r="BK200" s="189"/>
      <c r="BL200" s="189"/>
      <c r="BM200" s="189"/>
      <c r="BN200" s="189"/>
      <c r="BO200" s="189"/>
      <c r="BP200" s="189"/>
      <c r="BQ200" s="189"/>
      <c r="BR200" s="189"/>
      <c r="BS200" s="189"/>
      <c r="BT200" s="189"/>
      <c r="BU200" s="189"/>
      <c r="BV200" s="189"/>
      <c r="BW200" s="189"/>
      <c r="BX200" s="189"/>
      <c r="BY200" s="189"/>
      <c r="BZ200" s="189"/>
      <c r="CA200" s="189"/>
      <c r="CB200" s="189"/>
      <c r="CC200" s="189"/>
      <c r="CD200" s="189"/>
      <c r="CE200" s="189"/>
      <c r="CF200" s="189"/>
      <c r="CG200" s="189"/>
      <c r="CH200" s="189"/>
      <c r="CI200" s="189"/>
      <c r="CJ200" s="189"/>
      <c r="CK200" s="189"/>
      <c r="CL200" s="189"/>
      <c r="CM200" s="189"/>
      <c r="CN200" s="189"/>
      <c r="CO200" s="189"/>
      <c r="CP200" s="189"/>
      <c r="CQ200" s="189"/>
      <c r="CR200" s="189"/>
      <c r="CS200" s="189"/>
      <c r="CT200" s="189"/>
      <c r="CU200" s="189"/>
      <c r="CV200" s="189"/>
      <c r="CW200" s="189"/>
      <c r="CX200" s="189"/>
      <c r="CY200" s="189"/>
      <c r="CZ200" s="189"/>
      <c r="DA200" s="189"/>
      <c r="DB200" s="189"/>
      <c r="DC200" s="189"/>
      <c r="DD200" s="189"/>
      <c r="DE200" s="189"/>
      <c r="DF200" s="189"/>
      <c r="DG200" s="189"/>
      <c r="DH200" s="189"/>
      <c r="DI200" s="189"/>
      <c r="DJ200" s="189"/>
      <c r="DK200" s="189"/>
      <c r="DL200" s="189"/>
      <c r="DM200" s="189"/>
      <c r="DN200" s="189"/>
      <c r="DO200" s="189"/>
      <c r="DP200" s="189"/>
      <c r="DQ200" s="189"/>
      <c r="DR200" s="189"/>
      <c r="DS200" s="189"/>
      <c r="DT200" s="189"/>
      <c r="DU200" s="189"/>
      <c r="DV200" s="189"/>
      <c r="DW200" s="189"/>
      <c r="DX200" s="189"/>
      <c r="DY200" s="189"/>
      <c r="DZ200" s="189"/>
      <c r="EA200" s="189"/>
      <c r="EB200" s="189"/>
      <c r="EC200" s="189"/>
      <c r="ED200" s="189"/>
      <c r="EE200" s="189"/>
      <c r="EF200" s="189"/>
      <c r="EG200" s="189"/>
      <c r="EH200" s="189"/>
      <c r="EI200" s="189"/>
      <c r="EJ200" s="189"/>
      <c r="EK200" s="189"/>
      <c r="EL200" s="189"/>
      <c r="EM200" s="189"/>
      <c r="EN200" s="189"/>
      <c r="EO200" s="189"/>
      <c r="EP200" s="189"/>
      <c r="EQ200" s="189"/>
      <c r="ER200" s="189"/>
      <c r="ES200" s="189"/>
      <c r="ET200" s="189"/>
      <c r="EU200" s="189"/>
      <c r="EV200" s="189"/>
      <c r="EW200" s="189"/>
      <c r="EX200" s="189"/>
      <c r="EY200" s="189"/>
      <c r="EZ200" s="189"/>
      <c r="FA200" s="189"/>
      <c r="FB200" s="189"/>
      <c r="FC200" s="189"/>
      <c r="FD200" s="189"/>
      <c r="FE200" s="189"/>
      <c r="FF200" s="189"/>
      <c r="FG200" s="189"/>
      <c r="FH200" s="189"/>
      <c r="FI200" s="189"/>
      <c r="FJ200" s="189"/>
      <c r="FK200" s="189"/>
      <c r="FL200" s="189"/>
      <c r="FM200" s="189"/>
      <c r="FN200" s="189"/>
      <c r="FO200" s="189"/>
      <c r="FP200" s="189"/>
      <c r="FQ200" s="189"/>
      <c r="FR200" s="189"/>
      <c r="FS200" s="189"/>
      <c r="FT200" s="189"/>
      <c r="FU200" s="189"/>
      <c r="FV200" s="189"/>
      <c r="FW200" s="189"/>
      <c r="FX200" s="189"/>
      <c r="FY200" s="189"/>
      <c r="FZ200" s="189"/>
      <c r="GA200" s="189"/>
      <c r="GB200" s="189"/>
      <c r="GC200" s="189"/>
      <c r="GD200" s="189"/>
      <c r="GE200" s="189"/>
      <c r="GF200" s="189"/>
      <c r="GG200" s="189"/>
      <c r="GH200" s="189"/>
      <c r="GI200" s="189"/>
      <c r="GJ200" s="189"/>
      <c r="GK200" s="189"/>
      <c r="GL200" s="189"/>
      <c r="GM200" s="189"/>
      <c r="GN200" s="189"/>
      <c r="GO200" s="189"/>
      <c r="GP200" s="189"/>
      <c r="GQ200" s="189"/>
      <c r="GR200" s="189"/>
      <c r="GS200" s="189"/>
      <c r="GT200" s="189"/>
      <c r="GU200" s="189"/>
      <c r="GV200" s="189"/>
      <c r="GW200" s="189"/>
      <c r="GX200" s="189"/>
      <c r="GY200" s="189"/>
      <c r="GZ200" s="189"/>
      <c r="HA200" s="189"/>
      <c r="HB200" s="189"/>
      <c r="HC200" s="189"/>
      <c r="HD200" s="189"/>
      <c r="HE200" s="189"/>
      <c r="HF200" s="189"/>
      <c r="HG200" s="189"/>
      <c r="HH200" s="189"/>
      <c r="HI200" s="189"/>
      <c r="HJ200" s="189"/>
      <c r="HK200" s="189"/>
      <c r="HL200" s="189"/>
      <c r="HM200" s="189"/>
      <c r="HN200" s="189"/>
      <c r="HO200" s="189"/>
      <c r="HP200" s="189"/>
      <c r="HQ200" s="189"/>
      <c r="HR200" s="189"/>
      <c r="HS200" s="189"/>
      <c r="HT200" s="189"/>
      <c r="HU200" s="189"/>
      <c r="HV200" s="189"/>
      <c r="HW200" s="189"/>
      <c r="HX200" s="189"/>
      <c r="HY200" s="189"/>
      <c r="HZ200" s="189"/>
      <c r="IA200" s="189"/>
      <c r="IB200" s="189"/>
      <c r="IC200" s="189"/>
      <c r="ID200" s="189"/>
      <c r="IE200" s="189"/>
      <c r="IF200" s="189"/>
      <c r="IG200" s="189"/>
      <c r="IH200" s="189"/>
      <c r="II200" s="189"/>
      <c r="IJ200" s="189"/>
      <c r="IK200" s="189"/>
      <c r="IL200" s="189"/>
      <c r="IM200" s="189"/>
      <c r="IN200" s="189"/>
      <c r="IO200" s="189"/>
      <c r="IP200" s="189"/>
      <c r="IQ200" s="189"/>
      <c r="IR200" s="189"/>
      <c r="IS200" s="189"/>
      <c r="IT200" s="189"/>
      <c r="IU200" s="189"/>
      <c r="IV200" s="189"/>
      <c r="IW200" s="189"/>
      <c r="IX200" s="189"/>
      <c r="IY200" s="189"/>
      <c r="IZ200" s="189"/>
      <c r="JA200" s="189"/>
      <c r="JB200" s="189"/>
      <c r="JC200" s="189"/>
      <c r="JD200" s="189"/>
      <c r="JE200" s="189"/>
      <c r="JF200" s="189"/>
      <c r="JG200" s="189"/>
      <c r="JH200" s="189"/>
      <c r="JI200" s="189"/>
      <c r="JJ200" s="189"/>
      <c r="JK200" s="189"/>
      <c r="JL200" s="189"/>
      <c r="JM200" s="189"/>
      <c r="JN200" s="189"/>
      <c r="JO200" s="189"/>
      <c r="JP200" s="189"/>
      <c r="JQ200" s="189"/>
      <c r="JR200" s="189"/>
      <c r="JS200" s="189"/>
      <c r="JT200" s="189"/>
      <c r="JU200" s="189"/>
      <c r="JV200" s="189"/>
      <c r="JW200" s="189"/>
      <c r="JX200" s="189"/>
      <c r="JY200" s="189"/>
      <c r="JZ200" s="189"/>
      <c r="KA200" s="189"/>
      <c r="KB200" s="189"/>
      <c r="KC200" s="189"/>
      <c r="KD200" s="189"/>
      <c r="KE200" s="189"/>
      <c r="KF200" s="189"/>
      <c r="KG200" s="189"/>
      <c r="KH200" s="189"/>
      <c r="KI200" s="189"/>
      <c r="KJ200" s="189"/>
      <c r="KK200" s="189"/>
      <c r="KL200" s="189"/>
      <c r="KM200" s="189"/>
      <c r="KN200" s="189"/>
      <c r="KO200" s="189"/>
      <c r="KP200" s="189"/>
      <c r="KQ200" s="189"/>
      <c r="KR200" s="189"/>
      <c r="KS200" s="189"/>
      <c r="KT200" s="189"/>
      <c r="KU200" s="189"/>
      <c r="KV200" s="189"/>
      <c r="KW200" s="189"/>
      <c r="KX200" s="189"/>
      <c r="KY200" s="189"/>
      <c r="KZ200" s="189"/>
      <c r="LA200" s="189"/>
      <c r="LB200" s="189"/>
      <c r="LC200" s="189"/>
      <c r="LD200" s="189"/>
      <c r="LE200" s="189"/>
      <c r="LF200" s="189"/>
      <c r="LG200" s="189"/>
      <c r="LH200" s="189"/>
      <c r="LI200" s="189"/>
      <c r="LJ200" s="189"/>
      <c r="LK200" s="189"/>
      <c r="LL200" s="189"/>
      <c r="LM200" s="189"/>
      <c r="LN200" s="189"/>
      <c r="LO200" s="189"/>
      <c r="LP200" s="189"/>
      <c r="LQ200" s="189"/>
      <c r="LR200" s="189"/>
      <c r="LS200" s="189"/>
      <c r="LT200" s="189"/>
      <c r="LU200" s="189"/>
      <c r="LV200" s="189"/>
      <c r="LW200" s="189"/>
      <c r="LX200" s="189"/>
      <c r="LY200" s="189"/>
      <c r="LZ200" s="189"/>
      <c r="MA200" s="189"/>
      <c r="MB200" s="189"/>
      <c r="MC200" s="189"/>
      <c r="MD200" s="189"/>
      <c r="ME200" s="189"/>
      <c r="MF200" s="189"/>
      <c r="MG200" s="189"/>
      <c r="MH200" s="189"/>
      <c r="MI200" s="189"/>
      <c r="MJ200" s="189"/>
      <c r="MK200" s="189"/>
      <c r="ML200" s="189"/>
      <c r="MM200" s="189"/>
      <c r="MN200" s="189"/>
      <c r="MO200" s="189"/>
      <c r="MP200" s="189"/>
      <c r="MQ200" s="189"/>
      <c r="MR200" s="189"/>
      <c r="MS200" s="189"/>
      <c r="MT200" s="189"/>
      <c r="MU200" s="189"/>
      <c r="MV200" s="189"/>
      <c r="MW200" s="189"/>
      <c r="MX200" s="189"/>
      <c r="MY200" s="189"/>
      <c r="MZ200" s="189"/>
      <c r="NA200" s="189"/>
      <c r="NB200" s="189"/>
      <c r="NC200" s="189"/>
      <c r="ND200" s="189"/>
      <c r="NE200" s="189"/>
      <c r="NF200" s="189"/>
      <c r="NG200" s="189"/>
      <c r="NH200" s="189"/>
      <c r="NI200" s="189"/>
      <c r="NJ200" s="189"/>
      <c r="NK200" s="189"/>
      <c r="NL200" s="189"/>
      <c r="NM200" s="189"/>
      <c r="NN200" s="189"/>
      <c r="NO200" s="189"/>
      <c r="NP200" s="189"/>
      <c r="NQ200" s="189"/>
      <c r="NR200" s="189"/>
      <c r="NS200" s="189"/>
      <c r="NT200" s="189"/>
      <c r="NU200" s="189"/>
      <c r="NV200" s="189"/>
      <c r="NW200" s="189"/>
      <c r="NX200" s="189"/>
      <c r="NY200" s="189"/>
      <c r="NZ200" s="189"/>
      <c r="OA200" s="189"/>
      <c r="OB200" s="189"/>
      <c r="OC200" s="189"/>
      <c r="OD200" s="189"/>
      <c r="OE200" s="189"/>
      <c r="OF200" s="189"/>
      <c r="OG200" s="189"/>
      <c r="OH200" s="189"/>
      <c r="OI200" s="189"/>
      <c r="OJ200" s="189"/>
      <c r="OK200" s="189"/>
      <c r="OL200" s="189"/>
      <c r="OM200" s="189"/>
      <c r="ON200" s="189"/>
      <c r="OO200" s="189"/>
      <c r="OP200" s="189"/>
      <c r="OQ200" s="189"/>
      <c r="OR200" s="189"/>
      <c r="OS200" s="189"/>
      <c r="OT200" s="189"/>
      <c r="OU200" s="189"/>
      <c r="OV200" s="189"/>
      <c r="OW200" s="189"/>
      <c r="OX200" s="189"/>
      <c r="OY200" s="189"/>
      <c r="OZ200" s="189"/>
      <c r="PA200" s="189"/>
      <c r="PB200" s="189"/>
      <c r="PC200" s="189"/>
      <c r="PD200" s="189"/>
      <c r="PE200" s="189"/>
      <c r="PF200" s="189"/>
      <c r="PG200" s="189"/>
      <c r="PH200" s="189"/>
      <c r="PI200" s="189"/>
      <c r="PJ200" s="189"/>
      <c r="PK200" s="189"/>
      <c r="PL200" s="189"/>
      <c r="PM200" s="189"/>
      <c r="PN200" s="189"/>
      <c r="PO200" s="189"/>
      <c r="PP200" s="189"/>
      <c r="PQ200" s="189"/>
      <c r="PR200" s="189"/>
      <c r="PS200" s="189"/>
      <c r="PT200" s="189"/>
      <c r="PU200" s="189"/>
      <c r="PV200" s="189"/>
      <c r="PW200" s="189"/>
      <c r="PX200" s="189"/>
      <c r="PY200" s="189"/>
      <c r="PZ200" s="189"/>
      <c r="QA200" s="189"/>
      <c r="QB200" s="189"/>
      <c r="QC200" s="189"/>
      <c r="QD200" s="189"/>
      <c r="QE200" s="189"/>
      <c r="QF200" s="189"/>
      <c r="QG200" s="189"/>
      <c r="QH200" s="189"/>
      <c r="QI200" s="189"/>
      <c r="QJ200" s="189"/>
      <c r="QK200" s="189"/>
      <c r="QL200" s="189"/>
      <c r="QM200" s="189"/>
      <c r="QN200" s="189"/>
      <c r="QO200" s="189"/>
      <c r="QP200" s="189"/>
      <c r="QQ200" s="189"/>
      <c r="QR200" s="189"/>
      <c r="QS200" s="189"/>
      <c r="QT200" s="189"/>
      <c r="QU200" s="189"/>
      <c r="QV200" s="189"/>
      <c r="QW200" s="189"/>
      <c r="QX200" s="189"/>
      <c r="QY200" s="189"/>
      <c r="QZ200" s="189"/>
      <c r="RA200" s="189"/>
      <c r="RB200" s="189"/>
      <c r="RC200" s="189"/>
      <c r="RD200" s="189"/>
      <c r="RE200" s="189"/>
      <c r="RF200" s="189"/>
      <c r="RG200" s="189"/>
      <c r="RH200" s="189"/>
      <c r="RI200" s="189"/>
      <c r="RJ200" s="189"/>
      <c r="RK200" s="189"/>
      <c r="RL200" s="189"/>
      <c r="RM200" s="189"/>
      <c r="RN200" s="189"/>
      <c r="RO200" s="189"/>
      <c r="RP200" s="189"/>
      <c r="RQ200" s="189"/>
      <c r="RR200" s="189"/>
      <c r="RS200" s="189"/>
      <c r="RT200" s="189"/>
      <c r="RU200" s="189"/>
      <c r="RV200" s="189"/>
      <c r="RW200" s="189"/>
      <c r="RX200" s="189"/>
      <c r="RY200" s="189"/>
      <c r="RZ200" s="189"/>
      <c r="SA200" s="189"/>
      <c r="SB200" s="189"/>
      <c r="SC200" s="189"/>
      <c r="SD200" s="189"/>
      <c r="SE200" s="189"/>
      <c r="SF200" s="189"/>
      <c r="SG200" s="189"/>
      <c r="SH200" s="189"/>
      <c r="SI200" s="189"/>
      <c r="SJ200" s="189"/>
      <c r="SK200" s="189"/>
      <c r="SL200" s="189"/>
      <c r="SM200" s="189"/>
      <c r="SN200" s="189"/>
      <c r="SO200" s="189"/>
      <c r="SP200" s="189"/>
      <c r="SQ200" s="189"/>
      <c r="SR200" s="189"/>
      <c r="SS200" s="189"/>
      <c r="ST200" s="189"/>
      <c r="SU200" s="189"/>
      <c r="SV200" s="189"/>
      <c r="SW200" s="189"/>
      <c r="SX200" s="189"/>
      <c r="SY200" s="189"/>
      <c r="SZ200" s="189"/>
      <c r="TA200" s="189"/>
      <c r="TB200" s="189"/>
      <c r="TC200" s="189"/>
      <c r="TD200" s="189"/>
      <c r="TE200" s="189"/>
      <c r="TF200" s="189"/>
      <c r="TG200" s="189"/>
      <c r="TH200" s="189"/>
      <c r="TI200" s="189"/>
      <c r="TJ200" s="189"/>
      <c r="TK200" s="189"/>
      <c r="TL200" s="189"/>
      <c r="TM200" s="189"/>
      <c r="TN200" s="189"/>
      <c r="TO200" s="189"/>
      <c r="TP200" s="189"/>
      <c r="TQ200" s="189"/>
      <c r="TR200" s="189"/>
      <c r="TS200" s="189"/>
      <c r="TT200" s="189"/>
      <c r="TU200" s="189"/>
      <c r="TV200" s="189"/>
      <c r="TW200" s="189"/>
      <c r="TX200" s="189"/>
      <c r="TY200" s="189"/>
      <c r="TZ200" s="189"/>
      <c r="UA200" s="189"/>
      <c r="UB200" s="189"/>
      <c r="UC200" s="189"/>
      <c r="UD200" s="189"/>
      <c r="UE200" s="189"/>
      <c r="UF200" s="189"/>
      <c r="UG200" s="189"/>
      <c r="UH200" s="189"/>
      <c r="UI200" s="189"/>
      <c r="UJ200" s="189"/>
      <c r="UK200" s="189"/>
      <c r="UL200" s="189"/>
      <c r="UM200" s="189"/>
      <c r="UN200" s="189"/>
      <c r="UO200" s="189"/>
      <c r="UP200" s="189"/>
      <c r="UQ200" s="189"/>
      <c r="UR200" s="189"/>
      <c r="US200" s="189"/>
      <c r="UT200" s="189"/>
      <c r="UU200" s="189"/>
      <c r="UV200" s="189"/>
      <c r="UW200" s="189"/>
      <c r="UX200" s="189"/>
      <c r="UY200" s="189"/>
      <c r="UZ200" s="189"/>
      <c r="VA200" s="189"/>
      <c r="VB200" s="189"/>
      <c r="VC200" s="189"/>
      <c r="VD200" s="189"/>
      <c r="VE200" s="189"/>
      <c r="VF200" s="189"/>
      <c r="VG200" s="189"/>
      <c r="VH200" s="189"/>
      <c r="VI200" s="189"/>
      <c r="VJ200" s="189"/>
      <c r="VK200" s="189"/>
      <c r="VL200" s="189"/>
      <c r="VM200" s="189"/>
      <c r="VN200" s="189"/>
      <c r="VO200" s="189"/>
      <c r="VP200" s="189"/>
      <c r="VQ200" s="189"/>
      <c r="VR200" s="189"/>
      <c r="VS200" s="189"/>
      <c r="VT200" s="189"/>
      <c r="VU200" s="189"/>
      <c r="VV200" s="189"/>
      <c r="VW200" s="189"/>
      <c r="VX200" s="189"/>
      <c r="VY200" s="189"/>
      <c r="VZ200" s="189"/>
      <c r="WA200" s="189"/>
      <c r="WB200" s="189"/>
      <c r="WC200" s="189"/>
      <c r="WD200" s="189"/>
      <c r="WE200" s="189"/>
      <c r="WF200" s="189"/>
      <c r="WG200" s="189"/>
      <c r="WH200" s="189"/>
      <c r="WI200" s="189"/>
      <c r="WJ200" s="189"/>
      <c r="WK200" s="189"/>
      <c r="WL200" s="189"/>
      <c r="WM200" s="189"/>
      <c r="WN200" s="189"/>
      <c r="WO200" s="189"/>
      <c r="WP200" s="189"/>
      <c r="WQ200" s="189"/>
      <c r="WR200" s="189"/>
      <c r="WS200" s="189"/>
      <c r="WT200" s="189"/>
      <c r="WU200" s="189"/>
      <c r="WV200" s="189"/>
      <c r="WW200" s="189"/>
      <c r="WX200" s="189"/>
      <c r="WY200" s="189"/>
      <c r="WZ200" s="189"/>
      <c r="XA200" s="189"/>
      <c r="XB200" s="189"/>
      <c r="XC200" s="189"/>
      <c r="XD200" s="189"/>
      <c r="XE200" s="189"/>
      <c r="XF200" s="189"/>
      <c r="XG200" s="189"/>
      <c r="XH200" s="189"/>
      <c r="XI200" s="189"/>
      <c r="XJ200" s="189"/>
      <c r="XK200" s="189"/>
      <c r="XL200" s="189"/>
      <c r="XM200" s="189"/>
      <c r="XN200" s="189"/>
      <c r="XO200" s="189"/>
      <c r="XP200" s="189"/>
      <c r="XQ200" s="189"/>
      <c r="XR200" s="189"/>
      <c r="XS200" s="189"/>
      <c r="XT200" s="189"/>
      <c r="XU200" s="189"/>
      <c r="XV200" s="189"/>
      <c r="XW200" s="189"/>
      <c r="XX200" s="189"/>
      <c r="XY200" s="189"/>
      <c r="XZ200" s="189"/>
      <c r="YA200" s="189"/>
      <c r="YB200" s="189"/>
      <c r="YC200" s="189"/>
      <c r="YD200" s="189"/>
      <c r="YE200" s="189"/>
      <c r="YF200" s="189"/>
      <c r="YG200" s="189"/>
      <c r="YH200" s="189"/>
      <c r="YI200" s="189"/>
      <c r="YJ200" s="189"/>
      <c r="YK200" s="189"/>
      <c r="YL200" s="189"/>
      <c r="YM200" s="189"/>
      <c r="YN200" s="189"/>
      <c r="YO200" s="189"/>
      <c r="YP200" s="189"/>
      <c r="YQ200" s="189"/>
      <c r="YR200" s="189"/>
      <c r="YS200" s="189"/>
      <c r="YT200" s="189"/>
      <c r="YU200" s="189"/>
      <c r="YV200" s="189"/>
      <c r="YW200" s="189"/>
      <c r="YX200" s="189"/>
      <c r="YY200" s="189"/>
      <c r="YZ200" s="189"/>
      <c r="ZA200" s="189"/>
      <c r="ZB200" s="189"/>
      <c r="ZC200" s="189"/>
      <c r="ZD200" s="189"/>
      <c r="ZE200" s="189"/>
      <c r="ZF200" s="189"/>
      <c r="ZG200" s="189"/>
      <c r="ZH200" s="189"/>
      <c r="ZI200" s="189"/>
      <c r="ZJ200" s="189"/>
      <c r="ZK200" s="189"/>
      <c r="ZL200" s="189"/>
      <c r="ZM200" s="189"/>
      <c r="ZN200" s="189"/>
      <c r="ZO200" s="189"/>
      <c r="ZP200" s="189"/>
      <c r="ZQ200" s="189"/>
      <c r="ZR200" s="189"/>
      <c r="ZS200" s="189"/>
      <c r="ZT200" s="189"/>
      <c r="ZU200" s="189"/>
      <c r="ZV200" s="189"/>
      <c r="ZW200" s="189"/>
      <c r="ZX200" s="189"/>
      <c r="ZY200" s="189"/>
      <c r="ZZ200" s="189"/>
      <c r="AAA200" s="189"/>
      <c r="AAB200" s="189"/>
      <c r="AAC200" s="189"/>
      <c r="AAD200" s="189"/>
      <c r="AAE200" s="189"/>
      <c r="AAF200" s="189"/>
      <c r="AAG200" s="189"/>
      <c r="AAH200" s="189"/>
      <c r="AAI200" s="189"/>
      <c r="AAJ200" s="189"/>
      <c r="AAK200" s="189"/>
      <c r="AAL200" s="189"/>
      <c r="AAM200" s="189"/>
      <c r="AAN200" s="189"/>
      <c r="AAO200" s="189"/>
      <c r="AAP200" s="189"/>
      <c r="AAQ200" s="189"/>
      <c r="AAR200" s="189"/>
      <c r="AAS200" s="189"/>
      <c r="AAT200" s="189"/>
      <c r="AAU200" s="189"/>
      <c r="AAV200" s="189"/>
      <c r="AAW200" s="189"/>
      <c r="AAX200" s="189"/>
      <c r="AAY200" s="189"/>
      <c r="AAZ200" s="189"/>
      <c r="ABA200" s="189"/>
      <c r="ABB200" s="189"/>
      <c r="ABC200" s="189"/>
      <c r="ABD200" s="189"/>
      <c r="ABE200" s="189"/>
      <c r="ABF200" s="189"/>
      <c r="ABG200" s="189"/>
      <c r="ABH200" s="189"/>
      <c r="ABI200" s="189"/>
      <c r="ABJ200" s="189"/>
      <c r="ABK200" s="189"/>
      <c r="ABL200" s="189"/>
      <c r="ABM200" s="189"/>
      <c r="ABN200" s="189"/>
      <c r="ABO200" s="189"/>
      <c r="ABP200" s="189"/>
      <c r="ABQ200" s="189"/>
      <c r="ABR200" s="189"/>
      <c r="ABS200" s="189"/>
      <c r="ABT200" s="189"/>
      <c r="ABU200" s="189"/>
      <c r="ABV200" s="189"/>
      <c r="ABW200" s="189"/>
      <c r="ABX200" s="189"/>
      <c r="ABY200" s="189"/>
      <c r="ABZ200" s="189"/>
      <c r="ACA200" s="189"/>
      <c r="ACB200" s="189"/>
      <c r="ACC200" s="189"/>
      <c r="ACD200" s="189"/>
      <c r="ACE200" s="189"/>
      <c r="ACF200" s="189"/>
      <c r="ACG200" s="189"/>
      <c r="ACH200" s="189"/>
      <c r="ACI200" s="189"/>
      <c r="ACJ200" s="189"/>
      <c r="ACK200" s="189"/>
      <c r="ACL200" s="189"/>
      <c r="ACM200" s="189"/>
      <c r="ACN200" s="189"/>
      <c r="ACO200" s="189"/>
      <c r="ACP200" s="189"/>
      <c r="ACQ200" s="189"/>
      <c r="ACR200" s="189"/>
      <c r="ACS200" s="189"/>
      <c r="ACT200" s="189"/>
      <c r="ACU200" s="189"/>
      <c r="ACV200" s="189"/>
      <c r="ACW200" s="189"/>
      <c r="ACX200" s="189"/>
      <c r="ACY200" s="189"/>
      <c r="ACZ200" s="189"/>
      <c r="ADA200" s="189"/>
      <c r="ADB200" s="189"/>
      <c r="ADC200" s="189"/>
      <c r="ADD200" s="189"/>
      <c r="ADE200" s="189"/>
      <c r="ADF200" s="189"/>
      <c r="ADG200" s="189"/>
      <c r="ADH200" s="189"/>
      <c r="ADI200" s="189"/>
      <c r="ADJ200" s="189"/>
      <c r="ADK200" s="189"/>
      <c r="ADL200" s="189"/>
      <c r="ADM200" s="189"/>
      <c r="ADN200" s="189"/>
      <c r="ADO200" s="189"/>
      <c r="ADP200" s="189"/>
      <c r="ADQ200" s="189"/>
      <c r="ADR200" s="189"/>
      <c r="ADS200" s="189"/>
      <c r="ADT200" s="189"/>
      <c r="ADU200" s="189"/>
      <c r="ADV200" s="189"/>
      <c r="ADW200" s="189"/>
      <c r="ADX200" s="189"/>
      <c r="ADY200" s="189"/>
      <c r="ADZ200" s="189"/>
      <c r="AEA200" s="189"/>
      <c r="AEB200" s="189"/>
      <c r="AEC200" s="189"/>
      <c r="AED200" s="189"/>
      <c r="AEE200" s="189"/>
      <c r="AEF200" s="189"/>
      <c r="AEG200" s="189"/>
      <c r="AEH200" s="189"/>
      <c r="AEI200" s="189"/>
      <c r="AEJ200" s="189"/>
      <c r="AEK200" s="189"/>
      <c r="AEL200" s="189"/>
      <c r="AEM200" s="189"/>
      <c r="AEN200" s="189"/>
      <c r="AEO200" s="189"/>
      <c r="AEP200" s="189"/>
      <c r="AEQ200" s="189"/>
      <c r="AER200" s="189"/>
      <c r="AES200" s="189"/>
      <c r="AET200" s="189"/>
      <c r="AEU200" s="189"/>
      <c r="AEV200" s="189"/>
      <c r="AEW200" s="189"/>
      <c r="AEX200" s="189"/>
      <c r="AEY200" s="189"/>
      <c r="AEZ200" s="189"/>
      <c r="AFA200" s="189"/>
      <c r="AFB200" s="189"/>
      <c r="AFC200" s="189"/>
      <c r="AFD200" s="189"/>
      <c r="AFE200" s="189"/>
      <c r="AFF200" s="189"/>
      <c r="AFG200" s="189"/>
      <c r="AFH200" s="189"/>
      <c r="AFI200" s="189"/>
      <c r="AFJ200" s="189"/>
      <c r="AFK200" s="189"/>
      <c r="AFL200" s="189"/>
      <c r="AFM200" s="189"/>
      <c r="AFN200" s="189"/>
      <c r="AFO200" s="189"/>
      <c r="AFP200" s="189"/>
      <c r="AFQ200" s="189"/>
      <c r="AFR200" s="189"/>
      <c r="AFS200" s="189"/>
      <c r="AFT200" s="189"/>
      <c r="AFU200" s="189"/>
      <c r="AFV200" s="189"/>
      <c r="AFW200" s="189"/>
      <c r="AFX200" s="189"/>
      <c r="AFY200" s="189"/>
      <c r="AFZ200" s="189"/>
      <c r="AGA200" s="189"/>
      <c r="AGB200" s="189"/>
      <c r="AGC200" s="189"/>
      <c r="AGD200" s="189"/>
      <c r="AGE200" s="189"/>
      <c r="AGF200" s="189"/>
      <c r="AGG200" s="189"/>
      <c r="AGH200" s="189"/>
      <c r="AGI200" s="189"/>
      <c r="AGJ200" s="189"/>
      <c r="AGK200" s="189"/>
      <c r="AGL200" s="189"/>
      <c r="AGM200" s="189"/>
      <c r="AGN200" s="189"/>
      <c r="AGO200" s="189"/>
      <c r="AGP200" s="189"/>
      <c r="AGQ200" s="189"/>
      <c r="AGR200" s="189"/>
      <c r="AGS200" s="189"/>
      <c r="AGT200" s="189"/>
      <c r="AGU200" s="189"/>
      <c r="AGV200" s="189"/>
      <c r="AGW200" s="189"/>
      <c r="AGX200" s="189"/>
      <c r="AGY200" s="189"/>
      <c r="AGZ200" s="189"/>
      <c r="AHA200" s="189"/>
      <c r="AHB200" s="189"/>
      <c r="AHC200" s="189"/>
      <c r="AHD200" s="189"/>
      <c r="AHE200" s="189"/>
      <c r="AHF200" s="189"/>
      <c r="AHG200" s="189"/>
      <c r="AHH200" s="189"/>
      <c r="AHI200" s="189"/>
      <c r="AHJ200" s="189"/>
      <c r="AHK200" s="189"/>
      <c r="AHL200" s="189"/>
      <c r="AHM200" s="189"/>
      <c r="AHN200" s="189"/>
      <c r="AHO200" s="189"/>
      <c r="AHP200" s="189"/>
      <c r="AHQ200" s="189"/>
      <c r="AHR200" s="189"/>
      <c r="AHS200" s="189"/>
      <c r="AHT200" s="189"/>
      <c r="AHU200" s="189"/>
      <c r="AHV200" s="189"/>
      <c r="AHW200" s="189"/>
      <c r="AHX200" s="189"/>
      <c r="AHY200" s="189"/>
      <c r="AHZ200" s="189"/>
      <c r="AIA200" s="189"/>
      <c r="AIB200" s="189"/>
      <c r="AIC200" s="189"/>
      <c r="AID200" s="189"/>
      <c r="AIE200" s="189"/>
      <c r="AIF200" s="189"/>
      <c r="AIG200" s="189"/>
      <c r="AIH200" s="189"/>
      <c r="AII200" s="189"/>
      <c r="AIJ200" s="189"/>
      <c r="AIK200" s="189"/>
      <c r="AIL200" s="189"/>
      <c r="AIM200" s="189"/>
      <c r="AIN200" s="189"/>
      <c r="AIO200" s="189"/>
      <c r="AIP200" s="189"/>
      <c r="AIQ200" s="189"/>
      <c r="AIR200" s="189"/>
      <c r="AIS200" s="189"/>
      <c r="AIT200" s="189"/>
      <c r="AIU200" s="189"/>
      <c r="AIV200" s="189"/>
      <c r="AIW200" s="189"/>
      <c r="AIX200" s="189"/>
      <c r="AIY200" s="189"/>
      <c r="AIZ200" s="189"/>
      <c r="AJA200" s="189"/>
      <c r="AJB200" s="189"/>
      <c r="AJC200" s="189"/>
      <c r="AJD200" s="189"/>
      <c r="AJE200" s="189"/>
      <c r="AJF200" s="189"/>
      <c r="AJG200" s="189"/>
      <c r="AJH200" s="189"/>
      <c r="AJI200" s="189"/>
      <c r="AJJ200" s="189"/>
      <c r="AJK200" s="189"/>
      <c r="AJL200" s="189"/>
      <c r="AJM200" s="189"/>
      <c r="AJN200" s="189"/>
      <c r="AJO200" s="189"/>
      <c r="AJP200" s="189"/>
      <c r="AJQ200" s="189"/>
      <c r="AJR200" s="189"/>
      <c r="AJS200" s="189"/>
      <c r="AJT200" s="189"/>
      <c r="AJU200" s="189"/>
      <c r="AJV200" s="189"/>
      <c r="AJW200" s="189"/>
      <c r="AJX200" s="189"/>
      <c r="AJY200" s="189"/>
      <c r="AJZ200" s="189"/>
      <c r="AKA200" s="189"/>
      <c r="AKB200" s="189"/>
      <c r="AKC200" s="189"/>
      <c r="AKD200" s="189"/>
      <c r="AKE200" s="189"/>
      <c r="AKF200" s="189"/>
      <c r="AKG200" s="189"/>
      <c r="AKH200" s="189"/>
      <c r="AKI200" s="189"/>
      <c r="AKJ200" s="189"/>
      <c r="AKK200" s="189"/>
      <c r="AKL200" s="189"/>
      <c r="AKM200" s="189"/>
      <c r="AKN200" s="189"/>
      <c r="AKO200" s="189"/>
      <c r="AKP200" s="189"/>
      <c r="AKQ200" s="189"/>
      <c r="AKR200" s="189"/>
      <c r="AKS200" s="189"/>
      <c r="AKT200" s="189"/>
      <c r="AKU200" s="189"/>
      <c r="AKV200" s="189"/>
      <c r="AKW200" s="189"/>
      <c r="AKX200" s="189"/>
      <c r="AKY200" s="189"/>
      <c r="AKZ200" s="189"/>
      <c r="ALA200" s="189"/>
      <c r="ALB200" s="189"/>
      <c r="ALC200" s="189"/>
      <c r="ALD200" s="189"/>
      <c r="ALE200" s="189"/>
      <c r="ALF200" s="189"/>
      <c r="ALG200" s="189"/>
      <c r="ALH200" s="189"/>
      <c r="ALI200" s="189"/>
      <c r="ALJ200" s="189"/>
      <c r="ALK200" s="189"/>
      <c r="ALL200" s="189"/>
      <c r="ALM200" s="189"/>
      <c r="ALN200" s="189"/>
      <c r="ALO200" s="189"/>
      <c r="ALP200" s="189"/>
      <c r="ALQ200" s="189"/>
      <c r="ALR200" s="189"/>
      <c r="ALS200" s="189"/>
      <c r="ALT200" s="189"/>
      <c r="ALU200" s="189"/>
      <c r="ALV200" s="189"/>
      <c r="ALW200" s="189"/>
      <c r="ALX200" s="189"/>
      <c r="ALY200" s="189"/>
      <c r="ALZ200" s="189"/>
      <c r="AMA200" s="189"/>
      <c r="AMB200" s="189"/>
      <c r="AMC200" s="189"/>
      <c r="AMD200" s="189"/>
      <c r="AME200" s="189"/>
      <c r="AMF200" s="189"/>
      <c r="AMG200" s="189"/>
      <c r="AMH200" s="189"/>
    </row>
    <row r="201" spans="1:1022" s="192" customFormat="1" ht="120" customHeight="1">
      <c r="A201" s="479">
        <v>57</v>
      </c>
      <c r="B201" s="454" t="s">
        <v>712</v>
      </c>
      <c r="C201" s="457"/>
      <c r="D201" s="454" t="s">
        <v>81</v>
      </c>
      <c r="E201" s="454" t="s">
        <v>82</v>
      </c>
      <c r="F201" s="456"/>
      <c r="G201" s="457"/>
      <c r="H201" s="368"/>
      <c r="I201" s="468"/>
      <c r="J201" s="183" t="s">
        <v>735</v>
      </c>
      <c r="K201" s="119" t="s">
        <v>1366</v>
      </c>
      <c r="L201" s="468"/>
      <c r="M201" s="475"/>
      <c r="N201" s="477"/>
      <c r="O201" s="468"/>
      <c r="P201" s="470"/>
      <c r="Q201" s="472"/>
      <c r="R201" s="473"/>
      <c r="S201" s="474"/>
      <c r="T201" s="472"/>
      <c r="U201" s="462"/>
      <c r="V201" s="183" t="s">
        <v>112</v>
      </c>
      <c r="W201" s="116" t="s">
        <v>1367</v>
      </c>
      <c r="X201" s="117" t="s">
        <v>1368</v>
      </c>
      <c r="Y201" s="117" t="s">
        <v>1364</v>
      </c>
      <c r="Z201" s="119" t="s">
        <v>95</v>
      </c>
      <c r="AA201" s="184" t="str">
        <f t="shared" si="5"/>
        <v>Probabilidad</v>
      </c>
      <c r="AB201" s="185" t="s">
        <v>727</v>
      </c>
      <c r="AC201" s="185" t="s">
        <v>728</v>
      </c>
      <c r="AD201" s="186" t="str">
        <f t="shared" si="6"/>
        <v>40%</v>
      </c>
      <c r="AE201" s="185" t="s">
        <v>729</v>
      </c>
      <c r="AF201" s="185" t="s">
        <v>730</v>
      </c>
      <c r="AG201" s="185" t="s">
        <v>731</v>
      </c>
      <c r="AH201" s="187">
        <f>IFERROR(IF(AND(AA200="Probabilidad",AA201="Probabilidad"),(AI200-(+AI200*AD201)),IF(AND(AA201="Probabilidad",AA200="Impacto"),(AI200-(+AI200*AD201)),IF(AA201="Impacto",AI200,""))),"")</f>
        <v>0.216</v>
      </c>
      <c r="AI201" s="186">
        <f t="shared" si="7"/>
        <v>0.216</v>
      </c>
      <c r="AJ201" s="464"/>
      <c r="AK201" s="465"/>
      <c r="AL201" s="188">
        <f t="shared" ref="AL201:AL206" si="261">IFERROR(IF(AND(AA200="Impacto",AA201="Impacto"),(AL200-(+AL200*AD201)),IF(AND(AA201="Impacto",AA200="Probabilidad"),(AL200-(+AL200*AD201)),IF(AA201="Probabilidad",AL200,""))),"")</f>
        <v>0.6</v>
      </c>
      <c r="AM201" s="466"/>
      <c r="AN201" s="465"/>
      <c r="AO201" s="467"/>
      <c r="AP201" s="457"/>
      <c r="AQ201" s="184" t="s">
        <v>118</v>
      </c>
      <c r="AR201" s="119" t="s">
        <v>1369</v>
      </c>
      <c r="AS201" s="119" t="s">
        <v>95</v>
      </c>
      <c r="AT201" s="119" t="s">
        <v>1370</v>
      </c>
      <c r="AU201" s="119"/>
      <c r="AV201" s="459"/>
      <c r="AW201" s="142" t="s">
        <v>112</v>
      </c>
      <c r="AX201" s="253" t="s">
        <v>2866</v>
      </c>
      <c r="AY201" s="271" t="s">
        <v>3046</v>
      </c>
      <c r="AZ201" s="271" t="s">
        <v>3047</v>
      </c>
      <c r="BA201" s="143" t="s">
        <v>118</v>
      </c>
      <c r="BB201" s="58" t="s">
        <v>2866</v>
      </c>
      <c r="BC201" s="271" t="s">
        <v>3159</v>
      </c>
      <c r="BD201" s="271" t="s">
        <v>3160</v>
      </c>
      <c r="BE201" s="373"/>
      <c r="BF201" s="448"/>
      <c r="BG201" s="448"/>
      <c r="BH201" s="163"/>
      <c r="BI201" s="191"/>
      <c r="BJ201" s="191"/>
      <c r="BK201" s="191"/>
      <c r="BL201" s="191"/>
      <c r="BM201" s="191"/>
      <c r="BN201" s="191"/>
      <c r="BO201" s="191"/>
      <c r="BP201" s="191"/>
      <c r="BQ201" s="191"/>
      <c r="BR201" s="191"/>
      <c r="BS201" s="191"/>
      <c r="BT201" s="191"/>
      <c r="BU201" s="191"/>
      <c r="BV201" s="191"/>
      <c r="BW201" s="191"/>
      <c r="BX201" s="191"/>
      <c r="BY201" s="191"/>
      <c r="BZ201" s="191"/>
      <c r="CA201" s="191"/>
      <c r="CB201" s="191"/>
      <c r="CC201" s="191"/>
      <c r="CD201" s="191"/>
      <c r="CE201" s="191"/>
      <c r="CF201" s="191"/>
      <c r="CG201" s="191"/>
      <c r="CH201" s="191"/>
      <c r="CI201" s="191"/>
      <c r="CJ201" s="191"/>
      <c r="CK201" s="191"/>
      <c r="CL201" s="191"/>
      <c r="CM201" s="191"/>
      <c r="CN201" s="191"/>
      <c r="CO201" s="191"/>
      <c r="CP201" s="191"/>
      <c r="CQ201" s="191"/>
      <c r="CR201" s="191"/>
      <c r="CS201" s="191"/>
      <c r="CT201" s="191"/>
      <c r="CU201" s="191"/>
      <c r="CV201" s="191"/>
      <c r="CW201" s="191"/>
      <c r="CX201" s="191"/>
      <c r="CY201" s="191"/>
      <c r="CZ201" s="191"/>
      <c r="DA201" s="191"/>
      <c r="DB201" s="191"/>
      <c r="DC201" s="191"/>
      <c r="DD201" s="191"/>
      <c r="DE201" s="191"/>
      <c r="DF201" s="191"/>
      <c r="DG201" s="191"/>
      <c r="DH201" s="191"/>
      <c r="DI201" s="191"/>
      <c r="DJ201" s="191"/>
      <c r="DK201" s="191"/>
      <c r="DL201" s="191"/>
      <c r="DM201" s="191"/>
      <c r="DN201" s="191"/>
      <c r="DO201" s="191"/>
      <c r="DP201" s="191"/>
      <c r="DQ201" s="191"/>
      <c r="DR201" s="191"/>
      <c r="DS201" s="191"/>
      <c r="DT201" s="191"/>
      <c r="DU201" s="191"/>
      <c r="DV201" s="191"/>
      <c r="DW201" s="191"/>
      <c r="DX201" s="191"/>
      <c r="DY201" s="191"/>
      <c r="DZ201" s="191"/>
      <c r="EA201" s="191"/>
      <c r="EB201" s="191"/>
      <c r="EC201" s="191"/>
      <c r="ED201" s="191"/>
      <c r="EE201" s="191"/>
      <c r="EF201" s="191"/>
      <c r="EG201" s="191"/>
      <c r="EH201" s="191"/>
      <c r="EI201" s="191"/>
      <c r="EJ201" s="191"/>
      <c r="EK201" s="191"/>
      <c r="EL201" s="191"/>
      <c r="EM201" s="191"/>
      <c r="EN201" s="191"/>
      <c r="EO201" s="191"/>
      <c r="EP201" s="191"/>
      <c r="EQ201" s="191"/>
      <c r="ER201" s="191"/>
      <c r="ES201" s="191"/>
      <c r="ET201" s="191"/>
      <c r="EU201" s="191"/>
      <c r="EV201" s="191"/>
      <c r="EW201" s="191"/>
      <c r="EX201" s="191"/>
      <c r="EY201" s="191"/>
      <c r="EZ201" s="191"/>
      <c r="FA201" s="191"/>
      <c r="FB201" s="191"/>
      <c r="FC201" s="191"/>
      <c r="FD201" s="191"/>
      <c r="FE201" s="191"/>
      <c r="FF201" s="191"/>
      <c r="FG201" s="191"/>
      <c r="FH201" s="191"/>
      <c r="FI201" s="191"/>
      <c r="FJ201" s="191"/>
      <c r="FK201" s="191"/>
      <c r="FL201" s="191"/>
      <c r="FM201" s="191"/>
      <c r="FN201" s="191"/>
      <c r="FO201" s="191"/>
      <c r="FP201" s="191"/>
      <c r="FQ201" s="191"/>
      <c r="FR201" s="191"/>
      <c r="FS201" s="191"/>
      <c r="FT201" s="191"/>
      <c r="FU201" s="191"/>
      <c r="FV201" s="191"/>
      <c r="FW201" s="191"/>
      <c r="FX201" s="191"/>
      <c r="FY201" s="191"/>
      <c r="FZ201" s="191"/>
      <c r="GA201" s="191"/>
      <c r="GB201" s="191"/>
      <c r="GC201" s="191"/>
      <c r="GD201" s="191"/>
      <c r="GE201" s="191"/>
      <c r="GF201" s="191"/>
      <c r="GG201" s="191"/>
      <c r="GH201" s="191"/>
      <c r="GI201" s="191"/>
      <c r="GJ201" s="191"/>
      <c r="GK201" s="191"/>
      <c r="GL201" s="191"/>
      <c r="GM201" s="191"/>
      <c r="GN201" s="191"/>
      <c r="GO201" s="191"/>
      <c r="GP201" s="191"/>
      <c r="GQ201" s="191"/>
      <c r="GR201" s="191"/>
      <c r="GS201" s="191"/>
      <c r="GT201" s="191"/>
      <c r="GU201" s="191"/>
      <c r="GV201" s="191"/>
      <c r="GW201" s="191"/>
      <c r="GX201" s="191"/>
      <c r="GY201" s="191"/>
      <c r="GZ201" s="191"/>
      <c r="HA201" s="191"/>
      <c r="HB201" s="191"/>
      <c r="HC201" s="191"/>
      <c r="HD201" s="191"/>
      <c r="HE201" s="191"/>
      <c r="HF201" s="191"/>
      <c r="HG201" s="191"/>
      <c r="HH201" s="191"/>
      <c r="HI201" s="191"/>
      <c r="HJ201" s="191"/>
      <c r="HK201" s="191"/>
      <c r="HL201" s="191"/>
      <c r="HM201" s="191"/>
      <c r="HN201" s="191"/>
      <c r="HO201" s="191"/>
      <c r="HP201" s="191"/>
      <c r="HQ201" s="191"/>
      <c r="HR201" s="191"/>
      <c r="HS201" s="191"/>
      <c r="HT201" s="191"/>
      <c r="HU201" s="191"/>
      <c r="HV201" s="191"/>
      <c r="HW201" s="191"/>
      <c r="HX201" s="191"/>
      <c r="HY201" s="191"/>
      <c r="HZ201" s="191"/>
      <c r="IA201" s="191"/>
      <c r="IB201" s="191"/>
      <c r="IC201" s="191"/>
      <c r="ID201" s="191"/>
      <c r="IE201" s="191"/>
      <c r="IF201" s="191"/>
      <c r="IG201" s="191"/>
      <c r="IH201" s="191"/>
      <c r="II201" s="191"/>
      <c r="IJ201" s="191"/>
      <c r="IK201" s="191"/>
      <c r="IL201" s="191"/>
      <c r="IM201" s="191"/>
      <c r="IN201" s="191"/>
      <c r="IO201" s="191"/>
      <c r="IP201" s="191"/>
      <c r="IQ201" s="191"/>
      <c r="IR201" s="191"/>
      <c r="IS201" s="191"/>
      <c r="IT201" s="191"/>
      <c r="IU201" s="191"/>
      <c r="IV201" s="191"/>
      <c r="IW201" s="191"/>
      <c r="IX201" s="191"/>
      <c r="IY201" s="191"/>
      <c r="IZ201" s="191"/>
      <c r="JA201" s="191"/>
      <c r="JB201" s="191"/>
      <c r="JC201" s="191"/>
      <c r="JD201" s="191"/>
      <c r="JE201" s="191"/>
      <c r="JF201" s="191"/>
      <c r="JG201" s="191"/>
      <c r="JH201" s="191"/>
      <c r="JI201" s="191"/>
      <c r="JJ201" s="191"/>
      <c r="JK201" s="191"/>
      <c r="JL201" s="191"/>
      <c r="JM201" s="191"/>
      <c r="JN201" s="191"/>
      <c r="JO201" s="191"/>
      <c r="JP201" s="191"/>
      <c r="JQ201" s="191"/>
      <c r="JR201" s="191"/>
      <c r="JS201" s="191"/>
      <c r="JT201" s="191"/>
      <c r="JU201" s="191"/>
      <c r="JV201" s="191"/>
      <c r="JW201" s="191"/>
      <c r="JX201" s="191"/>
      <c r="JY201" s="191"/>
      <c r="JZ201" s="191"/>
      <c r="KA201" s="191"/>
      <c r="KB201" s="191"/>
      <c r="KC201" s="191"/>
      <c r="KD201" s="191"/>
      <c r="KE201" s="191"/>
      <c r="KF201" s="191"/>
      <c r="KG201" s="191"/>
      <c r="KH201" s="191"/>
      <c r="KI201" s="191"/>
      <c r="KJ201" s="191"/>
      <c r="KK201" s="191"/>
      <c r="KL201" s="191"/>
      <c r="KM201" s="191"/>
      <c r="KN201" s="191"/>
      <c r="KO201" s="191"/>
      <c r="KP201" s="191"/>
      <c r="KQ201" s="191"/>
      <c r="KR201" s="191"/>
      <c r="KS201" s="191"/>
      <c r="KT201" s="191"/>
      <c r="KU201" s="191"/>
      <c r="KV201" s="191"/>
      <c r="KW201" s="191"/>
      <c r="KX201" s="191"/>
      <c r="KY201" s="191"/>
      <c r="KZ201" s="191"/>
      <c r="LA201" s="191"/>
      <c r="LB201" s="191"/>
      <c r="LC201" s="191"/>
      <c r="LD201" s="191"/>
      <c r="LE201" s="191"/>
      <c r="LF201" s="191"/>
      <c r="LG201" s="191"/>
      <c r="LH201" s="191"/>
      <c r="LI201" s="191"/>
      <c r="LJ201" s="191"/>
      <c r="LK201" s="191"/>
      <c r="LL201" s="191"/>
      <c r="LM201" s="191"/>
      <c r="LN201" s="191"/>
      <c r="LO201" s="191"/>
      <c r="LP201" s="191"/>
      <c r="LQ201" s="191"/>
      <c r="LR201" s="191"/>
      <c r="LS201" s="191"/>
      <c r="LT201" s="191"/>
      <c r="LU201" s="191"/>
      <c r="LV201" s="191"/>
      <c r="LW201" s="191"/>
      <c r="LX201" s="191"/>
      <c r="LY201" s="191"/>
      <c r="LZ201" s="191"/>
      <c r="MA201" s="191"/>
      <c r="MB201" s="191"/>
      <c r="MC201" s="191"/>
      <c r="MD201" s="191"/>
      <c r="ME201" s="191"/>
      <c r="MF201" s="191"/>
      <c r="MG201" s="191"/>
      <c r="MH201" s="191"/>
      <c r="MI201" s="191"/>
      <c r="MJ201" s="191"/>
      <c r="MK201" s="191"/>
      <c r="ML201" s="191"/>
      <c r="MM201" s="191"/>
      <c r="MN201" s="191"/>
      <c r="MO201" s="191"/>
      <c r="MP201" s="191"/>
      <c r="MQ201" s="191"/>
      <c r="MR201" s="191"/>
      <c r="MS201" s="191"/>
      <c r="MT201" s="191"/>
      <c r="MU201" s="191"/>
      <c r="MV201" s="191"/>
      <c r="MW201" s="191"/>
      <c r="MX201" s="191"/>
      <c r="MY201" s="191"/>
      <c r="MZ201" s="191"/>
      <c r="NA201" s="191"/>
      <c r="NB201" s="191"/>
      <c r="NC201" s="191"/>
      <c r="ND201" s="191"/>
      <c r="NE201" s="191"/>
      <c r="NF201" s="191"/>
      <c r="NG201" s="191"/>
      <c r="NH201" s="191"/>
      <c r="NI201" s="191"/>
      <c r="NJ201" s="191"/>
      <c r="NK201" s="191"/>
      <c r="NL201" s="191"/>
      <c r="NM201" s="191"/>
      <c r="NN201" s="191"/>
      <c r="NO201" s="191"/>
      <c r="NP201" s="191"/>
      <c r="NQ201" s="191"/>
      <c r="NR201" s="191"/>
      <c r="NS201" s="191"/>
      <c r="NT201" s="191"/>
      <c r="NU201" s="191"/>
      <c r="NV201" s="191"/>
      <c r="NW201" s="191"/>
      <c r="NX201" s="191"/>
      <c r="NY201" s="191"/>
      <c r="NZ201" s="191"/>
      <c r="OA201" s="191"/>
      <c r="OB201" s="191"/>
      <c r="OC201" s="191"/>
      <c r="OD201" s="191"/>
      <c r="OE201" s="191"/>
      <c r="OF201" s="191"/>
      <c r="OG201" s="191"/>
      <c r="OH201" s="191"/>
      <c r="OI201" s="191"/>
      <c r="OJ201" s="191"/>
      <c r="OK201" s="191"/>
      <c r="OL201" s="191"/>
      <c r="OM201" s="191"/>
      <c r="ON201" s="191"/>
      <c r="OO201" s="191"/>
      <c r="OP201" s="191"/>
      <c r="OQ201" s="191"/>
      <c r="OR201" s="191"/>
      <c r="OS201" s="191"/>
      <c r="OT201" s="191"/>
      <c r="OU201" s="191"/>
      <c r="OV201" s="191"/>
      <c r="OW201" s="191"/>
      <c r="OX201" s="191"/>
      <c r="OY201" s="191"/>
      <c r="OZ201" s="191"/>
      <c r="PA201" s="191"/>
      <c r="PB201" s="191"/>
      <c r="PC201" s="191"/>
      <c r="PD201" s="191"/>
      <c r="PE201" s="191"/>
      <c r="PF201" s="191"/>
      <c r="PG201" s="191"/>
      <c r="PH201" s="191"/>
      <c r="PI201" s="191"/>
      <c r="PJ201" s="191"/>
      <c r="PK201" s="191"/>
      <c r="PL201" s="191"/>
      <c r="PM201" s="191"/>
      <c r="PN201" s="191"/>
      <c r="PO201" s="191"/>
      <c r="PP201" s="191"/>
      <c r="PQ201" s="191"/>
      <c r="PR201" s="191"/>
      <c r="PS201" s="191"/>
      <c r="PT201" s="191"/>
      <c r="PU201" s="191"/>
      <c r="PV201" s="191"/>
      <c r="PW201" s="191"/>
      <c r="PX201" s="191"/>
      <c r="PY201" s="191"/>
      <c r="PZ201" s="191"/>
      <c r="QA201" s="191"/>
      <c r="QB201" s="191"/>
      <c r="QC201" s="191"/>
      <c r="QD201" s="191"/>
      <c r="QE201" s="191"/>
      <c r="QF201" s="191"/>
      <c r="QG201" s="191"/>
      <c r="QH201" s="191"/>
      <c r="QI201" s="191"/>
      <c r="QJ201" s="191"/>
      <c r="QK201" s="191"/>
      <c r="QL201" s="191"/>
      <c r="QM201" s="191"/>
      <c r="QN201" s="191"/>
      <c r="QO201" s="191"/>
      <c r="QP201" s="191"/>
      <c r="QQ201" s="191"/>
      <c r="QR201" s="191"/>
      <c r="QS201" s="191"/>
      <c r="QT201" s="191"/>
      <c r="QU201" s="191"/>
      <c r="QV201" s="191"/>
      <c r="QW201" s="191"/>
      <c r="QX201" s="191"/>
      <c r="QY201" s="191"/>
      <c r="QZ201" s="191"/>
      <c r="RA201" s="191"/>
      <c r="RB201" s="191"/>
      <c r="RC201" s="191"/>
      <c r="RD201" s="191"/>
      <c r="RE201" s="191"/>
      <c r="RF201" s="191"/>
      <c r="RG201" s="191"/>
      <c r="RH201" s="191"/>
      <c r="RI201" s="191"/>
      <c r="RJ201" s="191"/>
      <c r="RK201" s="191"/>
      <c r="RL201" s="191"/>
      <c r="RM201" s="191"/>
      <c r="RN201" s="191"/>
      <c r="RO201" s="191"/>
      <c r="RP201" s="191"/>
      <c r="RQ201" s="191"/>
      <c r="RR201" s="191"/>
      <c r="RS201" s="191"/>
      <c r="RT201" s="191"/>
      <c r="RU201" s="191"/>
      <c r="RV201" s="191"/>
      <c r="RW201" s="191"/>
      <c r="RX201" s="191"/>
      <c r="RY201" s="191"/>
      <c r="RZ201" s="191"/>
      <c r="SA201" s="191"/>
      <c r="SB201" s="191"/>
      <c r="SC201" s="191"/>
      <c r="SD201" s="191"/>
      <c r="SE201" s="191"/>
      <c r="SF201" s="191"/>
      <c r="SG201" s="191"/>
      <c r="SH201" s="191"/>
      <c r="SI201" s="191"/>
      <c r="SJ201" s="191"/>
      <c r="SK201" s="191"/>
      <c r="SL201" s="191"/>
      <c r="SM201" s="191"/>
      <c r="SN201" s="191"/>
      <c r="SO201" s="191"/>
      <c r="SP201" s="191"/>
      <c r="SQ201" s="191"/>
      <c r="SR201" s="191"/>
      <c r="SS201" s="191"/>
      <c r="ST201" s="191"/>
      <c r="SU201" s="191"/>
      <c r="SV201" s="191"/>
      <c r="SW201" s="191"/>
      <c r="SX201" s="191"/>
      <c r="SY201" s="191"/>
      <c r="SZ201" s="191"/>
      <c r="TA201" s="191"/>
      <c r="TB201" s="191"/>
      <c r="TC201" s="191"/>
      <c r="TD201" s="191"/>
      <c r="TE201" s="191"/>
      <c r="TF201" s="191"/>
      <c r="TG201" s="191"/>
      <c r="TH201" s="191"/>
      <c r="TI201" s="191"/>
      <c r="TJ201" s="191"/>
      <c r="TK201" s="191"/>
      <c r="TL201" s="191"/>
      <c r="TM201" s="191"/>
      <c r="TN201" s="191"/>
      <c r="TO201" s="191"/>
      <c r="TP201" s="191"/>
      <c r="TQ201" s="191"/>
      <c r="TR201" s="191"/>
      <c r="TS201" s="191"/>
      <c r="TT201" s="191"/>
      <c r="TU201" s="191"/>
      <c r="TV201" s="191"/>
      <c r="TW201" s="191"/>
      <c r="TX201" s="191"/>
      <c r="TY201" s="191"/>
      <c r="TZ201" s="191"/>
      <c r="UA201" s="191"/>
      <c r="UB201" s="191"/>
      <c r="UC201" s="191"/>
      <c r="UD201" s="191"/>
      <c r="UE201" s="191"/>
      <c r="UF201" s="191"/>
      <c r="UG201" s="191"/>
      <c r="UH201" s="191"/>
      <c r="UI201" s="191"/>
      <c r="UJ201" s="191"/>
      <c r="UK201" s="191"/>
      <c r="UL201" s="191"/>
      <c r="UM201" s="191"/>
      <c r="UN201" s="191"/>
      <c r="UO201" s="191"/>
      <c r="UP201" s="191"/>
      <c r="UQ201" s="191"/>
      <c r="UR201" s="191"/>
      <c r="US201" s="191"/>
      <c r="UT201" s="191"/>
      <c r="UU201" s="191"/>
      <c r="UV201" s="191"/>
      <c r="UW201" s="191"/>
      <c r="UX201" s="191"/>
      <c r="UY201" s="191"/>
      <c r="UZ201" s="191"/>
      <c r="VA201" s="191"/>
      <c r="VB201" s="191"/>
      <c r="VC201" s="191"/>
      <c r="VD201" s="191"/>
      <c r="VE201" s="191"/>
      <c r="VF201" s="191"/>
      <c r="VG201" s="191"/>
      <c r="VH201" s="191"/>
      <c r="VI201" s="191"/>
      <c r="VJ201" s="191"/>
      <c r="VK201" s="191"/>
      <c r="VL201" s="191"/>
      <c r="VM201" s="191"/>
      <c r="VN201" s="191"/>
      <c r="VO201" s="191"/>
      <c r="VP201" s="191"/>
      <c r="VQ201" s="191"/>
      <c r="VR201" s="191"/>
      <c r="VS201" s="191"/>
      <c r="VT201" s="191"/>
      <c r="VU201" s="191"/>
      <c r="VV201" s="191"/>
      <c r="VW201" s="191"/>
      <c r="VX201" s="191"/>
      <c r="VY201" s="191"/>
      <c r="VZ201" s="191"/>
      <c r="WA201" s="191"/>
      <c r="WB201" s="191"/>
      <c r="WC201" s="191"/>
      <c r="WD201" s="191"/>
      <c r="WE201" s="191"/>
      <c r="WF201" s="191"/>
      <c r="WG201" s="191"/>
      <c r="WH201" s="191"/>
      <c r="WI201" s="191"/>
      <c r="WJ201" s="191"/>
      <c r="WK201" s="191"/>
      <c r="WL201" s="191"/>
      <c r="WM201" s="191"/>
      <c r="WN201" s="191"/>
      <c r="WO201" s="191"/>
      <c r="WP201" s="191"/>
      <c r="WQ201" s="191"/>
      <c r="WR201" s="191"/>
      <c r="WS201" s="191"/>
      <c r="WT201" s="191"/>
      <c r="WU201" s="191"/>
      <c r="WV201" s="191"/>
      <c r="WW201" s="191"/>
      <c r="WX201" s="191"/>
      <c r="WY201" s="191"/>
      <c r="WZ201" s="191"/>
      <c r="XA201" s="191"/>
      <c r="XB201" s="191"/>
      <c r="XC201" s="191"/>
      <c r="XD201" s="191"/>
      <c r="XE201" s="191"/>
      <c r="XF201" s="191"/>
      <c r="XG201" s="191"/>
      <c r="XH201" s="191"/>
      <c r="XI201" s="191"/>
      <c r="XJ201" s="191"/>
      <c r="XK201" s="191"/>
      <c r="XL201" s="191"/>
      <c r="XM201" s="191"/>
      <c r="XN201" s="191"/>
      <c r="XO201" s="191"/>
      <c r="XP201" s="191"/>
      <c r="XQ201" s="191"/>
      <c r="XR201" s="191"/>
      <c r="XS201" s="191"/>
      <c r="XT201" s="191"/>
      <c r="XU201" s="191"/>
      <c r="XV201" s="191"/>
      <c r="XW201" s="191"/>
      <c r="XX201" s="191"/>
      <c r="XY201" s="191"/>
      <c r="XZ201" s="191"/>
      <c r="YA201" s="191"/>
      <c r="YB201" s="191"/>
      <c r="YC201" s="191"/>
      <c r="YD201" s="191"/>
      <c r="YE201" s="191"/>
      <c r="YF201" s="191"/>
      <c r="YG201" s="191"/>
      <c r="YH201" s="191"/>
      <c r="YI201" s="191"/>
      <c r="YJ201" s="191"/>
      <c r="YK201" s="191"/>
      <c r="YL201" s="191"/>
      <c r="YM201" s="191"/>
      <c r="YN201" s="191"/>
      <c r="YO201" s="191"/>
      <c r="YP201" s="191"/>
      <c r="YQ201" s="191"/>
      <c r="YR201" s="191"/>
      <c r="YS201" s="191"/>
      <c r="YT201" s="191"/>
      <c r="YU201" s="191"/>
      <c r="YV201" s="191"/>
      <c r="YW201" s="191"/>
      <c r="YX201" s="191"/>
      <c r="YY201" s="191"/>
      <c r="YZ201" s="191"/>
      <c r="ZA201" s="191"/>
      <c r="ZB201" s="191"/>
      <c r="ZC201" s="191"/>
      <c r="ZD201" s="191"/>
      <c r="ZE201" s="191"/>
      <c r="ZF201" s="191"/>
      <c r="ZG201" s="191"/>
      <c r="ZH201" s="191"/>
      <c r="ZI201" s="191"/>
      <c r="ZJ201" s="191"/>
      <c r="ZK201" s="191"/>
      <c r="ZL201" s="191"/>
      <c r="ZM201" s="191"/>
      <c r="ZN201" s="191"/>
      <c r="ZO201" s="191"/>
      <c r="ZP201" s="191"/>
      <c r="ZQ201" s="191"/>
      <c r="ZR201" s="191"/>
      <c r="ZS201" s="191"/>
      <c r="ZT201" s="191"/>
      <c r="ZU201" s="191"/>
      <c r="ZV201" s="191"/>
      <c r="ZW201" s="191"/>
      <c r="ZX201" s="191"/>
      <c r="ZY201" s="191"/>
      <c r="ZZ201" s="191"/>
      <c r="AAA201" s="191"/>
      <c r="AAB201" s="191"/>
      <c r="AAC201" s="191"/>
      <c r="AAD201" s="191"/>
      <c r="AAE201" s="191"/>
      <c r="AAF201" s="191"/>
      <c r="AAG201" s="191"/>
      <c r="AAH201" s="191"/>
      <c r="AAI201" s="191"/>
      <c r="AAJ201" s="191"/>
      <c r="AAK201" s="191"/>
      <c r="AAL201" s="191"/>
      <c r="AAM201" s="191"/>
      <c r="AAN201" s="191"/>
      <c r="AAO201" s="191"/>
      <c r="AAP201" s="191"/>
      <c r="AAQ201" s="191"/>
      <c r="AAR201" s="191"/>
      <c r="AAS201" s="191"/>
      <c r="AAT201" s="191"/>
      <c r="AAU201" s="191"/>
      <c r="AAV201" s="191"/>
      <c r="AAW201" s="191"/>
      <c r="AAX201" s="191"/>
      <c r="AAY201" s="191"/>
      <c r="AAZ201" s="191"/>
      <c r="ABA201" s="191"/>
      <c r="ABB201" s="191"/>
      <c r="ABC201" s="191"/>
      <c r="ABD201" s="191"/>
      <c r="ABE201" s="191"/>
      <c r="ABF201" s="191"/>
      <c r="ABG201" s="191"/>
      <c r="ABH201" s="191"/>
      <c r="ABI201" s="191"/>
      <c r="ABJ201" s="191"/>
      <c r="ABK201" s="191"/>
      <c r="ABL201" s="191"/>
      <c r="ABM201" s="191"/>
      <c r="ABN201" s="191"/>
      <c r="ABO201" s="191"/>
      <c r="ABP201" s="191"/>
      <c r="ABQ201" s="191"/>
      <c r="ABR201" s="191"/>
      <c r="ABS201" s="191"/>
      <c r="ABT201" s="191"/>
      <c r="ABU201" s="191"/>
      <c r="ABV201" s="191"/>
      <c r="ABW201" s="191"/>
      <c r="ABX201" s="191"/>
      <c r="ABY201" s="191"/>
      <c r="ABZ201" s="191"/>
      <c r="ACA201" s="191"/>
      <c r="ACB201" s="191"/>
      <c r="ACC201" s="191"/>
      <c r="ACD201" s="191"/>
      <c r="ACE201" s="191"/>
      <c r="ACF201" s="191"/>
      <c r="ACG201" s="191"/>
      <c r="ACH201" s="191"/>
      <c r="ACI201" s="191"/>
      <c r="ACJ201" s="191"/>
      <c r="ACK201" s="191"/>
      <c r="ACL201" s="191"/>
      <c r="ACM201" s="191"/>
      <c r="ACN201" s="191"/>
      <c r="ACO201" s="191"/>
      <c r="ACP201" s="191"/>
      <c r="ACQ201" s="191"/>
      <c r="ACR201" s="191"/>
      <c r="ACS201" s="191"/>
      <c r="ACT201" s="191"/>
      <c r="ACU201" s="191"/>
      <c r="ACV201" s="191"/>
      <c r="ACW201" s="191"/>
      <c r="ACX201" s="191"/>
      <c r="ACY201" s="191"/>
      <c r="ACZ201" s="191"/>
      <c r="ADA201" s="191"/>
      <c r="ADB201" s="191"/>
      <c r="ADC201" s="191"/>
      <c r="ADD201" s="191"/>
      <c r="ADE201" s="191"/>
      <c r="ADF201" s="191"/>
      <c r="ADG201" s="191"/>
      <c r="ADH201" s="191"/>
      <c r="ADI201" s="191"/>
      <c r="ADJ201" s="191"/>
      <c r="ADK201" s="191"/>
      <c r="ADL201" s="191"/>
      <c r="ADM201" s="191"/>
      <c r="ADN201" s="191"/>
      <c r="ADO201" s="191"/>
      <c r="ADP201" s="191"/>
      <c r="ADQ201" s="191"/>
      <c r="ADR201" s="191"/>
      <c r="ADS201" s="191"/>
      <c r="ADT201" s="191"/>
      <c r="ADU201" s="191"/>
      <c r="ADV201" s="191"/>
      <c r="ADW201" s="191"/>
      <c r="ADX201" s="191"/>
      <c r="ADY201" s="191"/>
      <c r="ADZ201" s="191"/>
      <c r="AEA201" s="191"/>
      <c r="AEB201" s="191"/>
      <c r="AEC201" s="191"/>
      <c r="AED201" s="191"/>
      <c r="AEE201" s="191"/>
      <c r="AEF201" s="191"/>
      <c r="AEG201" s="191"/>
      <c r="AEH201" s="191"/>
      <c r="AEI201" s="191"/>
      <c r="AEJ201" s="191"/>
      <c r="AEK201" s="191"/>
      <c r="AEL201" s="191"/>
      <c r="AEM201" s="191"/>
      <c r="AEN201" s="191"/>
      <c r="AEO201" s="191"/>
      <c r="AEP201" s="191"/>
      <c r="AEQ201" s="191"/>
      <c r="AER201" s="191"/>
      <c r="AES201" s="191"/>
      <c r="AET201" s="191"/>
      <c r="AEU201" s="191"/>
      <c r="AEV201" s="191"/>
      <c r="AEW201" s="191"/>
      <c r="AEX201" s="191"/>
      <c r="AEY201" s="191"/>
      <c r="AEZ201" s="191"/>
      <c r="AFA201" s="191"/>
      <c r="AFB201" s="191"/>
      <c r="AFC201" s="191"/>
      <c r="AFD201" s="191"/>
      <c r="AFE201" s="191"/>
      <c r="AFF201" s="191"/>
      <c r="AFG201" s="191"/>
      <c r="AFH201" s="191"/>
      <c r="AFI201" s="191"/>
      <c r="AFJ201" s="191"/>
      <c r="AFK201" s="191"/>
      <c r="AFL201" s="191"/>
      <c r="AFM201" s="191"/>
      <c r="AFN201" s="191"/>
      <c r="AFO201" s="191"/>
      <c r="AFP201" s="191"/>
      <c r="AFQ201" s="191"/>
      <c r="AFR201" s="191"/>
      <c r="AFS201" s="191"/>
      <c r="AFT201" s="191"/>
      <c r="AFU201" s="191"/>
      <c r="AFV201" s="191"/>
      <c r="AFW201" s="191"/>
      <c r="AFX201" s="191"/>
      <c r="AFY201" s="191"/>
      <c r="AFZ201" s="191"/>
      <c r="AGA201" s="191"/>
      <c r="AGB201" s="191"/>
      <c r="AGC201" s="191"/>
      <c r="AGD201" s="191"/>
      <c r="AGE201" s="191"/>
      <c r="AGF201" s="191"/>
      <c r="AGG201" s="191"/>
      <c r="AGH201" s="191"/>
      <c r="AGI201" s="191"/>
      <c r="AGJ201" s="191"/>
      <c r="AGK201" s="191"/>
      <c r="AGL201" s="191"/>
      <c r="AGM201" s="191"/>
      <c r="AGN201" s="191"/>
      <c r="AGO201" s="191"/>
      <c r="AGP201" s="191"/>
      <c r="AGQ201" s="191"/>
      <c r="AGR201" s="191"/>
      <c r="AGS201" s="191"/>
      <c r="AGT201" s="191"/>
      <c r="AGU201" s="191"/>
      <c r="AGV201" s="191"/>
      <c r="AGW201" s="191"/>
      <c r="AGX201" s="191"/>
      <c r="AGY201" s="191"/>
      <c r="AGZ201" s="191"/>
      <c r="AHA201" s="191"/>
      <c r="AHB201" s="191"/>
      <c r="AHC201" s="191"/>
      <c r="AHD201" s="191"/>
      <c r="AHE201" s="191"/>
      <c r="AHF201" s="191"/>
      <c r="AHG201" s="191"/>
      <c r="AHH201" s="191"/>
      <c r="AHI201" s="191"/>
      <c r="AHJ201" s="191"/>
      <c r="AHK201" s="191"/>
      <c r="AHL201" s="191"/>
      <c r="AHM201" s="191"/>
      <c r="AHN201" s="191"/>
      <c r="AHO201" s="191"/>
      <c r="AHP201" s="191"/>
      <c r="AHQ201" s="191"/>
      <c r="AHR201" s="191"/>
      <c r="AHS201" s="191"/>
      <c r="AHT201" s="191"/>
      <c r="AHU201" s="191"/>
      <c r="AHV201" s="191"/>
      <c r="AHW201" s="191"/>
      <c r="AHX201" s="191"/>
      <c r="AHY201" s="191"/>
      <c r="AHZ201" s="191"/>
      <c r="AIA201" s="191"/>
      <c r="AIB201" s="191"/>
      <c r="AIC201" s="191"/>
      <c r="AID201" s="191"/>
      <c r="AIE201" s="191"/>
      <c r="AIF201" s="191"/>
      <c r="AIG201" s="191"/>
      <c r="AIH201" s="191"/>
      <c r="AII201" s="191"/>
      <c r="AIJ201" s="191"/>
      <c r="AIK201" s="191"/>
      <c r="AIL201" s="191"/>
      <c r="AIM201" s="191"/>
      <c r="AIN201" s="191"/>
      <c r="AIO201" s="191"/>
      <c r="AIP201" s="191"/>
      <c r="AIQ201" s="191"/>
      <c r="AIR201" s="191"/>
      <c r="AIS201" s="191"/>
      <c r="AIT201" s="191"/>
      <c r="AIU201" s="191"/>
      <c r="AIV201" s="191"/>
      <c r="AIW201" s="191"/>
      <c r="AIX201" s="191"/>
      <c r="AIY201" s="191"/>
      <c r="AIZ201" s="191"/>
      <c r="AJA201" s="191"/>
      <c r="AJB201" s="191"/>
      <c r="AJC201" s="191"/>
      <c r="AJD201" s="191"/>
      <c r="AJE201" s="191"/>
      <c r="AJF201" s="191"/>
      <c r="AJG201" s="191"/>
      <c r="AJH201" s="191"/>
      <c r="AJI201" s="191"/>
      <c r="AJJ201" s="191"/>
      <c r="AJK201" s="191"/>
      <c r="AJL201" s="191"/>
      <c r="AJM201" s="191"/>
      <c r="AJN201" s="191"/>
      <c r="AJO201" s="191"/>
      <c r="AJP201" s="191"/>
      <c r="AJQ201" s="191"/>
      <c r="AJR201" s="191"/>
      <c r="AJS201" s="191"/>
      <c r="AJT201" s="191"/>
      <c r="AJU201" s="191"/>
      <c r="AJV201" s="191"/>
      <c r="AJW201" s="191"/>
      <c r="AJX201" s="191"/>
      <c r="AJY201" s="191"/>
      <c r="AJZ201" s="191"/>
      <c r="AKA201" s="191"/>
      <c r="AKB201" s="191"/>
      <c r="AKC201" s="191"/>
      <c r="AKD201" s="191"/>
      <c r="AKE201" s="191"/>
      <c r="AKF201" s="191"/>
      <c r="AKG201" s="191"/>
      <c r="AKH201" s="191"/>
      <c r="AKI201" s="191"/>
      <c r="AKJ201" s="191"/>
      <c r="AKK201" s="191"/>
      <c r="AKL201" s="191"/>
      <c r="AKM201" s="191"/>
      <c r="AKN201" s="191"/>
      <c r="AKO201" s="191"/>
      <c r="AKP201" s="191"/>
      <c r="AKQ201" s="191"/>
      <c r="AKR201" s="191"/>
      <c r="AKS201" s="191"/>
      <c r="AKT201" s="191"/>
      <c r="AKU201" s="191"/>
      <c r="AKV201" s="191"/>
      <c r="AKW201" s="191"/>
      <c r="AKX201" s="191"/>
      <c r="AKY201" s="191"/>
      <c r="AKZ201" s="191"/>
      <c r="ALA201" s="191"/>
      <c r="ALB201" s="191"/>
      <c r="ALC201" s="191"/>
      <c r="ALD201" s="191"/>
      <c r="ALE201" s="191"/>
      <c r="ALF201" s="191"/>
      <c r="ALG201" s="191"/>
      <c r="ALH201" s="191"/>
      <c r="ALI201" s="191"/>
      <c r="ALJ201" s="191"/>
      <c r="ALK201" s="191"/>
      <c r="ALL201" s="191"/>
      <c r="ALM201" s="191"/>
      <c r="ALN201" s="191"/>
      <c r="ALO201" s="191"/>
      <c r="ALP201" s="191"/>
      <c r="ALQ201" s="191"/>
      <c r="ALR201" s="191"/>
      <c r="ALS201" s="191"/>
      <c r="ALT201" s="191"/>
      <c r="ALU201" s="191"/>
      <c r="ALV201" s="191"/>
      <c r="ALW201" s="191"/>
      <c r="ALX201" s="191"/>
      <c r="ALY201" s="191"/>
      <c r="ALZ201" s="191"/>
      <c r="AMA201" s="191"/>
      <c r="AMB201" s="191"/>
      <c r="AMC201" s="191"/>
      <c r="AMD201" s="191"/>
      <c r="AME201" s="191"/>
      <c r="AMF201" s="191"/>
      <c r="AMG201" s="191"/>
      <c r="AMH201" s="191"/>
    </row>
    <row r="202" spans="1:1022" s="192" customFormat="1" ht="139.5" customHeight="1">
      <c r="A202" s="479">
        <v>57</v>
      </c>
      <c r="B202" s="454" t="s">
        <v>712</v>
      </c>
      <c r="C202" s="457"/>
      <c r="D202" s="454" t="s">
        <v>81</v>
      </c>
      <c r="E202" s="454" t="s">
        <v>82</v>
      </c>
      <c r="F202" s="456"/>
      <c r="G202" s="457"/>
      <c r="H202" s="368"/>
      <c r="I202" s="468"/>
      <c r="J202" s="183" t="s">
        <v>741</v>
      </c>
      <c r="K202" s="119" t="s">
        <v>1371</v>
      </c>
      <c r="L202" s="468"/>
      <c r="M202" s="475"/>
      <c r="N202" s="477"/>
      <c r="O202" s="468"/>
      <c r="P202" s="470"/>
      <c r="Q202" s="472"/>
      <c r="R202" s="473"/>
      <c r="S202" s="474"/>
      <c r="T202" s="472"/>
      <c r="U202" s="462"/>
      <c r="V202" s="183" t="s">
        <v>124</v>
      </c>
      <c r="W202" s="116" t="s">
        <v>1372</v>
      </c>
      <c r="X202" s="117" t="s">
        <v>1373</v>
      </c>
      <c r="Y202" s="117" t="s">
        <v>1364</v>
      </c>
      <c r="Z202" s="119" t="s">
        <v>95</v>
      </c>
      <c r="AA202" s="184" t="str">
        <f t="shared" si="5"/>
        <v>Probabilidad</v>
      </c>
      <c r="AB202" s="185" t="s">
        <v>727</v>
      </c>
      <c r="AC202" s="185" t="s">
        <v>728</v>
      </c>
      <c r="AD202" s="186" t="str">
        <f t="shared" si="6"/>
        <v>40%</v>
      </c>
      <c r="AE202" s="185" t="s">
        <v>954</v>
      </c>
      <c r="AF202" s="185" t="s">
        <v>730</v>
      </c>
      <c r="AG202" s="185" t="s">
        <v>955</v>
      </c>
      <c r="AH202" s="187">
        <f t="shared" ref="AH202:AH206" si="262">IFERROR(IF(AND(AA201="Probabilidad",AA202="Probabilidad"),(AI201-(+AI201*AD202)),IF(AND(AA202="Probabilidad",AA201="Impacto"),(AI201-(+AI201*AD202)),IF(AA202="Impacto",AI201,""))),"")</f>
        <v>0.12959999999999999</v>
      </c>
      <c r="AI202" s="186">
        <f t="shared" si="7"/>
        <v>0.12959999999999999</v>
      </c>
      <c r="AJ202" s="464"/>
      <c r="AK202" s="465"/>
      <c r="AL202" s="188">
        <f t="shared" si="261"/>
        <v>0.6</v>
      </c>
      <c r="AM202" s="466"/>
      <c r="AN202" s="465"/>
      <c r="AO202" s="467"/>
      <c r="AP202" s="457"/>
      <c r="AQ202" s="184" t="s">
        <v>128</v>
      </c>
      <c r="AR202" s="119" t="s">
        <v>94</v>
      </c>
      <c r="AS202" s="119" t="s">
        <v>94</v>
      </c>
      <c r="AT202" s="119" t="s">
        <v>94</v>
      </c>
      <c r="AU202" s="119"/>
      <c r="AV202" s="459"/>
      <c r="AW202" s="142" t="s">
        <v>124</v>
      </c>
      <c r="AX202" s="253" t="s">
        <v>2866</v>
      </c>
      <c r="AY202" s="271" t="s">
        <v>3048</v>
      </c>
      <c r="AZ202" s="271" t="s">
        <v>3049</v>
      </c>
      <c r="BA202" s="143" t="s">
        <v>128</v>
      </c>
      <c r="BB202" s="128"/>
      <c r="BC202" s="128"/>
      <c r="BD202" s="128"/>
      <c r="BE202" s="373"/>
      <c r="BF202" s="448"/>
      <c r="BG202" s="448"/>
      <c r="BH202" s="163"/>
      <c r="BI202" s="191"/>
      <c r="BJ202" s="191"/>
      <c r="BK202" s="191"/>
      <c r="BL202" s="191"/>
      <c r="BM202" s="191"/>
      <c r="BN202" s="191"/>
      <c r="BO202" s="191"/>
      <c r="BP202" s="191"/>
      <c r="BQ202" s="191"/>
      <c r="BR202" s="191"/>
      <c r="BS202" s="191"/>
      <c r="BT202" s="191"/>
      <c r="BU202" s="191"/>
      <c r="BV202" s="191"/>
      <c r="BW202" s="191"/>
      <c r="BX202" s="191"/>
      <c r="BY202" s="191"/>
      <c r="BZ202" s="191"/>
      <c r="CA202" s="191"/>
      <c r="CB202" s="191"/>
      <c r="CC202" s="191"/>
      <c r="CD202" s="191"/>
      <c r="CE202" s="191"/>
      <c r="CF202" s="191"/>
      <c r="CG202" s="191"/>
      <c r="CH202" s="191"/>
      <c r="CI202" s="191"/>
      <c r="CJ202" s="191"/>
      <c r="CK202" s="191"/>
      <c r="CL202" s="191"/>
      <c r="CM202" s="191"/>
      <c r="CN202" s="191"/>
      <c r="CO202" s="191"/>
      <c r="CP202" s="191"/>
      <c r="CQ202" s="191"/>
      <c r="CR202" s="191"/>
      <c r="CS202" s="191"/>
      <c r="CT202" s="191"/>
      <c r="CU202" s="191"/>
      <c r="CV202" s="191"/>
      <c r="CW202" s="191"/>
      <c r="CX202" s="191"/>
      <c r="CY202" s="191"/>
      <c r="CZ202" s="191"/>
      <c r="DA202" s="191"/>
      <c r="DB202" s="191"/>
      <c r="DC202" s="191"/>
      <c r="DD202" s="191"/>
      <c r="DE202" s="191"/>
      <c r="DF202" s="191"/>
      <c r="DG202" s="191"/>
      <c r="DH202" s="191"/>
      <c r="DI202" s="191"/>
      <c r="DJ202" s="191"/>
      <c r="DK202" s="191"/>
      <c r="DL202" s="191"/>
      <c r="DM202" s="191"/>
      <c r="DN202" s="191"/>
      <c r="DO202" s="191"/>
      <c r="DP202" s="191"/>
      <c r="DQ202" s="191"/>
      <c r="DR202" s="191"/>
      <c r="DS202" s="191"/>
      <c r="DT202" s="191"/>
      <c r="DU202" s="191"/>
      <c r="DV202" s="191"/>
      <c r="DW202" s="191"/>
      <c r="DX202" s="191"/>
      <c r="DY202" s="191"/>
      <c r="DZ202" s="191"/>
      <c r="EA202" s="191"/>
      <c r="EB202" s="191"/>
      <c r="EC202" s="191"/>
      <c r="ED202" s="191"/>
      <c r="EE202" s="191"/>
      <c r="EF202" s="191"/>
      <c r="EG202" s="191"/>
      <c r="EH202" s="191"/>
      <c r="EI202" s="191"/>
      <c r="EJ202" s="191"/>
      <c r="EK202" s="191"/>
      <c r="EL202" s="191"/>
      <c r="EM202" s="191"/>
      <c r="EN202" s="191"/>
      <c r="EO202" s="191"/>
      <c r="EP202" s="191"/>
      <c r="EQ202" s="191"/>
      <c r="ER202" s="191"/>
      <c r="ES202" s="191"/>
      <c r="ET202" s="191"/>
      <c r="EU202" s="191"/>
      <c r="EV202" s="191"/>
      <c r="EW202" s="191"/>
      <c r="EX202" s="191"/>
      <c r="EY202" s="191"/>
      <c r="EZ202" s="191"/>
      <c r="FA202" s="191"/>
      <c r="FB202" s="191"/>
      <c r="FC202" s="191"/>
      <c r="FD202" s="191"/>
      <c r="FE202" s="191"/>
      <c r="FF202" s="191"/>
      <c r="FG202" s="191"/>
      <c r="FH202" s="191"/>
      <c r="FI202" s="191"/>
      <c r="FJ202" s="191"/>
      <c r="FK202" s="191"/>
      <c r="FL202" s="191"/>
      <c r="FM202" s="191"/>
      <c r="FN202" s="191"/>
      <c r="FO202" s="191"/>
      <c r="FP202" s="191"/>
      <c r="FQ202" s="191"/>
      <c r="FR202" s="191"/>
      <c r="FS202" s="191"/>
      <c r="FT202" s="191"/>
      <c r="FU202" s="191"/>
      <c r="FV202" s="191"/>
      <c r="FW202" s="191"/>
      <c r="FX202" s="191"/>
      <c r="FY202" s="191"/>
      <c r="FZ202" s="191"/>
      <c r="GA202" s="191"/>
      <c r="GB202" s="191"/>
      <c r="GC202" s="191"/>
      <c r="GD202" s="191"/>
      <c r="GE202" s="191"/>
      <c r="GF202" s="191"/>
      <c r="GG202" s="191"/>
      <c r="GH202" s="191"/>
      <c r="GI202" s="191"/>
      <c r="GJ202" s="191"/>
      <c r="GK202" s="191"/>
      <c r="GL202" s="191"/>
      <c r="GM202" s="191"/>
      <c r="GN202" s="191"/>
      <c r="GO202" s="191"/>
      <c r="GP202" s="191"/>
      <c r="GQ202" s="191"/>
      <c r="GR202" s="191"/>
      <c r="GS202" s="191"/>
      <c r="GT202" s="191"/>
      <c r="GU202" s="191"/>
      <c r="GV202" s="191"/>
      <c r="GW202" s="191"/>
      <c r="GX202" s="191"/>
      <c r="GY202" s="191"/>
      <c r="GZ202" s="191"/>
      <c r="HA202" s="191"/>
      <c r="HB202" s="191"/>
      <c r="HC202" s="191"/>
      <c r="HD202" s="191"/>
      <c r="HE202" s="191"/>
      <c r="HF202" s="191"/>
      <c r="HG202" s="191"/>
      <c r="HH202" s="191"/>
      <c r="HI202" s="191"/>
      <c r="HJ202" s="191"/>
      <c r="HK202" s="191"/>
      <c r="HL202" s="191"/>
      <c r="HM202" s="191"/>
      <c r="HN202" s="191"/>
      <c r="HO202" s="191"/>
      <c r="HP202" s="191"/>
      <c r="HQ202" s="191"/>
      <c r="HR202" s="191"/>
      <c r="HS202" s="191"/>
      <c r="HT202" s="191"/>
      <c r="HU202" s="191"/>
      <c r="HV202" s="191"/>
      <c r="HW202" s="191"/>
      <c r="HX202" s="191"/>
      <c r="HY202" s="191"/>
      <c r="HZ202" s="191"/>
      <c r="IA202" s="191"/>
      <c r="IB202" s="191"/>
      <c r="IC202" s="191"/>
      <c r="ID202" s="191"/>
      <c r="IE202" s="191"/>
      <c r="IF202" s="191"/>
      <c r="IG202" s="191"/>
      <c r="IH202" s="191"/>
      <c r="II202" s="191"/>
      <c r="IJ202" s="191"/>
      <c r="IK202" s="191"/>
      <c r="IL202" s="191"/>
      <c r="IM202" s="191"/>
      <c r="IN202" s="191"/>
      <c r="IO202" s="191"/>
      <c r="IP202" s="191"/>
      <c r="IQ202" s="191"/>
      <c r="IR202" s="191"/>
      <c r="IS202" s="191"/>
      <c r="IT202" s="191"/>
      <c r="IU202" s="191"/>
      <c r="IV202" s="191"/>
      <c r="IW202" s="191"/>
      <c r="IX202" s="191"/>
      <c r="IY202" s="191"/>
      <c r="IZ202" s="191"/>
      <c r="JA202" s="191"/>
      <c r="JB202" s="191"/>
      <c r="JC202" s="191"/>
      <c r="JD202" s="191"/>
      <c r="JE202" s="191"/>
      <c r="JF202" s="191"/>
      <c r="JG202" s="191"/>
      <c r="JH202" s="191"/>
      <c r="JI202" s="191"/>
      <c r="JJ202" s="191"/>
      <c r="JK202" s="191"/>
      <c r="JL202" s="191"/>
      <c r="JM202" s="191"/>
      <c r="JN202" s="191"/>
      <c r="JO202" s="191"/>
      <c r="JP202" s="191"/>
      <c r="JQ202" s="191"/>
      <c r="JR202" s="191"/>
      <c r="JS202" s="191"/>
      <c r="JT202" s="191"/>
      <c r="JU202" s="191"/>
      <c r="JV202" s="191"/>
      <c r="JW202" s="191"/>
      <c r="JX202" s="191"/>
      <c r="JY202" s="191"/>
      <c r="JZ202" s="191"/>
      <c r="KA202" s="191"/>
      <c r="KB202" s="191"/>
      <c r="KC202" s="191"/>
      <c r="KD202" s="191"/>
      <c r="KE202" s="191"/>
      <c r="KF202" s="191"/>
      <c r="KG202" s="191"/>
      <c r="KH202" s="191"/>
      <c r="KI202" s="191"/>
      <c r="KJ202" s="191"/>
      <c r="KK202" s="191"/>
      <c r="KL202" s="191"/>
      <c r="KM202" s="191"/>
      <c r="KN202" s="191"/>
      <c r="KO202" s="191"/>
      <c r="KP202" s="191"/>
      <c r="KQ202" s="191"/>
      <c r="KR202" s="191"/>
      <c r="KS202" s="191"/>
      <c r="KT202" s="191"/>
      <c r="KU202" s="191"/>
      <c r="KV202" s="191"/>
      <c r="KW202" s="191"/>
      <c r="KX202" s="191"/>
      <c r="KY202" s="191"/>
      <c r="KZ202" s="191"/>
      <c r="LA202" s="191"/>
      <c r="LB202" s="191"/>
      <c r="LC202" s="191"/>
      <c r="LD202" s="191"/>
      <c r="LE202" s="191"/>
      <c r="LF202" s="191"/>
      <c r="LG202" s="191"/>
      <c r="LH202" s="191"/>
      <c r="LI202" s="191"/>
      <c r="LJ202" s="191"/>
      <c r="LK202" s="191"/>
      <c r="LL202" s="191"/>
      <c r="LM202" s="191"/>
      <c r="LN202" s="191"/>
      <c r="LO202" s="191"/>
      <c r="LP202" s="191"/>
      <c r="LQ202" s="191"/>
      <c r="LR202" s="191"/>
      <c r="LS202" s="191"/>
      <c r="LT202" s="191"/>
      <c r="LU202" s="191"/>
      <c r="LV202" s="191"/>
      <c r="LW202" s="191"/>
      <c r="LX202" s="191"/>
      <c r="LY202" s="191"/>
      <c r="LZ202" s="191"/>
      <c r="MA202" s="191"/>
      <c r="MB202" s="191"/>
      <c r="MC202" s="191"/>
      <c r="MD202" s="191"/>
      <c r="ME202" s="191"/>
      <c r="MF202" s="191"/>
      <c r="MG202" s="191"/>
      <c r="MH202" s="191"/>
      <c r="MI202" s="191"/>
      <c r="MJ202" s="191"/>
      <c r="MK202" s="191"/>
      <c r="ML202" s="191"/>
      <c r="MM202" s="191"/>
      <c r="MN202" s="191"/>
      <c r="MO202" s="191"/>
      <c r="MP202" s="191"/>
      <c r="MQ202" s="191"/>
      <c r="MR202" s="191"/>
      <c r="MS202" s="191"/>
      <c r="MT202" s="191"/>
      <c r="MU202" s="191"/>
      <c r="MV202" s="191"/>
      <c r="MW202" s="191"/>
      <c r="MX202" s="191"/>
      <c r="MY202" s="191"/>
      <c r="MZ202" s="191"/>
      <c r="NA202" s="191"/>
      <c r="NB202" s="191"/>
      <c r="NC202" s="191"/>
      <c r="ND202" s="191"/>
      <c r="NE202" s="191"/>
      <c r="NF202" s="191"/>
      <c r="NG202" s="191"/>
      <c r="NH202" s="191"/>
      <c r="NI202" s="191"/>
      <c r="NJ202" s="191"/>
      <c r="NK202" s="191"/>
      <c r="NL202" s="191"/>
      <c r="NM202" s="191"/>
      <c r="NN202" s="191"/>
      <c r="NO202" s="191"/>
      <c r="NP202" s="191"/>
      <c r="NQ202" s="191"/>
      <c r="NR202" s="191"/>
      <c r="NS202" s="191"/>
      <c r="NT202" s="191"/>
      <c r="NU202" s="191"/>
      <c r="NV202" s="191"/>
      <c r="NW202" s="191"/>
      <c r="NX202" s="191"/>
      <c r="NY202" s="191"/>
      <c r="NZ202" s="191"/>
      <c r="OA202" s="191"/>
      <c r="OB202" s="191"/>
      <c r="OC202" s="191"/>
      <c r="OD202" s="191"/>
      <c r="OE202" s="191"/>
      <c r="OF202" s="191"/>
      <c r="OG202" s="191"/>
      <c r="OH202" s="191"/>
      <c r="OI202" s="191"/>
      <c r="OJ202" s="191"/>
      <c r="OK202" s="191"/>
      <c r="OL202" s="191"/>
      <c r="OM202" s="191"/>
      <c r="ON202" s="191"/>
      <c r="OO202" s="191"/>
      <c r="OP202" s="191"/>
      <c r="OQ202" s="191"/>
      <c r="OR202" s="191"/>
      <c r="OS202" s="191"/>
      <c r="OT202" s="191"/>
      <c r="OU202" s="191"/>
      <c r="OV202" s="191"/>
      <c r="OW202" s="191"/>
      <c r="OX202" s="191"/>
      <c r="OY202" s="191"/>
      <c r="OZ202" s="191"/>
      <c r="PA202" s="191"/>
      <c r="PB202" s="191"/>
      <c r="PC202" s="191"/>
      <c r="PD202" s="191"/>
      <c r="PE202" s="191"/>
      <c r="PF202" s="191"/>
      <c r="PG202" s="191"/>
      <c r="PH202" s="191"/>
      <c r="PI202" s="191"/>
      <c r="PJ202" s="191"/>
      <c r="PK202" s="191"/>
      <c r="PL202" s="191"/>
      <c r="PM202" s="191"/>
      <c r="PN202" s="191"/>
      <c r="PO202" s="191"/>
      <c r="PP202" s="191"/>
      <c r="PQ202" s="191"/>
      <c r="PR202" s="191"/>
      <c r="PS202" s="191"/>
      <c r="PT202" s="191"/>
      <c r="PU202" s="191"/>
      <c r="PV202" s="191"/>
      <c r="PW202" s="191"/>
      <c r="PX202" s="191"/>
      <c r="PY202" s="191"/>
      <c r="PZ202" s="191"/>
      <c r="QA202" s="191"/>
      <c r="QB202" s="191"/>
      <c r="QC202" s="191"/>
      <c r="QD202" s="191"/>
      <c r="QE202" s="191"/>
      <c r="QF202" s="191"/>
      <c r="QG202" s="191"/>
      <c r="QH202" s="191"/>
      <c r="QI202" s="191"/>
      <c r="QJ202" s="191"/>
      <c r="QK202" s="191"/>
      <c r="QL202" s="191"/>
      <c r="QM202" s="191"/>
      <c r="QN202" s="191"/>
      <c r="QO202" s="191"/>
      <c r="QP202" s="191"/>
      <c r="QQ202" s="191"/>
      <c r="QR202" s="191"/>
      <c r="QS202" s="191"/>
      <c r="QT202" s="191"/>
      <c r="QU202" s="191"/>
      <c r="QV202" s="191"/>
      <c r="QW202" s="191"/>
      <c r="QX202" s="191"/>
      <c r="QY202" s="191"/>
      <c r="QZ202" s="191"/>
      <c r="RA202" s="191"/>
      <c r="RB202" s="191"/>
      <c r="RC202" s="191"/>
      <c r="RD202" s="191"/>
      <c r="RE202" s="191"/>
      <c r="RF202" s="191"/>
      <c r="RG202" s="191"/>
      <c r="RH202" s="191"/>
      <c r="RI202" s="191"/>
      <c r="RJ202" s="191"/>
      <c r="RK202" s="191"/>
      <c r="RL202" s="191"/>
      <c r="RM202" s="191"/>
      <c r="RN202" s="191"/>
      <c r="RO202" s="191"/>
      <c r="RP202" s="191"/>
      <c r="RQ202" s="191"/>
      <c r="RR202" s="191"/>
      <c r="RS202" s="191"/>
      <c r="RT202" s="191"/>
      <c r="RU202" s="191"/>
      <c r="RV202" s="191"/>
      <c r="RW202" s="191"/>
      <c r="RX202" s="191"/>
      <c r="RY202" s="191"/>
      <c r="RZ202" s="191"/>
      <c r="SA202" s="191"/>
      <c r="SB202" s="191"/>
      <c r="SC202" s="191"/>
      <c r="SD202" s="191"/>
      <c r="SE202" s="191"/>
      <c r="SF202" s="191"/>
      <c r="SG202" s="191"/>
      <c r="SH202" s="191"/>
      <c r="SI202" s="191"/>
      <c r="SJ202" s="191"/>
      <c r="SK202" s="191"/>
      <c r="SL202" s="191"/>
      <c r="SM202" s="191"/>
      <c r="SN202" s="191"/>
      <c r="SO202" s="191"/>
      <c r="SP202" s="191"/>
      <c r="SQ202" s="191"/>
      <c r="SR202" s="191"/>
      <c r="SS202" s="191"/>
      <c r="ST202" s="191"/>
      <c r="SU202" s="191"/>
      <c r="SV202" s="191"/>
      <c r="SW202" s="191"/>
      <c r="SX202" s="191"/>
      <c r="SY202" s="191"/>
      <c r="SZ202" s="191"/>
      <c r="TA202" s="191"/>
      <c r="TB202" s="191"/>
      <c r="TC202" s="191"/>
      <c r="TD202" s="191"/>
      <c r="TE202" s="191"/>
      <c r="TF202" s="191"/>
      <c r="TG202" s="191"/>
      <c r="TH202" s="191"/>
      <c r="TI202" s="191"/>
      <c r="TJ202" s="191"/>
      <c r="TK202" s="191"/>
      <c r="TL202" s="191"/>
      <c r="TM202" s="191"/>
      <c r="TN202" s="191"/>
      <c r="TO202" s="191"/>
      <c r="TP202" s="191"/>
      <c r="TQ202" s="191"/>
      <c r="TR202" s="191"/>
      <c r="TS202" s="191"/>
      <c r="TT202" s="191"/>
      <c r="TU202" s="191"/>
      <c r="TV202" s="191"/>
      <c r="TW202" s="191"/>
      <c r="TX202" s="191"/>
      <c r="TY202" s="191"/>
      <c r="TZ202" s="191"/>
      <c r="UA202" s="191"/>
      <c r="UB202" s="191"/>
      <c r="UC202" s="191"/>
      <c r="UD202" s="191"/>
      <c r="UE202" s="191"/>
      <c r="UF202" s="191"/>
      <c r="UG202" s="191"/>
      <c r="UH202" s="191"/>
      <c r="UI202" s="191"/>
      <c r="UJ202" s="191"/>
      <c r="UK202" s="191"/>
      <c r="UL202" s="191"/>
      <c r="UM202" s="191"/>
      <c r="UN202" s="191"/>
      <c r="UO202" s="191"/>
      <c r="UP202" s="191"/>
      <c r="UQ202" s="191"/>
      <c r="UR202" s="191"/>
      <c r="US202" s="191"/>
      <c r="UT202" s="191"/>
      <c r="UU202" s="191"/>
      <c r="UV202" s="191"/>
      <c r="UW202" s="191"/>
      <c r="UX202" s="191"/>
      <c r="UY202" s="191"/>
      <c r="UZ202" s="191"/>
      <c r="VA202" s="191"/>
      <c r="VB202" s="191"/>
      <c r="VC202" s="191"/>
      <c r="VD202" s="191"/>
      <c r="VE202" s="191"/>
      <c r="VF202" s="191"/>
      <c r="VG202" s="191"/>
      <c r="VH202" s="191"/>
      <c r="VI202" s="191"/>
      <c r="VJ202" s="191"/>
      <c r="VK202" s="191"/>
      <c r="VL202" s="191"/>
      <c r="VM202" s="191"/>
      <c r="VN202" s="191"/>
      <c r="VO202" s="191"/>
      <c r="VP202" s="191"/>
      <c r="VQ202" s="191"/>
      <c r="VR202" s="191"/>
      <c r="VS202" s="191"/>
      <c r="VT202" s="191"/>
      <c r="VU202" s="191"/>
      <c r="VV202" s="191"/>
      <c r="VW202" s="191"/>
      <c r="VX202" s="191"/>
      <c r="VY202" s="191"/>
      <c r="VZ202" s="191"/>
      <c r="WA202" s="191"/>
      <c r="WB202" s="191"/>
      <c r="WC202" s="191"/>
      <c r="WD202" s="191"/>
      <c r="WE202" s="191"/>
      <c r="WF202" s="191"/>
      <c r="WG202" s="191"/>
      <c r="WH202" s="191"/>
      <c r="WI202" s="191"/>
      <c r="WJ202" s="191"/>
      <c r="WK202" s="191"/>
      <c r="WL202" s="191"/>
      <c r="WM202" s="191"/>
      <c r="WN202" s="191"/>
      <c r="WO202" s="191"/>
      <c r="WP202" s="191"/>
      <c r="WQ202" s="191"/>
      <c r="WR202" s="191"/>
      <c r="WS202" s="191"/>
      <c r="WT202" s="191"/>
      <c r="WU202" s="191"/>
      <c r="WV202" s="191"/>
      <c r="WW202" s="191"/>
      <c r="WX202" s="191"/>
      <c r="WY202" s="191"/>
      <c r="WZ202" s="191"/>
      <c r="XA202" s="191"/>
      <c r="XB202" s="191"/>
      <c r="XC202" s="191"/>
      <c r="XD202" s="191"/>
      <c r="XE202" s="191"/>
      <c r="XF202" s="191"/>
      <c r="XG202" s="191"/>
      <c r="XH202" s="191"/>
      <c r="XI202" s="191"/>
      <c r="XJ202" s="191"/>
      <c r="XK202" s="191"/>
      <c r="XL202" s="191"/>
      <c r="XM202" s="191"/>
      <c r="XN202" s="191"/>
      <c r="XO202" s="191"/>
      <c r="XP202" s="191"/>
      <c r="XQ202" s="191"/>
      <c r="XR202" s="191"/>
      <c r="XS202" s="191"/>
      <c r="XT202" s="191"/>
      <c r="XU202" s="191"/>
      <c r="XV202" s="191"/>
      <c r="XW202" s="191"/>
      <c r="XX202" s="191"/>
      <c r="XY202" s="191"/>
      <c r="XZ202" s="191"/>
      <c r="YA202" s="191"/>
      <c r="YB202" s="191"/>
      <c r="YC202" s="191"/>
      <c r="YD202" s="191"/>
      <c r="YE202" s="191"/>
      <c r="YF202" s="191"/>
      <c r="YG202" s="191"/>
      <c r="YH202" s="191"/>
      <c r="YI202" s="191"/>
      <c r="YJ202" s="191"/>
      <c r="YK202" s="191"/>
      <c r="YL202" s="191"/>
      <c r="YM202" s="191"/>
      <c r="YN202" s="191"/>
      <c r="YO202" s="191"/>
      <c r="YP202" s="191"/>
      <c r="YQ202" s="191"/>
      <c r="YR202" s="191"/>
      <c r="YS202" s="191"/>
      <c r="YT202" s="191"/>
      <c r="YU202" s="191"/>
      <c r="YV202" s="191"/>
      <c r="YW202" s="191"/>
      <c r="YX202" s="191"/>
      <c r="YY202" s="191"/>
      <c r="YZ202" s="191"/>
      <c r="ZA202" s="191"/>
      <c r="ZB202" s="191"/>
      <c r="ZC202" s="191"/>
      <c r="ZD202" s="191"/>
      <c r="ZE202" s="191"/>
      <c r="ZF202" s="191"/>
      <c r="ZG202" s="191"/>
      <c r="ZH202" s="191"/>
      <c r="ZI202" s="191"/>
      <c r="ZJ202" s="191"/>
      <c r="ZK202" s="191"/>
      <c r="ZL202" s="191"/>
      <c r="ZM202" s="191"/>
      <c r="ZN202" s="191"/>
      <c r="ZO202" s="191"/>
      <c r="ZP202" s="191"/>
      <c r="ZQ202" s="191"/>
      <c r="ZR202" s="191"/>
      <c r="ZS202" s="191"/>
      <c r="ZT202" s="191"/>
      <c r="ZU202" s="191"/>
      <c r="ZV202" s="191"/>
      <c r="ZW202" s="191"/>
      <c r="ZX202" s="191"/>
      <c r="ZY202" s="191"/>
      <c r="ZZ202" s="191"/>
      <c r="AAA202" s="191"/>
      <c r="AAB202" s="191"/>
      <c r="AAC202" s="191"/>
      <c r="AAD202" s="191"/>
      <c r="AAE202" s="191"/>
      <c r="AAF202" s="191"/>
      <c r="AAG202" s="191"/>
      <c r="AAH202" s="191"/>
      <c r="AAI202" s="191"/>
      <c r="AAJ202" s="191"/>
      <c r="AAK202" s="191"/>
      <c r="AAL202" s="191"/>
      <c r="AAM202" s="191"/>
      <c r="AAN202" s="191"/>
      <c r="AAO202" s="191"/>
      <c r="AAP202" s="191"/>
      <c r="AAQ202" s="191"/>
      <c r="AAR202" s="191"/>
      <c r="AAS202" s="191"/>
      <c r="AAT202" s="191"/>
      <c r="AAU202" s="191"/>
      <c r="AAV202" s="191"/>
      <c r="AAW202" s="191"/>
      <c r="AAX202" s="191"/>
      <c r="AAY202" s="191"/>
      <c r="AAZ202" s="191"/>
      <c r="ABA202" s="191"/>
      <c r="ABB202" s="191"/>
      <c r="ABC202" s="191"/>
      <c r="ABD202" s="191"/>
      <c r="ABE202" s="191"/>
      <c r="ABF202" s="191"/>
      <c r="ABG202" s="191"/>
      <c r="ABH202" s="191"/>
      <c r="ABI202" s="191"/>
      <c r="ABJ202" s="191"/>
      <c r="ABK202" s="191"/>
      <c r="ABL202" s="191"/>
      <c r="ABM202" s="191"/>
      <c r="ABN202" s="191"/>
      <c r="ABO202" s="191"/>
      <c r="ABP202" s="191"/>
      <c r="ABQ202" s="191"/>
      <c r="ABR202" s="191"/>
      <c r="ABS202" s="191"/>
      <c r="ABT202" s="191"/>
      <c r="ABU202" s="191"/>
      <c r="ABV202" s="191"/>
      <c r="ABW202" s="191"/>
      <c r="ABX202" s="191"/>
      <c r="ABY202" s="191"/>
      <c r="ABZ202" s="191"/>
      <c r="ACA202" s="191"/>
      <c r="ACB202" s="191"/>
      <c r="ACC202" s="191"/>
      <c r="ACD202" s="191"/>
      <c r="ACE202" s="191"/>
      <c r="ACF202" s="191"/>
      <c r="ACG202" s="191"/>
      <c r="ACH202" s="191"/>
      <c r="ACI202" s="191"/>
      <c r="ACJ202" s="191"/>
      <c r="ACK202" s="191"/>
      <c r="ACL202" s="191"/>
      <c r="ACM202" s="191"/>
      <c r="ACN202" s="191"/>
      <c r="ACO202" s="191"/>
      <c r="ACP202" s="191"/>
      <c r="ACQ202" s="191"/>
      <c r="ACR202" s="191"/>
      <c r="ACS202" s="191"/>
      <c r="ACT202" s="191"/>
      <c r="ACU202" s="191"/>
      <c r="ACV202" s="191"/>
      <c r="ACW202" s="191"/>
      <c r="ACX202" s="191"/>
      <c r="ACY202" s="191"/>
      <c r="ACZ202" s="191"/>
      <c r="ADA202" s="191"/>
      <c r="ADB202" s="191"/>
      <c r="ADC202" s="191"/>
      <c r="ADD202" s="191"/>
      <c r="ADE202" s="191"/>
      <c r="ADF202" s="191"/>
      <c r="ADG202" s="191"/>
      <c r="ADH202" s="191"/>
      <c r="ADI202" s="191"/>
      <c r="ADJ202" s="191"/>
      <c r="ADK202" s="191"/>
      <c r="ADL202" s="191"/>
      <c r="ADM202" s="191"/>
      <c r="ADN202" s="191"/>
      <c r="ADO202" s="191"/>
      <c r="ADP202" s="191"/>
      <c r="ADQ202" s="191"/>
      <c r="ADR202" s="191"/>
      <c r="ADS202" s="191"/>
      <c r="ADT202" s="191"/>
      <c r="ADU202" s="191"/>
      <c r="ADV202" s="191"/>
      <c r="ADW202" s="191"/>
      <c r="ADX202" s="191"/>
      <c r="ADY202" s="191"/>
      <c r="ADZ202" s="191"/>
      <c r="AEA202" s="191"/>
      <c r="AEB202" s="191"/>
      <c r="AEC202" s="191"/>
      <c r="AED202" s="191"/>
      <c r="AEE202" s="191"/>
      <c r="AEF202" s="191"/>
      <c r="AEG202" s="191"/>
      <c r="AEH202" s="191"/>
      <c r="AEI202" s="191"/>
      <c r="AEJ202" s="191"/>
      <c r="AEK202" s="191"/>
      <c r="AEL202" s="191"/>
      <c r="AEM202" s="191"/>
      <c r="AEN202" s="191"/>
      <c r="AEO202" s="191"/>
      <c r="AEP202" s="191"/>
      <c r="AEQ202" s="191"/>
      <c r="AER202" s="191"/>
      <c r="AES202" s="191"/>
      <c r="AET202" s="191"/>
      <c r="AEU202" s="191"/>
      <c r="AEV202" s="191"/>
      <c r="AEW202" s="191"/>
      <c r="AEX202" s="191"/>
      <c r="AEY202" s="191"/>
      <c r="AEZ202" s="191"/>
      <c r="AFA202" s="191"/>
      <c r="AFB202" s="191"/>
      <c r="AFC202" s="191"/>
      <c r="AFD202" s="191"/>
      <c r="AFE202" s="191"/>
      <c r="AFF202" s="191"/>
      <c r="AFG202" s="191"/>
      <c r="AFH202" s="191"/>
      <c r="AFI202" s="191"/>
      <c r="AFJ202" s="191"/>
      <c r="AFK202" s="191"/>
      <c r="AFL202" s="191"/>
      <c r="AFM202" s="191"/>
      <c r="AFN202" s="191"/>
      <c r="AFO202" s="191"/>
      <c r="AFP202" s="191"/>
      <c r="AFQ202" s="191"/>
      <c r="AFR202" s="191"/>
      <c r="AFS202" s="191"/>
      <c r="AFT202" s="191"/>
      <c r="AFU202" s="191"/>
      <c r="AFV202" s="191"/>
      <c r="AFW202" s="191"/>
      <c r="AFX202" s="191"/>
      <c r="AFY202" s="191"/>
      <c r="AFZ202" s="191"/>
      <c r="AGA202" s="191"/>
      <c r="AGB202" s="191"/>
      <c r="AGC202" s="191"/>
      <c r="AGD202" s="191"/>
      <c r="AGE202" s="191"/>
      <c r="AGF202" s="191"/>
      <c r="AGG202" s="191"/>
      <c r="AGH202" s="191"/>
      <c r="AGI202" s="191"/>
      <c r="AGJ202" s="191"/>
      <c r="AGK202" s="191"/>
      <c r="AGL202" s="191"/>
      <c r="AGM202" s="191"/>
      <c r="AGN202" s="191"/>
      <c r="AGO202" s="191"/>
      <c r="AGP202" s="191"/>
      <c r="AGQ202" s="191"/>
      <c r="AGR202" s="191"/>
      <c r="AGS202" s="191"/>
      <c r="AGT202" s="191"/>
      <c r="AGU202" s="191"/>
      <c r="AGV202" s="191"/>
      <c r="AGW202" s="191"/>
      <c r="AGX202" s="191"/>
      <c r="AGY202" s="191"/>
      <c r="AGZ202" s="191"/>
      <c r="AHA202" s="191"/>
      <c r="AHB202" s="191"/>
      <c r="AHC202" s="191"/>
      <c r="AHD202" s="191"/>
      <c r="AHE202" s="191"/>
      <c r="AHF202" s="191"/>
      <c r="AHG202" s="191"/>
      <c r="AHH202" s="191"/>
      <c r="AHI202" s="191"/>
      <c r="AHJ202" s="191"/>
      <c r="AHK202" s="191"/>
      <c r="AHL202" s="191"/>
      <c r="AHM202" s="191"/>
      <c r="AHN202" s="191"/>
      <c r="AHO202" s="191"/>
      <c r="AHP202" s="191"/>
      <c r="AHQ202" s="191"/>
      <c r="AHR202" s="191"/>
      <c r="AHS202" s="191"/>
      <c r="AHT202" s="191"/>
      <c r="AHU202" s="191"/>
      <c r="AHV202" s="191"/>
      <c r="AHW202" s="191"/>
      <c r="AHX202" s="191"/>
      <c r="AHY202" s="191"/>
      <c r="AHZ202" s="191"/>
      <c r="AIA202" s="191"/>
      <c r="AIB202" s="191"/>
      <c r="AIC202" s="191"/>
      <c r="AID202" s="191"/>
      <c r="AIE202" s="191"/>
      <c r="AIF202" s="191"/>
      <c r="AIG202" s="191"/>
      <c r="AIH202" s="191"/>
      <c r="AII202" s="191"/>
      <c r="AIJ202" s="191"/>
      <c r="AIK202" s="191"/>
      <c r="AIL202" s="191"/>
      <c r="AIM202" s="191"/>
      <c r="AIN202" s="191"/>
      <c r="AIO202" s="191"/>
      <c r="AIP202" s="191"/>
      <c r="AIQ202" s="191"/>
      <c r="AIR202" s="191"/>
      <c r="AIS202" s="191"/>
      <c r="AIT202" s="191"/>
      <c r="AIU202" s="191"/>
      <c r="AIV202" s="191"/>
      <c r="AIW202" s="191"/>
      <c r="AIX202" s="191"/>
      <c r="AIY202" s="191"/>
      <c r="AIZ202" s="191"/>
      <c r="AJA202" s="191"/>
      <c r="AJB202" s="191"/>
      <c r="AJC202" s="191"/>
      <c r="AJD202" s="191"/>
      <c r="AJE202" s="191"/>
      <c r="AJF202" s="191"/>
      <c r="AJG202" s="191"/>
      <c r="AJH202" s="191"/>
      <c r="AJI202" s="191"/>
      <c r="AJJ202" s="191"/>
      <c r="AJK202" s="191"/>
      <c r="AJL202" s="191"/>
      <c r="AJM202" s="191"/>
      <c r="AJN202" s="191"/>
      <c r="AJO202" s="191"/>
      <c r="AJP202" s="191"/>
      <c r="AJQ202" s="191"/>
      <c r="AJR202" s="191"/>
      <c r="AJS202" s="191"/>
      <c r="AJT202" s="191"/>
      <c r="AJU202" s="191"/>
      <c r="AJV202" s="191"/>
      <c r="AJW202" s="191"/>
      <c r="AJX202" s="191"/>
      <c r="AJY202" s="191"/>
      <c r="AJZ202" s="191"/>
      <c r="AKA202" s="191"/>
      <c r="AKB202" s="191"/>
      <c r="AKC202" s="191"/>
      <c r="AKD202" s="191"/>
      <c r="AKE202" s="191"/>
      <c r="AKF202" s="191"/>
      <c r="AKG202" s="191"/>
      <c r="AKH202" s="191"/>
      <c r="AKI202" s="191"/>
      <c r="AKJ202" s="191"/>
      <c r="AKK202" s="191"/>
      <c r="AKL202" s="191"/>
      <c r="AKM202" s="191"/>
      <c r="AKN202" s="191"/>
      <c r="AKO202" s="191"/>
      <c r="AKP202" s="191"/>
      <c r="AKQ202" s="191"/>
      <c r="AKR202" s="191"/>
      <c r="AKS202" s="191"/>
      <c r="AKT202" s="191"/>
      <c r="AKU202" s="191"/>
      <c r="AKV202" s="191"/>
      <c r="AKW202" s="191"/>
      <c r="AKX202" s="191"/>
      <c r="AKY202" s="191"/>
      <c r="AKZ202" s="191"/>
      <c r="ALA202" s="191"/>
      <c r="ALB202" s="191"/>
      <c r="ALC202" s="191"/>
      <c r="ALD202" s="191"/>
      <c r="ALE202" s="191"/>
      <c r="ALF202" s="191"/>
      <c r="ALG202" s="191"/>
      <c r="ALH202" s="191"/>
      <c r="ALI202" s="191"/>
      <c r="ALJ202" s="191"/>
      <c r="ALK202" s="191"/>
      <c r="ALL202" s="191"/>
      <c r="ALM202" s="191"/>
      <c r="ALN202" s="191"/>
      <c r="ALO202" s="191"/>
      <c r="ALP202" s="191"/>
      <c r="ALQ202" s="191"/>
      <c r="ALR202" s="191"/>
      <c r="ALS202" s="191"/>
      <c r="ALT202" s="191"/>
      <c r="ALU202" s="191"/>
      <c r="ALV202" s="191"/>
      <c r="ALW202" s="191"/>
      <c r="ALX202" s="191"/>
      <c r="ALY202" s="191"/>
      <c r="ALZ202" s="191"/>
      <c r="AMA202" s="191"/>
      <c r="AMB202" s="191"/>
      <c r="AMC202" s="191"/>
      <c r="AMD202" s="191"/>
      <c r="AME202" s="191"/>
      <c r="AMF202" s="191"/>
      <c r="AMG202" s="191"/>
      <c r="AMH202" s="191"/>
    </row>
    <row r="203" spans="1:1022" s="192" customFormat="1" ht="111" customHeight="1">
      <c r="A203" s="479">
        <v>57</v>
      </c>
      <c r="B203" s="454" t="s">
        <v>712</v>
      </c>
      <c r="C203" s="457"/>
      <c r="D203" s="454" t="s">
        <v>81</v>
      </c>
      <c r="E203" s="454" t="s">
        <v>82</v>
      </c>
      <c r="F203" s="456"/>
      <c r="G203" s="457"/>
      <c r="H203" s="368"/>
      <c r="I203" s="468"/>
      <c r="J203" s="183" t="s">
        <v>749</v>
      </c>
      <c r="K203" s="119" t="s">
        <v>1374</v>
      </c>
      <c r="L203" s="468"/>
      <c r="M203" s="475"/>
      <c r="N203" s="477"/>
      <c r="O203" s="468"/>
      <c r="P203" s="470"/>
      <c r="Q203" s="472"/>
      <c r="R203" s="473"/>
      <c r="S203" s="474"/>
      <c r="T203" s="472"/>
      <c r="U203" s="462"/>
      <c r="V203" s="183" t="s">
        <v>131</v>
      </c>
      <c r="W203" s="116" t="s">
        <v>1375</v>
      </c>
      <c r="X203" s="117" t="s">
        <v>1376</v>
      </c>
      <c r="Y203" s="117" t="s">
        <v>1364</v>
      </c>
      <c r="Z203" s="119" t="s">
        <v>95</v>
      </c>
      <c r="AA203" s="184" t="str">
        <f t="shared" si="5"/>
        <v>Probabilidad</v>
      </c>
      <c r="AB203" s="185" t="s">
        <v>740</v>
      </c>
      <c r="AC203" s="185" t="s">
        <v>728</v>
      </c>
      <c r="AD203" s="186" t="str">
        <f t="shared" si="6"/>
        <v>30%</v>
      </c>
      <c r="AE203" s="185" t="s">
        <v>954</v>
      </c>
      <c r="AF203" s="185" t="s">
        <v>730</v>
      </c>
      <c r="AG203" s="185" t="s">
        <v>731</v>
      </c>
      <c r="AH203" s="187">
        <f t="shared" si="262"/>
        <v>9.0719999999999995E-2</v>
      </c>
      <c r="AI203" s="186">
        <f t="shared" si="7"/>
        <v>9.0719999999999995E-2</v>
      </c>
      <c r="AJ203" s="464"/>
      <c r="AK203" s="465"/>
      <c r="AL203" s="188">
        <f t="shared" si="261"/>
        <v>0.6</v>
      </c>
      <c r="AM203" s="466"/>
      <c r="AN203" s="465"/>
      <c r="AO203" s="467"/>
      <c r="AP203" s="457"/>
      <c r="AQ203" s="184" t="s">
        <v>136</v>
      </c>
      <c r="AR203" s="119" t="s">
        <v>94</v>
      </c>
      <c r="AS203" s="119" t="s">
        <v>94</v>
      </c>
      <c r="AT203" s="119" t="s">
        <v>94</v>
      </c>
      <c r="AU203" s="119"/>
      <c r="AV203" s="459"/>
      <c r="AW203" s="142" t="s">
        <v>131</v>
      </c>
      <c r="AX203" s="253" t="s">
        <v>2866</v>
      </c>
      <c r="AY203" s="271" t="s">
        <v>3050</v>
      </c>
      <c r="AZ203" s="271" t="s">
        <v>3051</v>
      </c>
      <c r="BA203" s="143" t="s">
        <v>136</v>
      </c>
      <c r="BB203" s="128"/>
      <c r="BC203" s="128"/>
      <c r="BD203" s="128"/>
      <c r="BE203" s="373"/>
      <c r="BF203" s="448"/>
      <c r="BG203" s="448"/>
      <c r="BH203" s="163"/>
      <c r="BI203" s="191"/>
      <c r="BJ203" s="191"/>
      <c r="BK203" s="191"/>
      <c r="BL203" s="191"/>
      <c r="BM203" s="191"/>
      <c r="BN203" s="191"/>
      <c r="BO203" s="191"/>
      <c r="BP203" s="191"/>
      <c r="BQ203" s="191"/>
      <c r="BR203" s="191"/>
      <c r="BS203" s="191"/>
      <c r="BT203" s="191"/>
      <c r="BU203" s="191"/>
      <c r="BV203" s="191"/>
      <c r="BW203" s="191"/>
      <c r="BX203" s="191"/>
      <c r="BY203" s="191"/>
      <c r="BZ203" s="191"/>
      <c r="CA203" s="191"/>
      <c r="CB203" s="191"/>
      <c r="CC203" s="191"/>
      <c r="CD203" s="191"/>
      <c r="CE203" s="191"/>
      <c r="CF203" s="191"/>
      <c r="CG203" s="191"/>
      <c r="CH203" s="191"/>
      <c r="CI203" s="191"/>
      <c r="CJ203" s="191"/>
      <c r="CK203" s="191"/>
      <c r="CL203" s="191"/>
      <c r="CM203" s="191"/>
      <c r="CN203" s="191"/>
      <c r="CO203" s="191"/>
      <c r="CP203" s="191"/>
      <c r="CQ203" s="191"/>
      <c r="CR203" s="191"/>
      <c r="CS203" s="191"/>
      <c r="CT203" s="191"/>
      <c r="CU203" s="191"/>
      <c r="CV203" s="191"/>
      <c r="CW203" s="191"/>
      <c r="CX203" s="191"/>
      <c r="CY203" s="191"/>
      <c r="CZ203" s="191"/>
      <c r="DA203" s="191"/>
      <c r="DB203" s="191"/>
      <c r="DC203" s="191"/>
      <c r="DD203" s="191"/>
      <c r="DE203" s="191"/>
      <c r="DF203" s="191"/>
      <c r="DG203" s="191"/>
      <c r="DH203" s="191"/>
      <c r="DI203" s="191"/>
      <c r="DJ203" s="191"/>
      <c r="DK203" s="191"/>
      <c r="DL203" s="191"/>
      <c r="DM203" s="191"/>
      <c r="DN203" s="191"/>
      <c r="DO203" s="191"/>
      <c r="DP203" s="191"/>
      <c r="DQ203" s="191"/>
      <c r="DR203" s="191"/>
      <c r="DS203" s="191"/>
      <c r="DT203" s="191"/>
      <c r="DU203" s="191"/>
      <c r="DV203" s="191"/>
      <c r="DW203" s="191"/>
      <c r="DX203" s="191"/>
      <c r="DY203" s="191"/>
      <c r="DZ203" s="191"/>
      <c r="EA203" s="191"/>
      <c r="EB203" s="191"/>
      <c r="EC203" s="191"/>
      <c r="ED203" s="191"/>
      <c r="EE203" s="191"/>
      <c r="EF203" s="191"/>
      <c r="EG203" s="191"/>
      <c r="EH203" s="191"/>
      <c r="EI203" s="191"/>
      <c r="EJ203" s="191"/>
      <c r="EK203" s="191"/>
      <c r="EL203" s="191"/>
      <c r="EM203" s="191"/>
      <c r="EN203" s="191"/>
      <c r="EO203" s="191"/>
      <c r="EP203" s="191"/>
      <c r="EQ203" s="191"/>
      <c r="ER203" s="191"/>
      <c r="ES203" s="191"/>
      <c r="ET203" s="191"/>
      <c r="EU203" s="191"/>
      <c r="EV203" s="191"/>
      <c r="EW203" s="191"/>
      <c r="EX203" s="191"/>
      <c r="EY203" s="191"/>
      <c r="EZ203" s="191"/>
      <c r="FA203" s="191"/>
      <c r="FB203" s="191"/>
      <c r="FC203" s="191"/>
      <c r="FD203" s="191"/>
      <c r="FE203" s="191"/>
      <c r="FF203" s="191"/>
      <c r="FG203" s="191"/>
      <c r="FH203" s="191"/>
      <c r="FI203" s="191"/>
      <c r="FJ203" s="191"/>
      <c r="FK203" s="191"/>
      <c r="FL203" s="191"/>
      <c r="FM203" s="191"/>
      <c r="FN203" s="191"/>
      <c r="FO203" s="191"/>
      <c r="FP203" s="191"/>
      <c r="FQ203" s="191"/>
      <c r="FR203" s="191"/>
      <c r="FS203" s="191"/>
      <c r="FT203" s="191"/>
      <c r="FU203" s="191"/>
      <c r="FV203" s="191"/>
      <c r="FW203" s="191"/>
      <c r="FX203" s="191"/>
      <c r="FY203" s="191"/>
      <c r="FZ203" s="191"/>
      <c r="GA203" s="191"/>
      <c r="GB203" s="191"/>
      <c r="GC203" s="191"/>
      <c r="GD203" s="191"/>
      <c r="GE203" s="191"/>
      <c r="GF203" s="191"/>
      <c r="GG203" s="191"/>
      <c r="GH203" s="191"/>
      <c r="GI203" s="191"/>
      <c r="GJ203" s="191"/>
      <c r="GK203" s="191"/>
      <c r="GL203" s="191"/>
      <c r="GM203" s="191"/>
      <c r="GN203" s="191"/>
      <c r="GO203" s="191"/>
      <c r="GP203" s="191"/>
      <c r="GQ203" s="191"/>
      <c r="GR203" s="191"/>
      <c r="GS203" s="191"/>
      <c r="GT203" s="191"/>
      <c r="GU203" s="191"/>
      <c r="GV203" s="191"/>
      <c r="GW203" s="191"/>
      <c r="GX203" s="191"/>
      <c r="GY203" s="191"/>
      <c r="GZ203" s="191"/>
      <c r="HA203" s="191"/>
      <c r="HB203" s="191"/>
      <c r="HC203" s="191"/>
      <c r="HD203" s="191"/>
      <c r="HE203" s="191"/>
      <c r="HF203" s="191"/>
      <c r="HG203" s="191"/>
      <c r="HH203" s="191"/>
      <c r="HI203" s="191"/>
      <c r="HJ203" s="191"/>
      <c r="HK203" s="191"/>
      <c r="HL203" s="191"/>
      <c r="HM203" s="191"/>
      <c r="HN203" s="191"/>
      <c r="HO203" s="191"/>
      <c r="HP203" s="191"/>
      <c r="HQ203" s="191"/>
      <c r="HR203" s="191"/>
      <c r="HS203" s="191"/>
      <c r="HT203" s="191"/>
      <c r="HU203" s="191"/>
      <c r="HV203" s="191"/>
      <c r="HW203" s="191"/>
      <c r="HX203" s="191"/>
      <c r="HY203" s="191"/>
      <c r="HZ203" s="191"/>
      <c r="IA203" s="191"/>
      <c r="IB203" s="191"/>
      <c r="IC203" s="191"/>
      <c r="ID203" s="191"/>
      <c r="IE203" s="191"/>
      <c r="IF203" s="191"/>
      <c r="IG203" s="191"/>
      <c r="IH203" s="191"/>
      <c r="II203" s="191"/>
      <c r="IJ203" s="191"/>
      <c r="IK203" s="191"/>
      <c r="IL203" s="191"/>
      <c r="IM203" s="191"/>
      <c r="IN203" s="191"/>
      <c r="IO203" s="191"/>
      <c r="IP203" s="191"/>
      <c r="IQ203" s="191"/>
      <c r="IR203" s="191"/>
      <c r="IS203" s="191"/>
      <c r="IT203" s="191"/>
      <c r="IU203" s="191"/>
      <c r="IV203" s="191"/>
      <c r="IW203" s="191"/>
      <c r="IX203" s="191"/>
      <c r="IY203" s="191"/>
      <c r="IZ203" s="191"/>
      <c r="JA203" s="191"/>
      <c r="JB203" s="191"/>
      <c r="JC203" s="191"/>
      <c r="JD203" s="191"/>
      <c r="JE203" s="191"/>
      <c r="JF203" s="191"/>
      <c r="JG203" s="191"/>
      <c r="JH203" s="191"/>
      <c r="JI203" s="191"/>
      <c r="JJ203" s="191"/>
      <c r="JK203" s="191"/>
      <c r="JL203" s="191"/>
      <c r="JM203" s="191"/>
      <c r="JN203" s="191"/>
      <c r="JO203" s="191"/>
      <c r="JP203" s="191"/>
      <c r="JQ203" s="191"/>
      <c r="JR203" s="191"/>
      <c r="JS203" s="191"/>
      <c r="JT203" s="191"/>
      <c r="JU203" s="191"/>
      <c r="JV203" s="191"/>
      <c r="JW203" s="191"/>
      <c r="JX203" s="191"/>
      <c r="JY203" s="191"/>
      <c r="JZ203" s="191"/>
      <c r="KA203" s="191"/>
      <c r="KB203" s="191"/>
      <c r="KC203" s="191"/>
      <c r="KD203" s="191"/>
      <c r="KE203" s="191"/>
      <c r="KF203" s="191"/>
      <c r="KG203" s="191"/>
      <c r="KH203" s="191"/>
      <c r="KI203" s="191"/>
      <c r="KJ203" s="191"/>
      <c r="KK203" s="191"/>
      <c r="KL203" s="191"/>
      <c r="KM203" s="191"/>
      <c r="KN203" s="191"/>
      <c r="KO203" s="191"/>
      <c r="KP203" s="191"/>
      <c r="KQ203" s="191"/>
      <c r="KR203" s="191"/>
      <c r="KS203" s="191"/>
      <c r="KT203" s="191"/>
      <c r="KU203" s="191"/>
      <c r="KV203" s="191"/>
      <c r="KW203" s="191"/>
      <c r="KX203" s="191"/>
      <c r="KY203" s="191"/>
      <c r="KZ203" s="191"/>
      <c r="LA203" s="191"/>
      <c r="LB203" s="191"/>
      <c r="LC203" s="191"/>
      <c r="LD203" s="191"/>
      <c r="LE203" s="191"/>
      <c r="LF203" s="191"/>
      <c r="LG203" s="191"/>
      <c r="LH203" s="191"/>
      <c r="LI203" s="191"/>
      <c r="LJ203" s="191"/>
      <c r="LK203" s="191"/>
      <c r="LL203" s="191"/>
      <c r="LM203" s="191"/>
      <c r="LN203" s="191"/>
      <c r="LO203" s="191"/>
      <c r="LP203" s="191"/>
      <c r="LQ203" s="191"/>
      <c r="LR203" s="191"/>
      <c r="LS203" s="191"/>
      <c r="LT203" s="191"/>
      <c r="LU203" s="191"/>
      <c r="LV203" s="191"/>
      <c r="LW203" s="191"/>
      <c r="LX203" s="191"/>
      <c r="LY203" s="191"/>
      <c r="LZ203" s="191"/>
      <c r="MA203" s="191"/>
      <c r="MB203" s="191"/>
      <c r="MC203" s="191"/>
      <c r="MD203" s="191"/>
      <c r="ME203" s="191"/>
      <c r="MF203" s="191"/>
      <c r="MG203" s="191"/>
      <c r="MH203" s="191"/>
      <c r="MI203" s="191"/>
      <c r="MJ203" s="191"/>
      <c r="MK203" s="191"/>
      <c r="ML203" s="191"/>
      <c r="MM203" s="191"/>
      <c r="MN203" s="191"/>
      <c r="MO203" s="191"/>
      <c r="MP203" s="191"/>
      <c r="MQ203" s="191"/>
      <c r="MR203" s="191"/>
      <c r="MS203" s="191"/>
      <c r="MT203" s="191"/>
      <c r="MU203" s="191"/>
      <c r="MV203" s="191"/>
      <c r="MW203" s="191"/>
      <c r="MX203" s="191"/>
      <c r="MY203" s="191"/>
      <c r="MZ203" s="191"/>
      <c r="NA203" s="191"/>
      <c r="NB203" s="191"/>
      <c r="NC203" s="191"/>
      <c r="ND203" s="191"/>
      <c r="NE203" s="191"/>
      <c r="NF203" s="191"/>
      <c r="NG203" s="191"/>
      <c r="NH203" s="191"/>
      <c r="NI203" s="191"/>
      <c r="NJ203" s="191"/>
      <c r="NK203" s="191"/>
      <c r="NL203" s="191"/>
      <c r="NM203" s="191"/>
      <c r="NN203" s="191"/>
      <c r="NO203" s="191"/>
      <c r="NP203" s="191"/>
      <c r="NQ203" s="191"/>
      <c r="NR203" s="191"/>
      <c r="NS203" s="191"/>
      <c r="NT203" s="191"/>
      <c r="NU203" s="191"/>
      <c r="NV203" s="191"/>
      <c r="NW203" s="191"/>
      <c r="NX203" s="191"/>
      <c r="NY203" s="191"/>
      <c r="NZ203" s="191"/>
      <c r="OA203" s="191"/>
      <c r="OB203" s="191"/>
      <c r="OC203" s="191"/>
      <c r="OD203" s="191"/>
      <c r="OE203" s="191"/>
      <c r="OF203" s="191"/>
      <c r="OG203" s="191"/>
      <c r="OH203" s="191"/>
      <c r="OI203" s="191"/>
      <c r="OJ203" s="191"/>
      <c r="OK203" s="191"/>
      <c r="OL203" s="191"/>
      <c r="OM203" s="191"/>
      <c r="ON203" s="191"/>
      <c r="OO203" s="191"/>
      <c r="OP203" s="191"/>
      <c r="OQ203" s="191"/>
      <c r="OR203" s="191"/>
      <c r="OS203" s="191"/>
      <c r="OT203" s="191"/>
      <c r="OU203" s="191"/>
      <c r="OV203" s="191"/>
      <c r="OW203" s="191"/>
      <c r="OX203" s="191"/>
      <c r="OY203" s="191"/>
      <c r="OZ203" s="191"/>
      <c r="PA203" s="191"/>
      <c r="PB203" s="191"/>
      <c r="PC203" s="191"/>
      <c r="PD203" s="191"/>
      <c r="PE203" s="191"/>
      <c r="PF203" s="191"/>
      <c r="PG203" s="191"/>
      <c r="PH203" s="191"/>
      <c r="PI203" s="191"/>
      <c r="PJ203" s="191"/>
      <c r="PK203" s="191"/>
      <c r="PL203" s="191"/>
      <c r="PM203" s="191"/>
      <c r="PN203" s="191"/>
      <c r="PO203" s="191"/>
      <c r="PP203" s="191"/>
      <c r="PQ203" s="191"/>
      <c r="PR203" s="191"/>
      <c r="PS203" s="191"/>
      <c r="PT203" s="191"/>
      <c r="PU203" s="191"/>
      <c r="PV203" s="191"/>
      <c r="PW203" s="191"/>
      <c r="PX203" s="191"/>
      <c r="PY203" s="191"/>
      <c r="PZ203" s="191"/>
      <c r="QA203" s="191"/>
      <c r="QB203" s="191"/>
      <c r="QC203" s="191"/>
      <c r="QD203" s="191"/>
      <c r="QE203" s="191"/>
      <c r="QF203" s="191"/>
      <c r="QG203" s="191"/>
      <c r="QH203" s="191"/>
      <c r="QI203" s="191"/>
      <c r="QJ203" s="191"/>
      <c r="QK203" s="191"/>
      <c r="QL203" s="191"/>
      <c r="QM203" s="191"/>
      <c r="QN203" s="191"/>
      <c r="QO203" s="191"/>
      <c r="QP203" s="191"/>
      <c r="QQ203" s="191"/>
      <c r="QR203" s="191"/>
      <c r="QS203" s="191"/>
      <c r="QT203" s="191"/>
      <c r="QU203" s="191"/>
      <c r="QV203" s="191"/>
      <c r="QW203" s="191"/>
      <c r="QX203" s="191"/>
      <c r="QY203" s="191"/>
      <c r="QZ203" s="191"/>
      <c r="RA203" s="191"/>
      <c r="RB203" s="191"/>
      <c r="RC203" s="191"/>
      <c r="RD203" s="191"/>
      <c r="RE203" s="191"/>
      <c r="RF203" s="191"/>
      <c r="RG203" s="191"/>
      <c r="RH203" s="191"/>
      <c r="RI203" s="191"/>
      <c r="RJ203" s="191"/>
      <c r="RK203" s="191"/>
      <c r="RL203" s="191"/>
      <c r="RM203" s="191"/>
      <c r="RN203" s="191"/>
      <c r="RO203" s="191"/>
      <c r="RP203" s="191"/>
      <c r="RQ203" s="191"/>
      <c r="RR203" s="191"/>
      <c r="RS203" s="191"/>
      <c r="RT203" s="191"/>
      <c r="RU203" s="191"/>
      <c r="RV203" s="191"/>
      <c r="RW203" s="191"/>
      <c r="RX203" s="191"/>
      <c r="RY203" s="191"/>
      <c r="RZ203" s="191"/>
      <c r="SA203" s="191"/>
      <c r="SB203" s="191"/>
      <c r="SC203" s="191"/>
      <c r="SD203" s="191"/>
      <c r="SE203" s="191"/>
      <c r="SF203" s="191"/>
      <c r="SG203" s="191"/>
      <c r="SH203" s="191"/>
      <c r="SI203" s="191"/>
      <c r="SJ203" s="191"/>
      <c r="SK203" s="191"/>
      <c r="SL203" s="191"/>
      <c r="SM203" s="191"/>
      <c r="SN203" s="191"/>
      <c r="SO203" s="191"/>
      <c r="SP203" s="191"/>
      <c r="SQ203" s="191"/>
      <c r="SR203" s="191"/>
      <c r="SS203" s="191"/>
      <c r="ST203" s="191"/>
      <c r="SU203" s="191"/>
      <c r="SV203" s="191"/>
      <c r="SW203" s="191"/>
      <c r="SX203" s="191"/>
      <c r="SY203" s="191"/>
      <c r="SZ203" s="191"/>
      <c r="TA203" s="191"/>
      <c r="TB203" s="191"/>
      <c r="TC203" s="191"/>
      <c r="TD203" s="191"/>
      <c r="TE203" s="191"/>
      <c r="TF203" s="191"/>
      <c r="TG203" s="191"/>
      <c r="TH203" s="191"/>
      <c r="TI203" s="191"/>
      <c r="TJ203" s="191"/>
      <c r="TK203" s="191"/>
      <c r="TL203" s="191"/>
      <c r="TM203" s="191"/>
      <c r="TN203" s="191"/>
      <c r="TO203" s="191"/>
      <c r="TP203" s="191"/>
      <c r="TQ203" s="191"/>
      <c r="TR203" s="191"/>
      <c r="TS203" s="191"/>
      <c r="TT203" s="191"/>
      <c r="TU203" s="191"/>
      <c r="TV203" s="191"/>
      <c r="TW203" s="191"/>
      <c r="TX203" s="191"/>
      <c r="TY203" s="191"/>
      <c r="TZ203" s="191"/>
      <c r="UA203" s="191"/>
      <c r="UB203" s="191"/>
      <c r="UC203" s="191"/>
      <c r="UD203" s="191"/>
      <c r="UE203" s="191"/>
      <c r="UF203" s="191"/>
      <c r="UG203" s="191"/>
      <c r="UH203" s="191"/>
      <c r="UI203" s="191"/>
      <c r="UJ203" s="191"/>
      <c r="UK203" s="191"/>
      <c r="UL203" s="191"/>
      <c r="UM203" s="191"/>
      <c r="UN203" s="191"/>
      <c r="UO203" s="191"/>
      <c r="UP203" s="191"/>
      <c r="UQ203" s="191"/>
      <c r="UR203" s="191"/>
      <c r="US203" s="191"/>
      <c r="UT203" s="191"/>
      <c r="UU203" s="191"/>
      <c r="UV203" s="191"/>
      <c r="UW203" s="191"/>
      <c r="UX203" s="191"/>
      <c r="UY203" s="191"/>
      <c r="UZ203" s="191"/>
      <c r="VA203" s="191"/>
      <c r="VB203" s="191"/>
      <c r="VC203" s="191"/>
      <c r="VD203" s="191"/>
      <c r="VE203" s="191"/>
      <c r="VF203" s="191"/>
      <c r="VG203" s="191"/>
      <c r="VH203" s="191"/>
      <c r="VI203" s="191"/>
      <c r="VJ203" s="191"/>
      <c r="VK203" s="191"/>
      <c r="VL203" s="191"/>
      <c r="VM203" s="191"/>
      <c r="VN203" s="191"/>
      <c r="VO203" s="191"/>
      <c r="VP203" s="191"/>
      <c r="VQ203" s="191"/>
      <c r="VR203" s="191"/>
      <c r="VS203" s="191"/>
      <c r="VT203" s="191"/>
      <c r="VU203" s="191"/>
      <c r="VV203" s="191"/>
      <c r="VW203" s="191"/>
      <c r="VX203" s="191"/>
      <c r="VY203" s="191"/>
      <c r="VZ203" s="191"/>
      <c r="WA203" s="191"/>
      <c r="WB203" s="191"/>
      <c r="WC203" s="191"/>
      <c r="WD203" s="191"/>
      <c r="WE203" s="191"/>
      <c r="WF203" s="191"/>
      <c r="WG203" s="191"/>
      <c r="WH203" s="191"/>
      <c r="WI203" s="191"/>
      <c r="WJ203" s="191"/>
      <c r="WK203" s="191"/>
      <c r="WL203" s="191"/>
      <c r="WM203" s="191"/>
      <c r="WN203" s="191"/>
      <c r="WO203" s="191"/>
      <c r="WP203" s="191"/>
      <c r="WQ203" s="191"/>
      <c r="WR203" s="191"/>
      <c r="WS203" s="191"/>
      <c r="WT203" s="191"/>
      <c r="WU203" s="191"/>
      <c r="WV203" s="191"/>
      <c r="WW203" s="191"/>
      <c r="WX203" s="191"/>
      <c r="WY203" s="191"/>
      <c r="WZ203" s="191"/>
      <c r="XA203" s="191"/>
      <c r="XB203" s="191"/>
      <c r="XC203" s="191"/>
      <c r="XD203" s="191"/>
      <c r="XE203" s="191"/>
      <c r="XF203" s="191"/>
      <c r="XG203" s="191"/>
      <c r="XH203" s="191"/>
      <c r="XI203" s="191"/>
      <c r="XJ203" s="191"/>
      <c r="XK203" s="191"/>
      <c r="XL203" s="191"/>
      <c r="XM203" s="191"/>
      <c r="XN203" s="191"/>
      <c r="XO203" s="191"/>
      <c r="XP203" s="191"/>
      <c r="XQ203" s="191"/>
      <c r="XR203" s="191"/>
      <c r="XS203" s="191"/>
      <c r="XT203" s="191"/>
      <c r="XU203" s="191"/>
      <c r="XV203" s="191"/>
      <c r="XW203" s="191"/>
      <c r="XX203" s="191"/>
      <c r="XY203" s="191"/>
      <c r="XZ203" s="191"/>
      <c r="YA203" s="191"/>
      <c r="YB203" s="191"/>
      <c r="YC203" s="191"/>
      <c r="YD203" s="191"/>
      <c r="YE203" s="191"/>
      <c r="YF203" s="191"/>
      <c r="YG203" s="191"/>
      <c r="YH203" s="191"/>
      <c r="YI203" s="191"/>
      <c r="YJ203" s="191"/>
      <c r="YK203" s="191"/>
      <c r="YL203" s="191"/>
      <c r="YM203" s="191"/>
      <c r="YN203" s="191"/>
      <c r="YO203" s="191"/>
      <c r="YP203" s="191"/>
      <c r="YQ203" s="191"/>
      <c r="YR203" s="191"/>
      <c r="YS203" s="191"/>
      <c r="YT203" s="191"/>
      <c r="YU203" s="191"/>
      <c r="YV203" s="191"/>
      <c r="YW203" s="191"/>
      <c r="YX203" s="191"/>
      <c r="YY203" s="191"/>
      <c r="YZ203" s="191"/>
      <c r="ZA203" s="191"/>
      <c r="ZB203" s="191"/>
      <c r="ZC203" s="191"/>
      <c r="ZD203" s="191"/>
      <c r="ZE203" s="191"/>
      <c r="ZF203" s="191"/>
      <c r="ZG203" s="191"/>
      <c r="ZH203" s="191"/>
      <c r="ZI203" s="191"/>
      <c r="ZJ203" s="191"/>
      <c r="ZK203" s="191"/>
      <c r="ZL203" s="191"/>
      <c r="ZM203" s="191"/>
      <c r="ZN203" s="191"/>
      <c r="ZO203" s="191"/>
      <c r="ZP203" s="191"/>
      <c r="ZQ203" s="191"/>
      <c r="ZR203" s="191"/>
      <c r="ZS203" s="191"/>
      <c r="ZT203" s="191"/>
      <c r="ZU203" s="191"/>
      <c r="ZV203" s="191"/>
      <c r="ZW203" s="191"/>
      <c r="ZX203" s="191"/>
      <c r="ZY203" s="191"/>
      <c r="ZZ203" s="191"/>
      <c r="AAA203" s="191"/>
      <c r="AAB203" s="191"/>
      <c r="AAC203" s="191"/>
      <c r="AAD203" s="191"/>
      <c r="AAE203" s="191"/>
      <c r="AAF203" s="191"/>
      <c r="AAG203" s="191"/>
      <c r="AAH203" s="191"/>
      <c r="AAI203" s="191"/>
      <c r="AAJ203" s="191"/>
      <c r="AAK203" s="191"/>
      <c r="AAL203" s="191"/>
      <c r="AAM203" s="191"/>
      <c r="AAN203" s="191"/>
      <c r="AAO203" s="191"/>
      <c r="AAP203" s="191"/>
      <c r="AAQ203" s="191"/>
      <c r="AAR203" s="191"/>
      <c r="AAS203" s="191"/>
      <c r="AAT203" s="191"/>
      <c r="AAU203" s="191"/>
      <c r="AAV203" s="191"/>
      <c r="AAW203" s="191"/>
      <c r="AAX203" s="191"/>
      <c r="AAY203" s="191"/>
      <c r="AAZ203" s="191"/>
      <c r="ABA203" s="191"/>
      <c r="ABB203" s="191"/>
      <c r="ABC203" s="191"/>
      <c r="ABD203" s="191"/>
      <c r="ABE203" s="191"/>
      <c r="ABF203" s="191"/>
      <c r="ABG203" s="191"/>
      <c r="ABH203" s="191"/>
      <c r="ABI203" s="191"/>
      <c r="ABJ203" s="191"/>
      <c r="ABK203" s="191"/>
      <c r="ABL203" s="191"/>
      <c r="ABM203" s="191"/>
      <c r="ABN203" s="191"/>
      <c r="ABO203" s="191"/>
      <c r="ABP203" s="191"/>
      <c r="ABQ203" s="191"/>
      <c r="ABR203" s="191"/>
      <c r="ABS203" s="191"/>
      <c r="ABT203" s="191"/>
      <c r="ABU203" s="191"/>
      <c r="ABV203" s="191"/>
      <c r="ABW203" s="191"/>
      <c r="ABX203" s="191"/>
      <c r="ABY203" s="191"/>
      <c r="ABZ203" s="191"/>
      <c r="ACA203" s="191"/>
      <c r="ACB203" s="191"/>
      <c r="ACC203" s="191"/>
      <c r="ACD203" s="191"/>
      <c r="ACE203" s="191"/>
      <c r="ACF203" s="191"/>
      <c r="ACG203" s="191"/>
      <c r="ACH203" s="191"/>
      <c r="ACI203" s="191"/>
      <c r="ACJ203" s="191"/>
      <c r="ACK203" s="191"/>
      <c r="ACL203" s="191"/>
      <c r="ACM203" s="191"/>
      <c r="ACN203" s="191"/>
      <c r="ACO203" s="191"/>
      <c r="ACP203" s="191"/>
      <c r="ACQ203" s="191"/>
      <c r="ACR203" s="191"/>
      <c r="ACS203" s="191"/>
      <c r="ACT203" s="191"/>
      <c r="ACU203" s="191"/>
      <c r="ACV203" s="191"/>
      <c r="ACW203" s="191"/>
      <c r="ACX203" s="191"/>
      <c r="ACY203" s="191"/>
      <c r="ACZ203" s="191"/>
      <c r="ADA203" s="191"/>
      <c r="ADB203" s="191"/>
      <c r="ADC203" s="191"/>
      <c r="ADD203" s="191"/>
      <c r="ADE203" s="191"/>
      <c r="ADF203" s="191"/>
      <c r="ADG203" s="191"/>
      <c r="ADH203" s="191"/>
      <c r="ADI203" s="191"/>
      <c r="ADJ203" s="191"/>
      <c r="ADK203" s="191"/>
      <c r="ADL203" s="191"/>
      <c r="ADM203" s="191"/>
      <c r="ADN203" s="191"/>
      <c r="ADO203" s="191"/>
      <c r="ADP203" s="191"/>
      <c r="ADQ203" s="191"/>
      <c r="ADR203" s="191"/>
      <c r="ADS203" s="191"/>
      <c r="ADT203" s="191"/>
      <c r="ADU203" s="191"/>
      <c r="ADV203" s="191"/>
      <c r="ADW203" s="191"/>
      <c r="ADX203" s="191"/>
      <c r="ADY203" s="191"/>
      <c r="ADZ203" s="191"/>
      <c r="AEA203" s="191"/>
      <c r="AEB203" s="191"/>
      <c r="AEC203" s="191"/>
      <c r="AED203" s="191"/>
      <c r="AEE203" s="191"/>
      <c r="AEF203" s="191"/>
      <c r="AEG203" s="191"/>
      <c r="AEH203" s="191"/>
      <c r="AEI203" s="191"/>
      <c r="AEJ203" s="191"/>
      <c r="AEK203" s="191"/>
      <c r="AEL203" s="191"/>
      <c r="AEM203" s="191"/>
      <c r="AEN203" s="191"/>
      <c r="AEO203" s="191"/>
      <c r="AEP203" s="191"/>
      <c r="AEQ203" s="191"/>
      <c r="AER203" s="191"/>
      <c r="AES203" s="191"/>
      <c r="AET203" s="191"/>
      <c r="AEU203" s="191"/>
      <c r="AEV203" s="191"/>
      <c r="AEW203" s="191"/>
      <c r="AEX203" s="191"/>
      <c r="AEY203" s="191"/>
      <c r="AEZ203" s="191"/>
      <c r="AFA203" s="191"/>
      <c r="AFB203" s="191"/>
      <c r="AFC203" s="191"/>
      <c r="AFD203" s="191"/>
      <c r="AFE203" s="191"/>
      <c r="AFF203" s="191"/>
      <c r="AFG203" s="191"/>
      <c r="AFH203" s="191"/>
      <c r="AFI203" s="191"/>
      <c r="AFJ203" s="191"/>
      <c r="AFK203" s="191"/>
      <c r="AFL203" s="191"/>
      <c r="AFM203" s="191"/>
      <c r="AFN203" s="191"/>
      <c r="AFO203" s="191"/>
      <c r="AFP203" s="191"/>
      <c r="AFQ203" s="191"/>
      <c r="AFR203" s="191"/>
      <c r="AFS203" s="191"/>
      <c r="AFT203" s="191"/>
      <c r="AFU203" s="191"/>
      <c r="AFV203" s="191"/>
      <c r="AFW203" s="191"/>
      <c r="AFX203" s="191"/>
      <c r="AFY203" s="191"/>
      <c r="AFZ203" s="191"/>
      <c r="AGA203" s="191"/>
      <c r="AGB203" s="191"/>
      <c r="AGC203" s="191"/>
      <c r="AGD203" s="191"/>
      <c r="AGE203" s="191"/>
      <c r="AGF203" s="191"/>
      <c r="AGG203" s="191"/>
      <c r="AGH203" s="191"/>
      <c r="AGI203" s="191"/>
      <c r="AGJ203" s="191"/>
      <c r="AGK203" s="191"/>
      <c r="AGL203" s="191"/>
      <c r="AGM203" s="191"/>
      <c r="AGN203" s="191"/>
      <c r="AGO203" s="191"/>
      <c r="AGP203" s="191"/>
      <c r="AGQ203" s="191"/>
      <c r="AGR203" s="191"/>
      <c r="AGS203" s="191"/>
      <c r="AGT203" s="191"/>
      <c r="AGU203" s="191"/>
      <c r="AGV203" s="191"/>
      <c r="AGW203" s="191"/>
      <c r="AGX203" s="191"/>
      <c r="AGY203" s="191"/>
      <c r="AGZ203" s="191"/>
      <c r="AHA203" s="191"/>
      <c r="AHB203" s="191"/>
      <c r="AHC203" s="191"/>
      <c r="AHD203" s="191"/>
      <c r="AHE203" s="191"/>
      <c r="AHF203" s="191"/>
      <c r="AHG203" s="191"/>
      <c r="AHH203" s="191"/>
      <c r="AHI203" s="191"/>
      <c r="AHJ203" s="191"/>
      <c r="AHK203" s="191"/>
      <c r="AHL203" s="191"/>
      <c r="AHM203" s="191"/>
      <c r="AHN203" s="191"/>
      <c r="AHO203" s="191"/>
      <c r="AHP203" s="191"/>
      <c r="AHQ203" s="191"/>
      <c r="AHR203" s="191"/>
      <c r="AHS203" s="191"/>
      <c r="AHT203" s="191"/>
      <c r="AHU203" s="191"/>
      <c r="AHV203" s="191"/>
      <c r="AHW203" s="191"/>
      <c r="AHX203" s="191"/>
      <c r="AHY203" s="191"/>
      <c r="AHZ203" s="191"/>
      <c r="AIA203" s="191"/>
      <c r="AIB203" s="191"/>
      <c r="AIC203" s="191"/>
      <c r="AID203" s="191"/>
      <c r="AIE203" s="191"/>
      <c r="AIF203" s="191"/>
      <c r="AIG203" s="191"/>
      <c r="AIH203" s="191"/>
      <c r="AII203" s="191"/>
      <c r="AIJ203" s="191"/>
      <c r="AIK203" s="191"/>
      <c r="AIL203" s="191"/>
      <c r="AIM203" s="191"/>
      <c r="AIN203" s="191"/>
      <c r="AIO203" s="191"/>
      <c r="AIP203" s="191"/>
      <c r="AIQ203" s="191"/>
      <c r="AIR203" s="191"/>
      <c r="AIS203" s="191"/>
      <c r="AIT203" s="191"/>
      <c r="AIU203" s="191"/>
      <c r="AIV203" s="191"/>
      <c r="AIW203" s="191"/>
      <c r="AIX203" s="191"/>
      <c r="AIY203" s="191"/>
      <c r="AIZ203" s="191"/>
      <c r="AJA203" s="191"/>
      <c r="AJB203" s="191"/>
      <c r="AJC203" s="191"/>
      <c r="AJD203" s="191"/>
      <c r="AJE203" s="191"/>
      <c r="AJF203" s="191"/>
      <c r="AJG203" s="191"/>
      <c r="AJH203" s="191"/>
      <c r="AJI203" s="191"/>
      <c r="AJJ203" s="191"/>
      <c r="AJK203" s="191"/>
      <c r="AJL203" s="191"/>
      <c r="AJM203" s="191"/>
      <c r="AJN203" s="191"/>
      <c r="AJO203" s="191"/>
      <c r="AJP203" s="191"/>
      <c r="AJQ203" s="191"/>
      <c r="AJR203" s="191"/>
      <c r="AJS203" s="191"/>
      <c r="AJT203" s="191"/>
      <c r="AJU203" s="191"/>
      <c r="AJV203" s="191"/>
      <c r="AJW203" s="191"/>
      <c r="AJX203" s="191"/>
      <c r="AJY203" s="191"/>
      <c r="AJZ203" s="191"/>
      <c r="AKA203" s="191"/>
      <c r="AKB203" s="191"/>
      <c r="AKC203" s="191"/>
      <c r="AKD203" s="191"/>
      <c r="AKE203" s="191"/>
      <c r="AKF203" s="191"/>
      <c r="AKG203" s="191"/>
      <c r="AKH203" s="191"/>
      <c r="AKI203" s="191"/>
      <c r="AKJ203" s="191"/>
      <c r="AKK203" s="191"/>
      <c r="AKL203" s="191"/>
      <c r="AKM203" s="191"/>
      <c r="AKN203" s="191"/>
      <c r="AKO203" s="191"/>
      <c r="AKP203" s="191"/>
      <c r="AKQ203" s="191"/>
      <c r="AKR203" s="191"/>
      <c r="AKS203" s="191"/>
      <c r="AKT203" s="191"/>
      <c r="AKU203" s="191"/>
      <c r="AKV203" s="191"/>
      <c r="AKW203" s="191"/>
      <c r="AKX203" s="191"/>
      <c r="AKY203" s="191"/>
      <c r="AKZ203" s="191"/>
      <c r="ALA203" s="191"/>
      <c r="ALB203" s="191"/>
      <c r="ALC203" s="191"/>
      <c r="ALD203" s="191"/>
      <c r="ALE203" s="191"/>
      <c r="ALF203" s="191"/>
      <c r="ALG203" s="191"/>
      <c r="ALH203" s="191"/>
      <c r="ALI203" s="191"/>
      <c r="ALJ203" s="191"/>
      <c r="ALK203" s="191"/>
      <c r="ALL203" s="191"/>
      <c r="ALM203" s="191"/>
      <c r="ALN203" s="191"/>
      <c r="ALO203" s="191"/>
      <c r="ALP203" s="191"/>
      <c r="ALQ203" s="191"/>
      <c r="ALR203" s="191"/>
      <c r="ALS203" s="191"/>
      <c r="ALT203" s="191"/>
      <c r="ALU203" s="191"/>
      <c r="ALV203" s="191"/>
      <c r="ALW203" s="191"/>
      <c r="ALX203" s="191"/>
      <c r="ALY203" s="191"/>
      <c r="ALZ203" s="191"/>
      <c r="AMA203" s="191"/>
      <c r="AMB203" s="191"/>
      <c r="AMC203" s="191"/>
      <c r="AMD203" s="191"/>
      <c r="AME203" s="191"/>
      <c r="AMF203" s="191"/>
      <c r="AMG203" s="191"/>
      <c r="AMH203" s="191"/>
    </row>
    <row r="204" spans="1:1022" s="192" customFormat="1" ht="73.5" customHeight="1">
      <c r="A204" s="479">
        <v>57</v>
      </c>
      <c r="B204" s="454" t="s">
        <v>712</v>
      </c>
      <c r="C204" s="457"/>
      <c r="D204" s="454" t="s">
        <v>81</v>
      </c>
      <c r="E204" s="454" t="s">
        <v>82</v>
      </c>
      <c r="F204" s="456"/>
      <c r="G204" s="457"/>
      <c r="H204" s="368"/>
      <c r="I204" s="468"/>
      <c r="J204" s="183" t="s">
        <v>756</v>
      </c>
      <c r="K204" s="119" t="s">
        <v>1377</v>
      </c>
      <c r="L204" s="468"/>
      <c r="M204" s="475"/>
      <c r="N204" s="477"/>
      <c r="O204" s="468"/>
      <c r="P204" s="470"/>
      <c r="Q204" s="472"/>
      <c r="R204" s="473"/>
      <c r="S204" s="474"/>
      <c r="T204" s="472"/>
      <c r="U204" s="462"/>
      <c r="V204" s="183" t="s">
        <v>139</v>
      </c>
      <c r="W204" s="116" t="s">
        <v>1378</v>
      </c>
      <c r="X204" s="117" t="s">
        <v>1379</v>
      </c>
      <c r="Y204" s="117" t="s">
        <v>1364</v>
      </c>
      <c r="Z204" s="119" t="s">
        <v>95</v>
      </c>
      <c r="AA204" s="184" t="str">
        <f t="shared" si="5"/>
        <v>Impacto</v>
      </c>
      <c r="AB204" s="185" t="s">
        <v>808</v>
      </c>
      <c r="AC204" s="185" t="s">
        <v>728</v>
      </c>
      <c r="AD204" s="186" t="str">
        <f t="shared" si="6"/>
        <v>25%</v>
      </c>
      <c r="AE204" s="185" t="s">
        <v>954</v>
      </c>
      <c r="AF204" s="185" t="s">
        <v>730</v>
      </c>
      <c r="AG204" s="185" t="s">
        <v>731</v>
      </c>
      <c r="AH204" s="187">
        <f t="shared" si="262"/>
        <v>9.0719999999999995E-2</v>
      </c>
      <c r="AI204" s="186">
        <f t="shared" si="7"/>
        <v>9.0719999999999995E-2</v>
      </c>
      <c r="AJ204" s="464"/>
      <c r="AK204" s="465"/>
      <c r="AL204" s="188">
        <f t="shared" si="261"/>
        <v>0.44999999999999996</v>
      </c>
      <c r="AM204" s="466"/>
      <c r="AN204" s="465"/>
      <c r="AO204" s="467"/>
      <c r="AP204" s="457"/>
      <c r="AQ204" s="184" t="s">
        <v>145</v>
      </c>
      <c r="AR204" s="119" t="s">
        <v>1380</v>
      </c>
      <c r="AS204" s="119" t="s">
        <v>95</v>
      </c>
      <c r="AT204" s="119" t="s">
        <v>1381</v>
      </c>
      <c r="AU204" s="119"/>
      <c r="AV204" s="459"/>
      <c r="AW204" s="142" t="s">
        <v>139</v>
      </c>
      <c r="AX204" s="253" t="s">
        <v>2866</v>
      </c>
      <c r="AY204" s="271" t="s">
        <v>3052</v>
      </c>
      <c r="AZ204" s="271" t="s">
        <v>3053</v>
      </c>
      <c r="BA204" s="143" t="s">
        <v>145</v>
      </c>
      <c r="BB204" s="253" t="s">
        <v>2866</v>
      </c>
      <c r="BC204" s="271" t="s">
        <v>3161</v>
      </c>
      <c r="BD204" s="271" t="s">
        <v>3162</v>
      </c>
      <c r="BE204" s="373"/>
      <c r="BF204" s="448"/>
      <c r="BG204" s="448"/>
      <c r="BH204" s="163"/>
      <c r="BI204" s="191"/>
      <c r="BJ204" s="191"/>
      <c r="BK204" s="191"/>
      <c r="BL204" s="191"/>
      <c r="BM204" s="191"/>
      <c r="BN204" s="191"/>
      <c r="BO204" s="191"/>
      <c r="BP204" s="191"/>
      <c r="BQ204" s="191"/>
      <c r="BR204" s="191"/>
      <c r="BS204" s="191"/>
      <c r="BT204" s="191"/>
      <c r="BU204" s="191"/>
      <c r="BV204" s="191"/>
      <c r="BW204" s="191"/>
      <c r="BX204" s="191"/>
      <c r="BY204" s="191"/>
      <c r="BZ204" s="191"/>
      <c r="CA204" s="191"/>
      <c r="CB204" s="191"/>
      <c r="CC204" s="191"/>
      <c r="CD204" s="191"/>
      <c r="CE204" s="191"/>
      <c r="CF204" s="191"/>
      <c r="CG204" s="191"/>
      <c r="CH204" s="191"/>
      <c r="CI204" s="191"/>
      <c r="CJ204" s="191"/>
      <c r="CK204" s="191"/>
      <c r="CL204" s="191"/>
      <c r="CM204" s="191"/>
      <c r="CN204" s="191"/>
      <c r="CO204" s="191"/>
      <c r="CP204" s="191"/>
      <c r="CQ204" s="191"/>
      <c r="CR204" s="191"/>
      <c r="CS204" s="191"/>
      <c r="CT204" s="191"/>
      <c r="CU204" s="191"/>
      <c r="CV204" s="191"/>
      <c r="CW204" s="191"/>
      <c r="CX204" s="191"/>
      <c r="CY204" s="191"/>
      <c r="CZ204" s="191"/>
      <c r="DA204" s="191"/>
      <c r="DB204" s="191"/>
      <c r="DC204" s="191"/>
      <c r="DD204" s="191"/>
      <c r="DE204" s="191"/>
      <c r="DF204" s="191"/>
      <c r="DG204" s="191"/>
      <c r="DH204" s="191"/>
      <c r="DI204" s="191"/>
      <c r="DJ204" s="191"/>
      <c r="DK204" s="191"/>
      <c r="DL204" s="191"/>
      <c r="DM204" s="191"/>
      <c r="DN204" s="191"/>
      <c r="DO204" s="191"/>
      <c r="DP204" s="191"/>
      <c r="DQ204" s="191"/>
      <c r="DR204" s="191"/>
      <c r="DS204" s="191"/>
      <c r="DT204" s="191"/>
      <c r="DU204" s="191"/>
      <c r="DV204" s="191"/>
      <c r="DW204" s="191"/>
      <c r="DX204" s="191"/>
      <c r="DY204" s="191"/>
      <c r="DZ204" s="191"/>
      <c r="EA204" s="191"/>
      <c r="EB204" s="191"/>
      <c r="EC204" s="191"/>
      <c r="ED204" s="191"/>
      <c r="EE204" s="191"/>
      <c r="EF204" s="191"/>
      <c r="EG204" s="191"/>
      <c r="EH204" s="191"/>
      <c r="EI204" s="191"/>
      <c r="EJ204" s="191"/>
      <c r="EK204" s="191"/>
      <c r="EL204" s="191"/>
      <c r="EM204" s="191"/>
      <c r="EN204" s="191"/>
      <c r="EO204" s="191"/>
      <c r="EP204" s="191"/>
      <c r="EQ204" s="191"/>
      <c r="ER204" s="191"/>
      <c r="ES204" s="191"/>
      <c r="ET204" s="191"/>
      <c r="EU204" s="191"/>
      <c r="EV204" s="191"/>
      <c r="EW204" s="191"/>
      <c r="EX204" s="191"/>
      <c r="EY204" s="191"/>
      <c r="EZ204" s="191"/>
      <c r="FA204" s="191"/>
      <c r="FB204" s="191"/>
      <c r="FC204" s="191"/>
      <c r="FD204" s="191"/>
      <c r="FE204" s="191"/>
      <c r="FF204" s="191"/>
      <c r="FG204" s="191"/>
      <c r="FH204" s="191"/>
      <c r="FI204" s="191"/>
      <c r="FJ204" s="191"/>
      <c r="FK204" s="191"/>
      <c r="FL204" s="191"/>
      <c r="FM204" s="191"/>
      <c r="FN204" s="191"/>
      <c r="FO204" s="191"/>
      <c r="FP204" s="191"/>
      <c r="FQ204" s="191"/>
      <c r="FR204" s="191"/>
      <c r="FS204" s="191"/>
      <c r="FT204" s="191"/>
      <c r="FU204" s="191"/>
      <c r="FV204" s="191"/>
      <c r="FW204" s="191"/>
      <c r="FX204" s="191"/>
      <c r="FY204" s="191"/>
      <c r="FZ204" s="191"/>
      <c r="GA204" s="191"/>
      <c r="GB204" s="191"/>
      <c r="GC204" s="191"/>
      <c r="GD204" s="191"/>
      <c r="GE204" s="191"/>
      <c r="GF204" s="191"/>
      <c r="GG204" s="191"/>
      <c r="GH204" s="191"/>
      <c r="GI204" s="191"/>
      <c r="GJ204" s="191"/>
      <c r="GK204" s="191"/>
      <c r="GL204" s="191"/>
      <c r="GM204" s="191"/>
      <c r="GN204" s="191"/>
      <c r="GO204" s="191"/>
      <c r="GP204" s="191"/>
      <c r="GQ204" s="191"/>
      <c r="GR204" s="191"/>
      <c r="GS204" s="191"/>
      <c r="GT204" s="191"/>
      <c r="GU204" s="191"/>
      <c r="GV204" s="191"/>
      <c r="GW204" s="191"/>
      <c r="GX204" s="191"/>
      <c r="GY204" s="191"/>
      <c r="GZ204" s="191"/>
      <c r="HA204" s="191"/>
      <c r="HB204" s="191"/>
      <c r="HC204" s="191"/>
      <c r="HD204" s="191"/>
      <c r="HE204" s="191"/>
      <c r="HF204" s="191"/>
      <c r="HG204" s="191"/>
      <c r="HH204" s="191"/>
      <c r="HI204" s="191"/>
      <c r="HJ204" s="191"/>
      <c r="HK204" s="191"/>
      <c r="HL204" s="191"/>
      <c r="HM204" s="191"/>
      <c r="HN204" s="191"/>
      <c r="HO204" s="191"/>
      <c r="HP204" s="191"/>
      <c r="HQ204" s="191"/>
      <c r="HR204" s="191"/>
      <c r="HS204" s="191"/>
      <c r="HT204" s="191"/>
      <c r="HU204" s="191"/>
      <c r="HV204" s="191"/>
      <c r="HW204" s="191"/>
      <c r="HX204" s="191"/>
      <c r="HY204" s="191"/>
      <c r="HZ204" s="191"/>
      <c r="IA204" s="191"/>
      <c r="IB204" s="191"/>
      <c r="IC204" s="191"/>
      <c r="ID204" s="191"/>
      <c r="IE204" s="191"/>
      <c r="IF204" s="191"/>
      <c r="IG204" s="191"/>
      <c r="IH204" s="191"/>
      <c r="II204" s="191"/>
      <c r="IJ204" s="191"/>
      <c r="IK204" s="191"/>
      <c r="IL204" s="191"/>
      <c r="IM204" s="191"/>
      <c r="IN204" s="191"/>
      <c r="IO204" s="191"/>
      <c r="IP204" s="191"/>
      <c r="IQ204" s="191"/>
      <c r="IR204" s="191"/>
      <c r="IS204" s="191"/>
      <c r="IT204" s="191"/>
      <c r="IU204" s="191"/>
      <c r="IV204" s="191"/>
      <c r="IW204" s="191"/>
      <c r="IX204" s="191"/>
      <c r="IY204" s="191"/>
      <c r="IZ204" s="191"/>
      <c r="JA204" s="191"/>
      <c r="JB204" s="191"/>
      <c r="JC204" s="191"/>
      <c r="JD204" s="191"/>
      <c r="JE204" s="191"/>
      <c r="JF204" s="191"/>
      <c r="JG204" s="191"/>
      <c r="JH204" s="191"/>
      <c r="JI204" s="191"/>
      <c r="JJ204" s="191"/>
      <c r="JK204" s="191"/>
      <c r="JL204" s="191"/>
      <c r="JM204" s="191"/>
      <c r="JN204" s="191"/>
      <c r="JO204" s="191"/>
      <c r="JP204" s="191"/>
      <c r="JQ204" s="191"/>
      <c r="JR204" s="191"/>
      <c r="JS204" s="191"/>
      <c r="JT204" s="191"/>
      <c r="JU204" s="191"/>
      <c r="JV204" s="191"/>
      <c r="JW204" s="191"/>
      <c r="JX204" s="191"/>
      <c r="JY204" s="191"/>
      <c r="JZ204" s="191"/>
      <c r="KA204" s="191"/>
      <c r="KB204" s="191"/>
      <c r="KC204" s="191"/>
      <c r="KD204" s="191"/>
      <c r="KE204" s="191"/>
      <c r="KF204" s="191"/>
      <c r="KG204" s="191"/>
      <c r="KH204" s="191"/>
      <c r="KI204" s="191"/>
      <c r="KJ204" s="191"/>
      <c r="KK204" s="191"/>
      <c r="KL204" s="191"/>
      <c r="KM204" s="191"/>
      <c r="KN204" s="191"/>
      <c r="KO204" s="191"/>
      <c r="KP204" s="191"/>
      <c r="KQ204" s="191"/>
      <c r="KR204" s="191"/>
      <c r="KS204" s="191"/>
      <c r="KT204" s="191"/>
      <c r="KU204" s="191"/>
      <c r="KV204" s="191"/>
      <c r="KW204" s="191"/>
      <c r="KX204" s="191"/>
      <c r="KY204" s="191"/>
      <c r="KZ204" s="191"/>
      <c r="LA204" s="191"/>
      <c r="LB204" s="191"/>
      <c r="LC204" s="191"/>
      <c r="LD204" s="191"/>
      <c r="LE204" s="191"/>
      <c r="LF204" s="191"/>
      <c r="LG204" s="191"/>
      <c r="LH204" s="191"/>
      <c r="LI204" s="191"/>
      <c r="LJ204" s="191"/>
      <c r="LK204" s="191"/>
      <c r="LL204" s="191"/>
      <c r="LM204" s="191"/>
      <c r="LN204" s="191"/>
      <c r="LO204" s="191"/>
      <c r="LP204" s="191"/>
      <c r="LQ204" s="191"/>
      <c r="LR204" s="191"/>
      <c r="LS204" s="191"/>
      <c r="LT204" s="191"/>
      <c r="LU204" s="191"/>
      <c r="LV204" s="191"/>
      <c r="LW204" s="191"/>
      <c r="LX204" s="191"/>
      <c r="LY204" s="191"/>
      <c r="LZ204" s="191"/>
      <c r="MA204" s="191"/>
      <c r="MB204" s="191"/>
      <c r="MC204" s="191"/>
      <c r="MD204" s="191"/>
      <c r="ME204" s="191"/>
      <c r="MF204" s="191"/>
      <c r="MG204" s="191"/>
      <c r="MH204" s="191"/>
      <c r="MI204" s="191"/>
      <c r="MJ204" s="191"/>
      <c r="MK204" s="191"/>
      <c r="ML204" s="191"/>
      <c r="MM204" s="191"/>
      <c r="MN204" s="191"/>
      <c r="MO204" s="191"/>
      <c r="MP204" s="191"/>
      <c r="MQ204" s="191"/>
      <c r="MR204" s="191"/>
      <c r="MS204" s="191"/>
      <c r="MT204" s="191"/>
      <c r="MU204" s="191"/>
      <c r="MV204" s="191"/>
      <c r="MW204" s="191"/>
      <c r="MX204" s="191"/>
      <c r="MY204" s="191"/>
      <c r="MZ204" s="191"/>
      <c r="NA204" s="191"/>
      <c r="NB204" s="191"/>
      <c r="NC204" s="191"/>
      <c r="ND204" s="191"/>
      <c r="NE204" s="191"/>
      <c r="NF204" s="191"/>
      <c r="NG204" s="191"/>
      <c r="NH204" s="191"/>
      <c r="NI204" s="191"/>
      <c r="NJ204" s="191"/>
      <c r="NK204" s="191"/>
      <c r="NL204" s="191"/>
      <c r="NM204" s="191"/>
      <c r="NN204" s="191"/>
      <c r="NO204" s="191"/>
      <c r="NP204" s="191"/>
      <c r="NQ204" s="191"/>
      <c r="NR204" s="191"/>
      <c r="NS204" s="191"/>
      <c r="NT204" s="191"/>
      <c r="NU204" s="191"/>
      <c r="NV204" s="191"/>
      <c r="NW204" s="191"/>
      <c r="NX204" s="191"/>
      <c r="NY204" s="191"/>
      <c r="NZ204" s="191"/>
      <c r="OA204" s="191"/>
      <c r="OB204" s="191"/>
      <c r="OC204" s="191"/>
      <c r="OD204" s="191"/>
      <c r="OE204" s="191"/>
      <c r="OF204" s="191"/>
      <c r="OG204" s="191"/>
      <c r="OH204" s="191"/>
      <c r="OI204" s="191"/>
      <c r="OJ204" s="191"/>
      <c r="OK204" s="191"/>
      <c r="OL204" s="191"/>
      <c r="OM204" s="191"/>
      <c r="ON204" s="191"/>
      <c r="OO204" s="191"/>
      <c r="OP204" s="191"/>
      <c r="OQ204" s="191"/>
      <c r="OR204" s="191"/>
      <c r="OS204" s="191"/>
      <c r="OT204" s="191"/>
      <c r="OU204" s="191"/>
      <c r="OV204" s="191"/>
      <c r="OW204" s="191"/>
      <c r="OX204" s="191"/>
      <c r="OY204" s="191"/>
      <c r="OZ204" s="191"/>
      <c r="PA204" s="191"/>
      <c r="PB204" s="191"/>
      <c r="PC204" s="191"/>
      <c r="PD204" s="191"/>
      <c r="PE204" s="191"/>
      <c r="PF204" s="191"/>
      <c r="PG204" s="191"/>
      <c r="PH204" s="191"/>
      <c r="PI204" s="191"/>
      <c r="PJ204" s="191"/>
      <c r="PK204" s="191"/>
      <c r="PL204" s="191"/>
      <c r="PM204" s="191"/>
      <c r="PN204" s="191"/>
      <c r="PO204" s="191"/>
      <c r="PP204" s="191"/>
      <c r="PQ204" s="191"/>
      <c r="PR204" s="191"/>
      <c r="PS204" s="191"/>
      <c r="PT204" s="191"/>
      <c r="PU204" s="191"/>
      <c r="PV204" s="191"/>
      <c r="PW204" s="191"/>
      <c r="PX204" s="191"/>
      <c r="PY204" s="191"/>
      <c r="PZ204" s="191"/>
      <c r="QA204" s="191"/>
      <c r="QB204" s="191"/>
      <c r="QC204" s="191"/>
      <c r="QD204" s="191"/>
      <c r="QE204" s="191"/>
      <c r="QF204" s="191"/>
      <c r="QG204" s="191"/>
      <c r="QH204" s="191"/>
      <c r="QI204" s="191"/>
      <c r="QJ204" s="191"/>
      <c r="QK204" s="191"/>
      <c r="QL204" s="191"/>
      <c r="QM204" s="191"/>
      <c r="QN204" s="191"/>
      <c r="QO204" s="191"/>
      <c r="QP204" s="191"/>
      <c r="QQ204" s="191"/>
      <c r="QR204" s="191"/>
      <c r="QS204" s="191"/>
      <c r="QT204" s="191"/>
      <c r="QU204" s="191"/>
      <c r="QV204" s="191"/>
      <c r="QW204" s="191"/>
      <c r="QX204" s="191"/>
      <c r="QY204" s="191"/>
      <c r="QZ204" s="191"/>
      <c r="RA204" s="191"/>
      <c r="RB204" s="191"/>
      <c r="RC204" s="191"/>
      <c r="RD204" s="191"/>
      <c r="RE204" s="191"/>
      <c r="RF204" s="191"/>
      <c r="RG204" s="191"/>
      <c r="RH204" s="191"/>
      <c r="RI204" s="191"/>
      <c r="RJ204" s="191"/>
      <c r="RK204" s="191"/>
      <c r="RL204" s="191"/>
      <c r="RM204" s="191"/>
      <c r="RN204" s="191"/>
      <c r="RO204" s="191"/>
      <c r="RP204" s="191"/>
      <c r="RQ204" s="191"/>
      <c r="RR204" s="191"/>
      <c r="RS204" s="191"/>
      <c r="RT204" s="191"/>
      <c r="RU204" s="191"/>
      <c r="RV204" s="191"/>
      <c r="RW204" s="191"/>
      <c r="RX204" s="191"/>
      <c r="RY204" s="191"/>
      <c r="RZ204" s="191"/>
      <c r="SA204" s="191"/>
      <c r="SB204" s="191"/>
      <c r="SC204" s="191"/>
      <c r="SD204" s="191"/>
      <c r="SE204" s="191"/>
      <c r="SF204" s="191"/>
      <c r="SG204" s="191"/>
      <c r="SH204" s="191"/>
      <c r="SI204" s="191"/>
      <c r="SJ204" s="191"/>
      <c r="SK204" s="191"/>
      <c r="SL204" s="191"/>
      <c r="SM204" s="191"/>
      <c r="SN204" s="191"/>
      <c r="SO204" s="191"/>
      <c r="SP204" s="191"/>
      <c r="SQ204" s="191"/>
      <c r="SR204" s="191"/>
      <c r="SS204" s="191"/>
      <c r="ST204" s="191"/>
      <c r="SU204" s="191"/>
      <c r="SV204" s="191"/>
      <c r="SW204" s="191"/>
      <c r="SX204" s="191"/>
      <c r="SY204" s="191"/>
      <c r="SZ204" s="191"/>
      <c r="TA204" s="191"/>
      <c r="TB204" s="191"/>
      <c r="TC204" s="191"/>
      <c r="TD204" s="191"/>
      <c r="TE204" s="191"/>
      <c r="TF204" s="191"/>
      <c r="TG204" s="191"/>
      <c r="TH204" s="191"/>
      <c r="TI204" s="191"/>
      <c r="TJ204" s="191"/>
      <c r="TK204" s="191"/>
      <c r="TL204" s="191"/>
      <c r="TM204" s="191"/>
      <c r="TN204" s="191"/>
      <c r="TO204" s="191"/>
      <c r="TP204" s="191"/>
      <c r="TQ204" s="191"/>
      <c r="TR204" s="191"/>
      <c r="TS204" s="191"/>
      <c r="TT204" s="191"/>
      <c r="TU204" s="191"/>
      <c r="TV204" s="191"/>
      <c r="TW204" s="191"/>
      <c r="TX204" s="191"/>
      <c r="TY204" s="191"/>
      <c r="TZ204" s="191"/>
      <c r="UA204" s="191"/>
      <c r="UB204" s="191"/>
      <c r="UC204" s="191"/>
      <c r="UD204" s="191"/>
      <c r="UE204" s="191"/>
      <c r="UF204" s="191"/>
      <c r="UG204" s="191"/>
      <c r="UH204" s="191"/>
      <c r="UI204" s="191"/>
      <c r="UJ204" s="191"/>
      <c r="UK204" s="191"/>
      <c r="UL204" s="191"/>
      <c r="UM204" s="191"/>
      <c r="UN204" s="191"/>
      <c r="UO204" s="191"/>
      <c r="UP204" s="191"/>
      <c r="UQ204" s="191"/>
      <c r="UR204" s="191"/>
      <c r="US204" s="191"/>
      <c r="UT204" s="191"/>
      <c r="UU204" s="191"/>
      <c r="UV204" s="191"/>
      <c r="UW204" s="191"/>
      <c r="UX204" s="191"/>
      <c r="UY204" s="191"/>
      <c r="UZ204" s="191"/>
      <c r="VA204" s="191"/>
      <c r="VB204" s="191"/>
      <c r="VC204" s="191"/>
      <c r="VD204" s="191"/>
      <c r="VE204" s="191"/>
      <c r="VF204" s="191"/>
      <c r="VG204" s="191"/>
      <c r="VH204" s="191"/>
      <c r="VI204" s="191"/>
      <c r="VJ204" s="191"/>
      <c r="VK204" s="191"/>
      <c r="VL204" s="191"/>
      <c r="VM204" s="191"/>
      <c r="VN204" s="191"/>
      <c r="VO204" s="191"/>
      <c r="VP204" s="191"/>
      <c r="VQ204" s="191"/>
      <c r="VR204" s="191"/>
      <c r="VS204" s="191"/>
      <c r="VT204" s="191"/>
      <c r="VU204" s="191"/>
      <c r="VV204" s="191"/>
      <c r="VW204" s="191"/>
      <c r="VX204" s="191"/>
      <c r="VY204" s="191"/>
      <c r="VZ204" s="191"/>
      <c r="WA204" s="191"/>
      <c r="WB204" s="191"/>
      <c r="WC204" s="191"/>
      <c r="WD204" s="191"/>
      <c r="WE204" s="191"/>
      <c r="WF204" s="191"/>
      <c r="WG204" s="191"/>
      <c r="WH204" s="191"/>
      <c r="WI204" s="191"/>
      <c r="WJ204" s="191"/>
      <c r="WK204" s="191"/>
      <c r="WL204" s="191"/>
      <c r="WM204" s="191"/>
      <c r="WN204" s="191"/>
      <c r="WO204" s="191"/>
      <c r="WP204" s="191"/>
      <c r="WQ204" s="191"/>
      <c r="WR204" s="191"/>
      <c r="WS204" s="191"/>
      <c r="WT204" s="191"/>
      <c r="WU204" s="191"/>
      <c r="WV204" s="191"/>
      <c r="WW204" s="191"/>
      <c r="WX204" s="191"/>
      <c r="WY204" s="191"/>
      <c r="WZ204" s="191"/>
      <c r="XA204" s="191"/>
      <c r="XB204" s="191"/>
      <c r="XC204" s="191"/>
      <c r="XD204" s="191"/>
      <c r="XE204" s="191"/>
      <c r="XF204" s="191"/>
      <c r="XG204" s="191"/>
      <c r="XH204" s="191"/>
      <c r="XI204" s="191"/>
      <c r="XJ204" s="191"/>
      <c r="XK204" s="191"/>
      <c r="XL204" s="191"/>
      <c r="XM204" s="191"/>
      <c r="XN204" s="191"/>
      <c r="XO204" s="191"/>
      <c r="XP204" s="191"/>
      <c r="XQ204" s="191"/>
      <c r="XR204" s="191"/>
      <c r="XS204" s="191"/>
      <c r="XT204" s="191"/>
      <c r="XU204" s="191"/>
      <c r="XV204" s="191"/>
      <c r="XW204" s="191"/>
      <c r="XX204" s="191"/>
      <c r="XY204" s="191"/>
      <c r="XZ204" s="191"/>
      <c r="YA204" s="191"/>
      <c r="YB204" s="191"/>
      <c r="YC204" s="191"/>
      <c r="YD204" s="191"/>
      <c r="YE204" s="191"/>
      <c r="YF204" s="191"/>
      <c r="YG204" s="191"/>
      <c r="YH204" s="191"/>
      <c r="YI204" s="191"/>
      <c r="YJ204" s="191"/>
      <c r="YK204" s="191"/>
      <c r="YL204" s="191"/>
      <c r="YM204" s="191"/>
      <c r="YN204" s="191"/>
      <c r="YO204" s="191"/>
      <c r="YP204" s="191"/>
      <c r="YQ204" s="191"/>
      <c r="YR204" s="191"/>
      <c r="YS204" s="191"/>
      <c r="YT204" s="191"/>
      <c r="YU204" s="191"/>
      <c r="YV204" s="191"/>
      <c r="YW204" s="191"/>
      <c r="YX204" s="191"/>
      <c r="YY204" s="191"/>
      <c r="YZ204" s="191"/>
      <c r="ZA204" s="191"/>
      <c r="ZB204" s="191"/>
      <c r="ZC204" s="191"/>
      <c r="ZD204" s="191"/>
      <c r="ZE204" s="191"/>
      <c r="ZF204" s="191"/>
      <c r="ZG204" s="191"/>
      <c r="ZH204" s="191"/>
      <c r="ZI204" s="191"/>
      <c r="ZJ204" s="191"/>
      <c r="ZK204" s="191"/>
      <c r="ZL204" s="191"/>
      <c r="ZM204" s="191"/>
      <c r="ZN204" s="191"/>
      <c r="ZO204" s="191"/>
      <c r="ZP204" s="191"/>
      <c r="ZQ204" s="191"/>
      <c r="ZR204" s="191"/>
      <c r="ZS204" s="191"/>
      <c r="ZT204" s="191"/>
      <c r="ZU204" s="191"/>
      <c r="ZV204" s="191"/>
      <c r="ZW204" s="191"/>
      <c r="ZX204" s="191"/>
      <c r="ZY204" s="191"/>
      <c r="ZZ204" s="191"/>
      <c r="AAA204" s="191"/>
      <c r="AAB204" s="191"/>
      <c r="AAC204" s="191"/>
      <c r="AAD204" s="191"/>
      <c r="AAE204" s="191"/>
      <c r="AAF204" s="191"/>
      <c r="AAG204" s="191"/>
      <c r="AAH204" s="191"/>
      <c r="AAI204" s="191"/>
      <c r="AAJ204" s="191"/>
      <c r="AAK204" s="191"/>
      <c r="AAL204" s="191"/>
      <c r="AAM204" s="191"/>
      <c r="AAN204" s="191"/>
      <c r="AAO204" s="191"/>
      <c r="AAP204" s="191"/>
      <c r="AAQ204" s="191"/>
      <c r="AAR204" s="191"/>
      <c r="AAS204" s="191"/>
      <c r="AAT204" s="191"/>
      <c r="AAU204" s="191"/>
      <c r="AAV204" s="191"/>
      <c r="AAW204" s="191"/>
      <c r="AAX204" s="191"/>
      <c r="AAY204" s="191"/>
      <c r="AAZ204" s="191"/>
      <c r="ABA204" s="191"/>
      <c r="ABB204" s="191"/>
      <c r="ABC204" s="191"/>
      <c r="ABD204" s="191"/>
      <c r="ABE204" s="191"/>
      <c r="ABF204" s="191"/>
      <c r="ABG204" s="191"/>
      <c r="ABH204" s="191"/>
      <c r="ABI204" s="191"/>
      <c r="ABJ204" s="191"/>
      <c r="ABK204" s="191"/>
      <c r="ABL204" s="191"/>
      <c r="ABM204" s="191"/>
      <c r="ABN204" s="191"/>
      <c r="ABO204" s="191"/>
      <c r="ABP204" s="191"/>
      <c r="ABQ204" s="191"/>
      <c r="ABR204" s="191"/>
      <c r="ABS204" s="191"/>
      <c r="ABT204" s="191"/>
      <c r="ABU204" s="191"/>
      <c r="ABV204" s="191"/>
      <c r="ABW204" s="191"/>
      <c r="ABX204" s="191"/>
      <c r="ABY204" s="191"/>
      <c r="ABZ204" s="191"/>
      <c r="ACA204" s="191"/>
      <c r="ACB204" s="191"/>
      <c r="ACC204" s="191"/>
      <c r="ACD204" s="191"/>
      <c r="ACE204" s="191"/>
      <c r="ACF204" s="191"/>
      <c r="ACG204" s="191"/>
      <c r="ACH204" s="191"/>
      <c r="ACI204" s="191"/>
      <c r="ACJ204" s="191"/>
      <c r="ACK204" s="191"/>
      <c r="ACL204" s="191"/>
      <c r="ACM204" s="191"/>
      <c r="ACN204" s="191"/>
      <c r="ACO204" s="191"/>
      <c r="ACP204" s="191"/>
      <c r="ACQ204" s="191"/>
      <c r="ACR204" s="191"/>
      <c r="ACS204" s="191"/>
      <c r="ACT204" s="191"/>
      <c r="ACU204" s="191"/>
      <c r="ACV204" s="191"/>
      <c r="ACW204" s="191"/>
      <c r="ACX204" s="191"/>
      <c r="ACY204" s="191"/>
      <c r="ACZ204" s="191"/>
      <c r="ADA204" s="191"/>
      <c r="ADB204" s="191"/>
      <c r="ADC204" s="191"/>
      <c r="ADD204" s="191"/>
      <c r="ADE204" s="191"/>
      <c r="ADF204" s="191"/>
      <c r="ADG204" s="191"/>
      <c r="ADH204" s="191"/>
      <c r="ADI204" s="191"/>
      <c r="ADJ204" s="191"/>
      <c r="ADK204" s="191"/>
      <c r="ADL204" s="191"/>
      <c r="ADM204" s="191"/>
      <c r="ADN204" s="191"/>
      <c r="ADO204" s="191"/>
      <c r="ADP204" s="191"/>
      <c r="ADQ204" s="191"/>
      <c r="ADR204" s="191"/>
      <c r="ADS204" s="191"/>
      <c r="ADT204" s="191"/>
      <c r="ADU204" s="191"/>
      <c r="ADV204" s="191"/>
      <c r="ADW204" s="191"/>
      <c r="ADX204" s="191"/>
      <c r="ADY204" s="191"/>
      <c r="ADZ204" s="191"/>
      <c r="AEA204" s="191"/>
      <c r="AEB204" s="191"/>
      <c r="AEC204" s="191"/>
      <c r="AED204" s="191"/>
      <c r="AEE204" s="191"/>
      <c r="AEF204" s="191"/>
      <c r="AEG204" s="191"/>
      <c r="AEH204" s="191"/>
      <c r="AEI204" s="191"/>
      <c r="AEJ204" s="191"/>
      <c r="AEK204" s="191"/>
      <c r="AEL204" s="191"/>
      <c r="AEM204" s="191"/>
      <c r="AEN204" s="191"/>
      <c r="AEO204" s="191"/>
      <c r="AEP204" s="191"/>
      <c r="AEQ204" s="191"/>
      <c r="AER204" s="191"/>
      <c r="AES204" s="191"/>
      <c r="AET204" s="191"/>
      <c r="AEU204" s="191"/>
      <c r="AEV204" s="191"/>
      <c r="AEW204" s="191"/>
      <c r="AEX204" s="191"/>
      <c r="AEY204" s="191"/>
      <c r="AEZ204" s="191"/>
      <c r="AFA204" s="191"/>
      <c r="AFB204" s="191"/>
      <c r="AFC204" s="191"/>
      <c r="AFD204" s="191"/>
      <c r="AFE204" s="191"/>
      <c r="AFF204" s="191"/>
      <c r="AFG204" s="191"/>
      <c r="AFH204" s="191"/>
      <c r="AFI204" s="191"/>
      <c r="AFJ204" s="191"/>
      <c r="AFK204" s="191"/>
      <c r="AFL204" s="191"/>
      <c r="AFM204" s="191"/>
      <c r="AFN204" s="191"/>
      <c r="AFO204" s="191"/>
      <c r="AFP204" s="191"/>
      <c r="AFQ204" s="191"/>
      <c r="AFR204" s="191"/>
      <c r="AFS204" s="191"/>
      <c r="AFT204" s="191"/>
      <c r="AFU204" s="191"/>
      <c r="AFV204" s="191"/>
      <c r="AFW204" s="191"/>
      <c r="AFX204" s="191"/>
      <c r="AFY204" s="191"/>
      <c r="AFZ204" s="191"/>
      <c r="AGA204" s="191"/>
      <c r="AGB204" s="191"/>
      <c r="AGC204" s="191"/>
      <c r="AGD204" s="191"/>
      <c r="AGE204" s="191"/>
      <c r="AGF204" s="191"/>
      <c r="AGG204" s="191"/>
      <c r="AGH204" s="191"/>
      <c r="AGI204" s="191"/>
      <c r="AGJ204" s="191"/>
      <c r="AGK204" s="191"/>
      <c r="AGL204" s="191"/>
      <c r="AGM204" s="191"/>
      <c r="AGN204" s="191"/>
      <c r="AGO204" s="191"/>
      <c r="AGP204" s="191"/>
      <c r="AGQ204" s="191"/>
      <c r="AGR204" s="191"/>
      <c r="AGS204" s="191"/>
      <c r="AGT204" s="191"/>
      <c r="AGU204" s="191"/>
      <c r="AGV204" s="191"/>
      <c r="AGW204" s="191"/>
      <c r="AGX204" s="191"/>
      <c r="AGY204" s="191"/>
      <c r="AGZ204" s="191"/>
      <c r="AHA204" s="191"/>
      <c r="AHB204" s="191"/>
      <c r="AHC204" s="191"/>
      <c r="AHD204" s="191"/>
      <c r="AHE204" s="191"/>
      <c r="AHF204" s="191"/>
      <c r="AHG204" s="191"/>
      <c r="AHH204" s="191"/>
      <c r="AHI204" s="191"/>
      <c r="AHJ204" s="191"/>
      <c r="AHK204" s="191"/>
      <c r="AHL204" s="191"/>
      <c r="AHM204" s="191"/>
      <c r="AHN204" s="191"/>
      <c r="AHO204" s="191"/>
      <c r="AHP204" s="191"/>
      <c r="AHQ204" s="191"/>
      <c r="AHR204" s="191"/>
      <c r="AHS204" s="191"/>
      <c r="AHT204" s="191"/>
      <c r="AHU204" s="191"/>
      <c r="AHV204" s="191"/>
      <c r="AHW204" s="191"/>
      <c r="AHX204" s="191"/>
      <c r="AHY204" s="191"/>
      <c r="AHZ204" s="191"/>
      <c r="AIA204" s="191"/>
      <c r="AIB204" s="191"/>
      <c r="AIC204" s="191"/>
      <c r="AID204" s="191"/>
      <c r="AIE204" s="191"/>
      <c r="AIF204" s="191"/>
      <c r="AIG204" s="191"/>
      <c r="AIH204" s="191"/>
      <c r="AII204" s="191"/>
      <c r="AIJ204" s="191"/>
      <c r="AIK204" s="191"/>
      <c r="AIL204" s="191"/>
      <c r="AIM204" s="191"/>
      <c r="AIN204" s="191"/>
      <c r="AIO204" s="191"/>
      <c r="AIP204" s="191"/>
      <c r="AIQ204" s="191"/>
      <c r="AIR204" s="191"/>
      <c r="AIS204" s="191"/>
      <c r="AIT204" s="191"/>
      <c r="AIU204" s="191"/>
      <c r="AIV204" s="191"/>
      <c r="AIW204" s="191"/>
      <c r="AIX204" s="191"/>
      <c r="AIY204" s="191"/>
      <c r="AIZ204" s="191"/>
      <c r="AJA204" s="191"/>
      <c r="AJB204" s="191"/>
      <c r="AJC204" s="191"/>
      <c r="AJD204" s="191"/>
      <c r="AJE204" s="191"/>
      <c r="AJF204" s="191"/>
      <c r="AJG204" s="191"/>
      <c r="AJH204" s="191"/>
      <c r="AJI204" s="191"/>
      <c r="AJJ204" s="191"/>
      <c r="AJK204" s="191"/>
      <c r="AJL204" s="191"/>
      <c r="AJM204" s="191"/>
      <c r="AJN204" s="191"/>
      <c r="AJO204" s="191"/>
      <c r="AJP204" s="191"/>
      <c r="AJQ204" s="191"/>
      <c r="AJR204" s="191"/>
      <c r="AJS204" s="191"/>
      <c r="AJT204" s="191"/>
      <c r="AJU204" s="191"/>
      <c r="AJV204" s="191"/>
      <c r="AJW204" s="191"/>
      <c r="AJX204" s="191"/>
      <c r="AJY204" s="191"/>
      <c r="AJZ204" s="191"/>
      <c r="AKA204" s="191"/>
      <c r="AKB204" s="191"/>
      <c r="AKC204" s="191"/>
      <c r="AKD204" s="191"/>
      <c r="AKE204" s="191"/>
      <c r="AKF204" s="191"/>
      <c r="AKG204" s="191"/>
      <c r="AKH204" s="191"/>
      <c r="AKI204" s="191"/>
      <c r="AKJ204" s="191"/>
      <c r="AKK204" s="191"/>
      <c r="AKL204" s="191"/>
      <c r="AKM204" s="191"/>
      <c r="AKN204" s="191"/>
      <c r="AKO204" s="191"/>
      <c r="AKP204" s="191"/>
      <c r="AKQ204" s="191"/>
      <c r="AKR204" s="191"/>
      <c r="AKS204" s="191"/>
      <c r="AKT204" s="191"/>
      <c r="AKU204" s="191"/>
      <c r="AKV204" s="191"/>
      <c r="AKW204" s="191"/>
      <c r="AKX204" s="191"/>
      <c r="AKY204" s="191"/>
      <c r="AKZ204" s="191"/>
      <c r="ALA204" s="191"/>
      <c r="ALB204" s="191"/>
      <c r="ALC204" s="191"/>
      <c r="ALD204" s="191"/>
      <c r="ALE204" s="191"/>
      <c r="ALF204" s="191"/>
      <c r="ALG204" s="191"/>
      <c r="ALH204" s="191"/>
      <c r="ALI204" s="191"/>
      <c r="ALJ204" s="191"/>
      <c r="ALK204" s="191"/>
      <c r="ALL204" s="191"/>
      <c r="ALM204" s="191"/>
      <c r="ALN204" s="191"/>
      <c r="ALO204" s="191"/>
      <c r="ALP204" s="191"/>
      <c r="ALQ204" s="191"/>
      <c r="ALR204" s="191"/>
      <c r="ALS204" s="191"/>
      <c r="ALT204" s="191"/>
      <c r="ALU204" s="191"/>
      <c r="ALV204" s="191"/>
      <c r="ALW204" s="191"/>
      <c r="ALX204" s="191"/>
      <c r="ALY204" s="191"/>
      <c r="ALZ204" s="191"/>
      <c r="AMA204" s="191"/>
      <c r="AMB204" s="191"/>
      <c r="AMC204" s="191"/>
      <c r="AMD204" s="191"/>
      <c r="AME204" s="191"/>
      <c r="AMF204" s="191"/>
      <c r="AMG204" s="191"/>
      <c r="AMH204" s="191"/>
    </row>
    <row r="205" spans="1:1022" s="192" customFormat="1" ht="85.5" customHeight="1">
      <c r="A205" s="479">
        <v>57</v>
      </c>
      <c r="B205" s="454" t="s">
        <v>712</v>
      </c>
      <c r="C205" s="457"/>
      <c r="D205" s="454" t="s">
        <v>81</v>
      </c>
      <c r="E205" s="454" t="s">
        <v>82</v>
      </c>
      <c r="F205" s="456"/>
      <c r="G205" s="457"/>
      <c r="H205" s="368"/>
      <c r="I205" s="468"/>
      <c r="J205" s="183" t="s">
        <v>757</v>
      </c>
      <c r="K205" s="140"/>
      <c r="L205" s="468"/>
      <c r="M205" s="475"/>
      <c r="N205" s="477"/>
      <c r="O205" s="468"/>
      <c r="P205" s="470"/>
      <c r="Q205" s="472"/>
      <c r="R205" s="473"/>
      <c r="S205" s="474"/>
      <c r="T205" s="472"/>
      <c r="U205" s="462"/>
      <c r="V205" s="183" t="s">
        <v>150</v>
      </c>
      <c r="W205" s="116"/>
      <c r="X205" s="117"/>
      <c r="Y205" s="118"/>
      <c r="Z205" s="119"/>
      <c r="AA205" s="184" t="str">
        <f t="shared" si="5"/>
        <v/>
      </c>
      <c r="AB205" s="121"/>
      <c r="AC205" s="121"/>
      <c r="AD205" s="186" t="str">
        <f t="shared" si="6"/>
        <v/>
      </c>
      <c r="AE205" s="121"/>
      <c r="AF205" s="121"/>
      <c r="AG205" s="121"/>
      <c r="AH205" s="187" t="str">
        <f t="shared" si="262"/>
        <v/>
      </c>
      <c r="AI205" s="186" t="str">
        <f t="shared" si="7"/>
        <v/>
      </c>
      <c r="AJ205" s="464"/>
      <c r="AK205" s="465"/>
      <c r="AL205" s="188" t="str">
        <f t="shared" si="261"/>
        <v/>
      </c>
      <c r="AM205" s="466"/>
      <c r="AN205" s="465"/>
      <c r="AO205" s="467"/>
      <c r="AP205" s="457"/>
      <c r="AQ205" s="184" t="s">
        <v>155</v>
      </c>
      <c r="AR205" s="119"/>
      <c r="AS205" s="119"/>
      <c r="AT205" s="126"/>
      <c r="AU205" s="127"/>
      <c r="AV205" s="459"/>
      <c r="AW205" s="142" t="s">
        <v>150</v>
      </c>
      <c r="AX205" s="128"/>
      <c r="AY205" s="129"/>
      <c r="AZ205" s="130"/>
      <c r="BA205" s="143" t="s">
        <v>155</v>
      </c>
      <c r="BB205" s="128"/>
      <c r="BC205" s="128"/>
      <c r="BD205" s="128"/>
      <c r="BE205" s="373"/>
      <c r="BF205" s="448"/>
      <c r="BG205" s="448"/>
      <c r="BH205" s="163"/>
      <c r="BI205" s="191"/>
      <c r="BJ205" s="191"/>
      <c r="BK205" s="191"/>
      <c r="BL205" s="191"/>
      <c r="BM205" s="191"/>
      <c r="BN205" s="191"/>
      <c r="BO205" s="191"/>
      <c r="BP205" s="191"/>
      <c r="BQ205" s="191"/>
      <c r="BR205" s="191"/>
      <c r="BS205" s="191"/>
      <c r="BT205" s="191"/>
      <c r="BU205" s="191"/>
      <c r="BV205" s="191"/>
      <c r="BW205" s="191"/>
      <c r="BX205" s="191"/>
      <c r="BY205" s="191"/>
      <c r="BZ205" s="191"/>
      <c r="CA205" s="191"/>
      <c r="CB205" s="191"/>
      <c r="CC205" s="191"/>
      <c r="CD205" s="191"/>
      <c r="CE205" s="191"/>
      <c r="CF205" s="191"/>
      <c r="CG205" s="191"/>
      <c r="CH205" s="191"/>
      <c r="CI205" s="191"/>
      <c r="CJ205" s="191"/>
      <c r="CK205" s="191"/>
      <c r="CL205" s="191"/>
      <c r="CM205" s="191"/>
      <c r="CN205" s="191"/>
      <c r="CO205" s="191"/>
      <c r="CP205" s="191"/>
      <c r="CQ205" s="191"/>
      <c r="CR205" s="191"/>
      <c r="CS205" s="191"/>
      <c r="CT205" s="191"/>
      <c r="CU205" s="191"/>
      <c r="CV205" s="191"/>
      <c r="CW205" s="191"/>
      <c r="CX205" s="191"/>
      <c r="CY205" s="191"/>
      <c r="CZ205" s="191"/>
      <c r="DA205" s="191"/>
      <c r="DB205" s="191"/>
      <c r="DC205" s="191"/>
      <c r="DD205" s="191"/>
      <c r="DE205" s="191"/>
      <c r="DF205" s="191"/>
      <c r="DG205" s="191"/>
      <c r="DH205" s="191"/>
      <c r="DI205" s="191"/>
      <c r="DJ205" s="191"/>
      <c r="DK205" s="191"/>
      <c r="DL205" s="191"/>
      <c r="DM205" s="191"/>
      <c r="DN205" s="191"/>
      <c r="DO205" s="191"/>
      <c r="DP205" s="191"/>
      <c r="DQ205" s="191"/>
      <c r="DR205" s="191"/>
      <c r="DS205" s="191"/>
      <c r="DT205" s="191"/>
      <c r="DU205" s="191"/>
      <c r="DV205" s="191"/>
      <c r="DW205" s="191"/>
      <c r="DX205" s="191"/>
      <c r="DY205" s="191"/>
      <c r="DZ205" s="191"/>
      <c r="EA205" s="191"/>
      <c r="EB205" s="191"/>
      <c r="EC205" s="191"/>
      <c r="ED205" s="191"/>
      <c r="EE205" s="191"/>
      <c r="EF205" s="191"/>
      <c r="EG205" s="191"/>
      <c r="EH205" s="191"/>
      <c r="EI205" s="191"/>
      <c r="EJ205" s="191"/>
      <c r="EK205" s="191"/>
      <c r="EL205" s="191"/>
      <c r="EM205" s="191"/>
      <c r="EN205" s="191"/>
      <c r="EO205" s="191"/>
      <c r="EP205" s="191"/>
      <c r="EQ205" s="191"/>
      <c r="ER205" s="191"/>
      <c r="ES205" s="191"/>
      <c r="ET205" s="191"/>
      <c r="EU205" s="191"/>
      <c r="EV205" s="191"/>
      <c r="EW205" s="191"/>
      <c r="EX205" s="191"/>
      <c r="EY205" s="191"/>
      <c r="EZ205" s="191"/>
      <c r="FA205" s="191"/>
      <c r="FB205" s="191"/>
      <c r="FC205" s="191"/>
      <c r="FD205" s="191"/>
      <c r="FE205" s="191"/>
      <c r="FF205" s="191"/>
      <c r="FG205" s="191"/>
      <c r="FH205" s="191"/>
      <c r="FI205" s="191"/>
      <c r="FJ205" s="191"/>
      <c r="FK205" s="191"/>
      <c r="FL205" s="191"/>
      <c r="FM205" s="191"/>
      <c r="FN205" s="191"/>
      <c r="FO205" s="191"/>
      <c r="FP205" s="191"/>
      <c r="FQ205" s="191"/>
      <c r="FR205" s="191"/>
      <c r="FS205" s="191"/>
      <c r="FT205" s="191"/>
      <c r="FU205" s="191"/>
      <c r="FV205" s="191"/>
      <c r="FW205" s="191"/>
      <c r="FX205" s="191"/>
      <c r="FY205" s="191"/>
      <c r="FZ205" s="191"/>
      <c r="GA205" s="191"/>
      <c r="GB205" s="191"/>
      <c r="GC205" s="191"/>
      <c r="GD205" s="191"/>
      <c r="GE205" s="191"/>
      <c r="GF205" s="191"/>
      <c r="GG205" s="191"/>
      <c r="GH205" s="191"/>
      <c r="GI205" s="191"/>
      <c r="GJ205" s="191"/>
      <c r="GK205" s="191"/>
      <c r="GL205" s="191"/>
      <c r="GM205" s="191"/>
      <c r="GN205" s="191"/>
      <c r="GO205" s="191"/>
      <c r="GP205" s="191"/>
      <c r="GQ205" s="191"/>
      <c r="GR205" s="191"/>
      <c r="GS205" s="191"/>
      <c r="GT205" s="191"/>
      <c r="GU205" s="191"/>
      <c r="GV205" s="191"/>
      <c r="GW205" s="191"/>
      <c r="GX205" s="191"/>
      <c r="GY205" s="191"/>
      <c r="GZ205" s="191"/>
      <c r="HA205" s="191"/>
      <c r="HB205" s="191"/>
      <c r="HC205" s="191"/>
      <c r="HD205" s="191"/>
      <c r="HE205" s="191"/>
      <c r="HF205" s="191"/>
      <c r="HG205" s="191"/>
      <c r="HH205" s="191"/>
      <c r="HI205" s="191"/>
      <c r="HJ205" s="191"/>
      <c r="HK205" s="191"/>
      <c r="HL205" s="191"/>
      <c r="HM205" s="191"/>
      <c r="HN205" s="191"/>
      <c r="HO205" s="191"/>
      <c r="HP205" s="191"/>
      <c r="HQ205" s="191"/>
      <c r="HR205" s="191"/>
      <c r="HS205" s="191"/>
      <c r="HT205" s="191"/>
      <c r="HU205" s="191"/>
      <c r="HV205" s="191"/>
      <c r="HW205" s="191"/>
      <c r="HX205" s="191"/>
      <c r="HY205" s="191"/>
      <c r="HZ205" s="191"/>
      <c r="IA205" s="191"/>
      <c r="IB205" s="191"/>
      <c r="IC205" s="191"/>
      <c r="ID205" s="191"/>
      <c r="IE205" s="191"/>
      <c r="IF205" s="191"/>
      <c r="IG205" s="191"/>
      <c r="IH205" s="191"/>
      <c r="II205" s="191"/>
      <c r="IJ205" s="191"/>
      <c r="IK205" s="191"/>
      <c r="IL205" s="191"/>
      <c r="IM205" s="191"/>
      <c r="IN205" s="191"/>
      <c r="IO205" s="191"/>
      <c r="IP205" s="191"/>
      <c r="IQ205" s="191"/>
      <c r="IR205" s="191"/>
      <c r="IS205" s="191"/>
      <c r="IT205" s="191"/>
      <c r="IU205" s="191"/>
      <c r="IV205" s="191"/>
      <c r="IW205" s="191"/>
      <c r="IX205" s="191"/>
      <c r="IY205" s="191"/>
      <c r="IZ205" s="191"/>
      <c r="JA205" s="191"/>
      <c r="JB205" s="191"/>
      <c r="JC205" s="191"/>
      <c r="JD205" s="191"/>
      <c r="JE205" s="191"/>
      <c r="JF205" s="191"/>
      <c r="JG205" s="191"/>
      <c r="JH205" s="191"/>
      <c r="JI205" s="191"/>
      <c r="JJ205" s="191"/>
      <c r="JK205" s="191"/>
      <c r="JL205" s="191"/>
      <c r="JM205" s="191"/>
      <c r="JN205" s="191"/>
      <c r="JO205" s="191"/>
      <c r="JP205" s="191"/>
      <c r="JQ205" s="191"/>
      <c r="JR205" s="191"/>
      <c r="JS205" s="191"/>
      <c r="JT205" s="191"/>
      <c r="JU205" s="191"/>
      <c r="JV205" s="191"/>
      <c r="JW205" s="191"/>
      <c r="JX205" s="191"/>
      <c r="JY205" s="191"/>
      <c r="JZ205" s="191"/>
      <c r="KA205" s="191"/>
      <c r="KB205" s="191"/>
      <c r="KC205" s="191"/>
      <c r="KD205" s="191"/>
      <c r="KE205" s="191"/>
      <c r="KF205" s="191"/>
      <c r="KG205" s="191"/>
      <c r="KH205" s="191"/>
      <c r="KI205" s="191"/>
      <c r="KJ205" s="191"/>
      <c r="KK205" s="191"/>
      <c r="KL205" s="191"/>
      <c r="KM205" s="191"/>
      <c r="KN205" s="191"/>
      <c r="KO205" s="191"/>
      <c r="KP205" s="191"/>
      <c r="KQ205" s="191"/>
      <c r="KR205" s="191"/>
      <c r="KS205" s="191"/>
      <c r="KT205" s="191"/>
      <c r="KU205" s="191"/>
      <c r="KV205" s="191"/>
      <c r="KW205" s="191"/>
      <c r="KX205" s="191"/>
      <c r="KY205" s="191"/>
      <c r="KZ205" s="191"/>
      <c r="LA205" s="191"/>
      <c r="LB205" s="191"/>
      <c r="LC205" s="191"/>
      <c r="LD205" s="191"/>
      <c r="LE205" s="191"/>
      <c r="LF205" s="191"/>
      <c r="LG205" s="191"/>
      <c r="LH205" s="191"/>
      <c r="LI205" s="191"/>
      <c r="LJ205" s="191"/>
      <c r="LK205" s="191"/>
      <c r="LL205" s="191"/>
      <c r="LM205" s="191"/>
      <c r="LN205" s="191"/>
      <c r="LO205" s="191"/>
      <c r="LP205" s="191"/>
      <c r="LQ205" s="191"/>
      <c r="LR205" s="191"/>
      <c r="LS205" s="191"/>
      <c r="LT205" s="191"/>
      <c r="LU205" s="191"/>
      <c r="LV205" s="191"/>
      <c r="LW205" s="191"/>
      <c r="LX205" s="191"/>
      <c r="LY205" s="191"/>
      <c r="LZ205" s="191"/>
      <c r="MA205" s="191"/>
      <c r="MB205" s="191"/>
      <c r="MC205" s="191"/>
      <c r="MD205" s="191"/>
      <c r="ME205" s="191"/>
      <c r="MF205" s="191"/>
      <c r="MG205" s="191"/>
      <c r="MH205" s="191"/>
      <c r="MI205" s="191"/>
      <c r="MJ205" s="191"/>
      <c r="MK205" s="191"/>
      <c r="ML205" s="191"/>
      <c r="MM205" s="191"/>
      <c r="MN205" s="191"/>
      <c r="MO205" s="191"/>
      <c r="MP205" s="191"/>
      <c r="MQ205" s="191"/>
      <c r="MR205" s="191"/>
      <c r="MS205" s="191"/>
      <c r="MT205" s="191"/>
      <c r="MU205" s="191"/>
      <c r="MV205" s="191"/>
      <c r="MW205" s="191"/>
      <c r="MX205" s="191"/>
      <c r="MY205" s="191"/>
      <c r="MZ205" s="191"/>
      <c r="NA205" s="191"/>
      <c r="NB205" s="191"/>
      <c r="NC205" s="191"/>
      <c r="ND205" s="191"/>
      <c r="NE205" s="191"/>
      <c r="NF205" s="191"/>
      <c r="NG205" s="191"/>
      <c r="NH205" s="191"/>
      <c r="NI205" s="191"/>
      <c r="NJ205" s="191"/>
      <c r="NK205" s="191"/>
      <c r="NL205" s="191"/>
      <c r="NM205" s="191"/>
      <c r="NN205" s="191"/>
      <c r="NO205" s="191"/>
      <c r="NP205" s="191"/>
      <c r="NQ205" s="191"/>
      <c r="NR205" s="191"/>
      <c r="NS205" s="191"/>
      <c r="NT205" s="191"/>
      <c r="NU205" s="191"/>
      <c r="NV205" s="191"/>
      <c r="NW205" s="191"/>
      <c r="NX205" s="191"/>
      <c r="NY205" s="191"/>
      <c r="NZ205" s="191"/>
      <c r="OA205" s="191"/>
      <c r="OB205" s="191"/>
      <c r="OC205" s="191"/>
      <c r="OD205" s="191"/>
      <c r="OE205" s="191"/>
      <c r="OF205" s="191"/>
      <c r="OG205" s="191"/>
      <c r="OH205" s="191"/>
      <c r="OI205" s="191"/>
      <c r="OJ205" s="191"/>
      <c r="OK205" s="191"/>
      <c r="OL205" s="191"/>
      <c r="OM205" s="191"/>
      <c r="ON205" s="191"/>
      <c r="OO205" s="191"/>
      <c r="OP205" s="191"/>
      <c r="OQ205" s="191"/>
      <c r="OR205" s="191"/>
      <c r="OS205" s="191"/>
      <c r="OT205" s="191"/>
      <c r="OU205" s="191"/>
      <c r="OV205" s="191"/>
      <c r="OW205" s="191"/>
      <c r="OX205" s="191"/>
      <c r="OY205" s="191"/>
      <c r="OZ205" s="191"/>
      <c r="PA205" s="191"/>
      <c r="PB205" s="191"/>
      <c r="PC205" s="191"/>
      <c r="PD205" s="191"/>
      <c r="PE205" s="191"/>
      <c r="PF205" s="191"/>
      <c r="PG205" s="191"/>
      <c r="PH205" s="191"/>
      <c r="PI205" s="191"/>
      <c r="PJ205" s="191"/>
      <c r="PK205" s="191"/>
      <c r="PL205" s="191"/>
      <c r="PM205" s="191"/>
      <c r="PN205" s="191"/>
      <c r="PO205" s="191"/>
      <c r="PP205" s="191"/>
      <c r="PQ205" s="191"/>
      <c r="PR205" s="191"/>
      <c r="PS205" s="191"/>
      <c r="PT205" s="191"/>
      <c r="PU205" s="191"/>
      <c r="PV205" s="191"/>
      <c r="PW205" s="191"/>
      <c r="PX205" s="191"/>
      <c r="PY205" s="191"/>
      <c r="PZ205" s="191"/>
      <c r="QA205" s="191"/>
      <c r="QB205" s="191"/>
      <c r="QC205" s="191"/>
      <c r="QD205" s="191"/>
      <c r="QE205" s="191"/>
      <c r="QF205" s="191"/>
      <c r="QG205" s="191"/>
      <c r="QH205" s="191"/>
      <c r="QI205" s="191"/>
      <c r="QJ205" s="191"/>
      <c r="QK205" s="191"/>
      <c r="QL205" s="191"/>
      <c r="QM205" s="191"/>
      <c r="QN205" s="191"/>
      <c r="QO205" s="191"/>
      <c r="QP205" s="191"/>
      <c r="QQ205" s="191"/>
      <c r="QR205" s="191"/>
      <c r="QS205" s="191"/>
      <c r="QT205" s="191"/>
      <c r="QU205" s="191"/>
      <c r="QV205" s="191"/>
      <c r="QW205" s="191"/>
      <c r="QX205" s="191"/>
      <c r="QY205" s="191"/>
      <c r="QZ205" s="191"/>
      <c r="RA205" s="191"/>
      <c r="RB205" s="191"/>
      <c r="RC205" s="191"/>
      <c r="RD205" s="191"/>
      <c r="RE205" s="191"/>
      <c r="RF205" s="191"/>
      <c r="RG205" s="191"/>
      <c r="RH205" s="191"/>
      <c r="RI205" s="191"/>
      <c r="RJ205" s="191"/>
      <c r="RK205" s="191"/>
      <c r="RL205" s="191"/>
      <c r="RM205" s="191"/>
      <c r="RN205" s="191"/>
      <c r="RO205" s="191"/>
      <c r="RP205" s="191"/>
      <c r="RQ205" s="191"/>
      <c r="RR205" s="191"/>
      <c r="RS205" s="191"/>
      <c r="RT205" s="191"/>
      <c r="RU205" s="191"/>
      <c r="RV205" s="191"/>
      <c r="RW205" s="191"/>
      <c r="RX205" s="191"/>
      <c r="RY205" s="191"/>
      <c r="RZ205" s="191"/>
      <c r="SA205" s="191"/>
      <c r="SB205" s="191"/>
      <c r="SC205" s="191"/>
      <c r="SD205" s="191"/>
      <c r="SE205" s="191"/>
      <c r="SF205" s="191"/>
      <c r="SG205" s="191"/>
      <c r="SH205" s="191"/>
      <c r="SI205" s="191"/>
      <c r="SJ205" s="191"/>
      <c r="SK205" s="191"/>
      <c r="SL205" s="191"/>
      <c r="SM205" s="191"/>
      <c r="SN205" s="191"/>
      <c r="SO205" s="191"/>
      <c r="SP205" s="191"/>
      <c r="SQ205" s="191"/>
      <c r="SR205" s="191"/>
      <c r="SS205" s="191"/>
      <c r="ST205" s="191"/>
      <c r="SU205" s="191"/>
      <c r="SV205" s="191"/>
      <c r="SW205" s="191"/>
      <c r="SX205" s="191"/>
      <c r="SY205" s="191"/>
      <c r="SZ205" s="191"/>
      <c r="TA205" s="191"/>
      <c r="TB205" s="191"/>
      <c r="TC205" s="191"/>
      <c r="TD205" s="191"/>
      <c r="TE205" s="191"/>
      <c r="TF205" s="191"/>
      <c r="TG205" s="191"/>
      <c r="TH205" s="191"/>
      <c r="TI205" s="191"/>
      <c r="TJ205" s="191"/>
      <c r="TK205" s="191"/>
      <c r="TL205" s="191"/>
      <c r="TM205" s="191"/>
      <c r="TN205" s="191"/>
      <c r="TO205" s="191"/>
      <c r="TP205" s="191"/>
      <c r="TQ205" s="191"/>
      <c r="TR205" s="191"/>
      <c r="TS205" s="191"/>
      <c r="TT205" s="191"/>
      <c r="TU205" s="191"/>
      <c r="TV205" s="191"/>
      <c r="TW205" s="191"/>
      <c r="TX205" s="191"/>
      <c r="TY205" s="191"/>
      <c r="TZ205" s="191"/>
      <c r="UA205" s="191"/>
      <c r="UB205" s="191"/>
      <c r="UC205" s="191"/>
      <c r="UD205" s="191"/>
      <c r="UE205" s="191"/>
      <c r="UF205" s="191"/>
      <c r="UG205" s="191"/>
      <c r="UH205" s="191"/>
      <c r="UI205" s="191"/>
      <c r="UJ205" s="191"/>
      <c r="UK205" s="191"/>
      <c r="UL205" s="191"/>
      <c r="UM205" s="191"/>
      <c r="UN205" s="191"/>
      <c r="UO205" s="191"/>
      <c r="UP205" s="191"/>
      <c r="UQ205" s="191"/>
      <c r="UR205" s="191"/>
      <c r="US205" s="191"/>
      <c r="UT205" s="191"/>
      <c r="UU205" s="191"/>
      <c r="UV205" s="191"/>
      <c r="UW205" s="191"/>
      <c r="UX205" s="191"/>
      <c r="UY205" s="191"/>
      <c r="UZ205" s="191"/>
      <c r="VA205" s="191"/>
      <c r="VB205" s="191"/>
      <c r="VC205" s="191"/>
      <c r="VD205" s="191"/>
      <c r="VE205" s="191"/>
      <c r="VF205" s="191"/>
      <c r="VG205" s="191"/>
      <c r="VH205" s="191"/>
      <c r="VI205" s="191"/>
      <c r="VJ205" s="191"/>
      <c r="VK205" s="191"/>
      <c r="VL205" s="191"/>
      <c r="VM205" s="191"/>
      <c r="VN205" s="191"/>
      <c r="VO205" s="191"/>
      <c r="VP205" s="191"/>
      <c r="VQ205" s="191"/>
      <c r="VR205" s="191"/>
      <c r="VS205" s="191"/>
      <c r="VT205" s="191"/>
      <c r="VU205" s="191"/>
      <c r="VV205" s="191"/>
      <c r="VW205" s="191"/>
      <c r="VX205" s="191"/>
      <c r="VY205" s="191"/>
      <c r="VZ205" s="191"/>
      <c r="WA205" s="191"/>
      <c r="WB205" s="191"/>
      <c r="WC205" s="191"/>
      <c r="WD205" s="191"/>
      <c r="WE205" s="191"/>
      <c r="WF205" s="191"/>
      <c r="WG205" s="191"/>
      <c r="WH205" s="191"/>
      <c r="WI205" s="191"/>
      <c r="WJ205" s="191"/>
      <c r="WK205" s="191"/>
      <c r="WL205" s="191"/>
      <c r="WM205" s="191"/>
      <c r="WN205" s="191"/>
      <c r="WO205" s="191"/>
      <c r="WP205" s="191"/>
      <c r="WQ205" s="191"/>
      <c r="WR205" s="191"/>
      <c r="WS205" s="191"/>
      <c r="WT205" s="191"/>
      <c r="WU205" s="191"/>
      <c r="WV205" s="191"/>
      <c r="WW205" s="191"/>
      <c r="WX205" s="191"/>
      <c r="WY205" s="191"/>
      <c r="WZ205" s="191"/>
      <c r="XA205" s="191"/>
      <c r="XB205" s="191"/>
      <c r="XC205" s="191"/>
      <c r="XD205" s="191"/>
      <c r="XE205" s="191"/>
      <c r="XF205" s="191"/>
      <c r="XG205" s="191"/>
      <c r="XH205" s="191"/>
      <c r="XI205" s="191"/>
      <c r="XJ205" s="191"/>
      <c r="XK205" s="191"/>
      <c r="XL205" s="191"/>
      <c r="XM205" s="191"/>
      <c r="XN205" s="191"/>
      <c r="XO205" s="191"/>
      <c r="XP205" s="191"/>
      <c r="XQ205" s="191"/>
      <c r="XR205" s="191"/>
      <c r="XS205" s="191"/>
      <c r="XT205" s="191"/>
      <c r="XU205" s="191"/>
      <c r="XV205" s="191"/>
      <c r="XW205" s="191"/>
      <c r="XX205" s="191"/>
      <c r="XY205" s="191"/>
      <c r="XZ205" s="191"/>
      <c r="YA205" s="191"/>
      <c r="YB205" s="191"/>
      <c r="YC205" s="191"/>
      <c r="YD205" s="191"/>
      <c r="YE205" s="191"/>
      <c r="YF205" s="191"/>
      <c r="YG205" s="191"/>
      <c r="YH205" s="191"/>
      <c r="YI205" s="191"/>
      <c r="YJ205" s="191"/>
      <c r="YK205" s="191"/>
      <c r="YL205" s="191"/>
      <c r="YM205" s="191"/>
      <c r="YN205" s="191"/>
      <c r="YO205" s="191"/>
      <c r="YP205" s="191"/>
      <c r="YQ205" s="191"/>
      <c r="YR205" s="191"/>
      <c r="YS205" s="191"/>
      <c r="YT205" s="191"/>
      <c r="YU205" s="191"/>
      <c r="YV205" s="191"/>
      <c r="YW205" s="191"/>
      <c r="YX205" s="191"/>
      <c r="YY205" s="191"/>
      <c r="YZ205" s="191"/>
      <c r="ZA205" s="191"/>
      <c r="ZB205" s="191"/>
      <c r="ZC205" s="191"/>
      <c r="ZD205" s="191"/>
      <c r="ZE205" s="191"/>
      <c r="ZF205" s="191"/>
      <c r="ZG205" s="191"/>
      <c r="ZH205" s="191"/>
      <c r="ZI205" s="191"/>
      <c r="ZJ205" s="191"/>
      <c r="ZK205" s="191"/>
      <c r="ZL205" s="191"/>
      <c r="ZM205" s="191"/>
      <c r="ZN205" s="191"/>
      <c r="ZO205" s="191"/>
      <c r="ZP205" s="191"/>
      <c r="ZQ205" s="191"/>
      <c r="ZR205" s="191"/>
      <c r="ZS205" s="191"/>
      <c r="ZT205" s="191"/>
      <c r="ZU205" s="191"/>
      <c r="ZV205" s="191"/>
      <c r="ZW205" s="191"/>
      <c r="ZX205" s="191"/>
      <c r="ZY205" s="191"/>
      <c r="ZZ205" s="191"/>
      <c r="AAA205" s="191"/>
      <c r="AAB205" s="191"/>
      <c r="AAC205" s="191"/>
      <c r="AAD205" s="191"/>
      <c r="AAE205" s="191"/>
      <c r="AAF205" s="191"/>
      <c r="AAG205" s="191"/>
      <c r="AAH205" s="191"/>
      <c r="AAI205" s="191"/>
      <c r="AAJ205" s="191"/>
      <c r="AAK205" s="191"/>
      <c r="AAL205" s="191"/>
      <c r="AAM205" s="191"/>
      <c r="AAN205" s="191"/>
      <c r="AAO205" s="191"/>
      <c r="AAP205" s="191"/>
      <c r="AAQ205" s="191"/>
      <c r="AAR205" s="191"/>
      <c r="AAS205" s="191"/>
      <c r="AAT205" s="191"/>
      <c r="AAU205" s="191"/>
      <c r="AAV205" s="191"/>
      <c r="AAW205" s="191"/>
      <c r="AAX205" s="191"/>
      <c r="AAY205" s="191"/>
      <c r="AAZ205" s="191"/>
      <c r="ABA205" s="191"/>
      <c r="ABB205" s="191"/>
      <c r="ABC205" s="191"/>
      <c r="ABD205" s="191"/>
      <c r="ABE205" s="191"/>
      <c r="ABF205" s="191"/>
      <c r="ABG205" s="191"/>
      <c r="ABH205" s="191"/>
      <c r="ABI205" s="191"/>
      <c r="ABJ205" s="191"/>
      <c r="ABK205" s="191"/>
      <c r="ABL205" s="191"/>
      <c r="ABM205" s="191"/>
      <c r="ABN205" s="191"/>
      <c r="ABO205" s="191"/>
      <c r="ABP205" s="191"/>
      <c r="ABQ205" s="191"/>
      <c r="ABR205" s="191"/>
      <c r="ABS205" s="191"/>
      <c r="ABT205" s="191"/>
      <c r="ABU205" s="191"/>
      <c r="ABV205" s="191"/>
      <c r="ABW205" s="191"/>
      <c r="ABX205" s="191"/>
      <c r="ABY205" s="191"/>
      <c r="ABZ205" s="191"/>
      <c r="ACA205" s="191"/>
      <c r="ACB205" s="191"/>
      <c r="ACC205" s="191"/>
      <c r="ACD205" s="191"/>
      <c r="ACE205" s="191"/>
      <c r="ACF205" s="191"/>
      <c r="ACG205" s="191"/>
      <c r="ACH205" s="191"/>
      <c r="ACI205" s="191"/>
      <c r="ACJ205" s="191"/>
      <c r="ACK205" s="191"/>
      <c r="ACL205" s="191"/>
      <c r="ACM205" s="191"/>
      <c r="ACN205" s="191"/>
      <c r="ACO205" s="191"/>
      <c r="ACP205" s="191"/>
      <c r="ACQ205" s="191"/>
      <c r="ACR205" s="191"/>
      <c r="ACS205" s="191"/>
      <c r="ACT205" s="191"/>
      <c r="ACU205" s="191"/>
      <c r="ACV205" s="191"/>
      <c r="ACW205" s="191"/>
      <c r="ACX205" s="191"/>
      <c r="ACY205" s="191"/>
      <c r="ACZ205" s="191"/>
      <c r="ADA205" s="191"/>
      <c r="ADB205" s="191"/>
      <c r="ADC205" s="191"/>
      <c r="ADD205" s="191"/>
      <c r="ADE205" s="191"/>
      <c r="ADF205" s="191"/>
      <c r="ADG205" s="191"/>
      <c r="ADH205" s="191"/>
      <c r="ADI205" s="191"/>
      <c r="ADJ205" s="191"/>
      <c r="ADK205" s="191"/>
      <c r="ADL205" s="191"/>
      <c r="ADM205" s="191"/>
      <c r="ADN205" s="191"/>
      <c r="ADO205" s="191"/>
      <c r="ADP205" s="191"/>
      <c r="ADQ205" s="191"/>
      <c r="ADR205" s="191"/>
      <c r="ADS205" s="191"/>
      <c r="ADT205" s="191"/>
      <c r="ADU205" s="191"/>
      <c r="ADV205" s="191"/>
      <c r="ADW205" s="191"/>
      <c r="ADX205" s="191"/>
      <c r="ADY205" s="191"/>
      <c r="ADZ205" s="191"/>
      <c r="AEA205" s="191"/>
      <c r="AEB205" s="191"/>
      <c r="AEC205" s="191"/>
      <c r="AED205" s="191"/>
      <c r="AEE205" s="191"/>
      <c r="AEF205" s="191"/>
      <c r="AEG205" s="191"/>
      <c r="AEH205" s="191"/>
      <c r="AEI205" s="191"/>
      <c r="AEJ205" s="191"/>
      <c r="AEK205" s="191"/>
      <c r="AEL205" s="191"/>
      <c r="AEM205" s="191"/>
      <c r="AEN205" s="191"/>
      <c r="AEO205" s="191"/>
      <c r="AEP205" s="191"/>
      <c r="AEQ205" s="191"/>
      <c r="AER205" s="191"/>
      <c r="AES205" s="191"/>
      <c r="AET205" s="191"/>
      <c r="AEU205" s="191"/>
      <c r="AEV205" s="191"/>
      <c r="AEW205" s="191"/>
      <c r="AEX205" s="191"/>
      <c r="AEY205" s="191"/>
      <c r="AEZ205" s="191"/>
      <c r="AFA205" s="191"/>
      <c r="AFB205" s="191"/>
      <c r="AFC205" s="191"/>
      <c r="AFD205" s="191"/>
      <c r="AFE205" s="191"/>
      <c r="AFF205" s="191"/>
      <c r="AFG205" s="191"/>
      <c r="AFH205" s="191"/>
      <c r="AFI205" s="191"/>
      <c r="AFJ205" s="191"/>
      <c r="AFK205" s="191"/>
      <c r="AFL205" s="191"/>
      <c r="AFM205" s="191"/>
      <c r="AFN205" s="191"/>
      <c r="AFO205" s="191"/>
      <c r="AFP205" s="191"/>
      <c r="AFQ205" s="191"/>
      <c r="AFR205" s="191"/>
      <c r="AFS205" s="191"/>
      <c r="AFT205" s="191"/>
      <c r="AFU205" s="191"/>
      <c r="AFV205" s="191"/>
      <c r="AFW205" s="191"/>
      <c r="AFX205" s="191"/>
      <c r="AFY205" s="191"/>
      <c r="AFZ205" s="191"/>
      <c r="AGA205" s="191"/>
      <c r="AGB205" s="191"/>
      <c r="AGC205" s="191"/>
      <c r="AGD205" s="191"/>
      <c r="AGE205" s="191"/>
      <c r="AGF205" s="191"/>
      <c r="AGG205" s="191"/>
      <c r="AGH205" s="191"/>
      <c r="AGI205" s="191"/>
      <c r="AGJ205" s="191"/>
      <c r="AGK205" s="191"/>
      <c r="AGL205" s="191"/>
      <c r="AGM205" s="191"/>
      <c r="AGN205" s="191"/>
      <c r="AGO205" s="191"/>
      <c r="AGP205" s="191"/>
      <c r="AGQ205" s="191"/>
      <c r="AGR205" s="191"/>
      <c r="AGS205" s="191"/>
      <c r="AGT205" s="191"/>
      <c r="AGU205" s="191"/>
      <c r="AGV205" s="191"/>
      <c r="AGW205" s="191"/>
      <c r="AGX205" s="191"/>
      <c r="AGY205" s="191"/>
      <c r="AGZ205" s="191"/>
      <c r="AHA205" s="191"/>
      <c r="AHB205" s="191"/>
      <c r="AHC205" s="191"/>
      <c r="AHD205" s="191"/>
      <c r="AHE205" s="191"/>
      <c r="AHF205" s="191"/>
      <c r="AHG205" s="191"/>
      <c r="AHH205" s="191"/>
      <c r="AHI205" s="191"/>
      <c r="AHJ205" s="191"/>
      <c r="AHK205" s="191"/>
      <c r="AHL205" s="191"/>
      <c r="AHM205" s="191"/>
      <c r="AHN205" s="191"/>
      <c r="AHO205" s="191"/>
      <c r="AHP205" s="191"/>
      <c r="AHQ205" s="191"/>
      <c r="AHR205" s="191"/>
      <c r="AHS205" s="191"/>
      <c r="AHT205" s="191"/>
      <c r="AHU205" s="191"/>
      <c r="AHV205" s="191"/>
      <c r="AHW205" s="191"/>
      <c r="AHX205" s="191"/>
      <c r="AHY205" s="191"/>
      <c r="AHZ205" s="191"/>
      <c r="AIA205" s="191"/>
      <c r="AIB205" s="191"/>
      <c r="AIC205" s="191"/>
      <c r="AID205" s="191"/>
      <c r="AIE205" s="191"/>
      <c r="AIF205" s="191"/>
      <c r="AIG205" s="191"/>
      <c r="AIH205" s="191"/>
      <c r="AII205" s="191"/>
      <c r="AIJ205" s="191"/>
      <c r="AIK205" s="191"/>
      <c r="AIL205" s="191"/>
      <c r="AIM205" s="191"/>
      <c r="AIN205" s="191"/>
      <c r="AIO205" s="191"/>
      <c r="AIP205" s="191"/>
      <c r="AIQ205" s="191"/>
      <c r="AIR205" s="191"/>
      <c r="AIS205" s="191"/>
      <c r="AIT205" s="191"/>
      <c r="AIU205" s="191"/>
      <c r="AIV205" s="191"/>
      <c r="AIW205" s="191"/>
      <c r="AIX205" s="191"/>
      <c r="AIY205" s="191"/>
      <c r="AIZ205" s="191"/>
      <c r="AJA205" s="191"/>
      <c r="AJB205" s="191"/>
      <c r="AJC205" s="191"/>
      <c r="AJD205" s="191"/>
      <c r="AJE205" s="191"/>
      <c r="AJF205" s="191"/>
      <c r="AJG205" s="191"/>
      <c r="AJH205" s="191"/>
      <c r="AJI205" s="191"/>
      <c r="AJJ205" s="191"/>
      <c r="AJK205" s="191"/>
      <c r="AJL205" s="191"/>
      <c r="AJM205" s="191"/>
      <c r="AJN205" s="191"/>
      <c r="AJO205" s="191"/>
      <c r="AJP205" s="191"/>
      <c r="AJQ205" s="191"/>
      <c r="AJR205" s="191"/>
      <c r="AJS205" s="191"/>
      <c r="AJT205" s="191"/>
      <c r="AJU205" s="191"/>
      <c r="AJV205" s="191"/>
      <c r="AJW205" s="191"/>
      <c r="AJX205" s="191"/>
      <c r="AJY205" s="191"/>
      <c r="AJZ205" s="191"/>
      <c r="AKA205" s="191"/>
      <c r="AKB205" s="191"/>
      <c r="AKC205" s="191"/>
      <c r="AKD205" s="191"/>
      <c r="AKE205" s="191"/>
      <c r="AKF205" s="191"/>
      <c r="AKG205" s="191"/>
      <c r="AKH205" s="191"/>
      <c r="AKI205" s="191"/>
      <c r="AKJ205" s="191"/>
      <c r="AKK205" s="191"/>
      <c r="AKL205" s="191"/>
      <c r="AKM205" s="191"/>
      <c r="AKN205" s="191"/>
      <c r="AKO205" s="191"/>
      <c r="AKP205" s="191"/>
      <c r="AKQ205" s="191"/>
      <c r="AKR205" s="191"/>
      <c r="AKS205" s="191"/>
      <c r="AKT205" s="191"/>
      <c r="AKU205" s="191"/>
      <c r="AKV205" s="191"/>
      <c r="AKW205" s="191"/>
      <c r="AKX205" s="191"/>
      <c r="AKY205" s="191"/>
      <c r="AKZ205" s="191"/>
      <c r="ALA205" s="191"/>
      <c r="ALB205" s="191"/>
      <c r="ALC205" s="191"/>
      <c r="ALD205" s="191"/>
      <c r="ALE205" s="191"/>
      <c r="ALF205" s="191"/>
      <c r="ALG205" s="191"/>
      <c r="ALH205" s="191"/>
      <c r="ALI205" s="191"/>
      <c r="ALJ205" s="191"/>
      <c r="ALK205" s="191"/>
      <c r="ALL205" s="191"/>
      <c r="ALM205" s="191"/>
      <c r="ALN205" s="191"/>
      <c r="ALO205" s="191"/>
      <c r="ALP205" s="191"/>
      <c r="ALQ205" s="191"/>
      <c r="ALR205" s="191"/>
      <c r="ALS205" s="191"/>
      <c r="ALT205" s="191"/>
      <c r="ALU205" s="191"/>
      <c r="ALV205" s="191"/>
      <c r="ALW205" s="191"/>
      <c r="ALX205" s="191"/>
      <c r="ALY205" s="191"/>
      <c r="ALZ205" s="191"/>
      <c r="AMA205" s="191"/>
      <c r="AMB205" s="191"/>
      <c r="AMC205" s="191"/>
      <c r="AMD205" s="191"/>
      <c r="AME205" s="191"/>
      <c r="AMF205" s="191"/>
      <c r="AMG205" s="191"/>
      <c r="AMH205" s="191"/>
    </row>
    <row r="206" spans="1:1022" s="192" customFormat="1" ht="108" customHeight="1">
      <c r="A206" s="480">
        <v>57</v>
      </c>
      <c r="B206" s="455" t="s">
        <v>712</v>
      </c>
      <c r="C206" s="457"/>
      <c r="D206" s="455" t="s">
        <v>81</v>
      </c>
      <c r="E206" s="455" t="s">
        <v>82</v>
      </c>
      <c r="F206" s="456"/>
      <c r="G206" s="457"/>
      <c r="H206" s="368"/>
      <c r="I206" s="468"/>
      <c r="J206" s="183" t="s">
        <v>758</v>
      </c>
      <c r="K206" s="140"/>
      <c r="L206" s="468"/>
      <c r="M206" s="475"/>
      <c r="N206" s="477"/>
      <c r="O206" s="468"/>
      <c r="P206" s="471"/>
      <c r="Q206" s="472"/>
      <c r="R206" s="473"/>
      <c r="S206" s="474"/>
      <c r="T206" s="472"/>
      <c r="U206" s="463"/>
      <c r="V206" s="183" t="s">
        <v>161</v>
      </c>
      <c r="W206" s="116"/>
      <c r="X206" s="117"/>
      <c r="Y206" s="118"/>
      <c r="Z206" s="119"/>
      <c r="AA206" s="184" t="str">
        <f t="shared" si="5"/>
        <v/>
      </c>
      <c r="AB206" s="121"/>
      <c r="AC206" s="121"/>
      <c r="AD206" s="186" t="str">
        <f t="shared" si="6"/>
        <v/>
      </c>
      <c r="AE206" s="121"/>
      <c r="AF206" s="121"/>
      <c r="AG206" s="121"/>
      <c r="AH206" s="187" t="str">
        <f t="shared" si="262"/>
        <v/>
      </c>
      <c r="AI206" s="186" t="str">
        <f t="shared" si="7"/>
        <v/>
      </c>
      <c r="AJ206" s="464"/>
      <c r="AK206" s="465"/>
      <c r="AL206" s="188" t="str">
        <f t="shared" si="261"/>
        <v/>
      </c>
      <c r="AM206" s="466"/>
      <c r="AN206" s="465"/>
      <c r="AO206" s="467"/>
      <c r="AP206" s="457"/>
      <c r="AQ206" s="184" t="s">
        <v>162</v>
      </c>
      <c r="AR206" s="119"/>
      <c r="AS206" s="119"/>
      <c r="AT206" s="126"/>
      <c r="AU206" s="127"/>
      <c r="AV206" s="460"/>
      <c r="AW206" s="142" t="s">
        <v>161</v>
      </c>
      <c r="AX206" s="128"/>
      <c r="AY206" s="129"/>
      <c r="AZ206" s="130"/>
      <c r="BA206" s="143" t="s">
        <v>162</v>
      </c>
      <c r="BB206" s="128"/>
      <c r="BC206" s="128"/>
      <c r="BD206" s="128"/>
      <c r="BE206" s="373"/>
      <c r="BF206" s="449"/>
      <c r="BG206" s="449"/>
      <c r="BH206" s="163"/>
      <c r="BI206" s="191"/>
      <c r="BJ206" s="191"/>
      <c r="BK206" s="191"/>
      <c r="BL206" s="191"/>
      <c r="BM206" s="191"/>
      <c r="BN206" s="191"/>
      <c r="BO206" s="191"/>
      <c r="BP206" s="191"/>
      <c r="BQ206" s="191"/>
      <c r="BR206" s="191"/>
      <c r="BS206" s="191"/>
      <c r="BT206" s="191"/>
      <c r="BU206" s="191"/>
      <c r="BV206" s="191"/>
      <c r="BW206" s="191"/>
      <c r="BX206" s="191"/>
      <c r="BY206" s="191"/>
      <c r="BZ206" s="191"/>
      <c r="CA206" s="191"/>
      <c r="CB206" s="191"/>
      <c r="CC206" s="191"/>
      <c r="CD206" s="191"/>
      <c r="CE206" s="191"/>
      <c r="CF206" s="191"/>
      <c r="CG206" s="191"/>
      <c r="CH206" s="191"/>
      <c r="CI206" s="191"/>
      <c r="CJ206" s="191"/>
      <c r="CK206" s="191"/>
      <c r="CL206" s="191"/>
      <c r="CM206" s="191"/>
      <c r="CN206" s="191"/>
      <c r="CO206" s="191"/>
      <c r="CP206" s="191"/>
      <c r="CQ206" s="191"/>
      <c r="CR206" s="191"/>
      <c r="CS206" s="191"/>
      <c r="CT206" s="191"/>
      <c r="CU206" s="191"/>
      <c r="CV206" s="191"/>
      <c r="CW206" s="191"/>
      <c r="CX206" s="191"/>
      <c r="CY206" s="191"/>
      <c r="CZ206" s="191"/>
      <c r="DA206" s="191"/>
      <c r="DB206" s="191"/>
      <c r="DC206" s="191"/>
      <c r="DD206" s="191"/>
      <c r="DE206" s="191"/>
      <c r="DF206" s="191"/>
      <c r="DG206" s="191"/>
      <c r="DH206" s="191"/>
      <c r="DI206" s="191"/>
      <c r="DJ206" s="191"/>
      <c r="DK206" s="191"/>
      <c r="DL206" s="191"/>
      <c r="DM206" s="191"/>
      <c r="DN206" s="191"/>
      <c r="DO206" s="191"/>
      <c r="DP206" s="191"/>
      <c r="DQ206" s="191"/>
      <c r="DR206" s="191"/>
      <c r="DS206" s="191"/>
      <c r="DT206" s="191"/>
      <c r="DU206" s="191"/>
      <c r="DV206" s="191"/>
      <c r="DW206" s="191"/>
      <c r="DX206" s="191"/>
      <c r="DY206" s="191"/>
      <c r="DZ206" s="191"/>
      <c r="EA206" s="191"/>
      <c r="EB206" s="191"/>
      <c r="EC206" s="191"/>
      <c r="ED206" s="191"/>
      <c r="EE206" s="191"/>
      <c r="EF206" s="191"/>
      <c r="EG206" s="191"/>
      <c r="EH206" s="191"/>
      <c r="EI206" s="191"/>
      <c r="EJ206" s="191"/>
      <c r="EK206" s="191"/>
      <c r="EL206" s="191"/>
      <c r="EM206" s="191"/>
      <c r="EN206" s="191"/>
      <c r="EO206" s="191"/>
      <c r="EP206" s="191"/>
      <c r="EQ206" s="191"/>
      <c r="ER206" s="191"/>
      <c r="ES206" s="191"/>
      <c r="ET206" s="191"/>
      <c r="EU206" s="191"/>
      <c r="EV206" s="191"/>
      <c r="EW206" s="191"/>
      <c r="EX206" s="191"/>
      <c r="EY206" s="191"/>
      <c r="EZ206" s="191"/>
      <c r="FA206" s="191"/>
      <c r="FB206" s="191"/>
      <c r="FC206" s="191"/>
      <c r="FD206" s="191"/>
      <c r="FE206" s="191"/>
      <c r="FF206" s="191"/>
      <c r="FG206" s="191"/>
      <c r="FH206" s="191"/>
      <c r="FI206" s="191"/>
      <c r="FJ206" s="191"/>
      <c r="FK206" s="191"/>
      <c r="FL206" s="191"/>
      <c r="FM206" s="191"/>
      <c r="FN206" s="191"/>
      <c r="FO206" s="191"/>
      <c r="FP206" s="191"/>
      <c r="FQ206" s="191"/>
      <c r="FR206" s="191"/>
      <c r="FS206" s="191"/>
      <c r="FT206" s="191"/>
      <c r="FU206" s="191"/>
      <c r="FV206" s="191"/>
      <c r="FW206" s="191"/>
      <c r="FX206" s="191"/>
      <c r="FY206" s="191"/>
      <c r="FZ206" s="191"/>
      <c r="GA206" s="191"/>
      <c r="GB206" s="191"/>
      <c r="GC206" s="191"/>
      <c r="GD206" s="191"/>
      <c r="GE206" s="191"/>
      <c r="GF206" s="191"/>
      <c r="GG206" s="191"/>
      <c r="GH206" s="191"/>
      <c r="GI206" s="191"/>
      <c r="GJ206" s="191"/>
      <c r="GK206" s="191"/>
      <c r="GL206" s="191"/>
      <c r="GM206" s="191"/>
      <c r="GN206" s="191"/>
      <c r="GO206" s="191"/>
      <c r="GP206" s="191"/>
      <c r="GQ206" s="191"/>
      <c r="GR206" s="191"/>
      <c r="GS206" s="191"/>
      <c r="GT206" s="191"/>
      <c r="GU206" s="191"/>
      <c r="GV206" s="191"/>
      <c r="GW206" s="191"/>
      <c r="GX206" s="191"/>
      <c r="GY206" s="191"/>
      <c r="GZ206" s="191"/>
      <c r="HA206" s="191"/>
      <c r="HB206" s="191"/>
      <c r="HC206" s="191"/>
      <c r="HD206" s="191"/>
      <c r="HE206" s="191"/>
      <c r="HF206" s="191"/>
      <c r="HG206" s="191"/>
      <c r="HH206" s="191"/>
      <c r="HI206" s="191"/>
      <c r="HJ206" s="191"/>
      <c r="HK206" s="191"/>
      <c r="HL206" s="191"/>
      <c r="HM206" s="191"/>
      <c r="HN206" s="191"/>
      <c r="HO206" s="191"/>
      <c r="HP206" s="191"/>
      <c r="HQ206" s="191"/>
      <c r="HR206" s="191"/>
      <c r="HS206" s="191"/>
      <c r="HT206" s="191"/>
      <c r="HU206" s="191"/>
      <c r="HV206" s="191"/>
      <c r="HW206" s="191"/>
      <c r="HX206" s="191"/>
      <c r="HY206" s="191"/>
      <c r="HZ206" s="191"/>
      <c r="IA206" s="191"/>
      <c r="IB206" s="191"/>
      <c r="IC206" s="191"/>
      <c r="ID206" s="191"/>
      <c r="IE206" s="191"/>
      <c r="IF206" s="191"/>
      <c r="IG206" s="191"/>
      <c r="IH206" s="191"/>
      <c r="II206" s="191"/>
      <c r="IJ206" s="191"/>
      <c r="IK206" s="191"/>
      <c r="IL206" s="191"/>
      <c r="IM206" s="191"/>
      <c r="IN206" s="191"/>
      <c r="IO206" s="191"/>
      <c r="IP206" s="191"/>
      <c r="IQ206" s="191"/>
      <c r="IR206" s="191"/>
      <c r="IS206" s="191"/>
      <c r="IT206" s="191"/>
      <c r="IU206" s="191"/>
      <c r="IV206" s="191"/>
      <c r="IW206" s="191"/>
      <c r="IX206" s="191"/>
      <c r="IY206" s="191"/>
      <c r="IZ206" s="191"/>
      <c r="JA206" s="191"/>
      <c r="JB206" s="191"/>
      <c r="JC206" s="191"/>
      <c r="JD206" s="191"/>
      <c r="JE206" s="191"/>
      <c r="JF206" s="191"/>
      <c r="JG206" s="191"/>
      <c r="JH206" s="191"/>
      <c r="JI206" s="191"/>
      <c r="JJ206" s="191"/>
      <c r="JK206" s="191"/>
      <c r="JL206" s="191"/>
      <c r="JM206" s="191"/>
      <c r="JN206" s="191"/>
      <c r="JO206" s="191"/>
      <c r="JP206" s="191"/>
      <c r="JQ206" s="191"/>
      <c r="JR206" s="191"/>
      <c r="JS206" s="191"/>
      <c r="JT206" s="191"/>
      <c r="JU206" s="191"/>
      <c r="JV206" s="191"/>
      <c r="JW206" s="191"/>
      <c r="JX206" s="191"/>
      <c r="JY206" s="191"/>
      <c r="JZ206" s="191"/>
      <c r="KA206" s="191"/>
      <c r="KB206" s="191"/>
      <c r="KC206" s="191"/>
      <c r="KD206" s="191"/>
      <c r="KE206" s="191"/>
      <c r="KF206" s="191"/>
      <c r="KG206" s="191"/>
      <c r="KH206" s="191"/>
      <c r="KI206" s="191"/>
      <c r="KJ206" s="191"/>
      <c r="KK206" s="191"/>
      <c r="KL206" s="191"/>
      <c r="KM206" s="191"/>
      <c r="KN206" s="191"/>
      <c r="KO206" s="191"/>
      <c r="KP206" s="191"/>
      <c r="KQ206" s="191"/>
      <c r="KR206" s="191"/>
      <c r="KS206" s="191"/>
      <c r="KT206" s="191"/>
      <c r="KU206" s="191"/>
      <c r="KV206" s="191"/>
      <c r="KW206" s="191"/>
      <c r="KX206" s="191"/>
      <c r="KY206" s="191"/>
      <c r="KZ206" s="191"/>
      <c r="LA206" s="191"/>
      <c r="LB206" s="191"/>
      <c r="LC206" s="191"/>
      <c r="LD206" s="191"/>
      <c r="LE206" s="191"/>
      <c r="LF206" s="191"/>
      <c r="LG206" s="191"/>
      <c r="LH206" s="191"/>
      <c r="LI206" s="191"/>
      <c r="LJ206" s="191"/>
      <c r="LK206" s="191"/>
      <c r="LL206" s="191"/>
      <c r="LM206" s="191"/>
      <c r="LN206" s="191"/>
      <c r="LO206" s="191"/>
      <c r="LP206" s="191"/>
      <c r="LQ206" s="191"/>
      <c r="LR206" s="191"/>
      <c r="LS206" s="191"/>
      <c r="LT206" s="191"/>
      <c r="LU206" s="191"/>
      <c r="LV206" s="191"/>
      <c r="LW206" s="191"/>
      <c r="LX206" s="191"/>
      <c r="LY206" s="191"/>
      <c r="LZ206" s="191"/>
      <c r="MA206" s="191"/>
      <c r="MB206" s="191"/>
      <c r="MC206" s="191"/>
      <c r="MD206" s="191"/>
      <c r="ME206" s="191"/>
      <c r="MF206" s="191"/>
      <c r="MG206" s="191"/>
      <c r="MH206" s="191"/>
      <c r="MI206" s="191"/>
      <c r="MJ206" s="191"/>
      <c r="MK206" s="191"/>
      <c r="ML206" s="191"/>
      <c r="MM206" s="191"/>
      <c r="MN206" s="191"/>
      <c r="MO206" s="191"/>
      <c r="MP206" s="191"/>
      <c r="MQ206" s="191"/>
      <c r="MR206" s="191"/>
      <c r="MS206" s="191"/>
      <c r="MT206" s="191"/>
      <c r="MU206" s="191"/>
      <c r="MV206" s="191"/>
      <c r="MW206" s="191"/>
      <c r="MX206" s="191"/>
      <c r="MY206" s="191"/>
      <c r="MZ206" s="191"/>
      <c r="NA206" s="191"/>
      <c r="NB206" s="191"/>
      <c r="NC206" s="191"/>
      <c r="ND206" s="191"/>
      <c r="NE206" s="191"/>
      <c r="NF206" s="191"/>
      <c r="NG206" s="191"/>
      <c r="NH206" s="191"/>
      <c r="NI206" s="191"/>
      <c r="NJ206" s="191"/>
      <c r="NK206" s="191"/>
      <c r="NL206" s="191"/>
      <c r="NM206" s="191"/>
      <c r="NN206" s="191"/>
      <c r="NO206" s="191"/>
      <c r="NP206" s="191"/>
      <c r="NQ206" s="191"/>
      <c r="NR206" s="191"/>
      <c r="NS206" s="191"/>
      <c r="NT206" s="191"/>
      <c r="NU206" s="191"/>
      <c r="NV206" s="191"/>
      <c r="NW206" s="191"/>
      <c r="NX206" s="191"/>
      <c r="NY206" s="191"/>
      <c r="NZ206" s="191"/>
      <c r="OA206" s="191"/>
      <c r="OB206" s="191"/>
      <c r="OC206" s="191"/>
      <c r="OD206" s="191"/>
      <c r="OE206" s="191"/>
      <c r="OF206" s="191"/>
      <c r="OG206" s="191"/>
      <c r="OH206" s="191"/>
      <c r="OI206" s="191"/>
      <c r="OJ206" s="191"/>
      <c r="OK206" s="191"/>
      <c r="OL206" s="191"/>
      <c r="OM206" s="191"/>
      <c r="ON206" s="191"/>
      <c r="OO206" s="191"/>
      <c r="OP206" s="191"/>
      <c r="OQ206" s="191"/>
      <c r="OR206" s="191"/>
      <c r="OS206" s="191"/>
      <c r="OT206" s="191"/>
      <c r="OU206" s="191"/>
      <c r="OV206" s="191"/>
      <c r="OW206" s="191"/>
      <c r="OX206" s="191"/>
      <c r="OY206" s="191"/>
      <c r="OZ206" s="191"/>
      <c r="PA206" s="191"/>
      <c r="PB206" s="191"/>
      <c r="PC206" s="191"/>
      <c r="PD206" s="191"/>
      <c r="PE206" s="191"/>
      <c r="PF206" s="191"/>
      <c r="PG206" s="191"/>
      <c r="PH206" s="191"/>
      <c r="PI206" s="191"/>
      <c r="PJ206" s="191"/>
      <c r="PK206" s="191"/>
      <c r="PL206" s="191"/>
      <c r="PM206" s="191"/>
      <c r="PN206" s="191"/>
      <c r="PO206" s="191"/>
      <c r="PP206" s="191"/>
      <c r="PQ206" s="191"/>
      <c r="PR206" s="191"/>
      <c r="PS206" s="191"/>
      <c r="PT206" s="191"/>
      <c r="PU206" s="191"/>
      <c r="PV206" s="191"/>
      <c r="PW206" s="191"/>
      <c r="PX206" s="191"/>
      <c r="PY206" s="191"/>
      <c r="PZ206" s="191"/>
      <c r="QA206" s="191"/>
      <c r="QB206" s="191"/>
      <c r="QC206" s="191"/>
      <c r="QD206" s="191"/>
      <c r="QE206" s="191"/>
      <c r="QF206" s="191"/>
      <c r="QG206" s="191"/>
      <c r="QH206" s="191"/>
      <c r="QI206" s="191"/>
      <c r="QJ206" s="191"/>
      <c r="QK206" s="191"/>
      <c r="QL206" s="191"/>
      <c r="QM206" s="191"/>
      <c r="QN206" s="191"/>
      <c r="QO206" s="191"/>
      <c r="QP206" s="191"/>
      <c r="QQ206" s="191"/>
      <c r="QR206" s="191"/>
      <c r="QS206" s="191"/>
      <c r="QT206" s="191"/>
      <c r="QU206" s="191"/>
      <c r="QV206" s="191"/>
      <c r="QW206" s="191"/>
      <c r="QX206" s="191"/>
      <c r="QY206" s="191"/>
      <c r="QZ206" s="191"/>
      <c r="RA206" s="191"/>
      <c r="RB206" s="191"/>
      <c r="RC206" s="191"/>
      <c r="RD206" s="191"/>
      <c r="RE206" s="191"/>
      <c r="RF206" s="191"/>
      <c r="RG206" s="191"/>
      <c r="RH206" s="191"/>
      <c r="RI206" s="191"/>
      <c r="RJ206" s="191"/>
      <c r="RK206" s="191"/>
      <c r="RL206" s="191"/>
      <c r="RM206" s="191"/>
      <c r="RN206" s="191"/>
      <c r="RO206" s="191"/>
      <c r="RP206" s="191"/>
      <c r="RQ206" s="191"/>
      <c r="RR206" s="191"/>
      <c r="RS206" s="191"/>
      <c r="RT206" s="191"/>
      <c r="RU206" s="191"/>
      <c r="RV206" s="191"/>
      <c r="RW206" s="191"/>
      <c r="RX206" s="191"/>
      <c r="RY206" s="191"/>
      <c r="RZ206" s="191"/>
      <c r="SA206" s="191"/>
      <c r="SB206" s="191"/>
      <c r="SC206" s="191"/>
      <c r="SD206" s="191"/>
      <c r="SE206" s="191"/>
      <c r="SF206" s="191"/>
      <c r="SG206" s="191"/>
      <c r="SH206" s="191"/>
      <c r="SI206" s="191"/>
      <c r="SJ206" s="191"/>
      <c r="SK206" s="191"/>
      <c r="SL206" s="191"/>
      <c r="SM206" s="191"/>
      <c r="SN206" s="191"/>
      <c r="SO206" s="191"/>
      <c r="SP206" s="191"/>
      <c r="SQ206" s="191"/>
      <c r="SR206" s="191"/>
      <c r="SS206" s="191"/>
      <c r="ST206" s="191"/>
      <c r="SU206" s="191"/>
      <c r="SV206" s="191"/>
      <c r="SW206" s="191"/>
      <c r="SX206" s="191"/>
      <c r="SY206" s="191"/>
      <c r="SZ206" s="191"/>
      <c r="TA206" s="191"/>
      <c r="TB206" s="191"/>
      <c r="TC206" s="191"/>
      <c r="TD206" s="191"/>
      <c r="TE206" s="191"/>
      <c r="TF206" s="191"/>
      <c r="TG206" s="191"/>
      <c r="TH206" s="191"/>
      <c r="TI206" s="191"/>
      <c r="TJ206" s="191"/>
      <c r="TK206" s="191"/>
      <c r="TL206" s="191"/>
      <c r="TM206" s="191"/>
      <c r="TN206" s="191"/>
      <c r="TO206" s="191"/>
      <c r="TP206" s="191"/>
      <c r="TQ206" s="191"/>
      <c r="TR206" s="191"/>
      <c r="TS206" s="191"/>
      <c r="TT206" s="191"/>
      <c r="TU206" s="191"/>
      <c r="TV206" s="191"/>
      <c r="TW206" s="191"/>
      <c r="TX206" s="191"/>
      <c r="TY206" s="191"/>
      <c r="TZ206" s="191"/>
      <c r="UA206" s="191"/>
      <c r="UB206" s="191"/>
      <c r="UC206" s="191"/>
      <c r="UD206" s="191"/>
      <c r="UE206" s="191"/>
      <c r="UF206" s="191"/>
      <c r="UG206" s="191"/>
      <c r="UH206" s="191"/>
      <c r="UI206" s="191"/>
      <c r="UJ206" s="191"/>
      <c r="UK206" s="191"/>
      <c r="UL206" s="191"/>
      <c r="UM206" s="191"/>
      <c r="UN206" s="191"/>
      <c r="UO206" s="191"/>
      <c r="UP206" s="191"/>
      <c r="UQ206" s="191"/>
      <c r="UR206" s="191"/>
      <c r="US206" s="191"/>
      <c r="UT206" s="191"/>
      <c r="UU206" s="191"/>
      <c r="UV206" s="191"/>
      <c r="UW206" s="191"/>
      <c r="UX206" s="191"/>
      <c r="UY206" s="191"/>
      <c r="UZ206" s="191"/>
      <c r="VA206" s="191"/>
      <c r="VB206" s="191"/>
      <c r="VC206" s="191"/>
      <c r="VD206" s="191"/>
      <c r="VE206" s="191"/>
      <c r="VF206" s="191"/>
      <c r="VG206" s="191"/>
      <c r="VH206" s="191"/>
      <c r="VI206" s="191"/>
      <c r="VJ206" s="191"/>
      <c r="VK206" s="191"/>
      <c r="VL206" s="191"/>
      <c r="VM206" s="191"/>
      <c r="VN206" s="191"/>
      <c r="VO206" s="191"/>
      <c r="VP206" s="191"/>
      <c r="VQ206" s="191"/>
      <c r="VR206" s="191"/>
      <c r="VS206" s="191"/>
      <c r="VT206" s="191"/>
      <c r="VU206" s="191"/>
      <c r="VV206" s="191"/>
      <c r="VW206" s="191"/>
      <c r="VX206" s="191"/>
      <c r="VY206" s="191"/>
      <c r="VZ206" s="191"/>
      <c r="WA206" s="191"/>
      <c r="WB206" s="191"/>
      <c r="WC206" s="191"/>
      <c r="WD206" s="191"/>
      <c r="WE206" s="191"/>
      <c r="WF206" s="191"/>
      <c r="WG206" s="191"/>
      <c r="WH206" s="191"/>
      <c r="WI206" s="191"/>
      <c r="WJ206" s="191"/>
      <c r="WK206" s="191"/>
      <c r="WL206" s="191"/>
      <c r="WM206" s="191"/>
      <c r="WN206" s="191"/>
      <c r="WO206" s="191"/>
      <c r="WP206" s="191"/>
      <c r="WQ206" s="191"/>
      <c r="WR206" s="191"/>
      <c r="WS206" s="191"/>
      <c r="WT206" s="191"/>
      <c r="WU206" s="191"/>
      <c r="WV206" s="191"/>
      <c r="WW206" s="191"/>
      <c r="WX206" s="191"/>
      <c r="WY206" s="191"/>
      <c r="WZ206" s="191"/>
      <c r="XA206" s="191"/>
      <c r="XB206" s="191"/>
      <c r="XC206" s="191"/>
      <c r="XD206" s="191"/>
      <c r="XE206" s="191"/>
      <c r="XF206" s="191"/>
      <c r="XG206" s="191"/>
      <c r="XH206" s="191"/>
      <c r="XI206" s="191"/>
      <c r="XJ206" s="191"/>
      <c r="XK206" s="191"/>
      <c r="XL206" s="191"/>
      <c r="XM206" s="191"/>
      <c r="XN206" s="191"/>
      <c r="XO206" s="191"/>
      <c r="XP206" s="191"/>
      <c r="XQ206" s="191"/>
      <c r="XR206" s="191"/>
      <c r="XS206" s="191"/>
      <c r="XT206" s="191"/>
      <c r="XU206" s="191"/>
      <c r="XV206" s="191"/>
      <c r="XW206" s="191"/>
      <c r="XX206" s="191"/>
      <c r="XY206" s="191"/>
      <c r="XZ206" s="191"/>
      <c r="YA206" s="191"/>
      <c r="YB206" s="191"/>
      <c r="YC206" s="191"/>
      <c r="YD206" s="191"/>
      <c r="YE206" s="191"/>
      <c r="YF206" s="191"/>
      <c r="YG206" s="191"/>
      <c r="YH206" s="191"/>
      <c r="YI206" s="191"/>
      <c r="YJ206" s="191"/>
      <c r="YK206" s="191"/>
      <c r="YL206" s="191"/>
      <c r="YM206" s="191"/>
      <c r="YN206" s="191"/>
      <c r="YO206" s="191"/>
      <c r="YP206" s="191"/>
      <c r="YQ206" s="191"/>
      <c r="YR206" s="191"/>
      <c r="YS206" s="191"/>
      <c r="YT206" s="191"/>
      <c r="YU206" s="191"/>
      <c r="YV206" s="191"/>
      <c r="YW206" s="191"/>
      <c r="YX206" s="191"/>
      <c r="YY206" s="191"/>
      <c r="YZ206" s="191"/>
      <c r="ZA206" s="191"/>
      <c r="ZB206" s="191"/>
      <c r="ZC206" s="191"/>
      <c r="ZD206" s="191"/>
      <c r="ZE206" s="191"/>
      <c r="ZF206" s="191"/>
      <c r="ZG206" s="191"/>
      <c r="ZH206" s="191"/>
      <c r="ZI206" s="191"/>
      <c r="ZJ206" s="191"/>
      <c r="ZK206" s="191"/>
      <c r="ZL206" s="191"/>
      <c r="ZM206" s="191"/>
      <c r="ZN206" s="191"/>
      <c r="ZO206" s="191"/>
      <c r="ZP206" s="191"/>
      <c r="ZQ206" s="191"/>
      <c r="ZR206" s="191"/>
      <c r="ZS206" s="191"/>
      <c r="ZT206" s="191"/>
      <c r="ZU206" s="191"/>
      <c r="ZV206" s="191"/>
      <c r="ZW206" s="191"/>
      <c r="ZX206" s="191"/>
      <c r="ZY206" s="191"/>
      <c r="ZZ206" s="191"/>
      <c r="AAA206" s="191"/>
      <c r="AAB206" s="191"/>
      <c r="AAC206" s="191"/>
      <c r="AAD206" s="191"/>
      <c r="AAE206" s="191"/>
      <c r="AAF206" s="191"/>
      <c r="AAG206" s="191"/>
      <c r="AAH206" s="191"/>
      <c r="AAI206" s="191"/>
      <c r="AAJ206" s="191"/>
      <c r="AAK206" s="191"/>
      <c r="AAL206" s="191"/>
      <c r="AAM206" s="191"/>
      <c r="AAN206" s="191"/>
      <c r="AAO206" s="191"/>
      <c r="AAP206" s="191"/>
      <c r="AAQ206" s="191"/>
      <c r="AAR206" s="191"/>
      <c r="AAS206" s="191"/>
      <c r="AAT206" s="191"/>
      <c r="AAU206" s="191"/>
      <c r="AAV206" s="191"/>
      <c r="AAW206" s="191"/>
      <c r="AAX206" s="191"/>
      <c r="AAY206" s="191"/>
      <c r="AAZ206" s="191"/>
      <c r="ABA206" s="191"/>
      <c r="ABB206" s="191"/>
      <c r="ABC206" s="191"/>
      <c r="ABD206" s="191"/>
      <c r="ABE206" s="191"/>
      <c r="ABF206" s="191"/>
      <c r="ABG206" s="191"/>
      <c r="ABH206" s="191"/>
      <c r="ABI206" s="191"/>
      <c r="ABJ206" s="191"/>
      <c r="ABK206" s="191"/>
      <c r="ABL206" s="191"/>
      <c r="ABM206" s="191"/>
      <c r="ABN206" s="191"/>
      <c r="ABO206" s="191"/>
      <c r="ABP206" s="191"/>
      <c r="ABQ206" s="191"/>
      <c r="ABR206" s="191"/>
      <c r="ABS206" s="191"/>
      <c r="ABT206" s="191"/>
      <c r="ABU206" s="191"/>
      <c r="ABV206" s="191"/>
      <c r="ABW206" s="191"/>
      <c r="ABX206" s="191"/>
      <c r="ABY206" s="191"/>
      <c r="ABZ206" s="191"/>
      <c r="ACA206" s="191"/>
      <c r="ACB206" s="191"/>
      <c r="ACC206" s="191"/>
      <c r="ACD206" s="191"/>
      <c r="ACE206" s="191"/>
      <c r="ACF206" s="191"/>
      <c r="ACG206" s="191"/>
      <c r="ACH206" s="191"/>
      <c r="ACI206" s="191"/>
      <c r="ACJ206" s="191"/>
      <c r="ACK206" s="191"/>
      <c r="ACL206" s="191"/>
      <c r="ACM206" s="191"/>
      <c r="ACN206" s="191"/>
      <c r="ACO206" s="191"/>
      <c r="ACP206" s="191"/>
      <c r="ACQ206" s="191"/>
      <c r="ACR206" s="191"/>
      <c r="ACS206" s="191"/>
      <c r="ACT206" s="191"/>
      <c r="ACU206" s="191"/>
      <c r="ACV206" s="191"/>
      <c r="ACW206" s="191"/>
      <c r="ACX206" s="191"/>
      <c r="ACY206" s="191"/>
      <c r="ACZ206" s="191"/>
      <c r="ADA206" s="191"/>
      <c r="ADB206" s="191"/>
      <c r="ADC206" s="191"/>
      <c r="ADD206" s="191"/>
      <c r="ADE206" s="191"/>
      <c r="ADF206" s="191"/>
      <c r="ADG206" s="191"/>
      <c r="ADH206" s="191"/>
      <c r="ADI206" s="191"/>
      <c r="ADJ206" s="191"/>
      <c r="ADK206" s="191"/>
      <c r="ADL206" s="191"/>
      <c r="ADM206" s="191"/>
      <c r="ADN206" s="191"/>
      <c r="ADO206" s="191"/>
      <c r="ADP206" s="191"/>
      <c r="ADQ206" s="191"/>
      <c r="ADR206" s="191"/>
      <c r="ADS206" s="191"/>
      <c r="ADT206" s="191"/>
      <c r="ADU206" s="191"/>
      <c r="ADV206" s="191"/>
      <c r="ADW206" s="191"/>
      <c r="ADX206" s="191"/>
      <c r="ADY206" s="191"/>
      <c r="ADZ206" s="191"/>
      <c r="AEA206" s="191"/>
      <c r="AEB206" s="191"/>
      <c r="AEC206" s="191"/>
      <c r="AED206" s="191"/>
      <c r="AEE206" s="191"/>
      <c r="AEF206" s="191"/>
      <c r="AEG206" s="191"/>
      <c r="AEH206" s="191"/>
      <c r="AEI206" s="191"/>
      <c r="AEJ206" s="191"/>
      <c r="AEK206" s="191"/>
      <c r="AEL206" s="191"/>
      <c r="AEM206" s="191"/>
      <c r="AEN206" s="191"/>
      <c r="AEO206" s="191"/>
      <c r="AEP206" s="191"/>
      <c r="AEQ206" s="191"/>
      <c r="AER206" s="191"/>
      <c r="AES206" s="191"/>
      <c r="AET206" s="191"/>
      <c r="AEU206" s="191"/>
      <c r="AEV206" s="191"/>
      <c r="AEW206" s="191"/>
      <c r="AEX206" s="191"/>
      <c r="AEY206" s="191"/>
      <c r="AEZ206" s="191"/>
      <c r="AFA206" s="191"/>
      <c r="AFB206" s="191"/>
      <c r="AFC206" s="191"/>
      <c r="AFD206" s="191"/>
      <c r="AFE206" s="191"/>
      <c r="AFF206" s="191"/>
      <c r="AFG206" s="191"/>
      <c r="AFH206" s="191"/>
      <c r="AFI206" s="191"/>
      <c r="AFJ206" s="191"/>
      <c r="AFK206" s="191"/>
      <c r="AFL206" s="191"/>
      <c r="AFM206" s="191"/>
      <c r="AFN206" s="191"/>
      <c r="AFO206" s="191"/>
      <c r="AFP206" s="191"/>
      <c r="AFQ206" s="191"/>
      <c r="AFR206" s="191"/>
      <c r="AFS206" s="191"/>
      <c r="AFT206" s="191"/>
      <c r="AFU206" s="191"/>
      <c r="AFV206" s="191"/>
      <c r="AFW206" s="191"/>
      <c r="AFX206" s="191"/>
      <c r="AFY206" s="191"/>
      <c r="AFZ206" s="191"/>
      <c r="AGA206" s="191"/>
      <c r="AGB206" s="191"/>
      <c r="AGC206" s="191"/>
      <c r="AGD206" s="191"/>
      <c r="AGE206" s="191"/>
      <c r="AGF206" s="191"/>
      <c r="AGG206" s="191"/>
      <c r="AGH206" s="191"/>
      <c r="AGI206" s="191"/>
      <c r="AGJ206" s="191"/>
      <c r="AGK206" s="191"/>
      <c r="AGL206" s="191"/>
      <c r="AGM206" s="191"/>
      <c r="AGN206" s="191"/>
      <c r="AGO206" s="191"/>
      <c r="AGP206" s="191"/>
      <c r="AGQ206" s="191"/>
      <c r="AGR206" s="191"/>
      <c r="AGS206" s="191"/>
      <c r="AGT206" s="191"/>
      <c r="AGU206" s="191"/>
      <c r="AGV206" s="191"/>
      <c r="AGW206" s="191"/>
      <c r="AGX206" s="191"/>
      <c r="AGY206" s="191"/>
      <c r="AGZ206" s="191"/>
      <c r="AHA206" s="191"/>
      <c r="AHB206" s="191"/>
      <c r="AHC206" s="191"/>
      <c r="AHD206" s="191"/>
      <c r="AHE206" s="191"/>
      <c r="AHF206" s="191"/>
      <c r="AHG206" s="191"/>
      <c r="AHH206" s="191"/>
      <c r="AHI206" s="191"/>
      <c r="AHJ206" s="191"/>
      <c r="AHK206" s="191"/>
      <c r="AHL206" s="191"/>
      <c r="AHM206" s="191"/>
      <c r="AHN206" s="191"/>
      <c r="AHO206" s="191"/>
      <c r="AHP206" s="191"/>
      <c r="AHQ206" s="191"/>
      <c r="AHR206" s="191"/>
      <c r="AHS206" s="191"/>
      <c r="AHT206" s="191"/>
      <c r="AHU206" s="191"/>
      <c r="AHV206" s="191"/>
      <c r="AHW206" s="191"/>
      <c r="AHX206" s="191"/>
      <c r="AHY206" s="191"/>
      <c r="AHZ206" s="191"/>
      <c r="AIA206" s="191"/>
      <c r="AIB206" s="191"/>
      <c r="AIC206" s="191"/>
      <c r="AID206" s="191"/>
      <c r="AIE206" s="191"/>
      <c r="AIF206" s="191"/>
      <c r="AIG206" s="191"/>
      <c r="AIH206" s="191"/>
      <c r="AII206" s="191"/>
      <c r="AIJ206" s="191"/>
      <c r="AIK206" s="191"/>
      <c r="AIL206" s="191"/>
      <c r="AIM206" s="191"/>
      <c r="AIN206" s="191"/>
      <c r="AIO206" s="191"/>
      <c r="AIP206" s="191"/>
      <c r="AIQ206" s="191"/>
      <c r="AIR206" s="191"/>
      <c r="AIS206" s="191"/>
      <c r="AIT206" s="191"/>
      <c r="AIU206" s="191"/>
      <c r="AIV206" s="191"/>
      <c r="AIW206" s="191"/>
      <c r="AIX206" s="191"/>
      <c r="AIY206" s="191"/>
      <c r="AIZ206" s="191"/>
      <c r="AJA206" s="191"/>
      <c r="AJB206" s="191"/>
      <c r="AJC206" s="191"/>
      <c r="AJD206" s="191"/>
      <c r="AJE206" s="191"/>
      <c r="AJF206" s="191"/>
      <c r="AJG206" s="191"/>
      <c r="AJH206" s="191"/>
      <c r="AJI206" s="191"/>
      <c r="AJJ206" s="191"/>
      <c r="AJK206" s="191"/>
      <c r="AJL206" s="191"/>
      <c r="AJM206" s="191"/>
      <c r="AJN206" s="191"/>
      <c r="AJO206" s="191"/>
      <c r="AJP206" s="191"/>
      <c r="AJQ206" s="191"/>
      <c r="AJR206" s="191"/>
      <c r="AJS206" s="191"/>
      <c r="AJT206" s="191"/>
      <c r="AJU206" s="191"/>
      <c r="AJV206" s="191"/>
      <c r="AJW206" s="191"/>
      <c r="AJX206" s="191"/>
      <c r="AJY206" s="191"/>
      <c r="AJZ206" s="191"/>
      <c r="AKA206" s="191"/>
      <c r="AKB206" s="191"/>
      <c r="AKC206" s="191"/>
      <c r="AKD206" s="191"/>
      <c r="AKE206" s="191"/>
      <c r="AKF206" s="191"/>
      <c r="AKG206" s="191"/>
      <c r="AKH206" s="191"/>
      <c r="AKI206" s="191"/>
      <c r="AKJ206" s="191"/>
      <c r="AKK206" s="191"/>
      <c r="AKL206" s="191"/>
      <c r="AKM206" s="191"/>
      <c r="AKN206" s="191"/>
      <c r="AKO206" s="191"/>
      <c r="AKP206" s="191"/>
      <c r="AKQ206" s="191"/>
      <c r="AKR206" s="191"/>
      <c r="AKS206" s="191"/>
      <c r="AKT206" s="191"/>
      <c r="AKU206" s="191"/>
      <c r="AKV206" s="191"/>
      <c r="AKW206" s="191"/>
      <c r="AKX206" s="191"/>
      <c r="AKY206" s="191"/>
      <c r="AKZ206" s="191"/>
      <c r="ALA206" s="191"/>
      <c r="ALB206" s="191"/>
      <c r="ALC206" s="191"/>
      <c r="ALD206" s="191"/>
      <c r="ALE206" s="191"/>
      <c r="ALF206" s="191"/>
      <c r="ALG206" s="191"/>
      <c r="ALH206" s="191"/>
      <c r="ALI206" s="191"/>
      <c r="ALJ206" s="191"/>
      <c r="ALK206" s="191"/>
      <c r="ALL206" s="191"/>
      <c r="ALM206" s="191"/>
      <c r="ALN206" s="191"/>
      <c r="ALO206" s="191"/>
      <c r="ALP206" s="191"/>
      <c r="ALQ206" s="191"/>
      <c r="ALR206" s="191"/>
      <c r="ALS206" s="191"/>
      <c r="ALT206" s="191"/>
      <c r="ALU206" s="191"/>
      <c r="ALV206" s="191"/>
      <c r="ALW206" s="191"/>
      <c r="ALX206" s="191"/>
      <c r="ALY206" s="191"/>
      <c r="ALZ206" s="191"/>
      <c r="AMA206" s="191"/>
      <c r="AMB206" s="191"/>
      <c r="AMC206" s="191"/>
      <c r="AMD206" s="191"/>
      <c r="AME206" s="191"/>
      <c r="AMF206" s="191"/>
      <c r="AMG206" s="191"/>
      <c r="AMH206" s="191"/>
    </row>
    <row r="207" spans="1:1022" s="144" customFormat="1" ht="101.25" customHeight="1">
      <c r="A207" s="429">
        <v>60</v>
      </c>
      <c r="B207" s="432" t="s">
        <v>712</v>
      </c>
      <c r="C207" s="367" t="s">
        <v>713</v>
      </c>
      <c r="D207" s="432" t="s">
        <v>81</v>
      </c>
      <c r="E207" s="432" t="s">
        <v>1382</v>
      </c>
      <c r="F207" s="427" t="s">
        <v>1383</v>
      </c>
      <c r="G207" s="457" t="s">
        <v>1384</v>
      </c>
      <c r="H207" s="368" t="str">
        <f>IF(B207="Seguridad_Información","Posibilidad de "&amp;C207&amp;"con "&amp;M207&amp;" "&amp;"por"&amp;" "&amp;I207&amp;" "&amp;"debido a"&amp;" "&amp;L207,"Posibilidad de"&amp;" "&amp;M207&amp;" "&amp;"por"&amp;" "&amp;I207&amp;" debido a"&amp;" "&amp;L207)</f>
        <v>Posibilidad de Afectación Reputacional por no desarrollar las capacidades técnicas y competencias del Talento Humano de la SAE debido a falencias en la identificación, seguimiento o evaluación de capacitaciones</v>
      </c>
      <c r="I207" s="369" t="s">
        <v>1385</v>
      </c>
      <c r="J207" s="136" t="s">
        <v>717</v>
      </c>
      <c r="K207" s="119" t="s">
        <v>1386</v>
      </c>
      <c r="L207" s="369" t="s">
        <v>1387</v>
      </c>
      <c r="M207" s="369" t="s">
        <v>897</v>
      </c>
      <c r="N207" s="397" t="s">
        <v>1388</v>
      </c>
      <c r="O207" s="369" t="s">
        <v>722</v>
      </c>
      <c r="P207" s="486" t="str">
        <f>IF(OR($O207=[3]Tabla_Probabilidad!$D$30,$O207=[3]Tabla_Probabilidad!$D$32,$O207=[3]Tabla_Probabilidad!$J$32),"Muy Baja",IF(OR($O207=[3]Tabla_Probabilidad!$E$30,$O207=[3]Tabla_Probabilidad!$E$32,$O207=[3]Tabla_Probabilidad!$K$32),"Baja",IF(OR($O207=[3]Tabla_Probabilidad!$F$30,$O207=[3]Tabla_Probabilidad!$F$32,$O207=[3]Tabla_Probabilidad!$L$32),"Media",IF(OR($O207=[3]Tabla_Probabilidad!$G$30,$O207=[3]Tabla_Probabilidad!$G$32,$O207=[3]Tabla_Probabilidad!$M$32),"Alta",IF(OR($O207=[3]Tabla_Probabilidad!$H$30,$O207=[3]Tabla_Probabilidad!$H$32,$O207=[3]Tabla_Probabilidad!$N$32),"Muy Alta","")))))</f>
        <v>Media</v>
      </c>
      <c r="Q207" s="385">
        <f t="shared" ref="Q207" si="263">IF(P207="","",IF(P207="Muy Baja",0.2,IF(P207="Baja",0.4,IF(P207="Media",0.6,IF(P207="Alta",0.8,IF(P207="Muy Alta",1,))))))</f>
        <v>0.6</v>
      </c>
      <c r="R207" s="393" t="s">
        <v>1139</v>
      </c>
      <c r="S207" s="489" t="str">
        <f>IF(OR($R207=[3]Tabla_Impacto!$D$24,$R207=[3]Tabla_Impacto!$D$27,$R207=[3]Tabla_Impacto!$J$24,$R207=[3]Tabla_Impacto!$P$26,$R207=[3]Tabla_Impacto!$V$26,$R207=[3]Tabla_Impacto!$AB$26),"Leve",IF(OR($R207=[3]Tabla_Impacto!$E$24,$R207=[3]Tabla_Impacto!$E$27,$R207=[3]Tabla_Impacto!$K$24,$R207=[3]Tabla_Impacto!$Q$26,$R207=[3]Tabla_Impacto!$W$26,$R207=[3]Tabla_Impacto!$AC$26),"Menor",IF(OR($R207=[3]Tabla_Impacto!$F$24,$R207=[3]Tabla_Impacto!$F$27,$R207=[3]Tabla_Impacto!$L$24,$R207=[3]Tabla_Impacto!$R$26,$R207=[3]Tabla_Impacto!$X$26,$R207=[3]Tabla_Impacto!$AD$26),"Moderado",IF(OR($R207=[3]Tabla_Impacto!$G$24,$R207=[3]Tabla_Impacto!$G$27,$R207=[3]Tabla_Impacto!$M$24,$R207=[3]Tabla_Impacto!$S$26,$R207=[3]Tabla_Impacto!$Y$26,$R207=[3]Tabla_Impacto!$AE$26),"Mayor",IF(OR($R207=[3]Tabla_Impacto!$H$24,$R207=[3]Tabla_Impacto!$H$27,$R207=[3]Tabla_Impacto!$N$24,$R207=[3]Tabla_Impacto!$T$26,$R207=[3]Tabla_Impacto!$Z$26,$R207=[3]Tabla_Impacto!$AF$26),"Catastrófico","")))))</f>
        <v>Moderado</v>
      </c>
      <c r="T207" s="385">
        <f t="shared" ref="T207" si="264">IF(S207="","",IF(S207="Leve",0.2,IF(S207="Menor",0.4,IF(S207="Moderado",0.6,IF(S207="Mayor",0.8,IF(S207="Catastrófico",1,))))))</f>
        <v>0.6</v>
      </c>
      <c r="U207" s="483" t="str">
        <f t="shared" ref="U207" si="265">IF(OR(AND(P207="Muy Baja",S207="Leve"),AND(P207="Muy Baja",S207="Menor"),AND(P207="Baja",S207="Leve")),"Bajo",IF(OR(AND(P207="Muy baja",S207="Moderado"),AND(P207="Baja",S207="Menor"),AND(P207="Baja",S207="Moderado"),AND(P207="Media",S207="Leve"),AND(P207="Media",S207="Menor"),AND(P207="Media",S207="Moderado"),AND(P207="Alta",S207="Leve"),AND(P207="Alta",S207="Menor")),"Moderado",IF(OR(AND(P207="Muy Baja",S207="Mayor"),AND(P207="Baja",S207="Mayor"),AND(P207="Media",S207="Mayor"),AND(P207="Alta",S207="Moderado"),AND(P207="Alta",S207="Mayor"),AND(P207="Muy Alta",S207="Leve"),AND(P207="Muy Alta",S207="Menor"),AND(P207="Muy Alta",S207="Moderado"),AND(P207="Muy Alta",S207="Mayor")),"Alto",IF(OR(AND(P207="Muy Baja",S207="Catastrófico"),AND(P207="Baja",S207="Catastrófico"),AND(P207="Media",S207="Catastrófico"),AND(P207="Alta",S207="Catastrófico"),AND(P207="Muy Alta",S207="Catastrófico")),"Extremo",""))))</f>
        <v>Moderado</v>
      </c>
      <c r="V207" s="136" t="s">
        <v>91</v>
      </c>
      <c r="W207" s="116" t="s">
        <v>1115</v>
      </c>
      <c r="X207" s="117" t="s">
        <v>1116</v>
      </c>
      <c r="Y207" s="118" t="s">
        <v>1117</v>
      </c>
      <c r="Z207" s="119" t="s">
        <v>95</v>
      </c>
      <c r="AA207" s="120" t="str">
        <f t="shared" si="5"/>
        <v>Probabilidad</v>
      </c>
      <c r="AB207" s="121" t="s">
        <v>727</v>
      </c>
      <c r="AC207" s="121" t="s">
        <v>728</v>
      </c>
      <c r="AD207" s="122" t="str">
        <f t="shared" si="6"/>
        <v>40%</v>
      </c>
      <c r="AE207" s="121" t="s">
        <v>729</v>
      </c>
      <c r="AF207" s="121" t="s">
        <v>730</v>
      </c>
      <c r="AG207" s="121" t="s">
        <v>731</v>
      </c>
      <c r="AH207" s="123">
        <f>IFERROR(IF(AA207="Probabilidad",(Q207-(+Q207*AD207)),IF(AA207="Impacto",Q207,"")),"")</f>
        <v>0.36</v>
      </c>
      <c r="AI207" s="122">
        <f t="shared" si="7"/>
        <v>0.36</v>
      </c>
      <c r="AJ207" s="484" t="str">
        <f t="shared" ref="AJ207" si="266">IFERROR(IF(AK207="","",IF(AK207&lt;=0.2,"Muy Baja",IF(AK207&lt;=0.4,"Baja",IF(AK207&lt;=0.6,"Media",IF(AK207&lt;=0.8,"Alta","Muy Alta"))))),"")</f>
        <v>Muy Baja</v>
      </c>
      <c r="AK207" s="388">
        <f t="shared" ref="AK207" si="267">IFERROR(LOOKUP(MAX(AI207:AI213)+1,(AI207:AI213)),"")</f>
        <v>2.667168E-2</v>
      </c>
      <c r="AL207" s="124">
        <f>IFERROR(IF(AA207="Impacto",(T207-(+T207*AD207)),IF(AA207="Probabilidad",T207,"")),"")</f>
        <v>0.6</v>
      </c>
      <c r="AM207" s="485" t="str">
        <f t="shared" ref="AM207" si="268">IFERROR(IF(AN207="","",IF(AN207&lt;=0.2,"Leve",IF(AN207&lt;=0.4,"Menor",IF(AN207&lt;=0.6,"Moderado",IF(AN207&lt;=0.8,"Mayor","Catastrófico"))))),"")</f>
        <v>Moderado</v>
      </c>
      <c r="AN207" s="388">
        <f t="shared" ref="AN207" si="269">IFERROR(LOOKUP(MAX(AL207:AL213)+1,(AL207:AL213)),"")</f>
        <v>0.6</v>
      </c>
      <c r="AO207" s="482" t="str">
        <f t="shared" ref="AO207" si="270">IFERROR(IF(OR(AND(AJ207="Muy Baja",AM207="Leve"),AND(AJ207="Muy Baja",AM207="Menor"),AND(AJ207="Baja",AM207="Leve")),"Bajo",IF(OR(AND(AJ207="Muy baja",AM207="Moderado"),AND(AJ207="Baja",AM207="Menor"),AND(AJ207="Baja",AM207="Moderado"),AND(AJ207="Media",AM207="Leve"),AND(AJ207="Media",AM207="Menor"),AND(AJ207="Media",AM207="Moderado"),AND(AJ207="Alta",AM207="Leve"),AND(AJ207="Alta",AM207="Menor")),"Moderado",IF(OR(AND(AJ207="Muy Baja",AM207="Mayor"),AND(AJ207="Baja",AM207="Mayor"),AND(AJ207="Media",AM207="Mayor"),AND(AJ207="Alta",AM207="Moderado"),AND(AJ207="Alta",AM207="Mayor"),AND(AJ207="Muy Alta",AM207="Leve"),AND(AJ207="Muy Alta",AM207="Menor"),AND(AJ207="Muy Alta",AM207="Moderado"),AND(AJ207="Muy Alta",AM207="Mayor")),"Alto",IF(OR(AND(AJ207="Muy Baja",AM207="Catastrófico"),AND(AJ207="Baja",AM207="Catastrófico"),AND(AJ207="Media",AM207="Catastrófico"),AND(AJ207="Alta",AM207="Catastrófico"),AND(AJ207="Muy Alta",AM207="Catastrófico")),"Extremo","")))),"")</f>
        <v>Moderado</v>
      </c>
      <c r="AP207" s="367" t="s">
        <v>104</v>
      </c>
      <c r="AQ207" s="120" t="s">
        <v>105</v>
      </c>
      <c r="AR207" s="119" t="s">
        <v>1389</v>
      </c>
      <c r="AS207" s="119" t="s">
        <v>95</v>
      </c>
      <c r="AT207" s="119" t="s">
        <v>1390</v>
      </c>
      <c r="AU207" s="134" t="s">
        <v>94</v>
      </c>
      <c r="AV207" s="458" t="s">
        <v>1391</v>
      </c>
      <c r="AW207" s="142" t="s">
        <v>91</v>
      </c>
      <c r="AX207" s="253" t="s">
        <v>2867</v>
      </c>
      <c r="AY207" s="271" t="s">
        <v>3042</v>
      </c>
      <c r="AZ207" s="271" t="s">
        <v>3043</v>
      </c>
      <c r="BA207" s="142" t="s">
        <v>105</v>
      </c>
      <c r="BB207" s="253" t="s">
        <v>2867</v>
      </c>
      <c r="BC207" s="271" t="s">
        <v>3163</v>
      </c>
      <c r="BD207" s="271" t="s">
        <v>3043</v>
      </c>
      <c r="BE207" s="373" t="s">
        <v>2891</v>
      </c>
      <c r="BF207" s="373" t="s">
        <v>3248</v>
      </c>
      <c r="BG207" s="373" t="s">
        <v>3249</v>
      </c>
      <c r="BH207" s="131"/>
    </row>
    <row r="208" spans="1:1022" ht="78" customHeight="1">
      <c r="A208" s="430">
        <v>60</v>
      </c>
      <c r="B208" s="433" t="s">
        <v>712</v>
      </c>
      <c r="C208" s="367"/>
      <c r="D208" s="433" t="s">
        <v>81</v>
      </c>
      <c r="E208" s="433" t="s">
        <v>1382</v>
      </c>
      <c r="F208" s="427"/>
      <c r="G208" s="457"/>
      <c r="H208" s="368"/>
      <c r="I208" s="369"/>
      <c r="J208" s="136" t="s">
        <v>735</v>
      </c>
      <c r="K208" s="119" t="s">
        <v>1392</v>
      </c>
      <c r="L208" s="369"/>
      <c r="M208" s="369"/>
      <c r="N208" s="398"/>
      <c r="O208" s="369"/>
      <c r="P208" s="487"/>
      <c r="Q208" s="385"/>
      <c r="R208" s="393"/>
      <c r="S208" s="489"/>
      <c r="T208" s="385"/>
      <c r="U208" s="483"/>
      <c r="V208" s="136" t="s">
        <v>112</v>
      </c>
      <c r="W208" s="116" t="s">
        <v>1393</v>
      </c>
      <c r="X208" s="117" t="s">
        <v>1394</v>
      </c>
      <c r="Y208" s="117" t="s">
        <v>179</v>
      </c>
      <c r="Z208" s="119" t="s">
        <v>95</v>
      </c>
      <c r="AA208" s="120" t="str">
        <f t="shared" si="5"/>
        <v>Probabilidad</v>
      </c>
      <c r="AB208" s="121" t="s">
        <v>727</v>
      </c>
      <c r="AC208" s="121" t="s">
        <v>728</v>
      </c>
      <c r="AD208" s="122" t="str">
        <f t="shared" si="6"/>
        <v>40%</v>
      </c>
      <c r="AE208" s="121" t="s">
        <v>729</v>
      </c>
      <c r="AF208" s="121" t="s">
        <v>730</v>
      </c>
      <c r="AG208" s="121" t="s">
        <v>731</v>
      </c>
      <c r="AH208" s="123">
        <f>IFERROR(IF(AND(AA207="Probabilidad",AA208="Probabilidad"),(AI207-(+AI207*AD208)),IF(AND(AA208="Probabilidad",AA207="Impacto"),(AI207-(+AI207*AD208)),IF(AA208="Impacto",AI207,""))),"")</f>
        <v>0.216</v>
      </c>
      <c r="AI208" s="122">
        <f t="shared" si="7"/>
        <v>0.216</v>
      </c>
      <c r="AJ208" s="484"/>
      <c r="AK208" s="388"/>
      <c r="AL208" s="124">
        <f t="shared" ref="AL208:AL213" si="271">IFERROR(IF(AND(AA207="Impacto",AA208="Impacto"),(AL207-(+AL207*AD208)),IF(AND(AA208="Impacto",AA207="Probabilidad"),(AL207-(+AL207*AD208)),IF(AA208="Probabilidad",AL207,""))),"")</f>
        <v>0.6</v>
      </c>
      <c r="AM208" s="485"/>
      <c r="AN208" s="388"/>
      <c r="AO208" s="482"/>
      <c r="AP208" s="367"/>
      <c r="AQ208" s="120" t="s">
        <v>118</v>
      </c>
      <c r="AR208" s="119" t="s">
        <v>1395</v>
      </c>
      <c r="AS208" s="119" t="s">
        <v>95</v>
      </c>
      <c r="AT208" s="119" t="s">
        <v>1289</v>
      </c>
      <c r="AU208" s="134" t="s">
        <v>94</v>
      </c>
      <c r="AV208" s="459"/>
      <c r="AW208" s="142" t="s">
        <v>112</v>
      </c>
      <c r="AX208" s="253" t="s">
        <v>2866</v>
      </c>
      <c r="AY208" s="271" t="s">
        <v>3054</v>
      </c>
      <c r="AZ208" s="271" t="s">
        <v>3055</v>
      </c>
      <c r="BA208" s="142" t="s">
        <v>118</v>
      </c>
      <c r="BB208" s="253" t="s">
        <v>2866</v>
      </c>
      <c r="BC208" s="271" t="s">
        <v>3164</v>
      </c>
      <c r="BD208" s="271" t="s">
        <v>3165</v>
      </c>
      <c r="BE208" s="373"/>
      <c r="BF208" s="374"/>
      <c r="BG208" s="374"/>
      <c r="BH208" s="131"/>
      <c r="BI208" s="93"/>
      <c r="BJ208" s="93"/>
      <c r="BK208" s="93"/>
      <c r="BL208" s="93"/>
      <c r="BM208" s="93"/>
      <c r="BN208" s="93"/>
      <c r="BO208" s="93"/>
      <c r="BP208" s="93"/>
      <c r="BQ208" s="93"/>
      <c r="BR208" s="93"/>
      <c r="BS208" s="93"/>
      <c r="BT208" s="93"/>
      <c r="BU208" s="93"/>
      <c r="BV208" s="93"/>
      <c r="BW208" s="93"/>
      <c r="BX208" s="93"/>
      <c r="BY208" s="93"/>
      <c r="BZ208" s="93"/>
      <c r="CA208" s="93"/>
      <c r="CB208" s="93"/>
      <c r="CC208" s="93"/>
      <c r="CD208" s="93"/>
      <c r="CE208" s="93"/>
      <c r="CF208" s="93"/>
      <c r="CG208" s="93"/>
      <c r="CH208" s="93"/>
      <c r="CI208" s="93"/>
      <c r="CJ208" s="93"/>
      <c r="CK208" s="93"/>
      <c r="CL208" s="93"/>
      <c r="CM208" s="93"/>
      <c r="CN208" s="93"/>
      <c r="CO208" s="93"/>
      <c r="CP208" s="93"/>
      <c r="CQ208" s="93"/>
      <c r="CR208" s="93"/>
      <c r="CS208" s="93"/>
      <c r="CT208" s="93"/>
      <c r="CU208" s="93"/>
      <c r="CV208" s="93"/>
      <c r="CW208" s="93"/>
      <c r="CX208" s="93"/>
      <c r="CY208" s="93"/>
      <c r="CZ208" s="93"/>
      <c r="DA208" s="93"/>
      <c r="DB208" s="93"/>
      <c r="DC208" s="93"/>
      <c r="DD208" s="93"/>
      <c r="DE208" s="93"/>
      <c r="DF208" s="93"/>
      <c r="DG208" s="93"/>
      <c r="DH208" s="93"/>
      <c r="DI208" s="93"/>
      <c r="DJ208" s="93"/>
      <c r="DK208" s="93"/>
      <c r="DL208" s="93"/>
      <c r="DM208" s="93"/>
      <c r="DN208" s="93"/>
      <c r="DO208" s="93"/>
      <c r="DP208" s="93"/>
      <c r="DQ208" s="93"/>
      <c r="DR208" s="93"/>
      <c r="DS208" s="93"/>
      <c r="DT208" s="93"/>
      <c r="DU208" s="93"/>
      <c r="DV208" s="93"/>
      <c r="DW208" s="93"/>
      <c r="DX208" s="93"/>
      <c r="DY208" s="93"/>
      <c r="DZ208" s="93"/>
      <c r="EA208" s="93"/>
      <c r="EB208" s="93"/>
      <c r="EC208" s="93"/>
      <c r="ED208" s="93"/>
      <c r="EE208" s="93"/>
      <c r="EF208" s="93"/>
      <c r="EG208" s="93"/>
      <c r="EH208" s="93"/>
      <c r="EI208" s="93"/>
      <c r="EJ208" s="93"/>
      <c r="EK208" s="93"/>
      <c r="EL208" s="93"/>
      <c r="EM208" s="93"/>
      <c r="EN208" s="93"/>
      <c r="EO208" s="93"/>
      <c r="EP208" s="93"/>
      <c r="EQ208" s="93"/>
      <c r="ER208" s="93"/>
      <c r="ES208" s="93"/>
      <c r="ET208" s="93"/>
      <c r="EU208" s="93"/>
      <c r="EV208" s="93"/>
      <c r="EW208" s="93"/>
      <c r="EX208" s="93"/>
      <c r="EY208" s="93"/>
      <c r="EZ208" s="93"/>
      <c r="FA208" s="93"/>
      <c r="FB208" s="93"/>
      <c r="FC208" s="93"/>
      <c r="FD208" s="93"/>
      <c r="FE208" s="93"/>
      <c r="FF208" s="93"/>
      <c r="FG208" s="93"/>
      <c r="FH208" s="93"/>
      <c r="FI208" s="93"/>
      <c r="FJ208" s="93"/>
      <c r="FK208" s="93"/>
      <c r="FL208" s="93"/>
      <c r="FM208" s="93"/>
      <c r="FN208" s="93"/>
      <c r="FO208" s="93"/>
      <c r="FP208" s="93"/>
      <c r="FQ208" s="93"/>
      <c r="FR208" s="93"/>
      <c r="FS208" s="93"/>
      <c r="FT208" s="93"/>
      <c r="FU208" s="93"/>
      <c r="FV208" s="93"/>
      <c r="FW208" s="93"/>
      <c r="FX208" s="93"/>
      <c r="FY208" s="93"/>
      <c r="FZ208" s="93"/>
      <c r="GA208" s="93"/>
      <c r="GB208" s="93"/>
      <c r="GC208" s="93"/>
      <c r="GD208" s="93"/>
      <c r="GE208" s="93"/>
      <c r="GF208" s="93"/>
      <c r="GG208" s="93"/>
      <c r="GH208" s="93"/>
      <c r="GI208" s="93"/>
      <c r="GJ208" s="93"/>
      <c r="GK208" s="93"/>
      <c r="GL208" s="93"/>
      <c r="GM208" s="93"/>
      <c r="GN208" s="93"/>
      <c r="GO208" s="93"/>
      <c r="GP208" s="93"/>
      <c r="GQ208" s="93"/>
      <c r="GR208" s="93"/>
      <c r="GS208" s="93"/>
      <c r="GT208" s="93"/>
      <c r="GU208" s="93"/>
      <c r="GV208" s="93"/>
      <c r="GW208" s="93"/>
      <c r="GX208" s="93"/>
      <c r="GY208" s="93"/>
      <c r="GZ208" s="93"/>
      <c r="HA208" s="93"/>
      <c r="HB208" s="93"/>
      <c r="HC208" s="93"/>
      <c r="HD208" s="93"/>
      <c r="HE208" s="93"/>
      <c r="HF208" s="93"/>
      <c r="HG208" s="93"/>
      <c r="HH208" s="93"/>
      <c r="HI208" s="93"/>
      <c r="HJ208" s="93"/>
      <c r="HK208" s="93"/>
      <c r="HL208" s="93"/>
      <c r="HM208" s="93"/>
      <c r="HN208" s="93"/>
      <c r="HO208" s="93"/>
      <c r="HP208" s="93"/>
      <c r="HQ208" s="93"/>
      <c r="HR208" s="93"/>
      <c r="HS208" s="93"/>
      <c r="HT208" s="93"/>
      <c r="HU208" s="93"/>
      <c r="HV208" s="93"/>
      <c r="HW208" s="93"/>
      <c r="HX208" s="93"/>
      <c r="HY208" s="93"/>
      <c r="HZ208" s="93"/>
      <c r="IA208" s="93"/>
      <c r="IB208" s="93"/>
      <c r="IC208" s="93"/>
      <c r="ID208" s="93"/>
      <c r="IE208" s="93"/>
      <c r="IF208" s="93"/>
      <c r="IG208" s="93"/>
      <c r="IH208" s="93"/>
      <c r="II208" s="93"/>
      <c r="IJ208" s="93"/>
      <c r="IK208" s="93"/>
      <c r="IL208" s="93"/>
      <c r="IM208" s="93"/>
      <c r="IN208" s="93"/>
      <c r="IO208" s="93"/>
      <c r="IP208" s="93"/>
      <c r="IQ208" s="93"/>
      <c r="IR208" s="93"/>
      <c r="IS208" s="93"/>
      <c r="IT208" s="93"/>
      <c r="IU208" s="93"/>
      <c r="IV208" s="93"/>
      <c r="IW208" s="93"/>
      <c r="IX208" s="93"/>
      <c r="IY208" s="93"/>
      <c r="IZ208" s="93"/>
      <c r="JA208" s="93"/>
      <c r="JB208" s="93"/>
      <c r="JC208" s="93"/>
      <c r="JD208" s="93"/>
      <c r="JE208" s="93"/>
      <c r="JF208" s="93"/>
      <c r="JG208" s="93"/>
      <c r="JH208" s="93"/>
      <c r="JI208" s="93"/>
      <c r="JJ208" s="93"/>
      <c r="JK208" s="93"/>
      <c r="JL208" s="93"/>
      <c r="JM208" s="93"/>
      <c r="JN208" s="93"/>
      <c r="JO208" s="93"/>
      <c r="JP208" s="93"/>
      <c r="JQ208" s="93"/>
      <c r="JR208" s="93"/>
      <c r="JS208" s="93"/>
      <c r="JT208" s="93"/>
      <c r="JU208" s="93"/>
      <c r="JV208" s="93"/>
      <c r="JW208" s="93"/>
      <c r="JX208" s="93"/>
      <c r="JY208" s="93"/>
      <c r="JZ208" s="93"/>
      <c r="KA208" s="93"/>
      <c r="KB208" s="93"/>
      <c r="KC208" s="93"/>
      <c r="KD208" s="93"/>
      <c r="KE208" s="93"/>
      <c r="KF208" s="93"/>
      <c r="KG208" s="93"/>
      <c r="KH208" s="93"/>
      <c r="KI208" s="93"/>
      <c r="KJ208" s="93"/>
      <c r="KK208" s="93"/>
      <c r="KL208" s="93"/>
      <c r="KM208" s="93"/>
      <c r="KN208" s="93"/>
      <c r="KO208" s="93"/>
      <c r="KP208" s="93"/>
      <c r="KQ208" s="93"/>
      <c r="KR208" s="93"/>
      <c r="KS208" s="93"/>
      <c r="KT208" s="93"/>
      <c r="KU208" s="93"/>
      <c r="KV208" s="93"/>
      <c r="KW208" s="93"/>
      <c r="KX208" s="93"/>
      <c r="KY208" s="93"/>
      <c r="KZ208" s="93"/>
      <c r="LA208" s="93"/>
      <c r="LB208" s="93"/>
      <c r="LC208" s="93"/>
      <c r="LD208" s="93"/>
      <c r="LE208" s="93"/>
      <c r="LF208" s="93"/>
      <c r="LG208" s="93"/>
      <c r="LH208" s="93"/>
      <c r="LI208" s="93"/>
      <c r="LJ208" s="93"/>
      <c r="LK208" s="93"/>
      <c r="LL208" s="93"/>
      <c r="LM208" s="93"/>
      <c r="LN208" s="93"/>
      <c r="LO208" s="93"/>
      <c r="LP208" s="93"/>
      <c r="LQ208" s="93"/>
      <c r="LR208" s="93"/>
      <c r="LS208" s="93"/>
      <c r="LT208" s="93"/>
      <c r="LU208" s="93"/>
      <c r="LV208" s="93"/>
      <c r="LW208" s="93"/>
      <c r="LX208" s="93"/>
      <c r="LY208" s="93"/>
      <c r="LZ208" s="93"/>
      <c r="MA208" s="93"/>
      <c r="MB208" s="93"/>
      <c r="MC208" s="93"/>
      <c r="MD208" s="93"/>
      <c r="ME208" s="93"/>
      <c r="MF208" s="93"/>
      <c r="MG208" s="93"/>
      <c r="MH208" s="93"/>
      <c r="MI208" s="93"/>
      <c r="MJ208" s="93"/>
      <c r="MK208" s="93"/>
      <c r="ML208" s="93"/>
      <c r="MM208" s="93"/>
      <c r="MN208" s="93"/>
      <c r="MO208" s="93"/>
      <c r="MP208" s="93"/>
      <c r="MQ208" s="93"/>
      <c r="MR208" s="93"/>
      <c r="MS208" s="93"/>
      <c r="MT208" s="93"/>
      <c r="MU208" s="93"/>
      <c r="MV208" s="93"/>
      <c r="MW208" s="93"/>
      <c r="MX208" s="93"/>
      <c r="MY208" s="93"/>
      <c r="MZ208" s="93"/>
      <c r="NA208" s="93"/>
      <c r="NB208" s="93"/>
      <c r="NC208" s="93"/>
      <c r="ND208" s="93"/>
      <c r="NE208" s="93"/>
      <c r="NF208" s="93"/>
      <c r="NG208" s="93"/>
      <c r="NH208" s="93"/>
      <c r="NI208" s="93"/>
      <c r="NJ208" s="93"/>
      <c r="NK208" s="93"/>
      <c r="NL208" s="93"/>
      <c r="NM208" s="93"/>
      <c r="NN208" s="93"/>
      <c r="NO208" s="93"/>
      <c r="NP208" s="93"/>
      <c r="NQ208" s="93"/>
      <c r="NR208" s="93"/>
      <c r="NS208" s="93"/>
      <c r="NT208" s="93"/>
      <c r="NU208" s="93"/>
      <c r="NV208" s="93"/>
      <c r="NW208" s="93"/>
      <c r="NX208" s="93"/>
      <c r="NY208" s="93"/>
      <c r="NZ208" s="93"/>
      <c r="OA208" s="93"/>
      <c r="OB208" s="93"/>
      <c r="OC208" s="93"/>
      <c r="OD208" s="93"/>
      <c r="OE208" s="93"/>
      <c r="OF208" s="93"/>
      <c r="OG208" s="93"/>
      <c r="OH208" s="93"/>
      <c r="OI208" s="93"/>
      <c r="OJ208" s="93"/>
      <c r="OK208" s="93"/>
      <c r="OL208" s="93"/>
      <c r="OM208" s="93"/>
      <c r="ON208" s="93"/>
      <c r="OO208" s="93"/>
      <c r="OP208" s="93"/>
      <c r="OQ208" s="93"/>
      <c r="OR208" s="93"/>
      <c r="OS208" s="93"/>
      <c r="OT208" s="93"/>
      <c r="OU208" s="93"/>
      <c r="OV208" s="93"/>
      <c r="OW208" s="93"/>
      <c r="OX208" s="93"/>
      <c r="OY208" s="93"/>
      <c r="OZ208" s="93"/>
      <c r="PA208" s="93"/>
      <c r="PB208" s="93"/>
      <c r="PC208" s="93"/>
      <c r="PD208" s="93"/>
      <c r="PE208" s="93"/>
      <c r="PF208" s="93"/>
      <c r="PG208" s="93"/>
      <c r="PH208" s="93"/>
      <c r="PI208" s="93"/>
      <c r="PJ208" s="93"/>
      <c r="PK208" s="93"/>
      <c r="PL208" s="93"/>
      <c r="PM208" s="93"/>
      <c r="PN208" s="93"/>
      <c r="PO208" s="93"/>
      <c r="PP208" s="93"/>
      <c r="PQ208" s="93"/>
      <c r="PR208" s="93"/>
      <c r="PS208" s="93"/>
      <c r="PT208" s="93"/>
      <c r="PU208" s="93"/>
      <c r="PV208" s="93"/>
      <c r="PW208" s="93"/>
      <c r="PX208" s="93"/>
      <c r="PY208" s="93"/>
      <c r="PZ208" s="93"/>
      <c r="QA208" s="93"/>
      <c r="QB208" s="93"/>
      <c r="QC208" s="93"/>
      <c r="QD208" s="93"/>
      <c r="QE208" s="93"/>
      <c r="QF208" s="93"/>
      <c r="QG208" s="93"/>
      <c r="QH208" s="93"/>
      <c r="QI208" s="93"/>
      <c r="QJ208" s="93"/>
      <c r="QK208" s="93"/>
      <c r="QL208" s="93"/>
      <c r="QM208" s="93"/>
      <c r="QN208" s="93"/>
      <c r="QO208" s="93"/>
      <c r="QP208" s="93"/>
      <c r="QQ208" s="93"/>
      <c r="QR208" s="93"/>
      <c r="QS208" s="93"/>
      <c r="QT208" s="93"/>
      <c r="QU208" s="93"/>
      <c r="QV208" s="93"/>
      <c r="QW208" s="93"/>
      <c r="QX208" s="93"/>
      <c r="QY208" s="93"/>
      <c r="QZ208" s="93"/>
      <c r="RA208" s="93"/>
      <c r="RB208" s="93"/>
      <c r="RC208" s="93"/>
      <c r="RD208" s="93"/>
      <c r="RE208" s="93"/>
      <c r="RF208" s="93"/>
      <c r="RG208" s="93"/>
      <c r="RH208" s="93"/>
      <c r="RI208" s="93"/>
      <c r="RJ208" s="93"/>
      <c r="RK208" s="93"/>
      <c r="RL208" s="93"/>
      <c r="RM208" s="93"/>
      <c r="RN208" s="93"/>
      <c r="RO208" s="93"/>
      <c r="RP208" s="93"/>
      <c r="RQ208" s="93"/>
      <c r="RR208" s="93"/>
      <c r="RS208" s="93"/>
      <c r="RT208" s="93"/>
      <c r="RU208" s="93"/>
      <c r="RV208" s="93"/>
      <c r="RW208" s="93"/>
      <c r="RX208" s="93"/>
      <c r="RY208" s="93"/>
      <c r="RZ208" s="93"/>
      <c r="SA208" s="93"/>
      <c r="SB208" s="93"/>
      <c r="SC208" s="93"/>
      <c r="SD208" s="93"/>
      <c r="SE208" s="93"/>
      <c r="SF208" s="93"/>
      <c r="SG208" s="93"/>
      <c r="SH208" s="93"/>
      <c r="SI208" s="93"/>
      <c r="SJ208" s="93"/>
      <c r="SK208" s="93"/>
      <c r="SL208" s="93"/>
      <c r="SM208" s="93"/>
      <c r="SN208" s="93"/>
      <c r="SO208" s="93"/>
      <c r="SP208" s="93"/>
      <c r="SQ208" s="93"/>
      <c r="SR208" s="93"/>
      <c r="SS208" s="93"/>
      <c r="ST208" s="93"/>
      <c r="SU208" s="93"/>
      <c r="SV208" s="93"/>
      <c r="SW208" s="93"/>
      <c r="SX208" s="93"/>
      <c r="SY208" s="93"/>
      <c r="SZ208" s="93"/>
      <c r="TA208" s="93"/>
      <c r="TB208" s="93"/>
      <c r="TC208" s="93"/>
      <c r="TD208" s="93"/>
      <c r="TE208" s="93"/>
      <c r="TF208" s="93"/>
      <c r="TG208" s="93"/>
      <c r="TH208" s="93"/>
      <c r="TI208" s="93"/>
      <c r="TJ208" s="93"/>
      <c r="TK208" s="93"/>
      <c r="TL208" s="93"/>
      <c r="TM208" s="93"/>
      <c r="TN208" s="93"/>
      <c r="TO208" s="93"/>
      <c r="TP208" s="93"/>
      <c r="TQ208" s="93"/>
      <c r="TR208" s="93"/>
      <c r="TS208" s="93"/>
      <c r="TT208" s="93"/>
      <c r="TU208" s="93"/>
      <c r="TV208" s="93"/>
      <c r="TW208" s="93"/>
      <c r="TX208" s="93"/>
      <c r="TY208" s="93"/>
      <c r="TZ208" s="93"/>
      <c r="UA208" s="93"/>
      <c r="UB208" s="93"/>
      <c r="UC208" s="93"/>
      <c r="UD208" s="93"/>
      <c r="UE208" s="93"/>
      <c r="UF208" s="93"/>
      <c r="UG208" s="93"/>
      <c r="UH208" s="93"/>
      <c r="UI208" s="93"/>
      <c r="UJ208" s="93"/>
      <c r="UK208" s="93"/>
      <c r="UL208" s="93"/>
      <c r="UM208" s="93"/>
      <c r="UN208" s="93"/>
      <c r="UO208" s="93"/>
      <c r="UP208" s="93"/>
      <c r="UQ208" s="93"/>
      <c r="UR208" s="93"/>
      <c r="US208" s="93"/>
      <c r="UT208" s="93"/>
      <c r="UU208" s="93"/>
      <c r="UV208" s="93"/>
      <c r="UW208" s="93"/>
      <c r="UX208" s="93"/>
      <c r="UY208" s="93"/>
      <c r="UZ208" s="93"/>
      <c r="VA208" s="93"/>
      <c r="VB208" s="93"/>
      <c r="VC208" s="93"/>
      <c r="VD208" s="93"/>
      <c r="VE208" s="93"/>
      <c r="VF208" s="93"/>
      <c r="VG208" s="93"/>
      <c r="VH208" s="93"/>
      <c r="VI208" s="93"/>
      <c r="VJ208" s="93"/>
      <c r="VK208" s="93"/>
      <c r="VL208" s="93"/>
      <c r="VM208" s="93"/>
      <c r="VN208" s="93"/>
      <c r="VO208" s="93"/>
      <c r="VP208" s="93"/>
      <c r="VQ208" s="93"/>
      <c r="VR208" s="93"/>
      <c r="VS208" s="93"/>
      <c r="VT208" s="93"/>
      <c r="VU208" s="93"/>
      <c r="VV208" s="93"/>
      <c r="VW208" s="93"/>
      <c r="VX208" s="93"/>
      <c r="VY208" s="93"/>
      <c r="VZ208" s="93"/>
      <c r="WA208" s="93"/>
      <c r="WB208" s="93"/>
      <c r="WC208" s="93"/>
      <c r="WD208" s="93"/>
      <c r="WE208" s="93"/>
      <c r="WF208" s="93"/>
      <c r="WG208" s="93"/>
      <c r="WH208" s="93"/>
      <c r="WI208" s="93"/>
      <c r="WJ208" s="93"/>
      <c r="WK208" s="93"/>
      <c r="WL208" s="93"/>
      <c r="WM208" s="93"/>
      <c r="WN208" s="93"/>
      <c r="WO208" s="93"/>
      <c r="WP208" s="93"/>
      <c r="WQ208" s="93"/>
      <c r="WR208" s="93"/>
      <c r="WS208" s="93"/>
      <c r="WT208" s="93"/>
      <c r="WU208" s="93"/>
      <c r="WV208" s="93"/>
      <c r="WW208" s="93"/>
      <c r="WX208" s="93"/>
      <c r="WY208" s="93"/>
      <c r="WZ208" s="93"/>
      <c r="XA208" s="93"/>
      <c r="XB208" s="93"/>
      <c r="XC208" s="93"/>
      <c r="XD208" s="93"/>
      <c r="XE208" s="93"/>
      <c r="XF208" s="93"/>
      <c r="XG208" s="93"/>
      <c r="XH208" s="93"/>
      <c r="XI208" s="93"/>
      <c r="XJ208" s="93"/>
      <c r="XK208" s="93"/>
      <c r="XL208" s="93"/>
      <c r="XM208" s="93"/>
      <c r="XN208" s="93"/>
      <c r="XO208" s="93"/>
      <c r="XP208" s="93"/>
      <c r="XQ208" s="93"/>
      <c r="XR208" s="93"/>
      <c r="XS208" s="93"/>
      <c r="XT208" s="93"/>
      <c r="XU208" s="93"/>
      <c r="XV208" s="93"/>
      <c r="XW208" s="93"/>
      <c r="XX208" s="93"/>
      <c r="XY208" s="93"/>
      <c r="XZ208" s="93"/>
      <c r="YA208" s="93"/>
      <c r="YB208" s="93"/>
      <c r="YC208" s="93"/>
      <c r="YD208" s="93"/>
      <c r="YE208" s="93"/>
      <c r="YF208" s="93"/>
      <c r="YG208" s="93"/>
      <c r="YH208" s="93"/>
      <c r="YI208" s="93"/>
      <c r="YJ208" s="93"/>
      <c r="YK208" s="93"/>
      <c r="YL208" s="93"/>
      <c r="YM208" s="93"/>
      <c r="YN208" s="93"/>
      <c r="YO208" s="93"/>
      <c r="YP208" s="93"/>
      <c r="YQ208" s="93"/>
      <c r="YR208" s="93"/>
      <c r="YS208" s="93"/>
      <c r="YT208" s="93"/>
      <c r="YU208" s="93"/>
      <c r="YV208" s="93"/>
      <c r="YW208" s="93"/>
      <c r="YX208" s="93"/>
      <c r="YY208" s="93"/>
      <c r="YZ208" s="93"/>
      <c r="ZA208" s="93"/>
      <c r="ZB208" s="93"/>
      <c r="ZC208" s="93"/>
      <c r="ZD208" s="93"/>
      <c r="ZE208" s="93"/>
      <c r="ZF208" s="93"/>
      <c r="ZG208" s="93"/>
      <c r="ZH208" s="93"/>
      <c r="ZI208" s="93"/>
      <c r="ZJ208" s="93"/>
      <c r="ZK208" s="93"/>
      <c r="ZL208" s="93"/>
      <c r="ZM208" s="93"/>
      <c r="ZN208" s="93"/>
      <c r="ZO208" s="93"/>
      <c r="ZP208" s="93"/>
      <c r="ZQ208" s="93"/>
      <c r="ZR208" s="93"/>
      <c r="ZS208" s="93"/>
      <c r="ZT208" s="93"/>
      <c r="ZU208" s="93"/>
      <c r="ZV208" s="93"/>
      <c r="ZW208" s="93"/>
      <c r="ZX208" s="93"/>
      <c r="ZY208" s="93"/>
      <c r="ZZ208" s="93"/>
      <c r="AAA208" s="93"/>
      <c r="AAB208" s="93"/>
      <c r="AAC208" s="93"/>
      <c r="AAD208" s="93"/>
      <c r="AAE208" s="93"/>
      <c r="AAF208" s="93"/>
      <c r="AAG208" s="93"/>
      <c r="AAH208" s="93"/>
      <c r="AAI208" s="93"/>
      <c r="AAJ208" s="93"/>
      <c r="AAK208" s="93"/>
      <c r="AAL208" s="93"/>
      <c r="AAM208" s="93"/>
      <c r="AAN208" s="93"/>
      <c r="AAO208" s="93"/>
      <c r="AAP208" s="93"/>
      <c r="AAQ208" s="93"/>
      <c r="AAR208" s="93"/>
      <c r="AAS208" s="93"/>
      <c r="AAT208" s="93"/>
      <c r="AAU208" s="93"/>
      <c r="AAV208" s="93"/>
      <c r="AAW208" s="93"/>
      <c r="AAX208" s="93"/>
      <c r="AAY208" s="93"/>
      <c r="AAZ208" s="93"/>
      <c r="ABA208" s="93"/>
      <c r="ABB208" s="93"/>
      <c r="ABC208" s="93"/>
      <c r="ABD208" s="93"/>
      <c r="ABE208" s="93"/>
      <c r="ABF208" s="93"/>
      <c r="ABG208" s="93"/>
      <c r="ABH208" s="93"/>
      <c r="ABI208" s="93"/>
      <c r="ABJ208" s="93"/>
      <c r="ABK208" s="93"/>
      <c r="ABL208" s="93"/>
      <c r="ABM208" s="93"/>
      <c r="ABN208" s="93"/>
      <c r="ABO208" s="93"/>
      <c r="ABP208" s="93"/>
      <c r="ABQ208" s="93"/>
      <c r="ABR208" s="93"/>
      <c r="ABS208" s="93"/>
      <c r="ABT208" s="93"/>
      <c r="ABU208" s="93"/>
      <c r="ABV208" s="93"/>
      <c r="ABW208" s="93"/>
      <c r="ABX208" s="93"/>
      <c r="ABY208" s="93"/>
      <c r="ABZ208" s="93"/>
      <c r="ACA208" s="93"/>
      <c r="ACB208" s="93"/>
      <c r="ACC208" s="93"/>
      <c r="ACD208" s="93"/>
      <c r="ACE208" s="93"/>
      <c r="ACF208" s="93"/>
      <c r="ACG208" s="93"/>
      <c r="ACH208" s="93"/>
      <c r="ACI208" s="93"/>
      <c r="ACJ208" s="93"/>
      <c r="ACK208" s="93"/>
      <c r="ACL208" s="93"/>
      <c r="ACM208" s="93"/>
      <c r="ACN208" s="93"/>
      <c r="ACO208" s="93"/>
      <c r="ACP208" s="93"/>
      <c r="ACQ208" s="93"/>
      <c r="ACR208" s="93"/>
      <c r="ACS208" s="93"/>
      <c r="ACT208" s="93"/>
      <c r="ACU208" s="93"/>
      <c r="ACV208" s="93"/>
      <c r="ACW208" s="93"/>
      <c r="ACX208" s="93"/>
      <c r="ACY208" s="93"/>
      <c r="ACZ208" s="93"/>
      <c r="ADA208" s="93"/>
      <c r="ADB208" s="93"/>
      <c r="ADC208" s="93"/>
      <c r="ADD208" s="93"/>
      <c r="ADE208" s="93"/>
      <c r="ADF208" s="93"/>
      <c r="ADG208" s="93"/>
      <c r="ADH208" s="93"/>
      <c r="ADI208" s="93"/>
      <c r="ADJ208" s="93"/>
      <c r="ADK208" s="93"/>
      <c r="ADL208" s="93"/>
      <c r="ADM208" s="93"/>
      <c r="ADN208" s="93"/>
      <c r="ADO208" s="93"/>
      <c r="ADP208" s="93"/>
      <c r="ADQ208" s="93"/>
      <c r="ADR208" s="93"/>
      <c r="ADS208" s="93"/>
      <c r="ADT208" s="93"/>
      <c r="ADU208" s="93"/>
      <c r="ADV208" s="93"/>
      <c r="ADW208" s="93"/>
      <c r="ADX208" s="93"/>
      <c r="ADY208" s="93"/>
      <c r="ADZ208" s="93"/>
      <c r="AEA208" s="93"/>
      <c r="AEB208" s="93"/>
      <c r="AEC208" s="93"/>
      <c r="AED208" s="93"/>
      <c r="AEE208" s="93"/>
      <c r="AEF208" s="93"/>
      <c r="AEG208" s="93"/>
      <c r="AEH208" s="93"/>
      <c r="AEI208" s="93"/>
      <c r="AEJ208" s="93"/>
      <c r="AEK208" s="93"/>
      <c r="AEL208" s="93"/>
      <c r="AEM208" s="93"/>
      <c r="AEN208" s="93"/>
      <c r="AEO208" s="93"/>
      <c r="AEP208" s="93"/>
      <c r="AEQ208" s="93"/>
      <c r="AER208" s="93"/>
      <c r="AES208" s="93"/>
      <c r="AET208" s="93"/>
      <c r="AEU208" s="93"/>
      <c r="AEV208" s="93"/>
      <c r="AEW208" s="93"/>
      <c r="AEX208" s="93"/>
      <c r="AEY208" s="93"/>
      <c r="AEZ208" s="93"/>
      <c r="AFA208" s="93"/>
      <c r="AFB208" s="93"/>
      <c r="AFC208" s="93"/>
      <c r="AFD208" s="93"/>
      <c r="AFE208" s="93"/>
      <c r="AFF208" s="93"/>
      <c r="AFG208" s="93"/>
      <c r="AFH208" s="93"/>
      <c r="AFI208" s="93"/>
      <c r="AFJ208" s="93"/>
      <c r="AFK208" s="93"/>
      <c r="AFL208" s="93"/>
      <c r="AFM208" s="93"/>
      <c r="AFN208" s="93"/>
      <c r="AFO208" s="93"/>
      <c r="AFP208" s="93"/>
      <c r="AFQ208" s="93"/>
      <c r="AFR208" s="93"/>
      <c r="AFS208" s="93"/>
      <c r="AFT208" s="93"/>
      <c r="AFU208" s="93"/>
      <c r="AFV208" s="93"/>
      <c r="AFW208" s="93"/>
      <c r="AFX208" s="93"/>
      <c r="AFY208" s="93"/>
      <c r="AFZ208" s="93"/>
      <c r="AGA208" s="93"/>
      <c r="AGB208" s="93"/>
      <c r="AGC208" s="93"/>
      <c r="AGD208" s="93"/>
      <c r="AGE208" s="93"/>
      <c r="AGF208" s="93"/>
      <c r="AGG208" s="93"/>
      <c r="AGH208" s="93"/>
      <c r="AGI208" s="93"/>
      <c r="AGJ208" s="93"/>
      <c r="AGK208" s="93"/>
      <c r="AGL208" s="93"/>
      <c r="AGM208" s="93"/>
      <c r="AGN208" s="93"/>
      <c r="AGO208" s="93"/>
      <c r="AGP208" s="93"/>
      <c r="AGQ208" s="93"/>
      <c r="AGR208" s="93"/>
      <c r="AGS208" s="93"/>
      <c r="AGT208" s="93"/>
      <c r="AGU208" s="93"/>
      <c r="AGV208" s="93"/>
      <c r="AGW208" s="93"/>
      <c r="AGX208" s="93"/>
      <c r="AGY208" s="93"/>
      <c r="AGZ208" s="93"/>
      <c r="AHA208" s="93"/>
      <c r="AHB208" s="93"/>
      <c r="AHC208" s="93"/>
      <c r="AHD208" s="93"/>
      <c r="AHE208" s="93"/>
      <c r="AHF208" s="93"/>
      <c r="AHG208" s="93"/>
      <c r="AHH208" s="93"/>
      <c r="AHI208" s="93"/>
      <c r="AHJ208" s="93"/>
      <c r="AHK208" s="93"/>
      <c r="AHL208" s="93"/>
      <c r="AHM208" s="93"/>
      <c r="AHN208" s="93"/>
      <c r="AHO208" s="93"/>
      <c r="AHP208" s="93"/>
      <c r="AHQ208" s="93"/>
      <c r="AHR208" s="93"/>
      <c r="AHS208" s="93"/>
      <c r="AHT208" s="93"/>
      <c r="AHU208" s="93"/>
      <c r="AHV208" s="93"/>
      <c r="AHW208" s="93"/>
      <c r="AHX208" s="93"/>
      <c r="AHY208" s="93"/>
      <c r="AHZ208" s="93"/>
      <c r="AIA208" s="93"/>
      <c r="AIB208" s="93"/>
      <c r="AIC208" s="93"/>
      <c r="AID208" s="93"/>
      <c r="AIE208" s="93"/>
      <c r="AIF208" s="93"/>
      <c r="AIG208" s="93"/>
      <c r="AIH208" s="93"/>
      <c r="AII208" s="93"/>
      <c r="AIJ208" s="93"/>
      <c r="AIK208" s="93"/>
      <c r="AIL208" s="93"/>
      <c r="AIM208" s="93"/>
      <c r="AIN208" s="93"/>
      <c r="AIO208" s="93"/>
      <c r="AIP208" s="93"/>
      <c r="AIQ208" s="93"/>
      <c r="AIR208" s="93"/>
      <c r="AIS208" s="93"/>
      <c r="AIT208" s="93"/>
      <c r="AIU208" s="93"/>
      <c r="AIV208" s="93"/>
      <c r="AIW208" s="93"/>
      <c r="AIX208" s="93"/>
      <c r="AIY208" s="93"/>
      <c r="AIZ208" s="93"/>
      <c r="AJA208" s="93"/>
      <c r="AJB208" s="93"/>
      <c r="AJC208" s="93"/>
      <c r="AJD208" s="93"/>
      <c r="AJE208" s="93"/>
      <c r="AJF208" s="93"/>
      <c r="AJG208" s="93"/>
      <c r="AJH208" s="93"/>
      <c r="AJI208" s="93"/>
      <c r="AJJ208" s="93"/>
      <c r="AJK208" s="93"/>
      <c r="AJL208" s="93"/>
      <c r="AJM208" s="93"/>
      <c r="AJN208" s="93"/>
      <c r="AJO208" s="93"/>
      <c r="AJP208" s="93"/>
      <c r="AJQ208" s="93"/>
      <c r="AJR208" s="93"/>
      <c r="AJS208" s="93"/>
      <c r="AJT208" s="93"/>
      <c r="AJU208" s="93"/>
      <c r="AJV208" s="93"/>
      <c r="AJW208" s="93"/>
      <c r="AJX208" s="93"/>
      <c r="AJY208" s="93"/>
      <c r="AJZ208" s="93"/>
      <c r="AKA208" s="93"/>
      <c r="AKB208" s="93"/>
      <c r="AKC208" s="93"/>
      <c r="AKD208" s="93"/>
      <c r="AKE208" s="93"/>
      <c r="AKF208" s="93"/>
      <c r="AKG208" s="93"/>
      <c r="AKH208" s="93"/>
      <c r="AKI208" s="93"/>
      <c r="AKJ208" s="93"/>
      <c r="AKK208" s="93"/>
      <c r="AKL208" s="93"/>
      <c r="AKM208" s="93"/>
      <c r="AKN208" s="93"/>
      <c r="AKO208" s="93"/>
      <c r="AKP208" s="93"/>
      <c r="AKQ208" s="93"/>
      <c r="AKR208" s="93"/>
      <c r="AKS208" s="93"/>
      <c r="AKT208" s="93"/>
      <c r="AKU208" s="93"/>
      <c r="AKV208" s="93"/>
      <c r="AKW208" s="93"/>
      <c r="AKX208" s="93"/>
      <c r="AKY208" s="93"/>
      <c r="AKZ208" s="93"/>
      <c r="ALA208" s="93"/>
      <c r="ALB208" s="93"/>
      <c r="ALC208" s="93"/>
      <c r="ALD208" s="93"/>
      <c r="ALE208" s="93"/>
      <c r="ALF208" s="93"/>
      <c r="ALG208" s="93"/>
      <c r="ALH208" s="93"/>
      <c r="ALI208" s="93"/>
      <c r="ALJ208" s="93"/>
      <c r="ALK208" s="93"/>
      <c r="ALL208" s="93"/>
      <c r="ALM208" s="93"/>
      <c r="ALN208" s="93"/>
      <c r="ALO208" s="93"/>
      <c r="ALP208" s="93"/>
      <c r="ALQ208" s="93"/>
      <c r="ALR208" s="93"/>
      <c r="ALS208" s="93"/>
      <c r="ALT208" s="93"/>
      <c r="ALU208" s="93"/>
      <c r="ALV208" s="93"/>
      <c r="ALW208" s="93"/>
      <c r="ALX208" s="93"/>
      <c r="ALY208" s="93"/>
      <c r="ALZ208" s="93"/>
      <c r="AMA208" s="93"/>
      <c r="AMB208" s="93"/>
      <c r="AMC208" s="93"/>
      <c r="AMD208" s="93"/>
      <c r="AME208" s="93"/>
      <c r="AMF208" s="93"/>
      <c r="AMG208" s="93"/>
      <c r="AMH208" s="93"/>
    </row>
    <row r="209" spans="1:1022" ht="71.25" customHeight="1">
      <c r="A209" s="430">
        <v>60</v>
      </c>
      <c r="B209" s="433" t="s">
        <v>712</v>
      </c>
      <c r="C209" s="367"/>
      <c r="D209" s="433" t="s">
        <v>81</v>
      </c>
      <c r="E209" s="433" t="s">
        <v>1382</v>
      </c>
      <c r="F209" s="427"/>
      <c r="G209" s="457"/>
      <c r="H209" s="368"/>
      <c r="I209" s="369"/>
      <c r="J209" s="136" t="s">
        <v>741</v>
      </c>
      <c r="K209" s="119" t="s">
        <v>1396</v>
      </c>
      <c r="L209" s="369"/>
      <c r="M209" s="369"/>
      <c r="N209" s="398"/>
      <c r="O209" s="369"/>
      <c r="P209" s="487"/>
      <c r="Q209" s="385"/>
      <c r="R209" s="393"/>
      <c r="S209" s="489"/>
      <c r="T209" s="385"/>
      <c r="U209" s="483"/>
      <c r="V209" s="136" t="s">
        <v>124</v>
      </c>
      <c r="W209" s="116" t="s">
        <v>1397</v>
      </c>
      <c r="X209" s="117" t="s">
        <v>1398</v>
      </c>
      <c r="Y209" s="118" t="s">
        <v>1117</v>
      </c>
      <c r="Z209" s="119" t="s">
        <v>95</v>
      </c>
      <c r="AA209" s="120" t="str">
        <f t="shared" si="5"/>
        <v>Probabilidad</v>
      </c>
      <c r="AB209" s="121" t="s">
        <v>740</v>
      </c>
      <c r="AC209" s="121" t="s">
        <v>728</v>
      </c>
      <c r="AD209" s="122" t="str">
        <f t="shared" si="6"/>
        <v>30%</v>
      </c>
      <c r="AE209" s="121" t="s">
        <v>729</v>
      </c>
      <c r="AF209" s="121" t="s">
        <v>730</v>
      </c>
      <c r="AG209" s="121" t="s">
        <v>731</v>
      </c>
      <c r="AH209" s="123">
        <f t="shared" ref="AH209:AH213" si="272">IFERROR(IF(AND(AA208="Probabilidad",AA209="Probabilidad"),(AI208-(+AI208*AD209)),IF(AND(AA209="Probabilidad",AA208="Impacto"),(AI208-(+AI208*AD209)),IF(AA209="Impacto",AI208,""))),"")</f>
        <v>0.1512</v>
      </c>
      <c r="AI209" s="122">
        <f t="shared" si="7"/>
        <v>0.1512</v>
      </c>
      <c r="AJ209" s="484"/>
      <c r="AK209" s="388"/>
      <c r="AL209" s="124">
        <f t="shared" si="271"/>
        <v>0.6</v>
      </c>
      <c r="AM209" s="485"/>
      <c r="AN209" s="388"/>
      <c r="AO209" s="482"/>
      <c r="AP209" s="367"/>
      <c r="AQ209" s="120" t="s">
        <v>128</v>
      </c>
      <c r="AR209" s="119" t="s">
        <v>1399</v>
      </c>
      <c r="AS209" s="119" t="s">
        <v>95</v>
      </c>
      <c r="AT209" s="119" t="s">
        <v>1400</v>
      </c>
      <c r="AU209" s="134" t="s">
        <v>94</v>
      </c>
      <c r="AV209" s="459"/>
      <c r="AW209" s="142" t="s">
        <v>124</v>
      </c>
      <c r="AX209" s="253" t="s">
        <v>2866</v>
      </c>
      <c r="AY209" s="271" t="s">
        <v>3056</v>
      </c>
      <c r="AZ209" s="271" t="s">
        <v>3057</v>
      </c>
      <c r="BA209" s="142" t="s">
        <v>128</v>
      </c>
      <c r="BB209" s="253" t="s">
        <v>2866</v>
      </c>
      <c r="BC209" s="271" t="s">
        <v>3166</v>
      </c>
      <c r="BD209" s="271" t="s">
        <v>3167</v>
      </c>
      <c r="BE209" s="373"/>
      <c r="BF209" s="374"/>
      <c r="BG209" s="374"/>
      <c r="BH209" s="131"/>
      <c r="BI209" s="93"/>
      <c r="BJ209" s="93"/>
      <c r="BK209" s="93"/>
      <c r="BL209" s="93"/>
      <c r="BM209" s="93"/>
      <c r="BN209" s="93"/>
      <c r="BO209" s="93"/>
      <c r="BP209" s="93"/>
      <c r="BQ209" s="93"/>
      <c r="BR209" s="93"/>
      <c r="BS209" s="93"/>
      <c r="BT209" s="93"/>
      <c r="BU209" s="93"/>
      <c r="BV209" s="93"/>
      <c r="BW209" s="93"/>
      <c r="BX209" s="93"/>
      <c r="BY209" s="93"/>
      <c r="BZ209" s="93"/>
      <c r="CA209" s="93"/>
      <c r="CB209" s="93"/>
      <c r="CC209" s="93"/>
      <c r="CD209" s="93"/>
      <c r="CE209" s="93"/>
      <c r="CF209" s="93"/>
      <c r="CG209" s="93"/>
      <c r="CH209" s="93"/>
      <c r="CI209" s="93"/>
      <c r="CJ209" s="93"/>
      <c r="CK209" s="93"/>
      <c r="CL209" s="93"/>
      <c r="CM209" s="93"/>
      <c r="CN209" s="93"/>
      <c r="CO209" s="93"/>
      <c r="CP209" s="93"/>
      <c r="CQ209" s="93"/>
      <c r="CR209" s="93"/>
      <c r="CS209" s="93"/>
      <c r="CT209" s="93"/>
      <c r="CU209" s="93"/>
      <c r="CV209" s="93"/>
      <c r="CW209" s="93"/>
      <c r="CX209" s="93"/>
      <c r="CY209" s="93"/>
      <c r="CZ209" s="93"/>
      <c r="DA209" s="93"/>
      <c r="DB209" s="93"/>
      <c r="DC209" s="93"/>
      <c r="DD209" s="93"/>
      <c r="DE209" s="93"/>
      <c r="DF209" s="93"/>
      <c r="DG209" s="93"/>
      <c r="DH209" s="93"/>
      <c r="DI209" s="93"/>
      <c r="DJ209" s="93"/>
      <c r="DK209" s="93"/>
      <c r="DL209" s="93"/>
      <c r="DM209" s="93"/>
      <c r="DN209" s="93"/>
      <c r="DO209" s="93"/>
      <c r="DP209" s="93"/>
      <c r="DQ209" s="93"/>
      <c r="DR209" s="93"/>
      <c r="DS209" s="93"/>
      <c r="DT209" s="93"/>
      <c r="DU209" s="93"/>
      <c r="DV209" s="93"/>
      <c r="DW209" s="93"/>
      <c r="DX209" s="93"/>
      <c r="DY209" s="93"/>
      <c r="DZ209" s="93"/>
      <c r="EA209" s="93"/>
      <c r="EB209" s="93"/>
      <c r="EC209" s="93"/>
      <c r="ED209" s="93"/>
      <c r="EE209" s="93"/>
      <c r="EF209" s="93"/>
      <c r="EG209" s="93"/>
      <c r="EH209" s="93"/>
      <c r="EI209" s="93"/>
      <c r="EJ209" s="93"/>
      <c r="EK209" s="93"/>
      <c r="EL209" s="93"/>
      <c r="EM209" s="93"/>
      <c r="EN209" s="93"/>
      <c r="EO209" s="93"/>
      <c r="EP209" s="93"/>
      <c r="EQ209" s="93"/>
      <c r="ER209" s="93"/>
      <c r="ES209" s="93"/>
      <c r="ET209" s="93"/>
      <c r="EU209" s="93"/>
      <c r="EV209" s="93"/>
      <c r="EW209" s="93"/>
      <c r="EX209" s="93"/>
      <c r="EY209" s="93"/>
      <c r="EZ209" s="93"/>
      <c r="FA209" s="93"/>
      <c r="FB209" s="93"/>
      <c r="FC209" s="93"/>
      <c r="FD209" s="93"/>
      <c r="FE209" s="93"/>
      <c r="FF209" s="93"/>
      <c r="FG209" s="93"/>
      <c r="FH209" s="93"/>
      <c r="FI209" s="93"/>
      <c r="FJ209" s="93"/>
      <c r="FK209" s="93"/>
      <c r="FL209" s="93"/>
      <c r="FM209" s="93"/>
      <c r="FN209" s="93"/>
      <c r="FO209" s="93"/>
      <c r="FP209" s="93"/>
      <c r="FQ209" s="93"/>
      <c r="FR209" s="93"/>
      <c r="FS209" s="93"/>
      <c r="FT209" s="93"/>
      <c r="FU209" s="93"/>
      <c r="FV209" s="93"/>
      <c r="FW209" s="93"/>
      <c r="FX209" s="93"/>
      <c r="FY209" s="93"/>
      <c r="FZ209" s="93"/>
      <c r="GA209" s="93"/>
      <c r="GB209" s="93"/>
      <c r="GC209" s="93"/>
      <c r="GD209" s="93"/>
      <c r="GE209" s="93"/>
      <c r="GF209" s="93"/>
      <c r="GG209" s="93"/>
      <c r="GH209" s="93"/>
      <c r="GI209" s="93"/>
      <c r="GJ209" s="93"/>
      <c r="GK209" s="93"/>
      <c r="GL209" s="93"/>
      <c r="GM209" s="93"/>
      <c r="GN209" s="93"/>
      <c r="GO209" s="93"/>
      <c r="GP209" s="93"/>
      <c r="GQ209" s="93"/>
      <c r="GR209" s="93"/>
      <c r="GS209" s="93"/>
      <c r="GT209" s="93"/>
      <c r="GU209" s="93"/>
      <c r="GV209" s="93"/>
      <c r="GW209" s="93"/>
      <c r="GX209" s="93"/>
      <c r="GY209" s="93"/>
      <c r="GZ209" s="93"/>
      <c r="HA209" s="93"/>
      <c r="HB209" s="93"/>
      <c r="HC209" s="93"/>
      <c r="HD209" s="93"/>
      <c r="HE209" s="93"/>
      <c r="HF209" s="93"/>
      <c r="HG209" s="93"/>
      <c r="HH209" s="93"/>
      <c r="HI209" s="93"/>
      <c r="HJ209" s="93"/>
      <c r="HK209" s="93"/>
      <c r="HL209" s="93"/>
      <c r="HM209" s="93"/>
      <c r="HN209" s="93"/>
      <c r="HO209" s="93"/>
      <c r="HP209" s="93"/>
      <c r="HQ209" s="93"/>
      <c r="HR209" s="93"/>
      <c r="HS209" s="93"/>
      <c r="HT209" s="93"/>
      <c r="HU209" s="93"/>
      <c r="HV209" s="93"/>
      <c r="HW209" s="93"/>
      <c r="HX209" s="93"/>
      <c r="HY209" s="93"/>
      <c r="HZ209" s="93"/>
      <c r="IA209" s="93"/>
      <c r="IB209" s="93"/>
      <c r="IC209" s="93"/>
      <c r="ID209" s="93"/>
      <c r="IE209" s="93"/>
      <c r="IF209" s="93"/>
      <c r="IG209" s="93"/>
      <c r="IH209" s="93"/>
      <c r="II209" s="93"/>
      <c r="IJ209" s="93"/>
      <c r="IK209" s="93"/>
      <c r="IL209" s="93"/>
      <c r="IM209" s="93"/>
      <c r="IN209" s="93"/>
      <c r="IO209" s="93"/>
      <c r="IP209" s="93"/>
      <c r="IQ209" s="93"/>
      <c r="IR209" s="93"/>
      <c r="IS209" s="93"/>
      <c r="IT209" s="93"/>
      <c r="IU209" s="93"/>
      <c r="IV209" s="93"/>
      <c r="IW209" s="93"/>
      <c r="IX209" s="93"/>
      <c r="IY209" s="93"/>
      <c r="IZ209" s="93"/>
      <c r="JA209" s="93"/>
      <c r="JB209" s="93"/>
      <c r="JC209" s="93"/>
      <c r="JD209" s="93"/>
      <c r="JE209" s="93"/>
      <c r="JF209" s="93"/>
      <c r="JG209" s="93"/>
      <c r="JH209" s="93"/>
      <c r="JI209" s="93"/>
      <c r="JJ209" s="93"/>
      <c r="JK209" s="93"/>
      <c r="JL209" s="93"/>
      <c r="JM209" s="93"/>
      <c r="JN209" s="93"/>
      <c r="JO209" s="93"/>
      <c r="JP209" s="93"/>
      <c r="JQ209" s="93"/>
      <c r="JR209" s="93"/>
      <c r="JS209" s="93"/>
      <c r="JT209" s="93"/>
      <c r="JU209" s="93"/>
      <c r="JV209" s="93"/>
      <c r="JW209" s="93"/>
      <c r="JX209" s="93"/>
      <c r="JY209" s="93"/>
      <c r="JZ209" s="93"/>
      <c r="KA209" s="93"/>
      <c r="KB209" s="93"/>
      <c r="KC209" s="93"/>
      <c r="KD209" s="93"/>
      <c r="KE209" s="93"/>
      <c r="KF209" s="93"/>
      <c r="KG209" s="93"/>
      <c r="KH209" s="93"/>
      <c r="KI209" s="93"/>
      <c r="KJ209" s="93"/>
      <c r="KK209" s="93"/>
      <c r="KL209" s="93"/>
      <c r="KM209" s="93"/>
      <c r="KN209" s="93"/>
      <c r="KO209" s="93"/>
      <c r="KP209" s="93"/>
      <c r="KQ209" s="93"/>
      <c r="KR209" s="93"/>
      <c r="KS209" s="93"/>
      <c r="KT209" s="93"/>
      <c r="KU209" s="93"/>
      <c r="KV209" s="93"/>
      <c r="KW209" s="93"/>
      <c r="KX209" s="93"/>
      <c r="KY209" s="93"/>
      <c r="KZ209" s="93"/>
      <c r="LA209" s="93"/>
      <c r="LB209" s="93"/>
      <c r="LC209" s="93"/>
      <c r="LD209" s="93"/>
      <c r="LE209" s="93"/>
      <c r="LF209" s="93"/>
      <c r="LG209" s="93"/>
      <c r="LH209" s="93"/>
      <c r="LI209" s="93"/>
      <c r="LJ209" s="93"/>
      <c r="LK209" s="93"/>
      <c r="LL209" s="93"/>
      <c r="LM209" s="93"/>
      <c r="LN209" s="93"/>
      <c r="LO209" s="93"/>
      <c r="LP209" s="93"/>
      <c r="LQ209" s="93"/>
      <c r="LR209" s="93"/>
      <c r="LS209" s="93"/>
      <c r="LT209" s="93"/>
      <c r="LU209" s="93"/>
      <c r="LV209" s="93"/>
      <c r="LW209" s="93"/>
      <c r="LX209" s="93"/>
      <c r="LY209" s="93"/>
      <c r="LZ209" s="93"/>
      <c r="MA209" s="93"/>
      <c r="MB209" s="93"/>
      <c r="MC209" s="93"/>
      <c r="MD209" s="93"/>
      <c r="ME209" s="93"/>
      <c r="MF209" s="93"/>
      <c r="MG209" s="93"/>
      <c r="MH209" s="93"/>
      <c r="MI209" s="93"/>
      <c r="MJ209" s="93"/>
      <c r="MK209" s="93"/>
      <c r="ML209" s="93"/>
      <c r="MM209" s="93"/>
      <c r="MN209" s="93"/>
      <c r="MO209" s="93"/>
      <c r="MP209" s="93"/>
      <c r="MQ209" s="93"/>
      <c r="MR209" s="93"/>
      <c r="MS209" s="93"/>
      <c r="MT209" s="93"/>
      <c r="MU209" s="93"/>
      <c r="MV209" s="93"/>
      <c r="MW209" s="93"/>
      <c r="MX209" s="93"/>
      <c r="MY209" s="93"/>
      <c r="MZ209" s="93"/>
      <c r="NA209" s="93"/>
      <c r="NB209" s="93"/>
      <c r="NC209" s="93"/>
      <c r="ND209" s="93"/>
      <c r="NE209" s="93"/>
      <c r="NF209" s="93"/>
      <c r="NG209" s="93"/>
      <c r="NH209" s="93"/>
      <c r="NI209" s="93"/>
      <c r="NJ209" s="93"/>
      <c r="NK209" s="93"/>
      <c r="NL209" s="93"/>
      <c r="NM209" s="93"/>
      <c r="NN209" s="93"/>
      <c r="NO209" s="93"/>
      <c r="NP209" s="93"/>
      <c r="NQ209" s="93"/>
      <c r="NR209" s="93"/>
      <c r="NS209" s="93"/>
      <c r="NT209" s="93"/>
      <c r="NU209" s="93"/>
      <c r="NV209" s="93"/>
      <c r="NW209" s="93"/>
      <c r="NX209" s="93"/>
      <c r="NY209" s="93"/>
      <c r="NZ209" s="93"/>
      <c r="OA209" s="93"/>
      <c r="OB209" s="93"/>
      <c r="OC209" s="93"/>
      <c r="OD209" s="93"/>
      <c r="OE209" s="93"/>
      <c r="OF209" s="93"/>
      <c r="OG209" s="93"/>
      <c r="OH209" s="93"/>
      <c r="OI209" s="93"/>
      <c r="OJ209" s="93"/>
      <c r="OK209" s="93"/>
      <c r="OL209" s="93"/>
      <c r="OM209" s="93"/>
      <c r="ON209" s="93"/>
      <c r="OO209" s="93"/>
      <c r="OP209" s="93"/>
      <c r="OQ209" s="93"/>
      <c r="OR209" s="93"/>
      <c r="OS209" s="93"/>
      <c r="OT209" s="93"/>
      <c r="OU209" s="93"/>
      <c r="OV209" s="93"/>
      <c r="OW209" s="93"/>
      <c r="OX209" s="93"/>
      <c r="OY209" s="93"/>
      <c r="OZ209" s="93"/>
      <c r="PA209" s="93"/>
      <c r="PB209" s="93"/>
      <c r="PC209" s="93"/>
      <c r="PD209" s="93"/>
      <c r="PE209" s="93"/>
      <c r="PF209" s="93"/>
      <c r="PG209" s="93"/>
      <c r="PH209" s="93"/>
      <c r="PI209" s="93"/>
      <c r="PJ209" s="93"/>
      <c r="PK209" s="93"/>
      <c r="PL209" s="93"/>
      <c r="PM209" s="93"/>
      <c r="PN209" s="93"/>
      <c r="PO209" s="93"/>
      <c r="PP209" s="93"/>
      <c r="PQ209" s="93"/>
      <c r="PR209" s="93"/>
      <c r="PS209" s="93"/>
      <c r="PT209" s="93"/>
      <c r="PU209" s="93"/>
      <c r="PV209" s="93"/>
      <c r="PW209" s="93"/>
      <c r="PX209" s="93"/>
      <c r="PY209" s="93"/>
      <c r="PZ209" s="93"/>
      <c r="QA209" s="93"/>
      <c r="QB209" s="93"/>
      <c r="QC209" s="93"/>
      <c r="QD209" s="93"/>
      <c r="QE209" s="93"/>
      <c r="QF209" s="93"/>
      <c r="QG209" s="93"/>
      <c r="QH209" s="93"/>
      <c r="QI209" s="93"/>
      <c r="QJ209" s="93"/>
      <c r="QK209" s="93"/>
      <c r="QL209" s="93"/>
      <c r="QM209" s="93"/>
      <c r="QN209" s="93"/>
      <c r="QO209" s="93"/>
      <c r="QP209" s="93"/>
      <c r="QQ209" s="93"/>
      <c r="QR209" s="93"/>
      <c r="QS209" s="93"/>
      <c r="QT209" s="93"/>
      <c r="QU209" s="93"/>
      <c r="QV209" s="93"/>
      <c r="QW209" s="93"/>
      <c r="QX209" s="93"/>
      <c r="QY209" s="93"/>
      <c r="QZ209" s="93"/>
      <c r="RA209" s="93"/>
      <c r="RB209" s="93"/>
      <c r="RC209" s="93"/>
      <c r="RD209" s="93"/>
      <c r="RE209" s="93"/>
      <c r="RF209" s="93"/>
      <c r="RG209" s="93"/>
      <c r="RH209" s="93"/>
      <c r="RI209" s="93"/>
      <c r="RJ209" s="93"/>
      <c r="RK209" s="93"/>
      <c r="RL209" s="93"/>
      <c r="RM209" s="93"/>
      <c r="RN209" s="93"/>
      <c r="RO209" s="93"/>
      <c r="RP209" s="93"/>
      <c r="RQ209" s="93"/>
      <c r="RR209" s="93"/>
      <c r="RS209" s="93"/>
      <c r="RT209" s="93"/>
      <c r="RU209" s="93"/>
      <c r="RV209" s="93"/>
      <c r="RW209" s="93"/>
      <c r="RX209" s="93"/>
      <c r="RY209" s="93"/>
      <c r="RZ209" s="93"/>
      <c r="SA209" s="93"/>
      <c r="SB209" s="93"/>
      <c r="SC209" s="93"/>
      <c r="SD209" s="93"/>
      <c r="SE209" s="93"/>
      <c r="SF209" s="93"/>
      <c r="SG209" s="93"/>
      <c r="SH209" s="93"/>
      <c r="SI209" s="93"/>
      <c r="SJ209" s="93"/>
      <c r="SK209" s="93"/>
      <c r="SL209" s="93"/>
      <c r="SM209" s="93"/>
      <c r="SN209" s="93"/>
      <c r="SO209" s="93"/>
      <c r="SP209" s="93"/>
      <c r="SQ209" s="93"/>
      <c r="SR209" s="93"/>
      <c r="SS209" s="93"/>
      <c r="ST209" s="93"/>
      <c r="SU209" s="93"/>
      <c r="SV209" s="93"/>
      <c r="SW209" s="93"/>
      <c r="SX209" s="93"/>
      <c r="SY209" s="93"/>
      <c r="SZ209" s="93"/>
      <c r="TA209" s="93"/>
      <c r="TB209" s="93"/>
      <c r="TC209" s="93"/>
      <c r="TD209" s="93"/>
      <c r="TE209" s="93"/>
      <c r="TF209" s="93"/>
      <c r="TG209" s="93"/>
      <c r="TH209" s="93"/>
      <c r="TI209" s="93"/>
      <c r="TJ209" s="93"/>
      <c r="TK209" s="93"/>
      <c r="TL209" s="93"/>
      <c r="TM209" s="93"/>
      <c r="TN209" s="93"/>
      <c r="TO209" s="93"/>
      <c r="TP209" s="93"/>
      <c r="TQ209" s="93"/>
      <c r="TR209" s="93"/>
      <c r="TS209" s="93"/>
      <c r="TT209" s="93"/>
      <c r="TU209" s="93"/>
      <c r="TV209" s="93"/>
      <c r="TW209" s="93"/>
      <c r="TX209" s="93"/>
      <c r="TY209" s="93"/>
      <c r="TZ209" s="93"/>
      <c r="UA209" s="93"/>
      <c r="UB209" s="93"/>
      <c r="UC209" s="93"/>
      <c r="UD209" s="93"/>
      <c r="UE209" s="93"/>
      <c r="UF209" s="93"/>
      <c r="UG209" s="93"/>
      <c r="UH209" s="93"/>
      <c r="UI209" s="93"/>
      <c r="UJ209" s="93"/>
      <c r="UK209" s="93"/>
      <c r="UL209" s="93"/>
      <c r="UM209" s="93"/>
      <c r="UN209" s="93"/>
      <c r="UO209" s="93"/>
      <c r="UP209" s="93"/>
      <c r="UQ209" s="93"/>
      <c r="UR209" s="93"/>
      <c r="US209" s="93"/>
      <c r="UT209" s="93"/>
      <c r="UU209" s="93"/>
      <c r="UV209" s="93"/>
      <c r="UW209" s="93"/>
      <c r="UX209" s="93"/>
      <c r="UY209" s="93"/>
      <c r="UZ209" s="93"/>
      <c r="VA209" s="93"/>
      <c r="VB209" s="93"/>
      <c r="VC209" s="93"/>
      <c r="VD209" s="93"/>
      <c r="VE209" s="93"/>
      <c r="VF209" s="93"/>
      <c r="VG209" s="93"/>
      <c r="VH209" s="93"/>
      <c r="VI209" s="93"/>
      <c r="VJ209" s="93"/>
      <c r="VK209" s="93"/>
      <c r="VL209" s="93"/>
      <c r="VM209" s="93"/>
      <c r="VN209" s="93"/>
      <c r="VO209" s="93"/>
      <c r="VP209" s="93"/>
      <c r="VQ209" s="93"/>
      <c r="VR209" s="93"/>
      <c r="VS209" s="93"/>
      <c r="VT209" s="93"/>
      <c r="VU209" s="93"/>
      <c r="VV209" s="93"/>
      <c r="VW209" s="93"/>
      <c r="VX209" s="93"/>
      <c r="VY209" s="93"/>
      <c r="VZ209" s="93"/>
      <c r="WA209" s="93"/>
      <c r="WB209" s="93"/>
      <c r="WC209" s="93"/>
      <c r="WD209" s="93"/>
      <c r="WE209" s="93"/>
      <c r="WF209" s="93"/>
      <c r="WG209" s="93"/>
      <c r="WH209" s="93"/>
      <c r="WI209" s="93"/>
      <c r="WJ209" s="93"/>
      <c r="WK209" s="93"/>
      <c r="WL209" s="93"/>
      <c r="WM209" s="93"/>
      <c r="WN209" s="93"/>
      <c r="WO209" s="93"/>
      <c r="WP209" s="93"/>
      <c r="WQ209" s="93"/>
      <c r="WR209" s="93"/>
      <c r="WS209" s="93"/>
      <c r="WT209" s="93"/>
      <c r="WU209" s="93"/>
      <c r="WV209" s="93"/>
      <c r="WW209" s="93"/>
      <c r="WX209" s="93"/>
      <c r="WY209" s="93"/>
      <c r="WZ209" s="93"/>
      <c r="XA209" s="93"/>
      <c r="XB209" s="93"/>
      <c r="XC209" s="93"/>
      <c r="XD209" s="93"/>
      <c r="XE209" s="93"/>
      <c r="XF209" s="93"/>
      <c r="XG209" s="93"/>
      <c r="XH209" s="93"/>
      <c r="XI209" s="93"/>
      <c r="XJ209" s="93"/>
      <c r="XK209" s="93"/>
      <c r="XL209" s="93"/>
      <c r="XM209" s="93"/>
      <c r="XN209" s="93"/>
      <c r="XO209" s="93"/>
      <c r="XP209" s="93"/>
      <c r="XQ209" s="93"/>
      <c r="XR209" s="93"/>
      <c r="XS209" s="93"/>
      <c r="XT209" s="93"/>
      <c r="XU209" s="93"/>
      <c r="XV209" s="93"/>
      <c r="XW209" s="93"/>
      <c r="XX209" s="93"/>
      <c r="XY209" s="93"/>
      <c r="XZ209" s="93"/>
      <c r="YA209" s="93"/>
      <c r="YB209" s="93"/>
      <c r="YC209" s="93"/>
      <c r="YD209" s="93"/>
      <c r="YE209" s="93"/>
      <c r="YF209" s="93"/>
      <c r="YG209" s="93"/>
      <c r="YH209" s="93"/>
      <c r="YI209" s="93"/>
      <c r="YJ209" s="93"/>
      <c r="YK209" s="93"/>
      <c r="YL209" s="93"/>
      <c r="YM209" s="93"/>
      <c r="YN209" s="93"/>
      <c r="YO209" s="93"/>
      <c r="YP209" s="93"/>
      <c r="YQ209" s="93"/>
      <c r="YR209" s="93"/>
      <c r="YS209" s="93"/>
      <c r="YT209" s="93"/>
      <c r="YU209" s="93"/>
      <c r="YV209" s="93"/>
      <c r="YW209" s="93"/>
      <c r="YX209" s="93"/>
      <c r="YY209" s="93"/>
      <c r="YZ209" s="93"/>
      <c r="ZA209" s="93"/>
      <c r="ZB209" s="93"/>
      <c r="ZC209" s="93"/>
      <c r="ZD209" s="93"/>
      <c r="ZE209" s="93"/>
      <c r="ZF209" s="93"/>
      <c r="ZG209" s="93"/>
      <c r="ZH209" s="93"/>
      <c r="ZI209" s="93"/>
      <c r="ZJ209" s="93"/>
      <c r="ZK209" s="93"/>
      <c r="ZL209" s="93"/>
      <c r="ZM209" s="93"/>
      <c r="ZN209" s="93"/>
      <c r="ZO209" s="93"/>
      <c r="ZP209" s="93"/>
      <c r="ZQ209" s="93"/>
      <c r="ZR209" s="93"/>
      <c r="ZS209" s="93"/>
      <c r="ZT209" s="93"/>
      <c r="ZU209" s="93"/>
      <c r="ZV209" s="93"/>
      <c r="ZW209" s="93"/>
      <c r="ZX209" s="93"/>
      <c r="ZY209" s="93"/>
      <c r="ZZ209" s="93"/>
      <c r="AAA209" s="93"/>
      <c r="AAB209" s="93"/>
      <c r="AAC209" s="93"/>
      <c r="AAD209" s="93"/>
      <c r="AAE209" s="93"/>
      <c r="AAF209" s="93"/>
      <c r="AAG209" s="93"/>
      <c r="AAH209" s="93"/>
      <c r="AAI209" s="93"/>
      <c r="AAJ209" s="93"/>
      <c r="AAK209" s="93"/>
      <c r="AAL209" s="93"/>
      <c r="AAM209" s="93"/>
      <c r="AAN209" s="93"/>
      <c r="AAO209" s="93"/>
      <c r="AAP209" s="93"/>
      <c r="AAQ209" s="93"/>
      <c r="AAR209" s="93"/>
      <c r="AAS209" s="93"/>
      <c r="AAT209" s="93"/>
      <c r="AAU209" s="93"/>
      <c r="AAV209" s="93"/>
      <c r="AAW209" s="93"/>
      <c r="AAX209" s="93"/>
      <c r="AAY209" s="93"/>
      <c r="AAZ209" s="93"/>
      <c r="ABA209" s="93"/>
      <c r="ABB209" s="93"/>
      <c r="ABC209" s="93"/>
      <c r="ABD209" s="93"/>
      <c r="ABE209" s="93"/>
      <c r="ABF209" s="93"/>
      <c r="ABG209" s="93"/>
      <c r="ABH209" s="93"/>
      <c r="ABI209" s="93"/>
      <c r="ABJ209" s="93"/>
      <c r="ABK209" s="93"/>
      <c r="ABL209" s="93"/>
      <c r="ABM209" s="93"/>
      <c r="ABN209" s="93"/>
      <c r="ABO209" s="93"/>
      <c r="ABP209" s="93"/>
      <c r="ABQ209" s="93"/>
      <c r="ABR209" s="93"/>
      <c r="ABS209" s="93"/>
      <c r="ABT209" s="93"/>
      <c r="ABU209" s="93"/>
      <c r="ABV209" s="93"/>
      <c r="ABW209" s="93"/>
      <c r="ABX209" s="93"/>
      <c r="ABY209" s="93"/>
      <c r="ABZ209" s="93"/>
      <c r="ACA209" s="93"/>
      <c r="ACB209" s="93"/>
      <c r="ACC209" s="93"/>
      <c r="ACD209" s="93"/>
      <c r="ACE209" s="93"/>
      <c r="ACF209" s="93"/>
      <c r="ACG209" s="93"/>
      <c r="ACH209" s="93"/>
      <c r="ACI209" s="93"/>
      <c r="ACJ209" s="93"/>
      <c r="ACK209" s="93"/>
      <c r="ACL209" s="93"/>
      <c r="ACM209" s="93"/>
      <c r="ACN209" s="93"/>
      <c r="ACO209" s="93"/>
      <c r="ACP209" s="93"/>
      <c r="ACQ209" s="93"/>
      <c r="ACR209" s="93"/>
      <c r="ACS209" s="93"/>
      <c r="ACT209" s="93"/>
      <c r="ACU209" s="93"/>
      <c r="ACV209" s="93"/>
      <c r="ACW209" s="93"/>
      <c r="ACX209" s="93"/>
      <c r="ACY209" s="93"/>
      <c r="ACZ209" s="93"/>
      <c r="ADA209" s="93"/>
      <c r="ADB209" s="93"/>
      <c r="ADC209" s="93"/>
      <c r="ADD209" s="93"/>
      <c r="ADE209" s="93"/>
      <c r="ADF209" s="93"/>
      <c r="ADG209" s="93"/>
      <c r="ADH209" s="93"/>
      <c r="ADI209" s="93"/>
      <c r="ADJ209" s="93"/>
      <c r="ADK209" s="93"/>
      <c r="ADL209" s="93"/>
      <c r="ADM209" s="93"/>
      <c r="ADN209" s="93"/>
      <c r="ADO209" s="93"/>
      <c r="ADP209" s="93"/>
      <c r="ADQ209" s="93"/>
      <c r="ADR209" s="93"/>
      <c r="ADS209" s="93"/>
      <c r="ADT209" s="93"/>
      <c r="ADU209" s="93"/>
      <c r="ADV209" s="93"/>
      <c r="ADW209" s="93"/>
      <c r="ADX209" s="93"/>
      <c r="ADY209" s="93"/>
      <c r="ADZ209" s="93"/>
      <c r="AEA209" s="93"/>
      <c r="AEB209" s="93"/>
      <c r="AEC209" s="93"/>
      <c r="AED209" s="93"/>
      <c r="AEE209" s="93"/>
      <c r="AEF209" s="93"/>
      <c r="AEG209" s="93"/>
      <c r="AEH209" s="93"/>
      <c r="AEI209" s="93"/>
      <c r="AEJ209" s="93"/>
      <c r="AEK209" s="93"/>
      <c r="AEL209" s="93"/>
      <c r="AEM209" s="93"/>
      <c r="AEN209" s="93"/>
      <c r="AEO209" s="93"/>
      <c r="AEP209" s="93"/>
      <c r="AEQ209" s="93"/>
      <c r="AER209" s="93"/>
      <c r="AES209" s="93"/>
      <c r="AET209" s="93"/>
      <c r="AEU209" s="93"/>
      <c r="AEV209" s="93"/>
      <c r="AEW209" s="93"/>
      <c r="AEX209" s="93"/>
      <c r="AEY209" s="93"/>
      <c r="AEZ209" s="93"/>
      <c r="AFA209" s="93"/>
      <c r="AFB209" s="93"/>
      <c r="AFC209" s="93"/>
      <c r="AFD209" s="93"/>
      <c r="AFE209" s="93"/>
      <c r="AFF209" s="93"/>
      <c r="AFG209" s="93"/>
      <c r="AFH209" s="93"/>
      <c r="AFI209" s="93"/>
      <c r="AFJ209" s="93"/>
      <c r="AFK209" s="93"/>
      <c r="AFL209" s="93"/>
      <c r="AFM209" s="93"/>
      <c r="AFN209" s="93"/>
      <c r="AFO209" s="93"/>
      <c r="AFP209" s="93"/>
      <c r="AFQ209" s="93"/>
      <c r="AFR209" s="93"/>
      <c r="AFS209" s="93"/>
      <c r="AFT209" s="93"/>
      <c r="AFU209" s="93"/>
      <c r="AFV209" s="93"/>
      <c r="AFW209" s="93"/>
      <c r="AFX209" s="93"/>
      <c r="AFY209" s="93"/>
      <c r="AFZ209" s="93"/>
      <c r="AGA209" s="93"/>
      <c r="AGB209" s="93"/>
      <c r="AGC209" s="93"/>
      <c r="AGD209" s="93"/>
      <c r="AGE209" s="93"/>
      <c r="AGF209" s="93"/>
      <c r="AGG209" s="93"/>
      <c r="AGH209" s="93"/>
      <c r="AGI209" s="93"/>
      <c r="AGJ209" s="93"/>
      <c r="AGK209" s="93"/>
      <c r="AGL209" s="93"/>
      <c r="AGM209" s="93"/>
      <c r="AGN209" s="93"/>
      <c r="AGO209" s="93"/>
      <c r="AGP209" s="93"/>
      <c r="AGQ209" s="93"/>
      <c r="AGR209" s="93"/>
      <c r="AGS209" s="93"/>
      <c r="AGT209" s="93"/>
      <c r="AGU209" s="93"/>
      <c r="AGV209" s="93"/>
      <c r="AGW209" s="93"/>
      <c r="AGX209" s="93"/>
      <c r="AGY209" s="93"/>
      <c r="AGZ209" s="93"/>
      <c r="AHA209" s="93"/>
      <c r="AHB209" s="93"/>
      <c r="AHC209" s="93"/>
      <c r="AHD209" s="93"/>
      <c r="AHE209" s="93"/>
      <c r="AHF209" s="93"/>
      <c r="AHG209" s="93"/>
      <c r="AHH209" s="93"/>
      <c r="AHI209" s="93"/>
      <c r="AHJ209" s="93"/>
      <c r="AHK209" s="93"/>
      <c r="AHL209" s="93"/>
      <c r="AHM209" s="93"/>
      <c r="AHN209" s="93"/>
      <c r="AHO209" s="93"/>
      <c r="AHP209" s="93"/>
      <c r="AHQ209" s="93"/>
      <c r="AHR209" s="93"/>
      <c r="AHS209" s="93"/>
      <c r="AHT209" s="93"/>
      <c r="AHU209" s="93"/>
      <c r="AHV209" s="93"/>
      <c r="AHW209" s="93"/>
      <c r="AHX209" s="93"/>
      <c r="AHY209" s="93"/>
      <c r="AHZ209" s="93"/>
      <c r="AIA209" s="93"/>
      <c r="AIB209" s="93"/>
      <c r="AIC209" s="93"/>
      <c r="AID209" s="93"/>
      <c r="AIE209" s="93"/>
      <c r="AIF209" s="93"/>
      <c r="AIG209" s="93"/>
      <c r="AIH209" s="93"/>
      <c r="AII209" s="93"/>
      <c r="AIJ209" s="93"/>
      <c r="AIK209" s="93"/>
      <c r="AIL209" s="93"/>
      <c r="AIM209" s="93"/>
      <c r="AIN209" s="93"/>
      <c r="AIO209" s="93"/>
      <c r="AIP209" s="93"/>
      <c r="AIQ209" s="93"/>
      <c r="AIR209" s="93"/>
      <c r="AIS209" s="93"/>
      <c r="AIT209" s="93"/>
      <c r="AIU209" s="93"/>
      <c r="AIV209" s="93"/>
      <c r="AIW209" s="93"/>
      <c r="AIX209" s="93"/>
      <c r="AIY209" s="93"/>
      <c r="AIZ209" s="93"/>
      <c r="AJA209" s="93"/>
      <c r="AJB209" s="93"/>
      <c r="AJC209" s="93"/>
      <c r="AJD209" s="93"/>
      <c r="AJE209" s="93"/>
      <c r="AJF209" s="93"/>
      <c r="AJG209" s="93"/>
      <c r="AJH209" s="93"/>
      <c r="AJI209" s="93"/>
      <c r="AJJ209" s="93"/>
      <c r="AJK209" s="93"/>
      <c r="AJL209" s="93"/>
      <c r="AJM209" s="93"/>
      <c r="AJN209" s="93"/>
      <c r="AJO209" s="93"/>
      <c r="AJP209" s="93"/>
      <c r="AJQ209" s="93"/>
      <c r="AJR209" s="93"/>
      <c r="AJS209" s="93"/>
      <c r="AJT209" s="93"/>
      <c r="AJU209" s="93"/>
      <c r="AJV209" s="93"/>
      <c r="AJW209" s="93"/>
      <c r="AJX209" s="93"/>
      <c r="AJY209" s="93"/>
      <c r="AJZ209" s="93"/>
      <c r="AKA209" s="93"/>
      <c r="AKB209" s="93"/>
      <c r="AKC209" s="93"/>
      <c r="AKD209" s="93"/>
      <c r="AKE209" s="93"/>
      <c r="AKF209" s="93"/>
      <c r="AKG209" s="93"/>
      <c r="AKH209" s="93"/>
      <c r="AKI209" s="93"/>
      <c r="AKJ209" s="93"/>
      <c r="AKK209" s="93"/>
      <c r="AKL209" s="93"/>
      <c r="AKM209" s="93"/>
      <c r="AKN209" s="93"/>
      <c r="AKO209" s="93"/>
      <c r="AKP209" s="93"/>
      <c r="AKQ209" s="93"/>
      <c r="AKR209" s="93"/>
      <c r="AKS209" s="93"/>
      <c r="AKT209" s="93"/>
      <c r="AKU209" s="93"/>
      <c r="AKV209" s="93"/>
      <c r="AKW209" s="93"/>
      <c r="AKX209" s="93"/>
      <c r="AKY209" s="93"/>
      <c r="AKZ209" s="93"/>
      <c r="ALA209" s="93"/>
      <c r="ALB209" s="93"/>
      <c r="ALC209" s="93"/>
      <c r="ALD209" s="93"/>
      <c r="ALE209" s="93"/>
      <c r="ALF209" s="93"/>
      <c r="ALG209" s="93"/>
      <c r="ALH209" s="93"/>
      <c r="ALI209" s="93"/>
      <c r="ALJ209" s="93"/>
      <c r="ALK209" s="93"/>
      <c r="ALL209" s="93"/>
      <c r="ALM209" s="93"/>
      <c r="ALN209" s="93"/>
      <c r="ALO209" s="93"/>
      <c r="ALP209" s="93"/>
      <c r="ALQ209" s="93"/>
      <c r="ALR209" s="93"/>
      <c r="ALS209" s="93"/>
      <c r="ALT209" s="93"/>
      <c r="ALU209" s="93"/>
      <c r="ALV209" s="93"/>
      <c r="ALW209" s="93"/>
      <c r="ALX209" s="93"/>
      <c r="ALY209" s="93"/>
      <c r="ALZ209" s="93"/>
      <c r="AMA209" s="93"/>
      <c r="AMB209" s="93"/>
      <c r="AMC209" s="93"/>
      <c r="AMD209" s="93"/>
      <c r="AME209" s="93"/>
      <c r="AMF209" s="93"/>
      <c r="AMG209" s="93"/>
      <c r="AMH209" s="93"/>
    </row>
    <row r="210" spans="1:1022" ht="93.75" customHeight="1">
      <c r="A210" s="430">
        <v>60</v>
      </c>
      <c r="B210" s="433" t="s">
        <v>712</v>
      </c>
      <c r="C210" s="367"/>
      <c r="D210" s="433" t="s">
        <v>81</v>
      </c>
      <c r="E210" s="433" t="s">
        <v>1382</v>
      </c>
      <c r="F210" s="427"/>
      <c r="G210" s="457"/>
      <c r="H210" s="368"/>
      <c r="I210" s="369"/>
      <c r="J210" s="136" t="s">
        <v>749</v>
      </c>
      <c r="K210" s="119" t="s">
        <v>1401</v>
      </c>
      <c r="L210" s="369"/>
      <c r="M210" s="369"/>
      <c r="N210" s="398"/>
      <c r="O210" s="369"/>
      <c r="P210" s="487"/>
      <c r="Q210" s="385"/>
      <c r="R210" s="393"/>
      <c r="S210" s="489"/>
      <c r="T210" s="385"/>
      <c r="U210" s="483"/>
      <c r="V210" s="136" t="s">
        <v>131</v>
      </c>
      <c r="W210" s="116" t="s">
        <v>1402</v>
      </c>
      <c r="X210" s="117" t="s">
        <v>1403</v>
      </c>
      <c r="Y210" s="118" t="s">
        <v>1117</v>
      </c>
      <c r="Z210" s="119" t="s">
        <v>95</v>
      </c>
      <c r="AA210" s="120" t="str">
        <f t="shared" si="5"/>
        <v>Probabilidad</v>
      </c>
      <c r="AB210" s="121" t="s">
        <v>740</v>
      </c>
      <c r="AC210" s="121" t="s">
        <v>728</v>
      </c>
      <c r="AD210" s="122" t="str">
        <f t="shared" si="6"/>
        <v>30%</v>
      </c>
      <c r="AE210" s="121" t="s">
        <v>729</v>
      </c>
      <c r="AF210" s="121" t="s">
        <v>730</v>
      </c>
      <c r="AG210" s="121" t="s">
        <v>731</v>
      </c>
      <c r="AH210" s="123">
        <f t="shared" si="272"/>
        <v>0.10584</v>
      </c>
      <c r="AI210" s="122">
        <f t="shared" si="7"/>
        <v>0.10584</v>
      </c>
      <c r="AJ210" s="484"/>
      <c r="AK210" s="388"/>
      <c r="AL210" s="124">
        <f t="shared" si="271"/>
        <v>0.6</v>
      </c>
      <c r="AM210" s="485"/>
      <c r="AN210" s="388"/>
      <c r="AO210" s="482"/>
      <c r="AP210" s="367"/>
      <c r="AQ210" s="120" t="s">
        <v>136</v>
      </c>
      <c r="AR210" s="134" t="s">
        <v>94</v>
      </c>
      <c r="AS210" s="134" t="s">
        <v>94</v>
      </c>
      <c r="AT210" s="134" t="s">
        <v>94</v>
      </c>
      <c r="AU210" s="134" t="s">
        <v>94</v>
      </c>
      <c r="AV210" s="459"/>
      <c r="AW210" s="142" t="s">
        <v>131</v>
      </c>
      <c r="AX210" s="253" t="s">
        <v>2866</v>
      </c>
      <c r="AY210" s="271" t="s">
        <v>3058</v>
      </c>
      <c r="AZ210" s="271" t="s">
        <v>3059</v>
      </c>
      <c r="BA210" s="142" t="s">
        <v>136</v>
      </c>
      <c r="BB210" s="128"/>
      <c r="BC210" s="128"/>
      <c r="BD210" s="128"/>
      <c r="BE210" s="373"/>
      <c r="BF210" s="374"/>
      <c r="BG210" s="374"/>
      <c r="BH210" s="131"/>
      <c r="BI210" s="93"/>
      <c r="BJ210" s="93"/>
      <c r="BK210" s="93"/>
      <c r="BL210" s="93"/>
      <c r="BM210" s="93"/>
      <c r="BN210" s="93"/>
      <c r="BO210" s="93"/>
      <c r="BP210" s="93"/>
      <c r="BQ210" s="93"/>
      <c r="BR210" s="93"/>
      <c r="BS210" s="93"/>
      <c r="BT210" s="93"/>
      <c r="BU210" s="93"/>
      <c r="BV210" s="93"/>
      <c r="BW210" s="93"/>
      <c r="BX210" s="93"/>
      <c r="BY210" s="93"/>
      <c r="BZ210" s="93"/>
      <c r="CA210" s="93"/>
      <c r="CB210" s="93"/>
      <c r="CC210" s="93"/>
      <c r="CD210" s="93"/>
      <c r="CE210" s="93"/>
      <c r="CF210" s="93"/>
      <c r="CG210" s="93"/>
      <c r="CH210" s="93"/>
      <c r="CI210" s="93"/>
      <c r="CJ210" s="93"/>
      <c r="CK210" s="93"/>
      <c r="CL210" s="93"/>
      <c r="CM210" s="93"/>
      <c r="CN210" s="93"/>
      <c r="CO210" s="93"/>
      <c r="CP210" s="93"/>
      <c r="CQ210" s="93"/>
      <c r="CR210" s="93"/>
      <c r="CS210" s="93"/>
      <c r="CT210" s="93"/>
      <c r="CU210" s="93"/>
      <c r="CV210" s="93"/>
      <c r="CW210" s="93"/>
      <c r="CX210" s="93"/>
      <c r="CY210" s="93"/>
      <c r="CZ210" s="93"/>
      <c r="DA210" s="93"/>
      <c r="DB210" s="93"/>
      <c r="DC210" s="93"/>
      <c r="DD210" s="93"/>
      <c r="DE210" s="93"/>
      <c r="DF210" s="93"/>
      <c r="DG210" s="93"/>
      <c r="DH210" s="93"/>
      <c r="DI210" s="93"/>
      <c r="DJ210" s="93"/>
      <c r="DK210" s="93"/>
      <c r="DL210" s="93"/>
      <c r="DM210" s="93"/>
      <c r="DN210" s="93"/>
      <c r="DO210" s="93"/>
      <c r="DP210" s="93"/>
      <c r="DQ210" s="93"/>
      <c r="DR210" s="93"/>
      <c r="DS210" s="93"/>
      <c r="DT210" s="93"/>
      <c r="DU210" s="93"/>
      <c r="DV210" s="93"/>
      <c r="DW210" s="93"/>
      <c r="DX210" s="93"/>
      <c r="DY210" s="93"/>
      <c r="DZ210" s="93"/>
      <c r="EA210" s="93"/>
      <c r="EB210" s="93"/>
      <c r="EC210" s="93"/>
      <c r="ED210" s="93"/>
      <c r="EE210" s="93"/>
      <c r="EF210" s="93"/>
      <c r="EG210" s="93"/>
      <c r="EH210" s="93"/>
      <c r="EI210" s="93"/>
      <c r="EJ210" s="93"/>
      <c r="EK210" s="93"/>
      <c r="EL210" s="93"/>
      <c r="EM210" s="93"/>
      <c r="EN210" s="93"/>
      <c r="EO210" s="93"/>
      <c r="EP210" s="93"/>
      <c r="EQ210" s="93"/>
      <c r="ER210" s="93"/>
      <c r="ES210" s="93"/>
      <c r="ET210" s="93"/>
      <c r="EU210" s="93"/>
      <c r="EV210" s="93"/>
      <c r="EW210" s="93"/>
      <c r="EX210" s="93"/>
      <c r="EY210" s="93"/>
      <c r="EZ210" s="93"/>
      <c r="FA210" s="93"/>
      <c r="FB210" s="93"/>
      <c r="FC210" s="93"/>
      <c r="FD210" s="93"/>
      <c r="FE210" s="93"/>
      <c r="FF210" s="93"/>
      <c r="FG210" s="93"/>
      <c r="FH210" s="93"/>
      <c r="FI210" s="93"/>
      <c r="FJ210" s="93"/>
      <c r="FK210" s="93"/>
      <c r="FL210" s="93"/>
      <c r="FM210" s="93"/>
      <c r="FN210" s="93"/>
      <c r="FO210" s="93"/>
      <c r="FP210" s="93"/>
      <c r="FQ210" s="93"/>
      <c r="FR210" s="93"/>
      <c r="FS210" s="93"/>
      <c r="FT210" s="93"/>
      <c r="FU210" s="93"/>
      <c r="FV210" s="93"/>
      <c r="FW210" s="93"/>
      <c r="FX210" s="93"/>
      <c r="FY210" s="93"/>
      <c r="FZ210" s="93"/>
      <c r="GA210" s="93"/>
      <c r="GB210" s="93"/>
      <c r="GC210" s="93"/>
      <c r="GD210" s="93"/>
      <c r="GE210" s="93"/>
      <c r="GF210" s="93"/>
      <c r="GG210" s="93"/>
      <c r="GH210" s="93"/>
      <c r="GI210" s="93"/>
      <c r="GJ210" s="93"/>
      <c r="GK210" s="93"/>
      <c r="GL210" s="93"/>
      <c r="GM210" s="93"/>
      <c r="GN210" s="93"/>
      <c r="GO210" s="93"/>
      <c r="GP210" s="93"/>
      <c r="GQ210" s="93"/>
      <c r="GR210" s="93"/>
      <c r="GS210" s="93"/>
      <c r="GT210" s="93"/>
      <c r="GU210" s="93"/>
      <c r="GV210" s="93"/>
      <c r="GW210" s="93"/>
      <c r="GX210" s="93"/>
      <c r="GY210" s="93"/>
      <c r="GZ210" s="93"/>
      <c r="HA210" s="93"/>
      <c r="HB210" s="93"/>
      <c r="HC210" s="93"/>
      <c r="HD210" s="93"/>
      <c r="HE210" s="93"/>
      <c r="HF210" s="93"/>
      <c r="HG210" s="93"/>
      <c r="HH210" s="93"/>
      <c r="HI210" s="93"/>
      <c r="HJ210" s="93"/>
      <c r="HK210" s="93"/>
      <c r="HL210" s="93"/>
      <c r="HM210" s="93"/>
      <c r="HN210" s="93"/>
      <c r="HO210" s="93"/>
      <c r="HP210" s="93"/>
      <c r="HQ210" s="93"/>
      <c r="HR210" s="93"/>
      <c r="HS210" s="93"/>
      <c r="HT210" s="93"/>
      <c r="HU210" s="93"/>
      <c r="HV210" s="93"/>
      <c r="HW210" s="93"/>
      <c r="HX210" s="93"/>
      <c r="HY210" s="93"/>
      <c r="HZ210" s="93"/>
      <c r="IA210" s="93"/>
      <c r="IB210" s="93"/>
      <c r="IC210" s="93"/>
      <c r="ID210" s="93"/>
      <c r="IE210" s="93"/>
      <c r="IF210" s="93"/>
      <c r="IG210" s="93"/>
      <c r="IH210" s="93"/>
      <c r="II210" s="93"/>
      <c r="IJ210" s="93"/>
      <c r="IK210" s="93"/>
      <c r="IL210" s="93"/>
      <c r="IM210" s="93"/>
      <c r="IN210" s="93"/>
      <c r="IO210" s="93"/>
      <c r="IP210" s="93"/>
      <c r="IQ210" s="93"/>
      <c r="IR210" s="93"/>
      <c r="IS210" s="93"/>
      <c r="IT210" s="93"/>
      <c r="IU210" s="93"/>
      <c r="IV210" s="93"/>
      <c r="IW210" s="93"/>
      <c r="IX210" s="93"/>
      <c r="IY210" s="93"/>
      <c r="IZ210" s="93"/>
      <c r="JA210" s="93"/>
      <c r="JB210" s="93"/>
      <c r="JC210" s="93"/>
      <c r="JD210" s="93"/>
      <c r="JE210" s="93"/>
      <c r="JF210" s="93"/>
      <c r="JG210" s="93"/>
      <c r="JH210" s="93"/>
      <c r="JI210" s="93"/>
      <c r="JJ210" s="93"/>
      <c r="JK210" s="93"/>
      <c r="JL210" s="93"/>
      <c r="JM210" s="93"/>
      <c r="JN210" s="93"/>
      <c r="JO210" s="93"/>
      <c r="JP210" s="93"/>
      <c r="JQ210" s="93"/>
      <c r="JR210" s="93"/>
      <c r="JS210" s="93"/>
      <c r="JT210" s="93"/>
      <c r="JU210" s="93"/>
      <c r="JV210" s="93"/>
      <c r="JW210" s="93"/>
      <c r="JX210" s="93"/>
      <c r="JY210" s="93"/>
      <c r="JZ210" s="93"/>
      <c r="KA210" s="93"/>
      <c r="KB210" s="93"/>
      <c r="KC210" s="93"/>
      <c r="KD210" s="93"/>
      <c r="KE210" s="93"/>
      <c r="KF210" s="93"/>
      <c r="KG210" s="93"/>
      <c r="KH210" s="93"/>
      <c r="KI210" s="93"/>
      <c r="KJ210" s="93"/>
      <c r="KK210" s="93"/>
      <c r="KL210" s="93"/>
      <c r="KM210" s="93"/>
      <c r="KN210" s="93"/>
      <c r="KO210" s="93"/>
      <c r="KP210" s="93"/>
      <c r="KQ210" s="93"/>
      <c r="KR210" s="93"/>
      <c r="KS210" s="93"/>
      <c r="KT210" s="93"/>
      <c r="KU210" s="93"/>
      <c r="KV210" s="93"/>
      <c r="KW210" s="93"/>
      <c r="KX210" s="93"/>
      <c r="KY210" s="93"/>
      <c r="KZ210" s="93"/>
      <c r="LA210" s="93"/>
      <c r="LB210" s="93"/>
      <c r="LC210" s="93"/>
      <c r="LD210" s="93"/>
      <c r="LE210" s="93"/>
      <c r="LF210" s="93"/>
      <c r="LG210" s="93"/>
      <c r="LH210" s="93"/>
      <c r="LI210" s="93"/>
      <c r="LJ210" s="93"/>
      <c r="LK210" s="93"/>
      <c r="LL210" s="93"/>
      <c r="LM210" s="93"/>
      <c r="LN210" s="93"/>
      <c r="LO210" s="93"/>
      <c r="LP210" s="93"/>
      <c r="LQ210" s="93"/>
      <c r="LR210" s="93"/>
      <c r="LS210" s="93"/>
      <c r="LT210" s="93"/>
      <c r="LU210" s="93"/>
      <c r="LV210" s="93"/>
      <c r="LW210" s="93"/>
      <c r="LX210" s="93"/>
      <c r="LY210" s="93"/>
      <c r="LZ210" s="93"/>
      <c r="MA210" s="93"/>
      <c r="MB210" s="93"/>
      <c r="MC210" s="93"/>
      <c r="MD210" s="93"/>
      <c r="ME210" s="93"/>
      <c r="MF210" s="93"/>
      <c r="MG210" s="93"/>
      <c r="MH210" s="93"/>
      <c r="MI210" s="93"/>
      <c r="MJ210" s="93"/>
      <c r="MK210" s="93"/>
      <c r="ML210" s="93"/>
      <c r="MM210" s="93"/>
      <c r="MN210" s="93"/>
      <c r="MO210" s="93"/>
      <c r="MP210" s="93"/>
      <c r="MQ210" s="93"/>
      <c r="MR210" s="93"/>
      <c r="MS210" s="93"/>
      <c r="MT210" s="93"/>
      <c r="MU210" s="93"/>
      <c r="MV210" s="93"/>
      <c r="MW210" s="93"/>
      <c r="MX210" s="93"/>
      <c r="MY210" s="93"/>
      <c r="MZ210" s="93"/>
      <c r="NA210" s="93"/>
      <c r="NB210" s="93"/>
      <c r="NC210" s="93"/>
      <c r="ND210" s="93"/>
      <c r="NE210" s="93"/>
      <c r="NF210" s="93"/>
      <c r="NG210" s="93"/>
      <c r="NH210" s="93"/>
      <c r="NI210" s="93"/>
      <c r="NJ210" s="93"/>
      <c r="NK210" s="93"/>
      <c r="NL210" s="93"/>
      <c r="NM210" s="93"/>
      <c r="NN210" s="93"/>
      <c r="NO210" s="93"/>
      <c r="NP210" s="93"/>
      <c r="NQ210" s="93"/>
      <c r="NR210" s="93"/>
      <c r="NS210" s="93"/>
      <c r="NT210" s="93"/>
      <c r="NU210" s="93"/>
      <c r="NV210" s="93"/>
      <c r="NW210" s="93"/>
      <c r="NX210" s="93"/>
      <c r="NY210" s="93"/>
      <c r="NZ210" s="93"/>
      <c r="OA210" s="93"/>
      <c r="OB210" s="93"/>
      <c r="OC210" s="93"/>
      <c r="OD210" s="93"/>
      <c r="OE210" s="93"/>
      <c r="OF210" s="93"/>
      <c r="OG210" s="93"/>
      <c r="OH210" s="93"/>
      <c r="OI210" s="93"/>
      <c r="OJ210" s="93"/>
      <c r="OK210" s="93"/>
      <c r="OL210" s="93"/>
      <c r="OM210" s="93"/>
      <c r="ON210" s="93"/>
      <c r="OO210" s="93"/>
      <c r="OP210" s="93"/>
      <c r="OQ210" s="93"/>
      <c r="OR210" s="93"/>
      <c r="OS210" s="93"/>
      <c r="OT210" s="93"/>
      <c r="OU210" s="93"/>
      <c r="OV210" s="93"/>
      <c r="OW210" s="93"/>
      <c r="OX210" s="93"/>
      <c r="OY210" s="93"/>
      <c r="OZ210" s="93"/>
      <c r="PA210" s="93"/>
      <c r="PB210" s="93"/>
      <c r="PC210" s="93"/>
      <c r="PD210" s="93"/>
      <c r="PE210" s="93"/>
      <c r="PF210" s="93"/>
      <c r="PG210" s="93"/>
      <c r="PH210" s="93"/>
      <c r="PI210" s="93"/>
      <c r="PJ210" s="93"/>
      <c r="PK210" s="93"/>
      <c r="PL210" s="93"/>
      <c r="PM210" s="93"/>
      <c r="PN210" s="93"/>
      <c r="PO210" s="93"/>
      <c r="PP210" s="93"/>
      <c r="PQ210" s="93"/>
      <c r="PR210" s="93"/>
      <c r="PS210" s="93"/>
      <c r="PT210" s="93"/>
      <c r="PU210" s="93"/>
      <c r="PV210" s="93"/>
      <c r="PW210" s="93"/>
      <c r="PX210" s="93"/>
      <c r="PY210" s="93"/>
      <c r="PZ210" s="93"/>
      <c r="QA210" s="93"/>
      <c r="QB210" s="93"/>
      <c r="QC210" s="93"/>
      <c r="QD210" s="93"/>
      <c r="QE210" s="93"/>
      <c r="QF210" s="93"/>
      <c r="QG210" s="93"/>
      <c r="QH210" s="93"/>
      <c r="QI210" s="93"/>
      <c r="QJ210" s="93"/>
      <c r="QK210" s="93"/>
      <c r="QL210" s="93"/>
      <c r="QM210" s="93"/>
      <c r="QN210" s="93"/>
      <c r="QO210" s="93"/>
      <c r="QP210" s="93"/>
      <c r="QQ210" s="93"/>
      <c r="QR210" s="93"/>
      <c r="QS210" s="93"/>
      <c r="QT210" s="93"/>
      <c r="QU210" s="93"/>
      <c r="QV210" s="93"/>
      <c r="QW210" s="93"/>
      <c r="QX210" s="93"/>
      <c r="QY210" s="93"/>
      <c r="QZ210" s="93"/>
      <c r="RA210" s="93"/>
      <c r="RB210" s="93"/>
      <c r="RC210" s="93"/>
      <c r="RD210" s="93"/>
      <c r="RE210" s="93"/>
      <c r="RF210" s="93"/>
      <c r="RG210" s="93"/>
      <c r="RH210" s="93"/>
      <c r="RI210" s="93"/>
      <c r="RJ210" s="93"/>
      <c r="RK210" s="93"/>
      <c r="RL210" s="93"/>
      <c r="RM210" s="93"/>
      <c r="RN210" s="93"/>
      <c r="RO210" s="93"/>
      <c r="RP210" s="93"/>
      <c r="RQ210" s="93"/>
      <c r="RR210" s="93"/>
      <c r="RS210" s="93"/>
      <c r="RT210" s="93"/>
      <c r="RU210" s="93"/>
      <c r="RV210" s="93"/>
      <c r="RW210" s="93"/>
      <c r="RX210" s="93"/>
      <c r="RY210" s="93"/>
      <c r="RZ210" s="93"/>
      <c r="SA210" s="93"/>
      <c r="SB210" s="93"/>
      <c r="SC210" s="93"/>
      <c r="SD210" s="93"/>
      <c r="SE210" s="93"/>
      <c r="SF210" s="93"/>
      <c r="SG210" s="93"/>
      <c r="SH210" s="93"/>
      <c r="SI210" s="93"/>
      <c r="SJ210" s="93"/>
      <c r="SK210" s="93"/>
      <c r="SL210" s="93"/>
      <c r="SM210" s="93"/>
      <c r="SN210" s="93"/>
      <c r="SO210" s="93"/>
      <c r="SP210" s="93"/>
      <c r="SQ210" s="93"/>
      <c r="SR210" s="93"/>
      <c r="SS210" s="93"/>
      <c r="ST210" s="93"/>
      <c r="SU210" s="93"/>
      <c r="SV210" s="93"/>
      <c r="SW210" s="93"/>
      <c r="SX210" s="93"/>
      <c r="SY210" s="93"/>
      <c r="SZ210" s="93"/>
      <c r="TA210" s="93"/>
      <c r="TB210" s="93"/>
      <c r="TC210" s="93"/>
      <c r="TD210" s="93"/>
      <c r="TE210" s="93"/>
      <c r="TF210" s="93"/>
      <c r="TG210" s="93"/>
      <c r="TH210" s="93"/>
      <c r="TI210" s="93"/>
      <c r="TJ210" s="93"/>
      <c r="TK210" s="93"/>
      <c r="TL210" s="93"/>
      <c r="TM210" s="93"/>
      <c r="TN210" s="93"/>
      <c r="TO210" s="93"/>
      <c r="TP210" s="93"/>
      <c r="TQ210" s="93"/>
      <c r="TR210" s="93"/>
      <c r="TS210" s="93"/>
      <c r="TT210" s="93"/>
      <c r="TU210" s="93"/>
      <c r="TV210" s="93"/>
      <c r="TW210" s="93"/>
      <c r="TX210" s="93"/>
      <c r="TY210" s="93"/>
      <c r="TZ210" s="93"/>
      <c r="UA210" s="93"/>
      <c r="UB210" s="93"/>
      <c r="UC210" s="93"/>
      <c r="UD210" s="93"/>
      <c r="UE210" s="93"/>
      <c r="UF210" s="93"/>
      <c r="UG210" s="93"/>
      <c r="UH210" s="93"/>
      <c r="UI210" s="93"/>
      <c r="UJ210" s="93"/>
      <c r="UK210" s="93"/>
      <c r="UL210" s="93"/>
      <c r="UM210" s="93"/>
      <c r="UN210" s="93"/>
      <c r="UO210" s="93"/>
      <c r="UP210" s="93"/>
      <c r="UQ210" s="93"/>
      <c r="UR210" s="93"/>
      <c r="US210" s="93"/>
      <c r="UT210" s="93"/>
      <c r="UU210" s="93"/>
      <c r="UV210" s="93"/>
      <c r="UW210" s="93"/>
      <c r="UX210" s="93"/>
      <c r="UY210" s="93"/>
      <c r="UZ210" s="93"/>
      <c r="VA210" s="93"/>
      <c r="VB210" s="93"/>
      <c r="VC210" s="93"/>
      <c r="VD210" s="93"/>
      <c r="VE210" s="93"/>
      <c r="VF210" s="93"/>
      <c r="VG210" s="93"/>
      <c r="VH210" s="93"/>
      <c r="VI210" s="93"/>
      <c r="VJ210" s="93"/>
      <c r="VK210" s="93"/>
      <c r="VL210" s="93"/>
      <c r="VM210" s="93"/>
      <c r="VN210" s="93"/>
      <c r="VO210" s="93"/>
      <c r="VP210" s="93"/>
      <c r="VQ210" s="93"/>
      <c r="VR210" s="93"/>
      <c r="VS210" s="93"/>
      <c r="VT210" s="93"/>
      <c r="VU210" s="93"/>
      <c r="VV210" s="93"/>
      <c r="VW210" s="93"/>
      <c r="VX210" s="93"/>
      <c r="VY210" s="93"/>
      <c r="VZ210" s="93"/>
      <c r="WA210" s="93"/>
      <c r="WB210" s="93"/>
      <c r="WC210" s="93"/>
      <c r="WD210" s="93"/>
      <c r="WE210" s="93"/>
      <c r="WF210" s="93"/>
      <c r="WG210" s="93"/>
      <c r="WH210" s="93"/>
      <c r="WI210" s="93"/>
      <c r="WJ210" s="93"/>
      <c r="WK210" s="93"/>
      <c r="WL210" s="93"/>
      <c r="WM210" s="93"/>
      <c r="WN210" s="93"/>
      <c r="WO210" s="93"/>
      <c r="WP210" s="93"/>
      <c r="WQ210" s="93"/>
      <c r="WR210" s="93"/>
      <c r="WS210" s="93"/>
      <c r="WT210" s="93"/>
      <c r="WU210" s="93"/>
      <c r="WV210" s="93"/>
      <c r="WW210" s="93"/>
      <c r="WX210" s="93"/>
      <c r="WY210" s="93"/>
      <c r="WZ210" s="93"/>
      <c r="XA210" s="93"/>
      <c r="XB210" s="93"/>
      <c r="XC210" s="93"/>
      <c r="XD210" s="93"/>
      <c r="XE210" s="93"/>
      <c r="XF210" s="93"/>
      <c r="XG210" s="93"/>
      <c r="XH210" s="93"/>
      <c r="XI210" s="93"/>
      <c r="XJ210" s="93"/>
      <c r="XK210" s="93"/>
      <c r="XL210" s="93"/>
      <c r="XM210" s="93"/>
      <c r="XN210" s="93"/>
      <c r="XO210" s="93"/>
      <c r="XP210" s="93"/>
      <c r="XQ210" s="93"/>
      <c r="XR210" s="93"/>
      <c r="XS210" s="93"/>
      <c r="XT210" s="93"/>
      <c r="XU210" s="93"/>
      <c r="XV210" s="93"/>
      <c r="XW210" s="93"/>
      <c r="XX210" s="93"/>
      <c r="XY210" s="93"/>
      <c r="XZ210" s="93"/>
      <c r="YA210" s="93"/>
      <c r="YB210" s="93"/>
      <c r="YC210" s="93"/>
      <c r="YD210" s="93"/>
      <c r="YE210" s="93"/>
      <c r="YF210" s="93"/>
      <c r="YG210" s="93"/>
      <c r="YH210" s="93"/>
      <c r="YI210" s="93"/>
      <c r="YJ210" s="93"/>
      <c r="YK210" s="93"/>
      <c r="YL210" s="93"/>
      <c r="YM210" s="93"/>
      <c r="YN210" s="93"/>
      <c r="YO210" s="93"/>
      <c r="YP210" s="93"/>
      <c r="YQ210" s="93"/>
      <c r="YR210" s="93"/>
      <c r="YS210" s="93"/>
      <c r="YT210" s="93"/>
      <c r="YU210" s="93"/>
      <c r="YV210" s="93"/>
      <c r="YW210" s="93"/>
      <c r="YX210" s="93"/>
      <c r="YY210" s="93"/>
      <c r="YZ210" s="93"/>
      <c r="ZA210" s="93"/>
      <c r="ZB210" s="93"/>
      <c r="ZC210" s="93"/>
      <c r="ZD210" s="93"/>
      <c r="ZE210" s="93"/>
      <c r="ZF210" s="93"/>
      <c r="ZG210" s="93"/>
      <c r="ZH210" s="93"/>
      <c r="ZI210" s="93"/>
      <c r="ZJ210" s="93"/>
      <c r="ZK210" s="93"/>
      <c r="ZL210" s="93"/>
      <c r="ZM210" s="93"/>
      <c r="ZN210" s="93"/>
      <c r="ZO210" s="93"/>
      <c r="ZP210" s="93"/>
      <c r="ZQ210" s="93"/>
      <c r="ZR210" s="93"/>
      <c r="ZS210" s="93"/>
      <c r="ZT210" s="93"/>
      <c r="ZU210" s="93"/>
      <c r="ZV210" s="93"/>
      <c r="ZW210" s="93"/>
      <c r="ZX210" s="93"/>
      <c r="ZY210" s="93"/>
      <c r="ZZ210" s="93"/>
      <c r="AAA210" s="93"/>
      <c r="AAB210" s="93"/>
      <c r="AAC210" s="93"/>
      <c r="AAD210" s="93"/>
      <c r="AAE210" s="93"/>
      <c r="AAF210" s="93"/>
      <c r="AAG210" s="93"/>
      <c r="AAH210" s="93"/>
      <c r="AAI210" s="93"/>
      <c r="AAJ210" s="93"/>
      <c r="AAK210" s="93"/>
      <c r="AAL210" s="93"/>
      <c r="AAM210" s="93"/>
      <c r="AAN210" s="93"/>
      <c r="AAO210" s="93"/>
      <c r="AAP210" s="93"/>
      <c r="AAQ210" s="93"/>
      <c r="AAR210" s="93"/>
      <c r="AAS210" s="93"/>
      <c r="AAT210" s="93"/>
      <c r="AAU210" s="93"/>
      <c r="AAV210" s="93"/>
      <c r="AAW210" s="93"/>
      <c r="AAX210" s="93"/>
      <c r="AAY210" s="93"/>
      <c r="AAZ210" s="93"/>
      <c r="ABA210" s="93"/>
      <c r="ABB210" s="93"/>
      <c r="ABC210" s="93"/>
      <c r="ABD210" s="93"/>
      <c r="ABE210" s="93"/>
      <c r="ABF210" s="93"/>
      <c r="ABG210" s="93"/>
      <c r="ABH210" s="93"/>
      <c r="ABI210" s="93"/>
      <c r="ABJ210" s="93"/>
      <c r="ABK210" s="93"/>
      <c r="ABL210" s="93"/>
      <c r="ABM210" s="93"/>
      <c r="ABN210" s="93"/>
      <c r="ABO210" s="93"/>
      <c r="ABP210" s="93"/>
      <c r="ABQ210" s="93"/>
      <c r="ABR210" s="93"/>
      <c r="ABS210" s="93"/>
      <c r="ABT210" s="93"/>
      <c r="ABU210" s="93"/>
      <c r="ABV210" s="93"/>
      <c r="ABW210" s="93"/>
      <c r="ABX210" s="93"/>
      <c r="ABY210" s="93"/>
      <c r="ABZ210" s="93"/>
      <c r="ACA210" s="93"/>
      <c r="ACB210" s="93"/>
      <c r="ACC210" s="93"/>
      <c r="ACD210" s="93"/>
      <c r="ACE210" s="93"/>
      <c r="ACF210" s="93"/>
      <c r="ACG210" s="93"/>
      <c r="ACH210" s="93"/>
      <c r="ACI210" s="93"/>
      <c r="ACJ210" s="93"/>
      <c r="ACK210" s="93"/>
      <c r="ACL210" s="93"/>
      <c r="ACM210" s="93"/>
      <c r="ACN210" s="93"/>
      <c r="ACO210" s="93"/>
      <c r="ACP210" s="93"/>
      <c r="ACQ210" s="93"/>
      <c r="ACR210" s="93"/>
      <c r="ACS210" s="93"/>
      <c r="ACT210" s="93"/>
      <c r="ACU210" s="93"/>
      <c r="ACV210" s="93"/>
      <c r="ACW210" s="93"/>
      <c r="ACX210" s="93"/>
      <c r="ACY210" s="93"/>
      <c r="ACZ210" s="93"/>
      <c r="ADA210" s="93"/>
      <c r="ADB210" s="93"/>
      <c r="ADC210" s="93"/>
      <c r="ADD210" s="93"/>
      <c r="ADE210" s="93"/>
      <c r="ADF210" s="93"/>
      <c r="ADG210" s="93"/>
      <c r="ADH210" s="93"/>
      <c r="ADI210" s="93"/>
      <c r="ADJ210" s="93"/>
      <c r="ADK210" s="93"/>
      <c r="ADL210" s="93"/>
      <c r="ADM210" s="93"/>
      <c r="ADN210" s="93"/>
      <c r="ADO210" s="93"/>
      <c r="ADP210" s="93"/>
      <c r="ADQ210" s="93"/>
      <c r="ADR210" s="93"/>
      <c r="ADS210" s="93"/>
      <c r="ADT210" s="93"/>
      <c r="ADU210" s="93"/>
      <c r="ADV210" s="93"/>
      <c r="ADW210" s="93"/>
      <c r="ADX210" s="93"/>
      <c r="ADY210" s="93"/>
      <c r="ADZ210" s="93"/>
      <c r="AEA210" s="93"/>
      <c r="AEB210" s="93"/>
      <c r="AEC210" s="93"/>
      <c r="AED210" s="93"/>
      <c r="AEE210" s="93"/>
      <c r="AEF210" s="93"/>
      <c r="AEG210" s="93"/>
      <c r="AEH210" s="93"/>
      <c r="AEI210" s="93"/>
      <c r="AEJ210" s="93"/>
      <c r="AEK210" s="93"/>
      <c r="AEL210" s="93"/>
      <c r="AEM210" s="93"/>
      <c r="AEN210" s="93"/>
      <c r="AEO210" s="93"/>
      <c r="AEP210" s="93"/>
      <c r="AEQ210" s="93"/>
      <c r="AER210" s="93"/>
      <c r="AES210" s="93"/>
      <c r="AET210" s="93"/>
      <c r="AEU210" s="93"/>
      <c r="AEV210" s="93"/>
      <c r="AEW210" s="93"/>
      <c r="AEX210" s="93"/>
      <c r="AEY210" s="93"/>
      <c r="AEZ210" s="93"/>
      <c r="AFA210" s="93"/>
      <c r="AFB210" s="93"/>
      <c r="AFC210" s="93"/>
      <c r="AFD210" s="93"/>
      <c r="AFE210" s="93"/>
      <c r="AFF210" s="93"/>
      <c r="AFG210" s="93"/>
      <c r="AFH210" s="93"/>
      <c r="AFI210" s="93"/>
      <c r="AFJ210" s="93"/>
      <c r="AFK210" s="93"/>
      <c r="AFL210" s="93"/>
      <c r="AFM210" s="93"/>
      <c r="AFN210" s="93"/>
      <c r="AFO210" s="93"/>
      <c r="AFP210" s="93"/>
      <c r="AFQ210" s="93"/>
      <c r="AFR210" s="93"/>
      <c r="AFS210" s="93"/>
      <c r="AFT210" s="93"/>
      <c r="AFU210" s="93"/>
      <c r="AFV210" s="93"/>
      <c r="AFW210" s="93"/>
      <c r="AFX210" s="93"/>
      <c r="AFY210" s="93"/>
      <c r="AFZ210" s="93"/>
      <c r="AGA210" s="93"/>
      <c r="AGB210" s="93"/>
      <c r="AGC210" s="93"/>
      <c r="AGD210" s="93"/>
      <c r="AGE210" s="93"/>
      <c r="AGF210" s="93"/>
      <c r="AGG210" s="93"/>
      <c r="AGH210" s="93"/>
      <c r="AGI210" s="93"/>
      <c r="AGJ210" s="93"/>
      <c r="AGK210" s="93"/>
      <c r="AGL210" s="93"/>
      <c r="AGM210" s="93"/>
      <c r="AGN210" s="93"/>
      <c r="AGO210" s="93"/>
      <c r="AGP210" s="93"/>
      <c r="AGQ210" s="93"/>
      <c r="AGR210" s="93"/>
      <c r="AGS210" s="93"/>
      <c r="AGT210" s="93"/>
      <c r="AGU210" s="93"/>
      <c r="AGV210" s="93"/>
      <c r="AGW210" s="93"/>
      <c r="AGX210" s="93"/>
      <c r="AGY210" s="93"/>
      <c r="AGZ210" s="93"/>
      <c r="AHA210" s="93"/>
      <c r="AHB210" s="93"/>
      <c r="AHC210" s="93"/>
      <c r="AHD210" s="93"/>
      <c r="AHE210" s="93"/>
      <c r="AHF210" s="93"/>
      <c r="AHG210" s="93"/>
      <c r="AHH210" s="93"/>
      <c r="AHI210" s="93"/>
      <c r="AHJ210" s="93"/>
      <c r="AHK210" s="93"/>
      <c r="AHL210" s="93"/>
      <c r="AHM210" s="93"/>
      <c r="AHN210" s="93"/>
      <c r="AHO210" s="93"/>
      <c r="AHP210" s="93"/>
      <c r="AHQ210" s="93"/>
      <c r="AHR210" s="93"/>
      <c r="AHS210" s="93"/>
      <c r="AHT210" s="93"/>
      <c r="AHU210" s="93"/>
      <c r="AHV210" s="93"/>
      <c r="AHW210" s="93"/>
      <c r="AHX210" s="93"/>
      <c r="AHY210" s="93"/>
      <c r="AHZ210" s="93"/>
      <c r="AIA210" s="93"/>
      <c r="AIB210" s="93"/>
      <c r="AIC210" s="93"/>
      <c r="AID210" s="93"/>
      <c r="AIE210" s="93"/>
      <c r="AIF210" s="93"/>
      <c r="AIG210" s="93"/>
      <c r="AIH210" s="93"/>
      <c r="AII210" s="93"/>
      <c r="AIJ210" s="93"/>
      <c r="AIK210" s="93"/>
      <c r="AIL210" s="93"/>
      <c r="AIM210" s="93"/>
      <c r="AIN210" s="93"/>
      <c r="AIO210" s="93"/>
      <c r="AIP210" s="93"/>
      <c r="AIQ210" s="93"/>
      <c r="AIR210" s="93"/>
      <c r="AIS210" s="93"/>
      <c r="AIT210" s="93"/>
      <c r="AIU210" s="93"/>
      <c r="AIV210" s="93"/>
      <c r="AIW210" s="93"/>
      <c r="AIX210" s="93"/>
      <c r="AIY210" s="93"/>
      <c r="AIZ210" s="93"/>
      <c r="AJA210" s="93"/>
      <c r="AJB210" s="93"/>
      <c r="AJC210" s="93"/>
      <c r="AJD210" s="93"/>
      <c r="AJE210" s="93"/>
      <c r="AJF210" s="93"/>
      <c r="AJG210" s="93"/>
      <c r="AJH210" s="93"/>
      <c r="AJI210" s="93"/>
      <c r="AJJ210" s="93"/>
      <c r="AJK210" s="93"/>
      <c r="AJL210" s="93"/>
      <c r="AJM210" s="93"/>
      <c r="AJN210" s="93"/>
      <c r="AJO210" s="93"/>
      <c r="AJP210" s="93"/>
      <c r="AJQ210" s="93"/>
      <c r="AJR210" s="93"/>
      <c r="AJS210" s="93"/>
      <c r="AJT210" s="93"/>
      <c r="AJU210" s="93"/>
      <c r="AJV210" s="93"/>
      <c r="AJW210" s="93"/>
      <c r="AJX210" s="93"/>
      <c r="AJY210" s="93"/>
      <c r="AJZ210" s="93"/>
      <c r="AKA210" s="93"/>
      <c r="AKB210" s="93"/>
      <c r="AKC210" s="93"/>
      <c r="AKD210" s="93"/>
      <c r="AKE210" s="93"/>
      <c r="AKF210" s="93"/>
      <c r="AKG210" s="93"/>
      <c r="AKH210" s="93"/>
      <c r="AKI210" s="93"/>
      <c r="AKJ210" s="93"/>
      <c r="AKK210" s="93"/>
      <c r="AKL210" s="93"/>
      <c r="AKM210" s="93"/>
      <c r="AKN210" s="93"/>
      <c r="AKO210" s="93"/>
      <c r="AKP210" s="93"/>
      <c r="AKQ210" s="93"/>
      <c r="AKR210" s="93"/>
      <c r="AKS210" s="93"/>
      <c r="AKT210" s="93"/>
      <c r="AKU210" s="93"/>
      <c r="AKV210" s="93"/>
      <c r="AKW210" s="93"/>
      <c r="AKX210" s="93"/>
      <c r="AKY210" s="93"/>
      <c r="AKZ210" s="93"/>
      <c r="ALA210" s="93"/>
      <c r="ALB210" s="93"/>
      <c r="ALC210" s="93"/>
      <c r="ALD210" s="93"/>
      <c r="ALE210" s="93"/>
      <c r="ALF210" s="93"/>
      <c r="ALG210" s="93"/>
      <c r="ALH210" s="93"/>
      <c r="ALI210" s="93"/>
      <c r="ALJ210" s="93"/>
      <c r="ALK210" s="93"/>
      <c r="ALL210" s="93"/>
      <c r="ALM210" s="93"/>
      <c r="ALN210" s="93"/>
      <c r="ALO210" s="93"/>
      <c r="ALP210" s="93"/>
      <c r="ALQ210" s="93"/>
      <c r="ALR210" s="93"/>
      <c r="ALS210" s="93"/>
      <c r="ALT210" s="93"/>
      <c r="ALU210" s="93"/>
      <c r="ALV210" s="93"/>
      <c r="ALW210" s="93"/>
      <c r="ALX210" s="93"/>
      <c r="ALY210" s="93"/>
      <c r="ALZ210" s="93"/>
      <c r="AMA210" s="93"/>
      <c r="AMB210" s="93"/>
      <c r="AMC210" s="93"/>
      <c r="AMD210" s="93"/>
      <c r="AME210" s="93"/>
      <c r="AMF210" s="93"/>
      <c r="AMG210" s="93"/>
      <c r="AMH210" s="93"/>
    </row>
    <row r="211" spans="1:1022" ht="102" customHeight="1">
      <c r="A211" s="430">
        <v>60</v>
      </c>
      <c r="B211" s="433" t="s">
        <v>712</v>
      </c>
      <c r="C211" s="367"/>
      <c r="D211" s="433" t="s">
        <v>81</v>
      </c>
      <c r="E211" s="433" t="s">
        <v>1382</v>
      </c>
      <c r="F211" s="427"/>
      <c r="G211" s="457"/>
      <c r="H211" s="368"/>
      <c r="I211" s="369"/>
      <c r="J211" s="136" t="s">
        <v>756</v>
      </c>
      <c r="K211" s="119" t="s">
        <v>1404</v>
      </c>
      <c r="L211" s="369"/>
      <c r="M211" s="369"/>
      <c r="N211" s="398"/>
      <c r="O211" s="369"/>
      <c r="P211" s="487"/>
      <c r="Q211" s="385"/>
      <c r="R211" s="393"/>
      <c r="S211" s="489"/>
      <c r="T211" s="385"/>
      <c r="U211" s="483"/>
      <c r="V211" s="136" t="s">
        <v>139</v>
      </c>
      <c r="W211" s="116" t="s">
        <v>1405</v>
      </c>
      <c r="X211" s="117" t="s">
        <v>1406</v>
      </c>
      <c r="Y211" s="118" t="s">
        <v>1117</v>
      </c>
      <c r="Z211" s="119" t="s">
        <v>95</v>
      </c>
      <c r="AA211" s="120" t="str">
        <f t="shared" si="5"/>
        <v>Probabilidad</v>
      </c>
      <c r="AB211" s="121" t="s">
        <v>740</v>
      </c>
      <c r="AC211" s="121" t="s">
        <v>728</v>
      </c>
      <c r="AD211" s="122" t="str">
        <f t="shared" si="6"/>
        <v>30%</v>
      </c>
      <c r="AE211" s="121" t="s">
        <v>729</v>
      </c>
      <c r="AF211" s="121" t="s">
        <v>730</v>
      </c>
      <c r="AG211" s="121" t="s">
        <v>731</v>
      </c>
      <c r="AH211" s="123">
        <f t="shared" si="272"/>
        <v>7.4088000000000001E-2</v>
      </c>
      <c r="AI211" s="122">
        <f t="shared" si="7"/>
        <v>7.4088000000000001E-2</v>
      </c>
      <c r="AJ211" s="484"/>
      <c r="AK211" s="388"/>
      <c r="AL211" s="124">
        <f t="shared" si="271"/>
        <v>0.6</v>
      </c>
      <c r="AM211" s="485"/>
      <c r="AN211" s="388"/>
      <c r="AO211" s="482"/>
      <c r="AP211" s="367"/>
      <c r="AQ211" s="120" t="s">
        <v>145</v>
      </c>
      <c r="AR211" s="119" t="s">
        <v>1407</v>
      </c>
      <c r="AS211" s="119" t="s">
        <v>95</v>
      </c>
      <c r="AT211" s="119" t="s">
        <v>1400</v>
      </c>
      <c r="AU211" s="134" t="s">
        <v>94</v>
      </c>
      <c r="AV211" s="459"/>
      <c r="AW211" s="142" t="s">
        <v>139</v>
      </c>
      <c r="AX211" s="253" t="s">
        <v>2866</v>
      </c>
      <c r="AY211" s="271" t="s">
        <v>3060</v>
      </c>
      <c r="AZ211" s="271" t="s">
        <v>3061</v>
      </c>
      <c r="BA211" s="142" t="s">
        <v>145</v>
      </c>
      <c r="BB211" s="253" t="s">
        <v>2866</v>
      </c>
      <c r="BC211" s="271" t="s">
        <v>3168</v>
      </c>
      <c r="BD211" s="271" t="s">
        <v>3169</v>
      </c>
      <c r="BE211" s="373"/>
      <c r="BF211" s="374"/>
      <c r="BG211" s="374"/>
      <c r="BH211" s="131"/>
      <c r="BI211" s="93"/>
      <c r="BJ211" s="93"/>
      <c r="BK211" s="93"/>
      <c r="BL211" s="93"/>
      <c r="BM211" s="93"/>
      <c r="BN211" s="93"/>
      <c r="BO211" s="93"/>
      <c r="BP211" s="93"/>
      <c r="BQ211" s="93"/>
      <c r="BR211" s="93"/>
      <c r="BS211" s="93"/>
      <c r="BT211" s="93"/>
      <c r="BU211" s="93"/>
      <c r="BV211" s="93"/>
      <c r="BW211" s="93"/>
      <c r="BX211" s="93"/>
      <c r="BY211" s="93"/>
      <c r="BZ211" s="93"/>
      <c r="CA211" s="93"/>
      <c r="CB211" s="93"/>
      <c r="CC211" s="93"/>
      <c r="CD211" s="93"/>
      <c r="CE211" s="93"/>
      <c r="CF211" s="93"/>
      <c r="CG211" s="93"/>
      <c r="CH211" s="93"/>
      <c r="CI211" s="93"/>
      <c r="CJ211" s="93"/>
      <c r="CK211" s="93"/>
      <c r="CL211" s="93"/>
      <c r="CM211" s="93"/>
      <c r="CN211" s="93"/>
      <c r="CO211" s="93"/>
      <c r="CP211" s="93"/>
      <c r="CQ211" s="93"/>
      <c r="CR211" s="93"/>
      <c r="CS211" s="93"/>
      <c r="CT211" s="93"/>
      <c r="CU211" s="93"/>
      <c r="CV211" s="93"/>
      <c r="CW211" s="93"/>
      <c r="CX211" s="93"/>
      <c r="CY211" s="93"/>
      <c r="CZ211" s="93"/>
      <c r="DA211" s="93"/>
      <c r="DB211" s="93"/>
      <c r="DC211" s="93"/>
      <c r="DD211" s="93"/>
      <c r="DE211" s="93"/>
      <c r="DF211" s="93"/>
      <c r="DG211" s="93"/>
      <c r="DH211" s="93"/>
      <c r="DI211" s="93"/>
      <c r="DJ211" s="93"/>
      <c r="DK211" s="93"/>
      <c r="DL211" s="93"/>
      <c r="DM211" s="93"/>
      <c r="DN211" s="93"/>
      <c r="DO211" s="93"/>
      <c r="DP211" s="93"/>
      <c r="DQ211" s="93"/>
      <c r="DR211" s="93"/>
      <c r="DS211" s="93"/>
      <c r="DT211" s="93"/>
      <c r="DU211" s="93"/>
      <c r="DV211" s="93"/>
      <c r="DW211" s="93"/>
      <c r="DX211" s="93"/>
      <c r="DY211" s="93"/>
      <c r="DZ211" s="93"/>
      <c r="EA211" s="93"/>
      <c r="EB211" s="93"/>
      <c r="EC211" s="93"/>
      <c r="ED211" s="93"/>
      <c r="EE211" s="93"/>
      <c r="EF211" s="93"/>
      <c r="EG211" s="93"/>
      <c r="EH211" s="93"/>
      <c r="EI211" s="93"/>
      <c r="EJ211" s="93"/>
      <c r="EK211" s="93"/>
      <c r="EL211" s="93"/>
      <c r="EM211" s="93"/>
      <c r="EN211" s="93"/>
      <c r="EO211" s="93"/>
      <c r="EP211" s="93"/>
      <c r="EQ211" s="93"/>
      <c r="ER211" s="93"/>
      <c r="ES211" s="93"/>
      <c r="ET211" s="93"/>
      <c r="EU211" s="93"/>
      <c r="EV211" s="93"/>
      <c r="EW211" s="93"/>
      <c r="EX211" s="93"/>
      <c r="EY211" s="93"/>
      <c r="EZ211" s="93"/>
      <c r="FA211" s="93"/>
      <c r="FB211" s="93"/>
      <c r="FC211" s="93"/>
      <c r="FD211" s="93"/>
      <c r="FE211" s="93"/>
      <c r="FF211" s="93"/>
      <c r="FG211" s="93"/>
      <c r="FH211" s="93"/>
      <c r="FI211" s="93"/>
      <c r="FJ211" s="93"/>
      <c r="FK211" s="93"/>
      <c r="FL211" s="93"/>
      <c r="FM211" s="93"/>
      <c r="FN211" s="93"/>
      <c r="FO211" s="93"/>
      <c r="FP211" s="93"/>
      <c r="FQ211" s="93"/>
      <c r="FR211" s="93"/>
      <c r="FS211" s="93"/>
      <c r="FT211" s="93"/>
      <c r="FU211" s="93"/>
      <c r="FV211" s="93"/>
      <c r="FW211" s="93"/>
      <c r="FX211" s="93"/>
      <c r="FY211" s="93"/>
      <c r="FZ211" s="93"/>
      <c r="GA211" s="93"/>
      <c r="GB211" s="93"/>
      <c r="GC211" s="93"/>
      <c r="GD211" s="93"/>
      <c r="GE211" s="93"/>
      <c r="GF211" s="93"/>
      <c r="GG211" s="93"/>
      <c r="GH211" s="93"/>
      <c r="GI211" s="93"/>
      <c r="GJ211" s="93"/>
      <c r="GK211" s="93"/>
      <c r="GL211" s="93"/>
      <c r="GM211" s="93"/>
      <c r="GN211" s="93"/>
      <c r="GO211" s="93"/>
      <c r="GP211" s="93"/>
      <c r="GQ211" s="93"/>
      <c r="GR211" s="93"/>
      <c r="GS211" s="93"/>
      <c r="GT211" s="93"/>
      <c r="GU211" s="93"/>
      <c r="GV211" s="93"/>
      <c r="GW211" s="93"/>
      <c r="GX211" s="93"/>
      <c r="GY211" s="93"/>
      <c r="GZ211" s="93"/>
      <c r="HA211" s="93"/>
      <c r="HB211" s="93"/>
      <c r="HC211" s="93"/>
      <c r="HD211" s="93"/>
      <c r="HE211" s="93"/>
      <c r="HF211" s="93"/>
      <c r="HG211" s="93"/>
      <c r="HH211" s="93"/>
      <c r="HI211" s="93"/>
      <c r="HJ211" s="93"/>
      <c r="HK211" s="93"/>
      <c r="HL211" s="93"/>
      <c r="HM211" s="93"/>
      <c r="HN211" s="93"/>
      <c r="HO211" s="93"/>
      <c r="HP211" s="93"/>
      <c r="HQ211" s="93"/>
      <c r="HR211" s="93"/>
      <c r="HS211" s="93"/>
      <c r="HT211" s="93"/>
      <c r="HU211" s="93"/>
      <c r="HV211" s="93"/>
      <c r="HW211" s="93"/>
      <c r="HX211" s="93"/>
      <c r="HY211" s="93"/>
      <c r="HZ211" s="93"/>
      <c r="IA211" s="93"/>
      <c r="IB211" s="93"/>
      <c r="IC211" s="93"/>
      <c r="ID211" s="93"/>
      <c r="IE211" s="93"/>
      <c r="IF211" s="93"/>
      <c r="IG211" s="93"/>
      <c r="IH211" s="93"/>
      <c r="II211" s="93"/>
      <c r="IJ211" s="93"/>
      <c r="IK211" s="93"/>
      <c r="IL211" s="93"/>
      <c r="IM211" s="93"/>
      <c r="IN211" s="93"/>
      <c r="IO211" s="93"/>
      <c r="IP211" s="93"/>
      <c r="IQ211" s="93"/>
      <c r="IR211" s="93"/>
      <c r="IS211" s="93"/>
      <c r="IT211" s="93"/>
      <c r="IU211" s="93"/>
      <c r="IV211" s="93"/>
      <c r="IW211" s="93"/>
      <c r="IX211" s="93"/>
      <c r="IY211" s="93"/>
      <c r="IZ211" s="93"/>
      <c r="JA211" s="93"/>
      <c r="JB211" s="93"/>
      <c r="JC211" s="93"/>
      <c r="JD211" s="93"/>
      <c r="JE211" s="93"/>
      <c r="JF211" s="93"/>
      <c r="JG211" s="93"/>
      <c r="JH211" s="93"/>
      <c r="JI211" s="93"/>
      <c r="JJ211" s="93"/>
      <c r="JK211" s="93"/>
      <c r="JL211" s="93"/>
      <c r="JM211" s="93"/>
      <c r="JN211" s="93"/>
      <c r="JO211" s="93"/>
      <c r="JP211" s="93"/>
      <c r="JQ211" s="93"/>
      <c r="JR211" s="93"/>
      <c r="JS211" s="93"/>
      <c r="JT211" s="93"/>
      <c r="JU211" s="93"/>
      <c r="JV211" s="93"/>
      <c r="JW211" s="93"/>
      <c r="JX211" s="93"/>
      <c r="JY211" s="93"/>
      <c r="JZ211" s="93"/>
      <c r="KA211" s="93"/>
      <c r="KB211" s="93"/>
      <c r="KC211" s="93"/>
      <c r="KD211" s="93"/>
      <c r="KE211" s="93"/>
      <c r="KF211" s="93"/>
      <c r="KG211" s="93"/>
      <c r="KH211" s="93"/>
      <c r="KI211" s="93"/>
      <c r="KJ211" s="93"/>
      <c r="KK211" s="93"/>
      <c r="KL211" s="93"/>
      <c r="KM211" s="93"/>
      <c r="KN211" s="93"/>
      <c r="KO211" s="93"/>
      <c r="KP211" s="93"/>
      <c r="KQ211" s="93"/>
      <c r="KR211" s="93"/>
      <c r="KS211" s="93"/>
      <c r="KT211" s="93"/>
      <c r="KU211" s="93"/>
      <c r="KV211" s="93"/>
      <c r="KW211" s="93"/>
      <c r="KX211" s="93"/>
      <c r="KY211" s="93"/>
      <c r="KZ211" s="93"/>
      <c r="LA211" s="93"/>
      <c r="LB211" s="93"/>
      <c r="LC211" s="93"/>
      <c r="LD211" s="93"/>
      <c r="LE211" s="93"/>
      <c r="LF211" s="93"/>
      <c r="LG211" s="93"/>
      <c r="LH211" s="93"/>
      <c r="LI211" s="93"/>
      <c r="LJ211" s="93"/>
      <c r="LK211" s="93"/>
      <c r="LL211" s="93"/>
      <c r="LM211" s="93"/>
      <c r="LN211" s="93"/>
      <c r="LO211" s="93"/>
      <c r="LP211" s="93"/>
      <c r="LQ211" s="93"/>
      <c r="LR211" s="93"/>
      <c r="LS211" s="93"/>
      <c r="LT211" s="93"/>
      <c r="LU211" s="93"/>
      <c r="LV211" s="93"/>
      <c r="LW211" s="93"/>
      <c r="LX211" s="93"/>
      <c r="LY211" s="93"/>
      <c r="LZ211" s="93"/>
      <c r="MA211" s="93"/>
      <c r="MB211" s="93"/>
      <c r="MC211" s="93"/>
      <c r="MD211" s="93"/>
      <c r="ME211" s="93"/>
      <c r="MF211" s="93"/>
      <c r="MG211" s="93"/>
      <c r="MH211" s="93"/>
      <c r="MI211" s="93"/>
      <c r="MJ211" s="93"/>
      <c r="MK211" s="93"/>
      <c r="ML211" s="93"/>
      <c r="MM211" s="93"/>
      <c r="MN211" s="93"/>
      <c r="MO211" s="93"/>
      <c r="MP211" s="93"/>
      <c r="MQ211" s="93"/>
      <c r="MR211" s="93"/>
      <c r="MS211" s="93"/>
      <c r="MT211" s="93"/>
      <c r="MU211" s="93"/>
      <c r="MV211" s="93"/>
      <c r="MW211" s="93"/>
      <c r="MX211" s="93"/>
      <c r="MY211" s="93"/>
      <c r="MZ211" s="93"/>
      <c r="NA211" s="93"/>
      <c r="NB211" s="93"/>
      <c r="NC211" s="93"/>
      <c r="ND211" s="93"/>
      <c r="NE211" s="93"/>
      <c r="NF211" s="93"/>
      <c r="NG211" s="93"/>
      <c r="NH211" s="93"/>
      <c r="NI211" s="93"/>
      <c r="NJ211" s="93"/>
      <c r="NK211" s="93"/>
      <c r="NL211" s="93"/>
      <c r="NM211" s="93"/>
      <c r="NN211" s="93"/>
      <c r="NO211" s="93"/>
      <c r="NP211" s="93"/>
      <c r="NQ211" s="93"/>
      <c r="NR211" s="93"/>
      <c r="NS211" s="93"/>
      <c r="NT211" s="93"/>
      <c r="NU211" s="93"/>
      <c r="NV211" s="93"/>
      <c r="NW211" s="93"/>
      <c r="NX211" s="93"/>
      <c r="NY211" s="93"/>
      <c r="NZ211" s="93"/>
      <c r="OA211" s="93"/>
      <c r="OB211" s="93"/>
      <c r="OC211" s="93"/>
      <c r="OD211" s="93"/>
      <c r="OE211" s="93"/>
      <c r="OF211" s="93"/>
      <c r="OG211" s="93"/>
      <c r="OH211" s="93"/>
      <c r="OI211" s="93"/>
      <c r="OJ211" s="93"/>
      <c r="OK211" s="93"/>
      <c r="OL211" s="93"/>
      <c r="OM211" s="93"/>
      <c r="ON211" s="93"/>
      <c r="OO211" s="93"/>
      <c r="OP211" s="93"/>
      <c r="OQ211" s="93"/>
      <c r="OR211" s="93"/>
      <c r="OS211" s="93"/>
      <c r="OT211" s="93"/>
      <c r="OU211" s="93"/>
      <c r="OV211" s="93"/>
      <c r="OW211" s="93"/>
      <c r="OX211" s="93"/>
      <c r="OY211" s="93"/>
      <c r="OZ211" s="93"/>
      <c r="PA211" s="93"/>
      <c r="PB211" s="93"/>
      <c r="PC211" s="93"/>
      <c r="PD211" s="93"/>
      <c r="PE211" s="93"/>
      <c r="PF211" s="93"/>
      <c r="PG211" s="93"/>
      <c r="PH211" s="93"/>
      <c r="PI211" s="93"/>
      <c r="PJ211" s="93"/>
      <c r="PK211" s="93"/>
      <c r="PL211" s="93"/>
      <c r="PM211" s="93"/>
      <c r="PN211" s="93"/>
      <c r="PO211" s="93"/>
      <c r="PP211" s="93"/>
      <c r="PQ211" s="93"/>
      <c r="PR211" s="93"/>
      <c r="PS211" s="93"/>
      <c r="PT211" s="93"/>
      <c r="PU211" s="93"/>
      <c r="PV211" s="93"/>
      <c r="PW211" s="93"/>
      <c r="PX211" s="93"/>
      <c r="PY211" s="93"/>
      <c r="PZ211" s="93"/>
      <c r="QA211" s="93"/>
      <c r="QB211" s="93"/>
      <c r="QC211" s="93"/>
      <c r="QD211" s="93"/>
      <c r="QE211" s="93"/>
      <c r="QF211" s="93"/>
      <c r="QG211" s="93"/>
      <c r="QH211" s="93"/>
      <c r="QI211" s="93"/>
      <c r="QJ211" s="93"/>
      <c r="QK211" s="93"/>
      <c r="QL211" s="93"/>
      <c r="QM211" s="93"/>
      <c r="QN211" s="93"/>
      <c r="QO211" s="93"/>
      <c r="QP211" s="93"/>
      <c r="QQ211" s="93"/>
      <c r="QR211" s="93"/>
      <c r="QS211" s="93"/>
      <c r="QT211" s="93"/>
      <c r="QU211" s="93"/>
      <c r="QV211" s="93"/>
      <c r="QW211" s="93"/>
      <c r="QX211" s="93"/>
      <c r="QY211" s="93"/>
      <c r="QZ211" s="93"/>
      <c r="RA211" s="93"/>
      <c r="RB211" s="93"/>
      <c r="RC211" s="93"/>
      <c r="RD211" s="93"/>
      <c r="RE211" s="93"/>
      <c r="RF211" s="93"/>
      <c r="RG211" s="93"/>
      <c r="RH211" s="93"/>
      <c r="RI211" s="93"/>
      <c r="RJ211" s="93"/>
      <c r="RK211" s="93"/>
      <c r="RL211" s="93"/>
      <c r="RM211" s="93"/>
      <c r="RN211" s="93"/>
      <c r="RO211" s="93"/>
      <c r="RP211" s="93"/>
      <c r="RQ211" s="93"/>
      <c r="RR211" s="93"/>
      <c r="RS211" s="93"/>
      <c r="RT211" s="93"/>
      <c r="RU211" s="93"/>
      <c r="RV211" s="93"/>
      <c r="RW211" s="93"/>
      <c r="RX211" s="93"/>
      <c r="RY211" s="93"/>
      <c r="RZ211" s="93"/>
      <c r="SA211" s="93"/>
      <c r="SB211" s="93"/>
      <c r="SC211" s="93"/>
      <c r="SD211" s="93"/>
      <c r="SE211" s="93"/>
      <c r="SF211" s="93"/>
      <c r="SG211" s="93"/>
      <c r="SH211" s="93"/>
      <c r="SI211" s="93"/>
      <c r="SJ211" s="93"/>
      <c r="SK211" s="93"/>
      <c r="SL211" s="93"/>
      <c r="SM211" s="93"/>
      <c r="SN211" s="93"/>
      <c r="SO211" s="93"/>
      <c r="SP211" s="93"/>
      <c r="SQ211" s="93"/>
      <c r="SR211" s="93"/>
      <c r="SS211" s="93"/>
      <c r="ST211" s="93"/>
      <c r="SU211" s="93"/>
      <c r="SV211" s="93"/>
      <c r="SW211" s="93"/>
      <c r="SX211" s="93"/>
      <c r="SY211" s="93"/>
      <c r="SZ211" s="93"/>
      <c r="TA211" s="93"/>
      <c r="TB211" s="93"/>
      <c r="TC211" s="93"/>
      <c r="TD211" s="93"/>
      <c r="TE211" s="93"/>
      <c r="TF211" s="93"/>
      <c r="TG211" s="93"/>
      <c r="TH211" s="93"/>
      <c r="TI211" s="93"/>
      <c r="TJ211" s="93"/>
      <c r="TK211" s="93"/>
      <c r="TL211" s="93"/>
      <c r="TM211" s="93"/>
      <c r="TN211" s="93"/>
      <c r="TO211" s="93"/>
      <c r="TP211" s="93"/>
      <c r="TQ211" s="93"/>
      <c r="TR211" s="93"/>
      <c r="TS211" s="93"/>
      <c r="TT211" s="93"/>
      <c r="TU211" s="93"/>
      <c r="TV211" s="93"/>
      <c r="TW211" s="93"/>
      <c r="TX211" s="93"/>
      <c r="TY211" s="93"/>
      <c r="TZ211" s="93"/>
      <c r="UA211" s="93"/>
      <c r="UB211" s="93"/>
      <c r="UC211" s="93"/>
      <c r="UD211" s="93"/>
      <c r="UE211" s="93"/>
      <c r="UF211" s="93"/>
      <c r="UG211" s="93"/>
      <c r="UH211" s="93"/>
      <c r="UI211" s="93"/>
      <c r="UJ211" s="93"/>
      <c r="UK211" s="93"/>
      <c r="UL211" s="93"/>
      <c r="UM211" s="93"/>
      <c r="UN211" s="93"/>
      <c r="UO211" s="93"/>
      <c r="UP211" s="93"/>
      <c r="UQ211" s="93"/>
      <c r="UR211" s="93"/>
      <c r="US211" s="93"/>
      <c r="UT211" s="93"/>
      <c r="UU211" s="93"/>
      <c r="UV211" s="93"/>
      <c r="UW211" s="93"/>
      <c r="UX211" s="93"/>
      <c r="UY211" s="93"/>
      <c r="UZ211" s="93"/>
      <c r="VA211" s="93"/>
      <c r="VB211" s="93"/>
      <c r="VC211" s="93"/>
      <c r="VD211" s="93"/>
      <c r="VE211" s="93"/>
      <c r="VF211" s="93"/>
      <c r="VG211" s="93"/>
      <c r="VH211" s="93"/>
      <c r="VI211" s="93"/>
      <c r="VJ211" s="93"/>
      <c r="VK211" s="93"/>
      <c r="VL211" s="93"/>
      <c r="VM211" s="93"/>
      <c r="VN211" s="93"/>
      <c r="VO211" s="93"/>
      <c r="VP211" s="93"/>
      <c r="VQ211" s="93"/>
      <c r="VR211" s="93"/>
      <c r="VS211" s="93"/>
      <c r="VT211" s="93"/>
      <c r="VU211" s="93"/>
      <c r="VV211" s="93"/>
      <c r="VW211" s="93"/>
      <c r="VX211" s="93"/>
      <c r="VY211" s="93"/>
      <c r="VZ211" s="93"/>
      <c r="WA211" s="93"/>
      <c r="WB211" s="93"/>
      <c r="WC211" s="93"/>
      <c r="WD211" s="93"/>
      <c r="WE211" s="93"/>
      <c r="WF211" s="93"/>
      <c r="WG211" s="93"/>
      <c r="WH211" s="93"/>
      <c r="WI211" s="93"/>
      <c r="WJ211" s="93"/>
      <c r="WK211" s="93"/>
      <c r="WL211" s="93"/>
      <c r="WM211" s="93"/>
      <c r="WN211" s="93"/>
      <c r="WO211" s="93"/>
      <c r="WP211" s="93"/>
      <c r="WQ211" s="93"/>
      <c r="WR211" s="93"/>
      <c r="WS211" s="93"/>
      <c r="WT211" s="93"/>
      <c r="WU211" s="93"/>
      <c r="WV211" s="93"/>
      <c r="WW211" s="93"/>
      <c r="WX211" s="93"/>
      <c r="WY211" s="93"/>
      <c r="WZ211" s="93"/>
      <c r="XA211" s="93"/>
      <c r="XB211" s="93"/>
      <c r="XC211" s="93"/>
      <c r="XD211" s="93"/>
      <c r="XE211" s="93"/>
      <c r="XF211" s="93"/>
      <c r="XG211" s="93"/>
      <c r="XH211" s="93"/>
      <c r="XI211" s="93"/>
      <c r="XJ211" s="93"/>
      <c r="XK211" s="93"/>
      <c r="XL211" s="93"/>
      <c r="XM211" s="93"/>
      <c r="XN211" s="93"/>
      <c r="XO211" s="93"/>
      <c r="XP211" s="93"/>
      <c r="XQ211" s="93"/>
      <c r="XR211" s="93"/>
      <c r="XS211" s="93"/>
      <c r="XT211" s="93"/>
      <c r="XU211" s="93"/>
      <c r="XV211" s="93"/>
      <c r="XW211" s="93"/>
      <c r="XX211" s="93"/>
      <c r="XY211" s="93"/>
      <c r="XZ211" s="93"/>
      <c r="YA211" s="93"/>
      <c r="YB211" s="93"/>
      <c r="YC211" s="93"/>
      <c r="YD211" s="93"/>
      <c r="YE211" s="93"/>
      <c r="YF211" s="93"/>
      <c r="YG211" s="93"/>
      <c r="YH211" s="93"/>
      <c r="YI211" s="93"/>
      <c r="YJ211" s="93"/>
      <c r="YK211" s="93"/>
      <c r="YL211" s="93"/>
      <c r="YM211" s="93"/>
      <c r="YN211" s="93"/>
      <c r="YO211" s="93"/>
      <c r="YP211" s="93"/>
      <c r="YQ211" s="93"/>
      <c r="YR211" s="93"/>
      <c r="YS211" s="93"/>
      <c r="YT211" s="93"/>
      <c r="YU211" s="93"/>
      <c r="YV211" s="93"/>
      <c r="YW211" s="93"/>
      <c r="YX211" s="93"/>
      <c r="YY211" s="93"/>
      <c r="YZ211" s="93"/>
      <c r="ZA211" s="93"/>
      <c r="ZB211" s="93"/>
      <c r="ZC211" s="93"/>
      <c r="ZD211" s="93"/>
      <c r="ZE211" s="93"/>
      <c r="ZF211" s="93"/>
      <c r="ZG211" s="93"/>
      <c r="ZH211" s="93"/>
      <c r="ZI211" s="93"/>
      <c r="ZJ211" s="93"/>
      <c r="ZK211" s="93"/>
      <c r="ZL211" s="93"/>
      <c r="ZM211" s="93"/>
      <c r="ZN211" s="93"/>
      <c r="ZO211" s="93"/>
      <c r="ZP211" s="93"/>
      <c r="ZQ211" s="93"/>
      <c r="ZR211" s="93"/>
      <c r="ZS211" s="93"/>
      <c r="ZT211" s="93"/>
      <c r="ZU211" s="93"/>
      <c r="ZV211" s="93"/>
      <c r="ZW211" s="93"/>
      <c r="ZX211" s="93"/>
      <c r="ZY211" s="93"/>
      <c r="ZZ211" s="93"/>
      <c r="AAA211" s="93"/>
      <c r="AAB211" s="93"/>
      <c r="AAC211" s="93"/>
      <c r="AAD211" s="93"/>
      <c r="AAE211" s="93"/>
      <c r="AAF211" s="93"/>
      <c r="AAG211" s="93"/>
      <c r="AAH211" s="93"/>
      <c r="AAI211" s="93"/>
      <c r="AAJ211" s="93"/>
      <c r="AAK211" s="93"/>
      <c r="AAL211" s="93"/>
      <c r="AAM211" s="93"/>
      <c r="AAN211" s="93"/>
      <c r="AAO211" s="93"/>
      <c r="AAP211" s="93"/>
      <c r="AAQ211" s="93"/>
      <c r="AAR211" s="93"/>
      <c r="AAS211" s="93"/>
      <c r="AAT211" s="93"/>
      <c r="AAU211" s="93"/>
      <c r="AAV211" s="93"/>
      <c r="AAW211" s="93"/>
      <c r="AAX211" s="93"/>
      <c r="AAY211" s="93"/>
      <c r="AAZ211" s="93"/>
      <c r="ABA211" s="93"/>
      <c r="ABB211" s="93"/>
      <c r="ABC211" s="93"/>
      <c r="ABD211" s="93"/>
      <c r="ABE211" s="93"/>
      <c r="ABF211" s="93"/>
      <c r="ABG211" s="93"/>
      <c r="ABH211" s="93"/>
      <c r="ABI211" s="93"/>
      <c r="ABJ211" s="93"/>
      <c r="ABK211" s="93"/>
      <c r="ABL211" s="93"/>
      <c r="ABM211" s="93"/>
      <c r="ABN211" s="93"/>
      <c r="ABO211" s="93"/>
      <c r="ABP211" s="93"/>
      <c r="ABQ211" s="93"/>
      <c r="ABR211" s="93"/>
      <c r="ABS211" s="93"/>
      <c r="ABT211" s="93"/>
      <c r="ABU211" s="93"/>
      <c r="ABV211" s="93"/>
      <c r="ABW211" s="93"/>
      <c r="ABX211" s="93"/>
      <c r="ABY211" s="93"/>
      <c r="ABZ211" s="93"/>
      <c r="ACA211" s="93"/>
      <c r="ACB211" s="93"/>
      <c r="ACC211" s="93"/>
      <c r="ACD211" s="93"/>
      <c r="ACE211" s="93"/>
      <c r="ACF211" s="93"/>
      <c r="ACG211" s="93"/>
      <c r="ACH211" s="93"/>
      <c r="ACI211" s="93"/>
      <c r="ACJ211" s="93"/>
      <c r="ACK211" s="93"/>
      <c r="ACL211" s="93"/>
      <c r="ACM211" s="93"/>
      <c r="ACN211" s="93"/>
      <c r="ACO211" s="93"/>
      <c r="ACP211" s="93"/>
      <c r="ACQ211" s="93"/>
      <c r="ACR211" s="93"/>
      <c r="ACS211" s="93"/>
      <c r="ACT211" s="93"/>
      <c r="ACU211" s="93"/>
      <c r="ACV211" s="93"/>
      <c r="ACW211" s="93"/>
      <c r="ACX211" s="93"/>
      <c r="ACY211" s="93"/>
      <c r="ACZ211" s="93"/>
      <c r="ADA211" s="93"/>
      <c r="ADB211" s="93"/>
      <c r="ADC211" s="93"/>
      <c r="ADD211" s="93"/>
      <c r="ADE211" s="93"/>
      <c r="ADF211" s="93"/>
      <c r="ADG211" s="93"/>
      <c r="ADH211" s="93"/>
      <c r="ADI211" s="93"/>
      <c r="ADJ211" s="93"/>
      <c r="ADK211" s="93"/>
      <c r="ADL211" s="93"/>
      <c r="ADM211" s="93"/>
      <c r="ADN211" s="93"/>
      <c r="ADO211" s="93"/>
      <c r="ADP211" s="93"/>
      <c r="ADQ211" s="93"/>
      <c r="ADR211" s="93"/>
      <c r="ADS211" s="93"/>
      <c r="ADT211" s="93"/>
      <c r="ADU211" s="93"/>
      <c r="ADV211" s="93"/>
      <c r="ADW211" s="93"/>
      <c r="ADX211" s="93"/>
      <c r="ADY211" s="93"/>
      <c r="ADZ211" s="93"/>
      <c r="AEA211" s="93"/>
      <c r="AEB211" s="93"/>
      <c r="AEC211" s="93"/>
      <c r="AED211" s="93"/>
      <c r="AEE211" s="93"/>
      <c r="AEF211" s="93"/>
      <c r="AEG211" s="93"/>
      <c r="AEH211" s="93"/>
      <c r="AEI211" s="93"/>
      <c r="AEJ211" s="93"/>
      <c r="AEK211" s="93"/>
      <c r="AEL211" s="93"/>
      <c r="AEM211" s="93"/>
      <c r="AEN211" s="93"/>
      <c r="AEO211" s="93"/>
      <c r="AEP211" s="93"/>
      <c r="AEQ211" s="93"/>
      <c r="AER211" s="93"/>
      <c r="AES211" s="93"/>
      <c r="AET211" s="93"/>
      <c r="AEU211" s="93"/>
      <c r="AEV211" s="93"/>
      <c r="AEW211" s="93"/>
      <c r="AEX211" s="93"/>
      <c r="AEY211" s="93"/>
      <c r="AEZ211" s="93"/>
      <c r="AFA211" s="93"/>
      <c r="AFB211" s="93"/>
      <c r="AFC211" s="93"/>
      <c r="AFD211" s="93"/>
      <c r="AFE211" s="93"/>
      <c r="AFF211" s="93"/>
      <c r="AFG211" s="93"/>
      <c r="AFH211" s="93"/>
      <c r="AFI211" s="93"/>
      <c r="AFJ211" s="93"/>
      <c r="AFK211" s="93"/>
      <c r="AFL211" s="93"/>
      <c r="AFM211" s="93"/>
      <c r="AFN211" s="93"/>
      <c r="AFO211" s="93"/>
      <c r="AFP211" s="93"/>
      <c r="AFQ211" s="93"/>
      <c r="AFR211" s="93"/>
      <c r="AFS211" s="93"/>
      <c r="AFT211" s="93"/>
      <c r="AFU211" s="93"/>
      <c r="AFV211" s="93"/>
      <c r="AFW211" s="93"/>
      <c r="AFX211" s="93"/>
      <c r="AFY211" s="93"/>
      <c r="AFZ211" s="93"/>
      <c r="AGA211" s="93"/>
      <c r="AGB211" s="93"/>
      <c r="AGC211" s="93"/>
      <c r="AGD211" s="93"/>
      <c r="AGE211" s="93"/>
      <c r="AGF211" s="93"/>
      <c r="AGG211" s="93"/>
      <c r="AGH211" s="93"/>
      <c r="AGI211" s="93"/>
      <c r="AGJ211" s="93"/>
      <c r="AGK211" s="93"/>
      <c r="AGL211" s="93"/>
      <c r="AGM211" s="93"/>
      <c r="AGN211" s="93"/>
      <c r="AGO211" s="93"/>
      <c r="AGP211" s="93"/>
      <c r="AGQ211" s="93"/>
      <c r="AGR211" s="93"/>
      <c r="AGS211" s="93"/>
      <c r="AGT211" s="93"/>
      <c r="AGU211" s="93"/>
      <c r="AGV211" s="93"/>
      <c r="AGW211" s="93"/>
      <c r="AGX211" s="93"/>
      <c r="AGY211" s="93"/>
      <c r="AGZ211" s="93"/>
      <c r="AHA211" s="93"/>
      <c r="AHB211" s="93"/>
      <c r="AHC211" s="93"/>
      <c r="AHD211" s="93"/>
      <c r="AHE211" s="93"/>
      <c r="AHF211" s="93"/>
      <c r="AHG211" s="93"/>
      <c r="AHH211" s="93"/>
      <c r="AHI211" s="93"/>
      <c r="AHJ211" s="93"/>
      <c r="AHK211" s="93"/>
      <c r="AHL211" s="93"/>
      <c r="AHM211" s="93"/>
      <c r="AHN211" s="93"/>
      <c r="AHO211" s="93"/>
      <c r="AHP211" s="93"/>
      <c r="AHQ211" s="93"/>
      <c r="AHR211" s="93"/>
      <c r="AHS211" s="93"/>
      <c r="AHT211" s="93"/>
      <c r="AHU211" s="93"/>
      <c r="AHV211" s="93"/>
      <c r="AHW211" s="93"/>
      <c r="AHX211" s="93"/>
      <c r="AHY211" s="93"/>
      <c r="AHZ211" s="93"/>
      <c r="AIA211" s="93"/>
      <c r="AIB211" s="93"/>
      <c r="AIC211" s="93"/>
      <c r="AID211" s="93"/>
      <c r="AIE211" s="93"/>
      <c r="AIF211" s="93"/>
      <c r="AIG211" s="93"/>
      <c r="AIH211" s="93"/>
      <c r="AII211" s="93"/>
      <c r="AIJ211" s="93"/>
      <c r="AIK211" s="93"/>
      <c r="AIL211" s="93"/>
      <c r="AIM211" s="93"/>
      <c r="AIN211" s="93"/>
      <c r="AIO211" s="93"/>
      <c r="AIP211" s="93"/>
      <c r="AIQ211" s="93"/>
      <c r="AIR211" s="93"/>
      <c r="AIS211" s="93"/>
      <c r="AIT211" s="93"/>
      <c r="AIU211" s="93"/>
      <c r="AIV211" s="93"/>
      <c r="AIW211" s="93"/>
      <c r="AIX211" s="93"/>
      <c r="AIY211" s="93"/>
      <c r="AIZ211" s="93"/>
      <c r="AJA211" s="93"/>
      <c r="AJB211" s="93"/>
      <c r="AJC211" s="93"/>
      <c r="AJD211" s="93"/>
      <c r="AJE211" s="93"/>
      <c r="AJF211" s="93"/>
      <c r="AJG211" s="93"/>
      <c r="AJH211" s="93"/>
      <c r="AJI211" s="93"/>
      <c r="AJJ211" s="93"/>
      <c r="AJK211" s="93"/>
      <c r="AJL211" s="93"/>
      <c r="AJM211" s="93"/>
      <c r="AJN211" s="93"/>
      <c r="AJO211" s="93"/>
      <c r="AJP211" s="93"/>
      <c r="AJQ211" s="93"/>
      <c r="AJR211" s="93"/>
      <c r="AJS211" s="93"/>
      <c r="AJT211" s="93"/>
      <c r="AJU211" s="93"/>
      <c r="AJV211" s="93"/>
      <c r="AJW211" s="93"/>
      <c r="AJX211" s="93"/>
      <c r="AJY211" s="93"/>
      <c r="AJZ211" s="93"/>
      <c r="AKA211" s="93"/>
      <c r="AKB211" s="93"/>
      <c r="AKC211" s="93"/>
      <c r="AKD211" s="93"/>
      <c r="AKE211" s="93"/>
      <c r="AKF211" s="93"/>
      <c r="AKG211" s="93"/>
      <c r="AKH211" s="93"/>
      <c r="AKI211" s="93"/>
      <c r="AKJ211" s="93"/>
      <c r="AKK211" s="93"/>
      <c r="AKL211" s="93"/>
      <c r="AKM211" s="93"/>
      <c r="AKN211" s="93"/>
      <c r="AKO211" s="93"/>
      <c r="AKP211" s="93"/>
      <c r="AKQ211" s="93"/>
      <c r="AKR211" s="93"/>
      <c r="AKS211" s="93"/>
      <c r="AKT211" s="93"/>
      <c r="AKU211" s="93"/>
      <c r="AKV211" s="93"/>
      <c r="AKW211" s="93"/>
      <c r="AKX211" s="93"/>
      <c r="AKY211" s="93"/>
      <c r="AKZ211" s="93"/>
      <c r="ALA211" s="93"/>
      <c r="ALB211" s="93"/>
      <c r="ALC211" s="93"/>
      <c r="ALD211" s="93"/>
      <c r="ALE211" s="93"/>
      <c r="ALF211" s="93"/>
      <c r="ALG211" s="93"/>
      <c r="ALH211" s="93"/>
      <c r="ALI211" s="93"/>
      <c r="ALJ211" s="93"/>
      <c r="ALK211" s="93"/>
      <c r="ALL211" s="93"/>
      <c r="ALM211" s="93"/>
      <c r="ALN211" s="93"/>
      <c r="ALO211" s="93"/>
      <c r="ALP211" s="93"/>
      <c r="ALQ211" s="93"/>
      <c r="ALR211" s="93"/>
      <c r="ALS211" s="93"/>
      <c r="ALT211" s="93"/>
      <c r="ALU211" s="93"/>
      <c r="ALV211" s="93"/>
      <c r="ALW211" s="93"/>
      <c r="ALX211" s="93"/>
      <c r="ALY211" s="93"/>
      <c r="ALZ211" s="93"/>
      <c r="AMA211" s="93"/>
      <c r="AMB211" s="93"/>
      <c r="AMC211" s="93"/>
      <c r="AMD211" s="93"/>
      <c r="AME211" s="93"/>
      <c r="AMF211" s="93"/>
      <c r="AMG211" s="93"/>
      <c r="AMH211" s="93"/>
    </row>
    <row r="212" spans="1:1022" ht="102.75" customHeight="1">
      <c r="A212" s="430">
        <v>60</v>
      </c>
      <c r="B212" s="433" t="s">
        <v>712</v>
      </c>
      <c r="C212" s="367"/>
      <c r="D212" s="433" t="s">
        <v>81</v>
      </c>
      <c r="E212" s="433" t="s">
        <v>1382</v>
      </c>
      <c r="F212" s="427"/>
      <c r="G212" s="457"/>
      <c r="H212" s="368"/>
      <c r="I212" s="369"/>
      <c r="J212" s="136" t="s">
        <v>757</v>
      </c>
      <c r="K212" s="119" t="s">
        <v>1408</v>
      </c>
      <c r="L212" s="369"/>
      <c r="M212" s="369"/>
      <c r="N212" s="398"/>
      <c r="O212" s="369"/>
      <c r="P212" s="487"/>
      <c r="Q212" s="385"/>
      <c r="R212" s="393"/>
      <c r="S212" s="489"/>
      <c r="T212" s="385"/>
      <c r="U212" s="483"/>
      <c r="V212" s="136" t="s">
        <v>150</v>
      </c>
      <c r="W212" s="116" t="s">
        <v>1409</v>
      </c>
      <c r="X212" s="116" t="s">
        <v>1410</v>
      </c>
      <c r="Y212" s="116" t="s">
        <v>1117</v>
      </c>
      <c r="Z212" s="119" t="s">
        <v>95</v>
      </c>
      <c r="AA212" s="120" t="str">
        <f t="shared" si="5"/>
        <v>Probabilidad</v>
      </c>
      <c r="AB212" s="121" t="s">
        <v>727</v>
      </c>
      <c r="AC212" s="121" t="s">
        <v>728</v>
      </c>
      <c r="AD212" s="122" t="str">
        <f t="shared" si="6"/>
        <v>40%</v>
      </c>
      <c r="AE212" s="121" t="s">
        <v>729</v>
      </c>
      <c r="AF212" s="121" t="s">
        <v>730</v>
      </c>
      <c r="AG212" s="121" t="s">
        <v>731</v>
      </c>
      <c r="AH212" s="123">
        <f t="shared" si="272"/>
        <v>4.4452800000000001E-2</v>
      </c>
      <c r="AI212" s="123">
        <f t="shared" si="7"/>
        <v>4.4452800000000001E-2</v>
      </c>
      <c r="AJ212" s="484"/>
      <c r="AK212" s="388"/>
      <c r="AL212" s="124">
        <f t="shared" si="271"/>
        <v>0.6</v>
      </c>
      <c r="AM212" s="485"/>
      <c r="AN212" s="388"/>
      <c r="AO212" s="482"/>
      <c r="AP212" s="367"/>
      <c r="AQ212" s="120" t="s">
        <v>155</v>
      </c>
      <c r="AR212" s="134" t="s">
        <v>94</v>
      </c>
      <c r="AS212" s="134" t="s">
        <v>94</v>
      </c>
      <c r="AT212" s="134" t="s">
        <v>94</v>
      </c>
      <c r="AU212" s="134" t="s">
        <v>94</v>
      </c>
      <c r="AV212" s="459"/>
      <c r="AW212" s="142" t="s">
        <v>150</v>
      </c>
      <c r="AX212" s="253" t="s">
        <v>2866</v>
      </c>
      <c r="AY212" s="271" t="s">
        <v>3062</v>
      </c>
      <c r="AZ212" s="271" t="s">
        <v>3063</v>
      </c>
      <c r="BA212" s="142" t="s">
        <v>155</v>
      </c>
      <c r="BB212" s="128"/>
      <c r="BC212" s="128"/>
      <c r="BD212" s="128"/>
      <c r="BE212" s="373"/>
      <c r="BF212" s="374"/>
      <c r="BG212" s="374"/>
      <c r="BH212" s="131"/>
      <c r="BI212" s="93"/>
      <c r="BJ212" s="93"/>
      <c r="BK212" s="93"/>
      <c r="BL212" s="93"/>
      <c r="BM212" s="93"/>
      <c r="BN212" s="93"/>
      <c r="BO212" s="93"/>
      <c r="BP212" s="93"/>
      <c r="BQ212" s="93"/>
      <c r="BR212" s="93"/>
      <c r="BS212" s="93"/>
      <c r="BT212" s="93"/>
      <c r="BU212" s="93"/>
      <c r="BV212" s="93"/>
      <c r="BW212" s="93"/>
      <c r="BX212" s="93"/>
      <c r="BY212" s="93"/>
      <c r="BZ212" s="93"/>
      <c r="CA212" s="93"/>
      <c r="CB212" s="93"/>
      <c r="CC212" s="93"/>
      <c r="CD212" s="93"/>
      <c r="CE212" s="93"/>
      <c r="CF212" s="93"/>
      <c r="CG212" s="93"/>
      <c r="CH212" s="93"/>
      <c r="CI212" s="93"/>
      <c r="CJ212" s="93"/>
      <c r="CK212" s="93"/>
      <c r="CL212" s="93"/>
      <c r="CM212" s="93"/>
      <c r="CN212" s="93"/>
      <c r="CO212" s="93"/>
      <c r="CP212" s="93"/>
      <c r="CQ212" s="93"/>
      <c r="CR212" s="93"/>
      <c r="CS212" s="93"/>
      <c r="CT212" s="93"/>
      <c r="CU212" s="93"/>
      <c r="CV212" s="93"/>
      <c r="CW212" s="93"/>
      <c r="CX212" s="93"/>
      <c r="CY212" s="93"/>
      <c r="CZ212" s="93"/>
      <c r="DA212" s="93"/>
      <c r="DB212" s="93"/>
      <c r="DC212" s="93"/>
      <c r="DD212" s="93"/>
      <c r="DE212" s="93"/>
      <c r="DF212" s="93"/>
      <c r="DG212" s="93"/>
      <c r="DH212" s="93"/>
      <c r="DI212" s="93"/>
      <c r="DJ212" s="93"/>
      <c r="DK212" s="93"/>
      <c r="DL212" s="93"/>
      <c r="DM212" s="93"/>
      <c r="DN212" s="93"/>
      <c r="DO212" s="93"/>
      <c r="DP212" s="93"/>
      <c r="DQ212" s="93"/>
      <c r="DR212" s="93"/>
      <c r="DS212" s="93"/>
      <c r="DT212" s="93"/>
      <c r="DU212" s="93"/>
      <c r="DV212" s="93"/>
      <c r="DW212" s="93"/>
      <c r="DX212" s="93"/>
      <c r="DY212" s="93"/>
      <c r="DZ212" s="93"/>
      <c r="EA212" s="93"/>
      <c r="EB212" s="93"/>
      <c r="EC212" s="93"/>
      <c r="ED212" s="93"/>
      <c r="EE212" s="93"/>
      <c r="EF212" s="93"/>
      <c r="EG212" s="93"/>
      <c r="EH212" s="93"/>
      <c r="EI212" s="93"/>
      <c r="EJ212" s="93"/>
      <c r="EK212" s="93"/>
      <c r="EL212" s="93"/>
      <c r="EM212" s="93"/>
      <c r="EN212" s="93"/>
      <c r="EO212" s="93"/>
      <c r="EP212" s="93"/>
      <c r="EQ212" s="93"/>
      <c r="ER212" s="93"/>
      <c r="ES212" s="93"/>
      <c r="ET212" s="93"/>
      <c r="EU212" s="93"/>
      <c r="EV212" s="93"/>
      <c r="EW212" s="93"/>
      <c r="EX212" s="93"/>
      <c r="EY212" s="93"/>
      <c r="EZ212" s="93"/>
      <c r="FA212" s="93"/>
      <c r="FB212" s="93"/>
      <c r="FC212" s="93"/>
      <c r="FD212" s="93"/>
      <c r="FE212" s="93"/>
      <c r="FF212" s="93"/>
      <c r="FG212" s="93"/>
      <c r="FH212" s="93"/>
      <c r="FI212" s="93"/>
      <c r="FJ212" s="93"/>
      <c r="FK212" s="93"/>
      <c r="FL212" s="93"/>
      <c r="FM212" s="93"/>
      <c r="FN212" s="93"/>
      <c r="FO212" s="93"/>
      <c r="FP212" s="93"/>
      <c r="FQ212" s="93"/>
      <c r="FR212" s="93"/>
      <c r="FS212" s="93"/>
      <c r="FT212" s="93"/>
      <c r="FU212" s="93"/>
      <c r="FV212" s="93"/>
      <c r="FW212" s="93"/>
      <c r="FX212" s="93"/>
      <c r="FY212" s="93"/>
      <c r="FZ212" s="93"/>
      <c r="GA212" s="93"/>
      <c r="GB212" s="93"/>
      <c r="GC212" s="93"/>
      <c r="GD212" s="93"/>
      <c r="GE212" s="93"/>
      <c r="GF212" s="93"/>
      <c r="GG212" s="93"/>
      <c r="GH212" s="93"/>
      <c r="GI212" s="93"/>
      <c r="GJ212" s="93"/>
      <c r="GK212" s="93"/>
      <c r="GL212" s="93"/>
      <c r="GM212" s="93"/>
      <c r="GN212" s="93"/>
      <c r="GO212" s="93"/>
      <c r="GP212" s="93"/>
      <c r="GQ212" s="93"/>
      <c r="GR212" s="93"/>
      <c r="GS212" s="93"/>
      <c r="GT212" s="93"/>
      <c r="GU212" s="93"/>
      <c r="GV212" s="93"/>
      <c r="GW212" s="93"/>
      <c r="GX212" s="93"/>
      <c r="GY212" s="93"/>
      <c r="GZ212" s="93"/>
      <c r="HA212" s="93"/>
      <c r="HB212" s="93"/>
      <c r="HC212" s="93"/>
      <c r="HD212" s="93"/>
      <c r="HE212" s="93"/>
      <c r="HF212" s="93"/>
      <c r="HG212" s="93"/>
      <c r="HH212" s="93"/>
      <c r="HI212" s="93"/>
      <c r="HJ212" s="93"/>
      <c r="HK212" s="93"/>
      <c r="HL212" s="93"/>
      <c r="HM212" s="93"/>
      <c r="HN212" s="93"/>
      <c r="HO212" s="93"/>
      <c r="HP212" s="93"/>
      <c r="HQ212" s="93"/>
      <c r="HR212" s="93"/>
      <c r="HS212" s="93"/>
      <c r="HT212" s="93"/>
      <c r="HU212" s="93"/>
      <c r="HV212" s="93"/>
      <c r="HW212" s="93"/>
      <c r="HX212" s="93"/>
      <c r="HY212" s="93"/>
      <c r="HZ212" s="93"/>
      <c r="IA212" s="93"/>
      <c r="IB212" s="93"/>
      <c r="IC212" s="93"/>
      <c r="ID212" s="93"/>
      <c r="IE212" s="93"/>
      <c r="IF212" s="93"/>
      <c r="IG212" s="93"/>
      <c r="IH212" s="93"/>
      <c r="II212" s="93"/>
      <c r="IJ212" s="93"/>
      <c r="IK212" s="93"/>
      <c r="IL212" s="93"/>
      <c r="IM212" s="93"/>
      <c r="IN212" s="93"/>
      <c r="IO212" s="93"/>
      <c r="IP212" s="93"/>
      <c r="IQ212" s="93"/>
      <c r="IR212" s="93"/>
      <c r="IS212" s="93"/>
      <c r="IT212" s="93"/>
      <c r="IU212" s="93"/>
      <c r="IV212" s="93"/>
      <c r="IW212" s="93"/>
      <c r="IX212" s="93"/>
      <c r="IY212" s="93"/>
      <c r="IZ212" s="93"/>
      <c r="JA212" s="93"/>
      <c r="JB212" s="93"/>
      <c r="JC212" s="93"/>
      <c r="JD212" s="93"/>
      <c r="JE212" s="93"/>
      <c r="JF212" s="93"/>
      <c r="JG212" s="93"/>
      <c r="JH212" s="93"/>
      <c r="JI212" s="93"/>
      <c r="JJ212" s="93"/>
      <c r="JK212" s="93"/>
      <c r="JL212" s="93"/>
      <c r="JM212" s="93"/>
      <c r="JN212" s="93"/>
      <c r="JO212" s="93"/>
      <c r="JP212" s="93"/>
      <c r="JQ212" s="93"/>
      <c r="JR212" s="93"/>
      <c r="JS212" s="93"/>
      <c r="JT212" s="93"/>
      <c r="JU212" s="93"/>
      <c r="JV212" s="93"/>
      <c r="JW212" s="93"/>
      <c r="JX212" s="93"/>
      <c r="JY212" s="93"/>
      <c r="JZ212" s="93"/>
      <c r="KA212" s="93"/>
      <c r="KB212" s="93"/>
      <c r="KC212" s="93"/>
      <c r="KD212" s="93"/>
      <c r="KE212" s="93"/>
      <c r="KF212" s="93"/>
      <c r="KG212" s="93"/>
      <c r="KH212" s="93"/>
      <c r="KI212" s="93"/>
      <c r="KJ212" s="93"/>
      <c r="KK212" s="93"/>
      <c r="KL212" s="93"/>
      <c r="KM212" s="93"/>
      <c r="KN212" s="93"/>
      <c r="KO212" s="93"/>
      <c r="KP212" s="93"/>
      <c r="KQ212" s="93"/>
      <c r="KR212" s="93"/>
      <c r="KS212" s="93"/>
      <c r="KT212" s="93"/>
      <c r="KU212" s="93"/>
      <c r="KV212" s="93"/>
      <c r="KW212" s="93"/>
      <c r="KX212" s="93"/>
      <c r="KY212" s="93"/>
      <c r="KZ212" s="93"/>
      <c r="LA212" s="93"/>
      <c r="LB212" s="93"/>
      <c r="LC212" s="93"/>
      <c r="LD212" s="93"/>
      <c r="LE212" s="93"/>
      <c r="LF212" s="93"/>
      <c r="LG212" s="93"/>
      <c r="LH212" s="93"/>
      <c r="LI212" s="93"/>
      <c r="LJ212" s="93"/>
      <c r="LK212" s="93"/>
      <c r="LL212" s="93"/>
      <c r="LM212" s="93"/>
      <c r="LN212" s="93"/>
      <c r="LO212" s="93"/>
      <c r="LP212" s="93"/>
      <c r="LQ212" s="93"/>
      <c r="LR212" s="93"/>
      <c r="LS212" s="93"/>
      <c r="LT212" s="93"/>
      <c r="LU212" s="93"/>
      <c r="LV212" s="93"/>
      <c r="LW212" s="93"/>
      <c r="LX212" s="93"/>
      <c r="LY212" s="93"/>
      <c r="LZ212" s="93"/>
      <c r="MA212" s="93"/>
      <c r="MB212" s="93"/>
      <c r="MC212" s="93"/>
      <c r="MD212" s="93"/>
      <c r="ME212" s="93"/>
      <c r="MF212" s="93"/>
      <c r="MG212" s="93"/>
      <c r="MH212" s="93"/>
      <c r="MI212" s="93"/>
      <c r="MJ212" s="93"/>
      <c r="MK212" s="93"/>
      <c r="ML212" s="93"/>
      <c r="MM212" s="93"/>
      <c r="MN212" s="93"/>
      <c r="MO212" s="93"/>
      <c r="MP212" s="93"/>
      <c r="MQ212" s="93"/>
      <c r="MR212" s="93"/>
      <c r="MS212" s="93"/>
      <c r="MT212" s="93"/>
      <c r="MU212" s="93"/>
      <c r="MV212" s="93"/>
      <c r="MW212" s="93"/>
      <c r="MX212" s="93"/>
      <c r="MY212" s="93"/>
      <c r="MZ212" s="93"/>
      <c r="NA212" s="93"/>
      <c r="NB212" s="93"/>
      <c r="NC212" s="93"/>
      <c r="ND212" s="93"/>
      <c r="NE212" s="93"/>
      <c r="NF212" s="93"/>
      <c r="NG212" s="93"/>
      <c r="NH212" s="93"/>
      <c r="NI212" s="93"/>
      <c r="NJ212" s="93"/>
      <c r="NK212" s="93"/>
      <c r="NL212" s="93"/>
      <c r="NM212" s="93"/>
      <c r="NN212" s="93"/>
      <c r="NO212" s="93"/>
      <c r="NP212" s="93"/>
      <c r="NQ212" s="93"/>
      <c r="NR212" s="93"/>
      <c r="NS212" s="93"/>
      <c r="NT212" s="93"/>
      <c r="NU212" s="93"/>
      <c r="NV212" s="93"/>
      <c r="NW212" s="93"/>
      <c r="NX212" s="93"/>
      <c r="NY212" s="93"/>
      <c r="NZ212" s="93"/>
      <c r="OA212" s="93"/>
      <c r="OB212" s="93"/>
      <c r="OC212" s="93"/>
      <c r="OD212" s="93"/>
      <c r="OE212" s="93"/>
      <c r="OF212" s="93"/>
      <c r="OG212" s="93"/>
      <c r="OH212" s="93"/>
      <c r="OI212" s="93"/>
      <c r="OJ212" s="93"/>
      <c r="OK212" s="93"/>
      <c r="OL212" s="93"/>
      <c r="OM212" s="93"/>
      <c r="ON212" s="93"/>
      <c r="OO212" s="93"/>
      <c r="OP212" s="93"/>
      <c r="OQ212" s="93"/>
      <c r="OR212" s="93"/>
      <c r="OS212" s="93"/>
      <c r="OT212" s="93"/>
      <c r="OU212" s="93"/>
      <c r="OV212" s="93"/>
      <c r="OW212" s="93"/>
      <c r="OX212" s="93"/>
      <c r="OY212" s="93"/>
      <c r="OZ212" s="93"/>
      <c r="PA212" s="93"/>
      <c r="PB212" s="93"/>
      <c r="PC212" s="93"/>
      <c r="PD212" s="93"/>
      <c r="PE212" s="93"/>
      <c r="PF212" s="93"/>
      <c r="PG212" s="93"/>
      <c r="PH212" s="93"/>
      <c r="PI212" s="93"/>
      <c r="PJ212" s="93"/>
      <c r="PK212" s="93"/>
      <c r="PL212" s="93"/>
      <c r="PM212" s="93"/>
      <c r="PN212" s="93"/>
      <c r="PO212" s="93"/>
      <c r="PP212" s="93"/>
      <c r="PQ212" s="93"/>
      <c r="PR212" s="93"/>
      <c r="PS212" s="93"/>
      <c r="PT212" s="93"/>
      <c r="PU212" s="93"/>
      <c r="PV212" s="93"/>
      <c r="PW212" s="93"/>
      <c r="PX212" s="93"/>
      <c r="PY212" s="93"/>
      <c r="PZ212" s="93"/>
      <c r="QA212" s="93"/>
      <c r="QB212" s="93"/>
      <c r="QC212" s="93"/>
      <c r="QD212" s="93"/>
      <c r="QE212" s="93"/>
      <c r="QF212" s="93"/>
      <c r="QG212" s="93"/>
      <c r="QH212" s="93"/>
      <c r="QI212" s="93"/>
      <c r="QJ212" s="93"/>
      <c r="QK212" s="93"/>
      <c r="QL212" s="93"/>
      <c r="QM212" s="93"/>
      <c r="QN212" s="93"/>
      <c r="QO212" s="93"/>
      <c r="QP212" s="93"/>
      <c r="QQ212" s="93"/>
      <c r="QR212" s="93"/>
      <c r="QS212" s="93"/>
      <c r="QT212" s="93"/>
      <c r="QU212" s="93"/>
      <c r="QV212" s="93"/>
      <c r="QW212" s="93"/>
      <c r="QX212" s="93"/>
      <c r="QY212" s="93"/>
      <c r="QZ212" s="93"/>
      <c r="RA212" s="93"/>
      <c r="RB212" s="93"/>
      <c r="RC212" s="93"/>
      <c r="RD212" s="93"/>
      <c r="RE212" s="93"/>
      <c r="RF212" s="93"/>
      <c r="RG212" s="93"/>
      <c r="RH212" s="93"/>
      <c r="RI212" s="93"/>
      <c r="RJ212" s="93"/>
      <c r="RK212" s="93"/>
      <c r="RL212" s="93"/>
      <c r="RM212" s="93"/>
      <c r="RN212" s="93"/>
      <c r="RO212" s="93"/>
      <c r="RP212" s="93"/>
      <c r="RQ212" s="93"/>
      <c r="RR212" s="93"/>
      <c r="RS212" s="93"/>
      <c r="RT212" s="93"/>
      <c r="RU212" s="93"/>
      <c r="RV212" s="93"/>
      <c r="RW212" s="93"/>
      <c r="RX212" s="93"/>
      <c r="RY212" s="93"/>
      <c r="RZ212" s="93"/>
      <c r="SA212" s="93"/>
      <c r="SB212" s="93"/>
      <c r="SC212" s="93"/>
      <c r="SD212" s="93"/>
      <c r="SE212" s="93"/>
      <c r="SF212" s="93"/>
      <c r="SG212" s="93"/>
      <c r="SH212" s="93"/>
      <c r="SI212" s="93"/>
      <c r="SJ212" s="93"/>
      <c r="SK212" s="93"/>
      <c r="SL212" s="93"/>
      <c r="SM212" s="93"/>
      <c r="SN212" s="93"/>
      <c r="SO212" s="93"/>
      <c r="SP212" s="93"/>
      <c r="SQ212" s="93"/>
      <c r="SR212" s="93"/>
      <c r="SS212" s="93"/>
      <c r="ST212" s="93"/>
      <c r="SU212" s="93"/>
      <c r="SV212" s="93"/>
      <c r="SW212" s="93"/>
      <c r="SX212" s="93"/>
      <c r="SY212" s="93"/>
      <c r="SZ212" s="93"/>
      <c r="TA212" s="93"/>
      <c r="TB212" s="93"/>
      <c r="TC212" s="93"/>
      <c r="TD212" s="93"/>
      <c r="TE212" s="93"/>
      <c r="TF212" s="93"/>
      <c r="TG212" s="93"/>
      <c r="TH212" s="93"/>
      <c r="TI212" s="93"/>
      <c r="TJ212" s="93"/>
      <c r="TK212" s="93"/>
      <c r="TL212" s="93"/>
      <c r="TM212" s="93"/>
      <c r="TN212" s="93"/>
      <c r="TO212" s="93"/>
      <c r="TP212" s="93"/>
      <c r="TQ212" s="93"/>
      <c r="TR212" s="93"/>
      <c r="TS212" s="93"/>
      <c r="TT212" s="93"/>
      <c r="TU212" s="93"/>
      <c r="TV212" s="93"/>
      <c r="TW212" s="93"/>
      <c r="TX212" s="93"/>
      <c r="TY212" s="93"/>
      <c r="TZ212" s="93"/>
      <c r="UA212" s="93"/>
      <c r="UB212" s="93"/>
      <c r="UC212" s="93"/>
      <c r="UD212" s="93"/>
      <c r="UE212" s="93"/>
      <c r="UF212" s="93"/>
      <c r="UG212" s="93"/>
      <c r="UH212" s="93"/>
      <c r="UI212" s="93"/>
      <c r="UJ212" s="93"/>
      <c r="UK212" s="93"/>
      <c r="UL212" s="93"/>
      <c r="UM212" s="93"/>
      <c r="UN212" s="93"/>
      <c r="UO212" s="93"/>
      <c r="UP212" s="93"/>
      <c r="UQ212" s="93"/>
      <c r="UR212" s="93"/>
      <c r="US212" s="93"/>
      <c r="UT212" s="93"/>
      <c r="UU212" s="93"/>
      <c r="UV212" s="93"/>
      <c r="UW212" s="93"/>
      <c r="UX212" s="93"/>
      <c r="UY212" s="93"/>
      <c r="UZ212" s="93"/>
      <c r="VA212" s="93"/>
      <c r="VB212" s="93"/>
      <c r="VC212" s="93"/>
      <c r="VD212" s="93"/>
      <c r="VE212" s="93"/>
      <c r="VF212" s="93"/>
      <c r="VG212" s="93"/>
      <c r="VH212" s="93"/>
      <c r="VI212" s="93"/>
      <c r="VJ212" s="93"/>
      <c r="VK212" s="93"/>
      <c r="VL212" s="93"/>
      <c r="VM212" s="93"/>
      <c r="VN212" s="93"/>
      <c r="VO212" s="93"/>
      <c r="VP212" s="93"/>
      <c r="VQ212" s="93"/>
      <c r="VR212" s="93"/>
      <c r="VS212" s="93"/>
      <c r="VT212" s="93"/>
      <c r="VU212" s="93"/>
      <c r="VV212" s="93"/>
      <c r="VW212" s="93"/>
      <c r="VX212" s="93"/>
      <c r="VY212" s="93"/>
      <c r="VZ212" s="93"/>
      <c r="WA212" s="93"/>
      <c r="WB212" s="93"/>
      <c r="WC212" s="93"/>
      <c r="WD212" s="93"/>
      <c r="WE212" s="93"/>
      <c r="WF212" s="93"/>
      <c r="WG212" s="93"/>
      <c r="WH212" s="93"/>
      <c r="WI212" s="93"/>
      <c r="WJ212" s="93"/>
      <c r="WK212" s="93"/>
      <c r="WL212" s="93"/>
      <c r="WM212" s="93"/>
      <c r="WN212" s="93"/>
      <c r="WO212" s="93"/>
      <c r="WP212" s="93"/>
      <c r="WQ212" s="93"/>
      <c r="WR212" s="93"/>
      <c r="WS212" s="93"/>
      <c r="WT212" s="93"/>
      <c r="WU212" s="93"/>
      <c r="WV212" s="93"/>
      <c r="WW212" s="93"/>
      <c r="WX212" s="93"/>
      <c r="WY212" s="93"/>
      <c r="WZ212" s="93"/>
      <c r="XA212" s="93"/>
      <c r="XB212" s="93"/>
      <c r="XC212" s="93"/>
      <c r="XD212" s="93"/>
      <c r="XE212" s="93"/>
      <c r="XF212" s="93"/>
      <c r="XG212" s="93"/>
      <c r="XH212" s="93"/>
      <c r="XI212" s="93"/>
      <c r="XJ212" s="93"/>
      <c r="XK212" s="93"/>
      <c r="XL212" s="93"/>
      <c r="XM212" s="93"/>
      <c r="XN212" s="93"/>
      <c r="XO212" s="93"/>
      <c r="XP212" s="93"/>
      <c r="XQ212" s="93"/>
      <c r="XR212" s="93"/>
      <c r="XS212" s="93"/>
      <c r="XT212" s="93"/>
      <c r="XU212" s="93"/>
      <c r="XV212" s="93"/>
      <c r="XW212" s="93"/>
      <c r="XX212" s="93"/>
      <c r="XY212" s="93"/>
      <c r="XZ212" s="93"/>
      <c r="YA212" s="93"/>
      <c r="YB212" s="93"/>
      <c r="YC212" s="93"/>
      <c r="YD212" s="93"/>
      <c r="YE212" s="93"/>
      <c r="YF212" s="93"/>
      <c r="YG212" s="93"/>
      <c r="YH212" s="93"/>
      <c r="YI212" s="93"/>
      <c r="YJ212" s="93"/>
      <c r="YK212" s="93"/>
      <c r="YL212" s="93"/>
      <c r="YM212" s="93"/>
      <c r="YN212" s="93"/>
      <c r="YO212" s="93"/>
      <c r="YP212" s="93"/>
      <c r="YQ212" s="93"/>
      <c r="YR212" s="93"/>
      <c r="YS212" s="93"/>
      <c r="YT212" s="93"/>
      <c r="YU212" s="93"/>
      <c r="YV212" s="93"/>
      <c r="YW212" s="93"/>
      <c r="YX212" s="93"/>
      <c r="YY212" s="93"/>
      <c r="YZ212" s="93"/>
      <c r="ZA212" s="93"/>
      <c r="ZB212" s="93"/>
      <c r="ZC212" s="93"/>
      <c r="ZD212" s="93"/>
      <c r="ZE212" s="93"/>
      <c r="ZF212" s="93"/>
      <c r="ZG212" s="93"/>
      <c r="ZH212" s="93"/>
      <c r="ZI212" s="93"/>
      <c r="ZJ212" s="93"/>
      <c r="ZK212" s="93"/>
      <c r="ZL212" s="93"/>
      <c r="ZM212" s="93"/>
      <c r="ZN212" s="93"/>
      <c r="ZO212" s="93"/>
      <c r="ZP212" s="93"/>
      <c r="ZQ212" s="93"/>
      <c r="ZR212" s="93"/>
      <c r="ZS212" s="93"/>
      <c r="ZT212" s="93"/>
      <c r="ZU212" s="93"/>
      <c r="ZV212" s="93"/>
      <c r="ZW212" s="93"/>
      <c r="ZX212" s="93"/>
      <c r="ZY212" s="93"/>
      <c r="ZZ212" s="93"/>
      <c r="AAA212" s="93"/>
      <c r="AAB212" s="93"/>
      <c r="AAC212" s="93"/>
      <c r="AAD212" s="93"/>
      <c r="AAE212" s="93"/>
      <c r="AAF212" s="93"/>
      <c r="AAG212" s="93"/>
      <c r="AAH212" s="93"/>
      <c r="AAI212" s="93"/>
      <c r="AAJ212" s="93"/>
      <c r="AAK212" s="93"/>
      <c r="AAL212" s="93"/>
      <c r="AAM212" s="93"/>
      <c r="AAN212" s="93"/>
      <c r="AAO212" s="93"/>
      <c r="AAP212" s="93"/>
      <c r="AAQ212" s="93"/>
      <c r="AAR212" s="93"/>
      <c r="AAS212" s="93"/>
      <c r="AAT212" s="93"/>
      <c r="AAU212" s="93"/>
      <c r="AAV212" s="93"/>
      <c r="AAW212" s="93"/>
      <c r="AAX212" s="93"/>
      <c r="AAY212" s="93"/>
      <c r="AAZ212" s="93"/>
      <c r="ABA212" s="93"/>
      <c r="ABB212" s="93"/>
      <c r="ABC212" s="93"/>
      <c r="ABD212" s="93"/>
      <c r="ABE212" s="93"/>
      <c r="ABF212" s="93"/>
      <c r="ABG212" s="93"/>
      <c r="ABH212" s="93"/>
      <c r="ABI212" s="93"/>
      <c r="ABJ212" s="93"/>
      <c r="ABK212" s="93"/>
      <c r="ABL212" s="93"/>
      <c r="ABM212" s="93"/>
      <c r="ABN212" s="93"/>
      <c r="ABO212" s="93"/>
      <c r="ABP212" s="93"/>
      <c r="ABQ212" s="93"/>
      <c r="ABR212" s="93"/>
      <c r="ABS212" s="93"/>
      <c r="ABT212" s="93"/>
      <c r="ABU212" s="93"/>
      <c r="ABV212" s="93"/>
      <c r="ABW212" s="93"/>
      <c r="ABX212" s="93"/>
      <c r="ABY212" s="93"/>
      <c r="ABZ212" s="93"/>
      <c r="ACA212" s="93"/>
      <c r="ACB212" s="93"/>
      <c r="ACC212" s="93"/>
      <c r="ACD212" s="93"/>
      <c r="ACE212" s="93"/>
      <c r="ACF212" s="93"/>
      <c r="ACG212" s="93"/>
      <c r="ACH212" s="93"/>
      <c r="ACI212" s="93"/>
      <c r="ACJ212" s="93"/>
      <c r="ACK212" s="93"/>
      <c r="ACL212" s="93"/>
      <c r="ACM212" s="93"/>
      <c r="ACN212" s="93"/>
      <c r="ACO212" s="93"/>
      <c r="ACP212" s="93"/>
      <c r="ACQ212" s="93"/>
      <c r="ACR212" s="93"/>
      <c r="ACS212" s="93"/>
      <c r="ACT212" s="93"/>
      <c r="ACU212" s="93"/>
      <c r="ACV212" s="93"/>
      <c r="ACW212" s="93"/>
      <c r="ACX212" s="93"/>
      <c r="ACY212" s="93"/>
      <c r="ACZ212" s="93"/>
      <c r="ADA212" s="93"/>
      <c r="ADB212" s="93"/>
      <c r="ADC212" s="93"/>
      <c r="ADD212" s="93"/>
      <c r="ADE212" s="93"/>
      <c r="ADF212" s="93"/>
      <c r="ADG212" s="93"/>
      <c r="ADH212" s="93"/>
      <c r="ADI212" s="93"/>
      <c r="ADJ212" s="93"/>
      <c r="ADK212" s="93"/>
      <c r="ADL212" s="93"/>
      <c r="ADM212" s="93"/>
      <c r="ADN212" s="93"/>
      <c r="ADO212" s="93"/>
      <c r="ADP212" s="93"/>
      <c r="ADQ212" s="93"/>
      <c r="ADR212" s="93"/>
      <c r="ADS212" s="93"/>
      <c r="ADT212" s="93"/>
      <c r="ADU212" s="93"/>
      <c r="ADV212" s="93"/>
      <c r="ADW212" s="93"/>
      <c r="ADX212" s="93"/>
      <c r="ADY212" s="93"/>
      <c r="ADZ212" s="93"/>
      <c r="AEA212" s="93"/>
      <c r="AEB212" s="93"/>
      <c r="AEC212" s="93"/>
      <c r="AED212" s="93"/>
      <c r="AEE212" s="93"/>
      <c r="AEF212" s="93"/>
      <c r="AEG212" s="93"/>
      <c r="AEH212" s="93"/>
      <c r="AEI212" s="93"/>
      <c r="AEJ212" s="93"/>
      <c r="AEK212" s="93"/>
      <c r="AEL212" s="93"/>
      <c r="AEM212" s="93"/>
      <c r="AEN212" s="93"/>
      <c r="AEO212" s="93"/>
      <c r="AEP212" s="93"/>
      <c r="AEQ212" s="93"/>
      <c r="AER212" s="93"/>
      <c r="AES212" s="93"/>
      <c r="AET212" s="93"/>
      <c r="AEU212" s="93"/>
      <c r="AEV212" s="93"/>
      <c r="AEW212" s="93"/>
      <c r="AEX212" s="93"/>
      <c r="AEY212" s="93"/>
      <c r="AEZ212" s="93"/>
      <c r="AFA212" s="93"/>
      <c r="AFB212" s="93"/>
      <c r="AFC212" s="93"/>
      <c r="AFD212" s="93"/>
      <c r="AFE212" s="93"/>
      <c r="AFF212" s="93"/>
      <c r="AFG212" s="93"/>
      <c r="AFH212" s="93"/>
      <c r="AFI212" s="93"/>
      <c r="AFJ212" s="93"/>
      <c r="AFK212" s="93"/>
      <c r="AFL212" s="93"/>
      <c r="AFM212" s="93"/>
      <c r="AFN212" s="93"/>
      <c r="AFO212" s="93"/>
      <c r="AFP212" s="93"/>
      <c r="AFQ212" s="93"/>
      <c r="AFR212" s="93"/>
      <c r="AFS212" s="93"/>
      <c r="AFT212" s="93"/>
      <c r="AFU212" s="93"/>
      <c r="AFV212" s="93"/>
      <c r="AFW212" s="93"/>
      <c r="AFX212" s="93"/>
      <c r="AFY212" s="93"/>
      <c r="AFZ212" s="93"/>
      <c r="AGA212" s="93"/>
      <c r="AGB212" s="93"/>
      <c r="AGC212" s="93"/>
      <c r="AGD212" s="93"/>
      <c r="AGE212" s="93"/>
      <c r="AGF212" s="93"/>
      <c r="AGG212" s="93"/>
      <c r="AGH212" s="93"/>
      <c r="AGI212" s="93"/>
      <c r="AGJ212" s="93"/>
      <c r="AGK212" s="93"/>
      <c r="AGL212" s="93"/>
      <c r="AGM212" s="93"/>
      <c r="AGN212" s="93"/>
      <c r="AGO212" s="93"/>
      <c r="AGP212" s="93"/>
      <c r="AGQ212" s="93"/>
      <c r="AGR212" s="93"/>
      <c r="AGS212" s="93"/>
      <c r="AGT212" s="93"/>
      <c r="AGU212" s="93"/>
      <c r="AGV212" s="93"/>
      <c r="AGW212" s="93"/>
      <c r="AGX212" s="93"/>
      <c r="AGY212" s="93"/>
      <c r="AGZ212" s="93"/>
      <c r="AHA212" s="93"/>
      <c r="AHB212" s="93"/>
      <c r="AHC212" s="93"/>
      <c r="AHD212" s="93"/>
      <c r="AHE212" s="93"/>
      <c r="AHF212" s="93"/>
      <c r="AHG212" s="93"/>
      <c r="AHH212" s="93"/>
      <c r="AHI212" s="93"/>
      <c r="AHJ212" s="93"/>
      <c r="AHK212" s="93"/>
      <c r="AHL212" s="93"/>
      <c r="AHM212" s="93"/>
      <c r="AHN212" s="93"/>
      <c r="AHO212" s="93"/>
      <c r="AHP212" s="93"/>
      <c r="AHQ212" s="93"/>
      <c r="AHR212" s="93"/>
      <c r="AHS212" s="93"/>
      <c r="AHT212" s="93"/>
      <c r="AHU212" s="93"/>
      <c r="AHV212" s="93"/>
      <c r="AHW212" s="93"/>
      <c r="AHX212" s="93"/>
      <c r="AHY212" s="93"/>
      <c r="AHZ212" s="93"/>
      <c r="AIA212" s="93"/>
      <c r="AIB212" s="93"/>
      <c r="AIC212" s="93"/>
      <c r="AID212" s="93"/>
      <c r="AIE212" s="93"/>
      <c r="AIF212" s="93"/>
      <c r="AIG212" s="93"/>
      <c r="AIH212" s="93"/>
      <c r="AII212" s="93"/>
      <c r="AIJ212" s="93"/>
      <c r="AIK212" s="93"/>
      <c r="AIL212" s="93"/>
      <c r="AIM212" s="93"/>
      <c r="AIN212" s="93"/>
      <c r="AIO212" s="93"/>
      <c r="AIP212" s="93"/>
      <c r="AIQ212" s="93"/>
      <c r="AIR212" s="93"/>
      <c r="AIS212" s="93"/>
      <c r="AIT212" s="93"/>
      <c r="AIU212" s="93"/>
      <c r="AIV212" s="93"/>
      <c r="AIW212" s="93"/>
      <c r="AIX212" s="93"/>
      <c r="AIY212" s="93"/>
      <c r="AIZ212" s="93"/>
      <c r="AJA212" s="93"/>
      <c r="AJB212" s="93"/>
      <c r="AJC212" s="93"/>
      <c r="AJD212" s="93"/>
      <c r="AJE212" s="93"/>
      <c r="AJF212" s="93"/>
      <c r="AJG212" s="93"/>
      <c r="AJH212" s="93"/>
      <c r="AJI212" s="93"/>
      <c r="AJJ212" s="93"/>
      <c r="AJK212" s="93"/>
      <c r="AJL212" s="93"/>
      <c r="AJM212" s="93"/>
      <c r="AJN212" s="93"/>
      <c r="AJO212" s="93"/>
      <c r="AJP212" s="93"/>
      <c r="AJQ212" s="93"/>
      <c r="AJR212" s="93"/>
      <c r="AJS212" s="93"/>
      <c r="AJT212" s="93"/>
      <c r="AJU212" s="93"/>
      <c r="AJV212" s="93"/>
      <c r="AJW212" s="93"/>
      <c r="AJX212" s="93"/>
      <c r="AJY212" s="93"/>
      <c r="AJZ212" s="93"/>
      <c r="AKA212" s="93"/>
      <c r="AKB212" s="93"/>
      <c r="AKC212" s="93"/>
      <c r="AKD212" s="93"/>
      <c r="AKE212" s="93"/>
      <c r="AKF212" s="93"/>
      <c r="AKG212" s="93"/>
      <c r="AKH212" s="93"/>
      <c r="AKI212" s="93"/>
      <c r="AKJ212" s="93"/>
      <c r="AKK212" s="93"/>
      <c r="AKL212" s="93"/>
      <c r="AKM212" s="93"/>
      <c r="AKN212" s="93"/>
      <c r="AKO212" s="93"/>
      <c r="AKP212" s="93"/>
      <c r="AKQ212" s="93"/>
      <c r="AKR212" s="93"/>
      <c r="AKS212" s="93"/>
      <c r="AKT212" s="93"/>
      <c r="AKU212" s="93"/>
      <c r="AKV212" s="93"/>
      <c r="AKW212" s="93"/>
      <c r="AKX212" s="93"/>
      <c r="AKY212" s="93"/>
      <c r="AKZ212" s="93"/>
      <c r="ALA212" s="93"/>
      <c r="ALB212" s="93"/>
      <c r="ALC212" s="93"/>
      <c r="ALD212" s="93"/>
      <c r="ALE212" s="93"/>
      <c r="ALF212" s="93"/>
      <c r="ALG212" s="93"/>
      <c r="ALH212" s="93"/>
      <c r="ALI212" s="93"/>
      <c r="ALJ212" s="93"/>
      <c r="ALK212" s="93"/>
      <c r="ALL212" s="93"/>
      <c r="ALM212" s="93"/>
      <c r="ALN212" s="93"/>
      <c r="ALO212" s="93"/>
      <c r="ALP212" s="93"/>
      <c r="ALQ212" s="93"/>
      <c r="ALR212" s="93"/>
      <c r="ALS212" s="93"/>
      <c r="ALT212" s="93"/>
      <c r="ALU212" s="93"/>
      <c r="ALV212" s="93"/>
      <c r="ALW212" s="93"/>
      <c r="ALX212" s="93"/>
      <c r="ALY212" s="93"/>
      <c r="ALZ212" s="93"/>
      <c r="AMA212" s="93"/>
      <c r="AMB212" s="93"/>
      <c r="AMC212" s="93"/>
      <c r="AMD212" s="93"/>
      <c r="AME212" s="93"/>
      <c r="AMF212" s="93"/>
      <c r="AMG212" s="93"/>
      <c r="AMH212" s="93"/>
    </row>
    <row r="213" spans="1:1022" ht="97.5" customHeight="1">
      <c r="A213" s="431">
        <v>60</v>
      </c>
      <c r="B213" s="434" t="s">
        <v>712</v>
      </c>
      <c r="C213" s="367"/>
      <c r="D213" s="434" t="s">
        <v>81</v>
      </c>
      <c r="E213" s="434" t="s">
        <v>1382</v>
      </c>
      <c r="F213" s="427"/>
      <c r="G213" s="457"/>
      <c r="H213" s="368"/>
      <c r="I213" s="369"/>
      <c r="J213" s="136" t="s">
        <v>758</v>
      </c>
      <c r="K213" s="119" t="s">
        <v>1411</v>
      </c>
      <c r="L213" s="369"/>
      <c r="M213" s="369"/>
      <c r="N213" s="398"/>
      <c r="O213" s="369"/>
      <c r="P213" s="488"/>
      <c r="Q213" s="385"/>
      <c r="R213" s="393"/>
      <c r="S213" s="489"/>
      <c r="T213" s="385"/>
      <c r="U213" s="483"/>
      <c r="V213" s="136" t="s">
        <v>161</v>
      </c>
      <c r="W213" s="116" t="s">
        <v>1412</v>
      </c>
      <c r="X213" s="116" t="s">
        <v>1413</v>
      </c>
      <c r="Y213" s="116" t="s">
        <v>1117</v>
      </c>
      <c r="Z213" s="119" t="s">
        <v>95</v>
      </c>
      <c r="AA213" s="120" t="str">
        <f t="shared" si="5"/>
        <v>Probabilidad</v>
      </c>
      <c r="AB213" s="121" t="s">
        <v>727</v>
      </c>
      <c r="AC213" s="121" t="s">
        <v>728</v>
      </c>
      <c r="AD213" s="122" t="str">
        <f t="shared" si="6"/>
        <v>40%</v>
      </c>
      <c r="AE213" s="121" t="s">
        <v>729</v>
      </c>
      <c r="AF213" s="121" t="s">
        <v>730</v>
      </c>
      <c r="AG213" s="121" t="s">
        <v>731</v>
      </c>
      <c r="AH213" s="123">
        <f t="shared" si="272"/>
        <v>2.667168E-2</v>
      </c>
      <c r="AI213" s="123">
        <f t="shared" si="7"/>
        <v>2.667168E-2</v>
      </c>
      <c r="AJ213" s="484"/>
      <c r="AK213" s="388"/>
      <c r="AL213" s="124">
        <f t="shared" si="271"/>
        <v>0.6</v>
      </c>
      <c r="AM213" s="485"/>
      <c r="AN213" s="388"/>
      <c r="AO213" s="482"/>
      <c r="AP213" s="367"/>
      <c r="AQ213" s="120" t="s">
        <v>162</v>
      </c>
      <c r="AR213" s="119" t="s">
        <v>1414</v>
      </c>
      <c r="AS213" s="119" t="s">
        <v>95</v>
      </c>
      <c r="AT213" s="119" t="s">
        <v>1400</v>
      </c>
      <c r="AU213" s="134" t="s">
        <v>94</v>
      </c>
      <c r="AV213" s="460"/>
      <c r="AW213" s="142" t="s">
        <v>161</v>
      </c>
      <c r="AX213" s="253" t="s">
        <v>2866</v>
      </c>
      <c r="AY213" s="271" t="s">
        <v>3064</v>
      </c>
      <c r="AZ213" s="271" t="s">
        <v>3063</v>
      </c>
      <c r="BA213" s="142" t="s">
        <v>162</v>
      </c>
      <c r="BB213" s="253" t="s">
        <v>2866</v>
      </c>
      <c r="BC213" s="271" t="s">
        <v>3170</v>
      </c>
      <c r="BD213" s="271" t="s">
        <v>3171</v>
      </c>
      <c r="BE213" s="373"/>
      <c r="BF213" s="374"/>
      <c r="BG213" s="374"/>
      <c r="BH213" s="131"/>
      <c r="BI213" s="93"/>
      <c r="BJ213" s="93"/>
      <c r="BK213" s="93"/>
      <c r="BL213" s="93"/>
      <c r="BM213" s="93"/>
      <c r="BN213" s="93"/>
      <c r="BO213" s="93"/>
      <c r="BP213" s="93"/>
      <c r="BQ213" s="93"/>
      <c r="BR213" s="93"/>
      <c r="BS213" s="93"/>
      <c r="BT213" s="93"/>
      <c r="BU213" s="93"/>
      <c r="BV213" s="93"/>
      <c r="BW213" s="93"/>
      <c r="BX213" s="93"/>
      <c r="BY213" s="93"/>
      <c r="BZ213" s="93"/>
      <c r="CA213" s="93"/>
      <c r="CB213" s="93"/>
      <c r="CC213" s="93"/>
      <c r="CD213" s="93"/>
      <c r="CE213" s="93"/>
      <c r="CF213" s="93"/>
      <c r="CG213" s="93"/>
      <c r="CH213" s="93"/>
      <c r="CI213" s="93"/>
      <c r="CJ213" s="93"/>
      <c r="CK213" s="93"/>
      <c r="CL213" s="93"/>
      <c r="CM213" s="93"/>
      <c r="CN213" s="93"/>
      <c r="CO213" s="93"/>
      <c r="CP213" s="93"/>
      <c r="CQ213" s="93"/>
      <c r="CR213" s="93"/>
      <c r="CS213" s="93"/>
      <c r="CT213" s="93"/>
      <c r="CU213" s="93"/>
      <c r="CV213" s="93"/>
      <c r="CW213" s="93"/>
      <c r="CX213" s="93"/>
      <c r="CY213" s="93"/>
      <c r="CZ213" s="93"/>
      <c r="DA213" s="93"/>
      <c r="DB213" s="93"/>
      <c r="DC213" s="93"/>
      <c r="DD213" s="93"/>
      <c r="DE213" s="93"/>
      <c r="DF213" s="93"/>
      <c r="DG213" s="93"/>
      <c r="DH213" s="93"/>
      <c r="DI213" s="93"/>
      <c r="DJ213" s="93"/>
      <c r="DK213" s="93"/>
      <c r="DL213" s="93"/>
      <c r="DM213" s="93"/>
      <c r="DN213" s="93"/>
      <c r="DO213" s="93"/>
      <c r="DP213" s="93"/>
      <c r="DQ213" s="93"/>
      <c r="DR213" s="93"/>
      <c r="DS213" s="93"/>
      <c r="DT213" s="93"/>
      <c r="DU213" s="93"/>
      <c r="DV213" s="93"/>
      <c r="DW213" s="93"/>
      <c r="DX213" s="93"/>
      <c r="DY213" s="93"/>
      <c r="DZ213" s="93"/>
      <c r="EA213" s="93"/>
      <c r="EB213" s="93"/>
      <c r="EC213" s="93"/>
      <c r="ED213" s="93"/>
      <c r="EE213" s="93"/>
      <c r="EF213" s="93"/>
      <c r="EG213" s="93"/>
      <c r="EH213" s="93"/>
      <c r="EI213" s="93"/>
      <c r="EJ213" s="93"/>
      <c r="EK213" s="93"/>
      <c r="EL213" s="93"/>
      <c r="EM213" s="93"/>
      <c r="EN213" s="93"/>
      <c r="EO213" s="93"/>
      <c r="EP213" s="93"/>
      <c r="EQ213" s="93"/>
      <c r="ER213" s="93"/>
      <c r="ES213" s="93"/>
      <c r="ET213" s="93"/>
      <c r="EU213" s="93"/>
      <c r="EV213" s="93"/>
      <c r="EW213" s="93"/>
      <c r="EX213" s="93"/>
      <c r="EY213" s="93"/>
      <c r="EZ213" s="93"/>
      <c r="FA213" s="93"/>
      <c r="FB213" s="93"/>
      <c r="FC213" s="93"/>
      <c r="FD213" s="93"/>
      <c r="FE213" s="93"/>
      <c r="FF213" s="93"/>
      <c r="FG213" s="93"/>
      <c r="FH213" s="93"/>
      <c r="FI213" s="93"/>
      <c r="FJ213" s="93"/>
      <c r="FK213" s="93"/>
      <c r="FL213" s="93"/>
      <c r="FM213" s="93"/>
      <c r="FN213" s="93"/>
      <c r="FO213" s="93"/>
      <c r="FP213" s="93"/>
      <c r="FQ213" s="93"/>
      <c r="FR213" s="93"/>
      <c r="FS213" s="93"/>
      <c r="FT213" s="93"/>
      <c r="FU213" s="93"/>
      <c r="FV213" s="93"/>
      <c r="FW213" s="93"/>
      <c r="FX213" s="93"/>
      <c r="FY213" s="93"/>
      <c r="FZ213" s="93"/>
      <c r="GA213" s="93"/>
      <c r="GB213" s="93"/>
      <c r="GC213" s="93"/>
      <c r="GD213" s="93"/>
      <c r="GE213" s="93"/>
      <c r="GF213" s="93"/>
      <c r="GG213" s="93"/>
      <c r="GH213" s="93"/>
      <c r="GI213" s="93"/>
      <c r="GJ213" s="93"/>
      <c r="GK213" s="93"/>
      <c r="GL213" s="93"/>
      <c r="GM213" s="93"/>
      <c r="GN213" s="93"/>
      <c r="GO213" s="93"/>
      <c r="GP213" s="93"/>
      <c r="GQ213" s="93"/>
      <c r="GR213" s="93"/>
      <c r="GS213" s="93"/>
      <c r="GT213" s="93"/>
      <c r="GU213" s="93"/>
      <c r="GV213" s="93"/>
      <c r="GW213" s="93"/>
      <c r="GX213" s="93"/>
      <c r="GY213" s="93"/>
      <c r="GZ213" s="93"/>
      <c r="HA213" s="93"/>
      <c r="HB213" s="93"/>
      <c r="HC213" s="93"/>
      <c r="HD213" s="93"/>
      <c r="HE213" s="93"/>
      <c r="HF213" s="93"/>
      <c r="HG213" s="93"/>
      <c r="HH213" s="93"/>
      <c r="HI213" s="93"/>
      <c r="HJ213" s="93"/>
      <c r="HK213" s="93"/>
      <c r="HL213" s="93"/>
      <c r="HM213" s="93"/>
      <c r="HN213" s="93"/>
      <c r="HO213" s="93"/>
      <c r="HP213" s="93"/>
      <c r="HQ213" s="93"/>
      <c r="HR213" s="93"/>
      <c r="HS213" s="93"/>
      <c r="HT213" s="93"/>
      <c r="HU213" s="93"/>
      <c r="HV213" s="93"/>
      <c r="HW213" s="93"/>
      <c r="HX213" s="93"/>
      <c r="HY213" s="93"/>
      <c r="HZ213" s="93"/>
      <c r="IA213" s="93"/>
      <c r="IB213" s="93"/>
      <c r="IC213" s="93"/>
      <c r="ID213" s="93"/>
      <c r="IE213" s="93"/>
      <c r="IF213" s="93"/>
      <c r="IG213" s="93"/>
      <c r="IH213" s="93"/>
      <c r="II213" s="93"/>
      <c r="IJ213" s="93"/>
      <c r="IK213" s="93"/>
      <c r="IL213" s="93"/>
      <c r="IM213" s="93"/>
      <c r="IN213" s="93"/>
      <c r="IO213" s="93"/>
      <c r="IP213" s="93"/>
      <c r="IQ213" s="93"/>
      <c r="IR213" s="93"/>
      <c r="IS213" s="93"/>
      <c r="IT213" s="93"/>
      <c r="IU213" s="93"/>
      <c r="IV213" s="93"/>
      <c r="IW213" s="93"/>
      <c r="IX213" s="93"/>
      <c r="IY213" s="93"/>
      <c r="IZ213" s="93"/>
      <c r="JA213" s="93"/>
      <c r="JB213" s="93"/>
      <c r="JC213" s="93"/>
      <c r="JD213" s="93"/>
      <c r="JE213" s="93"/>
      <c r="JF213" s="93"/>
      <c r="JG213" s="93"/>
      <c r="JH213" s="93"/>
      <c r="JI213" s="93"/>
      <c r="JJ213" s="93"/>
      <c r="JK213" s="93"/>
      <c r="JL213" s="93"/>
      <c r="JM213" s="93"/>
      <c r="JN213" s="93"/>
      <c r="JO213" s="93"/>
      <c r="JP213" s="93"/>
      <c r="JQ213" s="93"/>
      <c r="JR213" s="93"/>
      <c r="JS213" s="93"/>
      <c r="JT213" s="93"/>
      <c r="JU213" s="93"/>
      <c r="JV213" s="93"/>
      <c r="JW213" s="93"/>
      <c r="JX213" s="93"/>
      <c r="JY213" s="93"/>
      <c r="JZ213" s="93"/>
      <c r="KA213" s="93"/>
      <c r="KB213" s="93"/>
      <c r="KC213" s="93"/>
      <c r="KD213" s="93"/>
      <c r="KE213" s="93"/>
      <c r="KF213" s="93"/>
      <c r="KG213" s="93"/>
      <c r="KH213" s="93"/>
      <c r="KI213" s="93"/>
      <c r="KJ213" s="93"/>
      <c r="KK213" s="93"/>
      <c r="KL213" s="93"/>
      <c r="KM213" s="93"/>
      <c r="KN213" s="93"/>
      <c r="KO213" s="93"/>
      <c r="KP213" s="93"/>
      <c r="KQ213" s="93"/>
      <c r="KR213" s="93"/>
      <c r="KS213" s="93"/>
      <c r="KT213" s="93"/>
      <c r="KU213" s="93"/>
      <c r="KV213" s="93"/>
      <c r="KW213" s="93"/>
      <c r="KX213" s="93"/>
      <c r="KY213" s="93"/>
      <c r="KZ213" s="93"/>
      <c r="LA213" s="93"/>
      <c r="LB213" s="93"/>
      <c r="LC213" s="93"/>
      <c r="LD213" s="93"/>
      <c r="LE213" s="93"/>
      <c r="LF213" s="93"/>
      <c r="LG213" s="93"/>
      <c r="LH213" s="93"/>
      <c r="LI213" s="93"/>
      <c r="LJ213" s="93"/>
      <c r="LK213" s="93"/>
      <c r="LL213" s="93"/>
      <c r="LM213" s="93"/>
      <c r="LN213" s="93"/>
      <c r="LO213" s="93"/>
      <c r="LP213" s="93"/>
      <c r="LQ213" s="93"/>
      <c r="LR213" s="93"/>
      <c r="LS213" s="93"/>
      <c r="LT213" s="93"/>
      <c r="LU213" s="93"/>
      <c r="LV213" s="93"/>
      <c r="LW213" s="93"/>
      <c r="LX213" s="93"/>
      <c r="LY213" s="93"/>
      <c r="LZ213" s="93"/>
      <c r="MA213" s="93"/>
      <c r="MB213" s="93"/>
      <c r="MC213" s="93"/>
      <c r="MD213" s="93"/>
      <c r="ME213" s="93"/>
      <c r="MF213" s="93"/>
      <c r="MG213" s="93"/>
      <c r="MH213" s="93"/>
      <c r="MI213" s="93"/>
      <c r="MJ213" s="93"/>
      <c r="MK213" s="93"/>
      <c r="ML213" s="93"/>
      <c r="MM213" s="93"/>
      <c r="MN213" s="93"/>
      <c r="MO213" s="93"/>
      <c r="MP213" s="93"/>
      <c r="MQ213" s="93"/>
      <c r="MR213" s="93"/>
      <c r="MS213" s="93"/>
      <c r="MT213" s="93"/>
      <c r="MU213" s="93"/>
      <c r="MV213" s="93"/>
      <c r="MW213" s="93"/>
      <c r="MX213" s="93"/>
      <c r="MY213" s="93"/>
      <c r="MZ213" s="93"/>
      <c r="NA213" s="93"/>
      <c r="NB213" s="93"/>
      <c r="NC213" s="93"/>
      <c r="ND213" s="93"/>
      <c r="NE213" s="93"/>
      <c r="NF213" s="93"/>
      <c r="NG213" s="93"/>
      <c r="NH213" s="93"/>
      <c r="NI213" s="93"/>
      <c r="NJ213" s="93"/>
      <c r="NK213" s="93"/>
      <c r="NL213" s="93"/>
      <c r="NM213" s="93"/>
      <c r="NN213" s="93"/>
      <c r="NO213" s="93"/>
      <c r="NP213" s="93"/>
      <c r="NQ213" s="93"/>
      <c r="NR213" s="93"/>
      <c r="NS213" s="93"/>
      <c r="NT213" s="93"/>
      <c r="NU213" s="93"/>
      <c r="NV213" s="93"/>
      <c r="NW213" s="93"/>
      <c r="NX213" s="93"/>
      <c r="NY213" s="93"/>
      <c r="NZ213" s="93"/>
      <c r="OA213" s="93"/>
      <c r="OB213" s="93"/>
      <c r="OC213" s="93"/>
      <c r="OD213" s="93"/>
      <c r="OE213" s="93"/>
      <c r="OF213" s="93"/>
      <c r="OG213" s="93"/>
      <c r="OH213" s="93"/>
      <c r="OI213" s="93"/>
      <c r="OJ213" s="93"/>
      <c r="OK213" s="93"/>
      <c r="OL213" s="93"/>
      <c r="OM213" s="93"/>
      <c r="ON213" s="93"/>
      <c r="OO213" s="93"/>
      <c r="OP213" s="93"/>
      <c r="OQ213" s="93"/>
      <c r="OR213" s="93"/>
      <c r="OS213" s="93"/>
      <c r="OT213" s="93"/>
      <c r="OU213" s="93"/>
      <c r="OV213" s="93"/>
      <c r="OW213" s="93"/>
      <c r="OX213" s="93"/>
      <c r="OY213" s="93"/>
      <c r="OZ213" s="93"/>
      <c r="PA213" s="93"/>
      <c r="PB213" s="93"/>
      <c r="PC213" s="93"/>
      <c r="PD213" s="93"/>
      <c r="PE213" s="93"/>
      <c r="PF213" s="93"/>
      <c r="PG213" s="93"/>
      <c r="PH213" s="93"/>
      <c r="PI213" s="93"/>
      <c r="PJ213" s="93"/>
      <c r="PK213" s="93"/>
      <c r="PL213" s="93"/>
      <c r="PM213" s="93"/>
      <c r="PN213" s="93"/>
      <c r="PO213" s="93"/>
      <c r="PP213" s="93"/>
      <c r="PQ213" s="93"/>
      <c r="PR213" s="93"/>
      <c r="PS213" s="93"/>
      <c r="PT213" s="93"/>
      <c r="PU213" s="93"/>
      <c r="PV213" s="93"/>
      <c r="PW213" s="93"/>
      <c r="PX213" s="93"/>
      <c r="PY213" s="93"/>
      <c r="PZ213" s="93"/>
      <c r="QA213" s="93"/>
      <c r="QB213" s="93"/>
      <c r="QC213" s="93"/>
      <c r="QD213" s="93"/>
      <c r="QE213" s="93"/>
      <c r="QF213" s="93"/>
      <c r="QG213" s="93"/>
      <c r="QH213" s="93"/>
      <c r="QI213" s="93"/>
      <c r="QJ213" s="93"/>
      <c r="QK213" s="93"/>
      <c r="QL213" s="93"/>
      <c r="QM213" s="93"/>
      <c r="QN213" s="93"/>
      <c r="QO213" s="93"/>
      <c r="QP213" s="93"/>
      <c r="QQ213" s="93"/>
      <c r="QR213" s="93"/>
      <c r="QS213" s="93"/>
      <c r="QT213" s="93"/>
      <c r="QU213" s="93"/>
      <c r="QV213" s="93"/>
      <c r="QW213" s="93"/>
      <c r="QX213" s="93"/>
      <c r="QY213" s="93"/>
      <c r="QZ213" s="93"/>
      <c r="RA213" s="93"/>
      <c r="RB213" s="93"/>
      <c r="RC213" s="93"/>
      <c r="RD213" s="93"/>
      <c r="RE213" s="93"/>
      <c r="RF213" s="93"/>
      <c r="RG213" s="93"/>
      <c r="RH213" s="93"/>
      <c r="RI213" s="93"/>
      <c r="RJ213" s="93"/>
      <c r="RK213" s="93"/>
      <c r="RL213" s="93"/>
      <c r="RM213" s="93"/>
      <c r="RN213" s="93"/>
      <c r="RO213" s="93"/>
      <c r="RP213" s="93"/>
      <c r="RQ213" s="93"/>
      <c r="RR213" s="93"/>
      <c r="RS213" s="93"/>
      <c r="RT213" s="93"/>
      <c r="RU213" s="93"/>
      <c r="RV213" s="93"/>
      <c r="RW213" s="93"/>
      <c r="RX213" s="93"/>
      <c r="RY213" s="93"/>
      <c r="RZ213" s="93"/>
      <c r="SA213" s="93"/>
      <c r="SB213" s="93"/>
      <c r="SC213" s="93"/>
      <c r="SD213" s="93"/>
      <c r="SE213" s="93"/>
      <c r="SF213" s="93"/>
      <c r="SG213" s="93"/>
      <c r="SH213" s="93"/>
      <c r="SI213" s="93"/>
      <c r="SJ213" s="93"/>
      <c r="SK213" s="93"/>
      <c r="SL213" s="93"/>
      <c r="SM213" s="93"/>
      <c r="SN213" s="93"/>
      <c r="SO213" s="93"/>
      <c r="SP213" s="93"/>
      <c r="SQ213" s="93"/>
      <c r="SR213" s="93"/>
      <c r="SS213" s="93"/>
      <c r="ST213" s="93"/>
      <c r="SU213" s="93"/>
      <c r="SV213" s="93"/>
      <c r="SW213" s="93"/>
      <c r="SX213" s="93"/>
      <c r="SY213" s="93"/>
      <c r="SZ213" s="93"/>
      <c r="TA213" s="93"/>
      <c r="TB213" s="93"/>
      <c r="TC213" s="93"/>
      <c r="TD213" s="93"/>
      <c r="TE213" s="93"/>
      <c r="TF213" s="93"/>
      <c r="TG213" s="93"/>
      <c r="TH213" s="93"/>
      <c r="TI213" s="93"/>
      <c r="TJ213" s="93"/>
      <c r="TK213" s="93"/>
      <c r="TL213" s="93"/>
      <c r="TM213" s="93"/>
      <c r="TN213" s="93"/>
      <c r="TO213" s="93"/>
      <c r="TP213" s="93"/>
      <c r="TQ213" s="93"/>
      <c r="TR213" s="93"/>
      <c r="TS213" s="93"/>
      <c r="TT213" s="93"/>
      <c r="TU213" s="93"/>
      <c r="TV213" s="93"/>
      <c r="TW213" s="93"/>
      <c r="TX213" s="93"/>
      <c r="TY213" s="93"/>
      <c r="TZ213" s="93"/>
      <c r="UA213" s="93"/>
      <c r="UB213" s="93"/>
      <c r="UC213" s="93"/>
      <c r="UD213" s="93"/>
      <c r="UE213" s="93"/>
      <c r="UF213" s="93"/>
      <c r="UG213" s="93"/>
      <c r="UH213" s="93"/>
      <c r="UI213" s="93"/>
      <c r="UJ213" s="93"/>
      <c r="UK213" s="93"/>
      <c r="UL213" s="93"/>
      <c r="UM213" s="93"/>
      <c r="UN213" s="93"/>
      <c r="UO213" s="93"/>
      <c r="UP213" s="93"/>
      <c r="UQ213" s="93"/>
      <c r="UR213" s="93"/>
      <c r="US213" s="93"/>
      <c r="UT213" s="93"/>
      <c r="UU213" s="93"/>
      <c r="UV213" s="93"/>
      <c r="UW213" s="93"/>
      <c r="UX213" s="93"/>
      <c r="UY213" s="93"/>
      <c r="UZ213" s="93"/>
      <c r="VA213" s="93"/>
      <c r="VB213" s="93"/>
      <c r="VC213" s="93"/>
      <c r="VD213" s="93"/>
      <c r="VE213" s="93"/>
      <c r="VF213" s="93"/>
      <c r="VG213" s="93"/>
      <c r="VH213" s="93"/>
      <c r="VI213" s="93"/>
      <c r="VJ213" s="93"/>
      <c r="VK213" s="93"/>
      <c r="VL213" s="93"/>
      <c r="VM213" s="93"/>
      <c r="VN213" s="93"/>
      <c r="VO213" s="93"/>
      <c r="VP213" s="93"/>
      <c r="VQ213" s="93"/>
      <c r="VR213" s="93"/>
      <c r="VS213" s="93"/>
      <c r="VT213" s="93"/>
      <c r="VU213" s="93"/>
      <c r="VV213" s="93"/>
      <c r="VW213" s="93"/>
      <c r="VX213" s="93"/>
      <c r="VY213" s="93"/>
      <c r="VZ213" s="93"/>
      <c r="WA213" s="93"/>
      <c r="WB213" s="93"/>
      <c r="WC213" s="93"/>
      <c r="WD213" s="93"/>
      <c r="WE213" s="93"/>
      <c r="WF213" s="93"/>
      <c r="WG213" s="93"/>
      <c r="WH213" s="93"/>
      <c r="WI213" s="93"/>
      <c r="WJ213" s="93"/>
      <c r="WK213" s="93"/>
      <c r="WL213" s="93"/>
      <c r="WM213" s="93"/>
      <c r="WN213" s="93"/>
      <c r="WO213" s="93"/>
      <c r="WP213" s="93"/>
      <c r="WQ213" s="93"/>
      <c r="WR213" s="93"/>
      <c r="WS213" s="93"/>
      <c r="WT213" s="93"/>
      <c r="WU213" s="93"/>
      <c r="WV213" s="93"/>
      <c r="WW213" s="93"/>
      <c r="WX213" s="93"/>
      <c r="WY213" s="93"/>
      <c r="WZ213" s="93"/>
      <c r="XA213" s="93"/>
      <c r="XB213" s="93"/>
      <c r="XC213" s="93"/>
      <c r="XD213" s="93"/>
      <c r="XE213" s="93"/>
      <c r="XF213" s="93"/>
      <c r="XG213" s="93"/>
      <c r="XH213" s="93"/>
      <c r="XI213" s="93"/>
      <c r="XJ213" s="93"/>
      <c r="XK213" s="93"/>
      <c r="XL213" s="93"/>
      <c r="XM213" s="93"/>
      <c r="XN213" s="93"/>
      <c r="XO213" s="93"/>
      <c r="XP213" s="93"/>
      <c r="XQ213" s="93"/>
      <c r="XR213" s="93"/>
      <c r="XS213" s="93"/>
      <c r="XT213" s="93"/>
      <c r="XU213" s="93"/>
      <c r="XV213" s="93"/>
      <c r="XW213" s="93"/>
      <c r="XX213" s="93"/>
      <c r="XY213" s="93"/>
      <c r="XZ213" s="93"/>
      <c r="YA213" s="93"/>
      <c r="YB213" s="93"/>
      <c r="YC213" s="93"/>
      <c r="YD213" s="93"/>
      <c r="YE213" s="93"/>
      <c r="YF213" s="93"/>
      <c r="YG213" s="93"/>
      <c r="YH213" s="93"/>
      <c r="YI213" s="93"/>
      <c r="YJ213" s="93"/>
      <c r="YK213" s="93"/>
      <c r="YL213" s="93"/>
      <c r="YM213" s="93"/>
      <c r="YN213" s="93"/>
      <c r="YO213" s="93"/>
      <c r="YP213" s="93"/>
      <c r="YQ213" s="93"/>
      <c r="YR213" s="93"/>
      <c r="YS213" s="93"/>
      <c r="YT213" s="93"/>
      <c r="YU213" s="93"/>
      <c r="YV213" s="93"/>
      <c r="YW213" s="93"/>
      <c r="YX213" s="93"/>
      <c r="YY213" s="93"/>
      <c r="YZ213" s="93"/>
      <c r="ZA213" s="93"/>
      <c r="ZB213" s="93"/>
      <c r="ZC213" s="93"/>
      <c r="ZD213" s="93"/>
      <c r="ZE213" s="93"/>
      <c r="ZF213" s="93"/>
      <c r="ZG213" s="93"/>
      <c r="ZH213" s="93"/>
      <c r="ZI213" s="93"/>
      <c r="ZJ213" s="93"/>
      <c r="ZK213" s="93"/>
      <c r="ZL213" s="93"/>
      <c r="ZM213" s="93"/>
      <c r="ZN213" s="93"/>
      <c r="ZO213" s="93"/>
      <c r="ZP213" s="93"/>
      <c r="ZQ213" s="93"/>
      <c r="ZR213" s="93"/>
      <c r="ZS213" s="93"/>
      <c r="ZT213" s="93"/>
      <c r="ZU213" s="93"/>
      <c r="ZV213" s="93"/>
      <c r="ZW213" s="93"/>
      <c r="ZX213" s="93"/>
      <c r="ZY213" s="93"/>
      <c r="ZZ213" s="93"/>
      <c r="AAA213" s="93"/>
      <c r="AAB213" s="93"/>
      <c r="AAC213" s="93"/>
      <c r="AAD213" s="93"/>
      <c r="AAE213" s="93"/>
      <c r="AAF213" s="93"/>
      <c r="AAG213" s="93"/>
      <c r="AAH213" s="93"/>
      <c r="AAI213" s="93"/>
      <c r="AAJ213" s="93"/>
      <c r="AAK213" s="93"/>
      <c r="AAL213" s="93"/>
      <c r="AAM213" s="93"/>
      <c r="AAN213" s="93"/>
      <c r="AAO213" s="93"/>
      <c r="AAP213" s="93"/>
      <c r="AAQ213" s="93"/>
      <c r="AAR213" s="93"/>
      <c r="AAS213" s="93"/>
      <c r="AAT213" s="93"/>
      <c r="AAU213" s="93"/>
      <c r="AAV213" s="93"/>
      <c r="AAW213" s="93"/>
      <c r="AAX213" s="93"/>
      <c r="AAY213" s="93"/>
      <c r="AAZ213" s="93"/>
      <c r="ABA213" s="93"/>
      <c r="ABB213" s="93"/>
      <c r="ABC213" s="93"/>
      <c r="ABD213" s="93"/>
      <c r="ABE213" s="93"/>
      <c r="ABF213" s="93"/>
      <c r="ABG213" s="93"/>
      <c r="ABH213" s="93"/>
      <c r="ABI213" s="93"/>
      <c r="ABJ213" s="93"/>
      <c r="ABK213" s="93"/>
      <c r="ABL213" s="93"/>
      <c r="ABM213" s="93"/>
      <c r="ABN213" s="93"/>
      <c r="ABO213" s="93"/>
      <c r="ABP213" s="93"/>
      <c r="ABQ213" s="93"/>
      <c r="ABR213" s="93"/>
      <c r="ABS213" s="93"/>
      <c r="ABT213" s="93"/>
      <c r="ABU213" s="93"/>
      <c r="ABV213" s="93"/>
      <c r="ABW213" s="93"/>
      <c r="ABX213" s="93"/>
      <c r="ABY213" s="93"/>
      <c r="ABZ213" s="93"/>
      <c r="ACA213" s="93"/>
      <c r="ACB213" s="93"/>
      <c r="ACC213" s="93"/>
      <c r="ACD213" s="93"/>
      <c r="ACE213" s="93"/>
      <c r="ACF213" s="93"/>
      <c r="ACG213" s="93"/>
      <c r="ACH213" s="93"/>
      <c r="ACI213" s="93"/>
      <c r="ACJ213" s="93"/>
      <c r="ACK213" s="93"/>
      <c r="ACL213" s="93"/>
      <c r="ACM213" s="93"/>
      <c r="ACN213" s="93"/>
      <c r="ACO213" s="93"/>
      <c r="ACP213" s="93"/>
      <c r="ACQ213" s="93"/>
      <c r="ACR213" s="93"/>
      <c r="ACS213" s="93"/>
      <c r="ACT213" s="93"/>
      <c r="ACU213" s="93"/>
      <c r="ACV213" s="93"/>
      <c r="ACW213" s="93"/>
      <c r="ACX213" s="93"/>
      <c r="ACY213" s="93"/>
      <c r="ACZ213" s="93"/>
      <c r="ADA213" s="93"/>
      <c r="ADB213" s="93"/>
      <c r="ADC213" s="93"/>
      <c r="ADD213" s="93"/>
      <c r="ADE213" s="93"/>
      <c r="ADF213" s="93"/>
      <c r="ADG213" s="93"/>
      <c r="ADH213" s="93"/>
      <c r="ADI213" s="93"/>
      <c r="ADJ213" s="93"/>
      <c r="ADK213" s="93"/>
      <c r="ADL213" s="93"/>
      <c r="ADM213" s="93"/>
      <c r="ADN213" s="93"/>
      <c r="ADO213" s="93"/>
      <c r="ADP213" s="93"/>
      <c r="ADQ213" s="93"/>
      <c r="ADR213" s="93"/>
      <c r="ADS213" s="93"/>
      <c r="ADT213" s="93"/>
      <c r="ADU213" s="93"/>
      <c r="ADV213" s="93"/>
      <c r="ADW213" s="93"/>
      <c r="ADX213" s="93"/>
      <c r="ADY213" s="93"/>
      <c r="ADZ213" s="93"/>
      <c r="AEA213" s="93"/>
      <c r="AEB213" s="93"/>
      <c r="AEC213" s="93"/>
      <c r="AED213" s="93"/>
      <c r="AEE213" s="93"/>
      <c r="AEF213" s="93"/>
      <c r="AEG213" s="93"/>
      <c r="AEH213" s="93"/>
      <c r="AEI213" s="93"/>
      <c r="AEJ213" s="93"/>
      <c r="AEK213" s="93"/>
      <c r="AEL213" s="93"/>
      <c r="AEM213" s="93"/>
      <c r="AEN213" s="93"/>
      <c r="AEO213" s="93"/>
      <c r="AEP213" s="93"/>
      <c r="AEQ213" s="93"/>
      <c r="AER213" s="93"/>
      <c r="AES213" s="93"/>
      <c r="AET213" s="93"/>
      <c r="AEU213" s="93"/>
      <c r="AEV213" s="93"/>
      <c r="AEW213" s="93"/>
      <c r="AEX213" s="93"/>
      <c r="AEY213" s="93"/>
      <c r="AEZ213" s="93"/>
      <c r="AFA213" s="93"/>
      <c r="AFB213" s="93"/>
      <c r="AFC213" s="93"/>
      <c r="AFD213" s="93"/>
      <c r="AFE213" s="93"/>
      <c r="AFF213" s="93"/>
      <c r="AFG213" s="93"/>
      <c r="AFH213" s="93"/>
      <c r="AFI213" s="93"/>
      <c r="AFJ213" s="93"/>
      <c r="AFK213" s="93"/>
      <c r="AFL213" s="93"/>
      <c r="AFM213" s="93"/>
      <c r="AFN213" s="93"/>
      <c r="AFO213" s="93"/>
      <c r="AFP213" s="93"/>
      <c r="AFQ213" s="93"/>
      <c r="AFR213" s="93"/>
      <c r="AFS213" s="93"/>
      <c r="AFT213" s="93"/>
      <c r="AFU213" s="93"/>
      <c r="AFV213" s="93"/>
      <c r="AFW213" s="93"/>
      <c r="AFX213" s="93"/>
      <c r="AFY213" s="93"/>
      <c r="AFZ213" s="93"/>
      <c r="AGA213" s="93"/>
      <c r="AGB213" s="93"/>
      <c r="AGC213" s="93"/>
      <c r="AGD213" s="93"/>
      <c r="AGE213" s="93"/>
      <c r="AGF213" s="93"/>
      <c r="AGG213" s="93"/>
      <c r="AGH213" s="93"/>
      <c r="AGI213" s="93"/>
      <c r="AGJ213" s="93"/>
      <c r="AGK213" s="93"/>
      <c r="AGL213" s="93"/>
      <c r="AGM213" s="93"/>
      <c r="AGN213" s="93"/>
      <c r="AGO213" s="93"/>
      <c r="AGP213" s="93"/>
      <c r="AGQ213" s="93"/>
      <c r="AGR213" s="93"/>
      <c r="AGS213" s="93"/>
      <c r="AGT213" s="93"/>
      <c r="AGU213" s="93"/>
      <c r="AGV213" s="93"/>
      <c r="AGW213" s="93"/>
      <c r="AGX213" s="93"/>
      <c r="AGY213" s="93"/>
      <c r="AGZ213" s="93"/>
      <c r="AHA213" s="93"/>
      <c r="AHB213" s="93"/>
      <c r="AHC213" s="93"/>
      <c r="AHD213" s="93"/>
      <c r="AHE213" s="93"/>
      <c r="AHF213" s="93"/>
      <c r="AHG213" s="93"/>
      <c r="AHH213" s="93"/>
      <c r="AHI213" s="93"/>
      <c r="AHJ213" s="93"/>
      <c r="AHK213" s="93"/>
      <c r="AHL213" s="93"/>
      <c r="AHM213" s="93"/>
      <c r="AHN213" s="93"/>
      <c r="AHO213" s="93"/>
      <c r="AHP213" s="93"/>
      <c r="AHQ213" s="93"/>
      <c r="AHR213" s="93"/>
      <c r="AHS213" s="93"/>
      <c r="AHT213" s="93"/>
      <c r="AHU213" s="93"/>
      <c r="AHV213" s="93"/>
      <c r="AHW213" s="93"/>
      <c r="AHX213" s="93"/>
      <c r="AHY213" s="93"/>
      <c r="AHZ213" s="93"/>
      <c r="AIA213" s="93"/>
      <c r="AIB213" s="93"/>
      <c r="AIC213" s="93"/>
      <c r="AID213" s="93"/>
      <c r="AIE213" s="93"/>
      <c r="AIF213" s="93"/>
      <c r="AIG213" s="93"/>
      <c r="AIH213" s="93"/>
      <c r="AII213" s="93"/>
      <c r="AIJ213" s="93"/>
      <c r="AIK213" s="93"/>
      <c r="AIL213" s="93"/>
      <c r="AIM213" s="93"/>
      <c r="AIN213" s="93"/>
      <c r="AIO213" s="93"/>
      <c r="AIP213" s="93"/>
      <c r="AIQ213" s="93"/>
      <c r="AIR213" s="93"/>
      <c r="AIS213" s="93"/>
      <c r="AIT213" s="93"/>
      <c r="AIU213" s="93"/>
      <c r="AIV213" s="93"/>
      <c r="AIW213" s="93"/>
      <c r="AIX213" s="93"/>
      <c r="AIY213" s="93"/>
      <c r="AIZ213" s="93"/>
      <c r="AJA213" s="93"/>
      <c r="AJB213" s="93"/>
      <c r="AJC213" s="93"/>
      <c r="AJD213" s="93"/>
      <c r="AJE213" s="93"/>
      <c r="AJF213" s="93"/>
      <c r="AJG213" s="93"/>
      <c r="AJH213" s="93"/>
      <c r="AJI213" s="93"/>
      <c r="AJJ213" s="93"/>
      <c r="AJK213" s="93"/>
      <c r="AJL213" s="93"/>
      <c r="AJM213" s="93"/>
      <c r="AJN213" s="93"/>
      <c r="AJO213" s="93"/>
      <c r="AJP213" s="93"/>
      <c r="AJQ213" s="93"/>
      <c r="AJR213" s="93"/>
      <c r="AJS213" s="93"/>
      <c r="AJT213" s="93"/>
      <c r="AJU213" s="93"/>
      <c r="AJV213" s="93"/>
      <c r="AJW213" s="93"/>
      <c r="AJX213" s="93"/>
      <c r="AJY213" s="93"/>
      <c r="AJZ213" s="93"/>
      <c r="AKA213" s="93"/>
      <c r="AKB213" s="93"/>
      <c r="AKC213" s="93"/>
      <c r="AKD213" s="93"/>
      <c r="AKE213" s="93"/>
      <c r="AKF213" s="93"/>
      <c r="AKG213" s="93"/>
      <c r="AKH213" s="93"/>
      <c r="AKI213" s="93"/>
      <c r="AKJ213" s="93"/>
      <c r="AKK213" s="93"/>
      <c r="AKL213" s="93"/>
      <c r="AKM213" s="93"/>
      <c r="AKN213" s="93"/>
      <c r="AKO213" s="93"/>
      <c r="AKP213" s="93"/>
      <c r="AKQ213" s="93"/>
      <c r="AKR213" s="93"/>
      <c r="AKS213" s="93"/>
      <c r="AKT213" s="93"/>
      <c r="AKU213" s="93"/>
      <c r="AKV213" s="93"/>
      <c r="AKW213" s="93"/>
      <c r="AKX213" s="93"/>
      <c r="AKY213" s="93"/>
      <c r="AKZ213" s="93"/>
      <c r="ALA213" s="93"/>
      <c r="ALB213" s="93"/>
      <c r="ALC213" s="93"/>
      <c r="ALD213" s="93"/>
      <c r="ALE213" s="93"/>
      <c r="ALF213" s="93"/>
      <c r="ALG213" s="93"/>
      <c r="ALH213" s="93"/>
      <c r="ALI213" s="93"/>
      <c r="ALJ213" s="93"/>
      <c r="ALK213" s="93"/>
      <c r="ALL213" s="93"/>
      <c r="ALM213" s="93"/>
      <c r="ALN213" s="93"/>
      <c r="ALO213" s="93"/>
      <c r="ALP213" s="93"/>
      <c r="ALQ213" s="93"/>
      <c r="ALR213" s="93"/>
      <c r="ALS213" s="93"/>
      <c r="ALT213" s="93"/>
      <c r="ALU213" s="93"/>
      <c r="ALV213" s="93"/>
      <c r="ALW213" s="93"/>
      <c r="ALX213" s="93"/>
      <c r="ALY213" s="93"/>
      <c r="ALZ213" s="93"/>
      <c r="AMA213" s="93"/>
      <c r="AMB213" s="93"/>
      <c r="AMC213" s="93"/>
      <c r="AMD213" s="93"/>
      <c r="AME213" s="93"/>
      <c r="AMF213" s="93"/>
      <c r="AMG213" s="93"/>
      <c r="AMH213" s="93"/>
    </row>
    <row r="214" spans="1:1022" s="144" customFormat="1" ht="69.95" customHeight="1">
      <c r="A214" s="429">
        <v>61</v>
      </c>
      <c r="B214" s="432" t="s">
        <v>712</v>
      </c>
      <c r="C214" s="367" t="s">
        <v>713</v>
      </c>
      <c r="D214" s="432" t="s">
        <v>1415</v>
      </c>
      <c r="E214" s="481" t="s">
        <v>1416</v>
      </c>
      <c r="F214" s="427" t="s">
        <v>1417</v>
      </c>
      <c r="G214" s="490" t="s">
        <v>1418</v>
      </c>
      <c r="H214" s="368" t="str">
        <f>IF(B214="Seguridad_Información","Posibilidad de "&amp;C214&amp;"con "&amp;M214&amp;" "&amp;"por"&amp;" "&amp;I214&amp;" "&amp;"debido a"&amp;" "&amp;L214,"Posibilidad de"&amp;" "&amp;M214&amp;" "&amp;"por"&amp;" "&amp;I214&amp;" debido a"&amp;" "&amp;L214)</f>
        <v>Posibilidad de Afectación Económica por no identificar correctamente los activos fijos que administra la Entidad debido a la falta de actualización y verificación de estos elementos</v>
      </c>
      <c r="I214" s="369" t="s">
        <v>1419</v>
      </c>
      <c r="J214" s="136" t="s">
        <v>717</v>
      </c>
      <c r="K214" s="115" t="s">
        <v>1420</v>
      </c>
      <c r="L214" s="369" t="s">
        <v>1421</v>
      </c>
      <c r="M214" s="369" t="s">
        <v>720</v>
      </c>
      <c r="N214" s="397" t="s">
        <v>1422</v>
      </c>
      <c r="O214" s="369" t="s">
        <v>848</v>
      </c>
      <c r="P214" s="390" t="str">
        <f>IF(OR($O214=[3]Tabla_Probabilidad!$D$30,$O214=[3]Tabla_Probabilidad!$D$32,$O214=[3]Tabla_Probabilidad!$J$32),"Muy Baja",IF(OR($O214=[3]Tabla_Probabilidad!$E$30,$O214=[3]Tabla_Probabilidad!$E$32,$O214=[3]Tabla_Probabilidad!$K$32),"Baja",IF(OR($O214=[3]Tabla_Probabilidad!$F$30,$O214=[3]Tabla_Probabilidad!$F$32,$O214=[3]Tabla_Probabilidad!$L$32),"Media",IF(OR($O214=[3]Tabla_Probabilidad!$G$30,$O214=[3]Tabla_Probabilidad!$G$32,$O214=[3]Tabla_Probabilidad!$M$32),"Alta",IF(OR($O214=[3]Tabla_Probabilidad!$H$30,$O214=[3]Tabla_Probabilidad!$H$32,$O214=[3]Tabla_Probabilidad!$N$32),"Muy Alta","")))))</f>
        <v>Muy Baja</v>
      </c>
      <c r="Q214" s="385">
        <f t="shared" ref="Q214" si="273">IF(P214="","",IF(P214="Muy Baja",0.2,IF(P214="Baja",0.4,IF(P214="Media",0.6,IF(P214="Alta",0.8,IF(P214="Muy Alta",1,))))))</f>
        <v>0.2</v>
      </c>
      <c r="R214" s="393" t="s">
        <v>849</v>
      </c>
      <c r="S214" s="394" t="str">
        <f>IF(OR($R214=[3]Tabla_Impacto!$D$24,$R214=[3]Tabla_Impacto!$D$27,$R214=[3]Tabla_Impacto!$J$24,$R214=[3]Tabla_Impacto!$P$26,$R214=[3]Tabla_Impacto!$V$26,$R214=[3]Tabla_Impacto!$AB$26),"Leve",IF(OR($R214=[3]Tabla_Impacto!$E$24,$R214=[3]Tabla_Impacto!$E$27,$R214=[3]Tabla_Impacto!$K$24,$R214=[3]Tabla_Impacto!$Q$26,$R214=[3]Tabla_Impacto!$W$26,$R214=[3]Tabla_Impacto!$AC$26),"Menor",IF(OR($R214=[3]Tabla_Impacto!$F$24,$R214=[3]Tabla_Impacto!$F$27,$R214=[3]Tabla_Impacto!$L$24,$R214=[3]Tabla_Impacto!$R$26,$R214=[3]Tabla_Impacto!$X$26,$R214=[3]Tabla_Impacto!$AD$26),"Moderado",IF(OR($R214=[3]Tabla_Impacto!$G$24,$R214=[3]Tabla_Impacto!$G$27,$R214=[3]Tabla_Impacto!$M$24,$R214=[3]Tabla_Impacto!$S$26,$R214=[3]Tabla_Impacto!$Y$26,$R214=[3]Tabla_Impacto!$AE$26),"Mayor",IF(OR($R214=[3]Tabla_Impacto!$H$24,$R214=[3]Tabla_Impacto!$H$27,$R214=[3]Tabla_Impacto!$N$24,$R214=[3]Tabla_Impacto!$T$26,$R214=[3]Tabla_Impacto!$Z$26,$R214=[3]Tabla_Impacto!$AF$26),"Catastrófico","")))))</f>
        <v>Menor</v>
      </c>
      <c r="T214" s="385">
        <f t="shared" ref="T214" si="274">IF(S214="","",IF(S214="Leve",0.2,IF(S214="Menor",0.4,IF(S214="Moderado",0.6,IF(S214="Mayor",0.8,IF(S214="Catastrófico",1,))))))</f>
        <v>0.4</v>
      </c>
      <c r="U214" s="386" t="str">
        <f t="shared" ref="U214" si="275">IF(OR(AND(P214="Muy Baja",S214="Leve"),AND(P214="Muy Baja",S214="Menor"),AND(P214="Baja",S214="Leve")),"Bajo",IF(OR(AND(P214="Muy baja",S214="Moderado"),AND(P214="Baja",S214="Menor"),AND(P214="Baja",S214="Moderado"),AND(P214="Media",S214="Leve"),AND(P214="Media",S214="Menor"),AND(P214="Media",S214="Moderado"),AND(P214="Alta",S214="Leve"),AND(P214="Alta",S214="Menor")),"Moderado",IF(OR(AND(P214="Muy Baja",S214="Mayor"),AND(P214="Baja",S214="Mayor"),AND(P214="Media",S214="Mayor"),AND(P214="Alta",S214="Moderado"),AND(P214="Alta",S214="Mayor"),AND(P214="Muy Alta",S214="Leve"),AND(P214="Muy Alta",S214="Menor"),AND(P214="Muy Alta",S214="Moderado"),AND(P214="Muy Alta",S214="Mayor")),"Alto",IF(OR(AND(P214="Muy Baja",S214="Catastrófico"),AND(P214="Baja",S214="Catastrófico"),AND(P214="Media",S214="Catastrófico"),AND(P214="Alta",S214="Catastrófico"),AND(P214="Muy Alta",S214="Catastrófico")),"Extremo",""))))</f>
        <v>Bajo</v>
      </c>
      <c r="V214" s="136" t="s">
        <v>91</v>
      </c>
      <c r="W214" s="116" t="s">
        <v>1423</v>
      </c>
      <c r="X214" s="117" t="s">
        <v>1424</v>
      </c>
      <c r="Y214" s="193" t="s">
        <v>1425</v>
      </c>
      <c r="Z214" s="119" t="s">
        <v>1426</v>
      </c>
      <c r="AA214" s="120" t="str">
        <f t="shared" si="5"/>
        <v>Probabilidad</v>
      </c>
      <c r="AB214" s="121" t="s">
        <v>727</v>
      </c>
      <c r="AC214" s="121" t="s">
        <v>728</v>
      </c>
      <c r="AD214" s="122" t="str">
        <f t="shared" si="6"/>
        <v>40%</v>
      </c>
      <c r="AE214" s="121" t="s">
        <v>729</v>
      </c>
      <c r="AF214" s="121" t="s">
        <v>730</v>
      </c>
      <c r="AG214" s="121" t="s">
        <v>731</v>
      </c>
      <c r="AH214" s="123">
        <f>IFERROR(IF(AA214="Probabilidad",(Q214-(+Q214*AD214)),IF(AA214="Impacto",Q214,"")),"")</f>
        <v>0.12</v>
      </c>
      <c r="AI214" s="122">
        <f t="shared" si="7"/>
        <v>0.12</v>
      </c>
      <c r="AJ214" s="387" t="str">
        <f t="shared" ref="AJ214" si="276">IFERROR(IF(AK214="","",IF(AK214&lt;=0.2,"Muy Baja",IF(AK214&lt;=0.4,"Baja",IF(AK214&lt;=0.6,"Media",IF(AK214&lt;=0.8,"Alta","Muy Alta"))))),"")</f>
        <v>Muy Baja</v>
      </c>
      <c r="AK214" s="388">
        <f t="shared" ref="AK214" si="277">IFERROR(LOOKUP(MAX(AI214:AI220)+1,(AI214:AI220)),"")</f>
        <v>2.1167999999999999E-2</v>
      </c>
      <c r="AL214" s="124">
        <f>IFERROR(IF(AA214="Impacto",(T214-(+T214*AD214)),IF(AA214="Probabilidad",T214,"")),"")</f>
        <v>0.4</v>
      </c>
      <c r="AM214" s="389" t="str">
        <f t="shared" ref="AM214" si="278">IFERROR(IF(AN214="","",IF(AN214&lt;=0.2,"Leve",IF(AN214&lt;=0.4,"Menor",IF(AN214&lt;=0.6,"Moderado",IF(AN214&lt;=0.8,"Mayor","Catastrófico"))))),"")</f>
        <v>Menor</v>
      </c>
      <c r="AN214" s="388">
        <f t="shared" ref="AN214" si="279">IFERROR(LOOKUP(MAX(AL214:AL220)+1,(AL214:AL220)),"")</f>
        <v>0.4</v>
      </c>
      <c r="AO214" s="384" t="str">
        <f t="shared" ref="AO214" si="280">IFERROR(IF(OR(AND(AJ214="Muy Baja",AM214="Leve"),AND(AJ214="Muy Baja",AM214="Menor"),AND(AJ214="Baja",AM214="Leve")),"Bajo",IF(OR(AND(AJ214="Muy baja",AM214="Moderado"),AND(AJ214="Baja",AM214="Menor"),AND(AJ214="Baja",AM214="Moderado"),AND(AJ214="Media",AM214="Leve"),AND(AJ214="Media",AM214="Menor"),AND(AJ214="Media",AM214="Moderado"),AND(AJ214="Alta",AM214="Leve"),AND(AJ214="Alta",AM214="Menor")),"Moderado",IF(OR(AND(AJ214="Muy Baja",AM214="Mayor"),AND(AJ214="Baja",AM214="Mayor"),AND(AJ214="Media",AM214="Mayor"),AND(AJ214="Alta",AM214="Moderado"),AND(AJ214="Alta",AM214="Mayor"),AND(AJ214="Muy Alta",AM214="Leve"),AND(AJ214="Muy Alta",AM214="Menor"),AND(AJ214="Muy Alta",AM214="Moderado"),AND(AJ214="Muy Alta",AM214="Mayor")),"Alto",IF(OR(AND(AJ214="Muy Baja",AM214="Catastrófico"),AND(AJ214="Baja",AM214="Catastrófico"),AND(AJ214="Media",AM214="Catastrófico"),AND(AJ214="Alta",AM214="Catastrófico"),AND(AJ214="Muy Alta",AM214="Catastrófico")),"Extremo","")))),"")</f>
        <v>Bajo</v>
      </c>
      <c r="AP214" s="367" t="s">
        <v>821</v>
      </c>
      <c r="AQ214" s="120" t="s">
        <v>105</v>
      </c>
      <c r="AR214" s="134" t="s">
        <v>94</v>
      </c>
      <c r="AS214" s="134" t="s">
        <v>94</v>
      </c>
      <c r="AT214" s="134" t="s">
        <v>94</v>
      </c>
      <c r="AU214" s="134" t="s">
        <v>94</v>
      </c>
      <c r="AV214" s="370" t="s">
        <v>1427</v>
      </c>
      <c r="AW214" s="142" t="s">
        <v>91</v>
      </c>
      <c r="AX214" s="253" t="s">
        <v>2867</v>
      </c>
      <c r="AY214" s="254" t="s">
        <v>2893</v>
      </c>
      <c r="AZ214" s="256" t="s">
        <v>2870</v>
      </c>
      <c r="BA214" s="142" t="s">
        <v>105</v>
      </c>
      <c r="BB214" s="128"/>
      <c r="BC214" s="128"/>
      <c r="BD214" s="128"/>
      <c r="BE214" s="373" t="s">
        <v>2891</v>
      </c>
      <c r="BF214" s="374"/>
      <c r="BG214" s="374"/>
      <c r="BH214" s="131"/>
      <c r="BI214" s="90"/>
      <c r="BJ214" s="90"/>
      <c r="BK214" s="90"/>
      <c r="BL214" s="90"/>
      <c r="BM214" s="90"/>
      <c r="BN214" s="90"/>
      <c r="BO214" s="90"/>
      <c r="BP214" s="90"/>
      <c r="BQ214" s="90"/>
      <c r="BR214" s="90"/>
      <c r="BS214" s="90"/>
      <c r="BT214" s="90"/>
      <c r="BU214" s="90"/>
      <c r="BV214" s="90"/>
      <c r="BW214" s="90"/>
      <c r="BX214" s="90"/>
      <c r="BY214" s="90"/>
      <c r="BZ214" s="90"/>
      <c r="CA214" s="90"/>
      <c r="CB214" s="90"/>
      <c r="CC214" s="90"/>
      <c r="CD214" s="90"/>
      <c r="CE214" s="90"/>
      <c r="CF214" s="90"/>
      <c r="CG214" s="90"/>
      <c r="CH214" s="90"/>
      <c r="CI214" s="90"/>
      <c r="CJ214" s="90"/>
      <c r="CK214" s="90"/>
      <c r="CL214" s="90"/>
      <c r="CM214" s="90"/>
      <c r="CN214" s="90"/>
      <c r="CO214" s="90"/>
      <c r="CP214" s="90"/>
      <c r="CQ214" s="90"/>
      <c r="CR214" s="90"/>
      <c r="CS214" s="90"/>
      <c r="CT214" s="90"/>
      <c r="CU214" s="90"/>
      <c r="CV214" s="90"/>
      <c r="CW214" s="90"/>
      <c r="CX214" s="90"/>
      <c r="CY214" s="90"/>
      <c r="CZ214" s="90"/>
      <c r="DA214" s="90"/>
      <c r="DB214" s="90"/>
      <c r="DC214" s="90"/>
      <c r="DD214" s="90"/>
      <c r="DE214" s="90"/>
      <c r="DF214" s="90"/>
      <c r="DG214" s="90"/>
      <c r="DH214" s="90"/>
      <c r="DI214" s="90"/>
      <c r="DJ214" s="90"/>
      <c r="DK214" s="90"/>
      <c r="DL214" s="90"/>
      <c r="DM214" s="90"/>
      <c r="DN214" s="90"/>
      <c r="DO214" s="90"/>
      <c r="DP214" s="90"/>
      <c r="DQ214" s="90"/>
      <c r="DR214" s="90"/>
      <c r="DS214" s="90"/>
      <c r="DT214" s="90"/>
      <c r="DU214" s="90"/>
      <c r="DV214" s="90"/>
      <c r="DW214" s="90"/>
      <c r="DX214" s="90"/>
      <c r="DY214" s="90"/>
      <c r="DZ214" s="90"/>
      <c r="EA214" s="90"/>
      <c r="EB214" s="90"/>
      <c r="EC214" s="90"/>
      <c r="ED214" s="90"/>
      <c r="EE214" s="90"/>
      <c r="EF214" s="90"/>
      <c r="EG214" s="90"/>
      <c r="EH214" s="90"/>
      <c r="EI214" s="90"/>
      <c r="EJ214" s="90"/>
      <c r="EK214" s="90"/>
      <c r="EL214" s="90"/>
      <c r="EM214" s="90"/>
      <c r="EN214" s="90"/>
      <c r="EO214" s="90"/>
      <c r="EP214" s="90"/>
      <c r="EQ214" s="90"/>
      <c r="ER214" s="90"/>
      <c r="ES214" s="90"/>
      <c r="ET214" s="90"/>
      <c r="EU214" s="90"/>
      <c r="EV214" s="90"/>
      <c r="EW214" s="90"/>
      <c r="EX214" s="90"/>
      <c r="EY214" s="90"/>
      <c r="EZ214" s="90"/>
      <c r="FA214" s="90"/>
      <c r="FB214" s="90"/>
      <c r="FC214" s="90"/>
      <c r="FD214" s="90"/>
      <c r="FE214" s="90"/>
      <c r="FF214" s="90"/>
      <c r="FG214" s="90"/>
      <c r="FH214" s="90"/>
      <c r="FI214" s="90"/>
      <c r="FJ214" s="90"/>
      <c r="FK214" s="90"/>
      <c r="FL214" s="90"/>
      <c r="FM214" s="90"/>
      <c r="FN214" s="90"/>
      <c r="FO214" s="90"/>
      <c r="FP214" s="90"/>
      <c r="FQ214" s="90"/>
      <c r="FR214" s="90"/>
      <c r="FS214" s="90"/>
      <c r="FT214" s="90"/>
      <c r="FU214" s="90"/>
      <c r="FV214" s="90"/>
      <c r="FW214" s="90"/>
      <c r="FX214" s="90"/>
      <c r="FY214" s="90"/>
      <c r="FZ214" s="90"/>
      <c r="GA214" s="90"/>
      <c r="GB214" s="90"/>
      <c r="GC214" s="90"/>
      <c r="GD214" s="90"/>
      <c r="GE214" s="90"/>
      <c r="GF214" s="90"/>
      <c r="GG214" s="90"/>
      <c r="GH214" s="90"/>
      <c r="GI214" s="90"/>
      <c r="GJ214" s="90"/>
      <c r="GK214" s="90"/>
      <c r="GL214" s="90"/>
      <c r="GM214" s="90"/>
      <c r="GN214" s="90"/>
      <c r="GO214" s="90"/>
      <c r="GP214" s="90"/>
      <c r="GQ214" s="90"/>
      <c r="GR214" s="90"/>
      <c r="GS214" s="90"/>
      <c r="GT214" s="90"/>
      <c r="GU214" s="90"/>
      <c r="GV214" s="90"/>
      <c r="GW214" s="90"/>
      <c r="GX214" s="90"/>
      <c r="GY214" s="90"/>
      <c r="GZ214" s="90"/>
      <c r="HA214" s="90"/>
      <c r="HB214" s="90"/>
      <c r="HC214" s="90"/>
      <c r="HD214" s="90"/>
      <c r="HE214" s="90"/>
      <c r="HF214" s="90"/>
      <c r="HG214" s="90"/>
      <c r="HH214" s="90"/>
      <c r="HI214" s="90"/>
      <c r="HJ214" s="90"/>
      <c r="HK214" s="90"/>
      <c r="HL214" s="90"/>
      <c r="HM214" s="90"/>
      <c r="HN214" s="90"/>
      <c r="HO214" s="90"/>
      <c r="HP214" s="90"/>
      <c r="HQ214" s="90"/>
      <c r="HR214" s="90"/>
      <c r="HS214" s="90"/>
      <c r="HT214" s="90"/>
      <c r="HU214" s="90"/>
      <c r="HV214" s="90"/>
      <c r="HW214" s="90"/>
      <c r="HX214" s="90"/>
      <c r="HY214" s="90"/>
      <c r="HZ214" s="90"/>
      <c r="IA214" s="90"/>
      <c r="IB214" s="90"/>
      <c r="IC214" s="90"/>
      <c r="ID214" s="90"/>
      <c r="IE214" s="90"/>
      <c r="IF214" s="90"/>
      <c r="IG214" s="90"/>
      <c r="IH214" s="90"/>
      <c r="II214" s="90"/>
      <c r="IJ214" s="90"/>
      <c r="IK214" s="90"/>
      <c r="IL214" s="90"/>
      <c r="IM214" s="90"/>
      <c r="IN214" s="90"/>
      <c r="IO214" s="90"/>
      <c r="IP214" s="90"/>
      <c r="IQ214" s="90"/>
      <c r="IR214" s="90"/>
      <c r="IS214" s="90"/>
      <c r="IT214" s="90"/>
      <c r="IU214" s="90"/>
      <c r="IV214" s="90"/>
      <c r="IW214" s="90"/>
      <c r="IX214" s="90"/>
      <c r="IY214" s="90"/>
      <c r="IZ214" s="90"/>
      <c r="JA214" s="90"/>
      <c r="JB214" s="90"/>
      <c r="JC214" s="90"/>
      <c r="JD214" s="90"/>
      <c r="JE214" s="90"/>
      <c r="JF214" s="90"/>
      <c r="JG214" s="90"/>
      <c r="JH214" s="90"/>
      <c r="JI214" s="90"/>
      <c r="JJ214" s="90"/>
      <c r="JK214" s="90"/>
      <c r="JL214" s="90"/>
      <c r="JM214" s="90"/>
      <c r="JN214" s="90"/>
      <c r="JO214" s="90"/>
      <c r="JP214" s="90"/>
      <c r="JQ214" s="90"/>
      <c r="JR214" s="90"/>
      <c r="JS214" s="90"/>
      <c r="JT214" s="90"/>
      <c r="JU214" s="90"/>
      <c r="JV214" s="90"/>
      <c r="JW214" s="90"/>
      <c r="JX214" s="90"/>
      <c r="JY214" s="90"/>
      <c r="JZ214" s="90"/>
      <c r="KA214" s="90"/>
      <c r="KB214" s="90"/>
      <c r="KC214" s="90"/>
      <c r="KD214" s="90"/>
      <c r="KE214" s="90"/>
      <c r="KF214" s="90"/>
      <c r="KG214" s="90"/>
      <c r="KH214" s="90"/>
      <c r="KI214" s="90"/>
      <c r="KJ214" s="90"/>
      <c r="KK214" s="90"/>
      <c r="KL214" s="90"/>
      <c r="KM214" s="90"/>
      <c r="KN214" s="90"/>
      <c r="KO214" s="90"/>
      <c r="KP214" s="90"/>
      <c r="KQ214" s="90"/>
      <c r="KR214" s="90"/>
      <c r="KS214" s="90"/>
      <c r="KT214" s="90"/>
      <c r="KU214" s="90"/>
      <c r="KV214" s="90"/>
      <c r="KW214" s="90"/>
      <c r="KX214" s="90"/>
      <c r="KY214" s="90"/>
      <c r="KZ214" s="90"/>
      <c r="LA214" s="90"/>
      <c r="LB214" s="90"/>
      <c r="LC214" s="90"/>
      <c r="LD214" s="90"/>
      <c r="LE214" s="90"/>
      <c r="LF214" s="90"/>
      <c r="LG214" s="90"/>
      <c r="LH214" s="90"/>
      <c r="LI214" s="90"/>
      <c r="LJ214" s="90"/>
      <c r="LK214" s="90"/>
      <c r="LL214" s="90"/>
      <c r="LM214" s="90"/>
      <c r="LN214" s="90"/>
      <c r="LO214" s="90"/>
      <c r="LP214" s="90"/>
      <c r="LQ214" s="90"/>
      <c r="LR214" s="90"/>
      <c r="LS214" s="90"/>
      <c r="LT214" s="90"/>
      <c r="LU214" s="90"/>
      <c r="LV214" s="90"/>
      <c r="LW214" s="90"/>
      <c r="LX214" s="90"/>
      <c r="LY214" s="90"/>
      <c r="LZ214" s="90"/>
      <c r="MA214" s="90"/>
      <c r="MB214" s="90"/>
      <c r="MC214" s="90"/>
      <c r="MD214" s="90"/>
      <c r="ME214" s="90"/>
      <c r="MF214" s="90"/>
      <c r="MG214" s="90"/>
      <c r="MH214" s="90"/>
      <c r="MI214" s="90"/>
      <c r="MJ214" s="90"/>
      <c r="MK214" s="90"/>
      <c r="ML214" s="90"/>
      <c r="MM214" s="90"/>
      <c r="MN214" s="90"/>
      <c r="MO214" s="90"/>
      <c r="MP214" s="90"/>
      <c r="MQ214" s="90"/>
      <c r="MR214" s="90"/>
      <c r="MS214" s="90"/>
      <c r="MT214" s="90"/>
      <c r="MU214" s="90"/>
      <c r="MV214" s="90"/>
      <c r="MW214" s="90"/>
      <c r="MX214" s="90"/>
      <c r="MY214" s="90"/>
      <c r="MZ214" s="90"/>
      <c r="NA214" s="90"/>
      <c r="NB214" s="90"/>
      <c r="NC214" s="90"/>
      <c r="ND214" s="90"/>
      <c r="NE214" s="90"/>
      <c r="NF214" s="90"/>
      <c r="NG214" s="90"/>
      <c r="NH214" s="90"/>
      <c r="NI214" s="90"/>
      <c r="NJ214" s="90"/>
      <c r="NK214" s="90"/>
      <c r="NL214" s="90"/>
      <c r="NM214" s="90"/>
      <c r="NN214" s="90"/>
      <c r="NO214" s="90"/>
      <c r="NP214" s="90"/>
      <c r="NQ214" s="90"/>
      <c r="NR214" s="90"/>
      <c r="NS214" s="90"/>
      <c r="NT214" s="90"/>
      <c r="NU214" s="90"/>
      <c r="NV214" s="90"/>
      <c r="NW214" s="90"/>
      <c r="NX214" s="90"/>
      <c r="NY214" s="90"/>
      <c r="NZ214" s="90"/>
      <c r="OA214" s="90"/>
      <c r="OB214" s="90"/>
      <c r="OC214" s="90"/>
      <c r="OD214" s="90"/>
      <c r="OE214" s="90"/>
      <c r="OF214" s="90"/>
      <c r="OG214" s="90"/>
      <c r="OH214" s="90"/>
      <c r="OI214" s="90"/>
      <c r="OJ214" s="90"/>
      <c r="OK214" s="90"/>
      <c r="OL214" s="90"/>
      <c r="OM214" s="90"/>
      <c r="ON214" s="90"/>
      <c r="OO214" s="90"/>
      <c r="OP214" s="90"/>
      <c r="OQ214" s="90"/>
      <c r="OR214" s="90"/>
      <c r="OS214" s="90"/>
      <c r="OT214" s="90"/>
      <c r="OU214" s="90"/>
      <c r="OV214" s="90"/>
      <c r="OW214" s="90"/>
      <c r="OX214" s="90"/>
      <c r="OY214" s="90"/>
      <c r="OZ214" s="90"/>
      <c r="PA214" s="90"/>
      <c r="PB214" s="90"/>
      <c r="PC214" s="90"/>
      <c r="PD214" s="90"/>
      <c r="PE214" s="90"/>
      <c r="PF214" s="90"/>
      <c r="PG214" s="90"/>
      <c r="PH214" s="90"/>
      <c r="PI214" s="90"/>
      <c r="PJ214" s="90"/>
      <c r="PK214" s="90"/>
      <c r="PL214" s="90"/>
      <c r="PM214" s="90"/>
      <c r="PN214" s="90"/>
      <c r="PO214" s="90"/>
      <c r="PP214" s="90"/>
      <c r="PQ214" s="90"/>
      <c r="PR214" s="90"/>
      <c r="PS214" s="90"/>
      <c r="PT214" s="90"/>
      <c r="PU214" s="90"/>
      <c r="PV214" s="90"/>
      <c r="PW214" s="90"/>
      <c r="PX214" s="90"/>
      <c r="PY214" s="90"/>
      <c r="PZ214" s="90"/>
      <c r="QA214" s="90"/>
      <c r="QB214" s="90"/>
      <c r="QC214" s="90"/>
      <c r="QD214" s="90"/>
      <c r="QE214" s="90"/>
      <c r="QF214" s="90"/>
      <c r="QG214" s="90"/>
      <c r="QH214" s="90"/>
      <c r="QI214" s="90"/>
      <c r="QJ214" s="90"/>
      <c r="QK214" s="90"/>
      <c r="QL214" s="90"/>
      <c r="QM214" s="90"/>
      <c r="QN214" s="90"/>
      <c r="QO214" s="90"/>
      <c r="QP214" s="90"/>
      <c r="QQ214" s="90"/>
      <c r="QR214" s="90"/>
      <c r="QS214" s="90"/>
      <c r="QT214" s="90"/>
      <c r="QU214" s="90"/>
      <c r="QV214" s="90"/>
      <c r="QW214" s="90"/>
      <c r="QX214" s="90"/>
      <c r="QY214" s="90"/>
      <c r="QZ214" s="90"/>
      <c r="RA214" s="90"/>
      <c r="RB214" s="90"/>
      <c r="RC214" s="90"/>
      <c r="RD214" s="90"/>
      <c r="RE214" s="90"/>
      <c r="RF214" s="90"/>
      <c r="RG214" s="90"/>
      <c r="RH214" s="90"/>
      <c r="RI214" s="90"/>
      <c r="RJ214" s="90"/>
      <c r="RK214" s="90"/>
      <c r="RL214" s="90"/>
      <c r="RM214" s="90"/>
      <c r="RN214" s="90"/>
      <c r="RO214" s="90"/>
      <c r="RP214" s="90"/>
      <c r="RQ214" s="90"/>
      <c r="RR214" s="90"/>
      <c r="RS214" s="90"/>
      <c r="RT214" s="90"/>
      <c r="RU214" s="90"/>
      <c r="RV214" s="90"/>
      <c r="RW214" s="90"/>
      <c r="RX214" s="90"/>
      <c r="RY214" s="90"/>
      <c r="RZ214" s="90"/>
      <c r="SA214" s="90"/>
      <c r="SB214" s="90"/>
      <c r="SC214" s="90"/>
      <c r="SD214" s="90"/>
      <c r="SE214" s="90"/>
      <c r="SF214" s="90"/>
      <c r="SG214" s="90"/>
      <c r="SH214" s="90"/>
      <c r="SI214" s="90"/>
      <c r="SJ214" s="90"/>
      <c r="SK214" s="90"/>
      <c r="SL214" s="90"/>
      <c r="SM214" s="90"/>
      <c r="SN214" s="90"/>
      <c r="SO214" s="90"/>
      <c r="SP214" s="90"/>
      <c r="SQ214" s="90"/>
      <c r="SR214" s="90"/>
      <c r="SS214" s="90"/>
      <c r="ST214" s="90"/>
      <c r="SU214" s="90"/>
      <c r="SV214" s="90"/>
      <c r="SW214" s="90"/>
      <c r="SX214" s="90"/>
      <c r="SY214" s="90"/>
      <c r="SZ214" s="90"/>
      <c r="TA214" s="90"/>
      <c r="TB214" s="90"/>
      <c r="TC214" s="90"/>
      <c r="TD214" s="90"/>
      <c r="TE214" s="90"/>
      <c r="TF214" s="90"/>
      <c r="TG214" s="90"/>
      <c r="TH214" s="90"/>
      <c r="TI214" s="90"/>
      <c r="TJ214" s="90"/>
      <c r="TK214" s="90"/>
      <c r="TL214" s="90"/>
      <c r="TM214" s="90"/>
      <c r="TN214" s="90"/>
      <c r="TO214" s="90"/>
      <c r="TP214" s="90"/>
      <c r="TQ214" s="90"/>
      <c r="TR214" s="90"/>
      <c r="TS214" s="90"/>
      <c r="TT214" s="90"/>
      <c r="TU214" s="90"/>
      <c r="TV214" s="90"/>
      <c r="TW214" s="90"/>
      <c r="TX214" s="90"/>
      <c r="TY214" s="90"/>
      <c r="TZ214" s="90"/>
      <c r="UA214" s="90"/>
      <c r="UB214" s="90"/>
      <c r="UC214" s="90"/>
      <c r="UD214" s="90"/>
      <c r="UE214" s="90"/>
      <c r="UF214" s="90"/>
      <c r="UG214" s="90"/>
      <c r="UH214" s="90"/>
      <c r="UI214" s="90"/>
      <c r="UJ214" s="90"/>
      <c r="UK214" s="90"/>
      <c r="UL214" s="90"/>
      <c r="UM214" s="90"/>
      <c r="UN214" s="90"/>
      <c r="UO214" s="90"/>
      <c r="UP214" s="90"/>
      <c r="UQ214" s="90"/>
      <c r="UR214" s="90"/>
      <c r="US214" s="90"/>
      <c r="UT214" s="90"/>
      <c r="UU214" s="90"/>
      <c r="UV214" s="90"/>
      <c r="UW214" s="90"/>
      <c r="UX214" s="90"/>
      <c r="UY214" s="90"/>
      <c r="UZ214" s="90"/>
      <c r="VA214" s="90"/>
      <c r="VB214" s="90"/>
      <c r="VC214" s="90"/>
      <c r="VD214" s="90"/>
      <c r="VE214" s="90"/>
      <c r="VF214" s="90"/>
      <c r="VG214" s="90"/>
      <c r="VH214" s="90"/>
      <c r="VI214" s="90"/>
      <c r="VJ214" s="90"/>
      <c r="VK214" s="90"/>
      <c r="VL214" s="90"/>
      <c r="VM214" s="90"/>
      <c r="VN214" s="90"/>
      <c r="VO214" s="90"/>
      <c r="VP214" s="90"/>
      <c r="VQ214" s="90"/>
      <c r="VR214" s="90"/>
      <c r="VS214" s="90"/>
      <c r="VT214" s="90"/>
      <c r="VU214" s="90"/>
      <c r="VV214" s="90"/>
      <c r="VW214" s="90"/>
      <c r="VX214" s="90"/>
      <c r="VY214" s="90"/>
      <c r="VZ214" s="90"/>
      <c r="WA214" s="90"/>
      <c r="WB214" s="90"/>
      <c r="WC214" s="90"/>
      <c r="WD214" s="90"/>
      <c r="WE214" s="90"/>
      <c r="WF214" s="90"/>
      <c r="WG214" s="90"/>
      <c r="WH214" s="90"/>
      <c r="WI214" s="90"/>
      <c r="WJ214" s="90"/>
      <c r="WK214" s="90"/>
      <c r="WL214" s="90"/>
      <c r="WM214" s="90"/>
      <c r="WN214" s="90"/>
      <c r="WO214" s="90"/>
      <c r="WP214" s="90"/>
      <c r="WQ214" s="90"/>
      <c r="WR214" s="90"/>
      <c r="WS214" s="90"/>
      <c r="WT214" s="90"/>
      <c r="WU214" s="90"/>
      <c r="WV214" s="90"/>
      <c r="WW214" s="90"/>
      <c r="WX214" s="90"/>
      <c r="WY214" s="90"/>
      <c r="WZ214" s="90"/>
      <c r="XA214" s="90"/>
      <c r="XB214" s="90"/>
      <c r="XC214" s="90"/>
      <c r="XD214" s="90"/>
      <c r="XE214" s="90"/>
      <c r="XF214" s="90"/>
      <c r="XG214" s="90"/>
      <c r="XH214" s="90"/>
      <c r="XI214" s="90"/>
      <c r="XJ214" s="90"/>
      <c r="XK214" s="90"/>
      <c r="XL214" s="90"/>
      <c r="XM214" s="90"/>
      <c r="XN214" s="90"/>
      <c r="XO214" s="90"/>
      <c r="XP214" s="90"/>
      <c r="XQ214" s="90"/>
      <c r="XR214" s="90"/>
      <c r="XS214" s="90"/>
      <c r="XT214" s="90"/>
      <c r="XU214" s="90"/>
      <c r="XV214" s="90"/>
      <c r="XW214" s="90"/>
      <c r="XX214" s="90"/>
      <c r="XY214" s="90"/>
      <c r="XZ214" s="90"/>
      <c r="YA214" s="90"/>
      <c r="YB214" s="90"/>
      <c r="YC214" s="90"/>
      <c r="YD214" s="90"/>
      <c r="YE214" s="90"/>
      <c r="YF214" s="90"/>
      <c r="YG214" s="90"/>
      <c r="YH214" s="90"/>
      <c r="YI214" s="90"/>
      <c r="YJ214" s="90"/>
      <c r="YK214" s="90"/>
      <c r="YL214" s="90"/>
      <c r="YM214" s="90"/>
      <c r="YN214" s="90"/>
      <c r="YO214" s="90"/>
      <c r="YP214" s="90"/>
      <c r="YQ214" s="90"/>
      <c r="YR214" s="90"/>
      <c r="YS214" s="90"/>
      <c r="YT214" s="90"/>
      <c r="YU214" s="90"/>
      <c r="YV214" s="90"/>
      <c r="YW214" s="90"/>
      <c r="YX214" s="90"/>
      <c r="YY214" s="90"/>
      <c r="YZ214" s="90"/>
      <c r="ZA214" s="90"/>
      <c r="ZB214" s="90"/>
      <c r="ZC214" s="90"/>
      <c r="ZD214" s="90"/>
      <c r="ZE214" s="90"/>
      <c r="ZF214" s="90"/>
      <c r="ZG214" s="90"/>
      <c r="ZH214" s="90"/>
      <c r="ZI214" s="90"/>
      <c r="ZJ214" s="90"/>
      <c r="ZK214" s="90"/>
      <c r="ZL214" s="90"/>
      <c r="ZM214" s="90"/>
      <c r="ZN214" s="90"/>
      <c r="ZO214" s="90"/>
      <c r="ZP214" s="90"/>
      <c r="ZQ214" s="90"/>
      <c r="ZR214" s="90"/>
      <c r="ZS214" s="90"/>
      <c r="ZT214" s="90"/>
      <c r="ZU214" s="90"/>
      <c r="ZV214" s="90"/>
      <c r="ZW214" s="90"/>
      <c r="ZX214" s="90"/>
      <c r="ZY214" s="90"/>
      <c r="ZZ214" s="90"/>
      <c r="AAA214" s="90"/>
      <c r="AAB214" s="90"/>
      <c r="AAC214" s="90"/>
      <c r="AAD214" s="90"/>
      <c r="AAE214" s="90"/>
      <c r="AAF214" s="90"/>
      <c r="AAG214" s="90"/>
      <c r="AAH214" s="90"/>
      <c r="AAI214" s="90"/>
      <c r="AAJ214" s="90"/>
      <c r="AAK214" s="90"/>
      <c r="AAL214" s="90"/>
      <c r="AAM214" s="90"/>
      <c r="AAN214" s="90"/>
      <c r="AAO214" s="90"/>
      <c r="AAP214" s="90"/>
      <c r="AAQ214" s="90"/>
      <c r="AAR214" s="90"/>
      <c r="AAS214" s="90"/>
      <c r="AAT214" s="90"/>
      <c r="AAU214" s="90"/>
      <c r="AAV214" s="90"/>
      <c r="AAW214" s="90"/>
      <c r="AAX214" s="90"/>
      <c r="AAY214" s="90"/>
      <c r="AAZ214" s="90"/>
      <c r="ABA214" s="90"/>
      <c r="ABB214" s="90"/>
      <c r="ABC214" s="90"/>
      <c r="ABD214" s="90"/>
      <c r="ABE214" s="90"/>
      <c r="ABF214" s="90"/>
      <c r="ABG214" s="90"/>
      <c r="ABH214" s="90"/>
      <c r="ABI214" s="90"/>
      <c r="ABJ214" s="90"/>
      <c r="ABK214" s="90"/>
      <c r="ABL214" s="90"/>
      <c r="ABM214" s="90"/>
      <c r="ABN214" s="90"/>
      <c r="ABO214" s="90"/>
      <c r="ABP214" s="90"/>
      <c r="ABQ214" s="90"/>
      <c r="ABR214" s="90"/>
      <c r="ABS214" s="90"/>
      <c r="ABT214" s="90"/>
      <c r="ABU214" s="90"/>
      <c r="ABV214" s="90"/>
      <c r="ABW214" s="90"/>
      <c r="ABX214" s="90"/>
      <c r="ABY214" s="90"/>
      <c r="ABZ214" s="90"/>
      <c r="ACA214" s="90"/>
      <c r="ACB214" s="90"/>
      <c r="ACC214" s="90"/>
      <c r="ACD214" s="90"/>
      <c r="ACE214" s="90"/>
      <c r="ACF214" s="90"/>
      <c r="ACG214" s="90"/>
      <c r="ACH214" s="90"/>
      <c r="ACI214" s="90"/>
      <c r="ACJ214" s="90"/>
      <c r="ACK214" s="90"/>
      <c r="ACL214" s="90"/>
      <c r="ACM214" s="90"/>
      <c r="ACN214" s="90"/>
      <c r="ACO214" s="90"/>
      <c r="ACP214" s="90"/>
      <c r="ACQ214" s="90"/>
      <c r="ACR214" s="90"/>
      <c r="ACS214" s="90"/>
      <c r="ACT214" s="90"/>
      <c r="ACU214" s="90"/>
      <c r="ACV214" s="90"/>
      <c r="ACW214" s="90"/>
      <c r="ACX214" s="90"/>
      <c r="ACY214" s="90"/>
      <c r="ACZ214" s="90"/>
      <c r="ADA214" s="90"/>
      <c r="ADB214" s="90"/>
      <c r="ADC214" s="90"/>
      <c r="ADD214" s="90"/>
      <c r="ADE214" s="90"/>
      <c r="ADF214" s="90"/>
      <c r="ADG214" s="90"/>
      <c r="ADH214" s="90"/>
      <c r="ADI214" s="90"/>
      <c r="ADJ214" s="90"/>
      <c r="ADK214" s="90"/>
      <c r="ADL214" s="90"/>
      <c r="ADM214" s="90"/>
      <c r="ADN214" s="90"/>
      <c r="ADO214" s="90"/>
      <c r="ADP214" s="90"/>
      <c r="ADQ214" s="90"/>
      <c r="ADR214" s="90"/>
      <c r="ADS214" s="90"/>
      <c r="ADT214" s="90"/>
      <c r="ADU214" s="90"/>
      <c r="ADV214" s="90"/>
      <c r="ADW214" s="90"/>
      <c r="ADX214" s="90"/>
      <c r="ADY214" s="90"/>
      <c r="ADZ214" s="90"/>
      <c r="AEA214" s="90"/>
      <c r="AEB214" s="90"/>
      <c r="AEC214" s="90"/>
      <c r="AED214" s="90"/>
      <c r="AEE214" s="90"/>
      <c r="AEF214" s="90"/>
      <c r="AEG214" s="90"/>
      <c r="AEH214" s="90"/>
      <c r="AEI214" s="90"/>
      <c r="AEJ214" s="90"/>
      <c r="AEK214" s="90"/>
      <c r="AEL214" s="90"/>
      <c r="AEM214" s="90"/>
      <c r="AEN214" s="90"/>
      <c r="AEO214" s="90"/>
      <c r="AEP214" s="90"/>
      <c r="AEQ214" s="90"/>
      <c r="AER214" s="90"/>
      <c r="AES214" s="90"/>
      <c r="AET214" s="90"/>
      <c r="AEU214" s="90"/>
      <c r="AEV214" s="90"/>
      <c r="AEW214" s="90"/>
      <c r="AEX214" s="90"/>
      <c r="AEY214" s="90"/>
      <c r="AEZ214" s="90"/>
      <c r="AFA214" s="90"/>
      <c r="AFB214" s="90"/>
      <c r="AFC214" s="90"/>
      <c r="AFD214" s="90"/>
      <c r="AFE214" s="90"/>
      <c r="AFF214" s="90"/>
      <c r="AFG214" s="90"/>
      <c r="AFH214" s="90"/>
      <c r="AFI214" s="90"/>
      <c r="AFJ214" s="90"/>
      <c r="AFK214" s="90"/>
      <c r="AFL214" s="90"/>
      <c r="AFM214" s="90"/>
      <c r="AFN214" s="90"/>
      <c r="AFO214" s="90"/>
      <c r="AFP214" s="90"/>
      <c r="AFQ214" s="90"/>
      <c r="AFR214" s="90"/>
      <c r="AFS214" s="90"/>
      <c r="AFT214" s="90"/>
      <c r="AFU214" s="90"/>
      <c r="AFV214" s="90"/>
      <c r="AFW214" s="90"/>
      <c r="AFX214" s="90"/>
      <c r="AFY214" s="90"/>
      <c r="AFZ214" s="90"/>
      <c r="AGA214" s="90"/>
      <c r="AGB214" s="90"/>
      <c r="AGC214" s="90"/>
      <c r="AGD214" s="90"/>
      <c r="AGE214" s="90"/>
      <c r="AGF214" s="90"/>
      <c r="AGG214" s="90"/>
      <c r="AGH214" s="90"/>
      <c r="AGI214" s="90"/>
      <c r="AGJ214" s="90"/>
      <c r="AGK214" s="90"/>
      <c r="AGL214" s="90"/>
      <c r="AGM214" s="90"/>
      <c r="AGN214" s="90"/>
      <c r="AGO214" s="90"/>
      <c r="AGP214" s="90"/>
      <c r="AGQ214" s="90"/>
      <c r="AGR214" s="90"/>
      <c r="AGS214" s="90"/>
      <c r="AGT214" s="90"/>
      <c r="AGU214" s="90"/>
      <c r="AGV214" s="90"/>
      <c r="AGW214" s="90"/>
      <c r="AGX214" s="90"/>
      <c r="AGY214" s="90"/>
      <c r="AGZ214" s="90"/>
      <c r="AHA214" s="90"/>
      <c r="AHB214" s="90"/>
      <c r="AHC214" s="90"/>
      <c r="AHD214" s="90"/>
      <c r="AHE214" s="90"/>
      <c r="AHF214" s="90"/>
      <c r="AHG214" s="90"/>
      <c r="AHH214" s="90"/>
      <c r="AHI214" s="90"/>
      <c r="AHJ214" s="90"/>
      <c r="AHK214" s="90"/>
      <c r="AHL214" s="90"/>
      <c r="AHM214" s="90"/>
      <c r="AHN214" s="90"/>
      <c r="AHO214" s="90"/>
      <c r="AHP214" s="90"/>
      <c r="AHQ214" s="90"/>
      <c r="AHR214" s="90"/>
      <c r="AHS214" s="90"/>
      <c r="AHT214" s="90"/>
      <c r="AHU214" s="90"/>
      <c r="AHV214" s="90"/>
      <c r="AHW214" s="90"/>
      <c r="AHX214" s="90"/>
      <c r="AHY214" s="90"/>
      <c r="AHZ214" s="90"/>
      <c r="AIA214" s="90"/>
      <c r="AIB214" s="90"/>
      <c r="AIC214" s="90"/>
      <c r="AID214" s="90"/>
      <c r="AIE214" s="90"/>
      <c r="AIF214" s="90"/>
      <c r="AIG214" s="90"/>
      <c r="AIH214" s="90"/>
      <c r="AII214" s="90"/>
      <c r="AIJ214" s="90"/>
      <c r="AIK214" s="90"/>
      <c r="AIL214" s="90"/>
      <c r="AIM214" s="90"/>
      <c r="AIN214" s="90"/>
      <c r="AIO214" s="90"/>
      <c r="AIP214" s="90"/>
      <c r="AIQ214" s="90"/>
      <c r="AIR214" s="90"/>
      <c r="AIS214" s="90"/>
      <c r="AIT214" s="90"/>
      <c r="AIU214" s="90"/>
      <c r="AIV214" s="90"/>
      <c r="AIW214" s="90"/>
      <c r="AIX214" s="90"/>
      <c r="AIY214" s="90"/>
      <c r="AIZ214" s="90"/>
      <c r="AJA214" s="90"/>
      <c r="AJB214" s="90"/>
      <c r="AJC214" s="90"/>
      <c r="AJD214" s="90"/>
      <c r="AJE214" s="90"/>
      <c r="AJF214" s="90"/>
      <c r="AJG214" s="90"/>
      <c r="AJH214" s="90"/>
      <c r="AJI214" s="90"/>
      <c r="AJJ214" s="90"/>
      <c r="AJK214" s="90"/>
      <c r="AJL214" s="90"/>
      <c r="AJM214" s="90"/>
      <c r="AJN214" s="90"/>
      <c r="AJO214" s="90"/>
      <c r="AJP214" s="90"/>
      <c r="AJQ214" s="90"/>
      <c r="AJR214" s="90"/>
      <c r="AJS214" s="90"/>
      <c r="AJT214" s="90"/>
      <c r="AJU214" s="90"/>
      <c r="AJV214" s="90"/>
      <c r="AJW214" s="90"/>
      <c r="AJX214" s="90"/>
      <c r="AJY214" s="90"/>
      <c r="AJZ214" s="90"/>
      <c r="AKA214" s="90"/>
      <c r="AKB214" s="90"/>
      <c r="AKC214" s="90"/>
      <c r="AKD214" s="90"/>
      <c r="AKE214" s="90"/>
      <c r="AKF214" s="90"/>
      <c r="AKG214" s="90"/>
      <c r="AKH214" s="90"/>
      <c r="AKI214" s="90"/>
      <c r="AKJ214" s="90"/>
      <c r="AKK214" s="90"/>
      <c r="AKL214" s="90"/>
      <c r="AKM214" s="90"/>
      <c r="AKN214" s="90"/>
      <c r="AKO214" s="90"/>
      <c r="AKP214" s="90"/>
      <c r="AKQ214" s="90"/>
      <c r="AKR214" s="90"/>
      <c r="AKS214" s="90"/>
      <c r="AKT214" s="90"/>
      <c r="AKU214" s="90"/>
      <c r="AKV214" s="90"/>
      <c r="AKW214" s="90"/>
      <c r="AKX214" s="90"/>
      <c r="AKY214" s="90"/>
      <c r="AKZ214" s="90"/>
      <c r="ALA214" s="90"/>
      <c r="ALB214" s="90"/>
      <c r="ALC214" s="90"/>
      <c r="ALD214" s="90"/>
      <c r="ALE214" s="90"/>
      <c r="ALF214" s="90"/>
      <c r="ALG214" s="90"/>
      <c r="ALH214" s="90"/>
      <c r="ALI214" s="90"/>
      <c r="ALJ214" s="90"/>
      <c r="ALK214" s="90"/>
      <c r="ALL214" s="90"/>
      <c r="ALM214" s="90"/>
      <c r="ALN214" s="90"/>
      <c r="ALO214" s="90"/>
      <c r="ALP214" s="90"/>
      <c r="ALQ214" s="90"/>
      <c r="ALR214" s="90"/>
      <c r="ALS214" s="90"/>
      <c r="ALT214" s="90"/>
      <c r="ALU214" s="90"/>
      <c r="ALV214" s="90"/>
      <c r="ALW214" s="90"/>
      <c r="ALX214" s="90"/>
      <c r="ALY214" s="90"/>
      <c r="ALZ214" s="90"/>
      <c r="AMA214" s="90"/>
      <c r="AMB214" s="90"/>
      <c r="AMC214" s="90"/>
      <c r="AMD214" s="90"/>
      <c r="AME214" s="90"/>
      <c r="AMF214" s="90"/>
      <c r="AMG214" s="90"/>
      <c r="AMH214" s="90"/>
    </row>
    <row r="215" spans="1:1022" ht="102" customHeight="1">
      <c r="A215" s="430">
        <v>61</v>
      </c>
      <c r="B215" s="433" t="s">
        <v>712</v>
      </c>
      <c r="C215" s="367"/>
      <c r="D215" s="433" t="s">
        <v>1415</v>
      </c>
      <c r="E215" s="481" t="s">
        <v>1416</v>
      </c>
      <c r="F215" s="427"/>
      <c r="G215" s="490"/>
      <c r="H215" s="368"/>
      <c r="I215" s="369"/>
      <c r="J215" s="136" t="s">
        <v>735</v>
      </c>
      <c r="K215" s="115" t="s">
        <v>1428</v>
      </c>
      <c r="L215" s="369"/>
      <c r="M215" s="369"/>
      <c r="N215" s="398"/>
      <c r="O215" s="369"/>
      <c r="P215" s="391"/>
      <c r="Q215" s="385"/>
      <c r="R215" s="393"/>
      <c r="S215" s="394"/>
      <c r="T215" s="385"/>
      <c r="U215" s="386"/>
      <c r="V215" s="136" t="s">
        <v>112</v>
      </c>
      <c r="W215" s="116" t="s">
        <v>1429</v>
      </c>
      <c r="X215" s="117" t="s">
        <v>1430</v>
      </c>
      <c r="Y215" s="193" t="s">
        <v>1425</v>
      </c>
      <c r="Z215" s="119" t="s">
        <v>1426</v>
      </c>
      <c r="AA215" s="120" t="str">
        <f t="shared" si="5"/>
        <v>Probabilidad</v>
      </c>
      <c r="AB215" s="121" t="s">
        <v>727</v>
      </c>
      <c r="AC215" s="121" t="s">
        <v>728</v>
      </c>
      <c r="AD215" s="122" t="str">
        <f t="shared" si="6"/>
        <v>40%</v>
      </c>
      <c r="AE215" s="121" t="s">
        <v>729</v>
      </c>
      <c r="AF215" s="121" t="s">
        <v>730</v>
      </c>
      <c r="AG215" s="121" t="s">
        <v>731</v>
      </c>
      <c r="AH215" s="123">
        <f>IFERROR(IF(AND(AA214="Probabilidad",AA215="Probabilidad"),(AI214-(+AI214*AD215)),IF(AND(AA215="Probabilidad",AA214="Impacto"),(AI214-(+AI214*AD215)),IF(AA215="Impacto",AI214,""))),"")</f>
        <v>7.1999999999999995E-2</v>
      </c>
      <c r="AI215" s="122">
        <f t="shared" si="7"/>
        <v>7.1999999999999995E-2</v>
      </c>
      <c r="AJ215" s="387"/>
      <c r="AK215" s="388"/>
      <c r="AL215" s="124">
        <f t="shared" ref="AL215:AL220" si="281">IFERROR(IF(AND(AA214="Impacto",AA215="Impacto"),(AL214-(+AL214*AD215)),IF(AND(AA215="Impacto",AA214="Probabilidad"),(AL214-(+AL214*AD215)),IF(AA215="Probabilidad",AL214,""))),"")</f>
        <v>0.4</v>
      </c>
      <c r="AM215" s="389"/>
      <c r="AN215" s="388"/>
      <c r="AO215" s="384"/>
      <c r="AP215" s="367"/>
      <c r="AQ215" s="120" t="s">
        <v>118</v>
      </c>
      <c r="AR215" s="134" t="s">
        <v>94</v>
      </c>
      <c r="AS215" s="134" t="s">
        <v>94</v>
      </c>
      <c r="AT215" s="134" t="s">
        <v>94</v>
      </c>
      <c r="AU215" s="134" t="s">
        <v>94</v>
      </c>
      <c r="AV215" s="371"/>
      <c r="AW215" s="142" t="s">
        <v>112</v>
      </c>
      <c r="AX215" s="253" t="s">
        <v>2867</v>
      </c>
      <c r="AY215" s="254" t="s">
        <v>2894</v>
      </c>
      <c r="AZ215" s="256" t="s">
        <v>2871</v>
      </c>
      <c r="BA215" s="142" t="s">
        <v>118</v>
      </c>
      <c r="BB215" s="128"/>
      <c r="BC215" s="128"/>
      <c r="BD215" s="128"/>
      <c r="BE215" s="373"/>
      <c r="BF215" s="374"/>
      <c r="BG215" s="374"/>
      <c r="BH215" s="131"/>
    </row>
    <row r="216" spans="1:1022" ht="69.75" customHeight="1">
      <c r="A216" s="430">
        <v>61</v>
      </c>
      <c r="B216" s="433" t="s">
        <v>712</v>
      </c>
      <c r="C216" s="367"/>
      <c r="D216" s="433" t="s">
        <v>1415</v>
      </c>
      <c r="E216" s="481" t="s">
        <v>1416</v>
      </c>
      <c r="F216" s="427"/>
      <c r="G216" s="490"/>
      <c r="H216" s="368"/>
      <c r="I216" s="369"/>
      <c r="J216" s="136" t="s">
        <v>741</v>
      </c>
      <c r="K216" s="115" t="s">
        <v>1431</v>
      </c>
      <c r="L216" s="369"/>
      <c r="M216" s="369"/>
      <c r="N216" s="398"/>
      <c r="O216" s="369"/>
      <c r="P216" s="391"/>
      <c r="Q216" s="385"/>
      <c r="R216" s="393"/>
      <c r="S216" s="394"/>
      <c r="T216" s="385"/>
      <c r="U216" s="386"/>
      <c r="V216" s="136" t="s">
        <v>124</v>
      </c>
      <c r="W216" s="116" t="s">
        <v>1432</v>
      </c>
      <c r="X216" s="117" t="s">
        <v>1433</v>
      </c>
      <c r="Y216" s="193" t="s">
        <v>1425</v>
      </c>
      <c r="Z216" s="119" t="s">
        <v>1426</v>
      </c>
      <c r="AA216" s="120" t="str">
        <f t="shared" si="5"/>
        <v>Probabilidad</v>
      </c>
      <c r="AB216" s="121" t="s">
        <v>740</v>
      </c>
      <c r="AC216" s="121" t="s">
        <v>728</v>
      </c>
      <c r="AD216" s="122" t="str">
        <f t="shared" si="6"/>
        <v>30%</v>
      </c>
      <c r="AE216" s="121" t="s">
        <v>729</v>
      </c>
      <c r="AF216" s="121" t="s">
        <v>730</v>
      </c>
      <c r="AG216" s="121" t="s">
        <v>731</v>
      </c>
      <c r="AH216" s="123">
        <f t="shared" ref="AH216:AH220" si="282">IFERROR(IF(AND(AA215="Probabilidad",AA216="Probabilidad"),(AI215-(+AI215*AD216)),IF(AND(AA216="Probabilidad",AA215="Impacto"),(AI215-(+AI215*AD216)),IF(AA216="Impacto",AI215,""))),"")</f>
        <v>5.04E-2</v>
      </c>
      <c r="AI216" s="122">
        <f t="shared" si="7"/>
        <v>5.04E-2</v>
      </c>
      <c r="AJ216" s="387"/>
      <c r="AK216" s="388"/>
      <c r="AL216" s="124">
        <f t="shared" si="281"/>
        <v>0.4</v>
      </c>
      <c r="AM216" s="389"/>
      <c r="AN216" s="388"/>
      <c r="AO216" s="384"/>
      <c r="AP216" s="367"/>
      <c r="AQ216" s="120" t="s">
        <v>128</v>
      </c>
      <c r="AR216" s="134" t="s">
        <v>94</v>
      </c>
      <c r="AS216" s="134" t="s">
        <v>94</v>
      </c>
      <c r="AT216" s="134" t="s">
        <v>94</v>
      </c>
      <c r="AU216" s="134" t="s">
        <v>94</v>
      </c>
      <c r="AV216" s="371"/>
      <c r="AW216" s="142" t="s">
        <v>124</v>
      </c>
      <c r="AX216" s="253" t="s">
        <v>2867</v>
      </c>
      <c r="AY216" s="254" t="s">
        <v>2872</v>
      </c>
      <c r="AZ216" s="255" t="s">
        <v>2873</v>
      </c>
      <c r="BA216" s="142" t="s">
        <v>128</v>
      </c>
      <c r="BB216" s="128"/>
      <c r="BC216" s="128"/>
      <c r="BD216" s="128"/>
      <c r="BE216" s="373"/>
      <c r="BF216" s="374"/>
      <c r="BG216" s="374"/>
      <c r="BH216" s="131"/>
    </row>
    <row r="217" spans="1:1022" ht="69" customHeight="1">
      <c r="A217" s="430">
        <v>61</v>
      </c>
      <c r="B217" s="433" t="s">
        <v>712</v>
      </c>
      <c r="C217" s="367"/>
      <c r="D217" s="433" t="s">
        <v>1415</v>
      </c>
      <c r="E217" s="481" t="s">
        <v>1416</v>
      </c>
      <c r="F217" s="427"/>
      <c r="G217" s="490"/>
      <c r="H217" s="368"/>
      <c r="I217" s="369"/>
      <c r="J217" s="136" t="s">
        <v>749</v>
      </c>
      <c r="K217" s="115" t="s">
        <v>1434</v>
      </c>
      <c r="L217" s="369"/>
      <c r="M217" s="369"/>
      <c r="N217" s="398"/>
      <c r="O217" s="369"/>
      <c r="P217" s="391"/>
      <c r="Q217" s="385"/>
      <c r="R217" s="393"/>
      <c r="S217" s="394"/>
      <c r="T217" s="385"/>
      <c r="U217" s="386"/>
      <c r="V217" s="136" t="s">
        <v>131</v>
      </c>
      <c r="W217" s="116" t="s">
        <v>1435</v>
      </c>
      <c r="X217" s="117" t="s">
        <v>1436</v>
      </c>
      <c r="Y217" s="193" t="s">
        <v>1425</v>
      </c>
      <c r="Z217" s="119" t="s">
        <v>1426</v>
      </c>
      <c r="AA217" s="120" t="str">
        <f t="shared" si="5"/>
        <v>Probabilidad</v>
      </c>
      <c r="AB217" s="121" t="s">
        <v>727</v>
      </c>
      <c r="AC217" s="121" t="s">
        <v>728</v>
      </c>
      <c r="AD217" s="122" t="str">
        <f t="shared" si="6"/>
        <v>40%</v>
      </c>
      <c r="AE217" s="121" t="s">
        <v>729</v>
      </c>
      <c r="AF217" s="121" t="s">
        <v>730</v>
      </c>
      <c r="AG217" s="121" t="s">
        <v>731</v>
      </c>
      <c r="AH217" s="123">
        <f t="shared" si="282"/>
        <v>3.024E-2</v>
      </c>
      <c r="AI217" s="122">
        <f t="shared" si="7"/>
        <v>3.024E-2</v>
      </c>
      <c r="AJ217" s="387"/>
      <c r="AK217" s="388"/>
      <c r="AL217" s="124">
        <f t="shared" si="281"/>
        <v>0.4</v>
      </c>
      <c r="AM217" s="389"/>
      <c r="AN217" s="388"/>
      <c r="AO217" s="384"/>
      <c r="AP217" s="367"/>
      <c r="AQ217" s="120" t="s">
        <v>136</v>
      </c>
      <c r="AR217" s="134" t="s">
        <v>94</v>
      </c>
      <c r="AS217" s="134" t="s">
        <v>94</v>
      </c>
      <c r="AT217" s="134" t="s">
        <v>94</v>
      </c>
      <c r="AU217" s="134" t="s">
        <v>94</v>
      </c>
      <c r="AV217" s="371"/>
      <c r="AW217" s="142" t="s">
        <v>131</v>
      </c>
      <c r="AX217" s="253" t="s">
        <v>2867</v>
      </c>
      <c r="AY217" s="254" t="s">
        <v>2874</v>
      </c>
      <c r="AZ217" s="255" t="s">
        <v>2875</v>
      </c>
      <c r="BA217" s="143" t="s">
        <v>136</v>
      </c>
      <c r="BB217" s="128"/>
      <c r="BC217" s="128"/>
      <c r="BD217" s="128"/>
      <c r="BE217" s="373"/>
      <c r="BF217" s="374"/>
      <c r="BG217" s="374"/>
      <c r="BH217" s="131"/>
    </row>
    <row r="218" spans="1:1022" ht="70.5" customHeight="1">
      <c r="A218" s="430">
        <v>61</v>
      </c>
      <c r="B218" s="433" t="s">
        <v>712</v>
      </c>
      <c r="C218" s="367"/>
      <c r="D218" s="433" t="s">
        <v>1415</v>
      </c>
      <c r="E218" s="481" t="s">
        <v>1416</v>
      </c>
      <c r="F218" s="427"/>
      <c r="G218" s="490"/>
      <c r="H218" s="368"/>
      <c r="I218" s="369"/>
      <c r="J218" s="136" t="s">
        <v>756</v>
      </c>
      <c r="K218" s="115" t="s">
        <v>1437</v>
      </c>
      <c r="L218" s="369"/>
      <c r="M218" s="369"/>
      <c r="N218" s="398"/>
      <c r="O218" s="369"/>
      <c r="P218" s="391"/>
      <c r="Q218" s="385"/>
      <c r="R218" s="393"/>
      <c r="S218" s="394"/>
      <c r="T218" s="385"/>
      <c r="U218" s="386"/>
      <c r="V218" s="136" t="s">
        <v>139</v>
      </c>
      <c r="W218" s="116" t="s">
        <v>1438</v>
      </c>
      <c r="X218" s="117" t="s">
        <v>1439</v>
      </c>
      <c r="Y218" s="193" t="s">
        <v>1425</v>
      </c>
      <c r="Z218" s="119" t="s">
        <v>1426</v>
      </c>
      <c r="AA218" s="120" t="str">
        <f t="shared" si="5"/>
        <v>Probabilidad</v>
      </c>
      <c r="AB218" s="121" t="s">
        <v>740</v>
      </c>
      <c r="AC218" s="121" t="s">
        <v>728</v>
      </c>
      <c r="AD218" s="122" t="str">
        <f t="shared" si="6"/>
        <v>30%</v>
      </c>
      <c r="AE218" s="121" t="s">
        <v>729</v>
      </c>
      <c r="AF218" s="121" t="s">
        <v>730</v>
      </c>
      <c r="AG218" s="121" t="s">
        <v>731</v>
      </c>
      <c r="AH218" s="123">
        <f t="shared" si="282"/>
        <v>2.1167999999999999E-2</v>
      </c>
      <c r="AI218" s="122">
        <f t="shared" si="7"/>
        <v>2.1167999999999999E-2</v>
      </c>
      <c r="AJ218" s="387"/>
      <c r="AK218" s="388"/>
      <c r="AL218" s="124">
        <f t="shared" si="281"/>
        <v>0.4</v>
      </c>
      <c r="AM218" s="389"/>
      <c r="AN218" s="388"/>
      <c r="AO218" s="384"/>
      <c r="AP218" s="367"/>
      <c r="AQ218" s="120" t="s">
        <v>145</v>
      </c>
      <c r="AR218" s="134" t="s">
        <v>94</v>
      </c>
      <c r="AS218" s="134" t="s">
        <v>94</v>
      </c>
      <c r="AT218" s="134" t="s">
        <v>94</v>
      </c>
      <c r="AU218" s="134" t="s">
        <v>94</v>
      </c>
      <c r="AV218" s="371"/>
      <c r="AW218" s="142" t="s">
        <v>139</v>
      </c>
      <c r="AX218" s="253" t="s">
        <v>2867</v>
      </c>
      <c r="AY218" s="254" t="s">
        <v>2876</v>
      </c>
      <c r="AZ218" s="255" t="s">
        <v>2877</v>
      </c>
      <c r="BA218" s="143" t="s">
        <v>145</v>
      </c>
      <c r="BB218" s="128"/>
      <c r="BC218" s="128"/>
      <c r="BD218" s="128"/>
      <c r="BE218" s="373"/>
      <c r="BF218" s="374"/>
      <c r="BG218" s="374"/>
      <c r="BH218" s="131"/>
    </row>
    <row r="219" spans="1:1022" ht="18.95" customHeight="1">
      <c r="A219" s="430">
        <v>61</v>
      </c>
      <c r="B219" s="433" t="s">
        <v>712</v>
      </c>
      <c r="C219" s="367"/>
      <c r="D219" s="433" t="s">
        <v>1415</v>
      </c>
      <c r="E219" s="481" t="s">
        <v>1416</v>
      </c>
      <c r="F219" s="427"/>
      <c r="G219" s="490"/>
      <c r="H219" s="368"/>
      <c r="I219" s="369"/>
      <c r="J219" s="136" t="s">
        <v>757</v>
      </c>
      <c r="K219" s="115"/>
      <c r="L219" s="369"/>
      <c r="M219" s="369"/>
      <c r="N219" s="398"/>
      <c r="O219" s="369"/>
      <c r="P219" s="391"/>
      <c r="Q219" s="385"/>
      <c r="R219" s="393"/>
      <c r="S219" s="394"/>
      <c r="T219" s="385"/>
      <c r="U219" s="386"/>
      <c r="V219" s="136" t="s">
        <v>150</v>
      </c>
      <c r="W219" s="116"/>
      <c r="X219" s="117"/>
      <c r="Y219" s="118"/>
      <c r="Z219" s="116"/>
      <c r="AA219" s="120" t="str">
        <f t="shared" si="5"/>
        <v/>
      </c>
      <c r="AB219" s="121"/>
      <c r="AC219" s="121"/>
      <c r="AD219" s="122" t="str">
        <f t="shared" si="6"/>
        <v/>
      </c>
      <c r="AE219" s="121"/>
      <c r="AF219" s="121"/>
      <c r="AG219" s="121"/>
      <c r="AH219" s="123" t="str">
        <f t="shared" si="282"/>
        <v/>
      </c>
      <c r="AI219" s="122" t="str">
        <f t="shared" si="7"/>
        <v/>
      </c>
      <c r="AJ219" s="387"/>
      <c r="AK219" s="388"/>
      <c r="AL219" s="124" t="str">
        <f t="shared" si="281"/>
        <v/>
      </c>
      <c r="AM219" s="389"/>
      <c r="AN219" s="388"/>
      <c r="AO219" s="384"/>
      <c r="AP219" s="367"/>
      <c r="AQ219" s="120" t="s">
        <v>155</v>
      </c>
      <c r="AR219" s="119"/>
      <c r="AS219" s="119"/>
      <c r="AT219" s="126"/>
      <c r="AU219" s="119"/>
      <c r="AV219" s="371"/>
      <c r="AW219" s="142" t="s">
        <v>150</v>
      </c>
      <c r="AX219" s="128"/>
      <c r="AY219" s="129"/>
      <c r="AZ219" s="130"/>
      <c r="BA219" s="143" t="s">
        <v>155</v>
      </c>
      <c r="BB219" s="128"/>
      <c r="BC219" s="128"/>
      <c r="BD219" s="128"/>
      <c r="BE219" s="373"/>
      <c r="BF219" s="374"/>
      <c r="BG219" s="374"/>
      <c r="BH219" s="131"/>
    </row>
    <row r="220" spans="1:1022" ht="23.1" customHeight="1">
      <c r="A220" s="431">
        <v>61</v>
      </c>
      <c r="B220" s="434" t="s">
        <v>712</v>
      </c>
      <c r="C220" s="367"/>
      <c r="D220" s="434" t="s">
        <v>1415</v>
      </c>
      <c r="E220" s="481" t="s">
        <v>1416</v>
      </c>
      <c r="F220" s="427"/>
      <c r="G220" s="490"/>
      <c r="H220" s="368"/>
      <c r="I220" s="369"/>
      <c r="J220" s="136" t="s">
        <v>758</v>
      </c>
      <c r="K220" s="115"/>
      <c r="L220" s="369"/>
      <c r="M220" s="369"/>
      <c r="N220" s="398"/>
      <c r="O220" s="369"/>
      <c r="P220" s="392"/>
      <c r="Q220" s="385"/>
      <c r="R220" s="393"/>
      <c r="S220" s="394"/>
      <c r="T220" s="385"/>
      <c r="U220" s="386"/>
      <c r="V220" s="136" t="s">
        <v>161</v>
      </c>
      <c r="W220" s="116"/>
      <c r="X220" s="117"/>
      <c r="Y220" s="118"/>
      <c r="Z220" s="116"/>
      <c r="AA220" s="120" t="str">
        <f t="shared" si="5"/>
        <v/>
      </c>
      <c r="AB220" s="121"/>
      <c r="AC220" s="121"/>
      <c r="AD220" s="122" t="str">
        <f t="shared" si="6"/>
        <v/>
      </c>
      <c r="AE220" s="121"/>
      <c r="AF220" s="121"/>
      <c r="AG220" s="121"/>
      <c r="AH220" s="123" t="str">
        <f t="shared" si="282"/>
        <v/>
      </c>
      <c r="AI220" s="122" t="str">
        <f t="shared" si="7"/>
        <v/>
      </c>
      <c r="AJ220" s="387"/>
      <c r="AK220" s="388"/>
      <c r="AL220" s="124" t="str">
        <f t="shared" si="281"/>
        <v/>
      </c>
      <c r="AM220" s="389"/>
      <c r="AN220" s="388"/>
      <c r="AO220" s="384"/>
      <c r="AP220" s="367"/>
      <c r="AQ220" s="120" t="s">
        <v>162</v>
      </c>
      <c r="AR220" s="119"/>
      <c r="AS220" s="119"/>
      <c r="AT220" s="126"/>
      <c r="AU220" s="119"/>
      <c r="AV220" s="372"/>
      <c r="AW220" s="142" t="s">
        <v>161</v>
      </c>
      <c r="AX220" s="128"/>
      <c r="AY220" s="129"/>
      <c r="AZ220" s="130"/>
      <c r="BA220" s="143" t="s">
        <v>162</v>
      </c>
      <c r="BB220" s="128"/>
      <c r="BC220" s="128"/>
      <c r="BD220" s="128"/>
      <c r="BE220" s="373"/>
      <c r="BF220" s="374"/>
      <c r="BG220" s="374"/>
      <c r="BH220" s="131"/>
    </row>
    <row r="221" spans="1:1022" s="144" customFormat="1" ht="114" customHeight="1">
      <c r="A221" s="429">
        <v>62</v>
      </c>
      <c r="B221" s="432" t="s">
        <v>712</v>
      </c>
      <c r="C221" s="367" t="s">
        <v>713</v>
      </c>
      <c r="D221" s="432" t="s">
        <v>1415</v>
      </c>
      <c r="E221" s="481" t="s">
        <v>1440</v>
      </c>
      <c r="F221" s="427" t="s">
        <v>1441</v>
      </c>
      <c r="G221" s="367" t="s">
        <v>1442</v>
      </c>
      <c r="H221" s="368" t="str">
        <f>IF(B221="Seguridad_Información","Posibilidad de "&amp;C221&amp;"con "&amp;M221&amp;" "&amp;"por"&amp;" "&amp;I221&amp;" "&amp;"debido a"&amp;" "&amp;L221,"Posibilidad de"&amp;" "&amp;M221&amp;" "&amp;"por"&amp;" "&amp;I221&amp;" debido a"&amp;" "&amp;L221)</f>
        <v>Posibilidad de Afectación Económica y Reputacional por no identificar las necesidades de mantenimiento en las instalaciones de manera oportuna debido a la falta de planeación de las actividades de mantenimiento a ejecutar y desconocimiento de los funcionarios sobre como reportar las fallas en las instalaciones</v>
      </c>
      <c r="I221" s="369" t="s">
        <v>1443</v>
      </c>
      <c r="J221" s="136" t="s">
        <v>717</v>
      </c>
      <c r="K221" s="115" t="s">
        <v>1444</v>
      </c>
      <c r="L221" s="369" t="s">
        <v>1445</v>
      </c>
      <c r="M221" s="425" t="s">
        <v>763</v>
      </c>
      <c r="N221" s="397" t="s">
        <v>1446</v>
      </c>
      <c r="O221" s="369" t="s">
        <v>848</v>
      </c>
      <c r="P221" s="390" t="str">
        <f>IF(OR($O221=[3]Tabla_Probabilidad!$D$30,$O221=[3]Tabla_Probabilidad!$D$32,$O221=[3]Tabla_Probabilidad!$J$32),"Muy Baja",IF(OR($O221=[3]Tabla_Probabilidad!$E$30,$O221=[3]Tabla_Probabilidad!$E$32,$O221=[3]Tabla_Probabilidad!$K$32),"Baja",IF(OR($O221=[3]Tabla_Probabilidad!$F$30,$O221=[3]Tabla_Probabilidad!$F$32,$O221=[3]Tabla_Probabilidad!$L$32),"Media",IF(OR($O221=[3]Tabla_Probabilidad!$G$30,$O221=[3]Tabla_Probabilidad!$G$32,$O221=[3]Tabla_Probabilidad!$M$32),"Alta",IF(OR($O221=[3]Tabla_Probabilidad!$H$30,$O221=[3]Tabla_Probabilidad!$H$32,$O221=[3]Tabla_Probabilidad!$N$32),"Muy Alta","")))))</f>
        <v>Muy Baja</v>
      </c>
      <c r="Q221" s="385">
        <f t="shared" ref="Q221" si="283">IF(P221="","",IF(P221="Muy Baja",0.2,IF(P221="Baja",0.4,IF(P221="Media",0.6,IF(P221="Alta",0.8,IF(P221="Muy Alta",1,))))))</f>
        <v>0.2</v>
      </c>
      <c r="R221" s="393" t="s">
        <v>1447</v>
      </c>
      <c r="S221" s="394" t="str">
        <f>IF(OR($R221=[3]Tabla_Impacto!$D$24,$R221=[3]Tabla_Impacto!$D$27,$R221=[3]Tabla_Impacto!$J$24,$R221=[3]Tabla_Impacto!$P$26,$R221=[3]Tabla_Impacto!$V$26,$R221=[3]Tabla_Impacto!$AB$26),"Leve",IF(OR($R221=[3]Tabla_Impacto!$E$24,$R221=[3]Tabla_Impacto!$E$27,$R221=[3]Tabla_Impacto!$K$24,$R221=[3]Tabla_Impacto!$Q$26,$R221=[3]Tabla_Impacto!$W$26,$R221=[3]Tabla_Impacto!$AC$26),"Menor",IF(OR($R221=[3]Tabla_Impacto!$F$24,$R221=[3]Tabla_Impacto!$F$27,$R221=[3]Tabla_Impacto!$L$24,$R221=[3]Tabla_Impacto!$R$26,$R221=[3]Tabla_Impacto!$X$26,$R221=[3]Tabla_Impacto!$AD$26),"Moderado",IF(OR($R221=[3]Tabla_Impacto!$G$24,$R221=[3]Tabla_Impacto!$G$27,$R221=[3]Tabla_Impacto!$M$24,$R221=[3]Tabla_Impacto!$S$26,$R221=[3]Tabla_Impacto!$Y$26,$R221=[3]Tabla_Impacto!$AE$26),"Mayor",IF(OR($R221=[3]Tabla_Impacto!$H$24,$R221=[3]Tabla_Impacto!$H$27,$R221=[3]Tabla_Impacto!$N$24,$R221=[3]Tabla_Impacto!$T$26,$R221=[3]Tabla_Impacto!$Z$26,$R221=[3]Tabla_Impacto!$AF$26),"Catastrófico","")))))</f>
        <v>Leve</v>
      </c>
      <c r="T221" s="385">
        <f t="shared" ref="T221" si="284">IF(S221="","",IF(S221="Leve",0.2,IF(S221="Menor",0.4,IF(S221="Moderado",0.6,IF(S221="Mayor",0.8,IF(S221="Catastrófico",1,))))))</f>
        <v>0.2</v>
      </c>
      <c r="U221" s="386" t="str">
        <f t="shared" ref="U221" si="285">IF(OR(AND(P221="Muy Baja",S221="Leve"),AND(P221="Muy Baja",S221="Menor"),AND(P221="Baja",S221="Leve")),"Bajo",IF(OR(AND(P221="Muy baja",S221="Moderado"),AND(P221="Baja",S221="Menor"),AND(P221="Baja",S221="Moderado"),AND(P221="Media",S221="Leve"),AND(P221="Media",S221="Menor"),AND(P221="Media",S221="Moderado"),AND(P221="Alta",S221="Leve"),AND(P221="Alta",S221="Menor")),"Moderado",IF(OR(AND(P221="Muy Baja",S221="Mayor"),AND(P221="Baja",S221="Mayor"),AND(P221="Media",S221="Mayor"),AND(P221="Alta",S221="Moderado"),AND(P221="Alta",S221="Mayor"),AND(P221="Muy Alta",S221="Leve"),AND(P221="Muy Alta",S221="Menor"),AND(P221="Muy Alta",S221="Moderado"),AND(P221="Muy Alta",S221="Mayor")),"Alto",IF(OR(AND(P221="Muy Baja",S221="Catastrófico"),AND(P221="Baja",S221="Catastrófico"),AND(P221="Media",S221="Catastrófico"),AND(P221="Alta",S221="Catastrófico"),AND(P221="Muy Alta",S221="Catastrófico")),"Extremo",""))))</f>
        <v>Bajo</v>
      </c>
      <c r="V221" s="136" t="s">
        <v>91</v>
      </c>
      <c r="W221" s="116" t="s">
        <v>1448</v>
      </c>
      <c r="X221" s="117" t="s">
        <v>1449</v>
      </c>
      <c r="Y221" s="119" t="s">
        <v>1450</v>
      </c>
      <c r="Z221" s="119" t="s">
        <v>1426</v>
      </c>
      <c r="AA221" s="120" t="str">
        <f t="shared" si="5"/>
        <v>Probabilidad</v>
      </c>
      <c r="AB221" s="121" t="s">
        <v>727</v>
      </c>
      <c r="AC221" s="121" t="s">
        <v>728</v>
      </c>
      <c r="AD221" s="122" t="str">
        <f t="shared" si="6"/>
        <v>40%</v>
      </c>
      <c r="AE221" s="121" t="s">
        <v>729</v>
      </c>
      <c r="AF221" s="121" t="s">
        <v>730</v>
      </c>
      <c r="AG221" s="121" t="s">
        <v>731</v>
      </c>
      <c r="AH221" s="123">
        <f>IFERROR(IF(AA221="Probabilidad",(Q221-(+Q221*AD221)),IF(AA221="Impacto",Q221,"")),"")</f>
        <v>0.12</v>
      </c>
      <c r="AI221" s="122">
        <f t="shared" si="7"/>
        <v>0.12</v>
      </c>
      <c r="AJ221" s="387" t="str">
        <f t="shared" ref="AJ221" si="286">IFERROR(IF(AK221="","",IF(AK221&lt;=0.2,"Muy Baja",IF(AK221&lt;=0.4,"Baja",IF(AK221&lt;=0.6,"Media",IF(AK221&lt;=0.8,"Alta","Muy Alta"))))),"")</f>
        <v>Muy Baja</v>
      </c>
      <c r="AK221" s="388">
        <f t="shared" ref="AK221" si="287">IFERROR(LOOKUP(MAX(AI221:AI227)+1,(AI221:AI227)),"")</f>
        <v>5.0399999999999993E-2</v>
      </c>
      <c r="AL221" s="124">
        <f>IFERROR(IF(AA221="Impacto",(T221-(+T221*AD221)),IF(AA221="Probabilidad",T221,"")),"")</f>
        <v>0.2</v>
      </c>
      <c r="AM221" s="389" t="str">
        <f t="shared" ref="AM221" si="288">IFERROR(IF(AN221="","",IF(AN221&lt;=0.2,"Leve",IF(AN221&lt;=0.4,"Menor",IF(AN221&lt;=0.6,"Moderado",IF(AN221&lt;=0.8,"Mayor","Catastrófico"))))),"")</f>
        <v>Leve</v>
      </c>
      <c r="AN221" s="388">
        <f t="shared" ref="AN221" si="289">IFERROR(LOOKUP(MAX(AL221:AL227)+1,(AL221:AL227)),"")</f>
        <v>0.2</v>
      </c>
      <c r="AO221" s="384" t="str">
        <f t="shared" ref="AO221" si="290">IFERROR(IF(OR(AND(AJ221="Muy Baja",AM221="Leve"),AND(AJ221="Muy Baja",AM221="Menor"),AND(AJ221="Baja",AM221="Leve")),"Bajo",IF(OR(AND(AJ221="Muy baja",AM221="Moderado"),AND(AJ221="Baja",AM221="Menor"),AND(AJ221="Baja",AM221="Moderado"),AND(AJ221="Media",AM221="Leve"),AND(AJ221="Media",AM221="Menor"),AND(AJ221="Media",AM221="Moderado"),AND(AJ221="Alta",AM221="Leve"),AND(AJ221="Alta",AM221="Menor")),"Moderado",IF(OR(AND(AJ221="Muy Baja",AM221="Mayor"),AND(AJ221="Baja",AM221="Mayor"),AND(AJ221="Media",AM221="Mayor"),AND(AJ221="Alta",AM221="Moderado"),AND(AJ221="Alta",AM221="Mayor"),AND(AJ221="Muy Alta",AM221="Leve"),AND(AJ221="Muy Alta",AM221="Menor"),AND(AJ221="Muy Alta",AM221="Moderado"),AND(AJ221="Muy Alta",AM221="Mayor")),"Alto",IF(OR(AND(AJ221="Muy Baja",AM221="Catastrófico"),AND(AJ221="Baja",AM221="Catastrófico"),AND(AJ221="Media",AM221="Catastrófico"),AND(AJ221="Alta",AM221="Catastrófico"),AND(AJ221="Muy Alta",AM221="Catastrófico")),"Extremo","")))),"")</f>
        <v>Bajo</v>
      </c>
      <c r="AP221" s="367" t="s">
        <v>821</v>
      </c>
      <c r="AQ221" s="120" t="s">
        <v>105</v>
      </c>
      <c r="AR221" s="134" t="s">
        <v>94</v>
      </c>
      <c r="AS221" s="134" t="s">
        <v>94</v>
      </c>
      <c r="AT221" s="134" t="s">
        <v>94</v>
      </c>
      <c r="AU221" s="134" t="s">
        <v>94</v>
      </c>
      <c r="AV221" s="370" t="s">
        <v>1451</v>
      </c>
      <c r="AW221" s="142" t="s">
        <v>91</v>
      </c>
      <c r="AX221" s="253" t="s">
        <v>2867</v>
      </c>
      <c r="AY221" s="254" t="s">
        <v>2878</v>
      </c>
      <c r="AZ221" s="255" t="s">
        <v>2879</v>
      </c>
      <c r="BA221" s="143" t="s">
        <v>105</v>
      </c>
      <c r="BB221" s="128"/>
      <c r="BC221" s="128"/>
      <c r="BD221" s="128"/>
      <c r="BE221" s="373" t="s">
        <v>2891</v>
      </c>
      <c r="BF221" s="447"/>
      <c r="BG221" s="447"/>
      <c r="BH221" s="182"/>
      <c r="BI221" s="90"/>
      <c r="BJ221" s="90"/>
      <c r="BK221" s="90"/>
      <c r="BL221" s="90"/>
      <c r="BM221" s="90"/>
      <c r="BN221" s="90"/>
      <c r="BO221" s="90"/>
      <c r="BP221" s="90"/>
      <c r="BQ221" s="90"/>
      <c r="BR221" s="90"/>
      <c r="BS221" s="90"/>
      <c r="BT221" s="90"/>
      <c r="BU221" s="90"/>
      <c r="BV221" s="90"/>
      <c r="BW221" s="90"/>
      <c r="BX221" s="90"/>
      <c r="BY221" s="90"/>
      <c r="BZ221" s="90"/>
      <c r="CA221" s="90"/>
      <c r="CB221" s="90"/>
      <c r="CC221" s="90"/>
      <c r="CD221" s="90"/>
      <c r="CE221" s="90"/>
      <c r="CF221" s="90"/>
      <c r="CG221" s="90"/>
      <c r="CH221" s="90"/>
      <c r="CI221" s="90"/>
      <c r="CJ221" s="90"/>
      <c r="CK221" s="90"/>
      <c r="CL221" s="90"/>
      <c r="CM221" s="90"/>
      <c r="CN221" s="90"/>
      <c r="CO221" s="90"/>
      <c r="CP221" s="90"/>
      <c r="CQ221" s="90"/>
      <c r="CR221" s="90"/>
      <c r="CS221" s="90"/>
      <c r="CT221" s="90"/>
      <c r="CU221" s="90"/>
      <c r="CV221" s="90"/>
      <c r="CW221" s="90"/>
      <c r="CX221" s="90"/>
      <c r="CY221" s="90"/>
      <c r="CZ221" s="90"/>
      <c r="DA221" s="90"/>
      <c r="DB221" s="90"/>
      <c r="DC221" s="90"/>
      <c r="DD221" s="90"/>
      <c r="DE221" s="90"/>
      <c r="DF221" s="90"/>
      <c r="DG221" s="90"/>
      <c r="DH221" s="90"/>
      <c r="DI221" s="90"/>
      <c r="DJ221" s="90"/>
      <c r="DK221" s="90"/>
      <c r="DL221" s="90"/>
      <c r="DM221" s="90"/>
      <c r="DN221" s="90"/>
      <c r="DO221" s="90"/>
      <c r="DP221" s="90"/>
      <c r="DQ221" s="90"/>
      <c r="DR221" s="90"/>
      <c r="DS221" s="90"/>
      <c r="DT221" s="90"/>
      <c r="DU221" s="90"/>
      <c r="DV221" s="90"/>
      <c r="DW221" s="90"/>
      <c r="DX221" s="90"/>
      <c r="DY221" s="90"/>
      <c r="DZ221" s="90"/>
      <c r="EA221" s="90"/>
      <c r="EB221" s="90"/>
      <c r="EC221" s="90"/>
      <c r="ED221" s="90"/>
      <c r="EE221" s="90"/>
      <c r="EF221" s="90"/>
      <c r="EG221" s="90"/>
      <c r="EH221" s="90"/>
      <c r="EI221" s="90"/>
      <c r="EJ221" s="90"/>
      <c r="EK221" s="90"/>
      <c r="EL221" s="90"/>
      <c r="EM221" s="90"/>
      <c r="EN221" s="90"/>
      <c r="EO221" s="90"/>
      <c r="EP221" s="90"/>
      <c r="EQ221" s="90"/>
      <c r="ER221" s="90"/>
      <c r="ES221" s="90"/>
      <c r="ET221" s="90"/>
      <c r="EU221" s="90"/>
      <c r="EV221" s="90"/>
      <c r="EW221" s="90"/>
      <c r="EX221" s="90"/>
      <c r="EY221" s="90"/>
      <c r="EZ221" s="90"/>
      <c r="FA221" s="90"/>
      <c r="FB221" s="90"/>
      <c r="FC221" s="90"/>
      <c r="FD221" s="90"/>
      <c r="FE221" s="90"/>
      <c r="FF221" s="90"/>
      <c r="FG221" s="90"/>
      <c r="FH221" s="90"/>
      <c r="FI221" s="90"/>
      <c r="FJ221" s="90"/>
      <c r="FK221" s="90"/>
      <c r="FL221" s="90"/>
      <c r="FM221" s="90"/>
      <c r="FN221" s="90"/>
      <c r="FO221" s="90"/>
      <c r="FP221" s="90"/>
      <c r="FQ221" s="90"/>
      <c r="FR221" s="90"/>
      <c r="FS221" s="90"/>
      <c r="FT221" s="90"/>
      <c r="FU221" s="90"/>
      <c r="FV221" s="90"/>
      <c r="FW221" s="90"/>
      <c r="FX221" s="90"/>
      <c r="FY221" s="90"/>
      <c r="FZ221" s="90"/>
      <c r="GA221" s="90"/>
      <c r="GB221" s="90"/>
      <c r="GC221" s="90"/>
      <c r="GD221" s="90"/>
      <c r="GE221" s="90"/>
      <c r="GF221" s="90"/>
      <c r="GG221" s="90"/>
      <c r="GH221" s="90"/>
      <c r="GI221" s="90"/>
      <c r="GJ221" s="90"/>
      <c r="GK221" s="90"/>
      <c r="GL221" s="90"/>
      <c r="GM221" s="90"/>
      <c r="GN221" s="90"/>
      <c r="GO221" s="90"/>
      <c r="GP221" s="90"/>
      <c r="GQ221" s="90"/>
      <c r="GR221" s="90"/>
      <c r="GS221" s="90"/>
      <c r="GT221" s="90"/>
      <c r="GU221" s="90"/>
      <c r="GV221" s="90"/>
      <c r="GW221" s="90"/>
      <c r="GX221" s="90"/>
      <c r="GY221" s="90"/>
      <c r="GZ221" s="90"/>
      <c r="HA221" s="90"/>
      <c r="HB221" s="90"/>
      <c r="HC221" s="90"/>
      <c r="HD221" s="90"/>
      <c r="HE221" s="90"/>
      <c r="HF221" s="90"/>
      <c r="HG221" s="90"/>
      <c r="HH221" s="90"/>
      <c r="HI221" s="90"/>
      <c r="HJ221" s="90"/>
      <c r="HK221" s="90"/>
      <c r="HL221" s="90"/>
      <c r="HM221" s="90"/>
      <c r="HN221" s="90"/>
      <c r="HO221" s="90"/>
      <c r="HP221" s="90"/>
      <c r="HQ221" s="90"/>
      <c r="HR221" s="90"/>
      <c r="HS221" s="90"/>
      <c r="HT221" s="90"/>
      <c r="HU221" s="90"/>
      <c r="HV221" s="90"/>
      <c r="HW221" s="90"/>
      <c r="HX221" s="90"/>
      <c r="HY221" s="90"/>
      <c r="HZ221" s="90"/>
      <c r="IA221" s="90"/>
      <c r="IB221" s="90"/>
      <c r="IC221" s="90"/>
      <c r="ID221" s="90"/>
      <c r="IE221" s="90"/>
      <c r="IF221" s="90"/>
      <c r="IG221" s="90"/>
      <c r="IH221" s="90"/>
      <c r="II221" s="90"/>
      <c r="IJ221" s="90"/>
      <c r="IK221" s="90"/>
      <c r="IL221" s="90"/>
      <c r="IM221" s="90"/>
      <c r="IN221" s="90"/>
      <c r="IO221" s="90"/>
      <c r="IP221" s="90"/>
      <c r="IQ221" s="90"/>
      <c r="IR221" s="90"/>
      <c r="IS221" s="90"/>
      <c r="IT221" s="90"/>
      <c r="IU221" s="90"/>
      <c r="IV221" s="90"/>
      <c r="IW221" s="90"/>
      <c r="IX221" s="90"/>
      <c r="IY221" s="90"/>
      <c r="IZ221" s="90"/>
      <c r="JA221" s="90"/>
      <c r="JB221" s="90"/>
      <c r="JC221" s="90"/>
      <c r="JD221" s="90"/>
      <c r="JE221" s="90"/>
      <c r="JF221" s="90"/>
      <c r="JG221" s="90"/>
      <c r="JH221" s="90"/>
      <c r="JI221" s="90"/>
      <c r="JJ221" s="90"/>
      <c r="JK221" s="90"/>
      <c r="JL221" s="90"/>
      <c r="JM221" s="90"/>
      <c r="JN221" s="90"/>
      <c r="JO221" s="90"/>
      <c r="JP221" s="90"/>
      <c r="JQ221" s="90"/>
      <c r="JR221" s="90"/>
      <c r="JS221" s="90"/>
      <c r="JT221" s="90"/>
      <c r="JU221" s="90"/>
      <c r="JV221" s="90"/>
      <c r="JW221" s="90"/>
      <c r="JX221" s="90"/>
      <c r="JY221" s="90"/>
      <c r="JZ221" s="90"/>
      <c r="KA221" s="90"/>
      <c r="KB221" s="90"/>
      <c r="KC221" s="90"/>
      <c r="KD221" s="90"/>
      <c r="KE221" s="90"/>
      <c r="KF221" s="90"/>
      <c r="KG221" s="90"/>
      <c r="KH221" s="90"/>
      <c r="KI221" s="90"/>
      <c r="KJ221" s="90"/>
      <c r="KK221" s="90"/>
      <c r="KL221" s="90"/>
      <c r="KM221" s="90"/>
      <c r="KN221" s="90"/>
      <c r="KO221" s="90"/>
      <c r="KP221" s="90"/>
      <c r="KQ221" s="90"/>
      <c r="KR221" s="90"/>
      <c r="KS221" s="90"/>
      <c r="KT221" s="90"/>
      <c r="KU221" s="90"/>
      <c r="KV221" s="90"/>
      <c r="KW221" s="90"/>
      <c r="KX221" s="90"/>
      <c r="KY221" s="90"/>
      <c r="KZ221" s="90"/>
      <c r="LA221" s="90"/>
      <c r="LB221" s="90"/>
      <c r="LC221" s="90"/>
      <c r="LD221" s="90"/>
      <c r="LE221" s="90"/>
      <c r="LF221" s="90"/>
      <c r="LG221" s="90"/>
      <c r="LH221" s="90"/>
      <c r="LI221" s="90"/>
      <c r="LJ221" s="90"/>
      <c r="LK221" s="90"/>
      <c r="LL221" s="90"/>
      <c r="LM221" s="90"/>
      <c r="LN221" s="90"/>
      <c r="LO221" s="90"/>
      <c r="LP221" s="90"/>
      <c r="LQ221" s="90"/>
      <c r="LR221" s="90"/>
      <c r="LS221" s="90"/>
      <c r="LT221" s="90"/>
      <c r="LU221" s="90"/>
      <c r="LV221" s="90"/>
      <c r="LW221" s="90"/>
      <c r="LX221" s="90"/>
      <c r="LY221" s="90"/>
      <c r="LZ221" s="90"/>
      <c r="MA221" s="90"/>
      <c r="MB221" s="90"/>
      <c r="MC221" s="90"/>
      <c r="MD221" s="90"/>
      <c r="ME221" s="90"/>
      <c r="MF221" s="90"/>
      <c r="MG221" s="90"/>
      <c r="MH221" s="90"/>
      <c r="MI221" s="90"/>
      <c r="MJ221" s="90"/>
      <c r="MK221" s="90"/>
      <c r="ML221" s="90"/>
      <c r="MM221" s="90"/>
      <c r="MN221" s="90"/>
      <c r="MO221" s="90"/>
      <c r="MP221" s="90"/>
      <c r="MQ221" s="90"/>
      <c r="MR221" s="90"/>
      <c r="MS221" s="90"/>
      <c r="MT221" s="90"/>
      <c r="MU221" s="90"/>
      <c r="MV221" s="90"/>
      <c r="MW221" s="90"/>
      <c r="MX221" s="90"/>
      <c r="MY221" s="90"/>
      <c r="MZ221" s="90"/>
      <c r="NA221" s="90"/>
      <c r="NB221" s="90"/>
      <c r="NC221" s="90"/>
      <c r="ND221" s="90"/>
      <c r="NE221" s="90"/>
      <c r="NF221" s="90"/>
      <c r="NG221" s="90"/>
      <c r="NH221" s="90"/>
      <c r="NI221" s="90"/>
      <c r="NJ221" s="90"/>
      <c r="NK221" s="90"/>
      <c r="NL221" s="90"/>
      <c r="NM221" s="90"/>
      <c r="NN221" s="90"/>
      <c r="NO221" s="90"/>
      <c r="NP221" s="90"/>
      <c r="NQ221" s="90"/>
      <c r="NR221" s="90"/>
      <c r="NS221" s="90"/>
      <c r="NT221" s="90"/>
      <c r="NU221" s="90"/>
      <c r="NV221" s="90"/>
      <c r="NW221" s="90"/>
      <c r="NX221" s="90"/>
      <c r="NY221" s="90"/>
      <c r="NZ221" s="90"/>
      <c r="OA221" s="90"/>
      <c r="OB221" s="90"/>
      <c r="OC221" s="90"/>
      <c r="OD221" s="90"/>
      <c r="OE221" s="90"/>
      <c r="OF221" s="90"/>
      <c r="OG221" s="90"/>
      <c r="OH221" s="90"/>
      <c r="OI221" s="90"/>
      <c r="OJ221" s="90"/>
      <c r="OK221" s="90"/>
      <c r="OL221" s="90"/>
      <c r="OM221" s="90"/>
      <c r="ON221" s="90"/>
      <c r="OO221" s="90"/>
      <c r="OP221" s="90"/>
      <c r="OQ221" s="90"/>
      <c r="OR221" s="90"/>
      <c r="OS221" s="90"/>
      <c r="OT221" s="90"/>
      <c r="OU221" s="90"/>
      <c r="OV221" s="90"/>
      <c r="OW221" s="90"/>
      <c r="OX221" s="90"/>
      <c r="OY221" s="90"/>
      <c r="OZ221" s="90"/>
      <c r="PA221" s="90"/>
      <c r="PB221" s="90"/>
      <c r="PC221" s="90"/>
      <c r="PD221" s="90"/>
      <c r="PE221" s="90"/>
      <c r="PF221" s="90"/>
      <c r="PG221" s="90"/>
      <c r="PH221" s="90"/>
      <c r="PI221" s="90"/>
      <c r="PJ221" s="90"/>
      <c r="PK221" s="90"/>
      <c r="PL221" s="90"/>
      <c r="PM221" s="90"/>
      <c r="PN221" s="90"/>
      <c r="PO221" s="90"/>
      <c r="PP221" s="90"/>
      <c r="PQ221" s="90"/>
      <c r="PR221" s="90"/>
      <c r="PS221" s="90"/>
      <c r="PT221" s="90"/>
      <c r="PU221" s="90"/>
      <c r="PV221" s="90"/>
      <c r="PW221" s="90"/>
      <c r="PX221" s="90"/>
      <c r="PY221" s="90"/>
      <c r="PZ221" s="90"/>
      <c r="QA221" s="90"/>
      <c r="QB221" s="90"/>
      <c r="QC221" s="90"/>
      <c r="QD221" s="90"/>
      <c r="QE221" s="90"/>
      <c r="QF221" s="90"/>
      <c r="QG221" s="90"/>
      <c r="QH221" s="90"/>
      <c r="QI221" s="90"/>
      <c r="QJ221" s="90"/>
      <c r="QK221" s="90"/>
      <c r="QL221" s="90"/>
      <c r="QM221" s="90"/>
      <c r="QN221" s="90"/>
      <c r="QO221" s="90"/>
      <c r="QP221" s="90"/>
      <c r="QQ221" s="90"/>
      <c r="QR221" s="90"/>
      <c r="QS221" s="90"/>
      <c r="QT221" s="90"/>
      <c r="QU221" s="90"/>
      <c r="QV221" s="90"/>
      <c r="QW221" s="90"/>
      <c r="QX221" s="90"/>
      <c r="QY221" s="90"/>
      <c r="QZ221" s="90"/>
      <c r="RA221" s="90"/>
      <c r="RB221" s="90"/>
      <c r="RC221" s="90"/>
      <c r="RD221" s="90"/>
      <c r="RE221" s="90"/>
      <c r="RF221" s="90"/>
      <c r="RG221" s="90"/>
      <c r="RH221" s="90"/>
      <c r="RI221" s="90"/>
      <c r="RJ221" s="90"/>
      <c r="RK221" s="90"/>
      <c r="RL221" s="90"/>
      <c r="RM221" s="90"/>
      <c r="RN221" s="90"/>
      <c r="RO221" s="90"/>
      <c r="RP221" s="90"/>
      <c r="RQ221" s="90"/>
      <c r="RR221" s="90"/>
      <c r="RS221" s="90"/>
      <c r="RT221" s="90"/>
      <c r="RU221" s="90"/>
      <c r="RV221" s="90"/>
      <c r="RW221" s="90"/>
      <c r="RX221" s="90"/>
      <c r="RY221" s="90"/>
      <c r="RZ221" s="90"/>
      <c r="SA221" s="90"/>
      <c r="SB221" s="90"/>
      <c r="SC221" s="90"/>
      <c r="SD221" s="90"/>
      <c r="SE221" s="90"/>
      <c r="SF221" s="90"/>
      <c r="SG221" s="90"/>
      <c r="SH221" s="90"/>
      <c r="SI221" s="90"/>
      <c r="SJ221" s="90"/>
      <c r="SK221" s="90"/>
      <c r="SL221" s="90"/>
      <c r="SM221" s="90"/>
      <c r="SN221" s="90"/>
      <c r="SO221" s="90"/>
      <c r="SP221" s="90"/>
      <c r="SQ221" s="90"/>
      <c r="SR221" s="90"/>
      <c r="SS221" s="90"/>
      <c r="ST221" s="90"/>
      <c r="SU221" s="90"/>
      <c r="SV221" s="90"/>
      <c r="SW221" s="90"/>
      <c r="SX221" s="90"/>
      <c r="SY221" s="90"/>
      <c r="SZ221" s="90"/>
      <c r="TA221" s="90"/>
      <c r="TB221" s="90"/>
      <c r="TC221" s="90"/>
      <c r="TD221" s="90"/>
      <c r="TE221" s="90"/>
      <c r="TF221" s="90"/>
      <c r="TG221" s="90"/>
      <c r="TH221" s="90"/>
      <c r="TI221" s="90"/>
      <c r="TJ221" s="90"/>
      <c r="TK221" s="90"/>
      <c r="TL221" s="90"/>
      <c r="TM221" s="90"/>
      <c r="TN221" s="90"/>
      <c r="TO221" s="90"/>
      <c r="TP221" s="90"/>
      <c r="TQ221" s="90"/>
      <c r="TR221" s="90"/>
      <c r="TS221" s="90"/>
      <c r="TT221" s="90"/>
      <c r="TU221" s="90"/>
      <c r="TV221" s="90"/>
      <c r="TW221" s="90"/>
      <c r="TX221" s="90"/>
      <c r="TY221" s="90"/>
      <c r="TZ221" s="90"/>
      <c r="UA221" s="90"/>
      <c r="UB221" s="90"/>
      <c r="UC221" s="90"/>
      <c r="UD221" s="90"/>
      <c r="UE221" s="90"/>
      <c r="UF221" s="90"/>
      <c r="UG221" s="90"/>
      <c r="UH221" s="90"/>
      <c r="UI221" s="90"/>
      <c r="UJ221" s="90"/>
      <c r="UK221" s="90"/>
      <c r="UL221" s="90"/>
      <c r="UM221" s="90"/>
      <c r="UN221" s="90"/>
      <c r="UO221" s="90"/>
      <c r="UP221" s="90"/>
      <c r="UQ221" s="90"/>
      <c r="UR221" s="90"/>
      <c r="US221" s="90"/>
      <c r="UT221" s="90"/>
      <c r="UU221" s="90"/>
      <c r="UV221" s="90"/>
      <c r="UW221" s="90"/>
      <c r="UX221" s="90"/>
      <c r="UY221" s="90"/>
      <c r="UZ221" s="90"/>
      <c r="VA221" s="90"/>
      <c r="VB221" s="90"/>
      <c r="VC221" s="90"/>
      <c r="VD221" s="90"/>
      <c r="VE221" s="90"/>
      <c r="VF221" s="90"/>
      <c r="VG221" s="90"/>
      <c r="VH221" s="90"/>
      <c r="VI221" s="90"/>
      <c r="VJ221" s="90"/>
      <c r="VK221" s="90"/>
      <c r="VL221" s="90"/>
      <c r="VM221" s="90"/>
      <c r="VN221" s="90"/>
      <c r="VO221" s="90"/>
      <c r="VP221" s="90"/>
      <c r="VQ221" s="90"/>
      <c r="VR221" s="90"/>
      <c r="VS221" s="90"/>
      <c r="VT221" s="90"/>
      <c r="VU221" s="90"/>
      <c r="VV221" s="90"/>
      <c r="VW221" s="90"/>
      <c r="VX221" s="90"/>
      <c r="VY221" s="90"/>
      <c r="VZ221" s="90"/>
      <c r="WA221" s="90"/>
      <c r="WB221" s="90"/>
      <c r="WC221" s="90"/>
      <c r="WD221" s="90"/>
      <c r="WE221" s="90"/>
      <c r="WF221" s="90"/>
      <c r="WG221" s="90"/>
      <c r="WH221" s="90"/>
      <c r="WI221" s="90"/>
      <c r="WJ221" s="90"/>
      <c r="WK221" s="90"/>
      <c r="WL221" s="90"/>
      <c r="WM221" s="90"/>
      <c r="WN221" s="90"/>
      <c r="WO221" s="90"/>
      <c r="WP221" s="90"/>
      <c r="WQ221" s="90"/>
      <c r="WR221" s="90"/>
      <c r="WS221" s="90"/>
      <c r="WT221" s="90"/>
      <c r="WU221" s="90"/>
      <c r="WV221" s="90"/>
      <c r="WW221" s="90"/>
      <c r="WX221" s="90"/>
      <c r="WY221" s="90"/>
      <c r="WZ221" s="90"/>
      <c r="XA221" s="90"/>
      <c r="XB221" s="90"/>
      <c r="XC221" s="90"/>
      <c r="XD221" s="90"/>
      <c r="XE221" s="90"/>
      <c r="XF221" s="90"/>
      <c r="XG221" s="90"/>
      <c r="XH221" s="90"/>
      <c r="XI221" s="90"/>
      <c r="XJ221" s="90"/>
      <c r="XK221" s="90"/>
      <c r="XL221" s="90"/>
      <c r="XM221" s="90"/>
      <c r="XN221" s="90"/>
      <c r="XO221" s="90"/>
      <c r="XP221" s="90"/>
      <c r="XQ221" s="90"/>
      <c r="XR221" s="90"/>
      <c r="XS221" s="90"/>
      <c r="XT221" s="90"/>
      <c r="XU221" s="90"/>
      <c r="XV221" s="90"/>
      <c r="XW221" s="90"/>
      <c r="XX221" s="90"/>
      <c r="XY221" s="90"/>
      <c r="XZ221" s="90"/>
      <c r="YA221" s="90"/>
      <c r="YB221" s="90"/>
      <c r="YC221" s="90"/>
      <c r="YD221" s="90"/>
      <c r="YE221" s="90"/>
      <c r="YF221" s="90"/>
      <c r="YG221" s="90"/>
      <c r="YH221" s="90"/>
      <c r="YI221" s="90"/>
      <c r="YJ221" s="90"/>
      <c r="YK221" s="90"/>
      <c r="YL221" s="90"/>
      <c r="YM221" s="90"/>
      <c r="YN221" s="90"/>
      <c r="YO221" s="90"/>
      <c r="YP221" s="90"/>
      <c r="YQ221" s="90"/>
      <c r="YR221" s="90"/>
      <c r="YS221" s="90"/>
      <c r="YT221" s="90"/>
      <c r="YU221" s="90"/>
      <c r="YV221" s="90"/>
      <c r="YW221" s="90"/>
      <c r="YX221" s="90"/>
      <c r="YY221" s="90"/>
      <c r="YZ221" s="90"/>
      <c r="ZA221" s="90"/>
      <c r="ZB221" s="90"/>
      <c r="ZC221" s="90"/>
      <c r="ZD221" s="90"/>
      <c r="ZE221" s="90"/>
      <c r="ZF221" s="90"/>
      <c r="ZG221" s="90"/>
      <c r="ZH221" s="90"/>
      <c r="ZI221" s="90"/>
      <c r="ZJ221" s="90"/>
      <c r="ZK221" s="90"/>
      <c r="ZL221" s="90"/>
      <c r="ZM221" s="90"/>
      <c r="ZN221" s="90"/>
      <c r="ZO221" s="90"/>
      <c r="ZP221" s="90"/>
      <c r="ZQ221" s="90"/>
      <c r="ZR221" s="90"/>
      <c r="ZS221" s="90"/>
      <c r="ZT221" s="90"/>
      <c r="ZU221" s="90"/>
      <c r="ZV221" s="90"/>
      <c r="ZW221" s="90"/>
      <c r="ZX221" s="90"/>
      <c r="ZY221" s="90"/>
      <c r="ZZ221" s="90"/>
      <c r="AAA221" s="90"/>
      <c r="AAB221" s="90"/>
      <c r="AAC221" s="90"/>
      <c r="AAD221" s="90"/>
      <c r="AAE221" s="90"/>
      <c r="AAF221" s="90"/>
      <c r="AAG221" s="90"/>
      <c r="AAH221" s="90"/>
      <c r="AAI221" s="90"/>
      <c r="AAJ221" s="90"/>
      <c r="AAK221" s="90"/>
      <c r="AAL221" s="90"/>
      <c r="AAM221" s="90"/>
      <c r="AAN221" s="90"/>
      <c r="AAO221" s="90"/>
      <c r="AAP221" s="90"/>
      <c r="AAQ221" s="90"/>
      <c r="AAR221" s="90"/>
      <c r="AAS221" s="90"/>
      <c r="AAT221" s="90"/>
      <c r="AAU221" s="90"/>
      <c r="AAV221" s="90"/>
      <c r="AAW221" s="90"/>
      <c r="AAX221" s="90"/>
      <c r="AAY221" s="90"/>
      <c r="AAZ221" s="90"/>
      <c r="ABA221" s="90"/>
      <c r="ABB221" s="90"/>
      <c r="ABC221" s="90"/>
      <c r="ABD221" s="90"/>
      <c r="ABE221" s="90"/>
      <c r="ABF221" s="90"/>
      <c r="ABG221" s="90"/>
      <c r="ABH221" s="90"/>
      <c r="ABI221" s="90"/>
      <c r="ABJ221" s="90"/>
      <c r="ABK221" s="90"/>
      <c r="ABL221" s="90"/>
      <c r="ABM221" s="90"/>
      <c r="ABN221" s="90"/>
      <c r="ABO221" s="90"/>
      <c r="ABP221" s="90"/>
      <c r="ABQ221" s="90"/>
      <c r="ABR221" s="90"/>
      <c r="ABS221" s="90"/>
      <c r="ABT221" s="90"/>
      <c r="ABU221" s="90"/>
      <c r="ABV221" s="90"/>
      <c r="ABW221" s="90"/>
      <c r="ABX221" s="90"/>
      <c r="ABY221" s="90"/>
      <c r="ABZ221" s="90"/>
      <c r="ACA221" s="90"/>
      <c r="ACB221" s="90"/>
      <c r="ACC221" s="90"/>
      <c r="ACD221" s="90"/>
      <c r="ACE221" s="90"/>
      <c r="ACF221" s="90"/>
      <c r="ACG221" s="90"/>
      <c r="ACH221" s="90"/>
      <c r="ACI221" s="90"/>
      <c r="ACJ221" s="90"/>
      <c r="ACK221" s="90"/>
      <c r="ACL221" s="90"/>
      <c r="ACM221" s="90"/>
      <c r="ACN221" s="90"/>
      <c r="ACO221" s="90"/>
      <c r="ACP221" s="90"/>
      <c r="ACQ221" s="90"/>
      <c r="ACR221" s="90"/>
      <c r="ACS221" s="90"/>
      <c r="ACT221" s="90"/>
      <c r="ACU221" s="90"/>
      <c r="ACV221" s="90"/>
      <c r="ACW221" s="90"/>
      <c r="ACX221" s="90"/>
      <c r="ACY221" s="90"/>
      <c r="ACZ221" s="90"/>
      <c r="ADA221" s="90"/>
      <c r="ADB221" s="90"/>
      <c r="ADC221" s="90"/>
      <c r="ADD221" s="90"/>
      <c r="ADE221" s="90"/>
      <c r="ADF221" s="90"/>
      <c r="ADG221" s="90"/>
      <c r="ADH221" s="90"/>
      <c r="ADI221" s="90"/>
      <c r="ADJ221" s="90"/>
      <c r="ADK221" s="90"/>
      <c r="ADL221" s="90"/>
      <c r="ADM221" s="90"/>
      <c r="ADN221" s="90"/>
      <c r="ADO221" s="90"/>
      <c r="ADP221" s="90"/>
      <c r="ADQ221" s="90"/>
      <c r="ADR221" s="90"/>
      <c r="ADS221" s="90"/>
      <c r="ADT221" s="90"/>
      <c r="ADU221" s="90"/>
      <c r="ADV221" s="90"/>
      <c r="ADW221" s="90"/>
      <c r="ADX221" s="90"/>
      <c r="ADY221" s="90"/>
      <c r="ADZ221" s="90"/>
      <c r="AEA221" s="90"/>
      <c r="AEB221" s="90"/>
      <c r="AEC221" s="90"/>
      <c r="AED221" s="90"/>
      <c r="AEE221" s="90"/>
      <c r="AEF221" s="90"/>
      <c r="AEG221" s="90"/>
      <c r="AEH221" s="90"/>
      <c r="AEI221" s="90"/>
      <c r="AEJ221" s="90"/>
      <c r="AEK221" s="90"/>
      <c r="AEL221" s="90"/>
      <c r="AEM221" s="90"/>
      <c r="AEN221" s="90"/>
      <c r="AEO221" s="90"/>
      <c r="AEP221" s="90"/>
      <c r="AEQ221" s="90"/>
      <c r="AER221" s="90"/>
      <c r="AES221" s="90"/>
      <c r="AET221" s="90"/>
      <c r="AEU221" s="90"/>
      <c r="AEV221" s="90"/>
      <c r="AEW221" s="90"/>
      <c r="AEX221" s="90"/>
      <c r="AEY221" s="90"/>
      <c r="AEZ221" s="90"/>
      <c r="AFA221" s="90"/>
      <c r="AFB221" s="90"/>
      <c r="AFC221" s="90"/>
      <c r="AFD221" s="90"/>
      <c r="AFE221" s="90"/>
      <c r="AFF221" s="90"/>
      <c r="AFG221" s="90"/>
      <c r="AFH221" s="90"/>
      <c r="AFI221" s="90"/>
      <c r="AFJ221" s="90"/>
      <c r="AFK221" s="90"/>
      <c r="AFL221" s="90"/>
      <c r="AFM221" s="90"/>
      <c r="AFN221" s="90"/>
      <c r="AFO221" s="90"/>
      <c r="AFP221" s="90"/>
      <c r="AFQ221" s="90"/>
      <c r="AFR221" s="90"/>
      <c r="AFS221" s="90"/>
      <c r="AFT221" s="90"/>
      <c r="AFU221" s="90"/>
      <c r="AFV221" s="90"/>
      <c r="AFW221" s="90"/>
      <c r="AFX221" s="90"/>
      <c r="AFY221" s="90"/>
      <c r="AFZ221" s="90"/>
      <c r="AGA221" s="90"/>
      <c r="AGB221" s="90"/>
      <c r="AGC221" s="90"/>
      <c r="AGD221" s="90"/>
      <c r="AGE221" s="90"/>
      <c r="AGF221" s="90"/>
      <c r="AGG221" s="90"/>
      <c r="AGH221" s="90"/>
      <c r="AGI221" s="90"/>
      <c r="AGJ221" s="90"/>
      <c r="AGK221" s="90"/>
      <c r="AGL221" s="90"/>
      <c r="AGM221" s="90"/>
      <c r="AGN221" s="90"/>
      <c r="AGO221" s="90"/>
      <c r="AGP221" s="90"/>
      <c r="AGQ221" s="90"/>
      <c r="AGR221" s="90"/>
      <c r="AGS221" s="90"/>
      <c r="AGT221" s="90"/>
      <c r="AGU221" s="90"/>
      <c r="AGV221" s="90"/>
      <c r="AGW221" s="90"/>
      <c r="AGX221" s="90"/>
      <c r="AGY221" s="90"/>
      <c r="AGZ221" s="90"/>
      <c r="AHA221" s="90"/>
      <c r="AHB221" s="90"/>
      <c r="AHC221" s="90"/>
      <c r="AHD221" s="90"/>
      <c r="AHE221" s="90"/>
      <c r="AHF221" s="90"/>
      <c r="AHG221" s="90"/>
      <c r="AHH221" s="90"/>
      <c r="AHI221" s="90"/>
      <c r="AHJ221" s="90"/>
      <c r="AHK221" s="90"/>
      <c r="AHL221" s="90"/>
      <c r="AHM221" s="90"/>
      <c r="AHN221" s="90"/>
      <c r="AHO221" s="90"/>
      <c r="AHP221" s="90"/>
      <c r="AHQ221" s="90"/>
      <c r="AHR221" s="90"/>
      <c r="AHS221" s="90"/>
      <c r="AHT221" s="90"/>
      <c r="AHU221" s="90"/>
      <c r="AHV221" s="90"/>
      <c r="AHW221" s="90"/>
      <c r="AHX221" s="90"/>
      <c r="AHY221" s="90"/>
      <c r="AHZ221" s="90"/>
      <c r="AIA221" s="90"/>
      <c r="AIB221" s="90"/>
      <c r="AIC221" s="90"/>
      <c r="AID221" s="90"/>
      <c r="AIE221" s="90"/>
      <c r="AIF221" s="90"/>
      <c r="AIG221" s="90"/>
      <c r="AIH221" s="90"/>
      <c r="AII221" s="90"/>
      <c r="AIJ221" s="90"/>
      <c r="AIK221" s="90"/>
      <c r="AIL221" s="90"/>
      <c r="AIM221" s="90"/>
      <c r="AIN221" s="90"/>
      <c r="AIO221" s="90"/>
      <c r="AIP221" s="90"/>
      <c r="AIQ221" s="90"/>
      <c r="AIR221" s="90"/>
      <c r="AIS221" s="90"/>
      <c r="AIT221" s="90"/>
      <c r="AIU221" s="90"/>
      <c r="AIV221" s="90"/>
      <c r="AIW221" s="90"/>
      <c r="AIX221" s="90"/>
      <c r="AIY221" s="90"/>
      <c r="AIZ221" s="90"/>
      <c r="AJA221" s="90"/>
      <c r="AJB221" s="90"/>
      <c r="AJC221" s="90"/>
      <c r="AJD221" s="90"/>
      <c r="AJE221" s="90"/>
      <c r="AJF221" s="90"/>
      <c r="AJG221" s="90"/>
      <c r="AJH221" s="90"/>
      <c r="AJI221" s="90"/>
      <c r="AJJ221" s="90"/>
      <c r="AJK221" s="90"/>
      <c r="AJL221" s="90"/>
      <c r="AJM221" s="90"/>
      <c r="AJN221" s="90"/>
      <c r="AJO221" s="90"/>
      <c r="AJP221" s="90"/>
      <c r="AJQ221" s="90"/>
      <c r="AJR221" s="90"/>
      <c r="AJS221" s="90"/>
      <c r="AJT221" s="90"/>
      <c r="AJU221" s="90"/>
      <c r="AJV221" s="90"/>
      <c r="AJW221" s="90"/>
      <c r="AJX221" s="90"/>
      <c r="AJY221" s="90"/>
      <c r="AJZ221" s="90"/>
      <c r="AKA221" s="90"/>
      <c r="AKB221" s="90"/>
      <c r="AKC221" s="90"/>
      <c r="AKD221" s="90"/>
      <c r="AKE221" s="90"/>
      <c r="AKF221" s="90"/>
      <c r="AKG221" s="90"/>
      <c r="AKH221" s="90"/>
      <c r="AKI221" s="90"/>
      <c r="AKJ221" s="90"/>
      <c r="AKK221" s="90"/>
      <c r="AKL221" s="90"/>
      <c r="AKM221" s="90"/>
      <c r="AKN221" s="90"/>
      <c r="AKO221" s="90"/>
      <c r="AKP221" s="90"/>
      <c r="AKQ221" s="90"/>
      <c r="AKR221" s="90"/>
      <c r="AKS221" s="90"/>
      <c r="AKT221" s="90"/>
      <c r="AKU221" s="90"/>
      <c r="AKV221" s="90"/>
      <c r="AKW221" s="90"/>
      <c r="AKX221" s="90"/>
      <c r="AKY221" s="90"/>
      <c r="AKZ221" s="90"/>
      <c r="ALA221" s="90"/>
      <c r="ALB221" s="90"/>
      <c r="ALC221" s="90"/>
      <c r="ALD221" s="90"/>
      <c r="ALE221" s="90"/>
      <c r="ALF221" s="90"/>
      <c r="ALG221" s="90"/>
      <c r="ALH221" s="90"/>
      <c r="ALI221" s="90"/>
      <c r="ALJ221" s="90"/>
      <c r="ALK221" s="90"/>
      <c r="ALL221" s="90"/>
      <c r="ALM221" s="90"/>
      <c r="ALN221" s="90"/>
      <c r="ALO221" s="90"/>
      <c r="ALP221" s="90"/>
      <c r="ALQ221" s="90"/>
      <c r="ALR221" s="90"/>
      <c r="ALS221" s="90"/>
      <c r="ALT221" s="90"/>
      <c r="ALU221" s="90"/>
      <c r="ALV221" s="90"/>
      <c r="ALW221" s="90"/>
      <c r="ALX221" s="90"/>
      <c r="ALY221" s="90"/>
      <c r="ALZ221" s="90"/>
      <c r="AMA221" s="90"/>
      <c r="AMB221" s="90"/>
      <c r="AMC221" s="90"/>
      <c r="AMD221" s="90"/>
      <c r="AME221" s="90"/>
      <c r="AMF221" s="90"/>
      <c r="AMG221" s="90"/>
      <c r="AMH221" s="90"/>
    </row>
    <row r="222" spans="1:1022" ht="158.25" customHeight="1">
      <c r="A222" s="430">
        <v>62</v>
      </c>
      <c r="B222" s="433" t="s">
        <v>712</v>
      </c>
      <c r="C222" s="367"/>
      <c r="D222" s="433" t="s">
        <v>1415</v>
      </c>
      <c r="E222" s="481" t="s">
        <v>1440</v>
      </c>
      <c r="F222" s="427"/>
      <c r="G222" s="367"/>
      <c r="H222" s="368"/>
      <c r="I222" s="369"/>
      <c r="J222" s="136" t="s">
        <v>735</v>
      </c>
      <c r="K222" s="115" t="s">
        <v>1452</v>
      </c>
      <c r="L222" s="369"/>
      <c r="M222" s="425"/>
      <c r="N222" s="398"/>
      <c r="O222" s="369"/>
      <c r="P222" s="391"/>
      <c r="Q222" s="385"/>
      <c r="R222" s="393"/>
      <c r="S222" s="394"/>
      <c r="T222" s="385"/>
      <c r="U222" s="386"/>
      <c r="V222" s="136" t="s">
        <v>112</v>
      </c>
      <c r="W222" s="116" t="s">
        <v>1453</v>
      </c>
      <c r="X222" s="117" t="s">
        <v>1454</v>
      </c>
      <c r="Y222" s="119" t="s">
        <v>1450</v>
      </c>
      <c r="Z222" s="119" t="s">
        <v>1426</v>
      </c>
      <c r="AA222" s="120" t="str">
        <f t="shared" si="5"/>
        <v>Probabilidad</v>
      </c>
      <c r="AB222" s="121" t="s">
        <v>740</v>
      </c>
      <c r="AC222" s="121" t="s">
        <v>728</v>
      </c>
      <c r="AD222" s="122" t="str">
        <f t="shared" si="6"/>
        <v>30%</v>
      </c>
      <c r="AE222" s="121" t="s">
        <v>729</v>
      </c>
      <c r="AF222" s="121" t="s">
        <v>730</v>
      </c>
      <c r="AG222" s="121" t="s">
        <v>731</v>
      </c>
      <c r="AH222" s="123">
        <f>IFERROR(IF(AND(AA221="Probabilidad",AA222="Probabilidad"),(AI221-(+AI221*AD222)),IF(AND(AA222="Probabilidad",AA221="Impacto"),(AI221-(+AI221*AD222)),IF(AA222="Impacto",AI221,""))),"")</f>
        <v>8.3999999999999991E-2</v>
      </c>
      <c r="AI222" s="122">
        <f t="shared" si="7"/>
        <v>8.3999999999999991E-2</v>
      </c>
      <c r="AJ222" s="387"/>
      <c r="AK222" s="388"/>
      <c r="AL222" s="124">
        <f t="shared" ref="AL222:AL227" si="291">IFERROR(IF(AND(AA221="Impacto",AA222="Impacto"),(AL221-(+AL221*AD222)),IF(AND(AA222="Impacto",AA221="Probabilidad"),(AL221-(+AL221*AD222)),IF(AA222="Probabilidad",AL221,""))),"")</f>
        <v>0.2</v>
      </c>
      <c r="AM222" s="389"/>
      <c r="AN222" s="388"/>
      <c r="AO222" s="384"/>
      <c r="AP222" s="367"/>
      <c r="AQ222" s="120" t="s">
        <v>118</v>
      </c>
      <c r="AR222" s="134" t="s">
        <v>94</v>
      </c>
      <c r="AS222" s="134" t="s">
        <v>94</v>
      </c>
      <c r="AT222" s="134" t="s">
        <v>94</v>
      </c>
      <c r="AU222" s="134" t="s">
        <v>94</v>
      </c>
      <c r="AV222" s="371"/>
      <c r="AW222" s="142" t="s">
        <v>112</v>
      </c>
      <c r="AX222" s="253" t="s">
        <v>2866</v>
      </c>
      <c r="AY222" s="254" t="s">
        <v>2880</v>
      </c>
      <c r="AZ222" s="255" t="s">
        <v>2881</v>
      </c>
      <c r="BA222" s="143" t="s">
        <v>118</v>
      </c>
      <c r="BB222" s="128"/>
      <c r="BC222" s="128"/>
      <c r="BD222" s="128"/>
      <c r="BE222" s="373"/>
      <c r="BF222" s="448"/>
      <c r="BG222" s="448"/>
      <c r="BH222" s="182"/>
    </row>
    <row r="223" spans="1:1022" ht="89.25" customHeight="1">
      <c r="A223" s="430">
        <v>62</v>
      </c>
      <c r="B223" s="433" t="s">
        <v>712</v>
      </c>
      <c r="C223" s="367"/>
      <c r="D223" s="433" t="s">
        <v>1415</v>
      </c>
      <c r="E223" s="481" t="s">
        <v>1440</v>
      </c>
      <c r="F223" s="427"/>
      <c r="G223" s="367"/>
      <c r="H223" s="368"/>
      <c r="I223" s="369"/>
      <c r="J223" s="136" t="s">
        <v>741</v>
      </c>
      <c r="K223" s="115" t="s">
        <v>1455</v>
      </c>
      <c r="L223" s="369"/>
      <c r="M223" s="425"/>
      <c r="N223" s="398"/>
      <c r="O223" s="369"/>
      <c r="P223" s="391"/>
      <c r="Q223" s="385"/>
      <c r="R223" s="393"/>
      <c r="S223" s="394"/>
      <c r="T223" s="385"/>
      <c r="U223" s="386"/>
      <c r="V223" s="136" t="s">
        <v>124</v>
      </c>
      <c r="W223" s="116" t="s">
        <v>1456</v>
      </c>
      <c r="X223" s="117" t="s">
        <v>1457</v>
      </c>
      <c r="Y223" s="119" t="s">
        <v>1450</v>
      </c>
      <c r="Z223" s="119" t="s">
        <v>1426</v>
      </c>
      <c r="AA223" s="120" t="str">
        <f t="shared" si="5"/>
        <v>Probabilidad</v>
      </c>
      <c r="AB223" s="121" t="s">
        <v>727</v>
      </c>
      <c r="AC223" s="121" t="s">
        <v>728</v>
      </c>
      <c r="AD223" s="122" t="str">
        <f t="shared" si="6"/>
        <v>40%</v>
      </c>
      <c r="AE223" s="121" t="s">
        <v>729</v>
      </c>
      <c r="AF223" s="121" t="s">
        <v>730</v>
      </c>
      <c r="AG223" s="121" t="s">
        <v>731</v>
      </c>
      <c r="AH223" s="123">
        <f t="shared" ref="AH223:AH227" si="292">IFERROR(IF(AND(AA222="Probabilidad",AA223="Probabilidad"),(AI222-(+AI222*AD223)),IF(AND(AA223="Probabilidad",AA222="Impacto"),(AI222-(+AI222*AD223)),IF(AA223="Impacto",AI222,""))),"")</f>
        <v>5.0399999999999993E-2</v>
      </c>
      <c r="AI223" s="122">
        <f t="shared" si="7"/>
        <v>5.0399999999999993E-2</v>
      </c>
      <c r="AJ223" s="387"/>
      <c r="AK223" s="388"/>
      <c r="AL223" s="124">
        <f t="shared" si="291"/>
        <v>0.2</v>
      </c>
      <c r="AM223" s="389"/>
      <c r="AN223" s="388"/>
      <c r="AO223" s="384"/>
      <c r="AP223" s="367"/>
      <c r="AQ223" s="120" t="s">
        <v>128</v>
      </c>
      <c r="AR223" s="134" t="s">
        <v>94</v>
      </c>
      <c r="AS223" s="134" t="s">
        <v>94</v>
      </c>
      <c r="AT223" s="134" t="s">
        <v>94</v>
      </c>
      <c r="AU223" s="134" t="s">
        <v>94</v>
      </c>
      <c r="AV223" s="371"/>
      <c r="AW223" s="142" t="s">
        <v>124</v>
      </c>
      <c r="AX223" s="253" t="s">
        <v>2867</v>
      </c>
      <c r="AY223" s="254" t="s">
        <v>2882</v>
      </c>
      <c r="AZ223" s="255" t="s">
        <v>2883</v>
      </c>
      <c r="BA223" s="143" t="s">
        <v>128</v>
      </c>
      <c r="BB223" s="128"/>
      <c r="BC223" s="128"/>
      <c r="BD223" s="128"/>
      <c r="BE223" s="373"/>
      <c r="BF223" s="448"/>
      <c r="BG223" s="448"/>
      <c r="BH223" s="182"/>
    </row>
    <row r="224" spans="1:1022" ht="16.5" customHeight="1">
      <c r="A224" s="430">
        <v>62</v>
      </c>
      <c r="B224" s="433" t="s">
        <v>712</v>
      </c>
      <c r="C224" s="367"/>
      <c r="D224" s="433" t="s">
        <v>1415</v>
      </c>
      <c r="E224" s="481" t="s">
        <v>1440</v>
      </c>
      <c r="F224" s="427"/>
      <c r="G224" s="367"/>
      <c r="H224" s="368"/>
      <c r="I224" s="369"/>
      <c r="J224" s="136" t="s">
        <v>749</v>
      </c>
      <c r="K224" s="115"/>
      <c r="L224" s="369"/>
      <c r="M224" s="425"/>
      <c r="N224" s="398"/>
      <c r="O224" s="369"/>
      <c r="P224" s="391"/>
      <c r="Q224" s="385"/>
      <c r="R224" s="393"/>
      <c r="S224" s="394"/>
      <c r="T224" s="385"/>
      <c r="U224" s="386"/>
      <c r="V224" s="136" t="s">
        <v>131</v>
      </c>
      <c r="W224" s="116"/>
      <c r="X224" s="117"/>
      <c r="Y224" s="118"/>
      <c r="Z224" s="116"/>
      <c r="AA224" s="120" t="str">
        <f t="shared" si="5"/>
        <v/>
      </c>
      <c r="AB224" s="121"/>
      <c r="AC224" s="121"/>
      <c r="AD224" s="122" t="str">
        <f t="shared" si="6"/>
        <v/>
      </c>
      <c r="AE224" s="121"/>
      <c r="AF224" s="121"/>
      <c r="AG224" s="121"/>
      <c r="AH224" s="123" t="str">
        <f t="shared" si="292"/>
        <v/>
      </c>
      <c r="AI224" s="122" t="str">
        <f t="shared" si="7"/>
        <v/>
      </c>
      <c r="AJ224" s="387"/>
      <c r="AK224" s="388"/>
      <c r="AL224" s="124" t="str">
        <f t="shared" si="291"/>
        <v/>
      </c>
      <c r="AM224" s="389"/>
      <c r="AN224" s="388"/>
      <c r="AO224" s="384"/>
      <c r="AP224" s="367"/>
      <c r="AQ224" s="120" t="s">
        <v>136</v>
      </c>
      <c r="AR224" s="119"/>
      <c r="AS224" s="119"/>
      <c r="AT224" s="126"/>
      <c r="AU224" s="119"/>
      <c r="AV224" s="371"/>
      <c r="AW224" s="142" t="s">
        <v>131</v>
      </c>
      <c r="AX224" s="128"/>
      <c r="AY224" s="257"/>
      <c r="AZ224" s="256"/>
      <c r="BA224" s="143" t="s">
        <v>136</v>
      </c>
      <c r="BB224" s="128"/>
      <c r="BC224" s="128"/>
      <c r="BD224" s="128"/>
      <c r="BE224" s="373"/>
      <c r="BF224" s="448"/>
      <c r="BG224" s="448"/>
      <c r="BH224" s="182"/>
    </row>
    <row r="225" spans="1:1022" ht="16.5" customHeight="1">
      <c r="A225" s="430">
        <v>62</v>
      </c>
      <c r="B225" s="433" t="s">
        <v>712</v>
      </c>
      <c r="C225" s="367"/>
      <c r="D225" s="433" t="s">
        <v>1415</v>
      </c>
      <c r="E225" s="481" t="s">
        <v>1440</v>
      </c>
      <c r="F225" s="427"/>
      <c r="G225" s="367"/>
      <c r="H225" s="368"/>
      <c r="I225" s="369"/>
      <c r="J225" s="136" t="s">
        <v>756</v>
      </c>
      <c r="K225" s="115"/>
      <c r="L225" s="369"/>
      <c r="M225" s="425"/>
      <c r="N225" s="398"/>
      <c r="O225" s="369"/>
      <c r="P225" s="391"/>
      <c r="Q225" s="385"/>
      <c r="R225" s="393"/>
      <c r="S225" s="394"/>
      <c r="T225" s="385"/>
      <c r="U225" s="386"/>
      <c r="V225" s="136" t="s">
        <v>139</v>
      </c>
      <c r="W225" s="116"/>
      <c r="X225" s="117"/>
      <c r="Y225" s="118"/>
      <c r="Z225" s="116"/>
      <c r="AA225" s="120" t="str">
        <f t="shared" si="5"/>
        <v/>
      </c>
      <c r="AB225" s="121"/>
      <c r="AC225" s="121"/>
      <c r="AD225" s="122" t="str">
        <f t="shared" si="6"/>
        <v/>
      </c>
      <c r="AE225" s="121"/>
      <c r="AF225" s="121"/>
      <c r="AG225" s="121"/>
      <c r="AH225" s="123" t="str">
        <f t="shared" si="292"/>
        <v/>
      </c>
      <c r="AI225" s="122" t="str">
        <f t="shared" si="7"/>
        <v/>
      </c>
      <c r="AJ225" s="387"/>
      <c r="AK225" s="388"/>
      <c r="AL225" s="124" t="str">
        <f t="shared" si="291"/>
        <v/>
      </c>
      <c r="AM225" s="389"/>
      <c r="AN225" s="388"/>
      <c r="AO225" s="384"/>
      <c r="AP225" s="367"/>
      <c r="AQ225" s="120" t="s">
        <v>145</v>
      </c>
      <c r="AR225" s="119"/>
      <c r="AS225" s="119"/>
      <c r="AT225" s="126"/>
      <c r="AU225" s="119"/>
      <c r="AV225" s="371"/>
      <c r="AW225" s="142" t="s">
        <v>139</v>
      </c>
      <c r="AX225" s="128"/>
      <c r="AY225" s="254"/>
      <c r="AZ225" s="255"/>
      <c r="BA225" s="143" t="s">
        <v>145</v>
      </c>
      <c r="BB225" s="128"/>
      <c r="BC225" s="128"/>
      <c r="BD225" s="128"/>
      <c r="BE225" s="373"/>
      <c r="BF225" s="448"/>
      <c r="BG225" s="448"/>
      <c r="BH225" s="182"/>
    </row>
    <row r="226" spans="1:1022" ht="16.5" customHeight="1">
      <c r="A226" s="430">
        <v>62</v>
      </c>
      <c r="B226" s="433" t="s">
        <v>712</v>
      </c>
      <c r="C226" s="367"/>
      <c r="D226" s="433" t="s">
        <v>1415</v>
      </c>
      <c r="E226" s="481" t="s">
        <v>1440</v>
      </c>
      <c r="F226" s="427"/>
      <c r="G226" s="367"/>
      <c r="H226" s="368"/>
      <c r="I226" s="369"/>
      <c r="J226" s="136" t="s">
        <v>757</v>
      </c>
      <c r="K226" s="115"/>
      <c r="L226" s="369"/>
      <c r="M226" s="425"/>
      <c r="N226" s="398"/>
      <c r="O226" s="369"/>
      <c r="P226" s="391"/>
      <c r="Q226" s="385"/>
      <c r="R226" s="393"/>
      <c r="S226" s="394"/>
      <c r="T226" s="385"/>
      <c r="U226" s="386"/>
      <c r="V226" s="136" t="s">
        <v>150</v>
      </c>
      <c r="W226" s="116"/>
      <c r="X226" s="117"/>
      <c r="Y226" s="118"/>
      <c r="Z226" s="116"/>
      <c r="AA226" s="120" t="str">
        <f t="shared" si="5"/>
        <v/>
      </c>
      <c r="AB226" s="121"/>
      <c r="AC226" s="121"/>
      <c r="AD226" s="122" t="str">
        <f t="shared" si="6"/>
        <v/>
      </c>
      <c r="AE226" s="121"/>
      <c r="AF226" s="121"/>
      <c r="AG226" s="121"/>
      <c r="AH226" s="123" t="str">
        <f t="shared" si="292"/>
        <v/>
      </c>
      <c r="AI226" s="122" t="str">
        <f t="shared" si="7"/>
        <v/>
      </c>
      <c r="AJ226" s="387"/>
      <c r="AK226" s="388"/>
      <c r="AL226" s="124" t="str">
        <f t="shared" si="291"/>
        <v/>
      </c>
      <c r="AM226" s="389"/>
      <c r="AN226" s="388"/>
      <c r="AO226" s="384"/>
      <c r="AP226" s="367"/>
      <c r="AQ226" s="120" t="s">
        <v>155</v>
      </c>
      <c r="AR226" s="119"/>
      <c r="AS226" s="119"/>
      <c r="AT226" s="126"/>
      <c r="AU226" s="119"/>
      <c r="AV226" s="371"/>
      <c r="AW226" s="142" t="s">
        <v>150</v>
      </c>
      <c r="AX226" s="128"/>
      <c r="AY226" s="254"/>
      <c r="AZ226" s="255"/>
      <c r="BA226" s="143" t="s">
        <v>155</v>
      </c>
      <c r="BB226" s="128"/>
      <c r="BC226" s="128"/>
      <c r="BD226" s="128"/>
      <c r="BE226" s="373"/>
      <c r="BF226" s="448"/>
      <c r="BG226" s="448"/>
      <c r="BH226" s="182"/>
    </row>
    <row r="227" spans="1:1022" ht="16.5" customHeight="1">
      <c r="A227" s="431">
        <v>62</v>
      </c>
      <c r="B227" s="434" t="s">
        <v>712</v>
      </c>
      <c r="C227" s="367"/>
      <c r="D227" s="434" t="s">
        <v>1415</v>
      </c>
      <c r="E227" s="481" t="s">
        <v>1440</v>
      </c>
      <c r="F227" s="427"/>
      <c r="G227" s="367"/>
      <c r="H227" s="368"/>
      <c r="I227" s="369"/>
      <c r="J227" s="136" t="s">
        <v>758</v>
      </c>
      <c r="K227" s="115"/>
      <c r="L227" s="369"/>
      <c r="M227" s="425"/>
      <c r="N227" s="398"/>
      <c r="O227" s="369"/>
      <c r="P227" s="392"/>
      <c r="Q227" s="385"/>
      <c r="R227" s="393"/>
      <c r="S227" s="394"/>
      <c r="T227" s="385"/>
      <c r="U227" s="386"/>
      <c r="V227" s="136" t="s">
        <v>161</v>
      </c>
      <c r="W227" s="116"/>
      <c r="X227" s="117"/>
      <c r="Y227" s="118"/>
      <c r="Z227" s="116"/>
      <c r="AA227" s="120" t="str">
        <f t="shared" si="5"/>
        <v/>
      </c>
      <c r="AB227" s="121"/>
      <c r="AC227" s="121"/>
      <c r="AD227" s="122" t="str">
        <f t="shared" si="6"/>
        <v/>
      </c>
      <c r="AE227" s="121"/>
      <c r="AF227" s="121"/>
      <c r="AG227" s="121"/>
      <c r="AH227" s="123" t="str">
        <f t="shared" si="292"/>
        <v/>
      </c>
      <c r="AI227" s="122" t="str">
        <f t="shared" si="7"/>
        <v/>
      </c>
      <c r="AJ227" s="387"/>
      <c r="AK227" s="388"/>
      <c r="AL227" s="124" t="str">
        <f t="shared" si="291"/>
        <v/>
      </c>
      <c r="AM227" s="389"/>
      <c r="AN227" s="388"/>
      <c r="AO227" s="384"/>
      <c r="AP227" s="367"/>
      <c r="AQ227" s="120" t="s">
        <v>162</v>
      </c>
      <c r="AR227" s="119"/>
      <c r="AS227" s="119"/>
      <c r="AT227" s="126"/>
      <c r="AU227" s="119"/>
      <c r="AV227" s="372"/>
      <c r="AW227" s="142" t="s">
        <v>161</v>
      </c>
      <c r="AX227" s="128"/>
      <c r="AY227" s="254"/>
      <c r="AZ227" s="255"/>
      <c r="BA227" s="143" t="s">
        <v>162</v>
      </c>
      <c r="BB227" s="128"/>
      <c r="BC227" s="128"/>
      <c r="BD227" s="128"/>
      <c r="BE227" s="373"/>
      <c r="BF227" s="449"/>
      <c r="BG227" s="449"/>
      <c r="BH227" s="182"/>
    </row>
    <row r="228" spans="1:1022" s="144" customFormat="1" ht="69.95" customHeight="1">
      <c r="A228" s="429">
        <v>64</v>
      </c>
      <c r="B228" s="432" t="s">
        <v>712</v>
      </c>
      <c r="C228" s="367" t="s">
        <v>713</v>
      </c>
      <c r="D228" s="432" t="s">
        <v>245</v>
      </c>
      <c r="E228" s="432" t="s">
        <v>246</v>
      </c>
      <c r="F228" s="427" t="s">
        <v>1458</v>
      </c>
      <c r="G228" s="424" t="s">
        <v>1459</v>
      </c>
      <c r="H228" s="368" t="str">
        <f>IF(B228="Seguridad_Información","Posibilidad de "&amp;C228&amp;"con "&amp;M228&amp;" "&amp;"por"&amp;" "&amp;I228&amp;" "&amp;"debido a"&amp;" "&amp;L228,"Posibilidad de"&amp;" "&amp;M228&amp;" "&amp;"por"&amp;" "&amp;I228&amp;" debido a"&amp;" "&amp;L228)</f>
        <v>Posibilidad de Afectación Reputacional por incumplimiento de las auditorías y seguimientos programados en el Plan Anual de auditoría debido a falencias en la planeación, seguimiento, cambios, retrasos o limitación de capacidad operativa en el proceso</v>
      </c>
      <c r="I228" s="425" t="s">
        <v>1460</v>
      </c>
      <c r="J228" s="136" t="s">
        <v>717</v>
      </c>
      <c r="K228" s="137" t="s">
        <v>1461</v>
      </c>
      <c r="L228" s="425" t="s">
        <v>1462</v>
      </c>
      <c r="M228" s="425" t="s">
        <v>897</v>
      </c>
      <c r="N228" s="426" t="s">
        <v>1463</v>
      </c>
      <c r="O228" s="369" t="s">
        <v>1080</v>
      </c>
      <c r="P228" s="390" t="str">
        <f>IF(OR($O228=[3]Tabla_Probabilidad!$D$30,$O228=[3]Tabla_Probabilidad!$D$32,$O228=[3]Tabla_Probabilidad!$J$32),"Muy Baja",IF(OR($O228=[3]Tabla_Probabilidad!$E$30,$O228=[3]Tabla_Probabilidad!$E$32,$O228=[3]Tabla_Probabilidad!$K$32),"Baja",IF(OR($O228=[3]Tabla_Probabilidad!$F$30,$O228=[3]Tabla_Probabilidad!$F$32,$O228=[3]Tabla_Probabilidad!$L$32),"Media",IF(OR($O228=[3]Tabla_Probabilidad!$G$30,$O228=[3]Tabla_Probabilidad!$G$32,$O228=[3]Tabla_Probabilidad!$M$32),"Alta",IF(OR($O228=[3]Tabla_Probabilidad!$H$30,$O228=[3]Tabla_Probabilidad!$H$32,$O228=[3]Tabla_Probabilidad!$N$32),"Muy Alta","")))))</f>
        <v>Baja</v>
      </c>
      <c r="Q228" s="385">
        <f t="shared" ref="Q228" si="293">IF(P228="","",IF(P228="Muy Baja",0.2,IF(P228="Baja",0.4,IF(P228="Media",0.6,IF(P228="Alta",0.8,IF(P228="Muy Alta",1,))))))</f>
        <v>0.4</v>
      </c>
      <c r="R228" s="393" t="s">
        <v>816</v>
      </c>
      <c r="S228" s="394" t="str">
        <f>IF(OR($R228=[3]Tabla_Impacto!$D$24,$R228=[3]Tabla_Impacto!$D$27,$R228=[3]Tabla_Impacto!$J$24,$R228=[3]Tabla_Impacto!$P$26,$R228=[3]Tabla_Impacto!$V$26,$R228=[3]Tabla_Impacto!$AB$26),"Leve",IF(OR($R228=[3]Tabla_Impacto!$E$24,$R228=[3]Tabla_Impacto!$E$27,$R228=[3]Tabla_Impacto!$K$24,$R228=[3]Tabla_Impacto!$Q$26,$R228=[3]Tabla_Impacto!$W$26,$R228=[3]Tabla_Impacto!$AC$26),"Menor",IF(OR($R228=[3]Tabla_Impacto!$F$24,$R228=[3]Tabla_Impacto!$F$27,$R228=[3]Tabla_Impacto!$L$24,$R228=[3]Tabla_Impacto!$R$26,$R228=[3]Tabla_Impacto!$X$26,$R228=[3]Tabla_Impacto!$AD$26),"Moderado",IF(OR($R228=[3]Tabla_Impacto!$G$24,$R228=[3]Tabla_Impacto!$G$27,$R228=[3]Tabla_Impacto!$M$24,$R228=[3]Tabla_Impacto!$S$26,$R228=[3]Tabla_Impacto!$Y$26,$R228=[3]Tabla_Impacto!$AE$26),"Mayor",IF(OR($R228=[3]Tabla_Impacto!$H$24,$R228=[3]Tabla_Impacto!$H$27,$R228=[3]Tabla_Impacto!$N$24,$R228=[3]Tabla_Impacto!$T$26,$R228=[3]Tabla_Impacto!$Z$26,$R228=[3]Tabla_Impacto!$AF$26),"Catastrófico","")))))</f>
        <v>Menor</v>
      </c>
      <c r="T228" s="385">
        <f t="shared" ref="T228" si="294">IF(S228="","",IF(S228="Leve",0.2,IF(S228="Menor",0.4,IF(S228="Moderado",0.6,IF(S228="Mayor",0.8,IF(S228="Catastrófico",1,))))))</f>
        <v>0.4</v>
      </c>
      <c r="U228" s="386" t="str">
        <f t="shared" ref="U228" si="295">IF(OR(AND(P228="Muy Baja",S228="Leve"),AND(P228="Muy Baja",S228="Menor"),AND(P228="Baja",S228="Leve")),"Bajo",IF(OR(AND(P228="Muy baja",S228="Moderado"),AND(P228="Baja",S228="Menor"),AND(P228="Baja",S228="Moderado"),AND(P228="Media",S228="Leve"),AND(P228="Media",S228="Menor"),AND(P228="Media",S228="Moderado"),AND(P228="Alta",S228="Leve"),AND(P228="Alta",S228="Menor")),"Moderado",IF(OR(AND(P228="Muy Baja",S228="Mayor"),AND(P228="Baja",S228="Mayor"),AND(P228="Media",S228="Mayor"),AND(P228="Alta",S228="Moderado"),AND(P228="Alta",S228="Mayor"),AND(P228="Muy Alta",S228="Leve"),AND(P228="Muy Alta",S228="Menor"),AND(P228="Muy Alta",S228="Moderado"),AND(P228="Muy Alta",S228="Mayor")),"Alto",IF(OR(AND(P228="Muy Baja",S228="Catastrófico"),AND(P228="Baja",S228="Catastrófico"),AND(P228="Media",S228="Catastrófico"),AND(P228="Alta",S228="Catastrófico"),AND(P228="Muy Alta",S228="Catastrófico")),"Extremo",""))))</f>
        <v>Moderado</v>
      </c>
      <c r="V228" s="136" t="s">
        <v>91</v>
      </c>
      <c r="W228" s="116" t="s">
        <v>1464</v>
      </c>
      <c r="X228" s="117" t="s">
        <v>1465</v>
      </c>
      <c r="Y228" s="118" t="s">
        <v>94</v>
      </c>
      <c r="Z228" s="119" t="s">
        <v>1466</v>
      </c>
      <c r="AA228" s="120" t="str">
        <f t="shared" si="5"/>
        <v>Probabilidad</v>
      </c>
      <c r="AB228" s="121" t="s">
        <v>727</v>
      </c>
      <c r="AC228" s="121" t="s">
        <v>728</v>
      </c>
      <c r="AD228" s="122" t="str">
        <f t="shared" si="6"/>
        <v>40%</v>
      </c>
      <c r="AE228" s="121" t="s">
        <v>954</v>
      </c>
      <c r="AF228" s="121" t="s">
        <v>809</v>
      </c>
      <c r="AG228" s="121" t="s">
        <v>731</v>
      </c>
      <c r="AH228" s="123">
        <f>IFERROR(IF(AA228="Probabilidad",(Q228-(+Q228*AD228)),IF(AA228="Impacto",Q228,"")),"")</f>
        <v>0.24</v>
      </c>
      <c r="AI228" s="122">
        <f t="shared" si="7"/>
        <v>0.24</v>
      </c>
      <c r="AJ228" s="387" t="str">
        <f t="shared" ref="AJ228" si="296">IFERROR(IF(AK228="","",IF(AK228&lt;=0.2,"Muy Baja",IF(AK228&lt;=0.4,"Baja",IF(AK228&lt;=0.6,"Media",IF(AK228&lt;=0.8,"Alta","Muy Alta"))))),"")</f>
        <v>Muy Baja</v>
      </c>
      <c r="AK228" s="388">
        <f t="shared" ref="AK228" si="297">IFERROR(LOOKUP(MAX(AI228:AI234)+1,(AI228:AI234)),"")</f>
        <v>3.1103999999999993E-2</v>
      </c>
      <c r="AL228" s="124">
        <f>IFERROR(IF(AA228="Impacto",(T228-(+T228*AD228)),IF(AA228="Probabilidad",T228,"")),"")</f>
        <v>0.4</v>
      </c>
      <c r="AM228" s="389" t="str">
        <f t="shared" ref="AM228" si="298">IFERROR(IF(AN228="","",IF(AN228&lt;=0.2,"Leve",IF(AN228&lt;=0.4,"Menor",IF(AN228&lt;=0.6,"Moderado",IF(AN228&lt;=0.8,"Mayor","Catastrófico"))))),"")</f>
        <v>Menor</v>
      </c>
      <c r="AN228" s="388">
        <f t="shared" ref="AN228" si="299">IFERROR(LOOKUP(MAX(AL228:AL234)+1,(AL228:AL234)),"")</f>
        <v>0.4</v>
      </c>
      <c r="AO228" s="384" t="str">
        <f t="shared" ref="AO228" si="300">IFERROR(IF(OR(AND(AJ228="Muy Baja",AM228="Leve"),AND(AJ228="Muy Baja",AM228="Menor"),AND(AJ228="Baja",AM228="Leve")),"Bajo",IF(OR(AND(AJ228="Muy baja",AM228="Moderado"),AND(AJ228="Baja",AM228="Menor"),AND(AJ228="Baja",AM228="Moderado"),AND(AJ228="Media",AM228="Leve"),AND(AJ228="Media",AM228="Menor"),AND(AJ228="Media",AM228="Moderado"),AND(AJ228="Alta",AM228="Leve"),AND(AJ228="Alta",AM228="Menor")),"Moderado",IF(OR(AND(AJ228="Muy Baja",AM228="Mayor"),AND(AJ228="Baja",AM228="Mayor"),AND(AJ228="Media",AM228="Mayor"),AND(AJ228="Alta",AM228="Moderado"),AND(AJ228="Alta",AM228="Mayor"),AND(AJ228="Muy Alta",AM228="Leve"),AND(AJ228="Muy Alta",AM228="Menor"),AND(AJ228="Muy Alta",AM228="Moderado"),AND(AJ228="Muy Alta",AM228="Mayor")),"Alto",IF(OR(AND(AJ228="Muy Baja",AM228="Catastrófico"),AND(AJ228="Baja",AM228="Catastrófico"),AND(AJ228="Media",AM228="Catastrófico"),AND(AJ228="Alta",AM228="Catastrófico"),AND(AJ228="Muy Alta",AM228="Catastrófico")),"Extremo","")))),"")</f>
        <v>Bajo</v>
      </c>
      <c r="AP228" s="367" t="s">
        <v>821</v>
      </c>
      <c r="AQ228" s="120" t="s">
        <v>105</v>
      </c>
      <c r="AR228" s="134" t="s">
        <v>94</v>
      </c>
      <c r="AS228" s="134" t="s">
        <v>94</v>
      </c>
      <c r="AT228" s="134" t="s">
        <v>94</v>
      </c>
      <c r="AU228" s="134" t="s">
        <v>94</v>
      </c>
      <c r="AV228" s="370" t="s">
        <v>1467</v>
      </c>
      <c r="AW228" s="142" t="s">
        <v>91</v>
      </c>
      <c r="AX228" s="264" t="s">
        <v>2867</v>
      </c>
      <c r="AY228" s="283" t="s">
        <v>2995</v>
      </c>
      <c r="AZ228" s="284"/>
      <c r="BA228" s="143" t="s">
        <v>105</v>
      </c>
      <c r="BB228" s="128"/>
      <c r="BC228" s="128"/>
      <c r="BD228" s="128"/>
      <c r="BE228" s="373" t="s">
        <v>2891</v>
      </c>
      <c r="BF228" s="374"/>
      <c r="BG228" s="374"/>
      <c r="BH228" s="131"/>
      <c r="BI228" s="90"/>
      <c r="BJ228" s="90"/>
      <c r="BK228" s="90"/>
      <c r="BL228" s="90"/>
      <c r="BM228" s="90"/>
      <c r="BN228" s="90"/>
      <c r="BO228" s="90"/>
      <c r="BP228" s="90"/>
      <c r="BQ228" s="90"/>
      <c r="BR228" s="90"/>
      <c r="BS228" s="90"/>
      <c r="BT228" s="90"/>
      <c r="BU228" s="90"/>
      <c r="BV228" s="90"/>
      <c r="BW228" s="90"/>
      <c r="BX228" s="90"/>
      <c r="BY228" s="90"/>
      <c r="BZ228" s="90"/>
      <c r="CA228" s="90"/>
      <c r="CB228" s="90"/>
      <c r="CC228" s="90"/>
      <c r="CD228" s="90"/>
      <c r="CE228" s="90"/>
      <c r="CF228" s="90"/>
      <c r="CG228" s="90"/>
      <c r="CH228" s="90"/>
      <c r="CI228" s="90"/>
      <c r="CJ228" s="90"/>
      <c r="CK228" s="90"/>
      <c r="CL228" s="90"/>
      <c r="CM228" s="90"/>
      <c r="CN228" s="90"/>
      <c r="CO228" s="90"/>
      <c r="CP228" s="90"/>
      <c r="CQ228" s="90"/>
      <c r="CR228" s="90"/>
      <c r="CS228" s="90"/>
      <c r="CT228" s="90"/>
      <c r="CU228" s="90"/>
      <c r="CV228" s="90"/>
      <c r="CW228" s="90"/>
      <c r="CX228" s="90"/>
      <c r="CY228" s="90"/>
      <c r="CZ228" s="90"/>
      <c r="DA228" s="90"/>
      <c r="DB228" s="90"/>
      <c r="DC228" s="90"/>
      <c r="DD228" s="90"/>
      <c r="DE228" s="90"/>
      <c r="DF228" s="90"/>
      <c r="DG228" s="90"/>
      <c r="DH228" s="90"/>
      <c r="DI228" s="90"/>
      <c r="DJ228" s="90"/>
      <c r="DK228" s="90"/>
      <c r="DL228" s="90"/>
      <c r="DM228" s="90"/>
      <c r="DN228" s="90"/>
      <c r="DO228" s="90"/>
      <c r="DP228" s="90"/>
      <c r="DQ228" s="90"/>
      <c r="DR228" s="90"/>
      <c r="DS228" s="90"/>
      <c r="DT228" s="90"/>
      <c r="DU228" s="90"/>
      <c r="DV228" s="90"/>
      <c r="DW228" s="90"/>
      <c r="DX228" s="90"/>
      <c r="DY228" s="90"/>
      <c r="DZ228" s="90"/>
      <c r="EA228" s="90"/>
      <c r="EB228" s="90"/>
      <c r="EC228" s="90"/>
      <c r="ED228" s="90"/>
      <c r="EE228" s="90"/>
      <c r="EF228" s="90"/>
      <c r="EG228" s="90"/>
      <c r="EH228" s="90"/>
      <c r="EI228" s="90"/>
      <c r="EJ228" s="90"/>
      <c r="EK228" s="90"/>
      <c r="EL228" s="90"/>
      <c r="EM228" s="90"/>
      <c r="EN228" s="90"/>
      <c r="EO228" s="90"/>
      <c r="EP228" s="90"/>
      <c r="EQ228" s="90"/>
      <c r="ER228" s="90"/>
      <c r="ES228" s="90"/>
      <c r="ET228" s="90"/>
      <c r="EU228" s="90"/>
      <c r="EV228" s="90"/>
      <c r="EW228" s="90"/>
      <c r="EX228" s="90"/>
      <c r="EY228" s="90"/>
      <c r="EZ228" s="90"/>
      <c r="FA228" s="90"/>
      <c r="FB228" s="90"/>
      <c r="FC228" s="90"/>
      <c r="FD228" s="90"/>
      <c r="FE228" s="90"/>
      <c r="FF228" s="90"/>
      <c r="FG228" s="90"/>
      <c r="FH228" s="90"/>
      <c r="FI228" s="90"/>
      <c r="FJ228" s="90"/>
      <c r="FK228" s="90"/>
      <c r="FL228" s="90"/>
      <c r="FM228" s="90"/>
      <c r="FN228" s="90"/>
      <c r="FO228" s="90"/>
      <c r="FP228" s="90"/>
      <c r="FQ228" s="90"/>
      <c r="FR228" s="90"/>
      <c r="FS228" s="90"/>
      <c r="FT228" s="90"/>
      <c r="FU228" s="90"/>
      <c r="FV228" s="90"/>
      <c r="FW228" s="90"/>
      <c r="FX228" s="90"/>
      <c r="FY228" s="90"/>
      <c r="FZ228" s="90"/>
      <c r="GA228" s="90"/>
      <c r="GB228" s="90"/>
      <c r="GC228" s="90"/>
      <c r="GD228" s="90"/>
      <c r="GE228" s="90"/>
      <c r="GF228" s="90"/>
      <c r="GG228" s="90"/>
      <c r="GH228" s="90"/>
      <c r="GI228" s="90"/>
      <c r="GJ228" s="90"/>
      <c r="GK228" s="90"/>
      <c r="GL228" s="90"/>
      <c r="GM228" s="90"/>
      <c r="GN228" s="90"/>
      <c r="GO228" s="90"/>
      <c r="GP228" s="90"/>
      <c r="GQ228" s="90"/>
      <c r="GR228" s="90"/>
      <c r="GS228" s="90"/>
      <c r="GT228" s="90"/>
      <c r="GU228" s="90"/>
      <c r="GV228" s="90"/>
      <c r="GW228" s="90"/>
      <c r="GX228" s="90"/>
      <c r="GY228" s="90"/>
      <c r="GZ228" s="90"/>
      <c r="HA228" s="90"/>
      <c r="HB228" s="90"/>
      <c r="HC228" s="90"/>
      <c r="HD228" s="90"/>
      <c r="HE228" s="90"/>
      <c r="HF228" s="90"/>
      <c r="HG228" s="90"/>
      <c r="HH228" s="90"/>
      <c r="HI228" s="90"/>
      <c r="HJ228" s="90"/>
      <c r="HK228" s="90"/>
      <c r="HL228" s="90"/>
      <c r="HM228" s="90"/>
      <c r="HN228" s="90"/>
      <c r="HO228" s="90"/>
      <c r="HP228" s="90"/>
      <c r="HQ228" s="90"/>
      <c r="HR228" s="90"/>
      <c r="HS228" s="90"/>
      <c r="HT228" s="90"/>
      <c r="HU228" s="90"/>
      <c r="HV228" s="90"/>
      <c r="HW228" s="90"/>
      <c r="HX228" s="90"/>
      <c r="HY228" s="90"/>
      <c r="HZ228" s="90"/>
      <c r="IA228" s="90"/>
      <c r="IB228" s="90"/>
      <c r="IC228" s="90"/>
      <c r="ID228" s="90"/>
      <c r="IE228" s="90"/>
      <c r="IF228" s="90"/>
      <c r="IG228" s="90"/>
      <c r="IH228" s="90"/>
      <c r="II228" s="90"/>
      <c r="IJ228" s="90"/>
      <c r="IK228" s="90"/>
      <c r="IL228" s="90"/>
      <c r="IM228" s="90"/>
      <c r="IN228" s="90"/>
      <c r="IO228" s="90"/>
      <c r="IP228" s="90"/>
      <c r="IQ228" s="90"/>
      <c r="IR228" s="90"/>
      <c r="IS228" s="90"/>
      <c r="IT228" s="90"/>
      <c r="IU228" s="90"/>
      <c r="IV228" s="90"/>
      <c r="IW228" s="90"/>
      <c r="IX228" s="90"/>
      <c r="IY228" s="90"/>
      <c r="IZ228" s="90"/>
      <c r="JA228" s="90"/>
      <c r="JB228" s="90"/>
      <c r="JC228" s="90"/>
      <c r="JD228" s="90"/>
      <c r="JE228" s="90"/>
      <c r="JF228" s="90"/>
      <c r="JG228" s="90"/>
      <c r="JH228" s="90"/>
      <c r="JI228" s="90"/>
      <c r="JJ228" s="90"/>
      <c r="JK228" s="90"/>
      <c r="JL228" s="90"/>
      <c r="JM228" s="90"/>
      <c r="JN228" s="90"/>
      <c r="JO228" s="90"/>
      <c r="JP228" s="90"/>
      <c r="JQ228" s="90"/>
      <c r="JR228" s="90"/>
      <c r="JS228" s="90"/>
      <c r="JT228" s="90"/>
      <c r="JU228" s="90"/>
      <c r="JV228" s="90"/>
      <c r="JW228" s="90"/>
      <c r="JX228" s="90"/>
      <c r="JY228" s="90"/>
      <c r="JZ228" s="90"/>
      <c r="KA228" s="90"/>
      <c r="KB228" s="90"/>
      <c r="KC228" s="90"/>
      <c r="KD228" s="90"/>
      <c r="KE228" s="90"/>
      <c r="KF228" s="90"/>
      <c r="KG228" s="90"/>
      <c r="KH228" s="90"/>
      <c r="KI228" s="90"/>
      <c r="KJ228" s="90"/>
      <c r="KK228" s="90"/>
      <c r="KL228" s="90"/>
      <c r="KM228" s="90"/>
      <c r="KN228" s="90"/>
      <c r="KO228" s="90"/>
      <c r="KP228" s="90"/>
      <c r="KQ228" s="90"/>
      <c r="KR228" s="90"/>
      <c r="KS228" s="90"/>
      <c r="KT228" s="90"/>
      <c r="KU228" s="90"/>
      <c r="KV228" s="90"/>
      <c r="KW228" s="90"/>
      <c r="KX228" s="90"/>
      <c r="KY228" s="90"/>
      <c r="KZ228" s="90"/>
      <c r="LA228" s="90"/>
      <c r="LB228" s="90"/>
      <c r="LC228" s="90"/>
      <c r="LD228" s="90"/>
      <c r="LE228" s="90"/>
      <c r="LF228" s="90"/>
      <c r="LG228" s="90"/>
      <c r="LH228" s="90"/>
      <c r="LI228" s="90"/>
      <c r="LJ228" s="90"/>
      <c r="LK228" s="90"/>
      <c r="LL228" s="90"/>
      <c r="LM228" s="90"/>
      <c r="LN228" s="90"/>
      <c r="LO228" s="90"/>
      <c r="LP228" s="90"/>
      <c r="LQ228" s="90"/>
      <c r="LR228" s="90"/>
      <c r="LS228" s="90"/>
      <c r="LT228" s="90"/>
      <c r="LU228" s="90"/>
      <c r="LV228" s="90"/>
      <c r="LW228" s="90"/>
      <c r="LX228" s="90"/>
      <c r="LY228" s="90"/>
      <c r="LZ228" s="90"/>
      <c r="MA228" s="90"/>
      <c r="MB228" s="90"/>
      <c r="MC228" s="90"/>
      <c r="MD228" s="90"/>
      <c r="ME228" s="90"/>
      <c r="MF228" s="90"/>
      <c r="MG228" s="90"/>
      <c r="MH228" s="90"/>
      <c r="MI228" s="90"/>
      <c r="MJ228" s="90"/>
      <c r="MK228" s="90"/>
      <c r="ML228" s="90"/>
      <c r="MM228" s="90"/>
      <c r="MN228" s="90"/>
      <c r="MO228" s="90"/>
      <c r="MP228" s="90"/>
      <c r="MQ228" s="90"/>
      <c r="MR228" s="90"/>
      <c r="MS228" s="90"/>
      <c r="MT228" s="90"/>
      <c r="MU228" s="90"/>
      <c r="MV228" s="90"/>
      <c r="MW228" s="90"/>
      <c r="MX228" s="90"/>
      <c r="MY228" s="90"/>
      <c r="MZ228" s="90"/>
      <c r="NA228" s="90"/>
      <c r="NB228" s="90"/>
      <c r="NC228" s="90"/>
      <c r="ND228" s="90"/>
      <c r="NE228" s="90"/>
      <c r="NF228" s="90"/>
      <c r="NG228" s="90"/>
      <c r="NH228" s="90"/>
      <c r="NI228" s="90"/>
      <c r="NJ228" s="90"/>
      <c r="NK228" s="90"/>
      <c r="NL228" s="90"/>
      <c r="NM228" s="90"/>
      <c r="NN228" s="90"/>
      <c r="NO228" s="90"/>
      <c r="NP228" s="90"/>
      <c r="NQ228" s="90"/>
      <c r="NR228" s="90"/>
      <c r="NS228" s="90"/>
      <c r="NT228" s="90"/>
      <c r="NU228" s="90"/>
      <c r="NV228" s="90"/>
      <c r="NW228" s="90"/>
      <c r="NX228" s="90"/>
      <c r="NY228" s="90"/>
      <c r="NZ228" s="90"/>
      <c r="OA228" s="90"/>
      <c r="OB228" s="90"/>
      <c r="OC228" s="90"/>
      <c r="OD228" s="90"/>
      <c r="OE228" s="90"/>
      <c r="OF228" s="90"/>
      <c r="OG228" s="90"/>
      <c r="OH228" s="90"/>
      <c r="OI228" s="90"/>
      <c r="OJ228" s="90"/>
      <c r="OK228" s="90"/>
      <c r="OL228" s="90"/>
      <c r="OM228" s="90"/>
      <c r="ON228" s="90"/>
      <c r="OO228" s="90"/>
      <c r="OP228" s="90"/>
      <c r="OQ228" s="90"/>
      <c r="OR228" s="90"/>
      <c r="OS228" s="90"/>
      <c r="OT228" s="90"/>
      <c r="OU228" s="90"/>
      <c r="OV228" s="90"/>
      <c r="OW228" s="90"/>
      <c r="OX228" s="90"/>
      <c r="OY228" s="90"/>
      <c r="OZ228" s="90"/>
      <c r="PA228" s="90"/>
      <c r="PB228" s="90"/>
      <c r="PC228" s="90"/>
      <c r="PD228" s="90"/>
      <c r="PE228" s="90"/>
      <c r="PF228" s="90"/>
      <c r="PG228" s="90"/>
      <c r="PH228" s="90"/>
      <c r="PI228" s="90"/>
      <c r="PJ228" s="90"/>
      <c r="PK228" s="90"/>
      <c r="PL228" s="90"/>
      <c r="PM228" s="90"/>
      <c r="PN228" s="90"/>
      <c r="PO228" s="90"/>
      <c r="PP228" s="90"/>
      <c r="PQ228" s="90"/>
      <c r="PR228" s="90"/>
      <c r="PS228" s="90"/>
      <c r="PT228" s="90"/>
      <c r="PU228" s="90"/>
      <c r="PV228" s="90"/>
      <c r="PW228" s="90"/>
      <c r="PX228" s="90"/>
      <c r="PY228" s="90"/>
      <c r="PZ228" s="90"/>
      <c r="QA228" s="90"/>
      <c r="QB228" s="90"/>
      <c r="QC228" s="90"/>
      <c r="QD228" s="90"/>
      <c r="QE228" s="90"/>
      <c r="QF228" s="90"/>
      <c r="QG228" s="90"/>
      <c r="QH228" s="90"/>
      <c r="QI228" s="90"/>
      <c r="QJ228" s="90"/>
      <c r="QK228" s="90"/>
      <c r="QL228" s="90"/>
      <c r="QM228" s="90"/>
      <c r="QN228" s="90"/>
      <c r="QO228" s="90"/>
      <c r="QP228" s="90"/>
      <c r="QQ228" s="90"/>
      <c r="QR228" s="90"/>
      <c r="QS228" s="90"/>
      <c r="QT228" s="90"/>
      <c r="QU228" s="90"/>
      <c r="QV228" s="90"/>
      <c r="QW228" s="90"/>
      <c r="QX228" s="90"/>
      <c r="QY228" s="90"/>
      <c r="QZ228" s="90"/>
      <c r="RA228" s="90"/>
      <c r="RB228" s="90"/>
      <c r="RC228" s="90"/>
      <c r="RD228" s="90"/>
      <c r="RE228" s="90"/>
      <c r="RF228" s="90"/>
      <c r="RG228" s="90"/>
      <c r="RH228" s="90"/>
      <c r="RI228" s="90"/>
      <c r="RJ228" s="90"/>
      <c r="RK228" s="90"/>
      <c r="RL228" s="90"/>
      <c r="RM228" s="90"/>
      <c r="RN228" s="90"/>
      <c r="RO228" s="90"/>
      <c r="RP228" s="90"/>
      <c r="RQ228" s="90"/>
      <c r="RR228" s="90"/>
      <c r="RS228" s="90"/>
      <c r="RT228" s="90"/>
      <c r="RU228" s="90"/>
      <c r="RV228" s="90"/>
      <c r="RW228" s="90"/>
      <c r="RX228" s="90"/>
      <c r="RY228" s="90"/>
      <c r="RZ228" s="90"/>
      <c r="SA228" s="90"/>
      <c r="SB228" s="90"/>
      <c r="SC228" s="90"/>
      <c r="SD228" s="90"/>
      <c r="SE228" s="90"/>
      <c r="SF228" s="90"/>
      <c r="SG228" s="90"/>
      <c r="SH228" s="90"/>
      <c r="SI228" s="90"/>
      <c r="SJ228" s="90"/>
      <c r="SK228" s="90"/>
      <c r="SL228" s="90"/>
      <c r="SM228" s="90"/>
      <c r="SN228" s="90"/>
      <c r="SO228" s="90"/>
      <c r="SP228" s="90"/>
      <c r="SQ228" s="90"/>
      <c r="SR228" s="90"/>
      <c r="SS228" s="90"/>
      <c r="ST228" s="90"/>
      <c r="SU228" s="90"/>
      <c r="SV228" s="90"/>
      <c r="SW228" s="90"/>
      <c r="SX228" s="90"/>
      <c r="SY228" s="90"/>
      <c r="SZ228" s="90"/>
      <c r="TA228" s="90"/>
      <c r="TB228" s="90"/>
      <c r="TC228" s="90"/>
      <c r="TD228" s="90"/>
      <c r="TE228" s="90"/>
      <c r="TF228" s="90"/>
      <c r="TG228" s="90"/>
      <c r="TH228" s="90"/>
      <c r="TI228" s="90"/>
      <c r="TJ228" s="90"/>
      <c r="TK228" s="90"/>
      <c r="TL228" s="90"/>
      <c r="TM228" s="90"/>
      <c r="TN228" s="90"/>
      <c r="TO228" s="90"/>
      <c r="TP228" s="90"/>
      <c r="TQ228" s="90"/>
      <c r="TR228" s="90"/>
      <c r="TS228" s="90"/>
      <c r="TT228" s="90"/>
      <c r="TU228" s="90"/>
      <c r="TV228" s="90"/>
      <c r="TW228" s="90"/>
      <c r="TX228" s="90"/>
      <c r="TY228" s="90"/>
      <c r="TZ228" s="90"/>
      <c r="UA228" s="90"/>
      <c r="UB228" s="90"/>
      <c r="UC228" s="90"/>
      <c r="UD228" s="90"/>
      <c r="UE228" s="90"/>
      <c r="UF228" s="90"/>
      <c r="UG228" s="90"/>
      <c r="UH228" s="90"/>
      <c r="UI228" s="90"/>
      <c r="UJ228" s="90"/>
      <c r="UK228" s="90"/>
      <c r="UL228" s="90"/>
      <c r="UM228" s="90"/>
      <c r="UN228" s="90"/>
      <c r="UO228" s="90"/>
      <c r="UP228" s="90"/>
      <c r="UQ228" s="90"/>
      <c r="UR228" s="90"/>
      <c r="US228" s="90"/>
      <c r="UT228" s="90"/>
      <c r="UU228" s="90"/>
      <c r="UV228" s="90"/>
      <c r="UW228" s="90"/>
      <c r="UX228" s="90"/>
      <c r="UY228" s="90"/>
      <c r="UZ228" s="90"/>
      <c r="VA228" s="90"/>
      <c r="VB228" s="90"/>
      <c r="VC228" s="90"/>
      <c r="VD228" s="90"/>
      <c r="VE228" s="90"/>
      <c r="VF228" s="90"/>
      <c r="VG228" s="90"/>
      <c r="VH228" s="90"/>
      <c r="VI228" s="90"/>
      <c r="VJ228" s="90"/>
      <c r="VK228" s="90"/>
      <c r="VL228" s="90"/>
      <c r="VM228" s="90"/>
      <c r="VN228" s="90"/>
      <c r="VO228" s="90"/>
      <c r="VP228" s="90"/>
      <c r="VQ228" s="90"/>
      <c r="VR228" s="90"/>
      <c r="VS228" s="90"/>
      <c r="VT228" s="90"/>
      <c r="VU228" s="90"/>
      <c r="VV228" s="90"/>
      <c r="VW228" s="90"/>
      <c r="VX228" s="90"/>
      <c r="VY228" s="90"/>
      <c r="VZ228" s="90"/>
      <c r="WA228" s="90"/>
      <c r="WB228" s="90"/>
      <c r="WC228" s="90"/>
      <c r="WD228" s="90"/>
      <c r="WE228" s="90"/>
      <c r="WF228" s="90"/>
      <c r="WG228" s="90"/>
      <c r="WH228" s="90"/>
      <c r="WI228" s="90"/>
      <c r="WJ228" s="90"/>
      <c r="WK228" s="90"/>
      <c r="WL228" s="90"/>
      <c r="WM228" s="90"/>
      <c r="WN228" s="90"/>
      <c r="WO228" s="90"/>
      <c r="WP228" s="90"/>
      <c r="WQ228" s="90"/>
      <c r="WR228" s="90"/>
      <c r="WS228" s="90"/>
      <c r="WT228" s="90"/>
      <c r="WU228" s="90"/>
      <c r="WV228" s="90"/>
      <c r="WW228" s="90"/>
      <c r="WX228" s="90"/>
      <c r="WY228" s="90"/>
      <c r="WZ228" s="90"/>
      <c r="XA228" s="90"/>
      <c r="XB228" s="90"/>
      <c r="XC228" s="90"/>
      <c r="XD228" s="90"/>
      <c r="XE228" s="90"/>
      <c r="XF228" s="90"/>
      <c r="XG228" s="90"/>
      <c r="XH228" s="90"/>
      <c r="XI228" s="90"/>
      <c r="XJ228" s="90"/>
      <c r="XK228" s="90"/>
      <c r="XL228" s="90"/>
      <c r="XM228" s="90"/>
      <c r="XN228" s="90"/>
      <c r="XO228" s="90"/>
      <c r="XP228" s="90"/>
      <c r="XQ228" s="90"/>
      <c r="XR228" s="90"/>
      <c r="XS228" s="90"/>
      <c r="XT228" s="90"/>
      <c r="XU228" s="90"/>
      <c r="XV228" s="90"/>
      <c r="XW228" s="90"/>
      <c r="XX228" s="90"/>
      <c r="XY228" s="90"/>
      <c r="XZ228" s="90"/>
      <c r="YA228" s="90"/>
      <c r="YB228" s="90"/>
      <c r="YC228" s="90"/>
      <c r="YD228" s="90"/>
      <c r="YE228" s="90"/>
      <c r="YF228" s="90"/>
      <c r="YG228" s="90"/>
      <c r="YH228" s="90"/>
      <c r="YI228" s="90"/>
      <c r="YJ228" s="90"/>
      <c r="YK228" s="90"/>
      <c r="YL228" s="90"/>
      <c r="YM228" s="90"/>
      <c r="YN228" s="90"/>
      <c r="YO228" s="90"/>
      <c r="YP228" s="90"/>
      <c r="YQ228" s="90"/>
      <c r="YR228" s="90"/>
      <c r="YS228" s="90"/>
      <c r="YT228" s="90"/>
      <c r="YU228" s="90"/>
      <c r="YV228" s="90"/>
      <c r="YW228" s="90"/>
      <c r="YX228" s="90"/>
      <c r="YY228" s="90"/>
      <c r="YZ228" s="90"/>
      <c r="ZA228" s="90"/>
      <c r="ZB228" s="90"/>
      <c r="ZC228" s="90"/>
      <c r="ZD228" s="90"/>
      <c r="ZE228" s="90"/>
      <c r="ZF228" s="90"/>
      <c r="ZG228" s="90"/>
      <c r="ZH228" s="90"/>
      <c r="ZI228" s="90"/>
      <c r="ZJ228" s="90"/>
      <c r="ZK228" s="90"/>
      <c r="ZL228" s="90"/>
      <c r="ZM228" s="90"/>
      <c r="ZN228" s="90"/>
      <c r="ZO228" s="90"/>
      <c r="ZP228" s="90"/>
      <c r="ZQ228" s="90"/>
      <c r="ZR228" s="90"/>
      <c r="ZS228" s="90"/>
      <c r="ZT228" s="90"/>
      <c r="ZU228" s="90"/>
      <c r="ZV228" s="90"/>
      <c r="ZW228" s="90"/>
      <c r="ZX228" s="90"/>
      <c r="ZY228" s="90"/>
      <c r="ZZ228" s="90"/>
      <c r="AAA228" s="90"/>
      <c r="AAB228" s="90"/>
      <c r="AAC228" s="90"/>
      <c r="AAD228" s="90"/>
      <c r="AAE228" s="90"/>
      <c r="AAF228" s="90"/>
      <c r="AAG228" s="90"/>
      <c r="AAH228" s="90"/>
      <c r="AAI228" s="90"/>
      <c r="AAJ228" s="90"/>
      <c r="AAK228" s="90"/>
      <c r="AAL228" s="90"/>
      <c r="AAM228" s="90"/>
      <c r="AAN228" s="90"/>
      <c r="AAO228" s="90"/>
      <c r="AAP228" s="90"/>
      <c r="AAQ228" s="90"/>
      <c r="AAR228" s="90"/>
      <c r="AAS228" s="90"/>
      <c r="AAT228" s="90"/>
      <c r="AAU228" s="90"/>
      <c r="AAV228" s="90"/>
      <c r="AAW228" s="90"/>
      <c r="AAX228" s="90"/>
      <c r="AAY228" s="90"/>
      <c r="AAZ228" s="90"/>
      <c r="ABA228" s="90"/>
      <c r="ABB228" s="90"/>
      <c r="ABC228" s="90"/>
      <c r="ABD228" s="90"/>
      <c r="ABE228" s="90"/>
      <c r="ABF228" s="90"/>
      <c r="ABG228" s="90"/>
      <c r="ABH228" s="90"/>
      <c r="ABI228" s="90"/>
      <c r="ABJ228" s="90"/>
      <c r="ABK228" s="90"/>
      <c r="ABL228" s="90"/>
      <c r="ABM228" s="90"/>
      <c r="ABN228" s="90"/>
      <c r="ABO228" s="90"/>
      <c r="ABP228" s="90"/>
      <c r="ABQ228" s="90"/>
      <c r="ABR228" s="90"/>
      <c r="ABS228" s="90"/>
      <c r="ABT228" s="90"/>
      <c r="ABU228" s="90"/>
      <c r="ABV228" s="90"/>
      <c r="ABW228" s="90"/>
      <c r="ABX228" s="90"/>
      <c r="ABY228" s="90"/>
      <c r="ABZ228" s="90"/>
      <c r="ACA228" s="90"/>
      <c r="ACB228" s="90"/>
      <c r="ACC228" s="90"/>
      <c r="ACD228" s="90"/>
      <c r="ACE228" s="90"/>
      <c r="ACF228" s="90"/>
      <c r="ACG228" s="90"/>
      <c r="ACH228" s="90"/>
      <c r="ACI228" s="90"/>
      <c r="ACJ228" s="90"/>
      <c r="ACK228" s="90"/>
      <c r="ACL228" s="90"/>
      <c r="ACM228" s="90"/>
      <c r="ACN228" s="90"/>
      <c r="ACO228" s="90"/>
      <c r="ACP228" s="90"/>
      <c r="ACQ228" s="90"/>
      <c r="ACR228" s="90"/>
      <c r="ACS228" s="90"/>
      <c r="ACT228" s="90"/>
      <c r="ACU228" s="90"/>
      <c r="ACV228" s="90"/>
      <c r="ACW228" s="90"/>
      <c r="ACX228" s="90"/>
      <c r="ACY228" s="90"/>
      <c r="ACZ228" s="90"/>
      <c r="ADA228" s="90"/>
      <c r="ADB228" s="90"/>
      <c r="ADC228" s="90"/>
      <c r="ADD228" s="90"/>
      <c r="ADE228" s="90"/>
      <c r="ADF228" s="90"/>
      <c r="ADG228" s="90"/>
      <c r="ADH228" s="90"/>
      <c r="ADI228" s="90"/>
      <c r="ADJ228" s="90"/>
      <c r="ADK228" s="90"/>
      <c r="ADL228" s="90"/>
      <c r="ADM228" s="90"/>
      <c r="ADN228" s="90"/>
      <c r="ADO228" s="90"/>
      <c r="ADP228" s="90"/>
      <c r="ADQ228" s="90"/>
      <c r="ADR228" s="90"/>
      <c r="ADS228" s="90"/>
      <c r="ADT228" s="90"/>
      <c r="ADU228" s="90"/>
      <c r="ADV228" s="90"/>
      <c r="ADW228" s="90"/>
      <c r="ADX228" s="90"/>
      <c r="ADY228" s="90"/>
      <c r="ADZ228" s="90"/>
      <c r="AEA228" s="90"/>
      <c r="AEB228" s="90"/>
      <c r="AEC228" s="90"/>
      <c r="AED228" s="90"/>
      <c r="AEE228" s="90"/>
      <c r="AEF228" s="90"/>
      <c r="AEG228" s="90"/>
      <c r="AEH228" s="90"/>
      <c r="AEI228" s="90"/>
      <c r="AEJ228" s="90"/>
      <c r="AEK228" s="90"/>
      <c r="AEL228" s="90"/>
      <c r="AEM228" s="90"/>
      <c r="AEN228" s="90"/>
      <c r="AEO228" s="90"/>
      <c r="AEP228" s="90"/>
      <c r="AEQ228" s="90"/>
      <c r="AER228" s="90"/>
      <c r="AES228" s="90"/>
      <c r="AET228" s="90"/>
      <c r="AEU228" s="90"/>
      <c r="AEV228" s="90"/>
      <c r="AEW228" s="90"/>
      <c r="AEX228" s="90"/>
      <c r="AEY228" s="90"/>
      <c r="AEZ228" s="90"/>
      <c r="AFA228" s="90"/>
      <c r="AFB228" s="90"/>
      <c r="AFC228" s="90"/>
      <c r="AFD228" s="90"/>
      <c r="AFE228" s="90"/>
      <c r="AFF228" s="90"/>
      <c r="AFG228" s="90"/>
      <c r="AFH228" s="90"/>
      <c r="AFI228" s="90"/>
      <c r="AFJ228" s="90"/>
      <c r="AFK228" s="90"/>
      <c r="AFL228" s="90"/>
      <c r="AFM228" s="90"/>
      <c r="AFN228" s="90"/>
      <c r="AFO228" s="90"/>
      <c r="AFP228" s="90"/>
      <c r="AFQ228" s="90"/>
      <c r="AFR228" s="90"/>
      <c r="AFS228" s="90"/>
      <c r="AFT228" s="90"/>
      <c r="AFU228" s="90"/>
      <c r="AFV228" s="90"/>
      <c r="AFW228" s="90"/>
      <c r="AFX228" s="90"/>
      <c r="AFY228" s="90"/>
      <c r="AFZ228" s="90"/>
      <c r="AGA228" s="90"/>
      <c r="AGB228" s="90"/>
      <c r="AGC228" s="90"/>
      <c r="AGD228" s="90"/>
      <c r="AGE228" s="90"/>
      <c r="AGF228" s="90"/>
      <c r="AGG228" s="90"/>
      <c r="AGH228" s="90"/>
      <c r="AGI228" s="90"/>
      <c r="AGJ228" s="90"/>
      <c r="AGK228" s="90"/>
      <c r="AGL228" s="90"/>
      <c r="AGM228" s="90"/>
      <c r="AGN228" s="90"/>
      <c r="AGO228" s="90"/>
      <c r="AGP228" s="90"/>
      <c r="AGQ228" s="90"/>
      <c r="AGR228" s="90"/>
      <c r="AGS228" s="90"/>
      <c r="AGT228" s="90"/>
      <c r="AGU228" s="90"/>
      <c r="AGV228" s="90"/>
      <c r="AGW228" s="90"/>
      <c r="AGX228" s="90"/>
      <c r="AGY228" s="90"/>
      <c r="AGZ228" s="90"/>
      <c r="AHA228" s="90"/>
      <c r="AHB228" s="90"/>
      <c r="AHC228" s="90"/>
      <c r="AHD228" s="90"/>
      <c r="AHE228" s="90"/>
      <c r="AHF228" s="90"/>
      <c r="AHG228" s="90"/>
      <c r="AHH228" s="90"/>
      <c r="AHI228" s="90"/>
      <c r="AHJ228" s="90"/>
      <c r="AHK228" s="90"/>
      <c r="AHL228" s="90"/>
      <c r="AHM228" s="90"/>
      <c r="AHN228" s="90"/>
      <c r="AHO228" s="90"/>
      <c r="AHP228" s="90"/>
      <c r="AHQ228" s="90"/>
      <c r="AHR228" s="90"/>
      <c r="AHS228" s="90"/>
      <c r="AHT228" s="90"/>
      <c r="AHU228" s="90"/>
      <c r="AHV228" s="90"/>
      <c r="AHW228" s="90"/>
      <c r="AHX228" s="90"/>
      <c r="AHY228" s="90"/>
      <c r="AHZ228" s="90"/>
      <c r="AIA228" s="90"/>
      <c r="AIB228" s="90"/>
      <c r="AIC228" s="90"/>
      <c r="AID228" s="90"/>
      <c r="AIE228" s="90"/>
      <c r="AIF228" s="90"/>
      <c r="AIG228" s="90"/>
      <c r="AIH228" s="90"/>
      <c r="AII228" s="90"/>
      <c r="AIJ228" s="90"/>
      <c r="AIK228" s="90"/>
      <c r="AIL228" s="90"/>
      <c r="AIM228" s="90"/>
      <c r="AIN228" s="90"/>
      <c r="AIO228" s="90"/>
      <c r="AIP228" s="90"/>
      <c r="AIQ228" s="90"/>
      <c r="AIR228" s="90"/>
      <c r="AIS228" s="90"/>
      <c r="AIT228" s="90"/>
      <c r="AIU228" s="90"/>
      <c r="AIV228" s="90"/>
      <c r="AIW228" s="90"/>
      <c r="AIX228" s="90"/>
      <c r="AIY228" s="90"/>
      <c r="AIZ228" s="90"/>
      <c r="AJA228" s="90"/>
      <c r="AJB228" s="90"/>
      <c r="AJC228" s="90"/>
      <c r="AJD228" s="90"/>
      <c r="AJE228" s="90"/>
      <c r="AJF228" s="90"/>
      <c r="AJG228" s="90"/>
      <c r="AJH228" s="90"/>
      <c r="AJI228" s="90"/>
      <c r="AJJ228" s="90"/>
      <c r="AJK228" s="90"/>
      <c r="AJL228" s="90"/>
      <c r="AJM228" s="90"/>
      <c r="AJN228" s="90"/>
      <c r="AJO228" s="90"/>
      <c r="AJP228" s="90"/>
      <c r="AJQ228" s="90"/>
      <c r="AJR228" s="90"/>
      <c r="AJS228" s="90"/>
      <c r="AJT228" s="90"/>
      <c r="AJU228" s="90"/>
      <c r="AJV228" s="90"/>
      <c r="AJW228" s="90"/>
      <c r="AJX228" s="90"/>
      <c r="AJY228" s="90"/>
      <c r="AJZ228" s="90"/>
      <c r="AKA228" s="90"/>
      <c r="AKB228" s="90"/>
      <c r="AKC228" s="90"/>
      <c r="AKD228" s="90"/>
      <c r="AKE228" s="90"/>
      <c r="AKF228" s="90"/>
      <c r="AKG228" s="90"/>
      <c r="AKH228" s="90"/>
      <c r="AKI228" s="90"/>
      <c r="AKJ228" s="90"/>
      <c r="AKK228" s="90"/>
      <c r="AKL228" s="90"/>
      <c r="AKM228" s="90"/>
      <c r="AKN228" s="90"/>
      <c r="AKO228" s="90"/>
      <c r="AKP228" s="90"/>
      <c r="AKQ228" s="90"/>
      <c r="AKR228" s="90"/>
      <c r="AKS228" s="90"/>
      <c r="AKT228" s="90"/>
      <c r="AKU228" s="90"/>
      <c r="AKV228" s="90"/>
      <c r="AKW228" s="90"/>
      <c r="AKX228" s="90"/>
      <c r="AKY228" s="90"/>
      <c r="AKZ228" s="90"/>
      <c r="ALA228" s="90"/>
      <c r="ALB228" s="90"/>
      <c r="ALC228" s="90"/>
      <c r="ALD228" s="90"/>
      <c r="ALE228" s="90"/>
      <c r="ALF228" s="90"/>
      <c r="ALG228" s="90"/>
      <c r="ALH228" s="90"/>
      <c r="ALI228" s="90"/>
      <c r="ALJ228" s="90"/>
      <c r="ALK228" s="90"/>
      <c r="ALL228" s="90"/>
      <c r="ALM228" s="90"/>
      <c r="ALN228" s="90"/>
      <c r="ALO228" s="90"/>
      <c r="ALP228" s="90"/>
      <c r="ALQ228" s="90"/>
      <c r="ALR228" s="90"/>
      <c r="ALS228" s="90"/>
      <c r="ALT228" s="90"/>
      <c r="ALU228" s="90"/>
      <c r="ALV228" s="90"/>
      <c r="ALW228" s="90"/>
      <c r="ALX228" s="90"/>
      <c r="ALY228" s="90"/>
      <c r="ALZ228" s="90"/>
      <c r="AMA228" s="90"/>
      <c r="AMB228" s="90"/>
      <c r="AMC228" s="90"/>
      <c r="AMD228" s="90"/>
      <c r="AME228" s="90"/>
      <c r="AMF228" s="90"/>
      <c r="AMG228" s="90"/>
      <c r="AMH228" s="90"/>
    </row>
    <row r="229" spans="1:1022" ht="99.75" customHeight="1">
      <c r="A229" s="430">
        <v>64</v>
      </c>
      <c r="B229" s="433" t="s">
        <v>712</v>
      </c>
      <c r="C229" s="367"/>
      <c r="D229" s="433" t="s">
        <v>245</v>
      </c>
      <c r="E229" s="433" t="s">
        <v>246</v>
      </c>
      <c r="F229" s="427"/>
      <c r="G229" s="424"/>
      <c r="H229" s="368"/>
      <c r="I229" s="425"/>
      <c r="J229" s="136" t="s">
        <v>735</v>
      </c>
      <c r="K229" s="137" t="s">
        <v>1468</v>
      </c>
      <c r="L229" s="425"/>
      <c r="M229" s="425"/>
      <c r="N229" s="426"/>
      <c r="O229" s="369"/>
      <c r="P229" s="391"/>
      <c r="Q229" s="385"/>
      <c r="R229" s="393"/>
      <c r="S229" s="394"/>
      <c r="T229" s="385"/>
      <c r="U229" s="386"/>
      <c r="V229" s="136" t="s">
        <v>112</v>
      </c>
      <c r="W229" s="116" t="s">
        <v>1469</v>
      </c>
      <c r="X229" s="117" t="s">
        <v>1470</v>
      </c>
      <c r="Y229" s="118" t="s">
        <v>1471</v>
      </c>
      <c r="Z229" s="119" t="s">
        <v>1466</v>
      </c>
      <c r="AA229" s="120" t="str">
        <f t="shared" si="5"/>
        <v>Probabilidad</v>
      </c>
      <c r="AB229" s="121" t="s">
        <v>727</v>
      </c>
      <c r="AC229" s="121" t="s">
        <v>728</v>
      </c>
      <c r="AD229" s="122" t="str">
        <f t="shared" si="6"/>
        <v>40%</v>
      </c>
      <c r="AE229" s="121" t="s">
        <v>729</v>
      </c>
      <c r="AF229" s="121" t="s">
        <v>730</v>
      </c>
      <c r="AG229" s="121" t="s">
        <v>731</v>
      </c>
      <c r="AH229" s="123">
        <f>IFERROR(IF(AND(AA228="Probabilidad",AA229="Probabilidad"),(AI228-(+AI228*AD229)),IF(AND(AA229="Probabilidad",AA228="Impacto"),(AI228-(+AI228*AD229)),IF(AA229="Impacto",AI228,""))),"")</f>
        <v>0.14399999999999999</v>
      </c>
      <c r="AI229" s="122">
        <f t="shared" si="7"/>
        <v>0.14399999999999999</v>
      </c>
      <c r="AJ229" s="387"/>
      <c r="AK229" s="388"/>
      <c r="AL229" s="124">
        <f t="shared" ref="AL229:AL234" si="301">IFERROR(IF(AND(AA228="Impacto",AA229="Impacto"),(AL228-(+AL228*AD229)),IF(AND(AA229="Impacto",AA228="Probabilidad"),(AL228-(+AL228*AD229)),IF(AA229="Probabilidad",AL228,""))),"")</f>
        <v>0.4</v>
      </c>
      <c r="AM229" s="389"/>
      <c r="AN229" s="388"/>
      <c r="AO229" s="384"/>
      <c r="AP229" s="367"/>
      <c r="AQ229" s="120" t="s">
        <v>118</v>
      </c>
      <c r="AR229" s="134" t="s">
        <v>94</v>
      </c>
      <c r="AS229" s="134" t="s">
        <v>94</v>
      </c>
      <c r="AT229" s="134" t="s">
        <v>94</v>
      </c>
      <c r="AU229" s="134" t="s">
        <v>94</v>
      </c>
      <c r="AV229" s="371"/>
      <c r="AW229" s="142" t="s">
        <v>112</v>
      </c>
      <c r="AX229" s="264" t="s">
        <v>2866</v>
      </c>
      <c r="AY229" s="285" t="s">
        <v>2996</v>
      </c>
      <c r="AZ229" s="284" t="s">
        <v>2997</v>
      </c>
      <c r="BA229" s="143" t="s">
        <v>118</v>
      </c>
      <c r="BB229" s="128"/>
      <c r="BC229" s="128"/>
      <c r="BD229" s="128"/>
      <c r="BE229" s="373"/>
      <c r="BF229" s="374"/>
      <c r="BG229" s="374"/>
      <c r="BH229" s="131"/>
    </row>
    <row r="230" spans="1:1022" ht="78.75" customHeight="1">
      <c r="A230" s="430">
        <v>64</v>
      </c>
      <c r="B230" s="433" t="s">
        <v>712</v>
      </c>
      <c r="C230" s="367"/>
      <c r="D230" s="433" t="s">
        <v>245</v>
      </c>
      <c r="E230" s="433" t="s">
        <v>246</v>
      </c>
      <c r="F230" s="427"/>
      <c r="G230" s="424"/>
      <c r="H230" s="368"/>
      <c r="I230" s="425"/>
      <c r="J230" s="136" t="s">
        <v>741</v>
      </c>
      <c r="K230" s="137" t="s">
        <v>1472</v>
      </c>
      <c r="L230" s="425"/>
      <c r="M230" s="425"/>
      <c r="N230" s="426"/>
      <c r="O230" s="369"/>
      <c r="P230" s="391"/>
      <c r="Q230" s="385"/>
      <c r="R230" s="393"/>
      <c r="S230" s="394"/>
      <c r="T230" s="385"/>
      <c r="U230" s="386"/>
      <c r="V230" s="136" t="s">
        <v>124</v>
      </c>
      <c r="W230" s="116" t="s">
        <v>1473</v>
      </c>
      <c r="X230" s="117" t="s">
        <v>1474</v>
      </c>
      <c r="Y230" s="118" t="s">
        <v>1475</v>
      </c>
      <c r="Z230" s="119" t="s">
        <v>1466</v>
      </c>
      <c r="AA230" s="120" t="str">
        <f t="shared" si="5"/>
        <v>Probabilidad</v>
      </c>
      <c r="AB230" s="121" t="s">
        <v>727</v>
      </c>
      <c r="AC230" s="121" t="s">
        <v>728</v>
      </c>
      <c r="AD230" s="122" t="str">
        <f t="shared" si="6"/>
        <v>40%</v>
      </c>
      <c r="AE230" s="121" t="s">
        <v>729</v>
      </c>
      <c r="AF230" s="121" t="s">
        <v>730</v>
      </c>
      <c r="AG230" s="121" t="s">
        <v>731</v>
      </c>
      <c r="AH230" s="123">
        <f t="shared" ref="AH230:AH234" si="302">IFERROR(IF(AND(AA229="Probabilidad",AA230="Probabilidad"),(AI229-(+AI229*AD230)),IF(AND(AA230="Probabilidad",AA229="Impacto"),(AI229-(+AI229*AD230)),IF(AA230="Impacto",AI229,""))),"")</f>
        <v>8.6399999999999991E-2</v>
      </c>
      <c r="AI230" s="122">
        <f t="shared" si="7"/>
        <v>8.6399999999999991E-2</v>
      </c>
      <c r="AJ230" s="387"/>
      <c r="AK230" s="388"/>
      <c r="AL230" s="124">
        <f t="shared" si="301"/>
        <v>0.4</v>
      </c>
      <c r="AM230" s="389"/>
      <c r="AN230" s="388"/>
      <c r="AO230" s="384"/>
      <c r="AP230" s="367"/>
      <c r="AQ230" s="120" t="s">
        <v>128</v>
      </c>
      <c r="AR230" s="134" t="s">
        <v>94</v>
      </c>
      <c r="AS230" s="134" t="s">
        <v>94</v>
      </c>
      <c r="AT230" s="134" t="s">
        <v>94</v>
      </c>
      <c r="AU230" s="134" t="s">
        <v>94</v>
      </c>
      <c r="AV230" s="371"/>
      <c r="AW230" s="142" t="s">
        <v>124</v>
      </c>
      <c r="AX230" s="264" t="s">
        <v>2867</v>
      </c>
      <c r="AY230" s="283" t="s">
        <v>2998</v>
      </c>
      <c r="AZ230" s="286" t="s">
        <v>2999</v>
      </c>
      <c r="BA230" s="143" t="s">
        <v>128</v>
      </c>
      <c r="BB230" s="128"/>
      <c r="BC230" s="128"/>
      <c r="BD230" s="128"/>
      <c r="BE230" s="373"/>
      <c r="BF230" s="374"/>
      <c r="BG230" s="374"/>
      <c r="BH230" s="131"/>
    </row>
    <row r="231" spans="1:1022" ht="93.75" customHeight="1">
      <c r="A231" s="430">
        <v>64</v>
      </c>
      <c r="B231" s="433" t="s">
        <v>712</v>
      </c>
      <c r="C231" s="367"/>
      <c r="D231" s="433" t="s">
        <v>245</v>
      </c>
      <c r="E231" s="433" t="s">
        <v>246</v>
      </c>
      <c r="F231" s="427"/>
      <c r="G231" s="424"/>
      <c r="H231" s="368"/>
      <c r="I231" s="425"/>
      <c r="J231" s="136" t="s">
        <v>749</v>
      </c>
      <c r="K231" s="137" t="s">
        <v>1476</v>
      </c>
      <c r="L231" s="425"/>
      <c r="M231" s="425"/>
      <c r="N231" s="426"/>
      <c r="O231" s="369"/>
      <c r="P231" s="391"/>
      <c r="Q231" s="385"/>
      <c r="R231" s="393"/>
      <c r="S231" s="394"/>
      <c r="T231" s="385"/>
      <c r="U231" s="386"/>
      <c r="V231" s="136" t="s">
        <v>131</v>
      </c>
      <c r="W231" s="116" t="s">
        <v>1477</v>
      </c>
      <c r="X231" s="117" t="s">
        <v>1478</v>
      </c>
      <c r="Y231" s="118" t="s">
        <v>1475</v>
      </c>
      <c r="Z231" s="119" t="s">
        <v>1466</v>
      </c>
      <c r="AA231" s="120" t="str">
        <f t="shared" si="5"/>
        <v>Probabilidad</v>
      </c>
      <c r="AB231" s="121" t="s">
        <v>727</v>
      </c>
      <c r="AC231" s="121" t="s">
        <v>728</v>
      </c>
      <c r="AD231" s="122" t="str">
        <f t="shared" si="6"/>
        <v>40%</v>
      </c>
      <c r="AE231" s="121" t="s">
        <v>729</v>
      </c>
      <c r="AF231" s="121" t="s">
        <v>730</v>
      </c>
      <c r="AG231" s="121" t="s">
        <v>731</v>
      </c>
      <c r="AH231" s="123">
        <f t="shared" si="302"/>
        <v>5.183999999999999E-2</v>
      </c>
      <c r="AI231" s="122">
        <f t="shared" si="7"/>
        <v>5.183999999999999E-2</v>
      </c>
      <c r="AJ231" s="387"/>
      <c r="AK231" s="388"/>
      <c r="AL231" s="124">
        <f t="shared" si="301"/>
        <v>0.4</v>
      </c>
      <c r="AM231" s="389"/>
      <c r="AN231" s="388"/>
      <c r="AO231" s="384"/>
      <c r="AP231" s="367"/>
      <c r="AQ231" s="120" t="s">
        <v>136</v>
      </c>
      <c r="AR231" s="134" t="s">
        <v>94</v>
      </c>
      <c r="AS231" s="134" t="s">
        <v>94</v>
      </c>
      <c r="AT231" s="134" t="s">
        <v>94</v>
      </c>
      <c r="AU231" s="134" t="s">
        <v>94</v>
      </c>
      <c r="AV231" s="371"/>
      <c r="AW231" s="142" t="s">
        <v>131</v>
      </c>
      <c r="AX231" s="264" t="s">
        <v>2866</v>
      </c>
      <c r="AY231" s="283" t="s">
        <v>3000</v>
      </c>
      <c r="AZ231" s="284" t="s">
        <v>3001</v>
      </c>
      <c r="BA231" s="143" t="s">
        <v>136</v>
      </c>
      <c r="BB231" s="128"/>
      <c r="BC231" s="128"/>
      <c r="BD231" s="128"/>
      <c r="BE231" s="373"/>
      <c r="BF231" s="374"/>
      <c r="BG231" s="374"/>
      <c r="BH231" s="131"/>
    </row>
    <row r="232" spans="1:1022" ht="73.5" customHeight="1">
      <c r="A232" s="430">
        <v>64</v>
      </c>
      <c r="B232" s="433" t="s">
        <v>712</v>
      </c>
      <c r="C232" s="367"/>
      <c r="D232" s="433" t="s">
        <v>245</v>
      </c>
      <c r="E232" s="433" t="s">
        <v>246</v>
      </c>
      <c r="F232" s="427"/>
      <c r="G232" s="424"/>
      <c r="H232" s="368"/>
      <c r="I232" s="425"/>
      <c r="J232" s="136" t="s">
        <v>756</v>
      </c>
      <c r="K232" s="137" t="s">
        <v>1479</v>
      </c>
      <c r="L232" s="425"/>
      <c r="M232" s="425"/>
      <c r="N232" s="426"/>
      <c r="O232" s="369"/>
      <c r="P232" s="391"/>
      <c r="Q232" s="385"/>
      <c r="R232" s="393"/>
      <c r="S232" s="394"/>
      <c r="T232" s="385"/>
      <c r="U232" s="386"/>
      <c r="V232" s="136" t="s">
        <v>139</v>
      </c>
      <c r="W232" s="116" t="s">
        <v>1480</v>
      </c>
      <c r="X232" s="117" t="s">
        <v>1481</v>
      </c>
      <c r="Y232" s="118" t="s">
        <v>94</v>
      </c>
      <c r="Z232" s="119" t="s">
        <v>1466</v>
      </c>
      <c r="AA232" s="120" t="str">
        <f t="shared" si="5"/>
        <v>Probabilidad</v>
      </c>
      <c r="AB232" s="121" t="s">
        <v>727</v>
      </c>
      <c r="AC232" s="121" t="s">
        <v>728</v>
      </c>
      <c r="AD232" s="122" t="str">
        <f t="shared" si="6"/>
        <v>40%</v>
      </c>
      <c r="AE232" s="121" t="s">
        <v>954</v>
      </c>
      <c r="AF232" s="121" t="s">
        <v>809</v>
      </c>
      <c r="AG232" s="121" t="s">
        <v>955</v>
      </c>
      <c r="AH232" s="123">
        <f t="shared" si="302"/>
        <v>3.1103999999999993E-2</v>
      </c>
      <c r="AI232" s="122">
        <f t="shared" si="7"/>
        <v>3.1103999999999993E-2</v>
      </c>
      <c r="AJ232" s="387"/>
      <c r="AK232" s="388"/>
      <c r="AL232" s="124">
        <f t="shared" si="301"/>
        <v>0.4</v>
      </c>
      <c r="AM232" s="389"/>
      <c r="AN232" s="388"/>
      <c r="AO232" s="384"/>
      <c r="AP232" s="367"/>
      <c r="AQ232" s="120" t="s">
        <v>145</v>
      </c>
      <c r="AR232" s="134" t="s">
        <v>94</v>
      </c>
      <c r="AS232" s="134" t="s">
        <v>94</v>
      </c>
      <c r="AT232" s="134" t="s">
        <v>94</v>
      </c>
      <c r="AU232" s="134" t="s">
        <v>94</v>
      </c>
      <c r="AV232" s="371"/>
      <c r="AW232" s="142" t="s">
        <v>139</v>
      </c>
      <c r="AX232" s="264" t="s">
        <v>2867</v>
      </c>
      <c r="AY232" s="283" t="s">
        <v>3002</v>
      </c>
      <c r="AZ232" s="284" t="s">
        <v>3003</v>
      </c>
      <c r="BA232" s="143" t="s">
        <v>145</v>
      </c>
      <c r="BB232" s="128"/>
      <c r="BC232" s="128"/>
      <c r="BD232" s="128"/>
      <c r="BE232" s="373"/>
      <c r="BF232" s="374"/>
      <c r="BG232" s="374"/>
      <c r="BH232" s="131"/>
    </row>
    <row r="233" spans="1:1022" ht="18.95" customHeight="1">
      <c r="A233" s="430">
        <v>64</v>
      </c>
      <c r="B233" s="433" t="s">
        <v>712</v>
      </c>
      <c r="C233" s="367"/>
      <c r="D233" s="433" t="s">
        <v>245</v>
      </c>
      <c r="E233" s="433" t="s">
        <v>246</v>
      </c>
      <c r="F233" s="427"/>
      <c r="G233" s="424"/>
      <c r="H233" s="368"/>
      <c r="I233" s="425"/>
      <c r="J233" s="136" t="s">
        <v>757</v>
      </c>
      <c r="K233" s="137"/>
      <c r="L233" s="425"/>
      <c r="M233" s="425"/>
      <c r="N233" s="426"/>
      <c r="O233" s="369"/>
      <c r="P233" s="391"/>
      <c r="Q233" s="385"/>
      <c r="R233" s="393"/>
      <c r="S233" s="394"/>
      <c r="T233" s="385"/>
      <c r="U233" s="386"/>
      <c r="V233" s="136" t="s">
        <v>150</v>
      </c>
      <c r="W233" s="116"/>
      <c r="X233" s="117"/>
      <c r="Y233" s="118"/>
      <c r="Z233" s="116"/>
      <c r="AA233" s="120" t="str">
        <f t="shared" si="5"/>
        <v/>
      </c>
      <c r="AB233" s="121"/>
      <c r="AC233" s="121"/>
      <c r="AD233" s="122" t="str">
        <f t="shared" si="6"/>
        <v/>
      </c>
      <c r="AE233" s="121"/>
      <c r="AF233" s="121"/>
      <c r="AG233" s="121"/>
      <c r="AH233" s="123" t="str">
        <f t="shared" si="302"/>
        <v/>
      </c>
      <c r="AI233" s="122" t="str">
        <f t="shared" si="7"/>
        <v/>
      </c>
      <c r="AJ233" s="387"/>
      <c r="AK233" s="388"/>
      <c r="AL233" s="124" t="str">
        <f t="shared" si="301"/>
        <v/>
      </c>
      <c r="AM233" s="389"/>
      <c r="AN233" s="388"/>
      <c r="AO233" s="384"/>
      <c r="AP233" s="367"/>
      <c r="AQ233" s="120" t="s">
        <v>155</v>
      </c>
      <c r="AR233" s="119"/>
      <c r="AS233" s="119"/>
      <c r="AT233" s="126"/>
      <c r="AU233" s="119"/>
      <c r="AV233" s="371"/>
      <c r="AW233" s="142" t="s">
        <v>150</v>
      </c>
      <c r="AX233" s="128"/>
      <c r="AY233" s="281"/>
      <c r="AZ233" s="282"/>
      <c r="BA233" s="143" t="s">
        <v>155</v>
      </c>
      <c r="BB233" s="128"/>
      <c r="BC233" s="128"/>
      <c r="BD233" s="128"/>
      <c r="BE233" s="373"/>
      <c r="BF233" s="374"/>
      <c r="BG233" s="374"/>
      <c r="BH233" s="131"/>
    </row>
    <row r="234" spans="1:1022" ht="23.1" customHeight="1">
      <c r="A234" s="431">
        <v>64</v>
      </c>
      <c r="B234" s="434" t="s">
        <v>712</v>
      </c>
      <c r="C234" s="367"/>
      <c r="D234" s="434" t="s">
        <v>245</v>
      </c>
      <c r="E234" s="434" t="s">
        <v>246</v>
      </c>
      <c r="F234" s="427"/>
      <c r="G234" s="424"/>
      <c r="H234" s="368"/>
      <c r="I234" s="425"/>
      <c r="J234" s="136" t="s">
        <v>758</v>
      </c>
      <c r="K234" s="137"/>
      <c r="L234" s="425"/>
      <c r="M234" s="425"/>
      <c r="N234" s="426"/>
      <c r="O234" s="369"/>
      <c r="P234" s="392"/>
      <c r="Q234" s="385"/>
      <c r="R234" s="393"/>
      <c r="S234" s="394"/>
      <c r="T234" s="385"/>
      <c r="U234" s="386"/>
      <c r="V234" s="136" t="s">
        <v>161</v>
      </c>
      <c r="W234" s="116"/>
      <c r="X234" s="117"/>
      <c r="Y234" s="118"/>
      <c r="Z234" s="116"/>
      <c r="AA234" s="120" t="str">
        <f t="shared" si="5"/>
        <v/>
      </c>
      <c r="AB234" s="121"/>
      <c r="AC234" s="121"/>
      <c r="AD234" s="122" t="str">
        <f t="shared" si="6"/>
        <v/>
      </c>
      <c r="AE234" s="121"/>
      <c r="AF234" s="121"/>
      <c r="AG234" s="121"/>
      <c r="AH234" s="123" t="str">
        <f t="shared" si="302"/>
        <v/>
      </c>
      <c r="AI234" s="122" t="str">
        <f t="shared" si="7"/>
        <v/>
      </c>
      <c r="AJ234" s="387"/>
      <c r="AK234" s="388"/>
      <c r="AL234" s="124" t="str">
        <f t="shared" si="301"/>
        <v/>
      </c>
      <c r="AM234" s="389"/>
      <c r="AN234" s="388"/>
      <c r="AO234" s="384"/>
      <c r="AP234" s="367"/>
      <c r="AQ234" s="120" t="s">
        <v>162</v>
      </c>
      <c r="AR234" s="119"/>
      <c r="AS234" s="119"/>
      <c r="AT234" s="126"/>
      <c r="AU234" s="119"/>
      <c r="AV234" s="372"/>
      <c r="AW234" s="142" t="s">
        <v>161</v>
      </c>
      <c r="AX234" s="128"/>
      <c r="AY234" s="281"/>
      <c r="AZ234" s="282"/>
      <c r="BA234" s="143" t="s">
        <v>162</v>
      </c>
      <c r="BB234" s="128"/>
      <c r="BC234" s="128"/>
      <c r="BD234" s="128"/>
      <c r="BE234" s="373"/>
      <c r="BF234" s="374"/>
      <c r="BG234" s="374"/>
      <c r="BH234" s="131"/>
    </row>
    <row r="235" spans="1:1022" s="144" customFormat="1" ht="107.25" customHeight="1">
      <c r="A235" s="429">
        <v>65</v>
      </c>
      <c r="B235" s="432" t="s">
        <v>712</v>
      </c>
      <c r="C235" s="367" t="s">
        <v>713</v>
      </c>
      <c r="D235" s="432" t="s">
        <v>245</v>
      </c>
      <c r="E235" s="432" t="s">
        <v>246</v>
      </c>
      <c r="F235" s="427" t="s">
        <v>1458</v>
      </c>
      <c r="G235" s="424" t="s">
        <v>1482</v>
      </c>
      <c r="H235" s="368" t="str">
        <f>IF(B235="Seguridad_Información","Posibilidad de "&amp;C235&amp;"con "&amp;M235&amp;" "&amp;"por"&amp;" "&amp;I235&amp;" "&amp;"debido a"&amp;" "&amp;L235,"Posibilidad de"&amp;" "&amp;M235&amp;" "&amp;"por"&amp;" "&amp;I235&amp;" debido a"&amp;" "&amp;L235)</f>
        <v xml:space="preserve">Posibilidad de Afectación Reputacional por ejecución de planes de mejoramiento que no sean efectivos debido a inadecuado análisis de causas y fallas en los seguimientos </v>
      </c>
      <c r="I235" s="425" t="s">
        <v>1483</v>
      </c>
      <c r="J235" s="136" t="s">
        <v>717</v>
      </c>
      <c r="K235" s="137" t="s">
        <v>1484</v>
      </c>
      <c r="L235" s="425" t="s">
        <v>1485</v>
      </c>
      <c r="M235" s="425" t="s">
        <v>897</v>
      </c>
      <c r="N235" s="426" t="s">
        <v>1486</v>
      </c>
      <c r="O235" s="369" t="s">
        <v>1080</v>
      </c>
      <c r="P235" s="390" t="str">
        <f>IF(OR($O235=[3]Tabla_Probabilidad!$D$30,$O235=[3]Tabla_Probabilidad!$D$32,$O235=[3]Tabla_Probabilidad!$J$32),"Muy Baja",IF(OR($O235=[3]Tabla_Probabilidad!$E$30,$O235=[3]Tabla_Probabilidad!$E$32,$O235=[3]Tabla_Probabilidad!$K$32),"Baja",IF(OR($O235=[3]Tabla_Probabilidad!$F$30,$O235=[3]Tabla_Probabilidad!$F$32,$O235=[3]Tabla_Probabilidad!$L$32),"Media",IF(OR($O235=[3]Tabla_Probabilidad!$G$30,$O235=[3]Tabla_Probabilidad!$G$32,$O235=[3]Tabla_Probabilidad!$M$32),"Alta",IF(OR($O235=[3]Tabla_Probabilidad!$H$30,$O235=[3]Tabla_Probabilidad!$H$32,$O235=[3]Tabla_Probabilidad!$N$32),"Muy Alta","")))))</f>
        <v>Baja</v>
      </c>
      <c r="Q235" s="385">
        <f t="shared" ref="Q235" si="303">IF(P235="","",IF(P235="Muy Baja",0.2,IF(P235="Baja",0.4,IF(P235="Media",0.6,IF(P235="Alta",0.8,IF(P235="Muy Alta",1,))))))</f>
        <v>0.4</v>
      </c>
      <c r="R235" s="393" t="s">
        <v>1487</v>
      </c>
      <c r="S235" s="394" t="str">
        <f>IF(OR($R235=[3]Tabla_Impacto!$D$24,$R235=[3]Tabla_Impacto!$D$27,$R235=[3]Tabla_Impacto!$J$24,$R235=[3]Tabla_Impacto!$P$26,$R235=[3]Tabla_Impacto!$V$26,$R235=[3]Tabla_Impacto!$AB$26),"Leve",IF(OR($R235=[3]Tabla_Impacto!$E$24,$R235=[3]Tabla_Impacto!$E$27,$R235=[3]Tabla_Impacto!$K$24,$R235=[3]Tabla_Impacto!$Q$26,$R235=[3]Tabla_Impacto!$W$26,$R235=[3]Tabla_Impacto!$AC$26),"Menor",IF(OR($R235=[3]Tabla_Impacto!$F$24,$R235=[3]Tabla_Impacto!$F$27,$R235=[3]Tabla_Impacto!$L$24,$R235=[3]Tabla_Impacto!$R$26,$R235=[3]Tabla_Impacto!$X$26,$R235=[3]Tabla_Impacto!$AD$26),"Moderado",IF(OR($R235=[3]Tabla_Impacto!$G$24,$R235=[3]Tabla_Impacto!$G$27,$R235=[3]Tabla_Impacto!$M$24,$R235=[3]Tabla_Impacto!$S$26,$R235=[3]Tabla_Impacto!$Y$26,$R235=[3]Tabla_Impacto!$AE$26),"Mayor",IF(OR($R235=[3]Tabla_Impacto!$H$24,$R235=[3]Tabla_Impacto!$H$27,$R235=[3]Tabla_Impacto!$N$24,$R235=[3]Tabla_Impacto!$T$26,$R235=[3]Tabla_Impacto!$Z$26,$R235=[3]Tabla_Impacto!$AF$26),"Catastrófico","")))))</f>
        <v>Leve</v>
      </c>
      <c r="T235" s="385">
        <f t="shared" ref="T235" si="304">IF(S235="","",IF(S235="Leve",0.2,IF(S235="Menor",0.4,IF(S235="Moderado",0.6,IF(S235="Mayor",0.8,IF(S235="Catastrófico",1,))))))</f>
        <v>0.2</v>
      </c>
      <c r="U235" s="403" t="str">
        <f t="shared" ref="U235" si="305">IF(OR(AND(P235="Muy Baja",S235="Leve"),AND(P235="Muy Baja",S235="Menor"),AND(P235="Baja",S235="Leve")),"Bajo",IF(OR(AND(P235="Muy baja",S235="Moderado"),AND(P235="Baja",S235="Menor"),AND(P235="Baja",S235="Moderado"),AND(P235="Media",S235="Leve"),AND(P235="Media",S235="Menor"),AND(P235="Media",S235="Moderado"),AND(P235="Alta",S235="Leve"),AND(P235="Alta",S235="Menor")),"Moderado",IF(OR(AND(P235="Muy Baja",S235="Mayor"),AND(P235="Baja",S235="Mayor"),AND(P235="Media",S235="Mayor"),AND(P235="Alta",S235="Moderado"),AND(P235="Alta",S235="Mayor"),AND(P235="Muy Alta",S235="Leve"),AND(P235="Muy Alta",S235="Menor"),AND(P235="Muy Alta",S235="Moderado"),AND(P235="Muy Alta",S235="Mayor")),"Alto",IF(OR(AND(P235="Muy Baja",S235="Catastrófico"),AND(P235="Baja",S235="Catastrófico"),AND(P235="Media",S235="Catastrófico"),AND(P235="Alta",S235="Catastrófico"),AND(P235="Muy Alta",S235="Catastrófico")),"Extremo",""))))</f>
        <v>Bajo</v>
      </c>
      <c r="V235" s="136" t="s">
        <v>91</v>
      </c>
      <c r="W235" s="116" t="s">
        <v>1488</v>
      </c>
      <c r="X235" s="117" t="s">
        <v>1489</v>
      </c>
      <c r="Y235" s="118" t="s">
        <v>1490</v>
      </c>
      <c r="Z235" s="119" t="s">
        <v>1491</v>
      </c>
      <c r="AA235" s="120" t="str">
        <f t="shared" si="5"/>
        <v>Probabilidad</v>
      </c>
      <c r="AB235" s="121" t="s">
        <v>727</v>
      </c>
      <c r="AC235" s="121" t="s">
        <v>728</v>
      </c>
      <c r="AD235" s="122" t="str">
        <f t="shared" si="6"/>
        <v>40%</v>
      </c>
      <c r="AE235" s="121" t="s">
        <v>729</v>
      </c>
      <c r="AF235" s="121" t="s">
        <v>730</v>
      </c>
      <c r="AG235" s="121" t="s">
        <v>731</v>
      </c>
      <c r="AH235" s="123">
        <f>IFERROR(IF(AA235="Probabilidad",(Q235-(+Q235*AD235)),IF(AA235="Impacto",Q235,"")),"")</f>
        <v>0.24</v>
      </c>
      <c r="AI235" s="122">
        <f t="shared" si="7"/>
        <v>0.24</v>
      </c>
      <c r="AJ235" s="387" t="str">
        <f t="shared" ref="AJ235" si="306">IFERROR(IF(AK235="","",IF(AK235&lt;=0.2,"Muy Baja",IF(AK235&lt;=0.4,"Baja",IF(AK235&lt;=0.6,"Media",IF(AK235&lt;=0.8,"Alta","Muy Alta"))))),"")</f>
        <v>Muy Baja</v>
      </c>
      <c r="AK235" s="388">
        <f t="shared" ref="AK235" si="307">IFERROR(LOOKUP(MAX(AI235:AI241)+1,(AI235:AI241)),"")</f>
        <v>0.10079999999999999</v>
      </c>
      <c r="AL235" s="124">
        <f>IFERROR(IF(AA235="Impacto",(T235-(+T235*AD235)),IF(AA235="Probabilidad",T235,"")),"")</f>
        <v>0.2</v>
      </c>
      <c r="AM235" s="389" t="str">
        <f t="shared" ref="AM235" si="308">IFERROR(IF(AN235="","",IF(AN235&lt;=0.2,"Leve",IF(AN235&lt;=0.4,"Menor",IF(AN235&lt;=0.6,"Moderado",IF(AN235&lt;=0.8,"Mayor","Catastrófico"))))),"")</f>
        <v>Leve</v>
      </c>
      <c r="AN235" s="388">
        <f t="shared" ref="AN235" si="309">IFERROR(LOOKUP(MAX(AL235:AL241)+1,(AL235:AL241)),"")</f>
        <v>0.2</v>
      </c>
      <c r="AO235" s="384" t="str">
        <f t="shared" ref="AO235" si="310">IFERROR(IF(OR(AND(AJ235="Muy Baja",AM235="Leve"),AND(AJ235="Muy Baja",AM235="Menor"),AND(AJ235="Baja",AM235="Leve")),"Bajo",IF(OR(AND(AJ235="Muy baja",AM235="Moderado"),AND(AJ235="Baja",AM235="Menor"),AND(AJ235="Baja",AM235="Moderado"),AND(AJ235="Media",AM235="Leve"),AND(AJ235="Media",AM235="Menor"),AND(AJ235="Media",AM235="Moderado"),AND(AJ235="Alta",AM235="Leve"),AND(AJ235="Alta",AM235="Menor")),"Moderado",IF(OR(AND(AJ235="Muy Baja",AM235="Mayor"),AND(AJ235="Baja",AM235="Mayor"),AND(AJ235="Media",AM235="Mayor"),AND(AJ235="Alta",AM235="Moderado"),AND(AJ235="Alta",AM235="Mayor"),AND(AJ235="Muy Alta",AM235="Leve"),AND(AJ235="Muy Alta",AM235="Menor"),AND(AJ235="Muy Alta",AM235="Moderado"),AND(AJ235="Muy Alta",AM235="Mayor")),"Alto",IF(OR(AND(AJ235="Muy Baja",AM235="Catastrófico"),AND(AJ235="Baja",AM235="Catastrófico"),AND(AJ235="Media",AM235="Catastrófico"),AND(AJ235="Alta",AM235="Catastrófico"),AND(AJ235="Muy Alta",AM235="Catastrófico")),"Extremo","")))),"")</f>
        <v>Bajo</v>
      </c>
      <c r="AP235" s="367" t="s">
        <v>821</v>
      </c>
      <c r="AQ235" s="120" t="s">
        <v>105</v>
      </c>
      <c r="AR235" s="134" t="s">
        <v>94</v>
      </c>
      <c r="AS235" s="134" t="s">
        <v>94</v>
      </c>
      <c r="AT235" s="134" t="s">
        <v>94</v>
      </c>
      <c r="AU235" s="134" t="s">
        <v>94</v>
      </c>
      <c r="AV235" s="370" t="s">
        <v>1492</v>
      </c>
      <c r="AW235" s="142" t="s">
        <v>91</v>
      </c>
      <c r="AX235" s="264" t="s">
        <v>2866</v>
      </c>
      <c r="AY235" s="283" t="s">
        <v>3610</v>
      </c>
      <c r="AZ235" s="286" t="s">
        <v>3004</v>
      </c>
      <c r="BA235" s="143" t="s">
        <v>105</v>
      </c>
      <c r="BB235" s="128"/>
      <c r="BC235" s="128"/>
      <c r="BD235" s="128"/>
      <c r="BE235" s="373" t="s">
        <v>2891</v>
      </c>
      <c r="BF235" s="374" t="s">
        <v>94</v>
      </c>
      <c r="BG235" s="374" t="s">
        <v>94</v>
      </c>
      <c r="BH235" s="131"/>
      <c r="BI235" s="90"/>
      <c r="BJ235" s="90"/>
      <c r="BK235" s="90"/>
      <c r="BL235" s="90"/>
      <c r="BM235" s="90"/>
      <c r="BN235" s="90"/>
      <c r="BO235" s="90"/>
      <c r="BP235" s="90"/>
      <c r="BQ235" s="90"/>
      <c r="BR235" s="90"/>
      <c r="BS235" s="90"/>
      <c r="BT235" s="90"/>
      <c r="BU235" s="90"/>
      <c r="BV235" s="90"/>
      <c r="BW235" s="90"/>
      <c r="BX235" s="90"/>
      <c r="BY235" s="90"/>
      <c r="BZ235" s="90"/>
      <c r="CA235" s="90"/>
      <c r="CB235" s="90"/>
      <c r="CC235" s="90"/>
      <c r="CD235" s="90"/>
      <c r="CE235" s="90"/>
      <c r="CF235" s="90"/>
      <c r="CG235" s="90"/>
      <c r="CH235" s="90"/>
      <c r="CI235" s="90"/>
      <c r="CJ235" s="90"/>
      <c r="CK235" s="90"/>
      <c r="CL235" s="90"/>
      <c r="CM235" s="90"/>
      <c r="CN235" s="90"/>
      <c r="CO235" s="90"/>
      <c r="CP235" s="90"/>
      <c r="CQ235" s="90"/>
      <c r="CR235" s="90"/>
      <c r="CS235" s="90"/>
      <c r="CT235" s="90"/>
      <c r="CU235" s="90"/>
      <c r="CV235" s="90"/>
      <c r="CW235" s="90"/>
      <c r="CX235" s="90"/>
      <c r="CY235" s="90"/>
      <c r="CZ235" s="90"/>
      <c r="DA235" s="90"/>
      <c r="DB235" s="90"/>
      <c r="DC235" s="90"/>
      <c r="DD235" s="90"/>
      <c r="DE235" s="90"/>
      <c r="DF235" s="90"/>
      <c r="DG235" s="90"/>
      <c r="DH235" s="90"/>
      <c r="DI235" s="90"/>
      <c r="DJ235" s="90"/>
      <c r="DK235" s="90"/>
      <c r="DL235" s="90"/>
      <c r="DM235" s="90"/>
      <c r="DN235" s="90"/>
      <c r="DO235" s="90"/>
      <c r="DP235" s="90"/>
      <c r="DQ235" s="90"/>
      <c r="DR235" s="90"/>
      <c r="DS235" s="90"/>
      <c r="DT235" s="90"/>
      <c r="DU235" s="90"/>
      <c r="DV235" s="90"/>
      <c r="DW235" s="90"/>
      <c r="DX235" s="90"/>
      <c r="DY235" s="90"/>
      <c r="DZ235" s="90"/>
      <c r="EA235" s="90"/>
      <c r="EB235" s="90"/>
      <c r="EC235" s="90"/>
      <c r="ED235" s="90"/>
      <c r="EE235" s="90"/>
      <c r="EF235" s="90"/>
      <c r="EG235" s="90"/>
      <c r="EH235" s="90"/>
      <c r="EI235" s="90"/>
      <c r="EJ235" s="90"/>
      <c r="EK235" s="90"/>
      <c r="EL235" s="90"/>
      <c r="EM235" s="90"/>
      <c r="EN235" s="90"/>
      <c r="EO235" s="90"/>
      <c r="EP235" s="90"/>
      <c r="EQ235" s="90"/>
      <c r="ER235" s="90"/>
      <c r="ES235" s="90"/>
      <c r="ET235" s="90"/>
      <c r="EU235" s="90"/>
      <c r="EV235" s="90"/>
      <c r="EW235" s="90"/>
      <c r="EX235" s="90"/>
      <c r="EY235" s="90"/>
      <c r="EZ235" s="90"/>
      <c r="FA235" s="90"/>
      <c r="FB235" s="90"/>
      <c r="FC235" s="90"/>
      <c r="FD235" s="90"/>
      <c r="FE235" s="90"/>
      <c r="FF235" s="90"/>
      <c r="FG235" s="90"/>
      <c r="FH235" s="90"/>
      <c r="FI235" s="90"/>
      <c r="FJ235" s="90"/>
      <c r="FK235" s="90"/>
      <c r="FL235" s="90"/>
      <c r="FM235" s="90"/>
      <c r="FN235" s="90"/>
      <c r="FO235" s="90"/>
      <c r="FP235" s="90"/>
      <c r="FQ235" s="90"/>
      <c r="FR235" s="90"/>
      <c r="FS235" s="90"/>
      <c r="FT235" s="90"/>
      <c r="FU235" s="90"/>
      <c r="FV235" s="90"/>
      <c r="FW235" s="90"/>
      <c r="FX235" s="90"/>
      <c r="FY235" s="90"/>
      <c r="FZ235" s="90"/>
      <c r="GA235" s="90"/>
      <c r="GB235" s="90"/>
      <c r="GC235" s="90"/>
      <c r="GD235" s="90"/>
      <c r="GE235" s="90"/>
      <c r="GF235" s="90"/>
      <c r="GG235" s="90"/>
      <c r="GH235" s="90"/>
      <c r="GI235" s="90"/>
      <c r="GJ235" s="90"/>
      <c r="GK235" s="90"/>
      <c r="GL235" s="90"/>
      <c r="GM235" s="90"/>
      <c r="GN235" s="90"/>
      <c r="GO235" s="90"/>
      <c r="GP235" s="90"/>
      <c r="GQ235" s="90"/>
      <c r="GR235" s="90"/>
      <c r="GS235" s="90"/>
      <c r="GT235" s="90"/>
      <c r="GU235" s="90"/>
      <c r="GV235" s="90"/>
      <c r="GW235" s="90"/>
      <c r="GX235" s="90"/>
      <c r="GY235" s="90"/>
      <c r="GZ235" s="90"/>
      <c r="HA235" s="90"/>
      <c r="HB235" s="90"/>
      <c r="HC235" s="90"/>
      <c r="HD235" s="90"/>
      <c r="HE235" s="90"/>
      <c r="HF235" s="90"/>
      <c r="HG235" s="90"/>
      <c r="HH235" s="90"/>
      <c r="HI235" s="90"/>
      <c r="HJ235" s="90"/>
      <c r="HK235" s="90"/>
      <c r="HL235" s="90"/>
      <c r="HM235" s="90"/>
      <c r="HN235" s="90"/>
      <c r="HO235" s="90"/>
      <c r="HP235" s="90"/>
      <c r="HQ235" s="90"/>
      <c r="HR235" s="90"/>
      <c r="HS235" s="90"/>
      <c r="HT235" s="90"/>
      <c r="HU235" s="90"/>
      <c r="HV235" s="90"/>
      <c r="HW235" s="90"/>
      <c r="HX235" s="90"/>
      <c r="HY235" s="90"/>
      <c r="HZ235" s="90"/>
      <c r="IA235" s="90"/>
      <c r="IB235" s="90"/>
      <c r="IC235" s="90"/>
      <c r="ID235" s="90"/>
      <c r="IE235" s="90"/>
      <c r="IF235" s="90"/>
      <c r="IG235" s="90"/>
      <c r="IH235" s="90"/>
      <c r="II235" s="90"/>
      <c r="IJ235" s="90"/>
      <c r="IK235" s="90"/>
      <c r="IL235" s="90"/>
      <c r="IM235" s="90"/>
      <c r="IN235" s="90"/>
      <c r="IO235" s="90"/>
      <c r="IP235" s="90"/>
      <c r="IQ235" s="90"/>
      <c r="IR235" s="90"/>
      <c r="IS235" s="90"/>
      <c r="IT235" s="90"/>
      <c r="IU235" s="90"/>
      <c r="IV235" s="90"/>
      <c r="IW235" s="90"/>
      <c r="IX235" s="90"/>
      <c r="IY235" s="90"/>
      <c r="IZ235" s="90"/>
      <c r="JA235" s="90"/>
      <c r="JB235" s="90"/>
      <c r="JC235" s="90"/>
      <c r="JD235" s="90"/>
      <c r="JE235" s="90"/>
      <c r="JF235" s="90"/>
      <c r="JG235" s="90"/>
      <c r="JH235" s="90"/>
      <c r="JI235" s="90"/>
      <c r="JJ235" s="90"/>
      <c r="JK235" s="90"/>
      <c r="JL235" s="90"/>
      <c r="JM235" s="90"/>
      <c r="JN235" s="90"/>
      <c r="JO235" s="90"/>
      <c r="JP235" s="90"/>
      <c r="JQ235" s="90"/>
      <c r="JR235" s="90"/>
      <c r="JS235" s="90"/>
      <c r="JT235" s="90"/>
      <c r="JU235" s="90"/>
      <c r="JV235" s="90"/>
      <c r="JW235" s="90"/>
      <c r="JX235" s="90"/>
      <c r="JY235" s="90"/>
      <c r="JZ235" s="90"/>
      <c r="KA235" s="90"/>
      <c r="KB235" s="90"/>
      <c r="KC235" s="90"/>
      <c r="KD235" s="90"/>
      <c r="KE235" s="90"/>
      <c r="KF235" s="90"/>
      <c r="KG235" s="90"/>
      <c r="KH235" s="90"/>
      <c r="KI235" s="90"/>
      <c r="KJ235" s="90"/>
      <c r="KK235" s="90"/>
      <c r="KL235" s="90"/>
      <c r="KM235" s="90"/>
      <c r="KN235" s="90"/>
      <c r="KO235" s="90"/>
      <c r="KP235" s="90"/>
      <c r="KQ235" s="90"/>
      <c r="KR235" s="90"/>
      <c r="KS235" s="90"/>
      <c r="KT235" s="90"/>
      <c r="KU235" s="90"/>
      <c r="KV235" s="90"/>
      <c r="KW235" s="90"/>
      <c r="KX235" s="90"/>
      <c r="KY235" s="90"/>
      <c r="KZ235" s="90"/>
      <c r="LA235" s="90"/>
      <c r="LB235" s="90"/>
      <c r="LC235" s="90"/>
      <c r="LD235" s="90"/>
      <c r="LE235" s="90"/>
      <c r="LF235" s="90"/>
      <c r="LG235" s="90"/>
      <c r="LH235" s="90"/>
      <c r="LI235" s="90"/>
      <c r="LJ235" s="90"/>
      <c r="LK235" s="90"/>
      <c r="LL235" s="90"/>
      <c r="LM235" s="90"/>
      <c r="LN235" s="90"/>
      <c r="LO235" s="90"/>
      <c r="LP235" s="90"/>
      <c r="LQ235" s="90"/>
      <c r="LR235" s="90"/>
      <c r="LS235" s="90"/>
      <c r="LT235" s="90"/>
      <c r="LU235" s="90"/>
      <c r="LV235" s="90"/>
      <c r="LW235" s="90"/>
      <c r="LX235" s="90"/>
      <c r="LY235" s="90"/>
      <c r="LZ235" s="90"/>
      <c r="MA235" s="90"/>
      <c r="MB235" s="90"/>
      <c r="MC235" s="90"/>
      <c r="MD235" s="90"/>
      <c r="ME235" s="90"/>
      <c r="MF235" s="90"/>
      <c r="MG235" s="90"/>
      <c r="MH235" s="90"/>
      <c r="MI235" s="90"/>
      <c r="MJ235" s="90"/>
      <c r="MK235" s="90"/>
      <c r="ML235" s="90"/>
      <c r="MM235" s="90"/>
      <c r="MN235" s="90"/>
      <c r="MO235" s="90"/>
      <c r="MP235" s="90"/>
      <c r="MQ235" s="90"/>
      <c r="MR235" s="90"/>
      <c r="MS235" s="90"/>
      <c r="MT235" s="90"/>
      <c r="MU235" s="90"/>
      <c r="MV235" s="90"/>
      <c r="MW235" s="90"/>
      <c r="MX235" s="90"/>
      <c r="MY235" s="90"/>
      <c r="MZ235" s="90"/>
      <c r="NA235" s="90"/>
      <c r="NB235" s="90"/>
      <c r="NC235" s="90"/>
      <c r="ND235" s="90"/>
      <c r="NE235" s="90"/>
      <c r="NF235" s="90"/>
      <c r="NG235" s="90"/>
      <c r="NH235" s="90"/>
      <c r="NI235" s="90"/>
      <c r="NJ235" s="90"/>
      <c r="NK235" s="90"/>
      <c r="NL235" s="90"/>
      <c r="NM235" s="90"/>
      <c r="NN235" s="90"/>
      <c r="NO235" s="90"/>
      <c r="NP235" s="90"/>
      <c r="NQ235" s="90"/>
      <c r="NR235" s="90"/>
      <c r="NS235" s="90"/>
      <c r="NT235" s="90"/>
      <c r="NU235" s="90"/>
      <c r="NV235" s="90"/>
      <c r="NW235" s="90"/>
      <c r="NX235" s="90"/>
      <c r="NY235" s="90"/>
      <c r="NZ235" s="90"/>
      <c r="OA235" s="90"/>
      <c r="OB235" s="90"/>
      <c r="OC235" s="90"/>
      <c r="OD235" s="90"/>
      <c r="OE235" s="90"/>
      <c r="OF235" s="90"/>
      <c r="OG235" s="90"/>
      <c r="OH235" s="90"/>
      <c r="OI235" s="90"/>
      <c r="OJ235" s="90"/>
      <c r="OK235" s="90"/>
      <c r="OL235" s="90"/>
      <c r="OM235" s="90"/>
      <c r="ON235" s="90"/>
      <c r="OO235" s="90"/>
      <c r="OP235" s="90"/>
      <c r="OQ235" s="90"/>
      <c r="OR235" s="90"/>
      <c r="OS235" s="90"/>
      <c r="OT235" s="90"/>
      <c r="OU235" s="90"/>
      <c r="OV235" s="90"/>
      <c r="OW235" s="90"/>
      <c r="OX235" s="90"/>
      <c r="OY235" s="90"/>
      <c r="OZ235" s="90"/>
      <c r="PA235" s="90"/>
      <c r="PB235" s="90"/>
      <c r="PC235" s="90"/>
      <c r="PD235" s="90"/>
      <c r="PE235" s="90"/>
      <c r="PF235" s="90"/>
      <c r="PG235" s="90"/>
      <c r="PH235" s="90"/>
      <c r="PI235" s="90"/>
      <c r="PJ235" s="90"/>
      <c r="PK235" s="90"/>
      <c r="PL235" s="90"/>
      <c r="PM235" s="90"/>
      <c r="PN235" s="90"/>
      <c r="PO235" s="90"/>
      <c r="PP235" s="90"/>
      <c r="PQ235" s="90"/>
      <c r="PR235" s="90"/>
      <c r="PS235" s="90"/>
      <c r="PT235" s="90"/>
      <c r="PU235" s="90"/>
      <c r="PV235" s="90"/>
      <c r="PW235" s="90"/>
      <c r="PX235" s="90"/>
      <c r="PY235" s="90"/>
      <c r="PZ235" s="90"/>
      <c r="QA235" s="90"/>
      <c r="QB235" s="90"/>
      <c r="QC235" s="90"/>
      <c r="QD235" s="90"/>
      <c r="QE235" s="90"/>
      <c r="QF235" s="90"/>
      <c r="QG235" s="90"/>
      <c r="QH235" s="90"/>
      <c r="QI235" s="90"/>
      <c r="QJ235" s="90"/>
      <c r="QK235" s="90"/>
      <c r="QL235" s="90"/>
      <c r="QM235" s="90"/>
      <c r="QN235" s="90"/>
      <c r="QO235" s="90"/>
      <c r="QP235" s="90"/>
      <c r="QQ235" s="90"/>
      <c r="QR235" s="90"/>
      <c r="QS235" s="90"/>
      <c r="QT235" s="90"/>
      <c r="QU235" s="90"/>
      <c r="QV235" s="90"/>
      <c r="QW235" s="90"/>
      <c r="QX235" s="90"/>
      <c r="QY235" s="90"/>
      <c r="QZ235" s="90"/>
      <c r="RA235" s="90"/>
      <c r="RB235" s="90"/>
      <c r="RC235" s="90"/>
      <c r="RD235" s="90"/>
      <c r="RE235" s="90"/>
      <c r="RF235" s="90"/>
      <c r="RG235" s="90"/>
      <c r="RH235" s="90"/>
      <c r="RI235" s="90"/>
      <c r="RJ235" s="90"/>
      <c r="RK235" s="90"/>
      <c r="RL235" s="90"/>
      <c r="RM235" s="90"/>
      <c r="RN235" s="90"/>
      <c r="RO235" s="90"/>
      <c r="RP235" s="90"/>
      <c r="RQ235" s="90"/>
      <c r="RR235" s="90"/>
      <c r="RS235" s="90"/>
      <c r="RT235" s="90"/>
      <c r="RU235" s="90"/>
      <c r="RV235" s="90"/>
      <c r="RW235" s="90"/>
      <c r="RX235" s="90"/>
      <c r="RY235" s="90"/>
      <c r="RZ235" s="90"/>
      <c r="SA235" s="90"/>
      <c r="SB235" s="90"/>
      <c r="SC235" s="90"/>
      <c r="SD235" s="90"/>
      <c r="SE235" s="90"/>
      <c r="SF235" s="90"/>
      <c r="SG235" s="90"/>
      <c r="SH235" s="90"/>
      <c r="SI235" s="90"/>
      <c r="SJ235" s="90"/>
      <c r="SK235" s="90"/>
      <c r="SL235" s="90"/>
      <c r="SM235" s="90"/>
      <c r="SN235" s="90"/>
      <c r="SO235" s="90"/>
      <c r="SP235" s="90"/>
      <c r="SQ235" s="90"/>
      <c r="SR235" s="90"/>
      <c r="SS235" s="90"/>
      <c r="ST235" s="90"/>
      <c r="SU235" s="90"/>
      <c r="SV235" s="90"/>
      <c r="SW235" s="90"/>
      <c r="SX235" s="90"/>
      <c r="SY235" s="90"/>
      <c r="SZ235" s="90"/>
      <c r="TA235" s="90"/>
      <c r="TB235" s="90"/>
      <c r="TC235" s="90"/>
      <c r="TD235" s="90"/>
      <c r="TE235" s="90"/>
      <c r="TF235" s="90"/>
      <c r="TG235" s="90"/>
      <c r="TH235" s="90"/>
      <c r="TI235" s="90"/>
      <c r="TJ235" s="90"/>
      <c r="TK235" s="90"/>
      <c r="TL235" s="90"/>
      <c r="TM235" s="90"/>
      <c r="TN235" s="90"/>
      <c r="TO235" s="90"/>
      <c r="TP235" s="90"/>
      <c r="TQ235" s="90"/>
      <c r="TR235" s="90"/>
      <c r="TS235" s="90"/>
      <c r="TT235" s="90"/>
      <c r="TU235" s="90"/>
      <c r="TV235" s="90"/>
      <c r="TW235" s="90"/>
      <c r="TX235" s="90"/>
      <c r="TY235" s="90"/>
      <c r="TZ235" s="90"/>
      <c r="UA235" s="90"/>
      <c r="UB235" s="90"/>
      <c r="UC235" s="90"/>
      <c r="UD235" s="90"/>
      <c r="UE235" s="90"/>
      <c r="UF235" s="90"/>
      <c r="UG235" s="90"/>
      <c r="UH235" s="90"/>
      <c r="UI235" s="90"/>
      <c r="UJ235" s="90"/>
      <c r="UK235" s="90"/>
      <c r="UL235" s="90"/>
      <c r="UM235" s="90"/>
      <c r="UN235" s="90"/>
      <c r="UO235" s="90"/>
      <c r="UP235" s="90"/>
      <c r="UQ235" s="90"/>
      <c r="UR235" s="90"/>
      <c r="US235" s="90"/>
      <c r="UT235" s="90"/>
      <c r="UU235" s="90"/>
      <c r="UV235" s="90"/>
      <c r="UW235" s="90"/>
      <c r="UX235" s="90"/>
      <c r="UY235" s="90"/>
      <c r="UZ235" s="90"/>
      <c r="VA235" s="90"/>
      <c r="VB235" s="90"/>
      <c r="VC235" s="90"/>
      <c r="VD235" s="90"/>
      <c r="VE235" s="90"/>
      <c r="VF235" s="90"/>
      <c r="VG235" s="90"/>
      <c r="VH235" s="90"/>
      <c r="VI235" s="90"/>
      <c r="VJ235" s="90"/>
      <c r="VK235" s="90"/>
      <c r="VL235" s="90"/>
      <c r="VM235" s="90"/>
      <c r="VN235" s="90"/>
      <c r="VO235" s="90"/>
      <c r="VP235" s="90"/>
      <c r="VQ235" s="90"/>
      <c r="VR235" s="90"/>
      <c r="VS235" s="90"/>
      <c r="VT235" s="90"/>
      <c r="VU235" s="90"/>
      <c r="VV235" s="90"/>
      <c r="VW235" s="90"/>
      <c r="VX235" s="90"/>
      <c r="VY235" s="90"/>
      <c r="VZ235" s="90"/>
      <c r="WA235" s="90"/>
      <c r="WB235" s="90"/>
      <c r="WC235" s="90"/>
      <c r="WD235" s="90"/>
      <c r="WE235" s="90"/>
      <c r="WF235" s="90"/>
      <c r="WG235" s="90"/>
      <c r="WH235" s="90"/>
      <c r="WI235" s="90"/>
      <c r="WJ235" s="90"/>
      <c r="WK235" s="90"/>
      <c r="WL235" s="90"/>
      <c r="WM235" s="90"/>
      <c r="WN235" s="90"/>
      <c r="WO235" s="90"/>
      <c r="WP235" s="90"/>
      <c r="WQ235" s="90"/>
      <c r="WR235" s="90"/>
      <c r="WS235" s="90"/>
      <c r="WT235" s="90"/>
      <c r="WU235" s="90"/>
      <c r="WV235" s="90"/>
      <c r="WW235" s="90"/>
      <c r="WX235" s="90"/>
      <c r="WY235" s="90"/>
      <c r="WZ235" s="90"/>
      <c r="XA235" s="90"/>
      <c r="XB235" s="90"/>
      <c r="XC235" s="90"/>
      <c r="XD235" s="90"/>
      <c r="XE235" s="90"/>
      <c r="XF235" s="90"/>
      <c r="XG235" s="90"/>
      <c r="XH235" s="90"/>
      <c r="XI235" s="90"/>
      <c r="XJ235" s="90"/>
      <c r="XK235" s="90"/>
      <c r="XL235" s="90"/>
      <c r="XM235" s="90"/>
      <c r="XN235" s="90"/>
      <c r="XO235" s="90"/>
      <c r="XP235" s="90"/>
      <c r="XQ235" s="90"/>
      <c r="XR235" s="90"/>
      <c r="XS235" s="90"/>
      <c r="XT235" s="90"/>
      <c r="XU235" s="90"/>
      <c r="XV235" s="90"/>
      <c r="XW235" s="90"/>
      <c r="XX235" s="90"/>
      <c r="XY235" s="90"/>
      <c r="XZ235" s="90"/>
      <c r="YA235" s="90"/>
      <c r="YB235" s="90"/>
      <c r="YC235" s="90"/>
      <c r="YD235" s="90"/>
      <c r="YE235" s="90"/>
      <c r="YF235" s="90"/>
      <c r="YG235" s="90"/>
      <c r="YH235" s="90"/>
      <c r="YI235" s="90"/>
      <c r="YJ235" s="90"/>
      <c r="YK235" s="90"/>
      <c r="YL235" s="90"/>
      <c r="YM235" s="90"/>
      <c r="YN235" s="90"/>
      <c r="YO235" s="90"/>
      <c r="YP235" s="90"/>
      <c r="YQ235" s="90"/>
      <c r="YR235" s="90"/>
      <c r="YS235" s="90"/>
      <c r="YT235" s="90"/>
      <c r="YU235" s="90"/>
      <c r="YV235" s="90"/>
      <c r="YW235" s="90"/>
      <c r="YX235" s="90"/>
      <c r="YY235" s="90"/>
      <c r="YZ235" s="90"/>
      <c r="ZA235" s="90"/>
      <c r="ZB235" s="90"/>
      <c r="ZC235" s="90"/>
      <c r="ZD235" s="90"/>
      <c r="ZE235" s="90"/>
      <c r="ZF235" s="90"/>
      <c r="ZG235" s="90"/>
      <c r="ZH235" s="90"/>
      <c r="ZI235" s="90"/>
      <c r="ZJ235" s="90"/>
      <c r="ZK235" s="90"/>
      <c r="ZL235" s="90"/>
      <c r="ZM235" s="90"/>
      <c r="ZN235" s="90"/>
      <c r="ZO235" s="90"/>
      <c r="ZP235" s="90"/>
      <c r="ZQ235" s="90"/>
      <c r="ZR235" s="90"/>
      <c r="ZS235" s="90"/>
      <c r="ZT235" s="90"/>
      <c r="ZU235" s="90"/>
      <c r="ZV235" s="90"/>
      <c r="ZW235" s="90"/>
      <c r="ZX235" s="90"/>
      <c r="ZY235" s="90"/>
      <c r="ZZ235" s="90"/>
      <c r="AAA235" s="90"/>
      <c r="AAB235" s="90"/>
      <c r="AAC235" s="90"/>
      <c r="AAD235" s="90"/>
      <c r="AAE235" s="90"/>
      <c r="AAF235" s="90"/>
      <c r="AAG235" s="90"/>
      <c r="AAH235" s="90"/>
      <c r="AAI235" s="90"/>
      <c r="AAJ235" s="90"/>
      <c r="AAK235" s="90"/>
      <c r="AAL235" s="90"/>
      <c r="AAM235" s="90"/>
      <c r="AAN235" s="90"/>
      <c r="AAO235" s="90"/>
      <c r="AAP235" s="90"/>
      <c r="AAQ235" s="90"/>
      <c r="AAR235" s="90"/>
      <c r="AAS235" s="90"/>
      <c r="AAT235" s="90"/>
      <c r="AAU235" s="90"/>
      <c r="AAV235" s="90"/>
      <c r="AAW235" s="90"/>
      <c r="AAX235" s="90"/>
      <c r="AAY235" s="90"/>
      <c r="AAZ235" s="90"/>
      <c r="ABA235" s="90"/>
      <c r="ABB235" s="90"/>
      <c r="ABC235" s="90"/>
      <c r="ABD235" s="90"/>
      <c r="ABE235" s="90"/>
      <c r="ABF235" s="90"/>
      <c r="ABG235" s="90"/>
      <c r="ABH235" s="90"/>
      <c r="ABI235" s="90"/>
      <c r="ABJ235" s="90"/>
      <c r="ABK235" s="90"/>
      <c r="ABL235" s="90"/>
      <c r="ABM235" s="90"/>
      <c r="ABN235" s="90"/>
      <c r="ABO235" s="90"/>
      <c r="ABP235" s="90"/>
      <c r="ABQ235" s="90"/>
      <c r="ABR235" s="90"/>
      <c r="ABS235" s="90"/>
      <c r="ABT235" s="90"/>
      <c r="ABU235" s="90"/>
      <c r="ABV235" s="90"/>
      <c r="ABW235" s="90"/>
      <c r="ABX235" s="90"/>
      <c r="ABY235" s="90"/>
      <c r="ABZ235" s="90"/>
      <c r="ACA235" s="90"/>
      <c r="ACB235" s="90"/>
      <c r="ACC235" s="90"/>
      <c r="ACD235" s="90"/>
      <c r="ACE235" s="90"/>
      <c r="ACF235" s="90"/>
      <c r="ACG235" s="90"/>
      <c r="ACH235" s="90"/>
      <c r="ACI235" s="90"/>
      <c r="ACJ235" s="90"/>
      <c r="ACK235" s="90"/>
      <c r="ACL235" s="90"/>
      <c r="ACM235" s="90"/>
      <c r="ACN235" s="90"/>
      <c r="ACO235" s="90"/>
      <c r="ACP235" s="90"/>
      <c r="ACQ235" s="90"/>
      <c r="ACR235" s="90"/>
      <c r="ACS235" s="90"/>
      <c r="ACT235" s="90"/>
      <c r="ACU235" s="90"/>
      <c r="ACV235" s="90"/>
      <c r="ACW235" s="90"/>
      <c r="ACX235" s="90"/>
      <c r="ACY235" s="90"/>
      <c r="ACZ235" s="90"/>
      <c r="ADA235" s="90"/>
      <c r="ADB235" s="90"/>
      <c r="ADC235" s="90"/>
      <c r="ADD235" s="90"/>
      <c r="ADE235" s="90"/>
      <c r="ADF235" s="90"/>
      <c r="ADG235" s="90"/>
      <c r="ADH235" s="90"/>
      <c r="ADI235" s="90"/>
      <c r="ADJ235" s="90"/>
      <c r="ADK235" s="90"/>
      <c r="ADL235" s="90"/>
      <c r="ADM235" s="90"/>
      <c r="ADN235" s="90"/>
      <c r="ADO235" s="90"/>
      <c r="ADP235" s="90"/>
      <c r="ADQ235" s="90"/>
      <c r="ADR235" s="90"/>
      <c r="ADS235" s="90"/>
      <c r="ADT235" s="90"/>
      <c r="ADU235" s="90"/>
      <c r="ADV235" s="90"/>
      <c r="ADW235" s="90"/>
      <c r="ADX235" s="90"/>
      <c r="ADY235" s="90"/>
      <c r="ADZ235" s="90"/>
      <c r="AEA235" s="90"/>
      <c r="AEB235" s="90"/>
      <c r="AEC235" s="90"/>
      <c r="AED235" s="90"/>
      <c r="AEE235" s="90"/>
      <c r="AEF235" s="90"/>
      <c r="AEG235" s="90"/>
      <c r="AEH235" s="90"/>
      <c r="AEI235" s="90"/>
      <c r="AEJ235" s="90"/>
      <c r="AEK235" s="90"/>
      <c r="AEL235" s="90"/>
      <c r="AEM235" s="90"/>
      <c r="AEN235" s="90"/>
      <c r="AEO235" s="90"/>
      <c r="AEP235" s="90"/>
      <c r="AEQ235" s="90"/>
      <c r="AER235" s="90"/>
      <c r="AES235" s="90"/>
      <c r="AET235" s="90"/>
      <c r="AEU235" s="90"/>
      <c r="AEV235" s="90"/>
      <c r="AEW235" s="90"/>
      <c r="AEX235" s="90"/>
      <c r="AEY235" s="90"/>
      <c r="AEZ235" s="90"/>
      <c r="AFA235" s="90"/>
      <c r="AFB235" s="90"/>
      <c r="AFC235" s="90"/>
      <c r="AFD235" s="90"/>
      <c r="AFE235" s="90"/>
      <c r="AFF235" s="90"/>
      <c r="AFG235" s="90"/>
      <c r="AFH235" s="90"/>
      <c r="AFI235" s="90"/>
      <c r="AFJ235" s="90"/>
      <c r="AFK235" s="90"/>
      <c r="AFL235" s="90"/>
      <c r="AFM235" s="90"/>
      <c r="AFN235" s="90"/>
      <c r="AFO235" s="90"/>
      <c r="AFP235" s="90"/>
      <c r="AFQ235" s="90"/>
      <c r="AFR235" s="90"/>
      <c r="AFS235" s="90"/>
      <c r="AFT235" s="90"/>
      <c r="AFU235" s="90"/>
      <c r="AFV235" s="90"/>
      <c r="AFW235" s="90"/>
      <c r="AFX235" s="90"/>
      <c r="AFY235" s="90"/>
      <c r="AFZ235" s="90"/>
      <c r="AGA235" s="90"/>
      <c r="AGB235" s="90"/>
      <c r="AGC235" s="90"/>
      <c r="AGD235" s="90"/>
      <c r="AGE235" s="90"/>
      <c r="AGF235" s="90"/>
      <c r="AGG235" s="90"/>
      <c r="AGH235" s="90"/>
      <c r="AGI235" s="90"/>
      <c r="AGJ235" s="90"/>
      <c r="AGK235" s="90"/>
      <c r="AGL235" s="90"/>
      <c r="AGM235" s="90"/>
      <c r="AGN235" s="90"/>
      <c r="AGO235" s="90"/>
      <c r="AGP235" s="90"/>
      <c r="AGQ235" s="90"/>
      <c r="AGR235" s="90"/>
      <c r="AGS235" s="90"/>
      <c r="AGT235" s="90"/>
      <c r="AGU235" s="90"/>
      <c r="AGV235" s="90"/>
      <c r="AGW235" s="90"/>
      <c r="AGX235" s="90"/>
      <c r="AGY235" s="90"/>
      <c r="AGZ235" s="90"/>
      <c r="AHA235" s="90"/>
      <c r="AHB235" s="90"/>
      <c r="AHC235" s="90"/>
      <c r="AHD235" s="90"/>
      <c r="AHE235" s="90"/>
      <c r="AHF235" s="90"/>
      <c r="AHG235" s="90"/>
      <c r="AHH235" s="90"/>
      <c r="AHI235" s="90"/>
      <c r="AHJ235" s="90"/>
      <c r="AHK235" s="90"/>
      <c r="AHL235" s="90"/>
      <c r="AHM235" s="90"/>
      <c r="AHN235" s="90"/>
      <c r="AHO235" s="90"/>
      <c r="AHP235" s="90"/>
      <c r="AHQ235" s="90"/>
      <c r="AHR235" s="90"/>
      <c r="AHS235" s="90"/>
      <c r="AHT235" s="90"/>
      <c r="AHU235" s="90"/>
      <c r="AHV235" s="90"/>
      <c r="AHW235" s="90"/>
      <c r="AHX235" s="90"/>
      <c r="AHY235" s="90"/>
      <c r="AHZ235" s="90"/>
      <c r="AIA235" s="90"/>
      <c r="AIB235" s="90"/>
      <c r="AIC235" s="90"/>
      <c r="AID235" s="90"/>
      <c r="AIE235" s="90"/>
      <c r="AIF235" s="90"/>
      <c r="AIG235" s="90"/>
      <c r="AIH235" s="90"/>
      <c r="AII235" s="90"/>
      <c r="AIJ235" s="90"/>
      <c r="AIK235" s="90"/>
      <c r="AIL235" s="90"/>
      <c r="AIM235" s="90"/>
      <c r="AIN235" s="90"/>
      <c r="AIO235" s="90"/>
      <c r="AIP235" s="90"/>
      <c r="AIQ235" s="90"/>
      <c r="AIR235" s="90"/>
      <c r="AIS235" s="90"/>
      <c r="AIT235" s="90"/>
      <c r="AIU235" s="90"/>
      <c r="AIV235" s="90"/>
      <c r="AIW235" s="90"/>
      <c r="AIX235" s="90"/>
      <c r="AIY235" s="90"/>
      <c r="AIZ235" s="90"/>
      <c r="AJA235" s="90"/>
      <c r="AJB235" s="90"/>
      <c r="AJC235" s="90"/>
      <c r="AJD235" s="90"/>
      <c r="AJE235" s="90"/>
      <c r="AJF235" s="90"/>
      <c r="AJG235" s="90"/>
      <c r="AJH235" s="90"/>
      <c r="AJI235" s="90"/>
      <c r="AJJ235" s="90"/>
      <c r="AJK235" s="90"/>
      <c r="AJL235" s="90"/>
      <c r="AJM235" s="90"/>
      <c r="AJN235" s="90"/>
      <c r="AJO235" s="90"/>
      <c r="AJP235" s="90"/>
      <c r="AJQ235" s="90"/>
      <c r="AJR235" s="90"/>
      <c r="AJS235" s="90"/>
      <c r="AJT235" s="90"/>
      <c r="AJU235" s="90"/>
      <c r="AJV235" s="90"/>
      <c r="AJW235" s="90"/>
      <c r="AJX235" s="90"/>
      <c r="AJY235" s="90"/>
      <c r="AJZ235" s="90"/>
      <c r="AKA235" s="90"/>
      <c r="AKB235" s="90"/>
      <c r="AKC235" s="90"/>
      <c r="AKD235" s="90"/>
      <c r="AKE235" s="90"/>
      <c r="AKF235" s="90"/>
      <c r="AKG235" s="90"/>
      <c r="AKH235" s="90"/>
      <c r="AKI235" s="90"/>
      <c r="AKJ235" s="90"/>
      <c r="AKK235" s="90"/>
      <c r="AKL235" s="90"/>
      <c r="AKM235" s="90"/>
      <c r="AKN235" s="90"/>
      <c r="AKO235" s="90"/>
      <c r="AKP235" s="90"/>
      <c r="AKQ235" s="90"/>
      <c r="AKR235" s="90"/>
      <c r="AKS235" s="90"/>
      <c r="AKT235" s="90"/>
      <c r="AKU235" s="90"/>
      <c r="AKV235" s="90"/>
      <c r="AKW235" s="90"/>
      <c r="AKX235" s="90"/>
      <c r="AKY235" s="90"/>
      <c r="AKZ235" s="90"/>
      <c r="ALA235" s="90"/>
      <c r="ALB235" s="90"/>
      <c r="ALC235" s="90"/>
      <c r="ALD235" s="90"/>
      <c r="ALE235" s="90"/>
      <c r="ALF235" s="90"/>
      <c r="ALG235" s="90"/>
      <c r="ALH235" s="90"/>
      <c r="ALI235" s="90"/>
      <c r="ALJ235" s="90"/>
      <c r="ALK235" s="90"/>
      <c r="ALL235" s="90"/>
      <c r="ALM235" s="90"/>
      <c r="ALN235" s="90"/>
      <c r="ALO235" s="90"/>
      <c r="ALP235" s="90"/>
      <c r="ALQ235" s="90"/>
      <c r="ALR235" s="90"/>
      <c r="ALS235" s="90"/>
      <c r="ALT235" s="90"/>
      <c r="ALU235" s="90"/>
      <c r="ALV235" s="90"/>
      <c r="ALW235" s="90"/>
      <c r="ALX235" s="90"/>
      <c r="ALY235" s="90"/>
      <c r="ALZ235" s="90"/>
      <c r="AMA235" s="90"/>
      <c r="AMB235" s="90"/>
      <c r="AMC235" s="90"/>
      <c r="AMD235" s="90"/>
      <c r="AME235" s="90"/>
      <c r="AMF235" s="90"/>
      <c r="AMG235" s="90"/>
      <c r="AMH235" s="90"/>
    </row>
    <row r="236" spans="1:1022" ht="83.25" customHeight="1">
      <c r="A236" s="430">
        <v>65</v>
      </c>
      <c r="B236" s="433" t="s">
        <v>712</v>
      </c>
      <c r="C236" s="367"/>
      <c r="D236" s="433" t="s">
        <v>245</v>
      </c>
      <c r="E236" s="433" t="s">
        <v>246</v>
      </c>
      <c r="F236" s="427"/>
      <c r="G236" s="424"/>
      <c r="H236" s="368"/>
      <c r="I236" s="425"/>
      <c r="J236" s="136" t="s">
        <v>735</v>
      </c>
      <c r="K236" s="137" t="s">
        <v>1493</v>
      </c>
      <c r="L236" s="425"/>
      <c r="M236" s="425"/>
      <c r="N236" s="426"/>
      <c r="O236" s="369"/>
      <c r="P236" s="391"/>
      <c r="Q236" s="385"/>
      <c r="R236" s="393"/>
      <c r="S236" s="394"/>
      <c r="T236" s="385"/>
      <c r="U236" s="404"/>
      <c r="V236" s="136" t="s">
        <v>112</v>
      </c>
      <c r="W236" s="116" t="s">
        <v>1494</v>
      </c>
      <c r="X236" s="117" t="s">
        <v>1495</v>
      </c>
      <c r="Y236" s="118" t="s">
        <v>1490</v>
      </c>
      <c r="Z236" s="119" t="s">
        <v>1466</v>
      </c>
      <c r="AA236" s="120" t="str">
        <f t="shared" si="5"/>
        <v>Probabilidad</v>
      </c>
      <c r="AB236" s="121" t="s">
        <v>740</v>
      </c>
      <c r="AC236" s="121" t="s">
        <v>728</v>
      </c>
      <c r="AD236" s="122" t="str">
        <f t="shared" si="6"/>
        <v>30%</v>
      </c>
      <c r="AE236" s="121" t="s">
        <v>729</v>
      </c>
      <c r="AF236" s="121" t="s">
        <v>730</v>
      </c>
      <c r="AG236" s="121" t="s">
        <v>731</v>
      </c>
      <c r="AH236" s="123">
        <f>IFERROR(IF(AND(AA235="Probabilidad",AA236="Probabilidad"),(AI235-(+AI235*AD236)),IF(AND(AA236="Probabilidad",AA235="Impacto"),(AI235-(+AI235*AD236)),IF(AA236="Impacto",AI235,""))),"")</f>
        <v>0.16799999999999998</v>
      </c>
      <c r="AI236" s="122">
        <f t="shared" si="7"/>
        <v>0.16799999999999998</v>
      </c>
      <c r="AJ236" s="387"/>
      <c r="AK236" s="388"/>
      <c r="AL236" s="124">
        <f t="shared" ref="AL236:AL241" si="311">IFERROR(IF(AND(AA235="Impacto",AA236="Impacto"),(AL235-(+AL235*AD236)),IF(AND(AA236="Impacto",AA235="Probabilidad"),(AL235-(+AL235*AD236)),IF(AA236="Probabilidad",AL235,""))),"")</f>
        <v>0.2</v>
      </c>
      <c r="AM236" s="389"/>
      <c r="AN236" s="388"/>
      <c r="AO236" s="384"/>
      <c r="AP236" s="367"/>
      <c r="AQ236" s="120" t="s">
        <v>118</v>
      </c>
      <c r="AR236" s="134" t="s">
        <v>94</v>
      </c>
      <c r="AS236" s="134" t="s">
        <v>94</v>
      </c>
      <c r="AT236" s="134" t="s">
        <v>94</v>
      </c>
      <c r="AU236" s="134" t="s">
        <v>94</v>
      </c>
      <c r="AV236" s="371"/>
      <c r="AW236" s="142" t="s">
        <v>112</v>
      </c>
      <c r="AX236" s="264" t="s">
        <v>2867</v>
      </c>
      <c r="AY236" s="283" t="s">
        <v>3005</v>
      </c>
      <c r="AZ236" s="286" t="s">
        <v>3006</v>
      </c>
      <c r="BA236" s="143" t="s">
        <v>118</v>
      </c>
      <c r="BB236" s="128"/>
      <c r="BC236" s="128"/>
      <c r="BD236" s="128"/>
      <c r="BE236" s="373"/>
      <c r="BF236" s="374"/>
      <c r="BG236" s="374"/>
      <c r="BH236" s="131"/>
    </row>
    <row r="237" spans="1:1022" ht="99.75" customHeight="1">
      <c r="A237" s="430">
        <v>65</v>
      </c>
      <c r="B237" s="433" t="s">
        <v>712</v>
      </c>
      <c r="C237" s="367"/>
      <c r="D237" s="433" t="s">
        <v>245</v>
      </c>
      <c r="E237" s="433" t="s">
        <v>246</v>
      </c>
      <c r="F237" s="427"/>
      <c r="G237" s="424"/>
      <c r="H237" s="368"/>
      <c r="I237" s="425"/>
      <c r="J237" s="136" t="s">
        <v>741</v>
      </c>
      <c r="K237" s="137" t="s">
        <v>1496</v>
      </c>
      <c r="L237" s="425"/>
      <c r="M237" s="425"/>
      <c r="N237" s="426"/>
      <c r="O237" s="369"/>
      <c r="P237" s="391"/>
      <c r="Q237" s="385"/>
      <c r="R237" s="393"/>
      <c r="S237" s="394"/>
      <c r="T237" s="385"/>
      <c r="U237" s="404"/>
      <c r="V237" s="136" t="s">
        <v>124</v>
      </c>
      <c r="W237" s="116" t="s">
        <v>1497</v>
      </c>
      <c r="X237" s="117" t="s">
        <v>1498</v>
      </c>
      <c r="Y237" s="118" t="s">
        <v>1490</v>
      </c>
      <c r="Z237" s="119" t="s">
        <v>1499</v>
      </c>
      <c r="AA237" s="120" t="str">
        <f t="shared" si="5"/>
        <v>Probabilidad</v>
      </c>
      <c r="AB237" s="121" t="s">
        <v>727</v>
      </c>
      <c r="AC237" s="121" t="s">
        <v>728</v>
      </c>
      <c r="AD237" s="122" t="str">
        <f t="shared" si="6"/>
        <v>40%</v>
      </c>
      <c r="AE237" s="121" t="s">
        <v>729</v>
      </c>
      <c r="AF237" s="121" t="s">
        <v>730</v>
      </c>
      <c r="AG237" s="121" t="s">
        <v>731</v>
      </c>
      <c r="AH237" s="123">
        <f t="shared" ref="AH237:AH241" si="312">IFERROR(IF(AND(AA236="Probabilidad",AA237="Probabilidad"),(AI236-(+AI236*AD237)),IF(AND(AA237="Probabilidad",AA236="Impacto"),(AI236-(+AI236*AD237)),IF(AA237="Impacto",AI236,""))),"")</f>
        <v>0.10079999999999999</v>
      </c>
      <c r="AI237" s="122">
        <f t="shared" si="7"/>
        <v>0.10079999999999999</v>
      </c>
      <c r="AJ237" s="387"/>
      <c r="AK237" s="388"/>
      <c r="AL237" s="124">
        <f t="shared" si="311"/>
        <v>0.2</v>
      </c>
      <c r="AM237" s="389"/>
      <c r="AN237" s="388"/>
      <c r="AO237" s="384"/>
      <c r="AP237" s="367"/>
      <c r="AQ237" s="120" t="s">
        <v>128</v>
      </c>
      <c r="AR237" s="134" t="s">
        <v>94</v>
      </c>
      <c r="AS237" s="134" t="s">
        <v>94</v>
      </c>
      <c r="AT237" s="134" t="s">
        <v>94</v>
      </c>
      <c r="AU237" s="134" t="s">
        <v>94</v>
      </c>
      <c r="AV237" s="371"/>
      <c r="AW237" s="142" t="s">
        <v>124</v>
      </c>
      <c r="AX237" s="253" t="s">
        <v>2866</v>
      </c>
      <c r="AY237" s="257" t="s">
        <v>3611</v>
      </c>
      <c r="AZ237" s="256" t="s">
        <v>3612</v>
      </c>
      <c r="BA237" s="143" t="s">
        <v>128</v>
      </c>
      <c r="BB237" s="258"/>
      <c r="BC237" s="258" t="s">
        <v>94</v>
      </c>
      <c r="BD237" s="258" t="s">
        <v>94</v>
      </c>
      <c r="BE237" s="441"/>
      <c r="BF237" s="442"/>
      <c r="BG237" s="442"/>
      <c r="BH237" s="131"/>
    </row>
    <row r="238" spans="1:1022" ht="30" customHeight="1">
      <c r="A238" s="430">
        <v>65</v>
      </c>
      <c r="B238" s="433" t="s">
        <v>712</v>
      </c>
      <c r="C238" s="367"/>
      <c r="D238" s="433" t="s">
        <v>245</v>
      </c>
      <c r="E238" s="433" t="s">
        <v>246</v>
      </c>
      <c r="F238" s="427"/>
      <c r="G238" s="424"/>
      <c r="H238" s="368"/>
      <c r="I238" s="425"/>
      <c r="J238" s="136" t="s">
        <v>749</v>
      </c>
      <c r="K238" s="137"/>
      <c r="L238" s="425"/>
      <c r="M238" s="425"/>
      <c r="N238" s="426"/>
      <c r="O238" s="369"/>
      <c r="P238" s="391"/>
      <c r="Q238" s="385"/>
      <c r="R238" s="393"/>
      <c r="S238" s="394"/>
      <c r="T238" s="385"/>
      <c r="U238" s="404"/>
      <c r="V238" s="136" t="s">
        <v>131</v>
      </c>
      <c r="W238" s="116"/>
      <c r="X238" s="117"/>
      <c r="Y238" s="118"/>
      <c r="Z238" s="116"/>
      <c r="AA238" s="120" t="str">
        <f t="shared" si="5"/>
        <v/>
      </c>
      <c r="AB238" s="121"/>
      <c r="AC238" s="121"/>
      <c r="AD238" s="122" t="str">
        <f t="shared" si="6"/>
        <v/>
      </c>
      <c r="AE238" s="121"/>
      <c r="AF238" s="121"/>
      <c r="AG238" s="121"/>
      <c r="AH238" s="123" t="str">
        <f t="shared" si="312"/>
        <v/>
      </c>
      <c r="AI238" s="122" t="str">
        <f t="shared" si="7"/>
        <v/>
      </c>
      <c r="AJ238" s="387"/>
      <c r="AK238" s="388"/>
      <c r="AL238" s="124" t="str">
        <f t="shared" si="311"/>
        <v/>
      </c>
      <c r="AM238" s="389"/>
      <c r="AN238" s="388"/>
      <c r="AO238" s="384"/>
      <c r="AP238" s="367"/>
      <c r="AQ238" s="120" t="s">
        <v>136</v>
      </c>
      <c r="AR238" s="119"/>
      <c r="AS238" s="119"/>
      <c r="AT238" s="126"/>
      <c r="AU238" s="119"/>
      <c r="AV238" s="371"/>
      <c r="AW238" s="142" t="s">
        <v>131</v>
      </c>
      <c r="AX238" s="128"/>
      <c r="AY238" s="129"/>
      <c r="AZ238" s="130"/>
      <c r="BA238" s="143" t="s">
        <v>136</v>
      </c>
      <c r="BB238" s="128"/>
      <c r="BC238" s="128"/>
      <c r="BD238" s="128"/>
      <c r="BE238" s="373"/>
      <c r="BF238" s="374"/>
      <c r="BG238" s="374"/>
      <c r="BH238" s="131"/>
    </row>
    <row r="239" spans="1:1022" ht="18.95" customHeight="1">
      <c r="A239" s="430">
        <v>65</v>
      </c>
      <c r="B239" s="433" t="s">
        <v>712</v>
      </c>
      <c r="C239" s="367"/>
      <c r="D239" s="433" t="s">
        <v>245</v>
      </c>
      <c r="E239" s="433" t="s">
        <v>246</v>
      </c>
      <c r="F239" s="427"/>
      <c r="G239" s="424"/>
      <c r="H239" s="368"/>
      <c r="I239" s="425"/>
      <c r="J239" s="136" t="s">
        <v>756</v>
      </c>
      <c r="K239" s="137"/>
      <c r="L239" s="425"/>
      <c r="M239" s="425"/>
      <c r="N239" s="426"/>
      <c r="O239" s="369"/>
      <c r="P239" s="391"/>
      <c r="Q239" s="385"/>
      <c r="R239" s="393"/>
      <c r="S239" s="394"/>
      <c r="T239" s="385"/>
      <c r="U239" s="404"/>
      <c r="V239" s="136" t="s">
        <v>139</v>
      </c>
      <c r="W239" s="116"/>
      <c r="X239" s="117"/>
      <c r="Y239" s="118"/>
      <c r="Z239" s="116"/>
      <c r="AA239" s="120" t="str">
        <f t="shared" si="5"/>
        <v/>
      </c>
      <c r="AB239" s="121"/>
      <c r="AC239" s="121"/>
      <c r="AD239" s="122" t="str">
        <f t="shared" si="6"/>
        <v/>
      </c>
      <c r="AE239" s="121"/>
      <c r="AF239" s="121"/>
      <c r="AG239" s="121"/>
      <c r="AH239" s="123" t="str">
        <f t="shared" si="312"/>
        <v/>
      </c>
      <c r="AI239" s="122" t="str">
        <f t="shared" si="7"/>
        <v/>
      </c>
      <c r="AJ239" s="387"/>
      <c r="AK239" s="388"/>
      <c r="AL239" s="124" t="str">
        <f t="shared" si="311"/>
        <v/>
      </c>
      <c r="AM239" s="389"/>
      <c r="AN239" s="388"/>
      <c r="AO239" s="384"/>
      <c r="AP239" s="367"/>
      <c r="AQ239" s="120" t="s">
        <v>145</v>
      </c>
      <c r="AR239" s="119"/>
      <c r="AS239" s="119"/>
      <c r="AT239" s="126"/>
      <c r="AU239" s="119"/>
      <c r="AV239" s="371"/>
      <c r="AW239" s="142" t="s">
        <v>139</v>
      </c>
      <c r="AX239" s="128"/>
      <c r="AY239" s="129"/>
      <c r="AZ239" s="130"/>
      <c r="BA239" s="143" t="s">
        <v>145</v>
      </c>
      <c r="BB239" s="128"/>
      <c r="BC239" s="128"/>
      <c r="BD239" s="128"/>
      <c r="BE239" s="373"/>
      <c r="BF239" s="374"/>
      <c r="BG239" s="374"/>
      <c r="BH239" s="131"/>
    </row>
    <row r="240" spans="1:1022" ht="18.95" customHeight="1">
      <c r="A240" s="430">
        <v>65</v>
      </c>
      <c r="B240" s="433" t="s">
        <v>712</v>
      </c>
      <c r="C240" s="367"/>
      <c r="D240" s="433" t="s">
        <v>245</v>
      </c>
      <c r="E240" s="433" t="s">
        <v>246</v>
      </c>
      <c r="F240" s="427"/>
      <c r="G240" s="424"/>
      <c r="H240" s="368"/>
      <c r="I240" s="425"/>
      <c r="J240" s="136" t="s">
        <v>757</v>
      </c>
      <c r="K240" s="137"/>
      <c r="L240" s="425"/>
      <c r="M240" s="425"/>
      <c r="N240" s="426"/>
      <c r="O240" s="369"/>
      <c r="P240" s="391"/>
      <c r="Q240" s="385"/>
      <c r="R240" s="393"/>
      <c r="S240" s="394"/>
      <c r="T240" s="385"/>
      <c r="U240" s="404"/>
      <c r="V240" s="136" t="s">
        <v>150</v>
      </c>
      <c r="W240" s="116"/>
      <c r="X240" s="117"/>
      <c r="Y240" s="118"/>
      <c r="Z240" s="116"/>
      <c r="AA240" s="120" t="str">
        <f t="shared" si="5"/>
        <v/>
      </c>
      <c r="AB240" s="121"/>
      <c r="AC240" s="121"/>
      <c r="AD240" s="122" t="str">
        <f t="shared" si="6"/>
        <v/>
      </c>
      <c r="AE240" s="121"/>
      <c r="AF240" s="121"/>
      <c r="AG240" s="121"/>
      <c r="AH240" s="123" t="str">
        <f t="shared" si="312"/>
        <v/>
      </c>
      <c r="AI240" s="122" t="str">
        <f t="shared" si="7"/>
        <v/>
      </c>
      <c r="AJ240" s="387"/>
      <c r="AK240" s="388"/>
      <c r="AL240" s="124" t="str">
        <f t="shared" si="311"/>
        <v/>
      </c>
      <c r="AM240" s="389"/>
      <c r="AN240" s="388"/>
      <c r="AO240" s="384"/>
      <c r="AP240" s="367"/>
      <c r="AQ240" s="120" t="s">
        <v>155</v>
      </c>
      <c r="AR240" s="119"/>
      <c r="AS240" s="119"/>
      <c r="AT240" s="126"/>
      <c r="AU240" s="119"/>
      <c r="AV240" s="371"/>
      <c r="AW240" s="142" t="s">
        <v>150</v>
      </c>
      <c r="AX240" s="128"/>
      <c r="AY240" s="129"/>
      <c r="AZ240" s="130"/>
      <c r="BA240" s="143" t="s">
        <v>155</v>
      </c>
      <c r="BB240" s="128"/>
      <c r="BC240" s="128"/>
      <c r="BD240" s="128"/>
      <c r="BE240" s="373"/>
      <c r="BF240" s="374"/>
      <c r="BG240" s="374"/>
      <c r="BH240" s="131"/>
    </row>
    <row r="241" spans="1:1022" ht="23.1" customHeight="1">
      <c r="A241" s="431">
        <v>65</v>
      </c>
      <c r="B241" s="434"/>
      <c r="C241" s="367"/>
      <c r="D241" s="434" t="s">
        <v>245</v>
      </c>
      <c r="E241" s="434" t="s">
        <v>246</v>
      </c>
      <c r="F241" s="427"/>
      <c r="G241" s="424"/>
      <c r="H241" s="368"/>
      <c r="I241" s="425"/>
      <c r="J241" s="136" t="s">
        <v>758</v>
      </c>
      <c r="K241" s="137"/>
      <c r="L241" s="425"/>
      <c r="M241" s="425"/>
      <c r="N241" s="426"/>
      <c r="O241" s="369"/>
      <c r="P241" s="392"/>
      <c r="Q241" s="385"/>
      <c r="R241" s="393"/>
      <c r="S241" s="394"/>
      <c r="T241" s="385"/>
      <c r="U241" s="405"/>
      <c r="V241" s="136" t="s">
        <v>161</v>
      </c>
      <c r="W241" s="116"/>
      <c r="X241" s="117"/>
      <c r="Y241" s="118"/>
      <c r="Z241" s="116"/>
      <c r="AA241" s="120" t="str">
        <f t="shared" si="5"/>
        <v/>
      </c>
      <c r="AB241" s="121"/>
      <c r="AC241" s="121"/>
      <c r="AD241" s="122" t="str">
        <f t="shared" si="6"/>
        <v/>
      </c>
      <c r="AE241" s="121"/>
      <c r="AF241" s="121"/>
      <c r="AG241" s="121"/>
      <c r="AH241" s="123" t="str">
        <f t="shared" si="312"/>
        <v/>
      </c>
      <c r="AI241" s="122" t="str">
        <f t="shared" si="7"/>
        <v/>
      </c>
      <c r="AJ241" s="387"/>
      <c r="AK241" s="388"/>
      <c r="AL241" s="124" t="str">
        <f t="shared" si="311"/>
        <v/>
      </c>
      <c r="AM241" s="389"/>
      <c r="AN241" s="388"/>
      <c r="AO241" s="384"/>
      <c r="AP241" s="367"/>
      <c r="AQ241" s="120" t="s">
        <v>162</v>
      </c>
      <c r="AR241" s="119"/>
      <c r="AS241" s="119"/>
      <c r="AT241" s="126"/>
      <c r="AU241" s="119"/>
      <c r="AV241" s="372"/>
      <c r="AW241" s="142" t="s">
        <v>161</v>
      </c>
      <c r="AX241" s="128"/>
      <c r="AY241" s="129"/>
      <c r="AZ241" s="130"/>
      <c r="BA241" s="143" t="s">
        <v>162</v>
      </c>
      <c r="BB241" s="128"/>
      <c r="BC241" s="128"/>
      <c r="BD241" s="128"/>
      <c r="BE241" s="373"/>
      <c r="BF241" s="374"/>
      <c r="BG241" s="374"/>
      <c r="BH241" s="131"/>
    </row>
    <row r="242" spans="1:1022" s="144" customFormat="1" ht="90" customHeight="1">
      <c r="A242" s="429">
        <v>66</v>
      </c>
      <c r="B242" s="432" t="s">
        <v>712</v>
      </c>
      <c r="C242" s="367" t="s">
        <v>713</v>
      </c>
      <c r="D242" s="432" t="s">
        <v>245</v>
      </c>
      <c r="E242" s="432" t="s">
        <v>246</v>
      </c>
      <c r="F242" s="427" t="s">
        <v>1458</v>
      </c>
      <c r="G242" s="424" t="s">
        <v>1500</v>
      </c>
      <c r="H242" s="368" t="str">
        <f>IF(B242="Seguridad_Información","Posibilidad de "&amp;C242&amp;"con "&amp;M242&amp;" "&amp;"por"&amp;" "&amp;I242&amp;" "&amp;"debido a"&amp;" "&amp;L242,"Posibilidad de"&amp;" "&amp;M242&amp;" "&amp;"por"&amp;" "&amp;I242&amp;" debido a"&amp;" "&amp;L242)</f>
        <v>Posibilidad de Afectación Reputacional por no dar respuesta adecuada y oportuna a las solicitudes de asesoría y acompañamiento a la gestión de la SAE debido a limitaciones en los términos de respuesta a las solicitudes de acompañamiento</v>
      </c>
      <c r="I242" s="425" t="s">
        <v>1501</v>
      </c>
      <c r="J242" s="136" t="s">
        <v>717</v>
      </c>
      <c r="K242" s="137" t="s">
        <v>1502</v>
      </c>
      <c r="L242" s="425" t="s">
        <v>1503</v>
      </c>
      <c r="M242" s="425" t="s">
        <v>897</v>
      </c>
      <c r="N242" s="426" t="s">
        <v>1504</v>
      </c>
      <c r="O242" s="369" t="s">
        <v>722</v>
      </c>
      <c r="P242" s="390" t="str">
        <f>IF(OR($O242=[3]Tabla_Probabilidad!$D$30,$O242=[3]Tabla_Probabilidad!$D$32,$O242=[3]Tabla_Probabilidad!$J$32),"Muy Baja",IF(OR($O242=[3]Tabla_Probabilidad!$E$30,$O242=[3]Tabla_Probabilidad!$E$32,$O242=[3]Tabla_Probabilidad!$K$32),"Baja",IF(OR($O242=[3]Tabla_Probabilidad!$F$30,$O242=[3]Tabla_Probabilidad!$F$32,$O242=[3]Tabla_Probabilidad!$L$32),"Media",IF(OR($O242=[3]Tabla_Probabilidad!$G$30,$O242=[3]Tabla_Probabilidad!$G$32,$O242=[3]Tabla_Probabilidad!$M$32),"Alta",IF(OR($O242=[3]Tabla_Probabilidad!$H$30,$O242=[3]Tabla_Probabilidad!$H$32,$O242=[3]Tabla_Probabilidad!$N$32),"Muy Alta","")))))</f>
        <v>Media</v>
      </c>
      <c r="Q242" s="385">
        <f t="shared" ref="Q242" si="313">IF(P242="","",IF(P242="Muy Baja",0.2,IF(P242="Baja",0.4,IF(P242="Media",0.6,IF(P242="Alta",0.8,IF(P242="Muy Alta",1,))))))</f>
        <v>0.6</v>
      </c>
      <c r="R242" s="393" t="s">
        <v>816</v>
      </c>
      <c r="S242" s="394" t="str">
        <f>IF(OR($R242=[3]Tabla_Impacto!$D$24,$R242=[3]Tabla_Impacto!$D$27,$R242=[3]Tabla_Impacto!$J$24,$R242=[3]Tabla_Impacto!$P$26,$R242=[3]Tabla_Impacto!$V$26,$R242=[3]Tabla_Impacto!$AB$26),"Leve",IF(OR($R242=[3]Tabla_Impacto!$E$24,$R242=[3]Tabla_Impacto!$E$27,$R242=[3]Tabla_Impacto!$K$24,$R242=[3]Tabla_Impacto!$Q$26,$R242=[3]Tabla_Impacto!$W$26,$R242=[3]Tabla_Impacto!$AC$26),"Menor",IF(OR($R242=[3]Tabla_Impacto!$F$24,$R242=[3]Tabla_Impacto!$F$27,$R242=[3]Tabla_Impacto!$L$24,$R242=[3]Tabla_Impacto!$R$26,$R242=[3]Tabla_Impacto!$X$26,$R242=[3]Tabla_Impacto!$AD$26),"Moderado",IF(OR($R242=[3]Tabla_Impacto!$G$24,$R242=[3]Tabla_Impacto!$G$27,$R242=[3]Tabla_Impacto!$M$24,$R242=[3]Tabla_Impacto!$S$26,$R242=[3]Tabla_Impacto!$Y$26,$R242=[3]Tabla_Impacto!$AE$26),"Mayor",IF(OR($R242=[3]Tabla_Impacto!$H$24,$R242=[3]Tabla_Impacto!$H$27,$R242=[3]Tabla_Impacto!$N$24,$R242=[3]Tabla_Impacto!$T$26,$R242=[3]Tabla_Impacto!$Z$26,$R242=[3]Tabla_Impacto!$AF$26),"Catastrófico","")))))</f>
        <v>Menor</v>
      </c>
      <c r="T242" s="385">
        <f t="shared" ref="T242" si="314">IF(S242="","",IF(S242="Leve",0.2,IF(S242="Menor",0.4,IF(S242="Moderado",0.6,IF(S242="Mayor",0.8,IF(S242="Catastrófico",1,))))))</f>
        <v>0.4</v>
      </c>
      <c r="U242" s="386" t="str">
        <f t="shared" ref="U242" si="315">IF(OR(AND(P242="Muy Baja",S242="Leve"),AND(P242="Muy Baja",S242="Menor"),AND(P242="Baja",S242="Leve")),"Bajo",IF(OR(AND(P242="Muy baja",S242="Moderado"),AND(P242="Baja",S242="Menor"),AND(P242="Baja",S242="Moderado"),AND(P242="Media",S242="Leve"),AND(P242="Media",S242="Menor"),AND(P242="Media",S242="Moderado"),AND(P242="Alta",S242="Leve"),AND(P242="Alta",S242="Menor")),"Moderado",IF(OR(AND(P242="Muy Baja",S242="Mayor"),AND(P242="Baja",S242="Mayor"),AND(P242="Media",S242="Mayor"),AND(P242="Alta",S242="Moderado"),AND(P242="Alta",S242="Mayor"),AND(P242="Muy Alta",S242="Leve"),AND(P242="Muy Alta",S242="Menor"),AND(P242="Muy Alta",S242="Moderado"),AND(P242="Muy Alta",S242="Mayor")),"Alto",IF(OR(AND(P242="Muy Baja",S242="Catastrófico"),AND(P242="Baja",S242="Catastrófico"),AND(P242="Media",S242="Catastrófico"),AND(P242="Alta",S242="Catastrófico"),AND(P242="Muy Alta",S242="Catastrófico")),"Extremo",""))))</f>
        <v>Moderado</v>
      </c>
      <c r="V242" s="136" t="s">
        <v>91</v>
      </c>
      <c r="W242" s="116" t="s">
        <v>1505</v>
      </c>
      <c r="X242" s="117" t="s">
        <v>1506</v>
      </c>
      <c r="Y242" s="118" t="s">
        <v>1507</v>
      </c>
      <c r="Z242" s="119" t="s">
        <v>1466</v>
      </c>
      <c r="AA242" s="120" t="str">
        <f t="shared" si="5"/>
        <v>Probabilidad</v>
      </c>
      <c r="AB242" s="121" t="s">
        <v>727</v>
      </c>
      <c r="AC242" s="121" t="s">
        <v>728</v>
      </c>
      <c r="AD242" s="122" t="str">
        <f t="shared" si="6"/>
        <v>40%</v>
      </c>
      <c r="AE242" s="121" t="s">
        <v>729</v>
      </c>
      <c r="AF242" s="121" t="s">
        <v>730</v>
      </c>
      <c r="AG242" s="121" t="s">
        <v>731</v>
      </c>
      <c r="AH242" s="123">
        <f>IFERROR(IF(AA242="Probabilidad",(Q242-(+Q242*AD242)),IF(AA242="Impacto",Q242,"")),"")</f>
        <v>0.36</v>
      </c>
      <c r="AI242" s="122">
        <f t="shared" si="7"/>
        <v>0.36</v>
      </c>
      <c r="AJ242" s="387" t="str">
        <f t="shared" ref="AJ242" si="316">IFERROR(IF(AK242="","",IF(AK242&lt;=0.2,"Muy Baja",IF(AK242&lt;=0.4,"Baja",IF(AK242&lt;=0.6,"Media",IF(AK242&lt;=0.8,"Alta","Muy Alta"))))),"")</f>
        <v>Muy Baja</v>
      </c>
      <c r="AK242" s="388">
        <f t="shared" ref="AK242" si="317">IFERROR(LOOKUP(MAX(AI242:AI248)+1,(AI242:AI248)),"")</f>
        <v>0.12959999999999999</v>
      </c>
      <c r="AL242" s="124">
        <f>IFERROR(IF(AA242="Impacto",(T242-(+T242*AD242)),IF(AA242="Probabilidad",T242,"")),"")</f>
        <v>0.4</v>
      </c>
      <c r="AM242" s="389" t="str">
        <f t="shared" ref="AM242" si="318">IFERROR(IF(AN242="","",IF(AN242&lt;=0.2,"Leve",IF(AN242&lt;=0.4,"Menor",IF(AN242&lt;=0.6,"Moderado",IF(AN242&lt;=0.8,"Mayor","Catastrófico"))))),"")</f>
        <v>Menor</v>
      </c>
      <c r="AN242" s="388">
        <f t="shared" ref="AN242" si="319">IFERROR(LOOKUP(MAX(AL242:AL248)+1,(AL242:AL248)),"")</f>
        <v>0.4</v>
      </c>
      <c r="AO242" s="384" t="str">
        <f t="shared" ref="AO242" si="320">IFERROR(IF(OR(AND(AJ242="Muy Baja",AM242="Leve"),AND(AJ242="Muy Baja",AM242="Menor"),AND(AJ242="Baja",AM242="Leve")),"Bajo",IF(OR(AND(AJ242="Muy baja",AM242="Moderado"),AND(AJ242="Baja",AM242="Menor"),AND(AJ242="Baja",AM242="Moderado"),AND(AJ242="Media",AM242="Leve"),AND(AJ242="Media",AM242="Menor"),AND(AJ242="Media",AM242="Moderado"),AND(AJ242="Alta",AM242="Leve"),AND(AJ242="Alta",AM242="Menor")),"Moderado",IF(OR(AND(AJ242="Muy Baja",AM242="Mayor"),AND(AJ242="Baja",AM242="Mayor"),AND(AJ242="Media",AM242="Mayor"),AND(AJ242="Alta",AM242="Moderado"),AND(AJ242="Alta",AM242="Mayor"),AND(AJ242="Muy Alta",AM242="Leve"),AND(AJ242="Muy Alta",AM242="Menor"),AND(AJ242="Muy Alta",AM242="Moderado"),AND(AJ242="Muy Alta",AM242="Mayor")),"Alto",IF(OR(AND(AJ242="Muy Baja",AM242="Catastrófico"),AND(AJ242="Baja",AM242="Catastrófico"),AND(AJ242="Media",AM242="Catastrófico"),AND(AJ242="Alta",AM242="Catastrófico"),AND(AJ242="Muy Alta",AM242="Catastrófico")),"Extremo","")))),"")</f>
        <v>Bajo</v>
      </c>
      <c r="AP242" s="367" t="s">
        <v>821</v>
      </c>
      <c r="AQ242" s="120" t="s">
        <v>105</v>
      </c>
      <c r="AR242" s="134" t="s">
        <v>94</v>
      </c>
      <c r="AS242" s="134" t="s">
        <v>94</v>
      </c>
      <c r="AT242" s="134" t="s">
        <v>94</v>
      </c>
      <c r="AU242" s="134" t="s">
        <v>94</v>
      </c>
      <c r="AV242" s="370" t="s">
        <v>1508</v>
      </c>
      <c r="AW242" s="142" t="s">
        <v>91</v>
      </c>
      <c r="AX242" s="264" t="s">
        <v>2866</v>
      </c>
      <c r="AY242" s="285" t="s">
        <v>3007</v>
      </c>
      <c r="AZ242" s="286" t="s">
        <v>3008</v>
      </c>
      <c r="BA242" s="143" t="s">
        <v>105</v>
      </c>
      <c r="BB242" s="128"/>
      <c r="BC242" s="128"/>
      <c r="BD242" s="128"/>
      <c r="BE242" s="373" t="s">
        <v>2891</v>
      </c>
      <c r="BF242" s="374"/>
      <c r="BG242" s="374"/>
      <c r="BH242" s="131"/>
      <c r="BI242" s="90"/>
      <c r="BJ242" s="90"/>
      <c r="BK242" s="90"/>
      <c r="BL242" s="90"/>
      <c r="BM242" s="90"/>
      <c r="BN242" s="90"/>
      <c r="BO242" s="90"/>
      <c r="BP242" s="90"/>
      <c r="BQ242" s="90"/>
      <c r="BR242" s="90"/>
      <c r="BS242" s="90"/>
      <c r="BT242" s="90"/>
      <c r="BU242" s="90"/>
      <c r="BV242" s="90"/>
      <c r="BW242" s="90"/>
      <c r="BX242" s="90"/>
      <c r="BY242" s="90"/>
      <c r="BZ242" s="90"/>
      <c r="CA242" s="90"/>
      <c r="CB242" s="90"/>
      <c r="CC242" s="90"/>
      <c r="CD242" s="90"/>
      <c r="CE242" s="90"/>
      <c r="CF242" s="90"/>
      <c r="CG242" s="90"/>
      <c r="CH242" s="90"/>
      <c r="CI242" s="90"/>
      <c r="CJ242" s="90"/>
      <c r="CK242" s="90"/>
      <c r="CL242" s="90"/>
      <c r="CM242" s="90"/>
      <c r="CN242" s="90"/>
      <c r="CO242" s="90"/>
      <c r="CP242" s="90"/>
      <c r="CQ242" s="90"/>
      <c r="CR242" s="90"/>
      <c r="CS242" s="90"/>
      <c r="CT242" s="90"/>
      <c r="CU242" s="90"/>
      <c r="CV242" s="90"/>
      <c r="CW242" s="90"/>
      <c r="CX242" s="90"/>
      <c r="CY242" s="90"/>
      <c r="CZ242" s="90"/>
      <c r="DA242" s="90"/>
      <c r="DB242" s="90"/>
      <c r="DC242" s="90"/>
      <c r="DD242" s="90"/>
      <c r="DE242" s="90"/>
      <c r="DF242" s="90"/>
      <c r="DG242" s="90"/>
      <c r="DH242" s="90"/>
      <c r="DI242" s="90"/>
      <c r="DJ242" s="90"/>
      <c r="DK242" s="90"/>
      <c r="DL242" s="90"/>
      <c r="DM242" s="90"/>
      <c r="DN242" s="90"/>
      <c r="DO242" s="90"/>
      <c r="DP242" s="90"/>
      <c r="DQ242" s="90"/>
      <c r="DR242" s="90"/>
      <c r="DS242" s="90"/>
      <c r="DT242" s="90"/>
      <c r="DU242" s="90"/>
      <c r="DV242" s="90"/>
      <c r="DW242" s="90"/>
      <c r="DX242" s="90"/>
      <c r="DY242" s="90"/>
      <c r="DZ242" s="90"/>
      <c r="EA242" s="90"/>
      <c r="EB242" s="90"/>
      <c r="EC242" s="90"/>
      <c r="ED242" s="90"/>
      <c r="EE242" s="90"/>
      <c r="EF242" s="90"/>
      <c r="EG242" s="90"/>
      <c r="EH242" s="90"/>
      <c r="EI242" s="90"/>
      <c r="EJ242" s="90"/>
      <c r="EK242" s="90"/>
      <c r="EL242" s="90"/>
      <c r="EM242" s="90"/>
      <c r="EN242" s="90"/>
      <c r="EO242" s="90"/>
      <c r="EP242" s="90"/>
      <c r="EQ242" s="90"/>
      <c r="ER242" s="90"/>
      <c r="ES242" s="90"/>
      <c r="ET242" s="90"/>
      <c r="EU242" s="90"/>
      <c r="EV242" s="90"/>
      <c r="EW242" s="90"/>
      <c r="EX242" s="90"/>
      <c r="EY242" s="90"/>
      <c r="EZ242" s="90"/>
      <c r="FA242" s="90"/>
      <c r="FB242" s="90"/>
      <c r="FC242" s="90"/>
      <c r="FD242" s="90"/>
      <c r="FE242" s="90"/>
      <c r="FF242" s="90"/>
      <c r="FG242" s="90"/>
      <c r="FH242" s="90"/>
      <c r="FI242" s="90"/>
      <c r="FJ242" s="90"/>
      <c r="FK242" s="90"/>
      <c r="FL242" s="90"/>
      <c r="FM242" s="90"/>
      <c r="FN242" s="90"/>
      <c r="FO242" s="90"/>
      <c r="FP242" s="90"/>
      <c r="FQ242" s="90"/>
      <c r="FR242" s="90"/>
      <c r="FS242" s="90"/>
      <c r="FT242" s="90"/>
      <c r="FU242" s="90"/>
      <c r="FV242" s="90"/>
      <c r="FW242" s="90"/>
      <c r="FX242" s="90"/>
      <c r="FY242" s="90"/>
      <c r="FZ242" s="90"/>
      <c r="GA242" s="90"/>
      <c r="GB242" s="90"/>
      <c r="GC242" s="90"/>
      <c r="GD242" s="90"/>
      <c r="GE242" s="90"/>
      <c r="GF242" s="90"/>
      <c r="GG242" s="90"/>
      <c r="GH242" s="90"/>
      <c r="GI242" s="90"/>
      <c r="GJ242" s="90"/>
      <c r="GK242" s="90"/>
      <c r="GL242" s="90"/>
      <c r="GM242" s="90"/>
      <c r="GN242" s="90"/>
      <c r="GO242" s="90"/>
      <c r="GP242" s="90"/>
      <c r="GQ242" s="90"/>
      <c r="GR242" s="90"/>
      <c r="GS242" s="90"/>
      <c r="GT242" s="90"/>
      <c r="GU242" s="90"/>
      <c r="GV242" s="90"/>
      <c r="GW242" s="90"/>
      <c r="GX242" s="90"/>
      <c r="GY242" s="90"/>
      <c r="GZ242" s="90"/>
      <c r="HA242" s="90"/>
      <c r="HB242" s="90"/>
      <c r="HC242" s="90"/>
      <c r="HD242" s="90"/>
      <c r="HE242" s="90"/>
      <c r="HF242" s="90"/>
      <c r="HG242" s="90"/>
      <c r="HH242" s="90"/>
      <c r="HI242" s="90"/>
      <c r="HJ242" s="90"/>
      <c r="HK242" s="90"/>
      <c r="HL242" s="90"/>
      <c r="HM242" s="90"/>
      <c r="HN242" s="90"/>
      <c r="HO242" s="90"/>
      <c r="HP242" s="90"/>
      <c r="HQ242" s="90"/>
      <c r="HR242" s="90"/>
      <c r="HS242" s="90"/>
      <c r="HT242" s="90"/>
      <c r="HU242" s="90"/>
      <c r="HV242" s="90"/>
      <c r="HW242" s="90"/>
      <c r="HX242" s="90"/>
      <c r="HY242" s="90"/>
      <c r="HZ242" s="90"/>
      <c r="IA242" s="90"/>
      <c r="IB242" s="90"/>
      <c r="IC242" s="90"/>
      <c r="ID242" s="90"/>
      <c r="IE242" s="90"/>
      <c r="IF242" s="90"/>
      <c r="IG242" s="90"/>
      <c r="IH242" s="90"/>
      <c r="II242" s="90"/>
      <c r="IJ242" s="90"/>
      <c r="IK242" s="90"/>
      <c r="IL242" s="90"/>
      <c r="IM242" s="90"/>
      <c r="IN242" s="90"/>
      <c r="IO242" s="90"/>
      <c r="IP242" s="90"/>
      <c r="IQ242" s="90"/>
      <c r="IR242" s="90"/>
      <c r="IS242" s="90"/>
      <c r="IT242" s="90"/>
      <c r="IU242" s="90"/>
      <c r="IV242" s="90"/>
      <c r="IW242" s="90"/>
      <c r="IX242" s="90"/>
      <c r="IY242" s="90"/>
      <c r="IZ242" s="90"/>
      <c r="JA242" s="90"/>
      <c r="JB242" s="90"/>
      <c r="JC242" s="90"/>
      <c r="JD242" s="90"/>
      <c r="JE242" s="90"/>
      <c r="JF242" s="90"/>
      <c r="JG242" s="90"/>
      <c r="JH242" s="90"/>
      <c r="JI242" s="90"/>
      <c r="JJ242" s="90"/>
      <c r="JK242" s="90"/>
      <c r="JL242" s="90"/>
      <c r="JM242" s="90"/>
      <c r="JN242" s="90"/>
      <c r="JO242" s="90"/>
      <c r="JP242" s="90"/>
      <c r="JQ242" s="90"/>
      <c r="JR242" s="90"/>
      <c r="JS242" s="90"/>
      <c r="JT242" s="90"/>
      <c r="JU242" s="90"/>
      <c r="JV242" s="90"/>
      <c r="JW242" s="90"/>
      <c r="JX242" s="90"/>
      <c r="JY242" s="90"/>
      <c r="JZ242" s="90"/>
      <c r="KA242" s="90"/>
      <c r="KB242" s="90"/>
      <c r="KC242" s="90"/>
      <c r="KD242" s="90"/>
      <c r="KE242" s="90"/>
      <c r="KF242" s="90"/>
      <c r="KG242" s="90"/>
      <c r="KH242" s="90"/>
      <c r="KI242" s="90"/>
      <c r="KJ242" s="90"/>
      <c r="KK242" s="90"/>
      <c r="KL242" s="90"/>
      <c r="KM242" s="90"/>
      <c r="KN242" s="90"/>
      <c r="KO242" s="90"/>
      <c r="KP242" s="90"/>
      <c r="KQ242" s="90"/>
      <c r="KR242" s="90"/>
      <c r="KS242" s="90"/>
      <c r="KT242" s="90"/>
      <c r="KU242" s="90"/>
      <c r="KV242" s="90"/>
      <c r="KW242" s="90"/>
      <c r="KX242" s="90"/>
      <c r="KY242" s="90"/>
      <c r="KZ242" s="90"/>
      <c r="LA242" s="90"/>
      <c r="LB242" s="90"/>
      <c r="LC242" s="90"/>
      <c r="LD242" s="90"/>
      <c r="LE242" s="90"/>
      <c r="LF242" s="90"/>
      <c r="LG242" s="90"/>
      <c r="LH242" s="90"/>
      <c r="LI242" s="90"/>
      <c r="LJ242" s="90"/>
      <c r="LK242" s="90"/>
      <c r="LL242" s="90"/>
      <c r="LM242" s="90"/>
      <c r="LN242" s="90"/>
      <c r="LO242" s="90"/>
      <c r="LP242" s="90"/>
      <c r="LQ242" s="90"/>
      <c r="LR242" s="90"/>
      <c r="LS242" s="90"/>
      <c r="LT242" s="90"/>
      <c r="LU242" s="90"/>
      <c r="LV242" s="90"/>
      <c r="LW242" s="90"/>
      <c r="LX242" s="90"/>
      <c r="LY242" s="90"/>
      <c r="LZ242" s="90"/>
      <c r="MA242" s="90"/>
      <c r="MB242" s="90"/>
      <c r="MC242" s="90"/>
      <c r="MD242" s="90"/>
      <c r="ME242" s="90"/>
      <c r="MF242" s="90"/>
      <c r="MG242" s="90"/>
      <c r="MH242" s="90"/>
      <c r="MI242" s="90"/>
      <c r="MJ242" s="90"/>
      <c r="MK242" s="90"/>
      <c r="ML242" s="90"/>
      <c r="MM242" s="90"/>
      <c r="MN242" s="90"/>
      <c r="MO242" s="90"/>
      <c r="MP242" s="90"/>
      <c r="MQ242" s="90"/>
      <c r="MR242" s="90"/>
      <c r="MS242" s="90"/>
      <c r="MT242" s="90"/>
      <c r="MU242" s="90"/>
      <c r="MV242" s="90"/>
      <c r="MW242" s="90"/>
      <c r="MX242" s="90"/>
      <c r="MY242" s="90"/>
      <c r="MZ242" s="90"/>
      <c r="NA242" s="90"/>
      <c r="NB242" s="90"/>
      <c r="NC242" s="90"/>
      <c r="ND242" s="90"/>
      <c r="NE242" s="90"/>
      <c r="NF242" s="90"/>
      <c r="NG242" s="90"/>
      <c r="NH242" s="90"/>
      <c r="NI242" s="90"/>
      <c r="NJ242" s="90"/>
      <c r="NK242" s="90"/>
      <c r="NL242" s="90"/>
      <c r="NM242" s="90"/>
      <c r="NN242" s="90"/>
      <c r="NO242" s="90"/>
      <c r="NP242" s="90"/>
      <c r="NQ242" s="90"/>
      <c r="NR242" s="90"/>
      <c r="NS242" s="90"/>
      <c r="NT242" s="90"/>
      <c r="NU242" s="90"/>
      <c r="NV242" s="90"/>
      <c r="NW242" s="90"/>
      <c r="NX242" s="90"/>
      <c r="NY242" s="90"/>
      <c r="NZ242" s="90"/>
      <c r="OA242" s="90"/>
      <c r="OB242" s="90"/>
      <c r="OC242" s="90"/>
      <c r="OD242" s="90"/>
      <c r="OE242" s="90"/>
      <c r="OF242" s="90"/>
      <c r="OG242" s="90"/>
      <c r="OH242" s="90"/>
      <c r="OI242" s="90"/>
      <c r="OJ242" s="90"/>
      <c r="OK242" s="90"/>
      <c r="OL242" s="90"/>
      <c r="OM242" s="90"/>
      <c r="ON242" s="90"/>
      <c r="OO242" s="90"/>
      <c r="OP242" s="90"/>
      <c r="OQ242" s="90"/>
      <c r="OR242" s="90"/>
      <c r="OS242" s="90"/>
      <c r="OT242" s="90"/>
      <c r="OU242" s="90"/>
      <c r="OV242" s="90"/>
      <c r="OW242" s="90"/>
      <c r="OX242" s="90"/>
      <c r="OY242" s="90"/>
      <c r="OZ242" s="90"/>
      <c r="PA242" s="90"/>
      <c r="PB242" s="90"/>
      <c r="PC242" s="90"/>
      <c r="PD242" s="90"/>
      <c r="PE242" s="90"/>
      <c r="PF242" s="90"/>
      <c r="PG242" s="90"/>
      <c r="PH242" s="90"/>
      <c r="PI242" s="90"/>
      <c r="PJ242" s="90"/>
      <c r="PK242" s="90"/>
      <c r="PL242" s="90"/>
      <c r="PM242" s="90"/>
      <c r="PN242" s="90"/>
      <c r="PO242" s="90"/>
      <c r="PP242" s="90"/>
      <c r="PQ242" s="90"/>
      <c r="PR242" s="90"/>
      <c r="PS242" s="90"/>
      <c r="PT242" s="90"/>
      <c r="PU242" s="90"/>
      <c r="PV242" s="90"/>
      <c r="PW242" s="90"/>
      <c r="PX242" s="90"/>
      <c r="PY242" s="90"/>
      <c r="PZ242" s="90"/>
      <c r="QA242" s="90"/>
      <c r="QB242" s="90"/>
      <c r="QC242" s="90"/>
      <c r="QD242" s="90"/>
      <c r="QE242" s="90"/>
      <c r="QF242" s="90"/>
      <c r="QG242" s="90"/>
      <c r="QH242" s="90"/>
      <c r="QI242" s="90"/>
      <c r="QJ242" s="90"/>
      <c r="QK242" s="90"/>
      <c r="QL242" s="90"/>
      <c r="QM242" s="90"/>
      <c r="QN242" s="90"/>
      <c r="QO242" s="90"/>
      <c r="QP242" s="90"/>
      <c r="QQ242" s="90"/>
      <c r="QR242" s="90"/>
      <c r="QS242" s="90"/>
      <c r="QT242" s="90"/>
      <c r="QU242" s="90"/>
      <c r="QV242" s="90"/>
      <c r="QW242" s="90"/>
      <c r="QX242" s="90"/>
      <c r="QY242" s="90"/>
      <c r="QZ242" s="90"/>
      <c r="RA242" s="90"/>
      <c r="RB242" s="90"/>
      <c r="RC242" s="90"/>
      <c r="RD242" s="90"/>
      <c r="RE242" s="90"/>
      <c r="RF242" s="90"/>
      <c r="RG242" s="90"/>
      <c r="RH242" s="90"/>
      <c r="RI242" s="90"/>
      <c r="RJ242" s="90"/>
      <c r="RK242" s="90"/>
      <c r="RL242" s="90"/>
      <c r="RM242" s="90"/>
      <c r="RN242" s="90"/>
      <c r="RO242" s="90"/>
      <c r="RP242" s="90"/>
      <c r="RQ242" s="90"/>
      <c r="RR242" s="90"/>
      <c r="RS242" s="90"/>
      <c r="RT242" s="90"/>
      <c r="RU242" s="90"/>
      <c r="RV242" s="90"/>
      <c r="RW242" s="90"/>
      <c r="RX242" s="90"/>
      <c r="RY242" s="90"/>
      <c r="RZ242" s="90"/>
      <c r="SA242" s="90"/>
      <c r="SB242" s="90"/>
      <c r="SC242" s="90"/>
      <c r="SD242" s="90"/>
      <c r="SE242" s="90"/>
      <c r="SF242" s="90"/>
      <c r="SG242" s="90"/>
      <c r="SH242" s="90"/>
      <c r="SI242" s="90"/>
      <c r="SJ242" s="90"/>
      <c r="SK242" s="90"/>
      <c r="SL242" s="90"/>
      <c r="SM242" s="90"/>
      <c r="SN242" s="90"/>
      <c r="SO242" s="90"/>
      <c r="SP242" s="90"/>
      <c r="SQ242" s="90"/>
      <c r="SR242" s="90"/>
      <c r="SS242" s="90"/>
      <c r="ST242" s="90"/>
      <c r="SU242" s="90"/>
      <c r="SV242" s="90"/>
      <c r="SW242" s="90"/>
      <c r="SX242" s="90"/>
      <c r="SY242" s="90"/>
      <c r="SZ242" s="90"/>
      <c r="TA242" s="90"/>
      <c r="TB242" s="90"/>
      <c r="TC242" s="90"/>
      <c r="TD242" s="90"/>
      <c r="TE242" s="90"/>
      <c r="TF242" s="90"/>
      <c r="TG242" s="90"/>
      <c r="TH242" s="90"/>
      <c r="TI242" s="90"/>
      <c r="TJ242" s="90"/>
      <c r="TK242" s="90"/>
      <c r="TL242" s="90"/>
      <c r="TM242" s="90"/>
      <c r="TN242" s="90"/>
      <c r="TO242" s="90"/>
      <c r="TP242" s="90"/>
      <c r="TQ242" s="90"/>
      <c r="TR242" s="90"/>
      <c r="TS242" s="90"/>
      <c r="TT242" s="90"/>
      <c r="TU242" s="90"/>
      <c r="TV242" s="90"/>
      <c r="TW242" s="90"/>
      <c r="TX242" s="90"/>
      <c r="TY242" s="90"/>
      <c r="TZ242" s="90"/>
      <c r="UA242" s="90"/>
      <c r="UB242" s="90"/>
      <c r="UC242" s="90"/>
      <c r="UD242" s="90"/>
      <c r="UE242" s="90"/>
      <c r="UF242" s="90"/>
      <c r="UG242" s="90"/>
      <c r="UH242" s="90"/>
      <c r="UI242" s="90"/>
      <c r="UJ242" s="90"/>
      <c r="UK242" s="90"/>
      <c r="UL242" s="90"/>
      <c r="UM242" s="90"/>
      <c r="UN242" s="90"/>
      <c r="UO242" s="90"/>
      <c r="UP242" s="90"/>
      <c r="UQ242" s="90"/>
      <c r="UR242" s="90"/>
      <c r="US242" s="90"/>
      <c r="UT242" s="90"/>
      <c r="UU242" s="90"/>
      <c r="UV242" s="90"/>
      <c r="UW242" s="90"/>
      <c r="UX242" s="90"/>
      <c r="UY242" s="90"/>
      <c r="UZ242" s="90"/>
      <c r="VA242" s="90"/>
      <c r="VB242" s="90"/>
      <c r="VC242" s="90"/>
      <c r="VD242" s="90"/>
      <c r="VE242" s="90"/>
      <c r="VF242" s="90"/>
      <c r="VG242" s="90"/>
      <c r="VH242" s="90"/>
      <c r="VI242" s="90"/>
      <c r="VJ242" s="90"/>
      <c r="VK242" s="90"/>
      <c r="VL242" s="90"/>
      <c r="VM242" s="90"/>
      <c r="VN242" s="90"/>
      <c r="VO242" s="90"/>
      <c r="VP242" s="90"/>
      <c r="VQ242" s="90"/>
      <c r="VR242" s="90"/>
      <c r="VS242" s="90"/>
      <c r="VT242" s="90"/>
      <c r="VU242" s="90"/>
      <c r="VV242" s="90"/>
      <c r="VW242" s="90"/>
      <c r="VX242" s="90"/>
      <c r="VY242" s="90"/>
      <c r="VZ242" s="90"/>
      <c r="WA242" s="90"/>
      <c r="WB242" s="90"/>
      <c r="WC242" s="90"/>
      <c r="WD242" s="90"/>
      <c r="WE242" s="90"/>
      <c r="WF242" s="90"/>
      <c r="WG242" s="90"/>
      <c r="WH242" s="90"/>
      <c r="WI242" s="90"/>
      <c r="WJ242" s="90"/>
      <c r="WK242" s="90"/>
      <c r="WL242" s="90"/>
      <c r="WM242" s="90"/>
      <c r="WN242" s="90"/>
      <c r="WO242" s="90"/>
      <c r="WP242" s="90"/>
      <c r="WQ242" s="90"/>
      <c r="WR242" s="90"/>
      <c r="WS242" s="90"/>
      <c r="WT242" s="90"/>
      <c r="WU242" s="90"/>
      <c r="WV242" s="90"/>
      <c r="WW242" s="90"/>
      <c r="WX242" s="90"/>
      <c r="WY242" s="90"/>
      <c r="WZ242" s="90"/>
      <c r="XA242" s="90"/>
      <c r="XB242" s="90"/>
      <c r="XC242" s="90"/>
      <c r="XD242" s="90"/>
      <c r="XE242" s="90"/>
      <c r="XF242" s="90"/>
      <c r="XG242" s="90"/>
      <c r="XH242" s="90"/>
      <c r="XI242" s="90"/>
      <c r="XJ242" s="90"/>
      <c r="XK242" s="90"/>
      <c r="XL242" s="90"/>
      <c r="XM242" s="90"/>
      <c r="XN242" s="90"/>
      <c r="XO242" s="90"/>
      <c r="XP242" s="90"/>
      <c r="XQ242" s="90"/>
      <c r="XR242" s="90"/>
      <c r="XS242" s="90"/>
      <c r="XT242" s="90"/>
      <c r="XU242" s="90"/>
      <c r="XV242" s="90"/>
      <c r="XW242" s="90"/>
      <c r="XX242" s="90"/>
      <c r="XY242" s="90"/>
      <c r="XZ242" s="90"/>
      <c r="YA242" s="90"/>
      <c r="YB242" s="90"/>
      <c r="YC242" s="90"/>
      <c r="YD242" s="90"/>
      <c r="YE242" s="90"/>
      <c r="YF242" s="90"/>
      <c r="YG242" s="90"/>
      <c r="YH242" s="90"/>
      <c r="YI242" s="90"/>
      <c r="YJ242" s="90"/>
      <c r="YK242" s="90"/>
      <c r="YL242" s="90"/>
      <c r="YM242" s="90"/>
      <c r="YN242" s="90"/>
      <c r="YO242" s="90"/>
      <c r="YP242" s="90"/>
      <c r="YQ242" s="90"/>
      <c r="YR242" s="90"/>
      <c r="YS242" s="90"/>
      <c r="YT242" s="90"/>
      <c r="YU242" s="90"/>
      <c r="YV242" s="90"/>
      <c r="YW242" s="90"/>
      <c r="YX242" s="90"/>
      <c r="YY242" s="90"/>
      <c r="YZ242" s="90"/>
      <c r="ZA242" s="90"/>
      <c r="ZB242" s="90"/>
      <c r="ZC242" s="90"/>
      <c r="ZD242" s="90"/>
      <c r="ZE242" s="90"/>
      <c r="ZF242" s="90"/>
      <c r="ZG242" s="90"/>
      <c r="ZH242" s="90"/>
      <c r="ZI242" s="90"/>
      <c r="ZJ242" s="90"/>
      <c r="ZK242" s="90"/>
      <c r="ZL242" s="90"/>
      <c r="ZM242" s="90"/>
      <c r="ZN242" s="90"/>
      <c r="ZO242" s="90"/>
      <c r="ZP242" s="90"/>
      <c r="ZQ242" s="90"/>
      <c r="ZR242" s="90"/>
      <c r="ZS242" s="90"/>
      <c r="ZT242" s="90"/>
      <c r="ZU242" s="90"/>
      <c r="ZV242" s="90"/>
      <c r="ZW242" s="90"/>
      <c r="ZX242" s="90"/>
      <c r="ZY242" s="90"/>
      <c r="ZZ242" s="90"/>
      <c r="AAA242" s="90"/>
      <c r="AAB242" s="90"/>
      <c r="AAC242" s="90"/>
      <c r="AAD242" s="90"/>
      <c r="AAE242" s="90"/>
      <c r="AAF242" s="90"/>
      <c r="AAG242" s="90"/>
      <c r="AAH242" s="90"/>
      <c r="AAI242" s="90"/>
      <c r="AAJ242" s="90"/>
      <c r="AAK242" s="90"/>
      <c r="AAL242" s="90"/>
      <c r="AAM242" s="90"/>
      <c r="AAN242" s="90"/>
      <c r="AAO242" s="90"/>
      <c r="AAP242" s="90"/>
      <c r="AAQ242" s="90"/>
      <c r="AAR242" s="90"/>
      <c r="AAS242" s="90"/>
      <c r="AAT242" s="90"/>
      <c r="AAU242" s="90"/>
      <c r="AAV242" s="90"/>
      <c r="AAW242" s="90"/>
      <c r="AAX242" s="90"/>
      <c r="AAY242" s="90"/>
      <c r="AAZ242" s="90"/>
      <c r="ABA242" s="90"/>
      <c r="ABB242" s="90"/>
      <c r="ABC242" s="90"/>
      <c r="ABD242" s="90"/>
      <c r="ABE242" s="90"/>
      <c r="ABF242" s="90"/>
      <c r="ABG242" s="90"/>
      <c r="ABH242" s="90"/>
      <c r="ABI242" s="90"/>
      <c r="ABJ242" s="90"/>
      <c r="ABK242" s="90"/>
      <c r="ABL242" s="90"/>
      <c r="ABM242" s="90"/>
      <c r="ABN242" s="90"/>
      <c r="ABO242" s="90"/>
      <c r="ABP242" s="90"/>
      <c r="ABQ242" s="90"/>
      <c r="ABR242" s="90"/>
      <c r="ABS242" s="90"/>
      <c r="ABT242" s="90"/>
      <c r="ABU242" s="90"/>
      <c r="ABV242" s="90"/>
      <c r="ABW242" s="90"/>
      <c r="ABX242" s="90"/>
      <c r="ABY242" s="90"/>
      <c r="ABZ242" s="90"/>
      <c r="ACA242" s="90"/>
      <c r="ACB242" s="90"/>
      <c r="ACC242" s="90"/>
      <c r="ACD242" s="90"/>
      <c r="ACE242" s="90"/>
      <c r="ACF242" s="90"/>
      <c r="ACG242" s="90"/>
      <c r="ACH242" s="90"/>
      <c r="ACI242" s="90"/>
      <c r="ACJ242" s="90"/>
      <c r="ACK242" s="90"/>
      <c r="ACL242" s="90"/>
      <c r="ACM242" s="90"/>
      <c r="ACN242" s="90"/>
      <c r="ACO242" s="90"/>
      <c r="ACP242" s="90"/>
      <c r="ACQ242" s="90"/>
      <c r="ACR242" s="90"/>
      <c r="ACS242" s="90"/>
      <c r="ACT242" s="90"/>
      <c r="ACU242" s="90"/>
      <c r="ACV242" s="90"/>
      <c r="ACW242" s="90"/>
      <c r="ACX242" s="90"/>
      <c r="ACY242" s="90"/>
      <c r="ACZ242" s="90"/>
      <c r="ADA242" s="90"/>
      <c r="ADB242" s="90"/>
      <c r="ADC242" s="90"/>
      <c r="ADD242" s="90"/>
      <c r="ADE242" s="90"/>
      <c r="ADF242" s="90"/>
      <c r="ADG242" s="90"/>
      <c r="ADH242" s="90"/>
      <c r="ADI242" s="90"/>
      <c r="ADJ242" s="90"/>
      <c r="ADK242" s="90"/>
      <c r="ADL242" s="90"/>
      <c r="ADM242" s="90"/>
      <c r="ADN242" s="90"/>
      <c r="ADO242" s="90"/>
      <c r="ADP242" s="90"/>
      <c r="ADQ242" s="90"/>
      <c r="ADR242" s="90"/>
      <c r="ADS242" s="90"/>
      <c r="ADT242" s="90"/>
      <c r="ADU242" s="90"/>
      <c r="ADV242" s="90"/>
      <c r="ADW242" s="90"/>
      <c r="ADX242" s="90"/>
      <c r="ADY242" s="90"/>
      <c r="ADZ242" s="90"/>
      <c r="AEA242" s="90"/>
      <c r="AEB242" s="90"/>
      <c r="AEC242" s="90"/>
      <c r="AED242" s="90"/>
      <c r="AEE242" s="90"/>
      <c r="AEF242" s="90"/>
      <c r="AEG242" s="90"/>
      <c r="AEH242" s="90"/>
      <c r="AEI242" s="90"/>
      <c r="AEJ242" s="90"/>
      <c r="AEK242" s="90"/>
      <c r="AEL242" s="90"/>
      <c r="AEM242" s="90"/>
      <c r="AEN242" s="90"/>
      <c r="AEO242" s="90"/>
      <c r="AEP242" s="90"/>
      <c r="AEQ242" s="90"/>
      <c r="AER242" s="90"/>
      <c r="AES242" s="90"/>
      <c r="AET242" s="90"/>
      <c r="AEU242" s="90"/>
      <c r="AEV242" s="90"/>
      <c r="AEW242" s="90"/>
      <c r="AEX242" s="90"/>
      <c r="AEY242" s="90"/>
      <c r="AEZ242" s="90"/>
      <c r="AFA242" s="90"/>
      <c r="AFB242" s="90"/>
      <c r="AFC242" s="90"/>
      <c r="AFD242" s="90"/>
      <c r="AFE242" s="90"/>
      <c r="AFF242" s="90"/>
      <c r="AFG242" s="90"/>
      <c r="AFH242" s="90"/>
      <c r="AFI242" s="90"/>
      <c r="AFJ242" s="90"/>
      <c r="AFK242" s="90"/>
      <c r="AFL242" s="90"/>
      <c r="AFM242" s="90"/>
      <c r="AFN242" s="90"/>
      <c r="AFO242" s="90"/>
      <c r="AFP242" s="90"/>
      <c r="AFQ242" s="90"/>
      <c r="AFR242" s="90"/>
      <c r="AFS242" s="90"/>
      <c r="AFT242" s="90"/>
      <c r="AFU242" s="90"/>
      <c r="AFV242" s="90"/>
      <c r="AFW242" s="90"/>
      <c r="AFX242" s="90"/>
      <c r="AFY242" s="90"/>
      <c r="AFZ242" s="90"/>
      <c r="AGA242" s="90"/>
      <c r="AGB242" s="90"/>
      <c r="AGC242" s="90"/>
      <c r="AGD242" s="90"/>
      <c r="AGE242" s="90"/>
      <c r="AGF242" s="90"/>
      <c r="AGG242" s="90"/>
      <c r="AGH242" s="90"/>
      <c r="AGI242" s="90"/>
      <c r="AGJ242" s="90"/>
      <c r="AGK242" s="90"/>
      <c r="AGL242" s="90"/>
      <c r="AGM242" s="90"/>
      <c r="AGN242" s="90"/>
      <c r="AGO242" s="90"/>
      <c r="AGP242" s="90"/>
      <c r="AGQ242" s="90"/>
      <c r="AGR242" s="90"/>
      <c r="AGS242" s="90"/>
      <c r="AGT242" s="90"/>
      <c r="AGU242" s="90"/>
      <c r="AGV242" s="90"/>
      <c r="AGW242" s="90"/>
      <c r="AGX242" s="90"/>
      <c r="AGY242" s="90"/>
      <c r="AGZ242" s="90"/>
      <c r="AHA242" s="90"/>
      <c r="AHB242" s="90"/>
      <c r="AHC242" s="90"/>
      <c r="AHD242" s="90"/>
      <c r="AHE242" s="90"/>
      <c r="AHF242" s="90"/>
      <c r="AHG242" s="90"/>
      <c r="AHH242" s="90"/>
      <c r="AHI242" s="90"/>
      <c r="AHJ242" s="90"/>
      <c r="AHK242" s="90"/>
      <c r="AHL242" s="90"/>
      <c r="AHM242" s="90"/>
      <c r="AHN242" s="90"/>
      <c r="AHO242" s="90"/>
      <c r="AHP242" s="90"/>
      <c r="AHQ242" s="90"/>
      <c r="AHR242" s="90"/>
      <c r="AHS242" s="90"/>
      <c r="AHT242" s="90"/>
      <c r="AHU242" s="90"/>
      <c r="AHV242" s="90"/>
      <c r="AHW242" s="90"/>
      <c r="AHX242" s="90"/>
      <c r="AHY242" s="90"/>
      <c r="AHZ242" s="90"/>
      <c r="AIA242" s="90"/>
      <c r="AIB242" s="90"/>
      <c r="AIC242" s="90"/>
      <c r="AID242" s="90"/>
      <c r="AIE242" s="90"/>
      <c r="AIF242" s="90"/>
      <c r="AIG242" s="90"/>
      <c r="AIH242" s="90"/>
      <c r="AII242" s="90"/>
      <c r="AIJ242" s="90"/>
      <c r="AIK242" s="90"/>
      <c r="AIL242" s="90"/>
      <c r="AIM242" s="90"/>
      <c r="AIN242" s="90"/>
      <c r="AIO242" s="90"/>
      <c r="AIP242" s="90"/>
      <c r="AIQ242" s="90"/>
      <c r="AIR242" s="90"/>
      <c r="AIS242" s="90"/>
      <c r="AIT242" s="90"/>
      <c r="AIU242" s="90"/>
      <c r="AIV242" s="90"/>
      <c r="AIW242" s="90"/>
      <c r="AIX242" s="90"/>
      <c r="AIY242" s="90"/>
      <c r="AIZ242" s="90"/>
      <c r="AJA242" s="90"/>
      <c r="AJB242" s="90"/>
      <c r="AJC242" s="90"/>
      <c r="AJD242" s="90"/>
      <c r="AJE242" s="90"/>
      <c r="AJF242" s="90"/>
      <c r="AJG242" s="90"/>
      <c r="AJH242" s="90"/>
      <c r="AJI242" s="90"/>
      <c r="AJJ242" s="90"/>
      <c r="AJK242" s="90"/>
      <c r="AJL242" s="90"/>
      <c r="AJM242" s="90"/>
      <c r="AJN242" s="90"/>
      <c r="AJO242" s="90"/>
      <c r="AJP242" s="90"/>
      <c r="AJQ242" s="90"/>
      <c r="AJR242" s="90"/>
      <c r="AJS242" s="90"/>
      <c r="AJT242" s="90"/>
      <c r="AJU242" s="90"/>
      <c r="AJV242" s="90"/>
      <c r="AJW242" s="90"/>
      <c r="AJX242" s="90"/>
      <c r="AJY242" s="90"/>
      <c r="AJZ242" s="90"/>
      <c r="AKA242" s="90"/>
      <c r="AKB242" s="90"/>
      <c r="AKC242" s="90"/>
      <c r="AKD242" s="90"/>
      <c r="AKE242" s="90"/>
      <c r="AKF242" s="90"/>
      <c r="AKG242" s="90"/>
      <c r="AKH242" s="90"/>
      <c r="AKI242" s="90"/>
      <c r="AKJ242" s="90"/>
      <c r="AKK242" s="90"/>
      <c r="AKL242" s="90"/>
      <c r="AKM242" s="90"/>
      <c r="AKN242" s="90"/>
      <c r="AKO242" s="90"/>
      <c r="AKP242" s="90"/>
      <c r="AKQ242" s="90"/>
      <c r="AKR242" s="90"/>
      <c r="AKS242" s="90"/>
      <c r="AKT242" s="90"/>
      <c r="AKU242" s="90"/>
      <c r="AKV242" s="90"/>
      <c r="AKW242" s="90"/>
      <c r="AKX242" s="90"/>
      <c r="AKY242" s="90"/>
      <c r="AKZ242" s="90"/>
      <c r="ALA242" s="90"/>
      <c r="ALB242" s="90"/>
      <c r="ALC242" s="90"/>
      <c r="ALD242" s="90"/>
      <c r="ALE242" s="90"/>
      <c r="ALF242" s="90"/>
      <c r="ALG242" s="90"/>
      <c r="ALH242" s="90"/>
      <c r="ALI242" s="90"/>
      <c r="ALJ242" s="90"/>
      <c r="ALK242" s="90"/>
      <c r="ALL242" s="90"/>
      <c r="ALM242" s="90"/>
      <c r="ALN242" s="90"/>
      <c r="ALO242" s="90"/>
      <c r="ALP242" s="90"/>
      <c r="ALQ242" s="90"/>
      <c r="ALR242" s="90"/>
      <c r="ALS242" s="90"/>
      <c r="ALT242" s="90"/>
      <c r="ALU242" s="90"/>
      <c r="ALV242" s="90"/>
      <c r="ALW242" s="90"/>
      <c r="ALX242" s="90"/>
      <c r="ALY242" s="90"/>
      <c r="ALZ242" s="90"/>
      <c r="AMA242" s="90"/>
      <c r="AMB242" s="90"/>
      <c r="AMC242" s="90"/>
      <c r="AMD242" s="90"/>
      <c r="AME242" s="90"/>
      <c r="AMF242" s="90"/>
      <c r="AMG242" s="90"/>
      <c r="AMH242" s="90"/>
    </row>
    <row r="243" spans="1:1022" ht="74.099999999999994" customHeight="1">
      <c r="A243" s="430">
        <v>66</v>
      </c>
      <c r="B243" s="433" t="s">
        <v>712</v>
      </c>
      <c r="C243" s="367"/>
      <c r="D243" s="433" t="s">
        <v>245</v>
      </c>
      <c r="E243" s="433" t="s">
        <v>246</v>
      </c>
      <c r="F243" s="427"/>
      <c r="G243" s="424"/>
      <c r="H243" s="368"/>
      <c r="I243" s="425"/>
      <c r="J243" s="136" t="s">
        <v>735</v>
      </c>
      <c r="K243" s="137" t="s">
        <v>1509</v>
      </c>
      <c r="L243" s="425"/>
      <c r="M243" s="425"/>
      <c r="N243" s="426"/>
      <c r="O243" s="369"/>
      <c r="P243" s="391"/>
      <c r="Q243" s="385"/>
      <c r="R243" s="393"/>
      <c r="S243" s="394"/>
      <c r="T243" s="385"/>
      <c r="U243" s="386"/>
      <c r="V243" s="136" t="s">
        <v>112</v>
      </c>
      <c r="W243" s="116" t="s">
        <v>1510</v>
      </c>
      <c r="X243" s="117" t="s">
        <v>1511</v>
      </c>
      <c r="Y243" s="118" t="s">
        <v>1512</v>
      </c>
      <c r="Z243" s="119" t="s">
        <v>1466</v>
      </c>
      <c r="AA243" s="120" t="str">
        <f t="shared" si="5"/>
        <v>Probabilidad</v>
      </c>
      <c r="AB243" s="121" t="s">
        <v>727</v>
      </c>
      <c r="AC243" s="121" t="s">
        <v>728</v>
      </c>
      <c r="AD243" s="122" t="str">
        <f t="shared" si="6"/>
        <v>40%</v>
      </c>
      <c r="AE243" s="121" t="s">
        <v>729</v>
      </c>
      <c r="AF243" s="121" t="s">
        <v>730</v>
      </c>
      <c r="AG243" s="121" t="s">
        <v>731</v>
      </c>
      <c r="AH243" s="123">
        <f>IFERROR(IF(AND(AA242="Probabilidad",AA243="Probabilidad"),(AI242-(+AI242*AD243)),IF(AND(AA243="Probabilidad",AA242="Impacto"),(AI242-(+AI242*AD243)),IF(AA243="Impacto",AI242,""))),"")</f>
        <v>0.216</v>
      </c>
      <c r="AI243" s="122">
        <f t="shared" si="7"/>
        <v>0.216</v>
      </c>
      <c r="AJ243" s="387"/>
      <c r="AK243" s="388"/>
      <c r="AL243" s="124">
        <f t="shared" ref="AL243:AL248" si="321">IFERROR(IF(AND(AA242="Impacto",AA243="Impacto"),(AL242-(+AL242*AD243)),IF(AND(AA243="Impacto",AA242="Probabilidad"),(AL242-(+AL242*AD243)),IF(AA243="Probabilidad",AL242,""))),"")</f>
        <v>0.4</v>
      </c>
      <c r="AM243" s="389"/>
      <c r="AN243" s="388"/>
      <c r="AO243" s="384"/>
      <c r="AP243" s="367"/>
      <c r="AQ243" s="120" t="s">
        <v>118</v>
      </c>
      <c r="AR243" s="134" t="s">
        <v>94</v>
      </c>
      <c r="AS243" s="134" t="s">
        <v>94</v>
      </c>
      <c r="AT243" s="134" t="s">
        <v>94</v>
      </c>
      <c r="AU243" s="134" t="s">
        <v>94</v>
      </c>
      <c r="AV243" s="371"/>
      <c r="AW243" s="142" t="s">
        <v>112</v>
      </c>
      <c r="AX243" s="264" t="s">
        <v>2866</v>
      </c>
      <c r="AY243" s="283" t="s">
        <v>3009</v>
      </c>
      <c r="AZ243" s="284" t="s">
        <v>3010</v>
      </c>
      <c r="BA243" s="143" t="s">
        <v>118</v>
      </c>
      <c r="BB243" s="128"/>
      <c r="BC243" s="128"/>
      <c r="BD243" s="128"/>
      <c r="BE243" s="373"/>
      <c r="BF243" s="374"/>
      <c r="BG243" s="374"/>
      <c r="BH243" s="131"/>
    </row>
    <row r="244" spans="1:1022" ht="86.25" customHeight="1">
      <c r="A244" s="430">
        <v>66</v>
      </c>
      <c r="B244" s="433" t="s">
        <v>712</v>
      </c>
      <c r="C244" s="367"/>
      <c r="D244" s="433" t="s">
        <v>245</v>
      </c>
      <c r="E244" s="433" t="s">
        <v>246</v>
      </c>
      <c r="F244" s="427"/>
      <c r="G244" s="424"/>
      <c r="H244" s="368"/>
      <c r="I244" s="425"/>
      <c r="J244" s="136" t="s">
        <v>741</v>
      </c>
      <c r="K244" s="137" t="s">
        <v>1513</v>
      </c>
      <c r="L244" s="425"/>
      <c r="M244" s="425"/>
      <c r="N244" s="426"/>
      <c r="O244" s="369"/>
      <c r="P244" s="391"/>
      <c r="Q244" s="385"/>
      <c r="R244" s="393"/>
      <c r="S244" s="394"/>
      <c r="T244" s="385"/>
      <c r="U244" s="386"/>
      <c r="V244" s="136" t="s">
        <v>124</v>
      </c>
      <c r="W244" s="116" t="s">
        <v>1514</v>
      </c>
      <c r="X244" s="117" t="s">
        <v>1515</v>
      </c>
      <c r="Y244" s="118" t="s">
        <v>1475</v>
      </c>
      <c r="Z244" s="119" t="s">
        <v>1466</v>
      </c>
      <c r="AA244" s="120" t="str">
        <f t="shared" si="5"/>
        <v>Probabilidad</v>
      </c>
      <c r="AB244" s="121" t="s">
        <v>727</v>
      </c>
      <c r="AC244" s="121" t="s">
        <v>728</v>
      </c>
      <c r="AD244" s="122" t="str">
        <f t="shared" si="6"/>
        <v>40%</v>
      </c>
      <c r="AE244" s="121" t="s">
        <v>729</v>
      </c>
      <c r="AF244" s="121" t="s">
        <v>730</v>
      </c>
      <c r="AG244" s="121" t="s">
        <v>731</v>
      </c>
      <c r="AH244" s="123">
        <f t="shared" ref="AH244:AH248" si="322">IFERROR(IF(AND(AA243="Probabilidad",AA244="Probabilidad"),(AI243-(+AI243*AD244)),IF(AND(AA244="Probabilidad",AA243="Impacto"),(AI243-(+AI243*AD244)),IF(AA244="Impacto",AI243,""))),"")</f>
        <v>0.12959999999999999</v>
      </c>
      <c r="AI244" s="122">
        <f t="shared" si="7"/>
        <v>0.12959999999999999</v>
      </c>
      <c r="AJ244" s="387"/>
      <c r="AK244" s="388"/>
      <c r="AL244" s="124">
        <f t="shared" si="321"/>
        <v>0.4</v>
      </c>
      <c r="AM244" s="389"/>
      <c r="AN244" s="388"/>
      <c r="AO244" s="384"/>
      <c r="AP244" s="367"/>
      <c r="AQ244" s="120" t="s">
        <v>128</v>
      </c>
      <c r="AR244" s="134" t="s">
        <v>94</v>
      </c>
      <c r="AS244" s="134" t="s">
        <v>94</v>
      </c>
      <c r="AT244" s="134" t="s">
        <v>94</v>
      </c>
      <c r="AU244" s="134" t="s">
        <v>94</v>
      </c>
      <c r="AV244" s="371"/>
      <c r="AW244" s="142" t="s">
        <v>124</v>
      </c>
      <c r="AX244" s="264" t="s">
        <v>2866</v>
      </c>
      <c r="AY244" s="283" t="s">
        <v>3011</v>
      </c>
      <c r="AZ244" s="284" t="s">
        <v>3012</v>
      </c>
      <c r="BA244" s="143" t="s">
        <v>128</v>
      </c>
      <c r="BB244" s="128"/>
      <c r="BC244" s="128"/>
      <c r="BD244" s="128"/>
      <c r="BE244" s="373"/>
      <c r="BF244" s="374"/>
      <c r="BG244" s="374"/>
      <c r="BH244" s="131"/>
    </row>
    <row r="245" spans="1:1022" ht="30" customHeight="1">
      <c r="A245" s="430">
        <v>66</v>
      </c>
      <c r="B245" s="433" t="s">
        <v>712</v>
      </c>
      <c r="C245" s="367"/>
      <c r="D245" s="433" t="s">
        <v>245</v>
      </c>
      <c r="E245" s="433" t="s">
        <v>246</v>
      </c>
      <c r="F245" s="427"/>
      <c r="G245" s="424"/>
      <c r="H245" s="368"/>
      <c r="I245" s="425"/>
      <c r="J245" s="136" t="s">
        <v>749</v>
      </c>
      <c r="K245" s="137"/>
      <c r="L245" s="425"/>
      <c r="M245" s="425"/>
      <c r="N245" s="426"/>
      <c r="O245" s="369"/>
      <c r="P245" s="391"/>
      <c r="Q245" s="385"/>
      <c r="R245" s="393"/>
      <c r="S245" s="394"/>
      <c r="T245" s="385"/>
      <c r="U245" s="386"/>
      <c r="V245" s="136" t="s">
        <v>131</v>
      </c>
      <c r="W245" s="116"/>
      <c r="X245" s="117"/>
      <c r="Y245" s="118"/>
      <c r="Z245" s="116"/>
      <c r="AA245" s="120" t="str">
        <f t="shared" si="5"/>
        <v/>
      </c>
      <c r="AB245" s="121"/>
      <c r="AC245" s="121"/>
      <c r="AD245" s="122" t="str">
        <f t="shared" si="6"/>
        <v/>
      </c>
      <c r="AE245" s="121"/>
      <c r="AF245" s="121"/>
      <c r="AG245" s="121"/>
      <c r="AH245" s="123" t="str">
        <f t="shared" si="322"/>
        <v/>
      </c>
      <c r="AI245" s="122" t="str">
        <f t="shared" si="7"/>
        <v/>
      </c>
      <c r="AJ245" s="387"/>
      <c r="AK245" s="388"/>
      <c r="AL245" s="124" t="str">
        <f t="shared" si="321"/>
        <v/>
      </c>
      <c r="AM245" s="389"/>
      <c r="AN245" s="388"/>
      <c r="AO245" s="384"/>
      <c r="AP245" s="367"/>
      <c r="AQ245" s="120" t="s">
        <v>136</v>
      </c>
      <c r="AR245" s="119"/>
      <c r="AS245" s="119"/>
      <c r="AT245" s="126"/>
      <c r="AU245" s="119"/>
      <c r="AV245" s="371"/>
      <c r="AW245" s="142" t="s">
        <v>131</v>
      </c>
      <c r="AX245" s="128"/>
      <c r="AY245" s="281"/>
      <c r="AZ245" s="282"/>
      <c r="BA245" s="143" t="s">
        <v>136</v>
      </c>
      <c r="BB245" s="128"/>
      <c r="BC245" s="128"/>
      <c r="BD245" s="128"/>
      <c r="BE245" s="373"/>
      <c r="BF245" s="374"/>
      <c r="BG245" s="374"/>
      <c r="BH245" s="131"/>
    </row>
    <row r="246" spans="1:1022" ht="18.95" customHeight="1">
      <c r="A246" s="430">
        <v>66</v>
      </c>
      <c r="B246" s="433" t="s">
        <v>712</v>
      </c>
      <c r="C246" s="367"/>
      <c r="D246" s="433" t="s">
        <v>245</v>
      </c>
      <c r="E246" s="433" t="s">
        <v>246</v>
      </c>
      <c r="F246" s="427"/>
      <c r="G246" s="424"/>
      <c r="H246" s="368"/>
      <c r="I246" s="425"/>
      <c r="J246" s="136" t="s">
        <v>756</v>
      </c>
      <c r="K246" s="137"/>
      <c r="L246" s="425"/>
      <c r="M246" s="425"/>
      <c r="N246" s="426"/>
      <c r="O246" s="369"/>
      <c r="P246" s="391"/>
      <c r="Q246" s="385"/>
      <c r="R246" s="393"/>
      <c r="S246" s="394"/>
      <c r="T246" s="385"/>
      <c r="U246" s="386"/>
      <c r="V246" s="136" t="s">
        <v>139</v>
      </c>
      <c r="W246" s="116"/>
      <c r="X246" s="117"/>
      <c r="Y246" s="118"/>
      <c r="Z246" s="116"/>
      <c r="AA246" s="120" t="str">
        <f t="shared" si="5"/>
        <v/>
      </c>
      <c r="AB246" s="121"/>
      <c r="AC246" s="121"/>
      <c r="AD246" s="122" t="str">
        <f t="shared" si="6"/>
        <v/>
      </c>
      <c r="AE246" s="121"/>
      <c r="AF246" s="121"/>
      <c r="AG246" s="121"/>
      <c r="AH246" s="123" t="str">
        <f t="shared" si="322"/>
        <v/>
      </c>
      <c r="AI246" s="122" t="str">
        <f t="shared" si="7"/>
        <v/>
      </c>
      <c r="AJ246" s="387"/>
      <c r="AK246" s="388"/>
      <c r="AL246" s="124" t="str">
        <f t="shared" si="321"/>
        <v/>
      </c>
      <c r="AM246" s="389"/>
      <c r="AN246" s="388"/>
      <c r="AO246" s="384"/>
      <c r="AP246" s="367"/>
      <c r="AQ246" s="120" t="s">
        <v>145</v>
      </c>
      <c r="AR246" s="119"/>
      <c r="AS246" s="119"/>
      <c r="AT246" s="126"/>
      <c r="AU246" s="119"/>
      <c r="AV246" s="371"/>
      <c r="AW246" s="142" t="s">
        <v>139</v>
      </c>
      <c r="AX246" s="128"/>
      <c r="AY246" s="281"/>
      <c r="AZ246" s="282"/>
      <c r="BA246" s="143" t="s">
        <v>145</v>
      </c>
      <c r="BB246" s="128"/>
      <c r="BC246" s="128"/>
      <c r="BD246" s="128"/>
      <c r="BE246" s="373"/>
      <c r="BF246" s="374"/>
      <c r="BG246" s="374"/>
      <c r="BH246" s="131"/>
    </row>
    <row r="247" spans="1:1022" ht="18.95" customHeight="1">
      <c r="A247" s="430">
        <v>66</v>
      </c>
      <c r="B247" s="433" t="s">
        <v>712</v>
      </c>
      <c r="C247" s="367"/>
      <c r="D247" s="433" t="s">
        <v>245</v>
      </c>
      <c r="E247" s="433" t="s">
        <v>246</v>
      </c>
      <c r="F247" s="427"/>
      <c r="G247" s="424"/>
      <c r="H247" s="368"/>
      <c r="I247" s="425"/>
      <c r="J247" s="136" t="s">
        <v>757</v>
      </c>
      <c r="K247" s="137"/>
      <c r="L247" s="425"/>
      <c r="M247" s="425"/>
      <c r="N247" s="426"/>
      <c r="O247" s="369"/>
      <c r="P247" s="391"/>
      <c r="Q247" s="385"/>
      <c r="R247" s="393"/>
      <c r="S247" s="394"/>
      <c r="T247" s="385"/>
      <c r="U247" s="386"/>
      <c r="V247" s="136" t="s">
        <v>150</v>
      </c>
      <c r="W247" s="116"/>
      <c r="X247" s="117"/>
      <c r="Y247" s="118"/>
      <c r="Z247" s="116"/>
      <c r="AA247" s="120" t="str">
        <f t="shared" si="5"/>
        <v/>
      </c>
      <c r="AB247" s="121"/>
      <c r="AC247" s="121"/>
      <c r="AD247" s="122" t="str">
        <f t="shared" si="6"/>
        <v/>
      </c>
      <c r="AE247" s="121"/>
      <c r="AF247" s="121"/>
      <c r="AG247" s="121"/>
      <c r="AH247" s="123" t="str">
        <f t="shared" si="322"/>
        <v/>
      </c>
      <c r="AI247" s="122" t="str">
        <f t="shared" si="7"/>
        <v/>
      </c>
      <c r="AJ247" s="387"/>
      <c r="AK247" s="388"/>
      <c r="AL247" s="124" t="str">
        <f t="shared" si="321"/>
        <v/>
      </c>
      <c r="AM247" s="389"/>
      <c r="AN247" s="388"/>
      <c r="AO247" s="384"/>
      <c r="AP247" s="367"/>
      <c r="AQ247" s="120" t="s">
        <v>155</v>
      </c>
      <c r="AR247" s="119"/>
      <c r="AS247" s="119"/>
      <c r="AT247" s="126"/>
      <c r="AU247" s="119"/>
      <c r="AV247" s="371"/>
      <c r="AW247" s="142" t="s">
        <v>150</v>
      </c>
      <c r="AX247" s="128"/>
      <c r="AY247" s="281"/>
      <c r="AZ247" s="282"/>
      <c r="BA247" s="143" t="s">
        <v>155</v>
      </c>
      <c r="BB247" s="128"/>
      <c r="BC247" s="128"/>
      <c r="BD247" s="128"/>
      <c r="BE247" s="373"/>
      <c r="BF247" s="374"/>
      <c r="BG247" s="374"/>
      <c r="BH247" s="131"/>
    </row>
    <row r="248" spans="1:1022" ht="23.1" customHeight="1">
      <c r="A248" s="431">
        <v>66</v>
      </c>
      <c r="B248" s="434" t="s">
        <v>712</v>
      </c>
      <c r="C248" s="367"/>
      <c r="D248" s="434" t="s">
        <v>245</v>
      </c>
      <c r="E248" s="434"/>
      <c r="F248" s="427"/>
      <c r="G248" s="424"/>
      <c r="H248" s="368"/>
      <c r="I248" s="425"/>
      <c r="J248" s="136" t="s">
        <v>758</v>
      </c>
      <c r="K248" s="137"/>
      <c r="L248" s="425"/>
      <c r="M248" s="425"/>
      <c r="N248" s="426"/>
      <c r="O248" s="369"/>
      <c r="P248" s="392"/>
      <c r="Q248" s="385"/>
      <c r="R248" s="393"/>
      <c r="S248" s="394"/>
      <c r="T248" s="385"/>
      <c r="U248" s="386"/>
      <c r="V248" s="136" t="s">
        <v>161</v>
      </c>
      <c r="W248" s="116"/>
      <c r="X248" s="117"/>
      <c r="Y248" s="118"/>
      <c r="Z248" s="116"/>
      <c r="AA248" s="120" t="str">
        <f t="shared" si="5"/>
        <v/>
      </c>
      <c r="AB248" s="121"/>
      <c r="AC248" s="121"/>
      <c r="AD248" s="122" t="str">
        <f t="shared" si="6"/>
        <v/>
      </c>
      <c r="AE248" s="121"/>
      <c r="AF248" s="121"/>
      <c r="AG248" s="121"/>
      <c r="AH248" s="123" t="str">
        <f t="shared" si="322"/>
        <v/>
      </c>
      <c r="AI248" s="122" t="str">
        <f t="shared" si="7"/>
        <v/>
      </c>
      <c r="AJ248" s="387"/>
      <c r="AK248" s="388"/>
      <c r="AL248" s="124" t="str">
        <f t="shared" si="321"/>
        <v/>
      </c>
      <c r="AM248" s="389"/>
      <c r="AN248" s="388"/>
      <c r="AO248" s="384"/>
      <c r="AP248" s="367"/>
      <c r="AQ248" s="120" t="s">
        <v>162</v>
      </c>
      <c r="AR248" s="119"/>
      <c r="AS248" s="119"/>
      <c r="AT248" s="126"/>
      <c r="AU248" s="119"/>
      <c r="AV248" s="372"/>
      <c r="AW248" s="142" t="s">
        <v>161</v>
      </c>
      <c r="AX248" s="128"/>
      <c r="AY248" s="281"/>
      <c r="AZ248" s="282"/>
      <c r="BA248" s="143" t="s">
        <v>162</v>
      </c>
      <c r="BB248" s="128"/>
      <c r="BC248" s="128"/>
      <c r="BD248" s="128"/>
      <c r="BE248" s="373"/>
      <c r="BF248" s="374"/>
      <c r="BG248" s="374"/>
      <c r="BH248" s="131"/>
    </row>
    <row r="249" spans="1:1022" s="144" customFormat="1" ht="111.75" customHeight="1">
      <c r="A249" s="429">
        <v>72</v>
      </c>
      <c r="B249" s="432" t="s">
        <v>712</v>
      </c>
      <c r="C249" s="367" t="s">
        <v>713</v>
      </c>
      <c r="D249" s="432" t="s">
        <v>209</v>
      </c>
      <c r="E249" s="432" t="s">
        <v>1516</v>
      </c>
      <c r="F249" s="427" t="s">
        <v>1517</v>
      </c>
      <c r="G249" s="424" t="s">
        <v>55</v>
      </c>
      <c r="H249" s="368" t="str">
        <f>IF(B249="Seguridad_Información","Posibilidad de "&amp;C249&amp;"con "&amp;M249&amp;" "&amp;"por"&amp;" "&amp;I249&amp;" "&amp;"debido a"&amp;" "&amp;L249,"Posibilidad de"&amp;" "&amp;M249&amp;" "&amp;"por"&amp;" "&amp;I249&amp;" debido a"&amp;" "&amp;L249)</f>
        <v xml:space="preserve">Posibilidad de Afectación Económica y Reputacional por atención inadecuada o inoportuna de solicitudes, requerimientos e incidentes en la mesa de ayuda debido a falta de capacidad técnica o de negocio  </v>
      </c>
      <c r="I249" s="425" t="s">
        <v>1518</v>
      </c>
      <c r="J249" s="136" t="s">
        <v>717</v>
      </c>
      <c r="K249" s="137" t="s">
        <v>1519</v>
      </c>
      <c r="L249" s="425" t="s">
        <v>1520</v>
      </c>
      <c r="M249" s="425" t="s">
        <v>763</v>
      </c>
      <c r="N249" s="426" t="s">
        <v>1521</v>
      </c>
      <c r="O249" s="369" t="s">
        <v>765</v>
      </c>
      <c r="P249" s="390" t="str">
        <f>IF(OR($O249=[3]Tabla_Probabilidad!$D$30,$O249=[3]Tabla_Probabilidad!$D$32,$O249=[3]Tabla_Probabilidad!$J$32),"Muy Baja",IF(OR($O249=[3]Tabla_Probabilidad!$E$30,$O249=[3]Tabla_Probabilidad!$E$32,$O249=[3]Tabla_Probabilidad!$K$32),"Baja",IF(OR($O249=[3]Tabla_Probabilidad!$F$30,$O249=[3]Tabla_Probabilidad!$F$32,$O249=[3]Tabla_Probabilidad!$L$32),"Media",IF(OR($O249=[3]Tabla_Probabilidad!$G$30,$O249=[3]Tabla_Probabilidad!$G$32,$O249=[3]Tabla_Probabilidad!$M$32),"Alta",IF(OR($O249=[3]Tabla_Probabilidad!$H$30,$O249=[3]Tabla_Probabilidad!$H$32,$O249=[3]Tabla_Probabilidad!$N$32),"Muy Alta","")))))</f>
        <v>Alta</v>
      </c>
      <c r="Q249" s="385">
        <f t="shared" ref="Q249" si="323">IF(P249="","",IF(P249="Muy Baja",0.2,IF(P249="Baja",0.4,IF(P249="Media",0.6,IF(P249="Alta",0.8,IF(P249="Muy Alta",1,))))))</f>
        <v>0.8</v>
      </c>
      <c r="R249" s="393" t="s">
        <v>723</v>
      </c>
      <c r="S249" s="394" t="str">
        <f>IF(OR($R249=[3]Tabla_Impacto!$D$24,$R249=[3]Tabla_Impacto!$D$27,$R249=[3]Tabla_Impacto!$J$24,$R249=[3]Tabla_Impacto!$P$26,$R249=[3]Tabla_Impacto!$V$26,$R249=[3]Tabla_Impacto!$AB$26),"Leve",IF(OR($R249=[3]Tabla_Impacto!$E$24,$R249=[3]Tabla_Impacto!$E$27,$R249=[3]Tabla_Impacto!$K$24,$R249=[3]Tabla_Impacto!$Q$26,$R249=[3]Tabla_Impacto!$W$26,$R249=[3]Tabla_Impacto!$AC$26),"Menor",IF(OR($R249=[3]Tabla_Impacto!$F$24,$R249=[3]Tabla_Impacto!$F$27,$R249=[3]Tabla_Impacto!$L$24,$R249=[3]Tabla_Impacto!$R$26,$R249=[3]Tabla_Impacto!$X$26,$R249=[3]Tabla_Impacto!$AD$26),"Moderado",IF(OR($R249=[3]Tabla_Impacto!$G$24,$R249=[3]Tabla_Impacto!$G$27,$R249=[3]Tabla_Impacto!$M$24,$R249=[3]Tabla_Impacto!$S$26,$R249=[3]Tabla_Impacto!$Y$26,$R249=[3]Tabla_Impacto!$AE$26),"Mayor",IF(OR($R249=[3]Tabla_Impacto!$H$24,$R249=[3]Tabla_Impacto!$H$27,$R249=[3]Tabla_Impacto!$N$24,$R249=[3]Tabla_Impacto!$T$26,$R249=[3]Tabla_Impacto!$Z$26,$R249=[3]Tabla_Impacto!$AF$26),"Catastrófico","")))))</f>
        <v>Moderado</v>
      </c>
      <c r="T249" s="385">
        <f t="shared" ref="T249" si="324">IF(S249="","",IF(S249="Leve",0.2,IF(S249="Menor",0.4,IF(S249="Moderado",0.6,IF(S249="Mayor",0.8,IF(S249="Catastrófico",1,))))))</f>
        <v>0.6</v>
      </c>
      <c r="U249" s="386" t="str">
        <f t="shared" ref="U249" si="325">IF(OR(AND(P249="Muy Baja",S249="Leve"),AND(P249="Muy Baja",S249="Menor"),AND(P249="Baja",S249="Leve")),"Bajo",IF(OR(AND(P249="Muy baja",S249="Moderado"),AND(P249="Baja",S249="Menor"),AND(P249="Baja",S249="Moderado"),AND(P249="Media",S249="Leve"),AND(P249="Media",S249="Menor"),AND(P249="Media",S249="Moderado"),AND(P249="Alta",S249="Leve"),AND(P249="Alta",S249="Menor")),"Moderado",IF(OR(AND(P249="Muy Baja",S249="Mayor"),AND(P249="Baja",S249="Mayor"),AND(P249="Media",S249="Mayor"),AND(P249="Alta",S249="Moderado"),AND(P249="Alta",S249="Mayor"),AND(P249="Muy Alta",S249="Leve"),AND(P249="Muy Alta",S249="Menor"),AND(P249="Muy Alta",S249="Moderado"),AND(P249="Muy Alta",S249="Mayor")),"Alto",IF(OR(AND(P249="Muy Baja",S249="Catastrófico"),AND(P249="Baja",S249="Catastrófico"),AND(P249="Media",S249="Catastrófico"),AND(P249="Alta",S249="Catastrófico"),AND(P249="Muy Alta",S249="Catastrófico")),"Extremo",""))))</f>
        <v>Alto</v>
      </c>
      <c r="V249" s="136" t="s">
        <v>91</v>
      </c>
      <c r="W249" s="116" t="s">
        <v>1522</v>
      </c>
      <c r="X249" s="117" t="s">
        <v>1523</v>
      </c>
      <c r="Y249" s="118" t="s">
        <v>1524</v>
      </c>
      <c r="Z249" s="119" t="s">
        <v>95</v>
      </c>
      <c r="AA249" s="120" t="str">
        <f t="shared" si="5"/>
        <v>Probabilidad</v>
      </c>
      <c r="AB249" s="121" t="s">
        <v>727</v>
      </c>
      <c r="AC249" s="121" t="s">
        <v>728</v>
      </c>
      <c r="AD249" s="122" t="str">
        <f t="shared" si="6"/>
        <v>40%</v>
      </c>
      <c r="AE249" s="121" t="s">
        <v>729</v>
      </c>
      <c r="AF249" s="121" t="s">
        <v>730</v>
      </c>
      <c r="AG249" s="121" t="s">
        <v>731</v>
      </c>
      <c r="AH249" s="123">
        <f>IFERROR(IF(AA249="Probabilidad",(Q249-(+Q249*AD249)),IF(AA249="Impacto",Q249,"")),"")</f>
        <v>0.48</v>
      </c>
      <c r="AI249" s="122">
        <f t="shared" si="7"/>
        <v>0.48</v>
      </c>
      <c r="AJ249" s="387" t="str">
        <f t="shared" ref="AJ249" si="326">IFERROR(IF(AK249="","",IF(AK249&lt;=0.2,"Muy Baja",IF(AK249&lt;=0.4,"Baja",IF(AK249&lt;=0.6,"Media",IF(AK249&lt;=0.8,"Alta","Muy Alta"))))),"")</f>
        <v>Muy Baja</v>
      </c>
      <c r="AK249" s="388">
        <f t="shared" ref="AK249" si="327">IFERROR(LOOKUP(MAX(AI249:AI255)+1,(AI249:AI255)),"")</f>
        <v>0.12095999999999998</v>
      </c>
      <c r="AL249" s="124">
        <f>IFERROR(IF(AA249="Impacto",(T249-(+T249*AD249)),IF(AA249="Probabilidad",T249,"")),"")</f>
        <v>0.6</v>
      </c>
      <c r="AM249" s="389" t="str">
        <f t="shared" ref="AM249" si="328">IFERROR(IF(AN249="","",IF(AN249&lt;=0.2,"Leve",IF(AN249&lt;=0.4,"Menor",IF(AN249&lt;=0.6,"Moderado",IF(AN249&lt;=0.8,"Mayor","Catastrófico"))))),"")</f>
        <v>Moderado</v>
      </c>
      <c r="AN249" s="388">
        <f t="shared" ref="AN249" si="329">IFERROR(LOOKUP(MAX(AL249:AL255)+1,(AL249:AL255)),"")</f>
        <v>0.6</v>
      </c>
      <c r="AO249" s="384" t="str">
        <f t="shared" ref="AO249" si="330">IFERROR(IF(OR(AND(AJ249="Muy Baja",AM249="Leve"),AND(AJ249="Muy Baja",AM249="Menor"),AND(AJ249="Baja",AM249="Leve")),"Bajo",IF(OR(AND(AJ249="Muy baja",AM249="Moderado"),AND(AJ249="Baja",AM249="Menor"),AND(AJ249="Baja",AM249="Moderado"),AND(AJ249="Media",AM249="Leve"),AND(AJ249="Media",AM249="Menor"),AND(AJ249="Media",AM249="Moderado"),AND(AJ249="Alta",AM249="Leve"),AND(AJ249="Alta",AM249="Menor")),"Moderado",IF(OR(AND(AJ249="Muy Baja",AM249="Mayor"),AND(AJ249="Baja",AM249="Mayor"),AND(AJ249="Media",AM249="Mayor"),AND(AJ249="Alta",AM249="Moderado"),AND(AJ249="Alta",AM249="Mayor"),AND(AJ249="Muy Alta",AM249="Leve"),AND(AJ249="Muy Alta",AM249="Menor"),AND(AJ249="Muy Alta",AM249="Moderado"),AND(AJ249="Muy Alta",AM249="Mayor")),"Alto",IF(OR(AND(AJ249="Muy Baja",AM249="Catastrófico"),AND(AJ249="Baja",AM249="Catastrófico"),AND(AJ249="Media",AM249="Catastrófico"),AND(AJ249="Alta",AM249="Catastrófico"),AND(AJ249="Muy Alta",AM249="Catastrófico")),"Extremo","")))),"")</f>
        <v>Moderado</v>
      </c>
      <c r="AP249" s="367" t="s">
        <v>104</v>
      </c>
      <c r="AQ249" s="120" t="s">
        <v>105</v>
      </c>
      <c r="AR249" s="119" t="s">
        <v>1525</v>
      </c>
      <c r="AS249" s="119" t="s">
        <v>913</v>
      </c>
      <c r="AT249" s="126">
        <v>44650</v>
      </c>
      <c r="AU249" s="127" t="s">
        <v>733</v>
      </c>
      <c r="AV249" s="370" t="s">
        <v>1526</v>
      </c>
      <c r="AW249" s="142" t="s">
        <v>91</v>
      </c>
      <c r="AX249" s="253" t="s">
        <v>2866</v>
      </c>
      <c r="AY249" s="271" t="s">
        <v>3065</v>
      </c>
      <c r="AZ249" s="271" t="s">
        <v>3066</v>
      </c>
      <c r="BA249" s="143" t="s">
        <v>105</v>
      </c>
      <c r="BB249" s="264" t="s">
        <v>2866</v>
      </c>
      <c r="BC249" s="265" t="s">
        <v>3343</v>
      </c>
      <c r="BD249" s="265" t="s">
        <v>3344</v>
      </c>
      <c r="BE249" s="373" t="s">
        <v>2891</v>
      </c>
      <c r="BF249" s="373" t="s">
        <v>3368</v>
      </c>
      <c r="BG249" s="374"/>
      <c r="BH249" s="131"/>
      <c r="BI249" s="90"/>
      <c r="BJ249" s="90"/>
      <c r="BK249" s="90"/>
      <c r="BL249" s="90"/>
      <c r="BM249" s="90"/>
      <c r="BN249" s="90"/>
      <c r="BO249" s="90"/>
      <c r="BP249" s="90"/>
      <c r="BQ249" s="90"/>
      <c r="BR249" s="90"/>
      <c r="BS249" s="90"/>
      <c r="BT249" s="90"/>
      <c r="BU249" s="90"/>
      <c r="BV249" s="90"/>
      <c r="BW249" s="90"/>
      <c r="BX249" s="90"/>
      <c r="BY249" s="90"/>
      <c r="BZ249" s="90"/>
      <c r="CA249" s="90"/>
      <c r="CB249" s="90"/>
      <c r="CC249" s="90"/>
      <c r="CD249" s="90"/>
      <c r="CE249" s="90"/>
      <c r="CF249" s="90"/>
      <c r="CG249" s="90"/>
      <c r="CH249" s="90"/>
      <c r="CI249" s="90"/>
      <c r="CJ249" s="90"/>
      <c r="CK249" s="90"/>
      <c r="CL249" s="90"/>
      <c r="CM249" s="90"/>
      <c r="CN249" s="90"/>
      <c r="CO249" s="90"/>
      <c r="CP249" s="90"/>
      <c r="CQ249" s="90"/>
      <c r="CR249" s="90"/>
      <c r="CS249" s="90"/>
      <c r="CT249" s="90"/>
      <c r="CU249" s="90"/>
      <c r="CV249" s="90"/>
      <c r="CW249" s="90"/>
      <c r="CX249" s="90"/>
      <c r="CY249" s="90"/>
      <c r="CZ249" s="90"/>
      <c r="DA249" s="90"/>
      <c r="DB249" s="90"/>
      <c r="DC249" s="90"/>
      <c r="DD249" s="90"/>
      <c r="DE249" s="90"/>
      <c r="DF249" s="90"/>
      <c r="DG249" s="90"/>
      <c r="DH249" s="90"/>
      <c r="DI249" s="90"/>
      <c r="DJ249" s="90"/>
      <c r="DK249" s="90"/>
      <c r="DL249" s="90"/>
      <c r="DM249" s="90"/>
      <c r="DN249" s="90"/>
      <c r="DO249" s="90"/>
      <c r="DP249" s="90"/>
      <c r="DQ249" s="90"/>
      <c r="DR249" s="90"/>
      <c r="DS249" s="90"/>
      <c r="DT249" s="90"/>
      <c r="DU249" s="90"/>
      <c r="DV249" s="90"/>
      <c r="DW249" s="90"/>
      <c r="DX249" s="90"/>
      <c r="DY249" s="90"/>
      <c r="DZ249" s="90"/>
      <c r="EA249" s="90"/>
      <c r="EB249" s="90"/>
      <c r="EC249" s="90"/>
      <c r="ED249" s="90"/>
      <c r="EE249" s="90"/>
      <c r="EF249" s="90"/>
      <c r="EG249" s="90"/>
      <c r="EH249" s="90"/>
      <c r="EI249" s="90"/>
      <c r="EJ249" s="90"/>
      <c r="EK249" s="90"/>
      <c r="EL249" s="90"/>
      <c r="EM249" s="90"/>
      <c r="EN249" s="90"/>
      <c r="EO249" s="90"/>
      <c r="EP249" s="90"/>
      <c r="EQ249" s="90"/>
      <c r="ER249" s="90"/>
      <c r="ES249" s="90"/>
      <c r="ET249" s="90"/>
      <c r="EU249" s="90"/>
      <c r="EV249" s="90"/>
      <c r="EW249" s="90"/>
      <c r="EX249" s="90"/>
      <c r="EY249" s="90"/>
      <c r="EZ249" s="90"/>
      <c r="FA249" s="90"/>
      <c r="FB249" s="90"/>
      <c r="FC249" s="90"/>
      <c r="FD249" s="90"/>
      <c r="FE249" s="90"/>
      <c r="FF249" s="90"/>
      <c r="FG249" s="90"/>
      <c r="FH249" s="90"/>
      <c r="FI249" s="90"/>
      <c r="FJ249" s="90"/>
      <c r="FK249" s="90"/>
      <c r="FL249" s="90"/>
      <c r="FM249" s="90"/>
      <c r="FN249" s="90"/>
      <c r="FO249" s="90"/>
      <c r="FP249" s="90"/>
      <c r="FQ249" s="90"/>
      <c r="FR249" s="90"/>
      <c r="FS249" s="90"/>
      <c r="FT249" s="90"/>
      <c r="FU249" s="90"/>
      <c r="FV249" s="90"/>
      <c r="FW249" s="90"/>
      <c r="FX249" s="90"/>
      <c r="FY249" s="90"/>
      <c r="FZ249" s="90"/>
      <c r="GA249" s="90"/>
      <c r="GB249" s="90"/>
      <c r="GC249" s="90"/>
      <c r="GD249" s="90"/>
      <c r="GE249" s="90"/>
      <c r="GF249" s="90"/>
      <c r="GG249" s="90"/>
      <c r="GH249" s="90"/>
      <c r="GI249" s="90"/>
      <c r="GJ249" s="90"/>
      <c r="GK249" s="90"/>
      <c r="GL249" s="90"/>
      <c r="GM249" s="90"/>
      <c r="GN249" s="90"/>
      <c r="GO249" s="90"/>
      <c r="GP249" s="90"/>
      <c r="GQ249" s="90"/>
      <c r="GR249" s="90"/>
      <c r="GS249" s="90"/>
      <c r="GT249" s="90"/>
      <c r="GU249" s="90"/>
      <c r="GV249" s="90"/>
      <c r="GW249" s="90"/>
      <c r="GX249" s="90"/>
      <c r="GY249" s="90"/>
      <c r="GZ249" s="90"/>
      <c r="HA249" s="90"/>
      <c r="HB249" s="90"/>
      <c r="HC249" s="90"/>
      <c r="HD249" s="90"/>
      <c r="HE249" s="90"/>
      <c r="HF249" s="90"/>
      <c r="HG249" s="90"/>
      <c r="HH249" s="90"/>
      <c r="HI249" s="90"/>
      <c r="HJ249" s="90"/>
      <c r="HK249" s="90"/>
      <c r="HL249" s="90"/>
      <c r="HM249" s="90"/>
      <c r="HN249" s="90"/>
      <c r="HO249" s="90"/>
      <c r="HP249" s="90"/>
      <c r="HQ249" s="90"/>
      <c r="HR249" s="90"/>
      <c r="HS249" s="90"/>
      <c r="HT249" s="90"/>
      <c r="HU249" s="90"/>
      <c r="HV249" s="90"/>
      <c r="HW249" s="90"/>
      <c r="HX249" s="90"/>
      <c r="HY249" s="90"/>
      <c r="HZ249" s="90"/>
      <c r="IA249" s="90"/>
      <c r="IB249" s="90"/>
      <c r="IC249" s="90"/>
      <c r="ID249" s="90"/>
      <c r="IE249" s="90"/>
      <c r="IF249" s="90"/>
      <c r="IG249" s="90"/>
      <c r="IH249" s="90"/>
      <c r="II249" s="90"/>
      <c r="IJ249" s="90"/>
      <c r="IK249" s="90"/>
      <c r="IL249" s="90"/>
      <c r="IM249" s="90"/>
      <c r="IN249" s="90"/>
      <c r="IO249" s="90"/>
      <c r="IP249" s="90"/>
      <c r="IQ249" s="90"/>
      <c r="IR249" s="90"/>
      <c r="IS249" s="90"/>
      <c r="IT249" s="90"/>
      <c r="IU249" s="90"/>
      <c r="IV249" s="90"/>
      <c r="IW249" s="90"/>
      <c r="IX249" s="90"/>
      <c r="IY249" s="90"/>
      <c r="IZ249" s="90"/>
      <c r="JA249" s="90"/>
      <c r="JB249" s="90"/>
      <c r="JC249" s="90"/>
      <c r="JD249" s="90"/>
      <c r="JE249" s="90"/>
      <c r="JF249" s="90"/>
      <c r="JG249" s="90"/>
      <c r="JH249" s="90"/>
      <c r="JI249" s="90"/>
      <c r="JJ249" s="90"/>
      <c r="JK249" s="90"/>
      <c r="JL249" s="90"/>
      <c r="JM249" s="90"/>
      <c r="JN249" s="90"/>
      <c r="JO249" s="90"/>
      <c r="JP249" s="90"/>
      <c r="JQ249" s="90"/>
      <c r="JR249" s="90"/>
      <c r="JS249" s="90"/>
      <c r="JT249" s="90"/>
      <c r="JU249" s="90"/>
      <c r="JV249" s="90"/>
      <c r="JW249" s="90"/>
      <c r="JX249" s="90"/>
      <c r="JY249" s="90"/>
      <c r="JZ249" s="90"/>
      <c r="KA249" s="90"/>
      <c r="KB249" s="90"/>
      <c r="KC249" s="90"/>
      <c r="KD249" s="90"/>
      <c r="KE249" s="90"/>
      <c r="KF249" s="90"/>
      <c r="KG249" s="90"/>
      <c r="KH249" s="90"/>
      <c r="KI249" s="90"/>
      <c r="KJ249" s="90"/>
      <c r="KK249" s="90"/>
      <c r="KL249" s="90"/>
      <c r="KM249" s="90"/>
      <c r="KN249" s="90"/>
      <c r="KO249" s="90"/>
      <c r="KP249" s="90"/>
      <c r="KQ249" s="90"/>
      <c r="KR249" s="90"/>
      <c r="KS249" s="90"/>
      <c r="KT249" s="90"/>
      <c r="KU249" s="90"/>
      <c r="KV249" s="90"/>
      <c r="KW249" s="90"/>
      <c r="KX249" s="90"/>
      <c r="KY249" s="90"/>
      <c r="KZ249" s="90"/>
      <c r="LA249" s="90"/>
      <c r="LB249" s="90"/>
      <c r="LC249" s="90"/>
      <c r="LD249" s="90"/>
      <c r="LE249" s="90"/>
      <c r="LF249" s="90"/>
      <c r="LG249" s="90"/>
      <c r="LH249" s="90"/>
      <c r="LI249" s="90"/>
      <c r="LJ249" s="90"/>
      <c r="LK249" s="90"/>
      <c r="LL249" s="90"/>
      <c r="LM249" s="90"/>
      <c r="LN249" s="90"/>
      <c r="LO249" s="90"/>
      <c r="LP249" s="90"/>
      <c r="LQ249" s="90"/>
      <c r="LR249" s="90"/>
      <c r="LS249" s="90"/>
      <c r="LT249" s="90"/>
      <c r="LU249" s="90"/>
      <c r="LV249" s="90"/>
      <c r="LW249" s="90"/>
      <c r="LX249" s="90"/>
      <c r="LY249" s="90"/>
      <c r="LZ249" s="90"/>
      <c r="MA249" s="90"/>
      <c r="MB249" s="90"/>
      <c r="MC249" s="90"/>
      <c r="MD249" s="90"/>
      <c r="ME249" s="90"/>
      <c r="MF249" s="90"/>
      <c r="MG249" s="90"/>
      <c r="MH249" s="90"/>
      <c r="MI249" s="90"/>
      <c r="MJ249" s="90"/>
      <c r="MK249" s="90"/>
      <c r="ML249" s="90"/>
      <c r="MM249" s="90"/>
      <c r="MN249" s="90"/>
      <c r="MO249" s="90"/>
      <c r="MP249" s="90"/>
      <c r="MQ249" s="90"/>
      <c r="MR249" s="90"/>
      <c r="MS249" s="90"/>
      <c r="MT249" s="90"/>
      <c r="MU249" s="90"/>
      <c r="MV249" s="90"/>
      <c r="MW249" s="90"/>
      <c r="MX249" s="90"/>
      <c r="MY249" s="90"/>
      <c r="MZ249" s="90"/>
      <c r="NA249" s="90"/>
      <c r="NB249" s="90"/>
      <c r="NC249" s="90"/>
      <c r="ND249" s="90"/>
      <c r="NE249" s="90"/>
      <c r="NF249" s="90"/>
      <c r="NG249" s="90"/>
      <c r="NH249" s="90"/>
      <c r="NI249" s="90"/>
      <c r="NJ249" s="90"/>
      <c r="NK249" s="90"/>
      <c r="NL249" s="90"/>
      <c r="NM249" s="90"/>
      <c r="NN249" s="90"/>
      <c r="NO249" s="90"/>
      <c r="NP249" s="90"/>
      <c r="NQ249" s="90"/>
      <c r="NR249" s="90"/>
      <c r="NS249" s="90"/>
      <c r="NT249" s="90"/>
      <c r="NU249" s="90"/>
      <c r="NV249" s="90"/>
      <c r="NW249" s="90"/>
      <c r="NX249" s="90"/>
      <c r="NY249" s="90"/>
      <c r="NZ249" s="90"/>
      <c r="OA249" s="90"/>
      <c r="OB249" s="90"/>
      <c r="OC249" s="90"/>
      <c r="OD249" s="90"/>
      <c r="OE249" s="90"/>
      <c r="OF249" s="90"/>
      <c r="OG249" s="90"/>
      <c r="OH249" s="90"/>
      <c r="OI249" s="90"/>
      <c r="OJ249" s="90"/>
      <c r="OK249" s="90"/>
      <c r="OL249" s="90"/>
      <c r="OM249" s="90"/>
      <c r="ON249" s="90"/>
      <c r="OO249" s="90"/>
      <c r="OP249" s="90"/>
      <c r="OQ249" s="90"/>
      <c r="OR249" s="90"/>
      <c r="OS249" s="90"/>
      <c r="OT249" s="90"/>
      <c r="OU249" s="90"/>
      <c r="OV249" s="90"/>
      <c r="OW249" s="90"/>
      <c r="OX249" s="90"/>
      <c r="OY249" s="90"/>
      <c r="OZ249" s="90"/>
      <c r="PA249" s="90"/>
      <c r="PB249" s="90"/>
      <c r="PC249" s="90"/>
      <c r="PD249" s="90"/>
      <c r="PE249" s="90"/>
      <c r="PF249" s="90"/>
      <c r="PG249" s="90"/>
      <c r="PH249" s="90"/>
      <c r="PI249" s="90"/>
      <c r="PJ249" s="90"/>
      <c r="PK249" s="90"/>
      <c r="PL249" s="90"/>
      <c r="PM249" s="90"/>
      <c r="PN249" s="90"/>
      <c r="PO249" s="90"/>
      <c r="PP249" s="90"/>
      <c r="PQ249" s="90"/>
      <c r="PR249" s="90"/>
      <c r="PS249" s="90"/>
      <c r="PT249" s="90"/>
      <c r="PU249" s="90"/>
      <c r="PV249" s="90"/>
      <c r="PW249" s="90"/>
      <c r="PX249" s="90"/>
      <c r="PY249" s="90"/>
      <c r="PZ249" s="90"/>
      <c r="QA249" s="90"/>
      <c r="QB249" s="90"/>
      <c r="QC249" s="90"/>
      <c r="QD249" s="90"/>
      <c r="QE249" s="90"/>
      <c r="QF249" s="90"/>
      <c r="QG249" s="90"/>
      <c r="QH249" s="90"/>
      <c r="QI249" s="90"/>
      <c r="QJ249" s="90"/>
      <c r="QK249" s="90"/>
      <c r="QL249" s="90"/>
      <c r="QM249" s="90"/>
      <c r="QN249" s="90"/>
      <c r="QO249" s="90"/>
      <c r="QP249" s="90"/>
      <c r="QQ249" s="90"/>
      <c r="QR249" s="90"/>
      <c r="QS249" s="90"/>
      <c r="QT249" s="90"/>
      <c r="QU249" s="90"/>
      <c r="QV249" s="90"/>
      <c r="QW249" s="90"/>
      <c r="QX249" s="90"/>
      <c r="QY249" s="90"/>
      <c r="QZ249" s="90"/>
      <c r="RA249" s="90"/>
      <c r="RB249" s="90"/>
      <c r="RC249" s="90"/>
      <c r="RD249" s="90"/>
      <c r="RE249" s="90"/>
      <c r="RF249" s="90"/>
      <c r="RG249" s="90"/>
      <c r="RH249" s="90"/>
      <c r="RI249" s="90"/>
      <c r="RJ249" s="90"/>
      <c r="RK249" s="90"/>
      <c r="RL249" s="90"/>
      <c r="RM249" s="90"/>
      <c r="RN249" s="90"/>
      <c r="RO249" s="90"/>
      <c r="RP249" s="90"/>
      <c r="RQ249" s="90"/>
      <c r="RR249" s="90"/>
      <c r="RS249" s="90"/>
      <c r="RT249" s="90"/>
      <c r="RU249" s="90"/>
      <c r="RV249" s="90"/>
      <c r="RW249" s="90"/>
      <c r="RX249" s="90"/>
      <c r="RY249" s="90"/>
      <c r="RZ249" s="90"/>
      <c r="SA249" s="90"/>
      <c r="SB249" s="90"/>
      <c r="SC249" s="90"/>
      <c r="SD249" s="90"/>
      <c r="SE249" s="90"/>
      <c r="SF249" s="90"/>
      <c r="SG249" s="90"/>
      <c r="SH249" s="90"/>
      <c r="SI249" s="90"/>
      <c r="SJ249" s="90"/>
      <c r="SK249" s="90"/>
      <c r="SL249" s="90"/>
      <c r="SM249" s="90"/>
      <c r="SN249" s="90"/>
      <c r="SO249" s="90"/>
      <c r="SP249" s="90"/>
      <c r="SQ249" s="90"/>
      <c r="SR249" s="90"/>
      <c r="SS249" s="90"/>
      <c r="ST249" s="90"/>
      <c r="SU249" s="90"/>
      <c r="SV249" s="90"/>
      <c r="SW249" s="90"/>
      <c r="SX249" s="90"/>
      <c r="SY249" s="90"/>
      <c r="SZ249" s="90"/>
      <c r="TA249" s="90"/>
      <c r="TB249" s="90"/>
      <c r="TC249" s="90"/>
      <c r="TD249" s="90"/>
      <c r="TE249" s="90"/>
      <c r="TF249" s="90"/>
      <c r="TG249" s="90"/>
      <c r="TH249" s="90"/>
      <c r="TI249" s="90"/>
      <c r="TJ249" s="90"/>
      <c r="TK249" s="90"/>
      <c r="TL249" s="90"/>
      <c r="TM249" s="90"/>
      <c r="TN249" s="90"/>
      <c r="TO249" s="90"/>
      <c r="TP249" s="90"/>
      <c r="TQ249" s="90"/>
      <c r="TR249" s="90"/>
      <c r="TS249" s="90"/>
      <c r="TT249" s="90"/>
      <c r="TU249" s="90"/>
      <c r="TV249" s="90"/>
      <c r="TW249" s="90"/>
      <c r="TX249" s="90"/>
      <c r="TY249" s="90"/>
      <c r="TZ249" s="90"/>
      <c r="UA249" s="90"/>
      <c r="UB249" s="90"/>
      <c r="UC249" s="90"/>
      <c r="UD249" s="90"/>
      <c r="UE249" s="90"/>
      <c r="UF249" s="90"/>
      <c r="UG249" s="90"/>
      <c r="UH249" s="90"/>
      <c r="UI249" s="90"/>
      <c r="UJ249" s="90"/>
      <c r="UK249" s="90"/>
      <c r="UL249" s="90"/>
      <c r="UM249" s="90"/>
      <c r="UN249" s="90"/>
      <c r="UO249" s="90"/>
      <c r="UP249" s="90"/>
      <c r="UQ249" s="90"/>
      <c r="UR249" s="90"/>
      <c r="US249" s="90"/>
      <c r="UT249" s="90"/>
      <c r="UU249" s="90"/>
      <c r="UV249" s="90"/>
      <c r="UW249" s="90"/>
      <c r="UX249" s="90"/>
      <c r="UY249" s="90"/>
      <c r="UZ249" s="90"/>
      <c r="VA249" s="90"/>
      <c r="VB249" s="90"/>
      <c r="VC249" s="90"/>
      <c r="VD249" s="90"/>
      <c r="VE249" s="90"/>
      <c r="VF249" s="90"/>
      <c r="VG249" s="90"/>
      <c r="VH249" s="90"/>
      <c r="VI249" s="90"/>
      <c r="VJ249" s="90"/>
      <c r="VK249" s="90"/>
      <c r="VL249" s="90"/>
      <c r="VM249" s="90"/>
      <c r="VN249" s="90"/>
      <c r="VO249" s="90"/>
      <c r="VP249" s="90"/>
      <c r="VQ249" s="90"/>
      <c r="VR249" s="90"/>
      <c r="VS249" s="90"/>
      <c r="VT249" s="90"/>
      <c r="VU249" s="90"/>
      <c r="VV249" s="90"/>
      <c r="VW249" s="90"/>
      <c r="VX249" s="90"/>
      <c r="VY249" s="90"/>
      <c r="VZ249" s="90"/>
      <c r="WA249" s="90"/>
      <c r="WB249" s="90"/>
      <c r="WC249" s="90"/>
      <c r="WD249" s="90"/>
      <c r="WE249" s="90"/>
      <c r="WF249" s="90"/>
      <c r="WG249" s="90"/>
      <c r="WH249" s="90"/>
      <c r="WI249" s="90"/>
      <c r="WJ249" s="90"/>
      <c r="WK249" s="90"/>
      <c r="WL249" s="90"/>
      <c r="WM249" s="90"/>
      <c r="WN249" s="90"/>
      <c r="WO249" s="90"/>
      <c r="WP249" s="90"/>
      <c r="WQ249" s="90"/>
      <c r="WR249" s="90"/>
      <c r="WS249" s="90"/>
      <c r="WT249" s="90"/>
      <c r="WU249" s="90"/>
      <c r="WV249" s="90"/>
      <c r="WW249" s="90"/>
      <c r="WX249" s="90"/>
      <c r="WY249" s="90"/>
      <c r="WZ249" s="90"/>
      <c r="XA249" s="90"/>
      <c r="XB249" s="90"/>
      <c r="XC249" s="90"/>
      <c r="XD249" s="90"/>
      <c r="XE249" s="90"/>
      <c r="XF249" s="90"/>
      <c r="XG249" s="90"/>
      <c r="XH249" s="90"/>
      <c r="XI249" s="90"/>
      <c r="XJ249" s="90"/>
      <c r="XK249" s="90"/>
      <c r="XL249" s="90"/>
      <c r="XM249" s="90"/>
      <c r="XN249" s="90"/>
      <c r="XO249" s="90"/>
      <c r="XP249" s="90"/>
      <c r="XQ249" s="90"/>
      <c r="XR249" s="90"/>
      <c r="XS249" s="90"/>
      <c r="XT249" s="90"/>
      <c r="XU249" s="90"/>
      <c r="XV249" s="90"/>
      <c r="XW249" s="90"/>
      <c r="XX249" s="90"/>
      <c r="XY249" s="90"/>
      <c r="XZ249" s="90"/>
      <c r="YA249" s="90"/>
      <c r="YB249" s="90"/>
      <c r="YC249" s="90"/>
      <c r="YD249" s="90"/>
      <c r="YE249" s="90"/>
      <c r="YF249" s="90"/>
      <c r="YG249" s="90"/>
      <c r="YH249" s="90"/>
      <c r="YI249" s="90"/>
      <c r="YJ249" s="90"/>
      <c r="YK249" s="90"/>
      <c r="YL249" s="90"/>
      <c r="YM249" s="90"/>
      <c r="YN249" s="90"/>
      <c r="YO249" s="90"/>
      <c r="YP249" s="90"/>
      <c r="YQ249" s="90"/>
      <c r="YR249" s="90"/>
      <c r="YS249" s="90"/>
      <c r="YT249" s="90"/>
      <c r="YU249" s="90"/>
      <c r="YV249" s="90"/>
      <c r="YW249" s="90"/>
      <c r="YX249" s="90"/>
      <c r="YY249" s="90"/>
      <c r="YZ249" s="90"/>
      <c r="ZA249" s="90"/>
      <c r="ZB249" s="90"/>
      <c r="ZC249" s="90"/>
      <c r="ZD249" s="90"/>
      <c r="ZE249" s="90"/>
      <c r="ZF249" s="90"/>
      <c r="ZG249" s="90"/>
      <c r="ZH249" s="90"/>
      <c r="ZI249" s="90"/>
      <c r="ZJ249" s="90"/>
      <c r="ZK249" s="90"/>
      <c r="ZL249" s="90"/>
      <c r="ZM249" s="90"/>
      <c r="ZN249" s="90"/>
      <c r="ZO249" s="90"/>
      <c r="ZP249" s="90"/>
      <c r="ZQ249" s="90"/>
      <c r="ZR249" s="90"/>
      <c r="ZS249" s="90"/>
      <c r="ZT249" s="90"/>
      <c r="ZU249" s="90"/>
      <c r="ZV249" s="90"/>
      <c r="ZW249" s="90"/>
      <c r="ZX249" s="90"/>
      <c r="ZY249" s="90"/>
      <c r="ZZ249" s="90"/>
      <c r="AAA249" s="90"/>
      <c r="AAB249" s="90"/>
      <c r="AAC249" s="90"/>
      <c r="AAD249" s="90"/>
      <c r="AAE249" s="90"/>
      <c r="AAF249" s="90"/>
      <c r="AAG249" s="90"/>
      <c r="AAH249" s="90"/>
      <c r="AAI249" s="90"/>
      <c r="AAJ249" s="90"/>
      <c r="AAK249" s="90"/>
      <c r="AAL249" s="90"/>
      <c r="AAM249" s="90"/>
      <c r="AAN249" s="90"/>
      <c r="AAO249" s="90"/>
      <c r="AAP249" s="90"/>
      <c r="AAQ249" s="90"/>
      <c r="AAR249" s="90"/>
      <c r="AAS249" s="90"/>
      <c r="AAT249" s="90"/>
      <c r="AAU249" s="90"/>
      <c r="AAV249" s="90"/>
      <c r="AAW249" s="90"/>
      <c r="AAX249" s="90"/>
      <c r="AAY249" s="90"/>
      <c r="AAZ249" s="90"/>
      <c r="ABA249" s="90"/>
      <c r="ABB249" s="90"/>
      <c r="ABC249" s="90"/>
      <c r="ABD249" s="90"/>
      <c r="ABE249" s="90"/>
      <c r="ABF249" s="90"/>
      <c r="ABG249" s="90"/>
      <c r="ABH249" s="90"/>
      <c r="ABI249" s="90"/>
      <c r="ABJ249" s="90"/>
      <c r="ABK249" s="90"/>
      <c r="ABL249" s="90"/>
      <c r="ABM249" s="90"/>
      <c r="ABN249" s="90"/>
      <c r="ABO249" s="90"/>
      <c r="ABP249" s="90"/>
      <c r="ABQ249" s="90"/>
      <c r="ABR249" s="90"/>
      <c r="ABS249" s="90"/>
      <c r="ABT249" s="90"/>
      <c r="ABU249" s="90"/>
      <c r="ABV249" s="90"/>
      <c r="ABW249" s="90"/>
      <c r="ABX249" s="90"/>
      <c r="ABY249" s="90"/>
      <c r="ABZ249" s="90"/>
      <c r="ACA249" s="90"/>
      <c r="ACB249" s="90"/>
      <c r="ACC249" s="90"/>
      <c r="ACD249" s="90"/>
      <c r="ACE249" s="90"/>
      <c r="ACF249" s="90"/>
      <c r="ACG249" s="90"/>
      <c r="ACH249" s="90"/>
      <c r="ACI249" s="90"/>
      <c r="ACJ249" s="90"/>
      <c r="ACK249" s="90"/>
      <c r="ACL249" s="90"/>
      <c r="ACM249" s="90"/>
      <c r="ACN249" s="90"/>
      <c r="ACO249" s="90"/>
      <c r="ACP249" s="90"/>
      <c r="ACQ249" s="90"/>
      <c r="ACR249" s="90"/>
      <c r="ACS249" s="90"/>
      <c r="ACT249" s="90"/>
      <c r="ACU249" s="90"/>
      <c r="ACV249" s="90"/>
      <c r="ACW249" s="90"/>
      <c r="ACX249" s="90"/>
      <c r="ACY249" s="90"/>
      <c r="ACZ249" s="90"/>
      <c r="ADA249" s="90"/>
      <c r="ADB249" s="90"/>
      <c r="ADC249" s="90"/>
      <c r="ADD249" s="90"/>
      <c r="ADE249" s="90"/>
      <c r="ADF249" s="90"/>
      <c r="ADG249" s="90"/>
      <c r="ADH249" s="90"/>
      <c r="ADI249" s="90"/>
      <c r="ADJ249" s="90"/>
      <c r="ADK249" s="90"/>
      <c r="ADL249" s="90"/>
      <c r="ADM249" s="90"/>
      <c r="ADN249" s="90"/>
      <c r="ADO249" s="90"/>
      <c r="ADP249" s="90"/>
      <c r="ADQ249" s="90"/>
      <c r="ADR249" s="90"/>
      <c r="ADS249" s="90"/>
      <c r="ADT249" s="90"/>
      <c r="ADU249" s="90"/>
      <c r="ADV249" s="90"/>
      <c r="ADW249" s="90"/>
      <c r="ADX249" s="90"/>
      <c r="ADY249" s="90"/>
      <c r="ADZ249" s="90"/>
      <c r="AEA249" s="90"/>
      <c r="AEB249" s="90"/>
      <c r="AEC249" s="90"/>
      <c r="AED249" s="90"/>
      <c r="AEE249" s="90"/>
      <c r="AEF249" s="90"/>
      <c r="AEG249" s="90"/>
      <c r="AEH249" s="90"/>
      <c r="AEI249" s="90"/>
      <c r="AEJ249" s="90"/>
      <c r="AEK249" s="90"/>
      <c r="AEL249" s="90"/>
      <c r="AEM249" s="90"/>
      <c r="AEN249" s="90"/>
      <c r="AEO249" s="90"/>
      <c r="AEP249" s="90"/>
      <c r="AEQ249" s="90"/>
      <c r="AER249" s="90"/>
      <c r="AES249" s="90"/>
      <c r="AET249" s="90"/>
      <c r="AEU249" s="90"/>
      <c r="AEV249" s="90"/>
      <c r="AEW249" s="90"/>
      <c r="AEX249" s="90"/>
      <c r="AEY249" s="90"/>
      <c r="AEZ249" s="90"/>
      <c r="AFA249" s="90"/>
      <c r="AFB249" s="90"/>
      <c r="AFC249" s="90"/>
      <c r="AFD249" s="90"/>
      <c r="AFE249" s="90"/>
      <c r="AFF249" s="90"/>
      <c r="AFG249" s="90"/>
      <c r="AFH249" s="90"/>
      <c r="AFI249" s="90"/>
      <c r="AFJ249" s="90"/>
      <c r="AFK249" s="90"/>
      <c r="AFL249" s="90"/>
      <c r="AFM249" s="90"/>
      <c r="AFN249" s="90"/>
      <c r="AFO249" s="90"/>
      <c r="AFP249" s="90"/>
      <c r="AFQ249" s="90"/>
      <c r="AFR249" s="90"/>
      <c r="AFS249" s="90"/>
      <c r="AFT249" s="90"/>
      <c r="AFU249" s="90"/>
      <c r="AFV249" s="90"/>
      <c r="AFW249" s="90"/>
      <c r="AFX249" s="90"/>
      <c r="AFY249" s="90"/>
      <c r="AFZ249" s="90"/>
      <c r="AGA249" s="90"/>
      <c r="AGB249" s="90"/>
      <c r="AGC249" s="90"/>
      <c r="AGD249" s="90"/>
      <c r="AGE249" s="90"/>
      <c r="AGF249" s="90"/>
      <c r="AGG249" s="90"/>
      <c r="AGH249" s="90"/>
      <c r="AGI249" s="90"/>
      <c r="AGJ249" s="90"/>
      <c r="AGK249" s="90"/>
      <c r="AGL249" s="90"/>
      <c r="AGM249" s="90"/>
      <c r="AGN249" s="90"/>
      <c r="AGO249" s="90"/>
      <c r="AGP249" s="90"/>
      <c r="AGQ249" s="90"/>
      <c r="AGR249" s="90"/>
      <c r="AGS249" s="90"/>
      <c r="AGT249" s="90"/>
      <c r="AGU249" s="90"/>
      <c r="AGV249" s="90"/>
      <c r="AGW249" s="90"/>
      <c r="AGX249" s="90"/>
      <c r="AGY249" s="90"/>
      <c r="AGZ249" s="90"/>
      <c r="AHA249" s="90"/>
      <c r="AHB249" s="90"/>
      <c r="AHC249" s="90"/>
      <c r="AHD249" s="90"/>
      <c r="AHE249" s="90"/>
      <c r="AHF249" s="90"/>
      <c r="AHG249" s="90"/>
      <c r="AHH249" s="90"/>
      <c r="AHI249" s="90"/>
      <c r="AHJ249" s="90"/>
      <c r="AHK249" s="90"/>
      <c r="AHL249" s="90"/>
      <c r="AHM249" s="90"/>
      <c r="AHN249" s="90"/>
      <c r="AHO249" s="90"/>
      <c r="AHP249" s="90"/>
      <c r="AHQ249" s="90"/>
      <c r="AHR249" s="90"/>
      <c r="AHS249" s="90"/>
      <c r="AHT249" s="90"/>
      <c r="AHU249" s="90"/>
      <c r="AHV249" s="90"/>
      <c r="AHW249" s="90"/>
      <c r="AHX249" s="90"/>
      <c r="AHY249" s="90"/>
      <c r="AHZ249" s="90"/>
      <c r="AIA249" s="90"/>
      <c r="AIB249" s="90"/>
      <c r="AIC249" s="90"/>
      <c r="AID249" s="90"/>
      <c r="AIE249" s="90"/>
      <c r="AIF249" s="90"/>
      <c r="AIG249" s="90"/>
      <c r="AIH249" s="90"/>
      <c r="AII249" s="90"/>
      <c r="AIJ249" s="90"/>
      <c r="AIK249" s="90"/>
      <c r="AIL249" s="90"/>
      <c r="AIM249" s="90"/>
      <c r="AIN249" s="90"/>
      <c r="AIO249" s="90"/>
      <c r="AIP249" s="90"/>
      <c r="AIQ249" s="90"/>
      <c r="AIR249" s="90"/>
      <c r="AIS249" s="90"/>
      <c r="AIT249" s="90"/>
      <c r="AIU249" s="90"/>
      <c r="AIV249" s="90"/>
      <c r="AIW249" s="90"/>
      <c r="AIX249" s="90"/>
      <c r="AIY249" s="90"/>
      <c r="AIZ249" s="90"/>
      <c r="AJA249" s="90"/>
      <c r="AJB249" s="90"/>
      <c r="AJC249" s="90"/>
      <c r="AJD249" s="90"/>
      <c r="AJE249" s="90"/>
      <c r="AJF249" s="90"/>
      <c r="AJG249" s="90"/>
      <c r="AJH249" s="90"/>
      <c r="AJI249" s="90"/>
      <c r="AJJ249" s="90"/>
      <c r="AJK249" s="90"/>
      <c r="AJL249" s="90"/>
      <c r="AJM249" s="90"/>
      <c r="AJN249" s="90"/>
      <c r="AJO249" s="90"/>
      <c r="AJP249" s="90"/>
      <c r="AJQ249" s="90"/>
      <c r="AJR249" s="90"/>
      <c r="AJS249" s="90"/>
      <c r="AJT249" s="90"/>
      <c r="AJU249" s="90"/>
      <c r="AJV249" s="90"/>
      <c r="AJW249" s="90"/>
      <c r="AJX249" s="90"/>
      <c r="AJY249" s="90"/>
      <c r="AJZ249" s="90"/>
      <c r="AKA249" s="90"/>
      <c r="AKB249" s="90"/>
      <c r="AKC249" s="90"/>
      <c r="AKD249" s="90"/>
      <c r="AKE249" s="90"/>
      <c r="AKF249" s="90"/>
      <c r="AKG249" s="90"/>
      <c r="AKH249" s="90"/>
      <c r="AKI249" s="90"/>
      <c r="AKJ249" s="90"/>
      <c r="AKK249" s="90"/>
      <c r="AKL249" s="90"/>
      <c r="AKM249" s="90"/>
      <c r="AKN249" s="90"/>
      <c r="AKO249" s="90"/>
      <c r="AKP249" s="90"/>
      <c r="AKQ249" s="90"/>
      <c r="AKR249" s="90"/>
      <c r="AKS249" s="90"/>
      <c r="AKT249" s="90"/>
      <c r="AKU249" s="90"/>
      <c r="AKV249" s="90"/>
      <c r="AKW249" s="90"/>
      <c r="AKX249" s="90"/>
      <c r="AKY249" s="90"/>
      <c r="AKZ249" s="90"/>
      <c r="ALA249" s="90"/>
      <c r="ALB249" s="90"/>
      <c r="ALC249" s="90"/>
      <c r="ALD249" s="90"/>
      <c r="ALE249" s="90"/>
      <c r="ALF249" s="90"/>
      <c r="ALG249" s="90"/>
      <c r="ALH249" s="90"/>
      <c r="ALI249" s="90"/>
      <c r="ALJ249" s="90"/>
      <c r="ALK249" s="90"/>
      <c r="ALL249" s="90"/>
      <c r="ALM249" s="90"/>
      <c r="ALN249" s="90"/>
      <c r="ALO249" s="90"/>
      <c r="ALP249" s="90"/>
      <c r="ALQ249" s="90"/>
      <c r="ALR249" s="90"/>
      <c r="ALS249" s="90"/>
      <c r="ALT249" s="90"/>
      <c r="ALU249" s="90"/>
      <c r="ALV249" s="90"/>
      <c r="ALW249" s="90"/>
      <c r="ALX249" s="90"/>
      <c r="ALY249" s="90"/>
      <c r="ALZ249" s="90"/>
      <c r="AMA249" s="90"/>
      <c r="AMB249" s="90"/>
      <c r="AMC249" s="90"/>
      <c r="AMD249" s="90"/>
      <c r="AME249" s="90"/>
      <c r="AMF249" s="90"/>
      <c r="AMG249" s="90"/>
      <c r="AMH249" s="90"/>
    </row>
    <row r="250" spans="1:1022" ht="117" customHeight="1">
      <c r="A250" s="430">
        <v>72</v>
      </c>
      <c r="B250" s="433" t="s">
        <v>712</v>
      </c>
      <c r="C250" s="367"/>
      <c r="D250" s="433" t="s">
        <v>209</v>
      </c>
      <c r="E250" s="433" t="s">
        <v>1516</v>
      </c>
      <c r="F250" s="427"/>
      <c r="G250" s="424"/>
      <c r="H250" s="368"/>
      <c r="I250" s="425"/>
      <c r="J250" s="136" t="s">
        <v>735</v>
      </c>
      <c r="K250" s="137" t="s">
        <v>1527</v>
      </c>
      <c r="L250" s="425"/>
      <c r="M250" s="425"/>
      <c r="N250" s="426"/>
      <c r="O250" s="369"/>
      <c r="P250" s="391"/>
      <c r="Q250" s="385"/>
      <c r="R250" s="393"/>
      <c r="S250" s="394"/>
      <c r="T250" s="385"/>
      <c r="U250" s="386"/>
      <c r="V250" s="136" t="s">
        <v>112</v>
      </c>
      <c r="W250" s="116" t="s">
        <v>1528</v>
      </c>
      <c r="X250" s="117" t="s">
        <v>1529</v>
      </c>
      <c r="Y250" s="118" t="s">
        <v>1530</v>
      </c>
      <c r="Z250" s="119" t="s">
        <v>913</v>
      </c>
      <c r="AA250" s="120" t="str">
        <f t="shared" si="5"/>
        <v>Probabilidad</v>
      </c>
      <c r="AB250" s="121" t="s">
        <v>740</v>
      </c>
      <c r="AC250" s="121" t="s">
        <v>728</v>
      </c>
      <c r="AD250" s="122" t="str">
        <f t="shared" si="6"/>
        <v>30%</v>
      </c>
      <c r="AE250" s="121" t="s">
        <v>729</v>
      </c>
      <c r="AF250" s="121" t="s">
        <v>730</v>
      </c>
      <c r="AG250" s="121" t="s">
        <v>731</v>
      </c>
      <c r="AH250" s="123">
        <f>IFERROR(IF(AND(AA249="Probabilidad",AA250="Probabilidad"),(AI249-(+AI249*AD250)),IF(AND(AA250="Probabilidad",AA249="Impacto"),(AI249-(+AI249*AD250)),IF(AA250="Impacto",AI249,""))),"")</f>
        <v>0.33599999999999997</v>
      </c>
      <c r="AI250" s="122">
        <f t="shared" si="7"/>
        <v>0.33599999999999997</v>
      </c>
      <c r="AJ250" s="387"/>
      <c r="AK250" s="388"/>
      <c r="AL250" s="124">
        <f t="shared" ref="AL250:AL255" si="331">IFERROR(IF(AND(AA249="Impacto",AA250="Impacto"),(AL249-(+AL249*AD250)),IF(AND(AA250="Impacto",AA249="Probabilidad"),(AL249-(+AL249*AD250)),IF(AA250="Probabilidad",AL249,""))),"")</f>
        <v>0.6</v>
      </c>
      <c r="AM250" s="389"/>
      <c r="AN250" s="388"/>
      <c r="AO250" s="384"/>
      <c r="AP250" s="367"/>
      <c r="AQ250" s="120" t="s">
        <v>118</v>
      </c>
      <c r="AR250" s="119" t="s">
        <v>1531</v>
      </c>
      <c r="AS250" s="119" t="s">
        <v>913</v>
      </c>
      <c r="AT250" s="126">
        <v>44650</v>
      </c>
      <c r="AU250" s="127" t="s">
        <v>733</v>
      </c>
      <c r="AV250" s="371"/>
      <c r="AW250" s="142" t="s">
        <v>112</v>
      </c>
      <c r="AX250" s="264" t="s">
        <v>2866</v>
      </c>
      <c r="AY250" s="266" t="s">
        <v>3309</v>
      </c>
      <c r="AZ250" s="265" t="s">
        <v>3310</v>
      </c>
      <c r="BA250" s="143" t="s">
        <v>118</v>
      </c>
      <c r="BB250" s="264" t="s">
        <v>2866</v>
      </c>
      <c r="BC250" s="265" t="s">
        <v>3345</v>
      </c>
      <c r="BD250" s="300" t="s">
        <v>3346</v>
      </c>
      <c r="BE250" s="373"/>
      <c r="BF250" s="374"/>
      <c r="BG250" s="374"/>
      <c r="BH250" s="131"/>
    </row>
    <row r="251" spans="1:1022" ht="66" customHeight="1">
      <c r="A251" s="430">
        <v>72</v>
      </c>
      <c r="B251" s="433" t="s">
        <v>712</v>
      </c>
      <c r="C251" s="367"/>
      <c r="D251" s="433" t="s">
        <v>209</v>
      </c>
      <c r="E251" s="433" t="s">
        <v>1516</v>
      </c>
      <c r="F251" s="427"/>
      <c r="G251" s="424"/>
      <c r="H251" s="368"/>
      <c r="I251" s="425"/>
      <c r="J251" s="136" t="s">
        <v>741</v>
      </c>
      <c r="K251" s="137" t="s">
        <v>1532</v>
      </c>
      <c r="L251" s="425"/>
      <c r="M251" s="425"/>
      <c r="N251" s="426"/>
      <c r="O251" s="369"/>
      <c r="P251" s="391"/>
      <c r="Q251" s="385"/>
      <c r="R251" s="393"/>
      <c r="S251" s="394"/>
      <c r="T251" s="385"/>
      <c r="U251" s="386"/>
      <c r="V251" s="136" t="s">
        <v>124</v>
      </c>
      <c r="W251" s="116" t="s">
        <v>1533</v>
      </c>
      <c r="X251" s="117" t="s">
        <v>1534</v>
      </c>
      <c r="Y251" s="118" t="s">
        <v>230</v>
      </c>
      <c r="Z251" s="119" t="s">
        <v>913</v>
      </c>
      <c r="AA251" s="120" t="str">
        <f t="shared" si="5"/>
        <v>Probabilidad</v>
      </c>
      <c r="AB251" s="121" t="s">
        <v>727</v>
      </c>
      <c r="AC251" s="121" t="s">
        <v>728</v>
      </c>
      <c r="AD251" s="122" t="str">
        <f t="shared" si="6"/>
        <v>40%</v>
      </c>
      <c r="AE251" s="121" t="s">
        <v>729</v>
      </c>
      <c r="AF251" s="121" t="s">
        <v>730</v>
      </c>
      <c r="AG251" s="121" t="s">
        <v>731</v>
      </c>
      <c r="AH251" s="123">
        <f t="shared" ref="AH251:AH255" si="332">IFERROR(IF(AND(AA250="Probabilidad",AA251="Probabilidad"),(AI250-(+AI250*AD251)),IF(AND(AA251="Probabilidad",AA250="Impacto"),(AI250-(+AI250*AD251)),IF(AA251="Impacto",AI250,""))),"")</f>
        <v>0.20159999999999997</v>
      </c>
      <c r="AI251" s="122">
        <f t="shared" si="7"/>
        <v>0.20159999999999997</v>
      </c>
      <c r="AJ251" s="387"/>
      <c r="AK251" s="388"/>
      <c r="AL251" s="124">
        <f t="shared" si="331"/>
        <v>0.6</v>
      </c>
      <c r="AM251" s="389"/>
      <c r="AN251" s="388"/>
      <c r="AO251" s="384"/>
      <c r="AP251" s="367"/>
      <c r="AQ251" s="120" t="s">
        <v>128</v>
      </c>
      <c r="AR251" s="119" t="s">
        <v>1535</v>
      </c>
      <c r="AS251" s="119" t="s">
        <v>913</v>
      </c>
      <c r="AT251" s="126">
        <v>44742</v>
      </c>
      <c r="AU251" s="127" t="s">
        <v>733</v>
      </c>
      <c r="AV251" s="371"/>
      <c r="AW251" s="142" t="s">
        <v>124</v>
      </c>
      <c r="AX251" s="264" t="s">
        <v>2866</v>
      </c>
      <c r="AY251" s="265" t="s">
        <v>3311</v>
      </c>
      <c r="AZ251" s="265" t="s">
        <v>3312</v>
      </c>
      <c r="BA251" s="143" t="s">
        <v>128</v>
      </c>
      <c r="BB251" s="264" t="s">
        <v>2866</v>
      </c>
      <c r="BC251" s="265" t="s">
        <v>3347</v>
      </c>
      <c r="BD251" s="265" t="s">
        <v>3348</v>
      </c>
      <c r="BE251" s="373"/>
      <c r="BF251" s="374"/>
      <c r="BG251" s="374"/>
      <c r="BH251" s="131"/>
    </row>
    <row r="252" spans="1:1022" ht="99" customHeight="1">
      <c r="A252" s="430">
        <v>72</v>
      </c>
      <c r="B252" s="433" t="s">
        <v>712</v>
      </c>
      <c r="C252" s="367"/>
      <c r="D252" s="433" t="s">
        <v>209</v>
      </c>
      <c r="E252" s="433" t="s">
        <v>1516</v>
      </c>
      <c r="F252" s="427"/>
      <c r="G252" s="424"/>
      <c r="H252" s="368"/>
      <c r="I252" s="425"/>
      <c r="J252" s="136" t="s">
        <v>749</v>
      </c>
      <c r="K252" s="137" t="s">
        <v>1536</v>
      </c>
      <c r="L252" s="425"/>
      <c r="M252" s="425"/>
      <c r="N252" s="426"/>
      <c r="O252" s="369"/>
      <c r="P252" s="391"/>
      <c r="Q252" s="385"/>
      <c r="R252" s="393"/>
      <c r="S252" s="394"/>
      <c r="T252" s="385"/>
      <c r="U252" s="386"/>
      <c r="V252" s="136" t="s">
        <v>131</v>
      </c>
      <c r="W252" s="116" t="s">
        <v>1537</v>
      </c>
      <c r="X252" s="117" t="s">
        <v>1538</v>
      </c>
      <c r="Y252" s="118" t="s">
        <v>1539</v>
      </c>
      <c r="Z252" s="119" t="s">
        <v>913</v>
      </c>
      <c r="AA252" s="120" t="str">
        <f t="shared" si="5"/>
        <v>Probabilidad</v>
      </c>
      <c r="AB252" s="121" t="s">
        <v>727</v>
      </c>
      <c r="AC252" s="121" t="s">
        <v>728</v>
      </c>
      <c r="AD252" s="122" t="str">
        <f t="shared" si="6"/>
        <v>40%</v>
      </c>
      <c r="AE252" s="121" t="s">
        <v>729</v>
      </c>
      <c r="AF252" s="121" t="s">
        <v>730</v>
      </c>
      <c r="AG252" s="121" t="s">
        <v>731</v>
      </c>
      <c r="AH252" s="123">
        <f t="shared" si="332"/>
        <v>0.12095999999999998</v>
      </c>
      <c r="AI252" s="122">
        <f t="shared" si="7"/>
        <v>0.12095999999999998</v>
      </c>
      <c r="AJ252" s="387"/>
      <c r="AK252" s="388"/>
      <c r="AL252" s="124">
        <f t="shared" si="331"/>
        <v>0.6</v>
      </c>
      <c r="AM252" s="389"/>
      <c r="AN252" s="388"/>
      <c r="AO252" s="384"/>
      <c r="AP252" s="367"/>
      <c r="AQ252" s="120" t="s">
        <v>136</v>
      </c>
      <c r="AR252" s="119" t="s">
        <v>1540</v>
      </c>
      <c r="AS252" s="119" t="s">
        <v>913</v>
      </c>
      <c r="AT252" s="126">
        <v>44742</v>
      </c>
      <c r="AU252" s="127" t="s">
        <v>733</v>
      </c>
      <c r="AV252" s="371"/>
      <c r="AW252" s="142" t="s">
        <v>131</v>
      </c>
      <c r="AX252" s="264" t="s">
        <v>2866</v>
      </c>
      <c r="AY252" s="265" t="s">
        <v>3313</v>
      </c>
      <c r="AZ252" s="265" t="s">
        <v>3314</v>
      </c>
      <c r="BA252" s="143" t="s">
        <v>136</v>
      </c>
      <c r="BB252" s="264" t="s">
        <v>2866</v>
      </c>
      <c r="BC252" s="265" t="s">
        <v>3349</v>
      </c>
      <c r="BD252" s="300" t="s">
        <v>3350</v>
      </c>
      <c r="BE252" s="373"/>
      <c r="BF252" s="374"/>
      <c r="BG252" s="374"/>
      <c r="BH252" s="131"/>
    </row>
    <row r="253" spans="1:1022" ht="16.5" customHeight="1">
      <c r="A253" s="430">
        <v>72</v>
      </c>
      <c r="B253" s="433" t="s">
        <v>712</v>
      </c>
      <c r="C253" s="367"/>
      <c r="D253" s="433" t="s">
        <v>209</v>
      </c>
      <c r="E253" s="433" t="s">
        <v>1516</v>
      </c>
      <c r="F253" s="427"/>
      <c r="G253" s="424"/>
      <c r="H253" s="368"/>
      <c r="I253" s="425"/>
      <c r="J253" s="136" t="s">
        <v>756</v>
      </c>
      <c r="K253" s="137"/>
      <c r="L253" s="425"/>
      <c r="M253" s="425"/>
      <c r="N253" s="426"/>
      <c r="O253" s="369"/>
      <c r="P253" s="391"/>
      <c r="Q253" s="385"/>
      <c r="R253" s="393"/>
      <c r="S253" s="394"/>
      <c r="T253" s="385"/>
      <c r="U253" s="386"/>
      <c r="V253" s="136" t="s">
        <v>139</v>
      </c>
      <c r="W253" s="116"/>
      <c r="X253" s="117"/>
      <c r="Y253" s="118"/>
      <c r="Z253" s="119"/>
      <c r="AA253" s="120" t="str">
        <f t="shared" si="5"/>
        <v/>
      </c>
      <c r="AB253" s="121"/>
      <c r="AC253" s="121"/>
      <c r="AD253" s="122" t="str">
        <f t="shared" si="6"/>
        <v/>
      </c>
      <c r="AE253" s="121"/>
      <c r="AF253" s="121"/>
      <c r="AG253" s="121"/>
      <c r="AH253" s="123" t="str">
        <f t="shared" si="332"/>
        <v/>
      </c>
      <c r="AI253" s="122" t="str">
        <f t="shared" si="7"/>
        <v/>
      </c>
      <c r="AJ253" s="387"/>
      <c r="AK253" s="388"/>
      <c r="AL253" s="124" t="str">
        <f t="shared" si="331"/>
        <v/>
      </c>
      <c r="AM253" s="389"/>
      <c r="AN253" s="388"/>
      <c r="AO253" s="384"/>
      <c r="AP253" s="367"/>
      <c r="AQ253" s="120" t="s">
        <v>145</v>
      </c>
      <c r="AR253" s="119"/>
      <c r="AS253" s="119"/>
      <c r="AT253" s="126"/>
      <c r="AU253" s="127"/>
      <c r="AV253" s="371"/>
      <c r="AW253" s="142" t="s">
        <v>139</v>
      </c>
      <c r="AX253" s="128"/>
      <c r="AY253" s="129"/>
      <c r="AZ253" s="130"/>
      <c r="BA253" s="143" t="s">
        <v>145</v>
      </c>
      <c r="BB253" s="128"/>
      <c r="BC253" s="128"/>
      <c r="BD253" s="128"/>
      <c r="BE253" s="373"/>
      <c r="BF253" s="374"/>
      <c r="BG253" s="374"/>
      <c r="BH253" s="131"/>
    </row>
    <row r="254" spans="1:1022" ht="99" customHeight="1">
      <c r="A254" s="430">
        <v>72</v>
      </c>
      <c r="B254" s="433" t="s">
        <v>712</v>
      </c>
      <c r="C254" s="367"/>
      <c r="D254" s="433" t="s">
        <v>209</v>
      </c>
      <c r="E254" s="433" t="s">
        <v>1516</v>
      </c>
      <c r="F254" s="427"/>
      <c r="G254" s="424"/>
      <c r="H254" s="368"/>
      <c r="I254" s="425"/>
      <c r="J254" s="136" t="s">
        <v>757</v>
      </c>
      <c r="K254" s="137"/>
      <c r="L254" s="425"/>
      <c r="M254" s="425"/>
      <c r="N254" s="426"/>
      <c r="O254" s="369"/>
      <c r="P254" s="391"/>
      <c r="Q254" s="385"/>
      <c r="R254" s="393"/>
      <c r="S254" s="394"/>
      <c r="T254" s="385"/>
      <c r="U254" s="386"/>
      <c r="V254" s="136" t="s">
        <v>150</v>
      </c>
      <c r="W254" s="116"/>
      <c r="X254" s="117"/>
      <c r="Y254" s="118"/>
      <c r="Z254" s="119"/>
      <c r="AA254" s="120" t="str">
        <f t="shared" si="5"/>
        <v/>
      </c>
      <c r="AB254" s="121"/>
      <c r="AC254" s="121"/>
      <c r="AD254" s="122" t="str">
        <f t="shared" si="6"/>
        <v/>
      </c>
      <c r="AE254" s="121"/>
      <c r="AF254" s="121"/>
      <c r="AG254" s="121"/>
      <c r="AH254" s="123" t="str">
        <f t="shared" si="332"/>
        <v/>
      </c>
      <c r="AI254" s="122" t="str">
        <f t="shared" si="7"/>
        <v/>
      </c>
      <c r="AJ254" s="387"/>
      <c r="AK254" s="388"/>
      <c r="AL254" s="124" t="str">
        <f t="shared" si="331"/>
        <v/>
      </c>
      <c r="AM254" s="389"/>
      <c r="AN254" s="388"/>
      <c r="AO254" s="384"/>
      <c r="AP254" s="367"/>
      <c r="AQ254" s="120" t="s">
        <v>155</v>
      </c>
      <c r="AR254" s="119"/>
      <c r="AS254" s="119"/>
      <c r="AT254" s="126"/>
      <c r="AU254" s="127"/>
      <c r="AV254" s="371"/>
      <c r="AW254" s="142" t="s">
        <v>150</v>
      </c>
      <c r="AX254" s="128"/>
      <c r="AY254" s="129"/>
      <c r="AZ254" s="130"/>
      <c r="BA254" s="143" t="s">
        <v>155</v>
      </c>
      <c r="BB254" s="128"/>
      <c r="BC254" s="128"/>
      <c r="BD254" s="128"/>
      <c r="BE254" s="373"/>
      <c r="BF254" s="374"/>
      <c r="BG254" s="374"/>
      <c r="BH254" s="131"/>
    </row>
    <row r="255" spans="1:1022" ht="16.5" customHeight="1">
      <c r="A255" s="431">
        <v>72</v>
      </c>
      <c r="B255" s="434" t="s">
        <v>712</v>
      </c>
      <c r="C255" s="367"/>
      <c r="D255" s="434" t="s">
        <v>209</v>
      </c>
      <c r="E255" s="434" t="s">
        <v>1516</v>
      </c>
      <c r="F255" s="427"/>
      <c r="G255" s="424"/>
      <c r="H255" s="368"/>
      <c r="I255" s="425"/>
      <c r="J255" s="136" t="s">
        <v>758</v>
      </c>
      <c r="K255" s="137"/>
      <c r="L255" s="425"/>
      <c r="M255" s="425"/>
      <c r="N255" s="426"/>
      <c r="O255" s="369"/>
      <c r="P255" s="392"/>
      <c r="Q255" s="385"/>
      <c r="R255" s="393"/>
      <c r="S255" s="394"/>
      <c r="T255" s="385"/>
      <c r="U255" s="386"/>
      <c r="V255" s="136" t="s">
        <v>161</v>
      </c>
      <c r="W255" s="116"/>
      <c r="X255" s="117"/>
      <c r="Y255" s="118"/>
      <c r="Z255" s="116"/>
      <c r="AA255" s="120" t="str">
        <f t="shared" si="5"/>
        <v/>
      </c>
      <c r="AB255" s="121"/>
      <c r="AC255" s="121"/>
      <c r="AD255" s="122" t="str">
        <f t="shared" si="6"/>
        <v/>
      </c>
      <c r="AE255" s="121"/>
      <c r="AF255" s="121"/>
      <c r="AG255" s="121"/>
      <c r="AH255" s="123" t="str">
        <f t="shared" si="332"/>
        <v/>
      </c>
      <c r="AI255" s="122" t="str">
        <f t="shared" si="7"/>
        <v/>
      </c>
      <c r="AJ255" s="387"/>
      <c r="AK255" s="388"/>
      <c r="AL255" s="124" t="str">
        <f t="shared" si="331"/>
        <v/>
      </c>
      <c r="AM255" s="389"/>
      <c r="AN255" s="388"/>
      <c r="AO255" s="384"/>
      <c r="AP255" s="367"/>
      <c r="AQ255" s="120" t="s">
        <v>162</v>
      </c>
      <c r="AR255" s="119"/>
      <c r="AS255" s="119"/>
      <c r="AT255" s="126"/>
      <c r="AU255" s="119"/>
      <c r="AV255" s="372"/>
      <c r="AW255" s="142" t="s">
        <v>161</v>
      </c>
      <c r="AX255" s="128"/>
      <c r="AY255" s="129"/>
      <c r="AZ255" s="130"/>
      <c r="BA255" s="143" t="s">
        <v>162</v>
      </c>
      <c r="BB255" s="128"/>
      <c r="BC255" s="128"/>
      <c r="BD255" s="128"/>
      <c r="BE255" s="373"/>
      <c r="BF255" s="374"/>
      <c r="BG255" s="374"/>
      <c r="BH255" s="131"/>
    </row>
    <row r="256" spans="1:1022" s="144" customFormat="1" ht="84" customHeight="1">
      <c r="A256" s="429">
        <v>76</v>
      </c>
      <c r="B256" s="432" t="s">
        <v>712</v>
      </c>
      <c r="C256" s="367" t="s">
        <v>1541</v>
      </c>
      <c r="D256" s="432" t="s">
        <v>268</v>
      </c>
      <c r="E256" s="435" t="s">
        <v>289</v>
      </c>
      <c r="F256" s="427" t="s">
        <v>1542</v>
      </c>
      <c r="G256" s="424" t="s">
        <v>1543</v>
      </c>
      <c r="H256" s="368" t="str">
        <f>IF(B256="Seguridad_Información","Posibilidad de "&amp;C256&amp;"con "&amp;M256&amp;" "&amp;"por"&amp;" "&amp;I256&amp;" "&amp;"debido a"&amp;" "&amp;L256,"Posibilidad de"&amp;" "&amp;M256&amp;" "&amp;"por"&amp;" "&amp;I256&amp;" debido a"&amp;" "&amp;L256)</f>
        <v>Posibilidad de Afectación Económica y Reputacional por no realizar entregas físicas del activo una vez posesionado el depositario provisional debido a retrasos en la comunicación de entregas físicas o capacidad operativa</v>
      </c>
      <c r="I256" s="425" t="s">
        <v>1544</v>
      </c>
      <c r="J256" s="136" t="s">
        <v>717</v>
      </c>
      <c r="K256" s="137" t="s">
        <v>1545</v>
      </c>
      <c r="L256" s="425" t="s">
        <v>1546</v>
      </c>
      <c r="M256" s="425" t="s">
        <v>763</v>
      </c>
      <c r="N256" s="426" t="s">
        <v>1547</v>
      </c>
      <c r="O256" s="369" t="s">
        <v>765</v>
      </c>
      <c r="P256" s="390" t="str">
        <f>IF(OR($O256=[3]Tabla_Probabilidad!$D$30,$O256=[3]Tabla_Probabilidad!$D$32,$O256=[3]Tabla_Probabilidad!$J$32),"Muy Baja",IF(OR($O256=[3]Tabla_Probabilidad!$E$30,$O256=[3]Tabla_Probabilidad!$E$32,$O256=[3]Tabla_Probabilidad!$K$32),"Baja",IF(OR($O256=[3]Tabla_Probabilidad!$F$30,$O256=[3]Tabla_Probabilidad!$F$32,$O256=[3]Tabla_Probabilidad!$L$32),"Media",IF(OR($O256=[3]Tabla_Probabilidad!$G$30,$O256=[3]Tabla_Probabilidad!$G$32,$O256=[3]Tabla_Probabilidad!$M$32),"Alta",IF(OR($O256=[3]Tabla_Probabilidad!$H$30,$O256=[3]Tabla_Probabilidad!$H$32,$O256=[3]Tabla_Probabilidad!$N$32),"Muy Alta","")))))</f>
        <v>Alta</v>
      </c>
      <c r="Q256" s="385">
        <f t="shared" ref="Q256" si="333">IF(P256="","",IF(P256="Muy Baja",0.2,IF(P256="Baja",0.4,IF(P256="Media",0.6,IF(P256="Alta",0.8,IF(P256="Muy Alta",1,))))))</f>
        <v>0.8</v>
      </c>
      <c r="R256" s="393" t="s">
        <v>723</v>
      </c>
      <c r="S256" s="394" t="str">
        <f>IF(OR($R256=[3]Tabla_Impacto!$D$24,$R256=[3]Tabla_Impacto!$D$27,$R256=[3]Tabla_Impacto!$J$24,$R256=[3]Tabla_Impacto!$P$26,$R256=[3]Tabla_Impacto!$V$26,$R256=[3]Tabla_Impacto!$AB$26),"Leve",IF(OR($R256=[3]Tabla_Impacto!$E$24,$R256=[3]Tabla_Impacto!$E$27,$R256=[3]Tabla_Impacto!$K$24,$R256=[3]Tabla_Impacto!$Q$26,$R256=[3]Tabla_Impacto!$W$26,$R256=[3]Tabla_Impacto!$AC$26),"Menor",IF(OR($R256=[3]Tabla_Impacto!$F$24,$R256=[3]Tabla_Impacto!$F$27,$R256=[3]Tabla_Impacto!$L$24,$R256=[3]Tabla_Impacto!$R$26,$R256=[3]Tabla_Impacto!$X$26,$R256=[3]Tabla_Impacto!$AD$26),"Moderado",IF(OR($R256=[3]Tabla_Impacto!$G$24,$R256=[3]Tabla_Impacto!$G$27,$R256=[3]Tabla_Impacto!$M$24,$R256=[3]Tabla_Impacto!$S$26,$R256=[3]Tabla_Impacto!$Y$26,$R256=[3]Tabla_Impacto!$AE$26),"Mayor",IF(OR($R256=[3]Tabla_Impacto!$H$24,$R256=[3]Tabla_Impacto!$H$27,$R256=[3]Tabla_Impacto!$N$24,$R256=[3]Tabla_Impacto!$T$26,$R256=[3]Tabla_Impacto!$Z$26,$R256=[3]Tabla_Impacto!$AF$26),"Catastrófico","")))))</f>
        <v>Moderado</v>
      </c>
      <c r="T256" s="385">
        <f t="shared" ref="T256" si="334">IF(S256="","",IF(S256="Leve",0.2,IF(S256="Menor",0.4,IF(S256="Moderado",0.6,IF(S256="Mayor",0.8,IF(S256="Catastrófico",1,))))))</f>
        <v>0.6</v>
      </c>
      <c r="U256" s="403" t="str">
        <f t="shared" ref="U256" si="335">IF(OR(AND(P256="Muy Baja",S256="Leve"),AND(P256="Muy Baja",S256="Menor"),AND(P256="Baja",S256="Leve")),"Bajo",IF(OR(AND(P256="Muy baja",S256="Moderado"),AND(P256="Baja",S256="Menor"),AND(P256="Baja",S256="Moderado"),AND(P256="Media",S256="Leve"),AND(P256="Media",S256="Menor"),AND(P256="Media",S256="Moderado"),AND(P256="Alta",S256="Leve"),AND(P256="Alta",S256="Menor")),"Moderado",IF(OR(AND(P256="Muy Baja",S256="Mayor"),AND(P256="Baja",S256="Mayor"),AND(P256="Media",S256="Mayor"),AND(P256="Alta",S256="Moderado"),AND(P256="Alta",S256="Mayor"),AND(P256="Muy Alta",S256="Leve"),AND(P256="Muy Alta",S256="Menor"),AND(P256="Muy Alta",S256="Moderado"),AND(P256="Muy Alta",S256="Mayor")),"Alto",IF(OR(AND(P256="Muy Baja",S256="Catastrófico"),AND(P256="Baja",S256="Catastrófico"),AND(P256="Media",S256="Catastrófico"),AND(P256="Alta",S256="Catastrófico"),AND(P256="Muy Alta",S256="Catastrófico")),"Extremo",""))))</f>
        <v>Alto</v>
      </c>
      <c r="V256" s="136" t="s">
        <v>91</v>
      </c>
      <c r="W256" s="116" t="s">
        <v>1548</v>
      </c>
      <c r="X256" s="161" t="s">
        <v>1549</v>
      </c>
      <c r="Y256" s="162" t="s">
        <v>94</v>
      </c>
      <c r="Z256" s="128" t="s">
        <v>240</v>
      </c>
      <c r="AA256" s="120" t="str">
        <f t="shared" si="5"/>
        <v>Probabilidad</v>
      </c>
      <c r="AB256" s="121" t="s">
        <v>727</v>
      </c>
      <c r="AC256" s="121" t="s">
        <v>728</v>
      </c>
      <c r="AD256" s="122" t="str">
        <f t="shared" si="6"/>
        <v>40%</v>
      </c>
      <c r="AE256" s="121" t="s">
        <v>954</v>
      </c>
      <c r="AF256" s="121" t="s">
        <v>730</v>
      </c>
      <c r="AG256" s="121" t="s">
        <v>955</v>
      </c>
      <c r="AH256" s="123">
        <f>IFERROR(IF(AA256="Probabilidad",(Q256-(+Q256*AD256)),IF(AA256="Impacto",Q256,"")),"")</f>
        <v>0.48</v>
      </c>
      <c r="AI256" s="122">
        <f t="shared" si="7"/>
        <v>0.48</v>
      </c>
      <c r="AJ256" s="387" t="str">
        <f t="shared" ref="AJ256" si="336">IFERROR(IF(AK256="","",IF(AK256&lt;=0.2,"Muy Baja",IF(AK256&lt;=0.4,"Baja",IF(AK256&lt;=0.6,"Media",IF(AK256&lt;=0.8,"Alta","Muy Alta"))))),"")</f>
        <v>Muy Baja</v>
      </c>
      <c r="AK256" s="388">
        <f t="shared" ref="AK256" si="337">IFERROR(LOOKUP(MAX(AI256:AI262)+1,(AI256:AI262)),"")</f>
        <v>0.17279999999999998</v>
      </c>
      <c r="AL256" s="124">
        <f>IFERROR(IF(AA256="Impacto",(T256-(+T256*AD256)),IF(AA256="Probabilidad",T256,"")),"")</f>
        <v>0.6</v>
      </c>
      <c r="AM256" s="389" t="str">
        <f t="shared" ref="AM256" si="338">IFERROR(IF(AN256="","",IF(AN256&lt;=0.2,"Leve",IF(AN256&lt;=0.4,"Menor",IF(AN256&lt;=0.6,"Moderado",IF(AN256&lt;=0.8,"Mayor","Catastrófico"))))),"")</f>
        <v>Moderado</v>
      </c>
      <c r="AN256" s="388">
        <f t="shared" ref="AN256" si="339">IFERROR(LOOKUP(MAX(AL256:AL262)+1,(AL256:AL262)),"")</f>
        <v>0.6</v>
      </c>
      <c r="AO256" s="384" t="str">
        <f t="shared" ref="AO256" si="340">IFERROR(IF(OR(AND(AJ256="Muy Baja",AM256="Leve"),AND(AJ256="Muy Baja",AM256="Menor"),AND(AJ256="Baja",AM256="Leve")),"Bajo",IF(OR(AND(AJ256="Muy baja",AM256="Moderado"),AND(AJ256="Baja",AM256="Menor"),AND(AJ256="Baja",AM256="Moderado"),AND(AJ256="Media",AM256="Leve"),AND(AJ256="Media",AM256="Menor"),AND(AJ256="Media",AM256="Moderado"),AND(AJ256="Alta",AM256="Leve"),AND(AJ256="Alta",AM256="Menor")),"Moderado",IF(OR(AND(AJ256="Muy Baja",AM256="Mayor"),AND(AJ256="Baja",AM256="Mayor"),AND(AJ256="Media",AM256="Mayor"),AND(AJ256="Alta",AM256="Moderado"),AND(AJ256="Alta",AM256="Mayor"),AND(AJ256="Muy Alta",AM256="Leve"),AND(AJ256="Muy Alta",AM256="Menor"),AND(AJ256="Muy Alta",AM256="Moderado"),AND(AJ256="Muy Alta",AM256="Mayor")),"Alto",IF(OR(AND(AJ256="Muy Baja",AM256="Catastrófico"),AND(AJ256="Baja",AM256="Catastrófico"),AND(AJ256="Media",AM256="Catastrófico"),AND(AJ256="Alta",AM256="Catastrófico"),AND(AJ256="Muy Alta",AM256="Catastrófico")),"Extremo","")))),"")</f>
        <v>Moderado</v>
      </c>
      <c r="AP256" s="367" t="s">
        <v>104</v>
      </c>
      <c r="AQ256" s="120" t="s">
        <v>105</v>
      </c>
      <c r="AR256" s="134" t="s">
        <v>94</v>
      </c>
      <c r="AS256" s="134" t="s">
        <v>94</v>
      </c>
      <c r="AT256" s="134" t="s">
        <v>94</v>
      </c>
      <c r="AU256" s="134" t="s">
        <v>94</v>
      </c>
      <c r="AV256" s="370" t="s">
        <v>1550</v>
      </c>
      <c r="AW256" s="142" t="s">
        <v>91</v>
      </c>
      <c r="AX256" s="128" t="s">
        <v>2866</v>
      </c>
      <c r="AY256" s="280" t="s">
        <v>3483</v>
      </c>
      <c r="AZ256" s="279" t="s">
        <v>3484</v>
      </c>
      <c r="BA256" s="143" t="s">
        <v>105</v>
      </c>
      <c r="BB256" s="128"/>
      <c r="BC256" s="128"/>
      <c r="BD256" s="128"/>
      <c r="BE256" s="373" t="s">
        <v>2891</v>
      </c>
      <c r="BF256" s="374"/>
      <c r="BG256" s="374"/>
      <c r="BH256" s="131"/>
      <c r="BI256" s="90"/>
      <c r="BJ256" s="90"/>
      <c r="BK256" s="90"/>
      <c r="BL256" s="90"/>
      <c r="BM256" s="90"/>
      <c r="BN256" s="90"/>
      <c r="BO256" s="90"/>
      <c r="BP256" s="90"/>
      <c r="BQ256" s="90"/>
      <c r="BR256" s="90"/>
      <c r="BS256" s="90"/>
      <c r="BT256" s="90"/>
      <c r="BU256" s="90"/>
      <c r="BV256" s="90"/>
      <c r="BW256" s="90"/>
      <c r="BX256" s="90"/>
      <c r="BY256" s="90"/>
      <c r="BZ256" s="90"/>
      <c r="CA256" s="90"/>
      <c r="CB256" s="90"/>
      <c r="CC256" s="90"/>
      <c r="CD256" s="90"/>
      <c r="CE256" s="90"/>
      <c r="CF256" s="90"/>
      <c r="CG256" s="90"/>
      <c r="CH256" s="90"/>
      <c r="CI256" s="90"/>
      <c r="CJ256" s="90"/>
      <c r="CK256" s="90"/>
      <c r="CL256" s="90"/>
      <c r="CM256" s="90"/>
      <c r="CN256" s="90"/>
      <c r="CO256" s="90"/>
      <c r="CP256" s="90"/>
      <c r="CQ256" s="90"/>
      <c r="CR256" s="90"/>
      <c r="CS256" s="90"/>
      <c r="CT256" s="90"/>
      <c r="CU256" s="90"/>
      <c r="CV256" s="90"/>
      <c r="CW256" s="90"/>
      <c r="CX256" s="90"/>
      <c r="CY256" s="90"/>
      <c r="CZ256" s="90"/>
      <c r="DA256" s="90"/>
      <c r="DB256" s="90"/>
      <c r="DC256" s="90"/>
      <c r="DD256" s="90"/>
      <c r="DE256" s="90"/>
      <c r="DF256" s="90"/>
      <c r="DG256" s="90"/>
      <c r="DH256" s="90"/>
      <c r="DI256" s="90"/>
      <c r="DJ256" s="90"/>
      <c r="DK256" s="90"/>
      <c r="DL256" s="90"/>
      <c r="DM256" s="90"/>
      <c r="DN256" s="90"/>
      <c r="DO256" s="90"/>
      <c r="DP256" s="90"/>
      <c r="DQ256" s="90"/>
      <c r="DR256" s="90"/>
      <c r="DS256" s="90"/>
      <c r="DT256" s="90"/>
      <c r="DU256" s="90"/>
      <c r="DV256" s="90"/>
      <c r="DW256" s="90"/>
      <c r="DX256" s="90"/>
      <c r="DY256" s="90"/>
      <c r="DZ256" s="90"/>
      <c r="EA256" s="90"/>
      <c r="EB256" s="90"/>
      <c r="EC256" s="90"/>
      <c r="ED256" s="90"/>
      <c r="EE256" s="90"/>
      <c r="EF256" s="90"/>
      <c r="EG256" s="90"/>
      <c r="EH256" s="90"/>
      <c r="EI256" s="90"/>
      <c r="EJ256" s="90"/>
      <c r="EK256" s="90"/>
      <c r="EL256" s="90"/>
      <c r="EM256" s="90"/>
      <c r="EN256" s="90"/>
      <c r="EO256" s="90"/>
      <c r="EP256" s="90"/>
      <c r="EQ256" s="90"/>
      <c r="ER256" s="90"/>
      <c r="ES256" s="90"/>
      <c r="ET256" s="90"/>
      <c r="EU256" s="90"/>
      <c r="EV256" s="90"/>
      <c r="EW256" s="90"/>
      <c r="EX256" s="90"/>
      <c r="EY256" s="90"/>
      <c r="EZ256" s="90"/>
      <c r="FA256" s="90"/>
      <c r="FB256" s="90"/>
      <c r="FC256" s="90"/>
      <c r="FD256" s="90"/>
      <c r="FE256" s="90"/>
      <c r="FF256" s="90"/>
      <c r="FG256" s="90"/>
      <c r="FH256" s="90"/>
      <c r="FI256" s="90"/>
      <c r="FJ256" s="90"/>
      <c r="FK256" s="90"/>
      <c r="FL256" s="90"/>
      <c r="FM256" s="90"/>
      <c r="FN256" s="90"/>
      <c r="FO256" s="90"/>
      <c r="FP256" s="90"/>
      <c r="FQ256" s="90"/>
      <c r="FR256" s="90"/>
      <c r="FS256" s="90"/>
      <c r="FT256" s="90"/>
      <c r="FU256" s="90"/>
      <c r="FV256" s="90"/>
      <c r="FW256" s="90"/>
      <c r="FX256" s="90"/>
      <c r="FY256" s="90"/>
      <c r="FZ256" s="90"/>
      <c r="GA256" s="90"/>
      <c r="GB256" s="90"/>
      <c r="GC256" s="90"/>
      <c r="GD256" s="90"/>
      <c r="GE256" s="90"/>
      <c r="GF256" s="90"/>
      <c r="GG256" s="90"/>
      <c r="GH256" s="90"/>
      <c r="GI256" s="90"/>
      <c r="GJ256" s="90"/>
      <c r="GK256" s="90"/>
      <c r="GL256" s="90"/>
      <c r="GM256" s="90"/>
      <c r="GN256" s="90"/>
      <c r="GO256" s="90"/>
      <c r="GP256" s="90"/>
      <c r="GQ256" s="90"/>
      <c r="GR256" s="90"/>
      <c r="GS256" s="90"/>
      <c r="GT256" s="90"/>
      <c r="GU256" s="90"/>
      <c r="GV256" s="90"/>
      <c r="GW256" s="90"/>
      <c r="GX256" s="90"/>
      <c r="GY256" s="90"/>
      <c r="GZ256" s="90"/>
      <c r="HA256" s="90"/>
      <c r="HB256" s="90"/>
      <c r="HC256" s="90"/>
      <c r="HD256" s="90"/>
      <c r="HE256" s="90"/>
      <c r="HF256" s="90"/>
      <c r="HG256" s="90"/>
      <c r="HH256" s="90"/>
      <c r="HI256" s="90"/>
      <c r="HJ256" s="90"/>
      <c r="HK256" s="90"/>
      <c r="HL256" s="90"/>
      <c r="HM256" s="90"/>
      <c r="HN256" s="90"/>
      <c r="HO256" s="90"/>
      <c r="HP256" s="90"/>
      <c r="HQ256" s="90"/>
      <c r="HR256" s="90"/>
      <c r="HS256" s="90"/>
      <c r="HT256" s="90"/>
      <c r="HU256" s="90"/>
      <c r="HV256" s="90"/>
      <c r="HW256" s="90"/>
      <c r="HX256" s="90"/>
      <c r="HY256" s="90"/>
      <c r="HZ256" s="90"/>
      <c r="IA256" s="90"/>
      <c r="IB256" s="90"/>
      <c r="IC256" s="90"/>
      <c r="ID256" s="90"/>
      <c r="IE256" s="90"/>
      <c r="IF256" s="90"/>
      <c r="IG256" s="90"/>
      <c r="IH256" s="90"/>
      <c r="II256" s="90"/>
      <c r="IJ256" s="90"/>
      <c r="IK256" s="90"/>
      <c r="IL256" s="90"/>
      <c r="IM256" s="90"/>
      <c r="IN256" s="90"/>
      <c r="IO256" s="90"/>
      <c r="IP256" s="90"/>
      <c r="IQ256" s="90"/>
      <c r="IR256" s="90"/>
      <c r="IS256" s="90"/>
      <c r="IT256" s="90"/>
      <c r="IU256" s="90"/>
      <c r="IV256" s="90"/>
      <c r="IW256" s="90"/>
      <c r="IX256" s="90"/>
      <c r="IY256" s="90"/>
      <c r="IZ256" s="90"/>
      <c r="JA256" s="90"/>
      <c r="JB256" s="90"/>
      <c r="JC256" s="90"/>
      <c r="JD256" s="90"/>
      <c r="JE256" s="90"/>
      <c r="JF256" s="90"/>
      <c r="JG256" s="90"/>
      <c r="JH256" s="90"/>
      <c r="JI256" s="90"/>
      <c r="JJ256" s="90"/>
      <c r="JK256" s="90"/>
      <c r="JL256" s="90"/>
      <c r="JM256" s="90"/>
      <c r="JN256" s="90"/>
      <c r="JO256" s="90"/>
      <c r="JP256" s="90"/>
      <c r="JQ256" s="90"/>
      <c r="JR256" s="90"/>
      <c r="JS256" s="90"/>
      <c r="JT256" s="90"/>
      <c r="JU256" s="90"/>
      <c r="JV256" s="90"/>
      <c r="JW256" s="90"/>
      <c r="JX256" s="90"/>
      <c r="JY256" s="90"/>
      <c r="JZ256" s="90"/>
      <c r="KA256" s="90"/>
      <c r="KB256" s="90"/>
      <c r="KC256" s="90"/>
      <c r="KD256" s="90"/>
      <c r="KE256" s="90"/>
      <c r="KF256" s="90"/>
      <c r="KG256" s="90"/>
      <c r="KH256" s="90"/>
      <c r="KI256" s="90"/>
      <c r="KJ256" s="90"/>
      <c r="KK256" s="90"/>
      <c r="KL256" s="90"/>
      <c r="KM256" s="90"/>
      <c r="KN256" s="90"/>
      <c r="KO256" s="90"/>
      <c r="KP256" s="90"/>
      <c r="KQ256" s="90"/>
      <c r="KR256" s="90"/>
      <c r="KS256" s="90"/>
      <c r="KT256" s="90"/>
      <c r="KU256" s="90"/>
      <c r="KV256" s="90"/>
      <c r="KW256" s="90"/>
      <c r="KX256" s="90"/>
      <c r="KY256" s="90"/>
      <c r="KZ256" s="90"/>
      <c r="LA256" s="90"/>
      <c r="LB256" s="90"/>
      <c r="LC256" s="90"/>
      <c r="LD256" s="90"/>
      <c r="LE256" s="90"/>
      <c r="LF256" s="90"/>
      <c r="LG256" s="90"/>
      <c r="LH256" s="90"/>
      <c r="LI256" s="90"/>
      <c r="LJ256" s="90"/>
      <c r="LK256" s="90"/>
      <c r="LL256" s="90"/>
      <c r="LM256" s="90"/>
      <c r="LN256" s="90"/>
      <c r="LO256" s="90"/>
      <c r="LP256" s="90"/>
      <c r="LQ256" s="90"/>
      <c r="LR256" s="90"/>
      <c r="LS256" s="90"/>
      <c r="LT256" s="90"/>
      <c r="LU256" s="90"/>
      <c r="LV256" s="90"/>
      <c r="LW256" s="90"/>
      <c r="LX256" s="90"/>
      <c r="LY256" s="90"/>
      <c r="LZ256" s="90"/>
      <c r="MA256" s="90"/>
      <c r="MB256" s="90"/>
      <c r="MC256" s="90"/>
      <c r="MD256" s="90"/>
      <c r="ME256" s="90"/>
      <c r="MF256" s="90"/>
      <c r="MG256" s="90"/>
      <c r="MH256" s="90"/>
      <c r="MI256" s="90"/>
      <c r="MJ256" s="90"/>
      <c r="MK256" s="90"/>
      <c r="ML256" s="90"/>
      <c r="MM256" s="90"/>
      <c r="MN256" s="90"/>
      <c r="MO256" s="90"/>
      <c r="MP256" s="90"/>
      <c r="MQ256" s="90"/>
      <c r="MR256" s="90"/>
      <c r="MS256" s="90"/>
      <c r="MT256" s="90"/>
      <c r="MU256" s="90"/>
      <c r="MV256" s="90"/>
      <c r="MW256" s="90"/>
      <c r="MX256" s="90"/>
      <c r="MY256" s="90"/>
      <c r="MZ256" s="90"/>
      <c r="NA256" s="90"/>
      <c r="NB256" s="90"/>
      <c r="NC256" s="90"/>
      <c r="ND256" s="90"/>
      <c r="NE256" s="90"/>
      <c r="NF256" s="90"/>
      <c r="NG256" s="90"/>
      <c r="NH256" s="90"/>
      <c r="NI256" s="90"/>
      <c r="NJ256" s="90"/>
      <c r="NK256" s="90"/>
      <c r="NL256" s="90"/>
      <c r="NM256" s="90"/>
      <c r="NN256" s="90"/>
      <c r="NO256" s="90"/>
      <c r="NP256" s="90"/>
      <c r="NQ256" s="90"/>
      <c r="NR256" s="90"/>
      <c r="NS256" s="90"/>
      <c r="NT256" s="90"/>
      <c r="NU256" s="90"/>
      <c r="NV256" s="90"/>
      <c r="NW256" s="90"/>
      <c r="NX256" s="90"/>
      <c r="NY256" s="90"/>
      <c r="NZ256" s="90"/>
      <c r="OA256" s="90"/>
      <c r="OB256" s="90"/>
      <c r="OC256" s="90"/>
      <c r="OD256" s="90"/>
      <c r="OE256" s="90"/>
      <c r="OF256" s="90"/>
      <c r="OG256" s="90"/>
      <c r="OH256" s="90"/>
      <c r="OI256" s="90"/>
      <c r="OJ256" s="90"/>
      <c r="OK256" s="90"/>
      <c r="OL256" s="90"/>
      <c r="OM256" s="90"/>
      <c r="ON256" s="90"/>
      <c r="OO256" s="90"/>
      <c r="OP256" s="90"/>
      <c r="OQ256" s="90"/>
      <c r="OR256" s="90"/>
      <c r="OS256" s="90"/>
      <c r="OT256" s="90"/>
      <c r="OU256" s="90"/>
      <c r="OV256" s="90"/>
      <c r="OW256" s="90"/>
      <c r="OX256" s="90"/>
      <c r="OY256" s="90"/>
      <c r="OZ256" s="90"/>
      <c r="PA256" s="90"/>
      <c r="PB256" s="90"/>
      <c r="PC256" s="90"/>
      <c r="PD256" s="90"/>
      <c r="PE256" s="90"/>
      <c r="PF256" s="90"/>
      <c r="PG256" s="90"/>
      <c r="PH256" s="90"/>
      <c r="PI256" s="90"/>
      <c r="PJ256" s="90"/>
      <c r="PK256" s="90"/>
      <c r="PL256" s="90"/>
      <c r="PM256" s="90"/>
      <c r="PN256" s="90"/>
      <c r="PO256" s="90"/>
      <c r="PP256" s="90"/>
      <c r="PQ256" s="90"/>
      <c r="PR256" s="90"/>
      <c r="PS256" s="90"/>
      <c r="PT256" s="90"/>
      <c r="PU256" s="90"/>
      <c r="PV256" s="90"/>
      <c r="PW256" s="90"/>
      <c r="PX256" s="90"/>
      <c r="PY256" s="90"/>
      <c r="PZ256" s="90"/>
      <c r="QA256" s="90"/>
      <c r="QB256" s="90"/>
      <c r="QC256" s="90"/>
      <c r="QD256" s="90"/>
      <c r="QE256" s="90"/>
      <c r="QF256" s="90"/>
      <c r="QG256" s="90"/>
      <c r="QH256" s="90"/>
      <c r="QI256" s="90"/>
      <c r="QJ256" s="90"/>
      <c r="QK256" s="90"/>
      <c r="QL256" s="90"/>
      <c r="QM256" s="90"/>
      <c r="QN256" s="90"/>
      <c r="QO256" s="90"/>
      <c r="QP256" s="90"/>
      <c r="QQ256" s="90"/>
      <c r="QR256" s="90"/>
      <c r="QS256" s="90"/>
      <c r="QT256" s="90"/>
      <c r="QU256" s="90"/>
      <c r="QV256" s="90"/>
      <c r="QW256" s="90"/>
      <c r="QX256" s="90"/>
      <c r="QY256" s="90"/>
      <c r="QZ256" s="90"/>
      <c r="RA256" s="90"/>
      <c r="RB256" s="90"/>
      <c r="RC256" s="90"/>
      <c r="RD256" s="90"/>
      <c r="RE256" s="90"/>
      <c r="RF256" s="90"/>
      <c r="RG256" s="90"/>
      <c r="RH256" s="90"/>
      <c r="RI256" s="90"/>
      <c r="RJ256" s="90"/>
      <c r="RK256" s="90"/>
      <c r="RL256" s="90"/>
      <c r="RM256" s="90"/>
      <c r="RN256" s="90"/>
      <c r="RO256" s="90"/>
      <c r="RP256" s="90"/>
      <c r="RQ256" s="90"/>
      <c r="RR256" s="90"/>
      <c r="RS256" s="90"/>
      <c r="RT256" s="90"/>
      <c r="RU256" s="90"/>
      <c r="RV256" s="90"/>
      <c r="RW256" s="90"/>
      <c r="RX256" s="90"/>
      <c r="RY256" s="90"/>
      <c r="RZ256" s="90"/>
      <c r="SA256" s="90"/>
      <c r="SB256" s="90"/>
      <c r="SC256" s="90"/>
      <c r="SD256" s="90"/>
      <c r="SE256" s="90"/>
      <c r="SF256" s="90"/>
      <c r="SG256" s="90"/>
      <c r="SH256" s="90"/>
      <c r="SI256" s="90"/>
      <c r="SJ256" s="90"/>
      <c r="SK256" s="90"/>
      <c r="SL256" s="90"/>
      <c r="SM256" s="90"/>
      <c r="SN256" s="90"/>
      <c r="SO256" s="90"/>
      <c r="SP256" s="90"/>
      <c r="SQ256" s="90"/>
      <c r="SR256" s="90"/>
      <c r="SS256" s="90"/>
      <c r="ST256" s="90"/>
      <c r="SU256" s="90"/>
      <c r="SV256" s="90"/>
      <c r="SW256" s="90"/>
      <c r="SX256" s="90"/>
      <c r="SY256" s="90"/>
      <c r="SZ256" s="90"/>
      <c r="TA256" s="90"/>
      <c r="TB256" s="90"/>
      <c r="TC256" s="90"/>
      <c r="TD256" s="90"/>
      <c r="TE256" s="90"/>
      <c r="TF256" s="90"/>
      <c r="TG256" s="90"/>
      <c r="TH256" s="90"/>
      <c r="TI256" s="90"/>
      <c r="TJ256" s="90"/>
      <c r="TK256" s="90"/>
      <c r="TL256" s="90"/>
      <c r="TM256" s="90"/>
      <c r="TN256" s="90"/>
      <c r="TO256" s="90"/>
      <c r="TP256" s="90"/>
      <c r="TQ256" s="90"/>
      <c r="TR256" s="90"/>
      <c r="TS256" s="90"/>
      <c r="TT256" s="90"/>
      <c r="TU256" s="90"/>
      <c r="TV256" s="90"/>
      <c r="TW256" s="90"/>
      <c r="TX256" s="90"/>
      <c r="TY256" s="90"/>
      <c r="TZ256" s="90"/>
      <c r="UA256" s="90"/>
      <c r="UB256" s="90"/>
      <c r="UC256" s="90"/>
      <c r="UD256" s="90"/>
      <c r="UE256" s="90"/>
      <c r="UF256" s="90"/>
      <c r="UG256" s="90"/>
      <c r="UH256" s="90"/>
      <c r="UI256" s="90"/>
      <c r="UJ256" s="90"/>
      <c r="UK256" s="90"/>
      <c r="UL256" s="90"/>
      <c r="UM256" s="90"/>
      <c r="UN256" s="90"/>
      <c r="UO256" s="90"/>
      <c r="UP256" s="90"/>
      <c r="UQ256" s="90"/>
      <c r="UR256" s="90"/>
      <c r="US256" s="90"/>
      <c r="UT256" s="90"/>
      <c r="UU256" s="90"/>
      <c r="UV256" s="90"/>
      <c r="UW256" s="90"/>
      <c r="UX256" s="90"/>
      <c r="UY256" s="90"/>
      <c r="UZ256" s="90"/>
      <c r="VA256" s="90"/>
      <c r="VB256" s="90"/>
      <c r="VC256" s="90"/>
      <c r="VD256" s="90"/>
      <c r="VE256" s="90"/>
      <c r="VF256" s="90"/>
      <c r="VG256" s="90"/>
      <c r="VH256" s="90"/>
      <c r="VI256" s="90"/>
      <c r="VJ256" s="90"/>
      <c r="VK256" s="90"/>
      <c r="VL256" s="90"/>
      <c r="VM256" s="90"/>
      <c r="VN256" s="90"/>
      <c r="VO256" s="90"/>
      <c r="VP256" s="90"/>
      <c r="VQ256" s="90"/>
      <c r="VR256" s="90"/>
      <c r="VS256" s="90"/>
      <c r="VT256" s="90"/>
      <c r="VU256" s="90"/>
      <c r="VV256" s="90"/>
      <c r="VW256" s="90"/>
      <c r="VX256" s="90"/>
      <c r="VY256" s="90"/>
      <c r="VZ256" s="90"/>
      <c r="WA256" s="90"/>
      <c r="WB256" s="90"/>
      <c r="WC256" s="90"/>
      <c r="WD256" s="90"/>
      <c r="WE256" s="90"/>
      <c r="WF256" s="90"/>
      <c r="WG256" s="90"/>
      <c r="WH256" s="90"/>
      <c r="WI256" s="90"/>
      <c r="WJ256" s="90"/>
      <c r="WK256" s="90"/>
      <c r="WL256" s="90"/>
      <c r="WM256" s="90"/>
      <c r="WN256" s="90"/>
      <c r="WO256" s="90"/>
      <c r="WP256" s="90"/>
      <c r="WQ256" s="90"/>
      <c r="WR256" s="90"/>
      <c r="WS256" s="90"/>
      <c r="WT256" s="90"/>
      <c r="WU256" s="90"/>
      <c r="WV256" s="90"/>
      <c r="WW256" s="90"/>
      <c r="WX256" s="90"/>
      <c r="WY256" s="90"/>
      <c r="WZ256" s="90"/>
      <c r="XA256" s="90"/>
      <c r="XB256" s="90"/>
      <c r="XC256" s="90"/>
      <c r="XD256" s="90"/>
      <c r="XE256" s="90"/>
      <c r="XF256" s="90"/>
      <c r="XG256" s="90"/>
      <c r="XH256" s="90"/>
      <c r="XI256" s="90"/>
      <c r="XJ256" s="90"/>
      <c r="XK256" s="90"/>
      <c r="XL256" s="90"/>
      <c r="XM256" s="90"/>
      <c r="XN256" s="90"/>
      <c r="XO256" s="90"/>
      <c r="XP256" s="90"/>
      <c r="XQ256" s="90"/>
      <c r="XR256" s="90"/>
      <c r="XS256" s="90"/>
      <c r="XT256" s="90"/>
      <c r="XU256" s="90"/>
      <c r="XV256" s="90"/>
      <c r="XW256" s="90"/>
      <c r="XX256" s="90"/>
      <c r="XY256" s="90"/>
      <c r="XZ256" s="90"/>
      <c r="YA256" s="90"/>
      <c r="YB256" s="90"/>
      <c r="YC256" s="90"/>
      <c r="YD256" s="90"/>
      <c r="YE256" s="90"/>
      <c r="YF256" s="90"/>
      <c r="YG256" s="90"/>
      <c r="YH256" s="90"/>
      <c r="YI256" s="90"/>
      <c r="YJ256" s="90"/>
      <c r="YK256" s="90"/>
      <c r="YL256" s="90"/>
      <c r="YM256" s="90"/>
      <c r="YN256" s="90"/>
      <c r="YO256" s="90"/>
      <c r="YP256" s="90"/>
      <c r="YQ256" s="90"/>
      <c r="YR256" s="90"/>
      <c r="YS256" s="90"/>
      <c r="YT256" s="90"/>
      <c r="YU256" s="90"/>
      <c r="YV256" s="90"/>
      <c r="YW256" s="90"/>
      <c r="YX256" s="90"/>
      <c r="YY256" s="90"/>
      <c r="YZ256" s="90"/>
      <c r="ZA256" s="90"/>
      <c r="ZB256" s="90"/>
      <c r="ZC256" s="90"/>
      <c r="ZD256" s="90"/>
      <c r="ZE256" s="90"/>
      <c r="ZF256" s="90"/>
      <c r="ZG256" s="90"/>
      <c r="ZH256" s="90"/>
      <c r="ZI256" s="90"/>
      <c r="ZJ256" s="90"/>
      <c r="ZK256" s="90"/>
      <c r="ZL256" s="90"/>
      <c r="ZM256" s="90"/>
      <c r="ZN256" s="90"/>
      <c r="ZO256" s="90"/>
      <c r="ZP256" s="90"/>
      <c r="ZQ256" s="90"/>
      <c r="ZR256" s="90"/>
      <c r="ZS256" s="90"/>
      <c r="ZT256" s="90"/>
      <c r="ZU256" s="90"/>
      <c r="ZV256" s="90"/>
      <c r="ZW256" s="90"/>
      <c r="ZX256" s="90"/>
      <c r="ZY256" s="90"/>
      <c r="ZZ256" s="90"/>
      <c r="AAA256" s="90"/>
      <c r="AAB256" s="90"/>
      <c r="AAC256" s="90"/>
      <c r="AAD256" s="90"/>
      <c r="AAE256" s="90"/>
      <c r="AAF256" s="90"/>
      <c r="AAG256" s="90"/>
      <c r="AAH256" s="90"/>
      <c r="AAI256" s="90"/>
      <c r="AAJ256" s="90"/>
      <c r="AAK256" s="90"/>
      <c r="AAL256" s="90"/>
      <c r="AAM256" s="90"/>
      <c r="AAN256" s="90"/>
      <c r="AAO256" s="90"/>
      <c r="AAP256" s="90"/>
      <c r="AAQ256" s="90"/>
      <c r="AAR256" s="90"/>
      <c r="AAS256" s="90"/>
      <c r="AAT256" s="90"/>
      <c r="AAU256" s="90"/>
      <c r="AAV256" s="90"/>
      <c r="AAW256" s="90"/>
      <c r="AAX256" s="90"/>
      <c r="AAY256" s="90"/>
      <c r="AAZ256" s="90"/>
      <c r="ABA256" s="90"/>
      <c r="ABB256" s="90"/>
      <c r="ABC256" s="90"/>
      <c r="ABD256" s="90"/>
      <c r="ABE256" s="90"/>
      <c r="ABF256" s="90"/>
      <c r="ABG256" s="90"/>
      <c r="ABH256" s="90"/>
      <c r="ABI256" s="90"/>
      <c r="ABJ256" s="90"/>
      <c r="ABK256" s="90"/>
      <c r="ABL256" s="90"/>
      <c r="ABM256" s="90"/>
      <c r="ABN256" s="90"/>
      <c r="ABO256" s="90"/>
      <c r="ABP256" s="90"/>
      <c r="ABQ256" s="90"/>
      <c r="ABR256" s="90"/>
      <c r="ABS256" s="90"/>
      <c r="ABT256" s="90"/>
      <c r="ABU256" s="90"/>
      <c r="ABV256" s="90"/>
      <c r="ABW256" s="90"/>
      <c r="ABX256" s="90"/>
      <c r="ABY256" s="90"/>
      <c r="ABZ256" s="90"/>
      <c r="ACA256" s="90"/>
      <c r="ACB256" s="90"/>
      <c r="ACC256" s="90"/>
      <c r="ACD256" s="90"/>
      <c r="ACE256" s="90"/>
      <c r="ACF256" s="90"/>
      <c r="ACG256" s="90"/>
      <c r="ACH256" s="90"/>
      <c r="ACI256" s="90"/>
      <c r="ACJ256" s="90"/>
      <c r="ACK256" s="90"/>
      <c r="ACL256" s="90"/>
      <c r="ACM256" s="90"/>
      <c r="ACN256" s="90"/>
      <c r="ACO256" s="90"/>
      <c r="ACP256" s="90"/>
      <c r="ACQ256" s="90"/>
      <c r="ACR256" s="90"/>
      <c r="ACS256" s="90"/>
      <c r="ACT256" s="90"/>
      <c r="ACU256" s="90"/>
      <c r="ACV256" s="90"/>
      <c r="ACW256" s="90"/>
      <c r="ACX256" s="90"/>
      <c r="ACY256" s="90"/>
      <c r="ACZ256" s="90"/>
      <c r="ADA256" s="90"/>
      <c r="ADB256" s="90"/>
      <c r="ADC256" s="90"/>
      <c r="ADD256" s="90"/>
      <c r="ADE256" s="90"/>
      <c r="ADF256" s="90"/>
      <c r="ADG256" s="90"/>
      <c r="ADH256" s="90"/>
      <c r="ADI256" s="90"/>
      <c r="ADJ256" s="90"/>
      <c r="ADK256" s="90"/>
      <c r="ADL256" s="90"/>
      <c r="ADM256" s="90"/>
      <c r="ADN256" s="90"/>
      <c r="ADO256" s="90"/>
      <c r="ADP256" s="90"/>
      <c r="ADQ256" s="90"/>
      <c r="ADR256" s="90"/>
      <c r="ADS256" s="90"/>
      <c r="ADT256" s="90"/>
      <c r="ADU256" s="90"/>
      <c r="ADV256" s="90"/>
      <c r="ADW256" s="90"/>
      <c r="ADX256" s="90"/>
      <c r="ADY256" s="90"/>
      <c r="ADZ256" s="90"/>
      <c r="AEA256" s="90"/>
      <c r="AEB256" s="90"/>
      <c r="AEC256" s="90"/>
      <c r="AED256" s="90"/>
      <c r="AEE256" s="90"/>
      <c r="AEF256" s="90"/>
      <c r="AEG256" s="90"/>
      <c r="AEH256" s="90"/>
      <c r="AEI256" s="90"/>
      <c r="AEJ256" s="90"/>
      <c r="AEK256" s="90"/>
      <c r="AEL256" s="90"/>
      <c r="AEM256" s="90"/>
      <c r="AEN256" s="90"/>
      <c r="AEO256" s="90"/>
      <c r="AEP256" s="90"/>
      <c r="AEQ256" s="90"/>
      <c r="AER256" s="90"/>
      <c r="AES256" s="90"/>
      <c r="AET256" s="90"/>
      <c r="AEU256" s="90"/>
      <c r="AEV256" s="90"/>
      <c r="AEW256" s="90"/>
      <c r="AEX256" s="90"/>
      <c r="AEY256" s="90"/>
      <c r="AEZ256" s="90"/>
      <c r="AFA256" s="90"/>
      <c r="AFB256" s="90"/>
      <c r="AFC256" s="90"/>
      <c r="AFD256" s="90"/>
      <c r="AFE256" s="90"/>
      <c r="AFF256" s="90"/>
      <c r="AFG256" s="90"/>
      <c r="AFH256" s="90"/>
      <c r="AFI256" s="90"/>
      <c r="AFJ256" s="90"/>
      <c r="AFK256" s="90"/>
      <c r="AFL256" s="90"/>
      <c r="AFM256" s="90"/>
      <c r="AFN256" s="90"/>
      <c r="AFO256" s="90"/>
      <c r="AFP256" s="90"/>
      <c r="AFQ256" s="90"/>
      <c r="AFR256" s="90"/>
      <c r="AFS256" s="90"/>
      <c r="AFT256" s="90"/>
      <c r="AFU256" s="90"/>
      <c r="AFV256" s="90"/>
      <c r="AFW256" s="90"/>
      <c r="AFX256" s="90"/>
      <c r="AFY256" s="90"/>
      <c r="AFZ256" s="90"/>
      <c r="AGA256" s="90"/>
      <c r="AGB256" s="90"/>
      <c r="AGC256" s="90"/>
      <c r="AGD256" s="90"/>
      <c r="AGE256" s="90"/>
      <c r="AGF256" s="90"/>
      <c r="AGG256" s="90"/>
      <c r="AGH256" s="90"/>
      <c r="AGI256" s="90"/>
      <c r="AGJ256" s="90"/>
      <c r="AGK256" s="90"/>
      <c r="AGL256" s="90"/>
      <c r="AGM256" s="90"/>
      <c r="AGN256" s="90"/>
      <c r="AGO256" s="90"/>
      <c r="AGP256" s="90"/>
      <c r="AGQ256" s="90"/>
      <c r="AGR256" s="90"/>
      <c r="AGS256" s="90"/>
      <c r="AGT256" s="90"/>
      <c r="AGU256" s="90"/>
      <c r="AGV256" s="90"/>
      <c r="AGW256" s="90"/>
      <c r="AGX256" s="90"/>
      <c r="AGY256" s="90"/>
      <c r="AGZ256" s="90"/>
      <c r="AHA256" s="90"/>
      <c r="AHB256" s="90"/>
      <c r="AHC256" s="90"/>
      <c r="AHD256" s="90"/>
      <c r="AHE256" s="90"/>
      <c r="AHF256" s="90"/>
      <c r="AHG256" s="90"/>
      <c r="AHH256" s="90"/>
      <c r="AHI256" s="90"/>
      <c r="AHJ256" s="90"/>
      <c r="AHK256" s="90"/>
      <c r="AHL256" s="90"/>
      <c r="AHM256" s="90"/>
      <c r="AHN256" s="90"/>
      <c r="AHO256" s="90"/>
      <c r="AHP256" s="90"/>
      <c r="AHQ256" s="90"/>
      <c r="AHR256" s="90"/>
      <c r="AHS256" s="90"/>
      <c r="AHT256" s="90"/>
      <c r="AHU256" s="90"/>
      <c r="AHV256" s="90"/>
      <c r="AHW256" s="90"/>
      <c r="AHX256" s="90"/>
      <c r="AHY256" s="90"/>
      <c r="AHZ256" s="90"/>
      <c r="AIA256" s="90"/>
      <c r="AIB256" s="90"/>
      <c r="AIC256" s="90"/>
      <c r="AID256" s="90"/>
      <c r="AIE256" s="90"/>
      <c r="AIF256" s="90"/>
      <c r="AIG256" s="90"/>
      <c r="AIH256" s="90"/>
      <c r="AII256" s="90"/>
      <c r="AIJ256" s="90"/>
      <c r="AIK256" s="90"/>
      <c r="AIL256" s="90"/>
      <c r="AIM256" s="90"/>
      <c r="AIN256" s="90"/>
      <c r="AIO256" s="90"/>
      <c r="AIP256" s="90"/>
      <c r="AIQ256" s="90"/>
      <c r="AIR256" s="90"/>
      <c r="AIS256" s="90"/>
      <c r="AIT256" s="90"/>
      <c r="AIU256" s="90"/>
      <c r="AIV256" s="90"/>
      <c r="AIW256" s="90"/>
      <c r="AIX256" s="90"/>
      <c r="AIY256" s="90"/>
      <c r="AIZ256" s="90"/>
      <c r="AJA256" s="90"/>
      <c r="AJB256" s="90"/>
      <c r="AJC256" s="90"/>
      <c r="AJD256" s="90"/>
      <c r="AJE256" s="90"/>
      <c r="AJF256" s="90"/>
      <c r="AJG256" s="90"/>
      <c r="AJH256" s="90"/>
      <c r="AJI256" s="90"/>
      <c r="AJJ256" s="90"/>
      <c r="AJK256" s="90"/>
      <c r="AJL256" s="90"/>
      <c r="AJM256" s="90"/>
      <c r="AJN256" s="90"/>
      <c r="AJO256" s="90"/>
      <c r="AJP256" s="90"/>
      <c r="AJQ256" s="90"/>
      <c r="AJR256" s="90"/>
      <c r="AJS256" s="90"/>
      <c r="AJT256" s="90"/>
      <c r="AJU256" s="90"/>
      <c r="AJV256" s="90"/>
      <c r="AJW256" s="90"/>
      <c r="AJX256" s="90"/>
      <c r="AJY256" s="90"/>
      <c r="AJZ256" s="90"/>
      <c r="AKA256" s="90"/>
      <c r="AKB256" s="90"/>
      <c r="AKC256" s="90"/>
      <c r="AKD256" s="90"/>
      <c r="AKE256" s="90"/>
      <c r="AKF256" s="90"/>
      <c r="AKG256" s="90"/>
      <c r="AKH256" s="90"/>
      <c r="AKI256" s="90"/>
      <c r="AKJ256" s="90"/>
      <c r="AKK256" s="90"/>
      <c r="AKL256" s="90"/>
      <c r="AKM256" s="90"/>
      <c r="AKN256" s="90"/>
      <c r="AKO256" s="90"/>
      <c r="AKP256" s="90"/>
      <c r="AKQ256" s="90"/>
      <c r="AKR256" s="90"/>
      <c r="AKS256" s="90"/>
      <c r="AKT256" s="90"/>
      <c r="AKU256" s="90"/>
      <c r="AKV256" s="90"/>
      <c r="AKW256" s="90"/>
      <c r="AKX256" s="90"/>
      <c r="AKY256" s="90"/>
      <c r="AKZ256" s="90"/>
      <c r="ALA256" s="90"/>
      <c r="ALB256" s="90"/>
      <c r="ALC256" s="90"/>
      <c r="ALD256" s="90"/>
      <c r="ALE256" s="90"/>
      <c r="ALF256" s="90"/>
      <c r="ALG256" s="90"/>
      <c r="ALH256" s="90"/>
      <c r="ALI256" s="90"/>
      <c r="ALJ256" s="90"/>
      <c r="ALK256" s="90"/>
      <c r="ALL256" s="90"/>
      <c r="ALM256" s="90"/>
      <c r="ALN256" s="90"/>
      <c r="ALO256" s="90"/>
      <c r="ALP256" s="90"/>
      <c r="ALQ256" s="90"/>
      <c r="ALR256" s="90"/>
      <c r="ALS256" s="90"/>
      <c r="ALT256" s="90"/>
      <c r="ALU256" s="90"/>
      <c r="ALV256" s="90"/>
      <c r="ALW256" s="90"/>
      <c r="ALX256" s="90"/>
      <c r="ALY256" s="90"/>
      <c r="ALZ256" s="90"/>
      <c r="AMA256" s="90"/>
      <c r="AMB256" s="90"/>
      <c r="AMC256" s="90"/>
      <c r="AMD256" s="90"/>
      <c r="AME256" s="90"/>
      <c r="AMF256" s="90"/>
      <c r="AMG256" s="90"/>
      <c r="AMH256" s="90"/>
    </row>
    <row r="257" spans="1:1022" ht="123.75" customHeight="1">
      <c r="A257" s="430">
        <v>76</v>
      </c>
      <c r="B257" s="433" t="s">
        <v>712</v>
      </c>
      <c r="C257" s="367"/>
      <c r="D257" s="433" t="s">
        <v>268</v>
      </c>
      <c r="E257" s="436" t="s">
        <v>289</v>
      </c>
      <c r="F257" s="427"/>
      <c r="G257" s="424"/>
      <c r="H257" s="368"/>
      <c r="I257" s="425"/>
      <c r="J257" s="136" t="s">
        <v>735</v>
      </c>
      <c r="K257" s="137" t="s">
        <v>1551</v>
      </c>
      <c r="L257" s="425"/>
      <c r="M257" s="425"/>
      <c r="N257" s="426"/>
      <c r="O257" s="369"/>
      <c r="P257" s="391"/>
      <c r="Q257" s="385"/>
      <c r="R257" s="393"/>
      <c r="S257" s="394"/>
      <c r="T257" s="385"/>
      <c r="U257" s="404"/>
      <c r="V257" s="136" t="s">
        <v>112</v>
      </c>
      <c r="W257" s="116" t="s">
        <v>1552</v>
      </c>
      <c r="X257" s="117" t="s">
        <v>1553</v>
      </c>
      <c r="Y257" s="118" t="s">
        <v>1554</v>
      </c>
      <c r="Z257" s="119" t="s">
        <v>240</v>
      </c>
      <c r="AA257" s="120" t="str">
        <f t="shared" si="5"/>
        <v>Probabilidad</v>
      </c>
      <c r="AB257" s="121" t="s">
        <v>727</v>
      </c>
      <c r="AC257" s="121" t="s">
        <v>728</v>
      </c>
      <c r="AD257" s="122" t="str">
        <f t="shared" si="6"/>
        <v>40%</v>
      </c>
      <c r="AE257" s="121" t="s">
        <v>729</v>
      </c>
      <c r="AF257" s="121" t="s">
        <v>730</v>
      </c>
      <c r="AG257" s="121" t="s">
        <v>731</v>
      </c>
      <c r="AH257" s="123">
        <f>IFERROR(IF(AND(AA256="Probabilidad",AA257="Probabilidad"),(AI256-(+AI256*AD257)),IF(AND(AA257="Probabilidad",AA256="Impacto"),(AI256-(+AI256*AD257)),IF(AA257="Impacto",AI256,""))),"")</f>
        <v>0.28799999999999998</v>
      </c>
      <c r="AI257" s="122">
        <f t="shared" si="7"/>
        <v>0.28799999999999998</v>
      </c>
      <c r="AJ257" s="387"/>
      <c r="AK257" s="388"/>
      <c r="AL257" s="124">
        <f t="shared" ref="AL257:AL262" si="341">IFERROR(IF(AND(AA256="Impacto",AA257="Impacto"),(AL256-(+AL256*AD257)),IF(AND(AA257="Impacto",AA256="Probabilidad"),(AL256-(+AL256*AD257)),IF(AA257="Probabilidad",AL256,""))),"")</f>
        <v>0.6</v>
      </c>
      <c r="AM257" s="389"/>
      <c r="AN257" s="388"/>
      <c r="AO257" s="384"/>
      <c r="AP257" s="367"/>
      <c r="AQ257" s="120" t="s">
        <v>118</v>
      </c>
      <c r="AR257" s="119" t="s">
        <v>1555</v>
      </c>
      <c r="AS257" s="119" t="s">
        <v>240</v>
      </c>
      <c r="AT257" s="126" t="s">
        <v>747</v>
      </c>
      <c r="AU257" s="127" t="s">
        <v>733</v>
      </c>
      <c r="AV257" s="371"/>
      <c r="AW257" s="142" t="s">
        <v>112</v>
      </c>
      <c r="AX257" s="128" t="s">
        <v>2866</v>
      </c>
      <c r="AY257" s="280" t="s">
        <v>3485</v>
      </c>
      <c r="AZ257" s="279" t="s">
        <v>3486</v>
      </c>
      <c r="BA257" s="143" t="s">
        <v>118</v>
      </c>
      <c r="BB257" s="264" t="s">
        <v>2866</v>
      </c>
      <c r="BC257" s="265" t="s">
        <v>3930</v>
      </c>
      <c r="BD257" s="265" t="s">
        <v>3931</v>
      </c>
      <c r="BE257" s="373"/>
      <c r="BF257" s="374"/>
      <c r="BG257" s="374"/>
      <c r="BH257" s="131"/>
    </row>
    <row r="258" spans="1:1022" ht="104.25" customHeight="1">
      <c r="A258" s="430">
        <v>76</v>
      </c>
      <c r="B258" s="433" t="s">
        <v>712</v>
      </c>
      <c r="C258" s="367"/>
      <c r="D258" s="433" t="s">
        <v>268</v>
      </c>
      <c r="E258" s="436" t="s">
        <v>289</v>
      </c>
      <c r="F258" s="427"/>
      <c r="G258" s="424"/>
      <c r="H258" s="368"/>
      <c r="I258" s="425"/>
      <c r="J258" s="136" t="s">
        <v>741</v>
      </c>
      <c r="K258" s="137" t="s">
        <v>1556</v>
      </c>
      <c r="L258" s="425"/>
      <c r="M258" s="425"/>
      <c r="N258" s="426"/>
      <c r="O258" s="369"/>
      <c r="P258" s="391"/>
      <c r="Q258" s="385"/>
      <c r="R258" s="393"/>
      <c r="S258" s="394"/>
      <c r="T258" s="385"/>
      <c r="U258" s="404"/>
      <c r="V258" s="136" t="s">
        <v>124</v>
      </c>
      <c r="W258" s="116" t="s">
        <v>1557</v>
      </c>
      <c r="X258" s="117" t="s">
        <v>1558</v>
      </c>
      <c r="Y258" s="118" t="s">
        <v>1554</v>
      </c>
      <c r="Z258" s="119" t="s">
        <v>906</v>
      </c>
      <c r="AA258" s="120" t="str">
        <f t="shared" si="5"/>
        <v>Probabilidad</v>
      </c>
      <c r="AB258" s="121" t="s">
        <v>727</v>
      </c>
      <c r="AC258" s="121" t="s">
        <v>728</v>
      </c>
      <c r="AD258" s="122" t="str">
        <f t="shared" si="6"/>
        <v>40%</v>
      </c>
      <c r="AE258" s="121" t="s">
        <v>729</v>
      </c>
      <c r="AF258" s="121" t="s">
        <v>730</v>
      </c>
      <c r="AG258" s="121" t="s">
        <v>731</v>
      </c>
      <c r="AH258" s="123">
        <f t="shared" ref="AH258:AH262" si="342">IFERROR(IF(AND(AA257="Probabilidad",AA258="Probabilidad"),(AI257-(+AI257*AD258)),IF(AND(AA258="Probabilidad",AA257="Impacto"),(AI257-(+AI257*AD258)),IF(AA258="Impacto",AI257,""))),"")</f>
        <v>0.17279999999999998</v>
      </c>
      <c r="AI258" s="122">
        <f t="shared" si="7"/>
        <v>0.17279999999999998</v>
      </c>
      <c r="AJ258" s="387"/>
      <c r="AK258" s="388"/>
      <c r="AL258" s="124">
        <f t="shared" si="341"/>
        <v>0.6</v>
      </c>
      <c r="AM258" s="389"/>
      <c r="AN258" s="388"/>
      <c r="AO258" s="384"/>
      <c r="AP258" s="367"/>
      <c r="AQ258" s="120" t="s">
        <v>128</v>
      </c>
      <c r="AR258" s="119" t="s">
        <v>1559</v>
      </c>
      <c r="AS258" s="119" t="s">
        <v>298</v>
      </c>
      <c r="AT258" s="126" t="s">
        <v>747</v>
      </c>
      <c r="AU258" s="127" t="s">
        <v>733</v>
      </c>
      <c r="AV258" s="371"/>
      <c r="AW258" s="142" t="s">
        <v>124</v>
      </c>
      <c r="AX258" s="264" t="s">
        <v>2867</v>
      </c>
      <c r="AY258" s="269" t="s">
        <v>3810</v>
      </c>
      <c r="AZ258" s="268" t="s">
        <v>3664</v>
      </c>
      <c r="BA258" s="143" t="s">
        <v>128</v>
      </c>
      <c r="BB258" s="264" t="s">
        <v>2866</v>
      </c>
      <c r="BC258" s="268" t="s">
        <v>3663</v>
      </c>
      <c r="BD258" s="268" t="s">
        <v>3664</v>
      </c>
      <c r="BE258" s="373"/>
      <c r="BF258" s="374"/>
      <c r="BG258" s="374"/>
      <c r="BH258" s="131"/>
    </row>
    <row r="259" spans="1:1022" ht="30" customHeight="1">
      <c r="A259" s="430">
        <v>76</v>
      </c>
      <c r="B259" s="433" t="s">
        <v>712</v>
      </c>
      <c r="C259" s="367"/>
      <c r="D259" s="433" t="s">
        <v>268</v>
      </c>
      <c r="E259" s="436" t="s">
        <v>289</v>
      </c>
      <c r="F259" s="427"/>
      <c r="G259" s="424"/>
      <c r="H259" s="368"/>
      <c r="I259" s="425"/>
      <c r="J259" s="136" t="s">
        <v>749</v>
      </c>
      <c r="K259" s="137"/>
      <c r="L259" s="425"/>
      <c r="M259" s="425"/>
      <c r="N259" s="426"/>
      <c r="O259" s="369"/>
      <c r="P259" s="391"/>
      <c r="Q259" s="385"/>
      <c r="R259" s="393"/>
      <c r="S259" s="394"/>
      <c r="T259" s="385"/>
      <c r="U259" s="404"/>
      <c r="V259" s="136" t="s">
        <v>131</v>
      </c>
      <c r="W259" s="116"/>
      <c r="X259" s="117"/>
      <c r="Y259" s="118"/>
      <c r="Z259" s="116"/>
      <c r="AA259" s="120" t="str">
        <f t="shared" si="5"/>
        <v/>
      </c>
      <c r="AB259" s="121"/>
      <c r="AC259" s="121"/>
      <c r="AD259" s="122" t="str">
        <f t="shared" si="6"/>
        <v/>
      </c>
      <c r="AE259" s="121"/>
      <c r="AF259" s="121"/>
      <c r="AG259" s="121"/>
      <c r="AH259" s="123" t="str">
        <f t="shared" si="342"/>
        <v/>
      </c>
      <c r="AI259" s="122" t="str">
        <f t="shared" si="7"/>
        <v/>
      </c>
      <c r="AJ259" s="387"/>
      <c r="AK259" s="388"/>
      <c r="AL259" s="124" t="str">
        <f t="shared" si="341"/>
        <v/>
      </c>
      <c r="AM259" s="389"/>
      <c r="AN259" s="388"/>
      <c r="AO259" s="384"/>
      <c r="AP259" s="367"/>
      <c r="AQ259" s="120" t="s">
        <v>136</v>
      </c>
      <c r="AR259" s="119"/>
      <c r="AS259" s="119"/>
      <c r="AT259" s="126"/>
      <c r="AU259" s="119"/>
      <c r="AV259" s="371"/>
      <c r="AW259" s="142" t="s">
        <v>131</v>
      </c>
      <c r="AX259" s="128"/>
      <c r="AY259" s="129"/>
      <c r="AZ259" s="130"/>
      <c r="BA259" s="143" t="s">
        <v>136</v>
      </c>
      <c r="BB259" s="128"/>
      <c r="BC259" s="128"/>
      <c r="BD259" s="128"/>
      <c r="BE259" s="373"/>
      <c r="BF259" s="374"/>
      <c r="BG259" s="374"/>
      <c r="BH259" s="131"/>
    </row>
    <row r="260" spans="1:1022" ht="18.95" customHeight="1">
      <c r="A260" s="430">
        <v>76</v>
      </c>
      <c r="B260" s="433" t="s">
        <v>712</v>
      </c>
      <c r="C260" s="367"/>
      <c r="D260" s="433" t="s">
        <v>268</v>
      </c>
      <c r="E260" s="436" t="s">
        <v>289</v>
      </c>
      <c r="F260" s="427"/>
      <c r="G260" s="424"/>
      <c r="H260" s="368"/>
      <c r="I260" s="425"/>
      <c r="J260" s="136" t="s">
        <v>756</v>
      </c>
      <c r="K260" s="137"/>
      <c r="L260" s="425"/>
      <c r="M260" s="425"/>
      <c r="N260" s="426"/>
      <c r="O260" s="369"/>
      <c r="P260" s="391"/>
      <c r="Q260" s="385"/>
      <c r="R260" s="393"/>
      <c r="S260" s="394"/>
      <c r="T260" s="385"/>
      <c r="U260" s="404"/>
      <c r="V260" s="136" t="s">
        <v>139</v>
      </c>
      <c r="W260" s="116"/>
      <c r="X260" s="117"/>
      <c r="Y260" s="118"/>
      <c r="Z260" s="116"/>
      <c r="AA260" s="120" t="str">
        <f t="shared" si="5"/>
        <v/>
      </c>
      <c r="AB260" s="121"/>
      <c r="AC260" s="121"/>
      <c r="AD260" s="122" t="str">
        <f t="shared" si="6"/>
        <v/>
      </c>
      <c r="AE260" s="121"/>
      <c r="AF260" s="121"/>
      <c r="AG260" s="121"/>
      <c r="AH260" s="123" t="str">
        <f t="shared" si="342"/>
        <v/>
      </c>
      <c r="AI260" s="122" t="str">
        <f t="shared" si="7"/>
        <v/>
      </c>
      <c r="AJ260" s="387"/>
      <c r="AK260" s="388"/>
      <c r="AL260" s="124" t="str">
        <f t="shared" si="341"/>
        <v/>
      </c>
      <c r="AM260" s="389"/>
      <c r="AN260" s="388"/>
      <c r="AO260" s="384"/>
      <c r="AP260" s="367"/>
      <c r="AQ260" s="120" t="s">
        <v>145</v>
      </c>
      <c r="AR260" s="119"/>
      <c r="AS260" s="119"/>
      <c r="AT260" s="126"/>
      <c r="AU260" s="119"/>
      <c r="AV260" s="371"/>
      <c r="AW260" s="142" t="s">
        <v>139</v>
      </c>
      <c r="AX260" s="128"/>
      <c r="AY260" s="129"/>
      <c r="AZ260" s="130"/>
      <c r="BA260" s="143" t="s">
        <v>145</v>
      </c>
      <c r="BB260" s="128"/>
      <c r="BC260" s="128"/>
      <c r="BD260" s="128"/>
      <c r="BE260" s="373"/>
      <c r="BF260" s="374"/>
      <c r="BG260" s="374"/>
      <c r="BH260" s="131"/>
    </row>
    <row r="261" spans="1:1022" ht="18.95" customHeight="1">
      <c r="A261" s="430">
        <v>76</v>
      </c>
      <c r="B261" s="433" t="s">
        <v>712</v>
      </c>
      <c r="C261" s="367"/>
      <c r="D261" s="433" t="s">
        <v>268</v>
      </c>
      <c r="E261" s="436" t="s">
        <v>289</v>
      </c>
      <c r="F261" s="427"/>
      <c r="G261" s="424"/>
      <c r="H261" s="368"/>
      <c r="I261" s="425"/>
      <c r="J261" s="136" t="s">
        <v>757</v>
      </c>
      <c r="K261" s="137"/>
      <c r="L261" s="425"/>
      <c r="M261" s="425"/>
      <c r="N261" s="426"/>
      <c r="O261" s="369"/>
      <c r="P261" s="391"/>
      <c r="Q261" s="385"/>
      <c r="R261" s="393"/>
      <c r="S261" s="394"/>
      <c r="T261" s="385"/>
      <c r="U261" s="404"/>
      <c r="V261" s="136" t="s">
        <v>150</v>
      </c>
      <c r="W261" s="116"/>
      <c r="X261" s="117"/>
      <c r="Y261" s="118"/>
      <c r="Z261" s="116"/>
      <c r="AA261" s="120" t="str">
        <f t="shared" si="5"/>
        <v/>
      </c>
      <c r="AB261" s="121"/>
      <c r="AC261" s="121"/>
      <c r="AD261" s="122" t="str">
        <f t="shared" si="6"/>
        <v/>
      </c>
      <c r="AE261" s="121"/>
      <c r="AF261" s="121"/>
      <c r="AG261" s="121"/>
      <c r="AH261" s="123" t="str">
        <f t="shared" si="342"/>
        <v/>
      </c>
      <c r="AI261" s="122" t="str">
        <f t="shared" si="7"/>
        <v/>
      </c>
      <c r="AJ261" s="387"/>
      <c r="AK261" s="388"/>
      <c r="AL261" s="124" t="str">
        <f t="shared" si="341"/>
        <v/>
      </c>
      <c r="AM261" s="389"/>
      <c r="AN261" s="388"/>
      <c r="AO261" s="384"/>
      <c r="AP261" s="367"/>
      <c r="AQ261" s="120" t="s">
        <v>155</v>
      </c>
      <c r="AR261" s="119"/>
      <c r="AS261" s="119"/>
      <c r="AT261" s="126"/>
      <c r="AU261" s="119"/>
      <c r="AV261" s="371"/>
      <c r="AW261" s="142" t="s">
        <v>150</v>
      </c>
      <c r="AX261" s="128"/>
      <c r="AY261" s="129"/>
      <c r="AZ261" s="130"/>
      <c r="BA261" s="143" t="s">
        <v>155</v>
      </c>
      <c r="BB261" s="128"/>
      <c r="BC261" s="128"/>
      <c r="BD261" s="128"/>
      <c r="BE261" s="373"/>
      <c r="BF261" s="374"/>
      <c r="BG261" s="374"/>
      <c r="BH261" s="131"/>
    </row>
    <row r="262" spans="1:1022" ht="23.1" customHeight="1">
      <c r="A262" s="431">
        <v>76</v>
      </c>
      <c r="B262" s="434" t="s">
        <v>712</v>
      </c>
      <c r="C262" s="367"/>
      <c r="D262" s="434" t="s">
        <v>268</v>
      </c>
      <c r="E262" s="437" t="s">
        <v>289</v>
      </c>
      <c r="F262" s="427"/>
      <c r="G262" s="424"/>
      <c r="H262" s="368"/>
      <c r="I262" s="425"/>
      <c r="J262" s="136" t="s">
        <v>758</v>
      </c>
      <c r="K262" s="137"/>
      <c r="L262" s="425"/>
      <c r="M262" s="425"/>
      <c r="N262" s="426"/>
      <c r="O262" s="369"/>
      <c r="P262" s="392"/>
      <c r="Q262" s="385"/>
      <c r="R262" s="393"/>
      <c r="S262" s="394"/>
      <c r="T262" s="385"/>
      <c r="U262" s="405"/>
      <c r="V262" s="136" t="s">
        <v>161</v>
      </c>
      <c r="W262" s="116"/>
      <c r="X262" s="117"/>
      <c r="Y262" s="118"/>
      <c r="Z262" s="116"/>
      <c r="AA262" s="120" t="str">
        <f t="shared" si="5"/>
        <v/>
      </c>
      <c r="AB262" s="121"/>
      <c r="AC262" s="121"/>
      <c r="AD262" s="122" t="str">
        <f t="shared" si="6"/>
        <v/>
      </c>
      <c r="AE262" s="121"/>
      <c r="AF262" s="121"/>
      <c r="AG262" s="121"/>
      <c r="AH262" s="123" t="str">
        <f t="shared" si="342"/>
        <v/>
      </c>
      <c r="AI262" s="122" t="str">
        <f t="shared" si="7"/>
        <v/>
      </c>
      <c r="AJ262" s="387"/>
      <c r="AK262" s="388"/>
      <c r="AL262" s="124" t="str">
        <f t="shared" si="341"/>
        <v/>
      </c>
      <c r="AM262" s="389"/>
      <c r="AN262" s="388"/>
      <c r="AO262" s="384"/>
      <c r="AP262" s="367"/>
      <c r="AQ262" s="120" t="s">
        <v>162</v>
      </c>
      <c r="AR262" s="119"/>
      <c r="AS262" s="119"/>
      <c r="AT262" s="126"/>
      <c r="AU262" s="119"/>
      <c r="AV262" s="372"/>
      <c r="AW262" s="142" t="s">
        <v>161</v>
      </c>
      <c r="AX262" s="128"/>
      <c r="AY262" s="129"/>
      <c r="AZ262" s="130"/>
      <c r="BA262" s="143" t="s">
        <v>162</v>
      </c>
      <c r="BB262" s="128"/>
      <c r="BC262" s="128"/>
      <c r="BD262" s="128"/>
      <c r="BE262" s="373"/>
      <c r="BF262" s="374"/>
      <c r="BG262" s="374"/>
      <c r="BH262" s="131"/>
    </row>
    <row r="263" spans="1:1022" s="144" customFormat="1" ht="164.25" customHeight="1">
      <c r="A263" s="429">
        <v>81</v>
      </c>
      <c r="B263" s="432" t="s">
        <v>712</v>
      </c>
      <c r="C263" s="367" t="s">
        <v>1541</v>
      </c>
      <c r="D263" s="432" t="s">
        <v>268</v>
      </c>
      <c r="E263" s="432" t="s">
        <v>289</v>
      </c>
      <c r="F263" s="427" t="s">
        <v>1542</v>
      </c>
      <c r="G263" s="424" t="s">
        <v>1560</v>
      </c>
      <c r="H263" s="368" t="str">
        <f>IF(B263="Seguridad_Información","Posibilidad de "&amp;C263&amp;"con "&amp;M263&amp;" "&amp;"por"&amp;" "&amp;I263&amp;" "&amp;"debido a"&amp;" "&amp;L263,"Posibilidad de"&amp;" "&amp;M263&amp;" "&amp;"por"&amp;" "&amp;I263&amp;" debido a"&amp;" "&amp;L263)</f>
        <v>Posibilidad de Afectación Económica y Reputacional por depositarios Provisionales y/o Liquidadores incorporados en el Registro con características erróneas debido a falencias en los controles de evaluación de la Convocatoria de Registro de Depositarios y Liquidadores</v>
      </c>
      <c r="I263" s="425" t="s">
        <v>1561</v>
      </c>
      <c r="J263" s="136" t="s">
        <v>717</v>
      </c>
      <c r="K263" s="137" t="s">
        <v>1562</v>
      </c>
      <c r="L263" s="425" t="s">
        <v>1563</v>
      </c>
      <c r="M263" s="425" t="s">
        <v>763</v>
      </c>
      <c r="N263" s="426" t="s">
        <v>1564</v>
      </c>
      <c r="O263" s="369" t="s">
        <v>1080</v>
      </c>
      <c r="P263" s="390" t="str">
        <f>IF(OR($O263=[3]Tabla_Probabilidad!$D$30,$O263=[3]Tabla_Probabilidad!$D$32,$O263=[3]Tabla_Probabilidad!$J$32),"Muy Baja",IF(OR($O263=[3]Tabla_Probabilidad!$E$30,$O263=[3]Tabla_Probabilidad!$E$32,$O263=[3]Tabla_Probabilidad!$K$32),"Baja",IF(OR($O263=[3]Tabla_Probabilidad!$F$30,$O263=[3]Tabla_Probabilidad!$F$32,$O263=[3]Tabla_Probabilidad!$L$32),"Media",IF(OR($O263=[3]Tabla_Probabilidad!$G$30,$O263=[3]Tabla_Probabilidad!$G$32,$O263=[3]Tabla_Probabilidad!$M$32),"Alta",IF(OR($O263=[3]Tabla_Probabilidad!$H$30,$O263=[3]Tabla_Probabilidad!$H$32,$O263=[3]Tabla_Probabilidad!$N$32),"Muy Alta","")))))</f>
        <v>Baja</v>
      </c>
      <c r="Q263" s="385">
        <f t="shared" ref="Q263" si="343">IF(P263="","",IF(P263="Muy Baja",0.2,IF(P263="Baja",0.4,IF(P263="Media",0.6,IF(P263="Alta",0.8,IF(P263="Muy Alta",1,))))))</f>
        <v>0.4</v>
      </c>
      <c r="R263" s="393" t="s">
        <v>1565</v>
      </c>
      <c r="S263" s="394" t="str">
        <f>IF(OR($R263=[3]Tabla_Impacto!$D$24,$R263=[3]Tabla_Impacto!$D$27,$R263=[3]Tabla_Impacto!$J$24,$R263=[3]Tabla_Impacto!$P$26,$R263=[3]Tabla_Impacto!$V$26,$R263=[3]Tabla_Impacto!$AB$26),"Leve",IF(OR($R263=[3]Tabla_Impacto!$E$24,$R263=[3]Tabla_Impacto!$E$27,$R263=[3]Tabla_Impacto!$K$24,$R263=[3]Tabla_Impacto!$Q$26,$R263=[3]Tabla_Impacto!$W$26,$R263=[3]Tabla_Impacto!$AC$26),"Menor",IF(OR($R263=[3]Tabla_Impacto!$F$24,$R263=[3]Tabla_Impacto!$F$27,$R263=[3]Tabla_Impacto!$L$24,$R263=[3]Tabla_Impacto!$R$26,$R263=[3]Tabla_Impacto!$X$26,$R263=[3]Tabla_Impacto!$AD$26),"Moderado",IF(OR($R263=[3]Tabla_Impacto!$G$24,$R263=[3]Tabla_Impacto!$G$27,$R263=[3]Tabla_Impacto!$M$24,$R263=[3]Tabla_Impacto!$S$26,$R263=[3]Tabla_Impacto!$Y$26,$R263=[3]Tabla_Impacto!$AE$26),"Mayor",IF(OR($R263=[3]Tabla_Impacto!$H$24,$R263=[3]Tabla_Impacto!$H$27,$R263=[3]Tabla_Impacto!$N$24,$R263=[3]Tabla_Impacto!$T$26,$R263=[3]Tabla_Impacto!$Z$26,$R263=[3]Tabla_Impacto!$AF$26),"Catastrófico","")))))</f>
        <v>Mayor</v>
      </c>
      <c r="T263" s="385">
        <f t="shared" ref="T263" si="344">IF(S263="","",IF(S263="Leve",0.2,IF(S263="Menor",0.4,IF(S263="Moderado",0.6,IF(S263="Mayor",0.8,IF(S263="Catastrófico",1,))))))</f>
        <v>0.8</v>
      </c>
      <c r="U263" s="403" t="str">
        <f t="shared" ref="U263" si="345">IF(OR(AND(P263="Muy Baja",S263="Leve"),AND(P263="Muy Baja",S263="Menor"),AND(P263="Baja",S263="Leve")),"Bajo",IF(OR(AND(P263="Muy baja",S263="Moderado"),AND(P263="Baja",S263="Menor"),AND(P263="Baja",S263="Moderado"),AND(P263="Media",S263="Leve"),AND(P263="Media",S263="Menor"),AND(P263="Media",S263="Moderado"),AND(P263="Alta",S263="Leve"),AND(P263="Alta",S263="Menor")),"Moderado",IF(OR(AND(P263="Muy Baja",S263="Mayor"),AND(P263="Baja",S263="Mayor"),AND(P263="Media",S263="Mayor"),AND(P263="Alta",S263="Moderado"),AND(P263="Alta",S263="Mayor"),AND(P263="Muy Alta",S263="Leve"),AND(P263="Muy Alta",S263="Menor"),AND(P263="Muy Alta",S263="Moderado"),AND(P263="Muy Alta",S263="Mayor")),"Alto",IF(OR(AND(P263="Muy Baja",S263="Catastrófico"),AND(P263="Baja",S263="Catastrófico"),AND(P263="Media",S263="Catastrófico"),AND(P263="Alta",S263="Catastrófico"),AND(P263="Muy Alta",S263="Catastrófico")),"Extremo",""))))</f>
        <v>Alto</v>
      </c>
      <c r="V263" s="136" t="s">
        <v>91</v>
      </c>
      <c r="W263" s="116" t="s">
        <v>1566</v>
      </c>
      <c r="X263" s="117" t="s">
        <v>1567</v>
      </c>
      <c r="Y263" s="118" t="s">
        <v>1568</v>
      </c>
      <c r="Z263" s="119" t="s">
        <v>906</v>
      </c>
      <c r="AA263" s="120" t="str">
        <f t="shared" si="5"/>
        <v>Probabilidad</v>
      </c>
      <c r="AB263" s="121" t="s">
        <v>727</v>
      </c>
      <c r="AC263" s="121" t="s">
        <v>728</v>
      </c>
      <c r="AD263" s="122" t="str">
        <f t="shared" si="6"/>
        <v>40%</v>
      </c>
      <c r="AE263" s="121" t="s">
        <v>729</v>
      </c>
      <c r="AF263" s="121" t="s">
        <v>730</v>
      </c>
      <c r="AG263" s="121" t="s">
        <v>731</v>
      </c>
      <c r="AH263" s="123">
        <f>IFERROR(IF(AA263="Probabilidad",(Q263-(+Q263*AD263)),IF(AA263="Impacto",Q263,"")),"")</f>
        <v>0.24</v>
      </c>
      <c r="AI263" s="122">
        <f t="shared" si="7"/>
        <v>0.24</v>
      </c>
      <c r="AJ263" s="387" t="str">
        <f t="shared" ref="AJ263" si="346">IFERROR(IF(AK263="","",IF(AK263&lt;=0.2,"Muy Baja",IF(AK263&lt;=0.4,"Baja",IF(AK263&lt;=0.6,"Media",IF(AK263&lt;=0.8,"Alta","Muy Alta"))))),"")</f>
        <v>Muy Baja</v>
      </c>
      <c r="AK263" s="388">
        <f t="shared" ref="AK263" si="347">IFERROR(LOOKUP(MAX(AI263:AI269)+1,(AI263:AI269)),"")</f>
        <v>4.2335999999999985E-2</v>
      </c>
      <c r="AL263" s="124">
        <f>IFERROR(IF(AA263="Impacto",(T263-(+T263*AD263)),IF(AA263="Probabilidad",T263,"")),"")</f>
        <v>0.8</v>
      </c>
      <c r="AM263" s="389" t="str">
        <f t="shared" ref="AM263" si="348">IFERROR(IF(AN263="","",IF(AN263&lt;=0.2,"Leve",IF(AN263&lt;=0.4,"Menor",IF(AN263&lt;=0.6,"Moderado",IF(AN263&lt;=0.8,"Mayor","Catastrófico"))))),"")</f>
        <v>Mayor</v>
      </c>
      <c r="AN263" s="388">
        <f t="shared" ref="AN263" si="349">IFERROR(LOOKUP(MAX(AL263:AL269)+1,(AL263:AL269)),"")</f>
        <v>0.8</v>
      </c>
      <c r="AO263" s="384" t="str">
        <f t="shared" ref="AO263" si="350">IFERROR(IF(OR(AND(AJ263="Muy Baja",AM263="Leve"),AND(AJ263="Muy Baja",AM263="Menor"),AND(AJ263="Baja",AM263="Leve")),"Bajo",IF(OR(AND(AJ263="Muy baja",AM263="Moderado"),AND(AJ263="Baja",AM263="Menor"),AND(AJ263="Baja",AM263="Moderado"),AND(AJ263="Media",AM263="Leve"),AND(AJ263="Media",AM263="Menor"),AND(AJ263="Media",AM263="Moderado"),AND(AJ263="Alta",AM263="Leve"),AND(AJ263="Alta",AM263="Menor")),"Moderado",IF(OR(AND(AJ263="Muy Baja",AM263="Mayor"),AND(AJ263="Baja",AM263="Mayor"),AND(AJ263="Media",AM263="Mayor"),AND(AJ263="Alta",AM263="Moderado"),AND(AJ263="Alta",AM263="Mayor"),AND(AJ263="Muy Alta",AM263="Leve"),AND(AJ263="Muy Alta",AM263="Menor"),AND(AJ263="Muy Alta",AM263="Moderado"),AND(AJ263="Muy Alta",AM263="Mayor")),"Alto",IF(OR(AND(AJ263="Muy Baja",AM263="Catastrófico"),AND(AJ263="Baja",AM263="Catastrófico"),AND(AJ263="Media",AM263="Catastrófico"),AND(AJ263="Alta",AM263="Catastrófico"),AND(AJ263="Muy Alta",AM263="Catastrófico")),"Extremo","")))),"")</f>
        <v>Alto</v>
      </c>
      <c r="AP263" s="367" t="s">
        <v>104</v>
      </c>
      <c r="AQ263" s="120" t="s">
        <v>105</v>
      </c>
      <c r="AR263" s="119" t="s">
        <v>917</v>
      </c>
      <c r="AS263" s="119" t="s">
        <v>298</v>
      </c>
      <c r="AT263" s="126" t="s">
        <v>918</v>
      </c>
      <c r="AU263" s="127" t="s">
        <v>733</v>
      </c>
      <c r="AV263" s="370" t="s">
        <v>1569</v>
      </c>
      <c r="AW263" s="142" t="s">
        <v>91</v>
      </c>
      <c r="AX263" s="264" t="s">
        <v>2866</v>
      </c>
      <c r="AY263" s="268" t="s">
        <v>3665</v>
      </c>
      <c r="AZ263" s="268" t="s">
        <v>3666</v>
      </c>
      <c r="BA263" s="143" t="s">
        <v>105</v>
      </c>
      <c r="BB263" s="264" t="s">
        <v>2866</v>
      </c>
      <c r="BC263" s="327" t="s">
        <v>3899</v>
      </c>
      <c r="BD263" s="328" t="s">
        <v>3900</v>
      </c>
      <c r="BE263" s="373" t="s">
        <v>2891</v>
      </c>
      <c r="BF263" s="374"/>
      <c r="BG263" s="374"/>
      <c r="BH263" s="131"/>
      <c r="BI263" s="90"/>
      <c r="BJ263" s="90"/>
      <c r="BK263" s="90"/>
      <c r="BL263" s="90"/>
      <c r="BM263" s="90"/>
      <c r="BN263" s="90"/>
      <c r="BO263" s="90"/>
      <c r="BP263" s="90"/>
      <c r="BQ263" s="90"/>
      <c r="BR263" s="90"/>
      <c r="BS263" s="90"/>
      <c r="BT263" s="90"/>
      <c r="BU263" s="90"/>
      <c r="BV263" s="90"/>
      <c r="BW263" s="90"/>
      <c r="BX263" s="90"/>
      <c r="BY263" s="90"/>
      <c r="BZ263" s="90"/>
      <c r="CA263" s="90"/>
      <c r="CB263" s="90"/>
      <c r="CC263" s="90"/>
      <c r="CD263" s="90"/>
      <c r="CE263" s="90"/>
      <c r="CF263" s="90"/>
      <c r="CG263" s="90"/>
      <c r="CH263" s="90"/>
      <c r="CI263" s="90"/>
      <c r="CJ263" s="90"/>
      <c r="CK263" s="90"/>
      <c r="CL263" s="90"/>
      <c r="CM263" s="90"/>
      <c r="CN263" s="90"/>
      <c r="CO263" s="90"/>
      <c r="CP263" s="90"/>
      <c r="CQ263" s="90"/>
      <c r="CR263" s="90"/>
      <c r="CS263" s="90"/>
      <c r="CT263" s="90"/>
      <c r="CU263" s="90"/>
      <c r="CV263" s="90"/>
      <c r="CW263" s="90"/>
      <c r="CX263" s="90"/>
      <c r="CY263" s="90"/>
      <c r="CZ263" s="90"/>
      <c r="DA263" s="90"/>
      <c r="DB263" s="90"/>
      <c r="DC263" s="90"/>
      <c r="DD263" s="90"/>
      <c r="DE263" s="90"/>
      <c r="DF263" s="90"/>
      <c r="DG263" s="90"/>
      <c r="DH263" s="90"/>
      <c r="DI263" s="90"/>
      <c r="DJ263" s="90"/>
      <c r="DK263" s="90"/>
      <c r="DL263" s="90"/>
      <c r="DM263" s="90"/>
      <c r="DN263" s="90"/>
      <c r="DO263" s="90"/>
      <c r="DP263" s="90"/>
      <c r="DQ263" s="90"/>
      <c r="DR263" s="90"/>
      <c r="DS263" s="90"/>
      <c r="DT263" s="90"/>
      <c r="DU263" s="90"/>
      <c r="DV263" s="90"/>
      <c r="DW263" s="90"/>
      <c r="DX263" s="90"/>
      <c r="DY263" s="90"/>
      <c r="DZ263" s="90"/>
      <c r="EA263" s="90"/>
      <c r="EB263" s="90"/>
      <c r="EC263" s="90"/>
      <c r="ED263" s="90"/>
      <c r="EE263" s="90"/>
      <c r="EF263" s="90"/>
      <c r="EG263" s="90"/>
      <c r="EH263" s="90"/>
      <c r="EI263" s="90"/>
      <c r="EJ263" s="90"/>
      <c r="EK263" s="90"/>
      <c r="EL263" s="90"/>
      <c r="EM263" s="90"/>
      <c r="EN263" s="90"/>
      <c r="EO263" s="90"/>
      <c r="EP263" s="90"/>
      <c r="EQ263" s="90"/>
      <c r="ER263" s="90"/>
      <c r="ES263" s="90"/>
      <c r="ET263" s="90"/>
      <c r="EU263" s="90"/>
      <c r="EV263" s="90"/>
      <c r="EW263" s="90"/>
      <c r="EX263" s="90"/>
      <c r="EY263" s="90"/>
      <c r="EZ263" s="90"/>
      <c r="FA263" s="90"/>
      <c r="FB263" s="90"/>
      <c r="FC263" s="90"/>
      <c r="FD263" s="90"/>
      <c r="FE263" s="90"/>
      <c r="FF263" s="90"/>
      <c r="FG263" s="90"/>
      <c r="FH263" s="90"/>
      <c r="FI263" s="90"/>
      <c r="FJ263" s="90"/>
      <c r="FK263" s="90"/>
      <c r="FL263" s="90"/>
      <c r="FM263" s="90"/>
      <c r="FN263" s="90"/>
      <c r="FO263" s="90"/>
      <c r="FP263" s="90"/>
      <c r="FQ263" s="90"/>
      <c r="FR263" s="90"/>
      <c r="FS263" s="90"/>
      <c r="FT263" s="90"/>
      <c r="FU263" s="90"/>
      <c r="FV263" s="90"/>
      <c r="FW263" s="90"/>
      <c r="FX263" s="90"/>
      <c r="FY263" s="90"/>
      <c r="FZ263" s="90"/>
      <c r="GA263" s="90"/>
      <c r="GB263" s="90"/>
      <c r="GC263" s="90"/>
      <c r="GD263" s="90"/>
      <c r="GE263" s="90"/>
      <c r="GF263" s="90"/>
      <c r="GG263" s="90"/>
      <c r="GH263" s="90"/>
      <c r="GI263" s="90"/>
      <c r="GJ263" s="90"/>
      <c r="GK263" s="90"/>
      <c r="GL263" s="90"/>
      <c r="GM263" s="90"/>
      <c r="GN263" s="90"/>
      <c r="GO263" s="90"/>
      <c r="GP263" s="90"/>
      <c r="GQ263" s="90"/>
      <c r="GR263" s="90"/>
      <c r="GS263" s="90"/>
      <c r="GT263" s="90"/>
      <c r="GU263" s="90"/>
      <c r="GV263" s="90"/>
      <c r="GW263" s="90"/>
      <c r="GX263" s="90"/>
      <c r="GY263" s="90"/>
      <c r="GZ263" s="90"/>
      <c r="HA263" s="90"/>
      <c r="HB263" s="90"/>
      <c r="HC263" s="90"/>
      <c r="HD263" s="90"/>
      <c r="HE263" s="90"/>
      <c r="HF263" s="90"/>
      <c r="HG263" s="90"/>
      <c r="HH263" s="90"/>
      <c r="HI263" s="90"/>
      <c r="HJ263" s="90"/>
      <c r="HK263" s="90"/>
      <c r="HL263" s="90"/>
      <c r="HM263" s="90"/>
      <c r="HN263" s="90"/>
      <c r="HO263" s="90"/>
      <c r="HP263" s="90"/>
      <c r="HQ263" s="90"/>
      <c r="HR263" s="90"/>
      <c r="HS263" s="90"/>
      <c r="HT263" s="90"/>
      <c r="HU263" s="90"/>
      <c r="HV263" s="90"/>
      <c r="HW263" s="90"/>
      <c r="HX263" s="90"/>
      <c r="HY263" s="90"/>
      <c r="HZ263" s="90"/>
      <c r="IA263" s="90"/>
      <c r="IB263" s="90"/>
      <c r="IC263" s="90"/>
      <c r="ID263" s="90"/>
      <c r="IE263" s="90"/>
      <c r="IF263" s="90"/>
      <c r="IG263" s="90"/>
      <c r="IH263" s="90"/>
      <c r="II263" s="90"/>
      <c r="IJ263" s="90"/>
      <c r="IK263" s="90"/>
      <c r="IL263" s="90"/>
      <c r="IM263" s="90"/>
      <c r="IN263" s="90"/>
      <c r="IO263" s="90"/>
      <c r="IP263" s="90"/>
      <c r="IQ263" s="90"/>
      <c r="IR263" s="90"/>
      <c r="IS263" s="90"/>
      <c r="IT263" s="90"/>
      <c r="IU263" s="90"/>
      <c r="IV263" s="90"/>
      <c r="IW263" s="90"/>
      <c r="IX263" s="90"/>
      <c r="IY263" s="90"/>
      <c r="IZ263" s="90"/>
      <c r="JA263" s="90"/>
      <c r="JB263" s="90"/>
      <c r="JC263" s="90"/>
      <c r="JD263" s="90"/>
      <c r="JE263" s="90"/>
      <c r="JF263" s="90"/>
      <c r="JG263" s="90"/>
      <c r="JH263" s="90"/>
      <c r="JI263" s="90"/>
      <c r="JJ263" s="90"/>
      <c r="JK263" s="90"/>
      <c r="JL263" s="90"/>
      <c r="JM263" s="90"/>
      <c r="JN263" s="90"/>
      <c r="JO263" s="90"/>
      <c r="JP263" s="90"/>
      <c r="JQ263" s="90"/>
      <c r="JR263" s="90"/>
      <c r="JS263" s="90"/>
      <c r="JT263" s="90"/>
      <c r="JU263" s="90"/>
      <c r="JV263" s="90"/>
      <c r="JW263" s="90"/>
      <c r="JX263" s="90"/>
      <c r="JY263" s="90"/>
      <c r="JZ263" s="90"/>
      <c r="KA263" s="90"/>
      <c r="KB263" s="90"/>
      <c r="KC263" s="90"/>
      <c r="KD263" s="90"/>
      <c r="KE263" s="90"/>
      <c r="KF263" s="90"/>
      <c r="KG263" s="90"/>
      <c r="KH263" s="90"/>
      <c r="KI263" s="90"/>
      <c r="KJ263" s="90"/>
      <c r="KK263" s="90"/>
      <c r="KL263" s="90"/>
      <c r="KM263" s="90"/>
      <c r="KN263" s="90"/>
      <c r="KO263" s="90"/>
      <c r="KP263" s="90"/>
      <c r="KQ263" s="90"/>
      <c r="KR263" s="90"/>
      <c r="KS263" s="90"/>
      <c r="KT263" s="90"/>
      <c r="KU263" s="90"/>
      <c r="KV263" s="90"/>
      <c r="KW263" s="90"/>
      <c r="KX263" s="90"/>
      <c r="KY263" s="90"/>
      <c r="KZ263" s="90"/>
      <c r="LA263" s="90"/>
      <c r="LB263" s="90"/>
      <c r="LC263" s="90"/>
      <c r="LD263" s="90"/>
      <c r="LE263" s="90"/>
      <c r="LF263" s="90"/>
      <c r="LG263" s="90"/>
      <c r="LH263" s="90"/>
      <c r="LI263" s="90"/>
      <c r="LJ263" s="90"/>
      <c r="LK263" s="90"/>
      <c r="LL263" s="90"/>
      <c r="LM263" s="90"/>
      <c r="LN263" s="90"/>
      <c r="LO263" s="90"/>
      <c r="LP263" s="90"/>
      <c r="LQ263" s="90"/>
      <c r="LR263" s="90"/>
      <c r="LS263" s="90"/>
      <c r="LT263" s="90"/>
      <c r="LU263" s="90"/>
      <c r="LV263" s="90"/>
      <c r="LW263" s="90"/>
      <c r="LX263" s="90"/>
      <c r="LY263" s="90"/>
      <c r="LZ263" s="90"/>
      <c r="MA263" s="90"/>
      <c r="MB263" s="90"/>
      <c r="MC263" s="90"/>
      <c r="MD263" s="90"/>
      <c r="ME263" s="90"/>
      <c r="MF263" s="90"/>
      <c r="MG263" s="90"/>
      <c r="MH263" s="90"/>
      <c r="MI263" s="90"/>
      <c r="MJ263" s="90"/>
      <c r="MK263" s="90"/>
      <c r="ML263" s="90"/>
      <c r="MM263" s="90"/>
      <c r="MN263" s="90"/>
      <c r="MO263" s="90"/>
      <c r="MP263" s="90"/>
      <c r="MQ263" s="90"/>
      <c r="MR263" s="90"/>
      <c r="MS263" s="90"/>
      <c r="MT263" s="90"/>
      <c r="MU263" s="90"/>
      <c r="MV263" s="90"/>
      <c r="MW263" s="90"/>
      <c r="MX263" s="90"/>
      <c r="MY263" s="90"/>
      <c r="MZ263" s="90"/>
      <c r="NA263" s="90"/>
      <c r="NB263" s="90"/>
      <c r="NC263" s="90"/>
      <c r="ND263" s="90"/>
      <c r="NE263" s="90"/>
      <c r="NF263" s="90"/>
      <c r="NG263" s="90"/>
      <c r="NH263" s="90"/>
      <c r="NI263" s="90"/>
      <c r="NJ263" s="90"/>
      <c r="NK263" s="90"/>
      <c r="NL263" s="90"/>
      <c r="NM263" s="90"/>
      <c r="NN263" s="90"/>
      <c r="NO263" s="90"/>
      <c r="NP263" s="90"/>
      <c r="NQ263" s="90"/>
      <c r="NR263" s="90"/>
      <c r="NS263" s="90"/>
      <c r="NT263" s="90"/>
      <c r="NU263" s="90"/>
      <c r="NV263" s="90"/>
      <c r="NW263" s="90"/>
      <c r="NX263" s="90"/>
      <c r="NY263" s="90"/>
      <c r="NZ263" s="90"/>
      <c r="OA263" s="90"/>
      <c r="OB263" s="90"/>
      <c r="OC263" s="90"/>
      <c r="OD263" s="90"/>
      <c r="OE263" s="90"/>
      <c r="OF263" s="90"/>
      <c r="OG263" s="90"/>
      <c r="OH263" s="90"/>
      <c r="OI263" s="90"/>
      <c r="OJ263" s="90"/>
      <c r="OK263" s="90"/>
      <c r="OL263" s="90"/>
      <c r="OM263" s="90"/>
      <c r="ON263" s="90"/>
      <c r="OO263" s="90"/>
      <c r="OP263" s="90"/>
      <c r="OQ263" s="90"/>
      <c r="OR263" s="90"/>
      <c r="OS263" s="90"/>
      <c r="OT263" s="90"/>
      <c r="OU263" s="90"/>
      <c r="OV263" s="90"/>
      <c r="OW263" s="90"/>
      <c r="OX263" s="90"/>
      <c r="OY263" s="90"/>
      <c r="OZ263" s="90"/>
      <c r="PA263" s="90"/>
      <c r="PB263" s="90"/>
      <c r="PC263" s="90"/>
      <c r="PD263" s="90"/>
      <c r="PE263" s="90"/>
      <c r="PF263" s="90"/>
      <c r="PG263" s="90"/>
      <c r="PH263" s="90"/>
      <c r="PI263" s="90"/>
      <c r="PJ263" s="90"/>
      <c r="PK263" s="90"/>
      <c r="PL263" s="90"/>
      <c r="PM263" s="90"/>
      <c r="PN263" s="90"/>
      <c r="PO263" s="90"/>
      <c r="PP263" s="90"/>
      <c r="PQ263" s="90"/>
      <c r="PR263" s="90"/>
      <c r="PS263" s="90"/>
      <c r="PT263" s="90"/>
      <c r="PU263" s="90"/>
      <c r="PV263" s="90"/>
      <c r="PW263" s="90"/>
      <c r="PX263" s="90"/>
      <c r="PY263" s="90"/>
      <c r="PZ263" s="90"/>
      <c r="QA263" s="90"/>
      <c r="QB263" s="90"/>
      <c r="QC263" s="90"/>
      <c r="QD263" s="90"/>
      <c r="QE263" s="90"/>
      <c r="QF263" s="90"/>
      <c r="QG263" s="90"/>
      <c r="QH263" s="90"/>
      <c r="QI263" s="90"/>
      <c r="QJ263" s="90"/>
      <c r="QK263" s="90"/>
      <c r="QL263" s="90"/>
      <c r="QM263" s="90"/>
      <c r="QN263" s="90"/>
      <c r="QO263" s="90"/>
      <c r="QP263" s="90"/>
      <c r="QQ263" s="90"/>
      <c r="QR263" s="90"/>
      <c r="QS263" s="90"/>
      <c r="QT263" s="90"/>
      <c r="QU263" s="90"/>
      <c r="QV263" s="90"/>
      <c r="QW263" s="90"/>
      <c r="QX263" s="90"/>
      <c r="QY263" s="90"/>
      <c r="QZ263" s="90"/>
      <c r="RA263" s="90"/>
      <c r="RB263" s="90"/>
      <c r="RC263" s="90"/>
      <c r="RD263" s="90"/>
      <c r="RE263" s="90"/>
      <c r="RF263" s="90"/>
      <c r="RG263" s="90"/>
      <c r="RH263" s="90"/>
      <c r="RI263" s="90"/>
      <c r="RJ263" s="90"/>
      <c r="RK263" s="90"/>
      <c r="RL263" s="90"/>
      <c r="RM263" s="90"/>
      <c r="RN263" s="90"/>
      <c r="RO263" s="90"/>
      <c r="RP263" s="90"/>
      <c r="RQ263" s="90"/>
      <c r="RR263" s="90"/>
      <c r="RS263" s="90"/>
      <c r="RT263" s="90"/>
      <c r="RU263" s="90"/>
      <c r="RV263" s="90"/>
      <c r="RW263" s="90"/>
      <c r="RX263" s="90"/>
      <c r="RY263" s="90"/>
      <c r="RZ263" s="90"/>
      <c r="SA263" s="90"/>
      <c r="SB263" s="90"/>
      <c r="SC263" s="90"/>
      <c r="SD263" s="90"/>
      <c r="SE263" s="90"/>
      <c r="SF263" s="90"/>
      <c r="SG263" s="90"/>
      <c r="SH263" s="90"/>
      <c r="SI263" s="90"/>
      <c r="SJ263" s="90"/>
      <c r="SK263" s="90"/>
      <c r="SL263" s="90"/>
      <c r="SM263" s="90"/>
      <c r="SN263" s="90"/>
      <c r="SO263" s="90"/>
      <c r="SP263" s="90"/>
      <c r="SQ263" s="90"/>
      <c r="SR263" s="90"/>
      <c r="SS263" s="90"/>
      <c r="ST263" s="90"/>
      <c r="SU263" s="90"/>
      <c r="SV263" s="90"/>
      <c r="SW263" s="90"/>
      <c r="SX263" s="90"/>
      <c r="SY263" s="90"/>
      <c r="SZ263" s="90"/>
      <c r="TA263" s="90"/>
      <c r="TB263" s="90"/>
      <c r="TC263" s="90"/>
      <c r="TD263" s="90"/>
      <c r="TE263" s="90"/>
      <c r="TF263" s="90"/>
      <c r="TG263" s="90"/>
      <c r="TH263" s="90"/>
      <c r="TI263" s="90"/>
      <c r="TJ263" s="90"/>
      <c r="TK263" s="90"/>
      <c r="TL263" s="90"/>
      <c r="TM263" s="90"/>
      <c r="TN263" s="90"/>
      <c r="TO263" s="90"/>
      <c r="TP263" s="90"/>
      <c r="TQ263" s="90"/>
      <c r="TR263" s="90"/>
      <c r="TS263" s="90"/>
      <c r="TT263" s="90"/>
      <c r="TU263" s="90"/>
      <c r="TV263" s="90"/>
      <c r="TW263" s="90"/>
      <c r="TX263" s="90"/>
      <c r="TY263" s="90"/>
      <c r="TZ263" s="90"/>
      <c r="UA263" s="90"/>
      <c r="UB263" s="90"/>
      <c r="UC263" s="90"/>
      <c r="UD263" s="90"/>
      <c r="UE263" s="90"/>
      <c r="UF263" s="90"/>
      <c r="UG263" s="90"/>
      <c r="UH263" s="90"/>
      <c r="UI263" s="90"/>
      <c r="UJ263" s="90"/>
      <c r="UK263" s="90"/>
      <c r="UL263" s="90"/>
      <c r="UM263" s="90"/>
      <c r="UN263" s="90"/>
      <c r="UO263" s="90"/>
      <c r="UP263" s="90"/>
      <c r="UQ263" s="90"/>
      <c r="UR263" s="90"/>
      <c r="US263" s="90"/>
      <c r="UT263" s="90"/>
      <c r="UU263" s="90"/>
      <c r="UV263" s="90"/>
      <c r="UW263" s="90"/>
      <c r="UX263" s="90"/>
      <c r="UY263" s="90"/>
      <c r="UZ263" s="90"/>
      <c r="VA263" s="90"/>
      <c r="VB263" s="90"/>
      <c r="VC263" s="90"/>
      <c r="VD263" s="90"/>
      <c r="VE263" s="90"/>
      <c r="VF263" s="90"/>
      <c r="VG263" s="90"/>
      <c r="VH263" s="90"/>
      <c r="VI263" s="90"/>
      <c r="VJ263" s="90"/>
      <c r="VK263" s="90"/>
      <c r="VL263" s="90"/>
      <c r="VM263" s="90"/>
      <c r="VN263" s="90"/>
      <c r="VO263" s="90"/>
      <c r="VP263" s="90"/>
      <c r="VQ263" s="90"/>
      <c r="VR263" s="90"/>
      <c r="VS263" s="90"/>
      <c r="VT263" s="90"/>
      <c r="VU263" s="90"/>
      <c r="VV263" s="90"/>
      <c r="VW263" s="90"/>
      <c r="VX263" s="90"/>
      <c r="VY263" s="90"/>
      <c r="VZ263" s="90"/>
      <c r="WA263" s="90"/>
      <c r="WB263" s="90"/>
      <c r="WC263" s="90"/>
      <c r="WD263" s="90"/>
      <c r="WE263" s="90"/>
      <c r="WF263" s="90"/>
      <c r="WG263" s="90"/>
      <c r="WH263" s="90"/>
      <c r="WI263" s="90"/>
      <c r="WJ263" s="90"/>
      <c r="WK263" s="90"/>
      <c r="WL263" s="90"/>
      <c r="WM263" s="90"/>
      <c r="WN263" s="90"/>
      <c r="WO263" s="90"/>
      <c r="WP263" s="90"/>
      <c r="WQ263" s="90"/>
      <c r="WR263" s="90"/>
      <c r="WS263" s="90"/>
      <c r="WT263" s="90"/>
      <c r="WU263" s="90"/>
      <c r="WV263" s="90"/>
      <c r="WW263" s="90"/>
      <c r="WX263" s="90"/>
      <c r="WY263" s="90"/>
      <c r="WZ263" s="90"/>
      <c r="XA263" s="90"/>
      <c r="XB263" s="90"/>
      <c r="XC263" s="90"/>
      <c r="XD263" s="90"/>
      <c r="XE263" s="90"/>
      <c r="XF263" s="90"/>
      <c r="XG263" s="90"/>
      <c r="XH263" s="90"/>
      <c r="XI263" s="90"/>
      <c r="XJ263" s="90"/>
      <c r="XK263" s="90"/>
      <c r="XL263" s="90"/>
      <c r="XM263" s="90"/>
      <c r="XN263" s="90"/>
      <c r="XO263" s="90"/>
      <c r="XP263" s="90"/>
      <c r="XQ263" s="90"/>
      <c r="XR263" s="90"/>
      <c r="XS263" s="90"/>
      <c r="XT263" s="90"/>
      <c r="XU263" s="90"/>
      <c r="XV263" s="90"/>
      <c r="XW263" s="90"/>
      <c r="XX263" s="90"/>
      <c r="XY263" s="90"/>
      <c r="XZ263" s="90"/>
      <c r="YA263" s="90"/>
      <c r="YB263" s="90"/>
      <c r="YC263" s="90"/>
      <c r="YD263" s="90"/>
      <c r="YE263" s="90"/>
      <c r="YF263" s="90"/>
      <c r="YG263" s="90"/>
      <c r="YH263" s="90"/>
      <c r="YI263" s="90"/>
      <c r="YJ263" s="90"/>
      <c r="YK263" s="90"/>
      <c r="YL263" s="90"/>
      <c r="YM263" s="90"/>
      <c r="YN263" s="90"/>
      <c r="YO263" s="90"/>
      <c r="YP263" s="90"/>
      <c r="YQ263" s="90"/>
      <c r="YR263" s="90"/>
      <c r="YS263" s="90"/>
      <c r="YT263" s="90"/>
      <c r="YU263" s="90"/>
      <c r="YV263" s="90"/>
      <c r="YW263" s="90"/>
      <c r="YX263" s="90"/>
      <c r="YY263" s="90"/>
      <c r="YZ263" s="90"/>
      <c r="ZA263" s="90"/>
      <c r="ZB263" s="90"/>
      <c r="ZC263" s="90"/>
      <c r="ZD263" s="90"/>
      <c r="ZE263" s="90"/>
      <c r="ZF263" s="90"/>
      <c r="ZG263" s="90"/>
      <c r="ZH263" s="90"/>
      <c r="ZI263" s="90"/>
      <c r="ZJ263" s="90"/>
      <c r="ZK263" s="90"/>
      <c r="ZL263" s="90"/>
      <c r="ZM263" s="90"/>
      <c r="ZN263" s="90"/>
      <c r="ZO263" s="90"/>
      <c r="ZP263" s="90"/>
      <c r="ZQ263" s="90"/>
      <c r="ZR263" s="90"/>
      <c r="ZS263" s="90"/>
      <c r="ZT263" s="90"/>
      <c r="ZU263" s="90"/>
      <c r="ZV263" s="90"/>
      <c r="ZW263" s="90"/>
      <c r="ZX263" s="90"/>
      <c r="ZY263" s="90"/>
      <c r="ZZ263" s="90"/>
      <c r="AAA263" s="90"/>
      <c r="AAB263" s="90"/>
      <c r="AAC263" s="90"/>
      <c r="AAD263" s="90"/>
      <c r="AAE263" s="90"/>
      <c r="AAF263" s="90"/>
      <c r="AAG263" s="90"/>
      <c r="AAH263" s="90"/>
      <c r="AAI263" s="90"/>
      <c r="AAJ263" s="90"/>
      <c r="AAK263" s="90"/>
      <c r="AAL263" s="90"/>
      <c r="AAM263" s="90"/>
      <c r="AAN263" s="90"/>
      <c r="AAO263" s="90"/>
      <c r="AAP263" s="90"/>
      <c r="AAQ263" s="90"/>
      <c r="AAR263" s="90"/>
      <c r="AAS263" s="90"/>
      <c r="AAT263" s="90"/>
      <c r="AAU263" s="90"/>
      <c r="AAV263" s="90"/>
      <c r="AAW263" s="90"/>
      <c r="AAX263" s="90"/>
      <c r="AAY263" s="90"/>
      <c r="AAZ263" s="90"/>
      <c r="ABA263" s="90"/>
      <c r="ABB263" s="90"/>
      <c r="ABC263" s="90"/>
      <c r="ABD263" s="90"/>
      <c r="ABE263" s="90"/>
      <c r="ABF263" s="90"/>
      <c r="ABG263" s="90"/>
      <c r="ABH263" s="90"/>
      <c r="ABI263" s="90"/>
      <c r="ABJ263" s="90"/>
      <c r="ABK263" s="90"/>
      <c r="ABL263" s="90"/>
      <c r="ABM263" s="90"/>
      <c r="ABN263" s="90"/>
      <c r="ABO263" s="90"/>
      <c r="ABP263" s="90"/>
      <c r="ABQ263" s="90"/>
      <c r="ABR263" s="90"/>
      <c r="ABS263" s="90"/>
      <c r="ABT263" s="90"/>
      <c r="ABU263" s="90"/>
      <c r="ABV263" s="90"/>
      <c r="ABW263" s="90"/>
      <c r="ABX263" s="90"/>
      <c r="ABY263" s="90"/>
      <c r="ABZ263" s="90"/>
      <c r="ACA263" s="90"/>
      <c r="ACB263" s="90"/>
      <c r="ACC263" s="90"/>
      <c r="ACD263" s="90"/>
      <c r="ACE263" s="90"/>
      <c r="ACF263" s="90"/>
      <c r="ACG263" s="90"/>
      <c r="ACH263" s="90"/>
      <c r="ACI263" s="90"/>
      <c r="ACJ263" s="90"/>
      <c r="ACK263" s="90"/>
      <c r="ACL263" s="90"/>
      <c r="ACM263" s="90"/>
      <c r="ACN263" s="90"/>
      <c r="ACO263" s="90"/>
      <c r="ACP263" s="90"/>
      <c r="ACQ263" s="90"/>
      <c r="ACR263" s="90"/>
      <c r="ACS263" s="90"/>
      <c r="ACT263" s="90"/>
      <c r="ACU263" s="90"/>
      <c r="ACV263" s="90"/>
      <c r="ACW263" s="90"/>
      <c r="ACX263" s="90"/>
      <c r="ACY263" s="90"/>
      <c r="ACZ263" s="90"/>
      <c r="ADA263" s="90"/>
      <c r="ADB263" s="90"/>
      <c r="ADC263" s="90"/>
      <c r="ADD263" s="90"/>
      <c r="ADE263" s="90"/>
      <c r="ADF263" s="90"/>
      <c r="ADG263" s="90"/>
      <c r="ADH263" s="90"/>
      <c r="ADI263" s="90"/>
      <c r="ADJ263" s="90"/>
      <c r="ADK263" s="90"/>
      <c r="ADL263" s="90"/>
      <c r="ADM263" s="90"/>
      <c r="ADN263" s="90"/>
      <c r="ADO263" s="90"/>
      <c r="ADP263" s="90"/>
      <c r="ADQ263" s="90"/>
      <c r="ADR263" s="90"/>
      <c r="ADS263" s="90"/>
      <c r="ADT263" s="90"/>
      <c r="ADU263" s="90"/>
      <c r="ADV263" s="90"/>
      <c r="ADW263" s="90"/>
      <c r="ADX263" s="90"/>
      <c r="ADY263" s="90"/>
      <c r="ADZ263" s="90"/>
      <c r="AEA263" s="90"/>
      <c r="AEB263" s="90"/>
      <c r="AEC263" s="90"/>
      <c r="AED263" s="90"/>
      <c r="AEE263" s="90"/>
      <c r="AEF263" s="90"/>
      <c r="AEG263" s="90"/>
      <c r="AEH263" s="90"/>
      <c r="AEI263" s="90"/>
      <c r="AEJ263" s="90"/>
      <c r="AEK263" s="90"/>
      <c r="AEL263" s="90"/>
      <c r="AEM263" s="90"/>
      <c r="AEN263" s="90"/>
      <c r="AEO263" s="90"/>
      <c r="AEP263" s="90"/>
      <c r="AEQ263" s="90"/>
      <c r="AER263" s="90"/>
      <c r="AES263" s="90"/>
      <c r="AET263" s="90"/>
      <c r="AEU263" s="90"/>
      <c r="AEV263" s="90"/>
      <c r="AEW263" s="90"/>
      <c r="AEX263" s="90"/>
      <c r="AEY263" s="90"/>
      <c r="AEZ263" s="90"/>
      <c r="AFA263" s="90"/>
      <c r="AFB263" s="90"/>
      <c r="AFC263" s="90"/>
      <c r="AFD263" s="90"/>
      <c r="AFE263" s="90"/>
      <c r="AFF263" s="90"/>
      <c r="AFG263" s="90"/>
      <c r="AFH263" s="90"/>
      <c r="AFI263" s="90"/>
      <c r="AFJ263" s="90"/>
      <c r="AFK263" s="90"/>
      <c r="AFL263" s="90"/>
      <c r="AFM263" s="90"/>
      <c r="AFN263" s="90"/>
      <c r="AFO263" s="90"/>
      <c r="AFP263" s="90"/>
      <c r="AFQ263" s="90"/>
      <c r="AFR263" s="90"/>
      <c r="AFS263" s="90"/>
      <c r="AFT263" s="90"/>
      <c r="AFU263" s="90"/>
      <c r="AFV263" s="90"/>
      <c r="AFW263" s="90"/>
      <c r="AFX263" s="90"/>
      <c r="AFY263" s="90"/>
      <c r="AFZ263" s="90"/>
      <c r="AGA263" s="90"/>
      <c r="AGB263" s="90"/>
      <c r="AGC263" s="90"/>
      <c r="AGD263" s="90"/>
      <c r="AGE263" s="90"/>
      <c r="AGF263" s="90"/>
      <c r="AGG263" s="90"/>
      <c r="AGH263" s="90"/>
      <c r="AGI263" s="90"/>
      <c r="AGJ263" s="90"/>
      <c r="AGK263" s="90"/>
      <c r="AGL263" s="90"/>
      <c r="AGM263" s="90"/>
      <c r="AGN263" s="90"/>
      <c r="AGO263" s="90"/>
      <c r="AGP263" s="90"/>
      <c r="AGQ263" s="90"/>
      <c r="AGR263" s="90"/>
      <c r="AGS263" s="90"/>
      <c r="AGT263" s="90"/>
      <c r="AGU263" s="90"/>
      <c r="AGV263" s="90"/>
      <c r="AGW263" s="90"/>
      <c r="AGX263" s="90"/>
      <c r="AGY263" s="90"/>
      <c r="AGZ263" s="90"/>
      <c r="AHA263" s="90"/>
      <c r="AHB263" s="90"/>
      <c r="AHC263" s="90"/>
      <c r="AHD263" s="90"/>
      <c r="AHE263" s="90"/>
      <c r="AHF263" s="90"/>
      <c r="AHG263" s="90"/>
      <c r="AHH263" s="90"/>
      <c r="AHI263" s="90"/>
      <c r="AHJ263" s="90"/>
      <c r="AHK263" s="90"/>
      <c r="AHL263" s="90"/>
      <c r="AHM263" s="90"/>
      <c r="AHN263" s="90"/>
      <c r="AHO263" s="90"/>
      <c r="AHP263" s="90"/>
      <c r="AHQ263" s="90"/>
      <c r="AHR263" s="90"/>
      <c r="AHS263" s="90"/>
      <c r="AHT263" s="90"/>
      <c r="AHU263" s="90"/>
      <c r="AHV263" s="90"/>
      <c r="AHW263" s="90"/>
      <c r="AHX263" s="90"/>
      <c r="AHY263" s="90"/>
      <c r="AHZ263" s="90"/>
      <c r="AIA263" s="90"/>
      <c r="AIB263" s="90"/>
      <c r="AIC263" s="90"/>
      <c r="AID263" s="90"/>
      <c r="AIE263" s="90"/>
      <c r="AIF263" s="90"/>
      <c r="AIG263" s="90"/>
      <c r="AIH263" s="90"/>
      <c r="AII263" s="90"/>
      <c r="AIJ263" s="90"/>
      <c r="AIK263" s="90"/>
      <c r="AIL263" s="90"/>
      <c r="AIM263" s="90"/>
      <c r="AIN263" s="90"/>
      <c r="AIO263" s="90"/>
      <c r="AIP263" s="90"/>
      <c r="AIQ263" s="90"/>
      <c r="AIR263" s="90"/>
      <c r="AIS263" s="90"/>
      <c r="AIT263" s="90"/>
      <c r="AIU263" s="90"/>
      <c r="AIV263" s="90"/>
      <c r="AIW263" s="90"/>
      <c r="AIX263" s="90"/>
      <c r="AIY263" s="90"/>
      <c r="AIZ263" s="90"/>
      <c r="AJA263" s="90"/>
      <c r="AJB263" s="90"/>
      <c r="AJC263" s="90"/>
      <c r="AJD263" s="90"/>
      <c r="AJE263" s="90"/>
      <c r="AJF263" s="90"/>
      <c r="AJG263" s="90"/>
      <c r="AJH263" s="90"/>
      <c r="AJI263" s="90"/>
      <c r="AJJ263" s="90"/>
      <c r="AJK263" s="90"/>
      <c r="AJL263" s="90"/>
      <c r="AJM263" s="90"/>
      <c r="AJN263" s="90"/>
      <c r="AJO263" s="90"/>
      <c r="AJP263" s="90"/>
      <c r="AJQ263" s="90"/>
      <c r="AJR263" s="90"/>
      <c r="AJS263" s="90"/>
      <c r="AJT263" s="90"/>
      <c r="AJU263" s="90"/>
      <c r="AJV263" s="90"/>
      <c r="AJW263" s="90"/>
      <c r="AJX263" s="90"/>
      <c r="AJY263" s="90"/>
      <c r="AJZ263" s="90"/>
      <c r="AKA263" s="90"/>
      <c r="AKB263" s="90"/>
      <c r="AKC263" s="90"/>
      <c r="AKD263" s="90"/>
      <c r="AKE263" s="90"/>
      <c r="AKF263" s="90"/>
      <c r="AKG263" s="90"/>
      <c r="AKH263" s="90"/>
      <c r="AKI263" s="90"/>
      <c r="AKJ263" s="90"/>
      <c r="AKK263" s="90"/>
      <c r="AKL263" s="90"/>
      <c r="AKM263" s="90"/>
      <c r="AKN263" s="90"/>
      <c r="AKO263" s="90"/>
      <c r="AKP263" s="90"/>
      <c r="AKQ263" s="90"/>
      <c r="AKR263" s="90"/>
      <c r="AKS263" s="90"/>
      <c r="AKT263" s="90"/>
      <c r="AKU263" s="90"/>
      <c r="AKV263" s="90"/>
      <c r="AKW263" s="90"/>
      <c r="AKX263" s="90"/>
      <c r="AKY263" s="90"/>
      <c r="AKZ263" s="90"/>
      <c r="ALA263" s="90"/>
      <c r="ALB263" s="90"/>
      <c r="ALC263" s="90"/>
      <c r="ALD263" s="90"/>
      <c r="ALE263" s="90"/>
      <c r="ALF263" s="90"/>
      <c r="ALG263" s="90"/>
      <c r="ALH263" s="90"/>
      <c r="ALI263" s="90"/>
      <c r="ALJ263" s="90"/>
      <c r="ALK263" s="90"/>
      <c r="ALL263" s="90"/>
      <c r="ALM263" s="90"/>
      <c r="ALN263" s="90"/>
      <c r="ALO263" s="90"/>
      <c r="ALP263" s="90"/>
      <c r="ALQ263" s="90"/>
      <c r="ALR263" s="90"/>
      <c r="ALS263" s="90"/>
      <c r="ALT263" s="90"/>
      <c r="ALU263" s="90"/>
      <c r="ALV263" s="90"/>
      <c r="ALW263" s="90"/>
      <c r="ALX263" s="90"/>
      <c r="ALY263" s="90"/>
      <c r="ALZ263" s="90"/>
      <c r="AMA263" s="90"/>
      <c r="AMB263" s="90"/>
      <c r="AMC263" s="90"/>
      <c r="AMD263" s="90"/>
      <c r="AME263" s="90"/>
      <c r="AMF263" s="90"/>
      <c r="AMG263" s="90"/>
      <c r="AMH263" s="90"/>
    </row>
    <row r="264" spans="1:1022" ht="135" customHeight="1">
      <c r="A264" s="430">
        <v>81</v>
      </c>
      <c r="B264" s="433" t="s">
        <v>712</v>
      </c>
      <c r="C264" s="367"/>
      <c r="D264" s="433" t="s">
        <v>268</v>
      </c>
      <c r="E264" s="433" t="s">
        <v>289</v>
      </c>
      <c r="F264" s="427"/>
      <c r="G264" s="424"/>
      <c r="H264" s="368"/>
      <c r="I264" s="425"/>
      <c r="J264" s="136" t="s">
        <v>735</v>
      </c>
      <c r="K264" s="137" t="s">
        <v>1570</v>
      </c>
      <c r="L264" s="425"/>
      <c r="M264" s="425"/>
      <c r="N264" s="426"/>
      <c r="O264" s="369"/>
      <c r="P264" s="391"/>
      <c r="Q264" s="385"/>
      <c r="R264" s="393"/>
      <c r="S264" s="394"/>
      <c r="T264" s="385"/>
      <c r="U264" s="404"/>
      <c r="V264" s="136" t="s">
        <v>112</v>
      </c>
      <c r="W264" s="116" t="s">
        <v>1571</v>
      </c>
      <c r="X264" s="117" t="s">
        <v>1572</v>
      </c>
      <c r="Y264" s="118" t="s">
        <v>1568</v>
      </c>
      <c r="Z264" s="119" t="s">
        <v>906</v>
      </c>
      <c r="AA264" s="120" t="str">
        <f t="shared" si="5"/>
        <v>Probabilidad</v>
      </c>
      <c r="AB264" s="121" t="s">
        <v>740</v>
      </c>
      <c r="AC264" s="121" t="s">
        <v>728</v>
      </c>
      <c r="AD264" s="122" t="str">
        <f t="shared" si="6"/>
        <v>30%</v>
      </c>
      <c r="AE264" s="121" t="s">
        <v>729</v>
      </c>
      <c r="AF264" s="121" t="s">
        <v>730</v>
      </c>
      <c r="AG264" s="121" t="s">
        <v>731</v>
      </c>
      <c r="AH264" s="123">
        <f>IFERROR(IF(AND(AA263="Probabilidad",AA264="Probabilidad"),(AI263-(+AI263*AD264)),IF(AND(AA264="Probabilidad",AA263="Impacto"),(AI263-(+AI263*AD264)),IF(AA264="Impacto",AI263,""))),"")</f>
        <v>0.16799999999999998</v>
      </c>
      <c r="AI264" s="122">
        <f t="shared" si="7"/>
        <v>0.16799999999999998</v>
      </c>
      <c r="AJ264" s="387"/>
      <c r="AK264" s="388"/>
      <c r="AL264" s="124">
        <f t="shared" ref="AL264:AL269" si="351">IFERROR(IF(AND(AA263="Impacto",AA264="Impacto"),(AL263-(+AL263*AD264)),IF(AND(AA264="Impacto",AA263="Probabilidad"),(AL263-(+AL263*AD264)),IF(AA264="Probabilidad",AL263,""))),"")</f>
        <v>0.8</v>
      </c>
      <c r="AM264" s="389"/>
      <c r="AN264" s="388"/>
      <c r="AO264" s="384"/>
      <c r="AP264" s="367"/>
      <c r="AQ264" s="120" t="s">
        <v>118</v>
      </c>
      <c r="AR264" s="134" t="s">
        <v>94</v>
      </c>
      <c r="AS264" s="134" t="s">
        <v>94</v>
      </c>
      <c r="AT264" s="134" t="s">
        <v>94</v>
      </c>
      <c r="AU264" s="134" t="s">
        <v>94</v>
      </c>
      <c r="AV264" s="371"/>
      <c r="AW264" s="142" t="s">
        <v>112</v>
      </c>
      <c r="AX264" s="128"/>
      <c r="AY264" s="129" t="s">
        <v>2868</v>
      </c>
      <c r="AZ264" s="130"/>
      <c r="BA264" s="143" t="s">
        <v>118</v>
      </c>
      <c r="BB264" s="128"/>
      <c r="BC264" s="128"/>
      <c r="BD264" s="128"/>
      <c r="BE264" s="373"/>
      <c r="BF264" s="374"/>
      <c r="BG264" s="374"/>
      <c r="BH264" s="131"/>
    </row>
    <row r="265" spans="1:1022" ht="87" customHeight="1">
      <c r="A265" s="430">
        <v>81</v>
      </c>
      <c r="B265" s="433" t="s">
        <v>712</v>
      </c>
      <c r="C265" s="367"/>
      <c r="D265" s="433" t="s">
        <v>268</v>
      </c>
      <c r="E265" s="433" t="s">
        <v>289</v>
      </c>
      <c r="F265" s="427"/>
      <c r="G265" s="424"/>
      <c r="H265" s="368"/>
      <c r="I265" s="425"/>
      <c r="J265" s="136" t="s">
        <v>741</v>
      </c>
      <c r="K265" s="137" t="s">
        <v>1573</v>
      </c>
      <c r="L265" s="425"/>
      <c r="M265" s="425"/>
      <c r="N265" s="426"/>
      <c r="O265" s="369"/>
      <c r="P265" s="391"/>
      <c r="Q265" s="385"/>
      <c r="R265" s="393"/>
      <c r="S265" s="394"/>
      <c r="T265" s="385"/>
      <c r="U265" s="404"/>
      <c r="V265" s="136" t="s">
        <v>124</v>
      </c>
      <c r="W265" s="116" t="s">
        <v>1574</v>
      </c>
      <c r="X265" s="117" t="s">
        <v>1575</v>
      </c>
      <c r="Y265" s="118" t="s">
        <v>1568</v>
      </c>
      <c r="Z265" s="119" t="s">
        <v>906</v>
      </c>
      <c r="AA265" s="120" t="str">
        <f t="shared" si="5"/>
        <v>Probabilidad</v>
      </c>
      <c r="AB265" s="121" t="s">
        <v>727</v>
      </c>
      <c r="AC265" s="121" t="s">
        <v>728</v>
      </c>
      <c r="AD265" s="122" t="str">
        <f t="shared" si="6"/>
        <v>40%</v>
      </c>
      <c r="AE265" s="121" t="s">
        <v>729</v>
      </c>
      <c r="AF265" s="121" t="s">
        <v>730</v>
      </c>
      <c r="AG265" s="121" t="s">
        <v>731</v>
      </c>
      <c r="AH265" s="123">
        <f t="shared" ref="AH265:AH269" si="352">IFERROR(IF(AND(AA264="Probabilidad",AA265="Probabilidad"),(AI264-(+AI264*AD265)),IF(AND(AA265="Probabilidad",AA264="Impacto"),(AI264-(+AI264*AD265)),IF(AA265="Impacto",AI264,""))),"")</f>
        <v>0.10079999999999999</v>
      </c>
      <c r="AI265" s="122">
        <f t="shared" si="7"/>
        <v>0.10079999999999999</v>
      </c>
      <c r="AJ265" s="387"/>
      <c r="AK265" s="388"/>
      <c r="AL265" s="124">
        <f t="shared" si="351"/>
        <v>0.8</v>
      </c>
      <c r="AM265" s="389"/>
      <c r="AN265" s="388"/>
      <c r="AO265" s="384"/>
      <c r="AP265" s="367"/>
      <c r="AQ265" s="120" t="s">
        <v>128</v>
      </c>
      <c r="AR265" s="134" t="s">
        <v>94</v>
      </c>
      <c r="AS265" s="134" t="s">
        <v>94</v>
      </c>
      <c r="AT265" s="134" t="s">
        <v>94</v>
      </c>
      <c r="AU265" s="134" t="s">
        <v>94</v>
      </c>
      <c r="AV265" s="371"/>
      <c r="AW265" s="142" t="s">
        <v>124</v>
      </c>
      <c r="AX265" s="128"/>
      <c r="AY265" s="129" t="s">
        <v>2868</v>
      </c>
      <c r="AZ265" s="130"/>
      <c r="BA265" s="143" t="s">
        <v>128</v>
      </c>
      <c r="BB265" s="128"/>
      <c r="BC265" s="128"/>
      <c r="BD265" s="128"/>
      <c r="BE265" s="373"/>
      <c r="BF265" s="374"/>
      <c r="BG265" s="374"/>
      <c r="BH265" s="131"/>
    </row>
    <row r="266" spans="1:1022" ht="118.5" customHeight="1">
      <c r="A266" s="430">
        <v>81</v>
      </c>
      <c r="B266" s="433" t="s">
        <v>712</v>
      </c>
      <c r="C266" s="367"/>
      <c r="D266" s="433" t="s">
        <v>268</v>
      </c>
      <c r="E266" s="433" t="s">
        <v>289</v>
      </c>
      <c r="F266" s="427"/>
      <c r="G266" s="424"/>
      <c r="H266" s="368"/>
      <c r="I266" s="425"/>
      <c r="J266" s="136" t="s">
        <v>749</v>
      </c>
      <c r="K266" s="137" t="s">
        <v>1576</v>
      </c>
      <c r="L266" s="425"/>
      <c r="M266" s="425"/>
      <c r="N266" s="426"/>
      <c r="O266" s="369"/>
      <c r="P266" s="391"/>
      <c r="Q266" s="385"/>
      <c r="R266" s="393"/>
      <c r="S266" s="394"/>
      <c r="T266" s="385"/>
      <c r="U266" s="404"/>
      <c r="V266" s="136" t="s">
        <v>131</v>
      </c>
      <c r="W266" s="116" t="s">
        <v>1577</v>
      </c>
      <c r="X266" s="117" t="s">
        <v>317</v>
      </c>
      <c r="Y266" s="118" t="s">
        <v>1568</v>
      </c>
      <c r="Z266" s="119" t="s">
        <v>906</v>
      </c>
      <c r="AA266" s="120" t="str">
        <f t="shared" si="5"/>
        <v>Probabilidad</v>
      </c>
      <c r="AB266" s="121" t="s">
        <v>740</v>
      </c>
      <c r="AC266" s="121" t="s">
        <v>728</v>
      </c>
      <c r="AD266" s="122" t="str">
        <f t="shared" si="6"/>
        <v>30%</v>
      </c>
      <c r="AE266" s="121" t="s">
        <v>729</v>
      </c>
      <c r="AF266" s="121" t="s">
        <v>730</v>
      </c>
      <c r="AG266" s="121" t="s">
        <v>731</v>
      </c>
      <c r="AH266" s="123">
        <f t="shared" si="352"/>
        <v>7.0559999999999984E-2</v>
      </c>
      <c r="AI266" s="122">
        <f t="shared" si="7"/>
        <v>7.0559999999999984E-2</v>
      </c>
      <c r="AJ266" s="387"/>
      <c r="AK266" s="388"/>
      <c r="AL266" s="124">
        <f t="shared" si="351"/>
        <v>0.8</v>
      </c>
      <c r="AM266" s="389"/>
      <c r="AN266" s="388"/>
      <c r="AO266" s="384"/>
      <c r="AP266" s="367"/>
      <c r="AQ266" s="120" t="s">
        <v>136</v>
      </c>
      <c r="AR266" s="134" t="s">
        <v>94</v>
      </c>
      <c r="AS266" s="134" t="s">
        <v>94</v>
      </c>
      <c r="AT266" s="134" t="s">
        <v>94</v>
      </c>
      <c r="AU266" s="134" t="s">
        <v>94</v>
      </c>
      <c r="AV266" s="371"/>
      <c r="AW266" s="142" t="s">
        <v>131</v>
      </c>
      <c r="AX266" s="128"/>
      <c r="AY266" s="129" t="s">
        <v>2868</v>
      </c>
      <c r="AZ266" s="130"/>
      <c r="BA266" s="143" t="s">
        <v>136</v>
      </c>
      <c r="BB266" s="128"/>
      <c r="BC266" s="128"/>
      <c r="BD266" s="128"/>
      <c r="BE266" s="373"/>
      <c r="BF266" s="374"/>
      <c r="BG266" s="374"/>
      <c r="BH266" s="131"/>
    </row>
    <row r="267" spans="1:1022" ht="82.5" customHeight="1">
      <c r="A267" s="430">
        <v>81</v>
      </c>
      <c r="B267" s="433" t="s">
        <v>712</v>
      </c>
      <c r="C267" s="367"/>
      <c r="D267" s="433" t="s">
        <v>268</v>
      </c>
      <c r="E267" s="433" t="s">
        <v>289</v>
      </c>
      <c r="F267" s="427"/>
      <c r="G267" s="424"/>
      <c r="H267" s="368"/>
      <c r="I267" s="425"/>
      <c r="J267" s="136" t="s">
        <v>756</v>
      </c>
      <c r="K267" s="137" t="s">
        <v>1578</v>
      </c>
      <c r="L267" s="425"/>
      <c r="M267" s="425"/>
      <c r="N267" s="426"/>
      <c r="O267" s="369"/>
      <c r="P267" s="391"/>
      <c r="Q267" s="385"/>
      <c r="R267" s="393"/>
      <c r="S267" s="394"/>
      <c r="T267" s="385"/>
      <c r="U267" s="404"/>
      <c r="V267" s="136" t="s">
        <v>139</v>
      </c>
      <c r="W267" s="116" t="s">
        <v>1579</v>
      </c>
      <c r="X267" s="117" t="s">
        <v>1580</v>
      </c>
      <c r="Y267" s="118" t="s">
        <v>1568</v>
      </c>
      <c r="Z267" s="119" t="s">
        <v>906</v>
      </c>
      <c r="AA267" s="120" t="str">
        <f t="shared" si="5"/>
        <v>Probabilidad</v>
      </c>
      <c r="AB267" s="121" t="s">
        <v>727</v>
      </c>
      <c r="AC267" s="121" t="s">
        <v>728</v>
      </c>
      <c r="AD267" s="122" t="str">
        <f t="shared" si="6"/>
        <v>40%</v>
      </c>
      <c r="AE267" s="121" t="s">
        <v>729</v>
      </c>
      <c r="AF267" s="121" t="s">
        <v>730</v>
      </c>
      <c r="AG267" s="121" t="s">
        <v>731</v>
      </c>
      <c r="AH267" s="123">
        <f t="shared" si="352"/>
        <v>4.2335999999999985E-2</v>
      </c>
      <c r="AI267" s="122">
        <f t="shared" si="7"/>
        <v>4.2335999999999985E-2</v>
      </c>
      <c r="AJ267" s="387"/>
      <c r="AK267" s="388"/>
      <c r="AL267" s="124">
        <f t="shared" si="351"/>
        <v>0.8</v>
      </c>
      <c r="AM267" s="389"/>
      <c r="AN267" s="388"/>
      <c r="AO267" s="384"/>
      <c r="AP267" s="367"/>
      <c r="AQ267" s="120" t="s">
        <v>145</v>
      </c>
      <c r="AR267" s="134" t="s">
        <v>94</v>
      </c>
      <c r="AS267" s="134" t="s">
        <v>94</v>
      </c>
      <c r="AT267" s="134" t="s">
        <v>94</v>
      </c>
      <c r="AU267" s="134" t="s">
        <v>94</v>
      </c>
      <c r="AV267" s="371"/>
      <c r="AW267" s="142" t="s">
        <v>139</v>
      </c>
      <c r="AX267" s="128"/>
      <c r="AY267" s="129" t="s">
        <v>2868</v>
      </c>
      <c r="AZ267" s="130"/>
      <c r="BA267" s="143" t="s">
        <v>145</v>
      </c>
      <c r="BB267" s="128"/>
      <c r="BC267" s="128"/>
      <c r="BD267" s="128"/>
      <c r="BE267" s="373"/>
      <c r="BF267" s="374"/>
      <c r="BG267" s="374"/>
      <c r="BH267" s="131"/>
    </row>
    <row r="268" spans="1:1022" ht="18.95" customHeight="1">
      <c r="A268" s="430">
        <v>81</v>
      </c>
      <c r="B268" s="433" t="s">
        <v>712</v>
      </c>
      <c r="C268" s="367"/>
      <c r="D268" s="433" t="s">
        <v>268</v>
      </c>
      <c r="E268" s="433" t="s">
        <v>289</v>
      </c>
      <c r="F268" s="427"/>
      <c r="G268" s="424"/>
      <c r="H268" s="368"/>
      <c r="I268" s="425"/>
      <c r="J268" s="136" t="s">
        <v>757</v>
      </c>
      <c r="K268" s="137"/>
      <c r="L268" s="425"/>
      <c r="M268" s="425"/>
      <c r="N268" s="426"/>
      <c r="O268" s="369"/>
      <c r="P268" s="391"/>
      <c r="Q268" s="385"/>
      <c r="R268" s="393"/>
      <c r="S268" s="394"/>
      <c r="T268" s="385"/>
      <c r="U268" s="404"/>
      <c r="V268" s="136" t="s">
        <v>150</v>
      </c>
      <c r="W268" s="116"/>
      <c r="X268" s="117"/>
      <c r="Y268" s="118"/>
      <c r="Z268" s="116"/>
      <c r="AA268" s="120" t="str">
        <f t="shared" si="5"/>
        <v/>
      </c>
      <c r="AB268" s="121"/>
      <c r="AC268" s="121"/>
      <c r="AD268" s="122" t="str">
        <f t="shared" si="6"/>
        <v/>
      </c>
      <c r="AE268" s="121"/>
      <c r="AF268" s="121"/>
      <c r="AG268" s="121"/>
      <c r="AH268" s="123" t="str">
        <f t="shared" si="352"/>
        <v/>
      </c>
      <c r="AI268" s="122" t="str">
        <f t="shared" si="7"/>
        <v/>
      </c>
      <c r="AJ268" s="387"/>
      <c r="AK268" s="388"/>
      <c r="AL268" s="124" t="str">
        <f t="shared" si="351"/>
        <v/>
      </c>
      <c r="AM268" s="389"/>
      <c r="AN268" s="388"/>
      <c r="AO268" s="384"/>
      <c r="AP268" s="367"/>
      <c r="AQ268" s="120" t="s">
        <v>155</v>
      </c>
      <c r="AR268" s="119"/>
      <c r="AS268" s="119"/>
      <c r="AT268" s="126"/>
      <c r="AU268" s="119"/>
      <c r="AV268" s="371"/>
      <c r="AW268" s="142" t="s">
        <v>150</v>
      </c>
      <c r="AX268" s="128"/>
      <c r="AY268" s="129"/>
      <c r="AZ268" s="130"/>
      <c r="BA268" s="143" t="s">
        <v>155</v>
      </c>
      <c r="BB268" s="128"/>
      <c r="BC268" s="128"/>
      <c r="BD268" s="128"/>
      <c r="BE268" s="373"/>
      <c r="BF268" s="374"/>
      <c r="BG268" s="374"/>
      <c r="BH268" s="131"/>
    </row>
    <row r="269" spans="1:1022" ht="23.1" customHeight="1">
      <c r="A269" s="431">
        <v>81</v>
      </c>
      <c r="B269" s="434" t="s">
        <v>712</v>
      </c>
      <c r="C269" s="367"/>
      <c r="D269" s="434"/>
      <c r="E269" s="434" t="s">
        <v>289</v>
      </c>
      <c r="F269" s="427"/>
      <c r="G269" s="424"/>
      <c r="H269" s="368"/>
      <c r="I269" s="425"/>
      <c r="J269" s="136" t="s">
        <v>758</v>
      </c>
      <c r="K269" s="137"/>
      <c r="L269" s="425"/>
      <c r="M269" s="425"/>
      <c r="N269" s="426"/>
      <c r="O269" s="369"/>
      <c r="P269" s="392"/>
      <c r="Q269" s="385"/>
      <c r="R269" s="393"/>
      <c r="S269" s="394"/>
      <c r="T269" s="385"/>
      <c r="U269" s="405"/>
      <c r="V269" s="136" t="s">
        <v>161</v>
      </c>
      <c r="W269" s="116"/>
      <c r="X269" s="117"/>
      <c r="Y269" s="118"/>
      <c r="Z269" s="116"/>
      <c r="AA269" s="120" t="str">
        <f t="shared" si="5"/>
        <v/>
      </c>
      <c r="AB269" s="121"/>
      <c r="AC269" s="121"/>
      <c r="AD269" s="122" t="str">
        <f t="shared" si="6"/>
        <v/>
      </c>
      <c r="AE269" s="121"/>
      <c r="AF269" s="121"/>
      <c r="AG269" s="121"/>
      <c r="AH269" s="123" t="str">
        <f t="shared" si="352"/>
        <v/>
      </c>
      <c r="AI269" s="122" t="str">
        <f t="shared" si="7"/>
        <v/>
      </c>
      <c r="AJ269" s="387"/>
      <c r="AK269" s="388"/>
      <c r="AL269" s="124" t="str">
        <f t="shared" si="351"/>
        <v/>
      </c>
      <c r="AM269" s="389"/>
      <c r="AN269" s="388"/>
      <c r="AO269" s="384"/>
      <c r="AP269" s="367"/>
      <c r="AQ269" s="120" t="s">
        <v>162</v>
      </c>
      <c r="AR269" s="119"/>
      <c r="AS269" s="119"/>
      <c r="AT269" s="126"/>
      <c r="AU269" s="119"/>
      <c r="AV269" s="372"/>
      <c r="AW269" s="142" t="s">
        <v>161</v>
      </c>
      <c r="AX269" s="128"/>
      <c r="AY269" s="129"/>
      <c r="AZ269" s="130"/>
      <c r="BA269" s="143" t="s">
        <v>162</v>
      </c>
      <c r="BB269" s="128"/>
      <c r="BC269" s="128"/>
      <c r="BD269" s="128"/>
      <c r="BE269" s="373"/>
      <c r="BF269" s="374"/>
      <c r="BG269" s="374"/>
      <c r="BH269" s="131"/>
    </row>
    <row r="270" spans="1:1022" s="144" customFormat="1" ht="69.95" customHeight="1">
      <c r="A270" s="429">
        <v>82</v>
      </c>
      <c r="B270" s="432" t="s">
        <v>712</v>
      </c>
      <c r="C270" s="367" t="s">
        <v>1541</v>
      </c>
      <c r="D270" s="432" t="s">
        <v>268</v>
      </c>
      <c r="E270" s="432" t="s">
        <v>289</v>
      </c>
      <c r="F270" s="427" t="s">
        <v>1542</v>
      </c>
      <c r="G270" s="424" t="s">
        <v>893</v>
      </c>
      <c r="H270" s="368" t="str">
        <f>IF(B270="Seguridad_Información","Posibilidad de "&amp;C270&amp;"con "&amp;M270&amp;" "&amp;"por"&amp;" "&amp;I270&amp;" "&amp;"debido a"&amp;" "&amp;L270,"Posibilidad de"&amp;" "&amp;M270&amp;" "&amp;"por"&amp;" "&amp;I270&amp;" debido a"&amp;" "&amp;L270)</f>
        <v>Posibilidad de Afectación Económica y Reputacional por activos sin asignación de Depositarios Provisionales y/o Liquidadores debido a inexistencia de depositarios de acuerdo con las necesidades o falencias del sistema en el proceso de asignación</v>
      </c>
      <c r="I270" s="425" t="s">
        <v>1581</v>
      </c>
      <c r="J270" s="136" t="s">
        <v>717</v>
      </c>
      <c r="K270" s="137" t="s">
        <v>1582</v>
      </c>
      <c r="L270" s="425" t="s">
        <v>1583</v>
      </c>
      <c r="M270" s="425" t="s">
        <v>763</v>
      </c>
      <c r="N270" s="426" t="s">
        <v>1584</v>
      </c>
      <c r="O270" s="369" t="s">
        <v>765</v>
      </c>
      <c r="P270" s="390" t="str">
        <f>IF(OR($O270=[3]Tabla_Probabilidad!$D$30,$O270=[3]Tabla_Probabilidad!$D$32,$O270=[3]Tabla_Probabilidad!$J$32),"Muy Baja",IF(OR($O270=[3]Tabla_Probabilidad!$E$30,$O270=[3]Tabla_Probabilidad!$E$32,$O270=[3]Tabla_Probabilidad!$K$32),"Baja",IF(OR($O270=[3]Tabla_Probabilidad!$F$30,$O270=[3]Tabla_Probabilidad!$F$32,$O270=[3]Tabla_Probabilidad!$L$32),"Media",IF(OR($O270=[3]Tabla_Probabilidad!$G$30,$O270=[3]Tabla_Probabilidad!$G$32,$O270=[3]Tabla_Probabilidad!$M$32),"Alta",IF(OR($O270=[3]Tabla_Probabilidad!$H$30,$O270=[3]Tabla_Probabilidad!$H$32,$O270=[3]Tabla_Probabilidad!$N$32),"Muy Alta","")))))</f>
        <v>Alta</v>
      </c>
      <c r="Q270" s="385">
        <f t="shared" ref="Q270" si="353">IF(P270="","",IF(P270="Muy Baja",0.2,IF(P270="Baja",0.4,IF(P270="Media",0.6,IF(P270="Alta",0.8,IF(P270="Muy Alta",1,))))))</f>
        <v>0.8</v>
      </c>
      <c r="R270" s="393" t="s">
        <v>1565</v>
      </c>
      <c r="S270" s="394" t="str">
        <f>IF(OR($R270=[3]Tabla_Impacto!$D$24,$R270=[3]Tabla_Impacto!$D$27,$R270=[3]Tabla_Impacto!$J$24,$R270=[3]Tabla_Impacto!$P$26,$R270=[3]Tabla_Impacto!$V$26,$R270=[3]Tabla_Impacto!$AB$26),"Leve",IF(OR($R270=[3]Tabla_Impacto!$E$24,$R270=[3]Tabla_Impacto!$E$27,$R270=[3]Tabla_Impacto!$K$24,$R270=[3]Tabla_Impacto!$Q$26,$R270=[3]Tabla_Impacto!$W$26,$R270=[3]Tabla_Impacto!$AC$26),"Menor",IF(OR($R270=[3]Tabla_Impacto!$F$24,$R270=[3]Tabla_Impacto!$F$27,$R270=[3]Tabla_Impacto!$L$24,$R270=[3]Tabla_Impacto!$R$26,$R270=[3]Tabla_Impacto!$X$26,$R270=[3]Tabla_Impacto!$AD$26),"Moderado",IF(OR($R270=[3]Tabla_Impacto!$G$24,$R270=[3]Tabla_Impacto!$G$27,$R270=[3]Tabla_Impacto!$M$24,$R270=[3]Tabla_Impacto!$S$26,$R270=[3]Tabla_Impacto!$Y$26,$R270=[3]Tabla_Impacto!$AE$26),"Mayor",IF(OR($R270=[3]Tabla_Impacto!$H$24,$R270=[3]Tabla_Impacto!$H$27,$R270=[3]Tabla_Impacto!$N$24,$R270=[3]Tabla_Impacto!$T$26,$R270=[3]Tabla_Impacto!$Z$26,$R270=[3]Tabla_Impacto!$AF$26),"Catastrófico","")))))</f>
        <v>Mayor</v>
      </c>
      <c r="T270" s="385">
        <f t="shared" ref="T270" si="354">IF(S270="","",IF(S270="Leve",0.2,IF(S270="Menor",0.4,IF(S270="Moderado",0.6,IF(S270="Mayor",0.8,IF(S270="Catastrófico",1,))))))</f>
        <v>0.8</v>
      </c>
      <c r="U270" s="403" t="str">
        <f t="shared" ref="U270" si="355">IF(OR(AND(P270="Muy Baja",S270="Leve"),AND(P270="Muy Baja",S270="Menor"),AND(P270="Baja",S270="Leve")),"Bajo",IF(OR(AND(P270="Muy baja",S270="Moderado"),AND(P270="Baja",S270="Menor"),AND(P270="Baja",S270="Moderado"),AND(P270="Media",S270="Leve"),AND(P270="Media",S270="Menor"),AND(P270="Media",S270="Moderado"),AND(P270="Alta",S270="Leve"),AND(P270="Alta",S270="Menor")),"Moderado",IF(OR(AND(P270="Muy Baja",S270="Mayor"),AND(P270="Baja",S270="Mayor"),AND(P270="Media",S270="Mayor"),AND(P270="Alta",S270="Moderado"),AND(P270="Alta",S270="Mayor"),AND(P270="Muy Alta",S270="Leve"),AND(P270="Muy Alta",S270="Menor"),AND(P270="Muy Alta",S270="Moderado"),AND(P270="Muy Alta",S270="Mayor")),"Alto",IF(OR(AND(P270="Muy Baja",S270="Catastrófico"),AND(P270="Baja",S270="Catastrófico"),AND(P270="Media",S270="Catastrófico"),AND(P270="Alta",S270="Catastrófico"),AND(P270="Muy Alta",S270="Catastrófico")),"Extremo",""))))</f>
        <v>Alto</v>
      </c>
      <c r="V270" s="136" t="s">
        <v>91</v>
      </c>
      <c r="W270" s="116" t="s">
        <v>903</v>
      </c>
      <c r="X270" s="117" t="s">
        <v>904</v>
      </c>
      <c r="Y270" s="118" t="s">
        <v>905</v>
      </c>
      <c r="Z270" s="119" t="s">
        <v>906</v>
      </c>
      <c r="AA270" s="120" t="str">
        <f t="shared" si="5"/>
        <v>Probabilidad</v>
      </c>
      <c r="AB270" s="121" t="s">
        <v>727</v>
      </c>
      <c r="AC270" s="121" t="s">
        <v>728</v>
      </c>
      <c r="AD270" s="122" t="str">
        <f t="shared" si="6"/>
        <v>40%</v>
      </c>
      <c r="AE270" s="121" t="s">
        <v>729</v>
      </c>
      <c r="AF270" s="121" t="s">
        <v>730</v>
      </c>
      <c r="AG270" s="121" t="s">
        <v>731</v>
      </c>
      <c r="AH270" s="123">
        <f>IFERROR(IF(AA270="Probabilidad",(Q270-(+Q270*AD270)),IF(AA270="Impacto",Q270,"")),"")</f>
        <v>0.48</v>
      </c>
      <c r="AI270" s="122">
        <f t="shared" si="7"/>
        <v>0.48</v>
      </c>
      <c r="AJ270" s="387" t="str">
        <f t="shared" ref="AJ270" si="356">IFERROR(IF(AK270="","",IF(AK270&lt;=0.2,"Muy Baja",IF(AK270&lt;=0.4,"Baja",IF(AK270&lt;=0.6,"Media",IF(AK270&lt;=0.8,"Alta","Muy Alta"))))),"")</f>
        <v>Baja</v>
      </c>
      <c r="AK270" s="388">
        <f t="shared" ref="AK270" si="357">IFERROR(LOOKUP(MAX(AI270:AI276)+1,(AI270:AI276)),"")</f>
        <v>0.33599999999999997</v>
      </c>
      <c r="AL270" s="124">
        <f>IFERROR(IF(AA270="Impacto",(T270-(+T270*AD270)),IF(AA270="Probabilidad",T270,"")),"")</f>
        <v>0.8</v>
      </c>
      <c r="AM270" s="389" t="str">
        <f t="shared" ref="AM270" si="358">IFERROR(IF(AN270="","",IF(AN270&lt;=0.2,"Leve",IF(AN270&lt;=0.4,"Menor",IF(AN270&lt;=0.6,"Moderado",IF(AN270&lt;=0.8,"Mayor","Catastrófico"))))),"")</f>
        <v>Moderado</v>
      </c>
      <c r="AN270" s="388">
        <f t="shared" ref="AN270" si="359">IFERROR(LOOKUP(MAX(AL270:AL276)+1,(AL270:AL276)),"")</f>
        <v>0.60000000000000009</v>
      </c>
      <c r="AO270" s="384" t="str">
        <f t="shared" ref="AO270" si="360">IFERROR(IF(OR(AND(AJ270="Muy Baja",AM270="Leve"),AND(AJ270="Muy Baja",AM270="Menor"),AND(AJ270="Baja",AM270="Leve")),"Bajo",IF(OR(AND(AJ270="Muy baja",AM270="Moderado"),AND(AJ270="Baja",AM270="Menor"),AND(AJ270="Baja",AM270="Moderado"),AND(AJ270="Media",AM270="Leve"),AND(AJ270="Media",AM270="Menor"),AND(AJ270="Media",AM270="Moderado"),AND(AJ270="Alta",AM270="Leve"),AND(AJ270="Alta",AM270="Menor")),"Moderado",IF(OR(AND(AJ270="Muy Baja",AM270="Mayor"),AND(AJ270="Baja",AM270="Mayor"),AND(AJ270="Media",AM270="Mayor"),AND(AJ270="Alta",AM270="Moderado"),AND(AJ270="Alta",AM270="Mayor"),AND(AJ270="Muy Alta",AM270="Leve"),AND(AJ270="Muy Alta",AM270="Menor"),AND(AJ270="Muy Alta",AM270="Moderado"),AND(AJ270="Muy Alta",AM270="Mayor")),"Alto",IF(OR(AND(AJ270="Muy Baja",AM270="Catastrófico"),AND(AJ270="Baja",AM270="Catastrófico"),AND(AJ270="Media",AM270="Catastrófico"),AND(AJ270="Alta",AM270="Catastrófico"),AND(AJ270="Muy Alta",AM270="Catastrófico")),"Extremo","")))),"")</f>
        <v>Moderado</v>
      </c>
      <c r="AP270" s="367" t="s">
        <v>104</v>
      </c>
      <c r="AQ270" s="120" t="s">
        <v>105</v>
      </c>
      <c r="AR270" s="119" t="s">
        <v>907</v>
      </c>
      <c r="AS270" s="119" t="s">
        <v>298</v>
      </c>
      <c r="AT270" s="126" t="s">
        <v>908</v>
      </c>
      <c r="AU270" s="127" t="s">
        <v>733</v>
      </c>
      <c r="AV270" s="370" t="s">
        <v>1585</v>
      </c>
      <c r="AW270" s="142" t="s">
        <v>91</v>
      </c>
      <c r="AX270" s="264" t="s">
        <v>2866</v>
      </c>
      <c r="AY270" s="268" t="s">
        <v>3667</v>
      </c>
      <c r="AZ270" s="269" t="s">
        <v>3668</v>
      </c>
      <c r="BA270" s="143" t="s">
        <v>105</v>
      </c>
      <c r="BB270" s="264" t="s">
        <v>2866</v>
      </c>
      <c r="BC270" s="268" t="s">
        <v>3667</v>
      </c>
      <c r="BD270" s="269" t="s">
        <v>3668</v>
      </c>
      <c r="BE270" s="373" t="s">
        <v>2891</v>
      </c>
      <c r="BF270" s="374"/>
      <c r="BG270" s="374"/>
      <c r="BH270" s="131"/>
      <c r="BI270" s="90"/>
      <c r="BJ270" s="90"/>
      <c r="BK270" s="90"/>
      <c r="BL270" s="90"/>
      <c r="BM270" s="90"/>
      <c r="BN270" s="90"/>
      <c r="BO270" s="90"/>
      <c r="BP270" s="90"/>
      <c r="BQ270" s="90"/>
      <c r="BR270" s="90"/>
      <c r="BS270" s="90"/>
      <c r="BT270" s="90"/>
      <c r="BU270" s="90"/>
      <c r="BV270" s="90"/>
      <c r="BW270" s="90"/>
      <c r="BX270" s="90"/>
      <c r="BY270" s="90"/>
      <c r="BZ270" s="90"/>
      <c r="CA270" s="90"/>
      <c r="CB270" s="90"/>
      <c r="CC270" s="90"/>
      <c r="CD270" s="90"/>
      <c r="CE270" s="90"/>
      <c r="CF270" s="90"/>
      <c r="CG270" s="90"/>
      <c r="CH270" s="90"/>
      <c r="CI270" s="90"/>
      <c r="CJ270" s="90"/>
      <c r="CK270" s="90"/>
      <c r="CL270" s="90"/>
      <c r="CM270" s="90"/>
      <c r="CN270" s="90"/>
      <c r="CO270" s="90"/>
      <c r="CP270" s="90"/>
      <c r="CQ270" s="90"/>
      <c r="CR270" s="90"/>
      <c r="CS270" s="90"/>
      <c r="CT270" s="90"/>
      <c r="CU270" s="90"/>
      <c r="CV270" s="90"/>
      <c r="CW270" s="90"/>
      <c r="CX270" s="90"/>
      <c r="CY270" s="90"/>
      <c r="CZ270" s="90"/>
      <c r="DA270" s="90"/>
      <c r="DB270" s="90"/>
      <c r="DC270" s="90"/>
      <c r="DD270" s="90"/>
      <c r="DE270" s="90"/>
      <c r="DF270" s="90"/>
      <c r="DG270" s="90"/>
      <c r="DH270" s="90"/>
      <c r="DI270" s="90"/>
      <c r="DJ270" s="90"/>
      <c r="DK270" s="90"/>
      <c r="DL270" s="90"/>
      <c r="DM270" s="90"/>
      <c r="DN270" s="90"/>
      <c r="DO270" s="90"/>
      <c r="DP270" s="90"/>
      <c r="DQ270" s="90"/>
      <c r="DR270" s="90"/>
      <c r="DS270" s="90"/>
      <c r="DT270" s="90"/>
      <c r="DU270" s="90"/>
      <c r="DV270" s="90"/>
      <c r="DW270" s="90"/>
      <c r="DX270" s="90"/>
      <c r="DY270" s="90"/>
      <c r="DZ270" s="90"/>
      <c r="EA270" s="90"/>
      <c r="EB270" s="90"/>
      <c r="EC270" s="90"/>
      <c r="ED270" s="90"/>
      <c r="EE270" s="90"/>
      <c r="EF270" s="90"/>
      <c r="EG270" s="90"/>
      <c r="EH270" s="90"/>
      <c r="EI270" s="90"/>
      <c r="EJ270" s="90"/>
      <c r="EK270" s="90"/>
      <c r="EL270" s="90"/>
      <c r="EM270" s="90"/>
      <c r="EN270" s="90"/>
      <c r="EO270" s="90"/>
      <c r="EP270" s="90"/>
      <c r="EQ270" s="90"/>
      <c r="ER270" s="90"/>
      <c r="ES270" s="90"/>
      <c r="ET270" s="90"/>
      <c r="EU270" s="90"/>
      <c r="EV270" s="90"/>
      <c r="EW270" s="90"/>
      <c r="EX270" s="90"/>
      <c r="EY270" s="90"/>
      <c r="EZ270" s="90"/>
      <c r="FA270" s="90"/>
      <c r="FB270" s="90"/>
      <c r="FC270" s="90"/>
      <c r="FD270" s="90"/>
      <c r="FE270" s="90"/>
      <c r="FF270" s="90"/>
      <c r="FG270" s="90"/>
      <c r="FH270" s="90"/>
      <c r="FI270" s="90"/>
      <c r="FJ270" s="90"/>
      <c r="FK270" s="90"/>
      <c r="FL270" s="90"/>
      <c r="FM270" s="90"/>
      <c r="FN270" s="90"/>
      <c r="FO270" s="90"/>
      <c r="FP270" s="90"/>
      <c r="FQ270" s="90"/>
      <c r="FR270" s="90"/>
      <c r="FS270" s="90"/>
      <c r="FT270" s="90"/>
      <c r="FU270" s="90"/>
      <c r="FV270" s="90"/>
      <c r="FW270" s="90"/>
      <c r="FX270" s="90"/>
      <c r="FY270" s="90"/>
      <c r="FZ270" s="90"/>
      <c r="GA270" s="90"/>
      <c r="GB270" s="90"/>
      <c r="GC270" s="90"/>
      <c r="GD270" s="90"/>
      <c r="GE270" s="90"/>
      <c r="GF270" s="90"/>
      <c r="GG270" s="90"/>
      <c r="GH270" s="90"/>
      <c r="GI270" s="90"/>
      <c r="GJ270" s="90"/>
      <c r="GK270" s="90"/>
      <c r="GL270" s="90"/>
      <c r="GM270" s="90"/>
      <c r="GN270" s="90"/>
      <c r="GO270" s="90"/>
      <c r="GP270" s="90"/>
      <c r="GQ270" s="90"/>
      <c r="GR270" s="90"/>
      <c r="GS270" s="90"/>
      <c r="GT270" s="90"/>
      <c r="GU270" s="90"/>
      <c r="GV270" s="90"/>
      <c r="GW270" s="90"/>
      <c r="GX270" s="90"/>
      <c r="GY270" s="90"/>
      <c r="GZ270" s="90"/>
      <c r="HA270" s="90"/>
      <c r="HB270" s="90"/>
      <c r="HC270" s="90"/>
      <c r="HD270" s="90"/>
      <c r="HE270" s="90"/>
      <c r="HF270" s="90"/>
      <c r="HG270" s="90"/>
      <c r="HH270" s="90"/>
      <c r="HI270" s="90"/>
      <c r="HJ270" s="90"/>
      <c r="HK270" s="90"/>
      <c r="HL270" s="90"/>
      <c r="HM270" s="90"/>
      <c r="HN270" s="90"/>
      <c r="HO270" s="90"/>
      <c r="HP270" s="90"/>
      <c r="HQ270" s="90"/>
      <c r="HR270" s="90"/>
      <c r="HS270" s="90"/>
      <c r="HT270" s="90"/>
      <c r="HU270" s="90"/>
      <c r="HV270" s="90"/>
      <c r="HW270" s="90"/>
      <c r="HX270" s="90"/>
      <c r="HY270" s="90"/>
      <c r="HZ270" s="90"/>
      <c r="IA270" s="90"/>
      <c r="IB270" s="90"/>
      <c r="IC270" s="90"/>
      <c r="ID270" s="90"/>
      <c r="IE270" s="90"/>
      <c r="IF270" s="90"/>
      <c r="IG270" s="90"/>
      <c r="IH270" s="90"/>
      <c r="II270" s="90"/>
      <c r="IJ270" s="90"/>
      <c r="IK270" s="90"/>
      <c r="IL270" s="90"/>
      <c r="IM270" s="90"/>
      <c r="IN270" s="90"/>
      <c r="IO270" s="90"/>
      <c r="IP270" s="90"/>
      <c r="IQ270" s="90"/>
      <c r="IR270" s="90"/>
      <c r="IS270" s="90"/>
      <c r="IT270" s="90"/>
      <c r="IU270" s="90"/>
      <c r="IV270" s="90"/>
      <c r="IW270" s="90"/>
      <c r="IX270" s="90"/>
      <c r="IY270" s="90"/>
      <c r="IZ270" s="90"/>
      <c r="JA270" s="90"/>
      <c r="JB270" s="90"/>
      <c r="JC270" s="90"/>
      <c r="JD270" s="90"/>
      <c r="JE270" s="90"/>
      <c r="JF270" s="90"/>
      <c r="JG270" s="90"/>
      <c r="JH270" s="90"/>
      <c r="JI270" s="90"/>
      <c r="JJ270" s="90"/>
      <c r="JK270" s="90"/>
      <c r="JL270" s="90"/>
      <c r="JM270" s="90"/>
      <c r="JN270" s="90"/>
      <c r="JO270" s="90"/>
      <c r="JP270" s="90"/>
      <c r="JQ270" s="90"/>
      <c r="JR270" s="90"/>
      <c r="JS270" s="90"/>
      <c r="JT270" s="90"/>
      <c r="JU270" s="90"/>
      <c r="JV270" s="90"/>
      <c r="JW270" s="90"/>
      <c r="JX270" s="90"/>
      <c r="JY270" s="90"/>
      <c r="JZ270" s="90"/>
      <c r="KA270" s="90"/>
      <c r="KB270" s="90"/>
      <c r="KC270" s="90"/>
      <c r="KD270" s="90"/>
      <c r="KE270" s="90"/>
      <c r="KF270" s="90"/>
      <c r="KG270" s="90"/>
      <c r="KH270" s="90"/>
      <c r="KI270" s="90"/>
      <c r="KJ270" s="90"/>
      <c r="KK270" s="90"/>
      <c r="KL270" s="90"/>
      <c r="KM270" s="90"/>
      <c r="KN270" s="90"/>
      <c r="KO270" s="90"/>
      <c r="KP270" s="90"/>
      <c r="KQ270" s="90"/>
      <c r="KR270" s="90"/>
      <c r="KS270" s="90"/>
      <c r="KT270" s="90"/>
      <c r="KU270" s="90"/>
      <c r="KV270" s="90"/>
      <c r="KW270" s="90"/>
      <c r="KX270" s="90"/>
      <c r="KY270" s="90"/>
      <c r="KZ270" s="90"/>
      <c r="LA270" s="90"/>
      <c r="LB270" s="90"/>
      <c r="LC270" s="90"/>
      <c r="LD270" s="90"/>
      <c r="LE270" s="90"/>
      <c r="LF270" s="90"/>
      <c r="LG270" s="90"/>
      <c r="LH270" s="90"/>
      <c r="LI270" s="90"/>
      <c r="LJ270" s="90"/>
      <c r="LK270" s="90"/>
      <c r="LL270" s="90"/>
      <c r="LM270" s="90"/>
      <c r="LN270" s="90"/>
      <c r="LO270" s="90"/>
      <c r="LP270" s="90"/>
      <c r="LQ270" s="90"/>
      <c r="LR270" s="90"/>
      <c r="LS270" s="90"/>
      <c r="LT270" s="90"/>
      <c r="LU270" s="90"/>
      <c r="LV270" s="90"/>
      <c r="LW270" s="90"/>
      <c r="LX270" s="90"/>
      <c r="LY270" s="90"/>
      <c r="LZ270" s="90"/>
      <c r="MA270" s="90"/>
      <c r="MB270" s="90"/>
      <c r="MC270" s="90"/>
      <c r="MD270" s="90"/>
      <c r="ME270" s="90"/>
      <c r="MF270" s="90"/>
      <c r="MG270" s="90"/>
      <c r="MH270" s="90"/>
      <c r="MI270" s="90"/>
      <c r="MJ270" s="90"/>
      <c r="MK270" s="90"/>
      <c r="ML270" s="90"/>
      <c r="MM270" s="90"/>
      <c r="MN270" s="90"/>
      <c r="MO270" s="90"/>
      <c r="MP270" s="90"/>
      <c r="MQ270" s="90"/>
      <c r="MR270" s="90"/>
      <c r="MS270" s="90"/>
      <c r="MT270" s="90"/>
      <c r="MU270" s="90"/>
      <c r="MV270" s="90"/>
      <c r="MW270" s="90"/>
      <c r="MX270" s="90"/>
      <c r="MY270" s="90"/>
      <c r="MZ270" s="90"/>
      <c r="NA270" s="90"/>
      <c r="NB270" s="90"/>
      <c r="NC270" s="90"/>
      <c r="ND270" s="90"/>
      <c r="NE270" s="90"/>
      <c r="NF270" s="90"/>
      <c r="NG270" s="90"/>
      <c r="NH270" s="90"/>
      <c r="NI270" s="90"/>
      <c r="NJ270" s="90"/>
      <c r="NK270" s="90"/>
      <c r="NL270" s="90"/>
      <c r="NM270" s="90"/>
      <c r="NN270" s="90"/>
      <c r="NO270" s="90"/>
      <c r="NP270" s="90"/>
      <c r="NQ270" s="90"/>
      <c r="NR270" s="90"/>
      <c r="NS270" s="90"/>
      <c r="NT270" s="90"/>
      <c r="NU270" s="90"/>
      <c r="NV270" s="90"/>
      <c r="NW270" s="90"/>
      <c r="NX270" s="90"/>
      <c r="NY270" s="90"/>
      <c r="NZ270" s="90"/>
      <c r="OA270" s="90"/>
      <c r="OB270" s="90"/>
      <c r="OC270" s="90"/>
      <c r="OD270" s="90"/>
      <c r="OE270" s="90"/>
      <c r="OF270" s="90"/>
      <c r="OG270" s="90"/>
      <c r="OH270" s="90"/>
      <c r="OI270" s="90"/>
      <c r="OJ270" s="90"/>
      <c r="OK270" s="90"/>
      <c r="OL270" s="90"/>
      <c r="OM270" s="90"/>
      <c r="ON270" s="90"/>
      <c r="OO270" s="90"/>
      <c r="OP270" s="90"/>
      <c r="OQ270" s="90"/>
      <c r="OR270" s="90"/>
      <c r="OS270" s="90"/>
      <c r="OT270" s="90"/>
      <c r="OU270" s="90"/>
      <c r="OV270" s="90"/>
      <c r="OW270" s="90"/>
      <c r="OX270" s="90"/>
      <c r="OY270" s="90"/>
      <c r="OZ270" s="90"/>
      <c r="PA270" s="90"/>
      <c r="PB270" s="90"/>
      <c r="PC270" s="90"/>
      <c r="PD270" s="90"/>
      <c r="PE270" s="90"/>
      <c r="PF270" s="90"/>
      <c r="PG270" s="90"/>
      <c r="PH270" s="90"/>
      <c r="PI270" s="90"/>
      <c r="PJ270" s="90"/>
      <c r="PK270" s="90"/>
      <c r="PL270" s="90"/>
      <c r="PM270" s="90"/>
      <c r="PN270" s="90"/>
      <c r="PO270" s="90"/>
      <c r="PP270" s="90"/>
      <c r="PQ270" s="90"/>
      <c r="PR270" s="90"/>
      <c r="PS270" s="90"/>
      <c r="PT270" s="90"/>
      <c r="PU270" s="90"/>
      <c r="PV270" s="90"/>
      <c r="PW270" s="90"/>
      <c r="PX270" s="90"/>
      <c r="PY270" s="90"/>
      <c r="PZ270" s="90"/>
      <c r="QA270" s="90"/>
      <c r="QB270" s="90"/>
      <c r="QC270" s="90"/>
      <c r="QD270" s="90"/>
      <c r="QE270" s="90"/>
      <c r="QF270" s="90"/>
      <c r="QG270" s="90"/>
      <c r="QH270" s="90"/>
      <c r="QI270" s="90"/>
      <c r="QJ270" s="90"/>
      <c r="QK270" s="90"/>
      <c r="QL270" s="90"/>
      <c r="QM270" s="90"/>
      <c r="QN270" s="90"/>
      <c r="QO270" s="90"/>
      <c r="QP270" s="90"/>
      <c r="QQ270" s="90"/>
      <c r="QR270" s="90"/>
      <c r="QS270" s="90"/>
      <c r="QT270" s="90"/>
      <c r="QU270" s="90"/>
      <c r="QV270" s="90"/>
      <c r="QW270" s="90"/>
      <c r="QX270" s="90"/>
      <c r="QY270" s="90"/>
      <c r="QZ270" s="90"/>
      <c r="RA270" s="90"/>
      <c r="RB270" s="90"/>
      <c r="RC270" s="90"/>
      <c r="RD270" s="90"/>
      <c r="RE270" s="90"/>
      <c r="RF270" s="90"/>
      <c r="RG270" s="90"/>
      <c r="RH270" s="90"/>
      <c r="RI270" s="90"/>
      <c r="RJ270" s="90"/>
      <c r="RK270" s="90"/>
      <c r="RL270" s="90"/>
      <c r="RM270" s="90"/>
      <c r="RN270" s="90"/>
      <c r="RO270" s="90"/>
      <c r="RP270" s="90"/>
      <c r="RQ270" s="90"/>
      <c r="RR270" s="90"/>
      <c r="RS270" s="90"/>
      <c r="RT270" s="90"/>
      <c r="RU270" s="90"/>
      <c r="RV270" s="90"/>
      <c r="RW270" s="90"/>
      <c r="RX270" s="90"/>
      <c r="RY270" s="90"/>
      <c r="RZ270" s="90"/>
      <c r="SA270" s="90"/>
      <c r="SB270" s="90"/>
      <c r="SC270" s="90"/>
      <c r="SD270" s="90"/>
      <c r="SE270" s="90"/>
      <c r="SF270" s="90"/>
      <c r="SG270" s="90"/>
      <c r="SH270" s="90"/>
      <c r="SI270" s="90"/>
      <c r="SJ270" s="90"/>
      <c r="SK270" s="90"/>
      <c r="SL270" s="90"/>
      <c r="SM270" s="90"/>
      <c r="SN270" s="90"/>
      <c r="SO270" s="90"/>
      <c r="SP270" s="90"/>
      <c r="SQ270" s="90"/>
      <c r="SR270" s="90"/>
      <c r="SS270" s="90"/>
      <c r="ST270" s="90"/>
      <c r="SU270" s="90"/>
      <c r="SV270" s="90"/>
      <c r="SW270" s="90"/>
      <c r="SX270" s="90"/>
      <c r="SY270" s="90"/>
      <c r="SZ270" s="90"/>
      <c r="TA270" s="90"/>
      <c r="TB270" s="90"/>
      <c r="TC270" s="90"/>
      <c r="TD270" s="90"/>
      <c r="TE270" s="90"/>
      <c r="TF270" s="90"/>
      <c r="TG270" s="90"/>
      <c r="TH270" s="90"/>
      <c r="TI270" s="90"/>
      <c r="TJ270" s="90"/>
      <c r="TK270" s="90"/>
      <c r="TL270" s="90"/>
      <c r="TM270" s="90"/>
      <c r="TN270" s="90"/>
      <c r="TO270" s="90"/>
      <c r="TP270" s="90"/>
      <c r="TQ270" s="90"/>
      <c r="TR270" s="90"/>
      <c r="TS270" s="90"/>
      <c r="TT270" s="90"/>
      <c r="TU270" s="90"/>
      <c r="TV270" s="90"/>
      <c r="TW270" s="90"/>
      <c r="TX270" s="90"/>
      <c r="TY270" s="90"/>
      <c r="TZ270" s="90"/>
      <c r="UA270" s="90"/>
      <c r="UB270" s="90"/>
      <c r="UC270" s="90"/>
      <c r="UD270" s="90"/>
      <c r="UE270" s="90"/>
      <c r="UF270" s="90"/>
      <c r="UG270" s="90"/>
      <c r="UH270" s="90"/>
      <c r="UI270" s="90"/>
      <c r="UJ270" s="90"/>
      <c r="UK270" s="90"/>
      <c r="UL270" s="90"/>
      <c r="UM270" s="90"/>
      <c r="UN270" s="90"/>
      <c r="UO270" s="90"/>
      <c r="UP270" s="90"/>
      <c r="UQ270" s="90"/>
      <c r="UR270" s="90"/>
      <c r="US270" s="90"/>
      <c r="UT270" s="90"/>
      <c r="UU270" s="90"/>
      <c r="UV270" s="90"/>
      <c r="UW270" s="90"/>
      <c r="UX270" s="90"/>
      <c r="UY270" s="90"/>
      <c r="UZ270" s="90"/>
      <c r="VA270" s="90"/>
      <c r="VB270" s="90"/>
      <c r="VC270" s="90"/>
      <c r="VD270" s="90"/>
      <c r="VE270" s="90"/>
      <c r="VF270" s="90"/>
      <c r="VG270" s="90"/>
      <c r="VH270" s="90"/>
      <c r="VI270" s="90"/>
      <c r="VJ270" s="90"/>
      <c r="VK270" s="90"/>
      <c r="VL270" s="90"/>
      <c r="VM270" s="90"/>
      <c r="VN270" s="90"/>
      <c r="VO270" s="90"/>
      <c r="VP270" s="90"/>
      <c r="VQ270" s="90"/>
      <c r="VR270" s="90"/>
      <c r="VS270" s="90"/>
      <c r="VT270" s="90"/>
      <c r="VU270" s="90"/>
      <c r="VV270" s="90"/>
      <c r="VW270" s="90"/>
      <c r="VX270" s="90"/>
      <c r="VY270" s="90"/>
      <c r="VZ270" s="90"/>
      <c r="WA270" s="90"/>
      <c r="WB270" s="90"/>
      <c r="WC270" s="90"/>
      <c r="WD270" s="90"/>
      <c r="WE270" s="90"/>
      <c r="WF270" s="90"/>
      <c r="WG270" s="90"/>
      <c r="WH270" s="90"/>
      <c r="WI270" s="90"/>
      <c r="WJ270" s="90"/>
      <c r="WK270" s="90"/>
      <c r="WL270" s="90"/>
      <c r="WM270" s="90"/>
      <c r="WN270" s="90"/>
      <c r="WO270" s="90"/>
      <c r="WP270" s="90"/>
      <c r="WQ270" s="90"/>
      <c r="WR270" s="90"/>
      <c r="WS270" s="90"/>
      <c r="WT270" s="90"/>
      <c r="WU270" s="90"/>
      <c r="WV270" s="90"/>
      <c r="WW270" s="90"/>
      <c r="WX270" s="90"/>
      <c r="WY270" s="90"/>
      <c r="WZ270" s="90"/>
      <c r="XA270" s="90"/>
      <c r="XB270" s="90"/>
      <c r="XC270" s="90"/>
      <c r="XD270" s="90"/>
      <c r="XE270" s="90"/>
      <c r="XF270" s="90"/>
      <c r="XG270" s="90"/>
      <c r="XH270" s="90"/>
      <c r="XI270" s="90"/>
      <c r="XJ270" s="90"/>
      <c r="XK270" s="90"/>
      <c r="XL270" s="90"/>
      <c r="XM270" s="90"/>
      <c r="XN270" s="90"/>
      <c r="XO270" s="90"/>
      <c r="XP270" s="90"/>
      <c r="XQ270" s="90"/>
      <c r="XR270" s="90"/>
      <c r="XS270" s="90"/>
      <c r="XT270" s="90"/>
      <c r="XU270" s="90"/>
      <c r="XV270" s="90"/>
      <c r="XW270" s="90"/>
      <c r="XX270" s="90"/>
      <c r="XY270" s="90"/>
      <c r="XZ270" s="90"/>
      <c r="YA270" s="90"/>
      <c r="YB270" s="90"/>
      <c r="YC270" s="90"/>
      <c r="YD270" s="90"/>
      <c r="YE270" s="90"/>
      <c r="YF270" s="90"/>
      <c r="YG270" s="90"/>
      <c r="YH270" s="90"/>
      <c r="YI270" s="90"/>
      <c r="YJ270" s="90"/>
      <c r="YK270" s="90"/>
      <c r="YL270" s="90"/>
      <c r="YM270" s="90"/>
      <c r="YN270" s="90"/>
      <c r="YO270" s="90"/>
      <c r="YP270" s="90"/>
      <c r="YQ270" s="90"/>
      <c r="YR270" s="90"/>
      <c r="YS270" s="90"/>
      <c r="YT270" s="90"/>
      <c r="YU270" s="90"/>
      <c r="YV270" s="90"/>
      <c r="YW270" s="90"/>
      <c r="YX270" s="90"/>
      <c r="YY270" s="90"/>
      <c r="YZ270" s="90"/>
      <c r="ZA270" s="90"/>
      <c r="ZB270" s="90"/>
      <c r="ZC270" s="90"/>
      <c r="ZD270" s="90"/>
      <c r="ZE270" s="90"/>
      <c r="ZF270" s="90"/>
      <c r="ZG270" s="90"/>
      <c r="ZH270" s="90"/>
      <c r="ZI270" s="90"/>
      <c r="ZJ270" s="90"/>
      <c r="ZK270" s="90"/>
      <c r="ZL270" s="90"/>
      <c r="ZM270" s="90"/>
      <c r="ZN270" s="90"/>
      <c r="ZO270" s="90"/>
      <c r="ZP270" s="90"/>
      <c r="ZQ270" s="90"/>
      <c r="ZR270" s="90"/>
      <c r="ZS270" s="90"/>
      <c r="ZT270" s="90"/>
      <c r="ZU270" s="90"/>
      <c r="ZV270" s="90"/>
      <c r="ZW270" s="90"/>
      <c r="ZX270" s="90"/>
      <c r="ZY270" s="90"/>
      <c r="ZZ270" s="90"/>
      <c r="AAA270" s="90"/>
      <c r="AAB270" s="90"/>
      <c r="AAC270" s="90"/>
      <c r="AAD270" s="90"/>
      <c r="AAE270" s="90"/>
      <c r="AAF270" s="90"/>
      <c r="AAG270" s="90"/>
      <c r="AAH270" s="90"/>
      <c r="AAI270" s="90"/>
      <c r="AAJ270" s="90"/>
      <c r="AAK270" s="90"/>
      <c r="AAL270" s="90"/>
      <c r="AAM270" s="90"/>
      <c r="AAN270" s="90"/>
      <c r="AAO270" s="90"/>
      <c r="AAP270" s="90"/>
      <c r="AAQ270" s="90"/>
      <c r="AAR270" s="90"/>
      <c r="AAS270" s="90"/>
      <c r="AAT270" s="90"/>
      <c r="AAU270" s="90"/>
      <c r="AAV270" s="90"/>
      <c r="AAW270" s="90"/>
      <c r="AAX270" s="90"/>
      <c r="AAY270" s="90"/>
      <c r="AAZ270" s="90"/>
      <c r="ABA270" s="90"/>
      <c r="ABB270" s="90"/>
      <c r="ABC270" s="90"/>
      <c r="ABD270" s="90"/>
      <c r="ABE270" s="90"/>
      <c r="ABF270" s="90"/>
      <c r="ABG270" s="90"/>
      <c r="ABH270" s="90"/>
      <c r="ABI270" s="90"/>
      <c r="ABJ270" s="90"/>
      <c r="ABK270" s="90"/>
      <c r="ABL270" s="90"/>
      <c r="ABM270" s="90"/>
      <c r="ABN270" s="90"/>
      <c r="ABO270" s="90"/>
      <c r="ABP270" s="90"/>
      <c r="ABQ270" s="90"/>
      <c r="ABR270" s="90"/>
      <c r="ABS270" s="90"/>
      <c r="ABT270" s="90"/>
      <c r="ABU270" s="90"/>
      <c r="ABV270" s="90"/>
      <c r="ABW270" s="90"/>
      <c r="ABX270" s="90"/>
      <c r="ABY270" s="90"/>
      <c r="ABZ270" s="90"/>
      <c r="ACA270" s="90"/>
      <c r="ACB270" s="90"/>
      <c r="ACC270" s="90"/>
      <c r="ACD270" s="90"/>
      <c r="ACE270" s="90"/>
      <c r="ACF270" s="90"/>
      <c r="ACG270" s="90"/>
      <c r="ACH270" s="90"/>
      <c r="ACI270" s="90"/>
      <c r="ACJ270" s="90"/>
      <c r="ACK270" s="90"/>
      <c r="ACL270" s="90"/>
      <c r="ACM270" s="90"/>
      <c r="ACN270" s="90"/>
      <c r="ACO270" s="90"/>
      <c r="ACP270" s="90"/>
      <c r="ACQ270" s="90"/>
      <c r="ACR270" s="90"/>
      <c r="ACS270" s="90"/>
      <c r="ACT270" s="90"/>
      <c r="ACU270" s="90"/>
      <c r="ACV270" s="90"/>
      <c r="ACW270" s="90"/>
      <c r="ACX270" s="90"/>
      <c r="ACY270" s="90"/>
      <c r="ACZ270" s="90"/>
      <c r="ADA270" s="90"/>
      <c r="ADB270" s="90"/>
      <c r="ADC270" s="90"/>
      <c r="ADD270" s="90"/>
      <c r="ADE270" s="90"/>
      <c r="ADF270" s="90"/>
      <c r="ADG270" s="90"/>
      <c r="ADH270" s="90"/>
      <c r="ADI270" s="90"/>
      <c r="ADJ270" s="90"/>
      <c r="ADK270" s="90"/>
      <c r="ADL270" s="90"/>
      <c r="ADM270" s="90"/>
      <c r="ADN270" s="90"/>
      <c r="ADO270" s="90"/>
      <c r="ADP270" s="90"/>
      <c r="ADQ270" s="90"/>
      <c r="ADR270" s="90"/>
      <c r="ADS270" s="90"/>
      <c r="ADT270" s="90"/>
      <c r="ADU270" s="90"/>
      <c r="ADV270" s="90"/>
      <c r="ADW270" s="90"/>
      <c r="ADX270" s="90"/>
      <c r="ADY270" s="90"/>
      <c r="ADZ270" s="90"/>
      <c r="AEA270" s="90"/>
      <c r="AEB270" s="90"/>
      <c r="AEC270" s="90"/>
      <c r="AED270" s="90"/>
      <c r="AEE270" s="90"/>
      <c r="AEF270" s="90"/>
      <c r="AEG270" s="90"/>
      <c r="AEH270" s="90"/>
      <c r="AEI270" s="90"/>
      <c r="AEJ270" s="90"/>
      <c r="AEK270" s="90"/>
      <c r="AEL270" s="90"/>
      <c r="AEM270" s="90"/>
      <c r="AEN270" s="90"/>
      <c r="AEO270" s="90"/>
      <c r="AEP270" s="90"/>
      <c r="AEQ270" s="90"/>
      <c r="AER270" s="90"/>
      <c r="AES270" s="90"/>
      <c r="AET270" s="90"/>
      <c r="AEU270" s="90"/>
      <c r="AEV270" s="90"/>
      <c r="AEW270" s="90"/>
      <c r="AEX270" s="90"/>
      <c r="AEY270" s="90"/>
      <c r="AEZ270" s="90"/>
      <c r="AFA270" s="90"/>
      <c r="AFB270" s="90"/>
      <c r="AFC270" s="90"/>
      <c r="AFD270" s="90"/>
      <c r="AFE270" s="90"/>
      <c r="AFF270" s="90"/>
      <c r="AFG270" s="90"/>
      <c r="AFH270" s="90"/>
      <c r="AFI270" s="90"/>
      <c r="AFJ270" s="90"/>
      <c r="AFK270" s="90"/>
      <c r="AFL270" s="90"/>
      <c r="AFM270" s="90"/>
      <c r="AFN270" s="90"/>
      <c r="AFO270" s="90"/>
      <c r="AFP270" s="90"/>
      <c r="AFQ270" s="90"/>
      <c r="AFR270" s="90"/>
      <c r="AFS270" s="90"/>
      <c r="AFT270" s="90"/>
      <c r="AFU270" s="90"/>
      <c r="AFV270" s="90"/>
      <c r="AFW270" s="90"/>
      <c r="AFX270" s="90"/>
      <c r="AFY270" s="90"/>
      <c r="AFZ270" s="90"/>
      <c r="AGA270" s="90"/>
      <c r="AGB270" s="90"/>
      <c r="AGC270" s="90"/>
      <c r="AGD270" s="90"/>
      <c r="AGE270" s="90"/>
      <c r="AGF270" s="90"/>
      <c r="AGG270" s="90"/>
      <c r="AGH270" s="90"/>
      <c r="AGI270" s="90"/>
      <c r="AGJ270" s="90"/>
      <c r="AGK270" s="90"/>
      <c r="AGL270" s="90"/>
      <c r="AGM270" s="90"/>
      <c r="AGN270" s="90"/>
      <c r="AGO270" s="90"/>
      <c r="AGP270" s="90"/>
      <c r="AGQ270" s="90"/>
      <c r="AGR270" s="90"/>
      <c r="AGS270" s="90"/>
      <c r="AGT270" s="90"/>
      <c r="AGU270" s="90"/>
      <c r="AGV270" s="90"/>
      <c r="AGW270" s="90"/>
      <c r="AGX270" s="90"/>
      <c r="AGY270" s="90"/>
      <c r="AGZ270" s="90"/>
      <c r="AHA270" s="90"/>
      <c r="AHB270" s="90"/>
      <c r="AHC270" s="90"/>
      <c r="AHD270" s="90"/>
      <c r="AHE270" s="90"/>
      <c r="AHF270" s="90"/>
      <c r="AHG270" s="90"/>
      <c r="AHH270" s="90"/>
      <c r="AHI270" s="90"/>
      <c r="AHJ270" s="90"/>
      <c r="AHK270" s="90"/>
      <c r="AHL270" s="90"/>
      <c r="AHM270" s="90"/>
      <c r="AHN270" s="90"/>
      <c r="AHO270" s="90"/>
      <c r="AHP270" s="90"/>
      <c r="AHQ270" s="90"/>
      <c r="AHR270" s="90"/>
      <c r="AHS270" s="90"/>
      <c r="AHT270" s="90"/>
      <c r="AHU270" s="90"/>
      <c r="AHV270" s="90"/>
      <c r="AHW270" s="90"/>
      <c r="AHX270" s="90"/>
      <c r="AHY270" s="90"/>
      <c r="AHZ270" s="90"/>
      <c r="AIA270" s="90"/>
      <c r="AIB270" s="90"/>
      <c r="AIC270" s="90"/>
      <c r="AID270" s="90"/>
      <c r="AIE270" s="90"/>
      <c r="AIF270" s="90"/>
      <c r="AIG270" s="90"/>
      <c r="AIH270" s="90"/>
      <c r="AII270" s="90"/>
      <c r="AIJ270" s="90"/>
      <c r="AIK270" s="90"/>
      <c r="AIL270" s="90"/>
      <c r="AIM270" s="90"/>
      <c r="AIN270" s="90"/>
      <c r="AIO270" s="90"/>
      <c r="AIP270" s="90"/>
      <c r="AIQ270" s="90"/>
      <c r="AIR270" s="90"/>
      <c r="AIS270" s="90"/>
      <c r="AIT270" s="90"/>
      <c r="AIU270" s="90"/>
      <c r="AIV270" s="90"/>
      <c r="AIW270" s="90"/>
      <c r="AIX270" s="90"/>
      <c r="AIY270" s="90"/>
      <c r="AIZ270" s="90"/>
      <c r="AJA270" s="90"/>
      <c r="AJB270" s="90"/>
      <c r="AJC270" s="90"/>
      <c r="AJD270" s="90"/>
      <c r="AJE270" s="90"/>
      <c r="AJF270" s="90"/>
      <c r="AJG270" s="90"/>
      <c r="AJH270" s="90"/>
      <c r="AJI270" s="90"/>
      <c r="AJJ270" s="90"/>
      <c r="AJK270" s="90"/>
      <c r="AJL270" s="90"/>
      <c r="AJM270" s="90"/>
      <c r="AJN270" s="90"/>
      <c r="AJO270" s="90"/>
      <c r="AJP270" s="90"/>
      <c r="AJQ270" s="90"/>
      <c r="AJR270" s="90"/>
      <c r="AJS270" s="90"/>
      <c r="AJT270" s="90"/>
      <c r="AJU270" s="90"/>
      <c r="AJV270" s="90"/>
      <c r="AJW270" s="90"/>
      <c r="AJX270" s="90"/>
      <c r="AJY270" s="90"/>
      <c r="AJZ270" s="90"/>
      <c r="AKA270" s="90"/>
      <c r="AKB270" s="90"/>
      <c r="AKC270" s="90"/>
      <c r="AKD270" s="90"/>
      <c r="AKE270" s="90"/>
      <c r="AKF270" s="90"/>
      <c r="AKG270" s="90"/>
      <c r="AKH270" s="90"/>
      <c r="AKI270" s="90"/>
      <c r="AKJ270" s="90"/>
      <c r="AKK270" s="90"/>
      <c r="AKL270" s="90"/>
      <c r="AKM270" s="90"/>
      <c r="AKN270" s="90"/>
      <c r="AKO270" s="90"/>
      <c r="AKP270" s="90"/>
      <c r="AKQ270" s="90"/>
      <c r="AKR270" s="90"/>
      <c r="AKS270" s="90"/>
      <c r="AKT270" s="90"/>
      <c r="AKU270" s="90"/>
      <c r="AKV270" s="90"/>
      <c r="AKW270" s="90"/>
      <c r="AKX270" s="90"/>
      <c r="AKY270" s="90"/>
      <c r="AKZ270" s="90"/>
      <c r="ALA270" s="90"/>
      <c r="ALB270" s="90"/>
      <c r="ALC270" s="90"/>
      <c r="ALD270" s="90"/>
      <c r="ALE270" s="90"/>
      <c r="ALF270" s="90"/>
      <c r="ALG270" s="90"/>
      <c r="ALH270" s="90"/>
      <c r="ALI270" s="90"/>
      <c r="ALJ270" s="90"/>
      <c r="ALK270" s="90"/>
      <c r="ALL270" s="90"/>
      <c r="ALM270" s="90"/>
      <c r="ALN270" s="90"/>
      <c r="ALO270" s="90"/>
      <c r="ALP270" s="90"/>
      <c r="ALQ270" s="90"/>
      <c r="ALR270" s="90"/>
      <c r="ALS270" s="90"/>
      <c r="ALT270" s="90"/>
      <c r="ALU270" s="90"/>
      <c r="ALV270" s="90"/>
      <c r="ALW270" s="90"/>
      <c r="ALX270" s="90"/>
      <c r="ALY270" s="90"/>
      <c r="ALZ270" s="90"/>
      <c r="AMA270" s="90"/>
      <c r="AMB270" s="90"/>
      <c r="AMC270" s="90"/>
      <c r="AMD270" s="90"/>
      <c r="AME270" s="90"/>
      <c r="AMF270" s="90"/>
      <c r="AMG270" s="90"/>
      <c r="AMH270" s="90"/>
    </row>
    <row r="271" spans="1:1022" ht="74.099999999999994" customHeight="1">
      <c r="A271" s="430">
        <v>82</v>
      </c>
      <c r="B271" s="433" t="s">
        <v>712</v>
      </c>
      <c r="C271" s="367"/>
      <c r="D271" s="433" t="s">
        <v>268</v>
      </c>
      <c r="E271" s="433" t="s">
        <v>289</v>
      </c>
      <c r="F271" s="427"/>
      <c r="G271" s="424"/>
      <c r="H271" s="368"/>
      <c r="I271" s="425"/>
      <c r="J271" s="136" t="s">
        <v>735</v>
      </c>
      <c r="K271" s="137" t="s">
        <v>914</v>
      </c>
      <c r="L271" s="425"/>
      <c r="M271" s="425"/>
      <c r="N271" s="426"/>
      <c r="O271" s="369"/>
      <c r="P271" s="391"/>
      <c r="Q271" s="385"/>
      <c r="R271" s="393"/>
      <c r="S271" s="394"/>
      <c r="T271" s="385"/>
      <c r="U271" s="404"/>
      <c r="V271" s="136" t="s">
        <v>112</v>
      </c>
      <c r="W271" s="116" t="s">
        <v>915</v>
      </c>
      <c r="X271" s="117" t="s">
        <v>916</v>
      </c>
      <c r="Y271" s="118" t="s">
        <v>905</v>
      </c>
      <c r="Z271" s="119" t="s">
        <v>906</v>
      </c>
      <c r="AA271" s="120" t="str">
        <f t="shared" si="5"/>
        <v>Probabilidad</v>
      </c>
      <c r="AB271" s="121" t="s">
        <v>740</v>
      </c>
      <c r="AC271" s="121" t="s">
        <v>728</v>
      </c>
      <c r="AD271" s="122" t="str">
        <f t="shared" si="6"/>
        <v>30%</v>
      </c>
      <c r="AE271" s="121" t="s">
        <v>729</v>
      </c>
      <c r="AF271" s="121" t="s">
        <v>730</v>
      </c>
      <c r="AG271" s="121" t="s">
        <v>731</v>
      </c>
      <c r="AH271" s="123">
        <f>IFERROR(IF(AND(AA270="Probabilidad",AA271="Probabilidad"),(AI270-(+AI270*AD271)),IF(AND(AA271="Probabilidad",AA270="Impacto"),(AI270-(+AI270*AD271)),IF(AA271="Impacto",AI270,""))),"")</f>
        <v>0.33599999999999997</v>
      </c>
      <c r="AI271" s="122">
        <f t="shared" si="7"/>
        <v>0.33599999999999997</v>
      </c>
      <c r="AJ271" s="387"/>
      <c r="AK271" s="388"/>
      <c r="AL271" s="124">
        <f t="shared" ref="AL271:AL276" si="361">IFERROR(IF(AND(AA270="Impacto",AA271="Impacto"),(AL270-(+AL270*AD271)),IF(AND(AA271="Impacto",AA270="Probabilidad"),(AL270-(+AL270*AD271)),IF(AA271="Probabilidad",AL270,""))),"")</f>
        <v>0.8</v>
      </c>
      <c r="AM271" s="389"/>
      <c r="AN271" s="388"/>
      <c r="AO271" s="384"/>
      <c r="AP271" s="367"/>
      <c r="AQ271" s="120" t="s">
        <v>118</v>
      </c>
      <c r="AR271" s="119" t="s">
        <v>917</v>
      </c>
      <c r="AS271" s="119" t="s">
        <v>298</v>
      </c>
      <c r="AT271" s="126" t="s">
        <v>918</v>
      </c>
      <c r="AU271" s="127" t="s">
        <v>733</v>
      </c>
      <c r="AV271" s="371"/>
      <c r="AW271" s="142" t="s">
        <v>112</v>
      </c>
      <c r="AX271" s="264" t="s">
        <v>2866</v>
      </c>
      <c r="AY271" s="268" t="s">
        <v>3669</v>
      </c>
      <c r="AZ271" s="268" t="s">
        <v>3666</v>
      </c>
      <c r="BA271" s="143" t="s">
        <v>118</v>
      </c>
      <c r="BB271" s="264" t="s">
        <v>2866</v>
      </c>
      <c r="BC271" s="268" t="s">
        <v>3670</v>
      </c>
      <c r="BD271" s="268" t="s">
        <v>3670</v>
      </c>
      <c r="BE271" s="373"/>
      <c r="BF271" s="374"/>
      <c r="BG271" s="374"/>
      <c r="BH271" s="131"/>
    </row>
    <row r="272" spans="1:1022" ht="45" customHeight="1">
      <c r="A272" s="430">
        <v>82</v>
      </c>
      <c r="B272" s="433" t="s">
        <v>712</v>
      </c>
      <c r="C272" s="367"/>
      <c r="D272" s="433" t="s">
        <v>268</v>
      </c>
      <c r="E272" s="433" t="s">
        <v>289</v>
      </c>
      <c r="F272" s="427"/>
      <c r="G272" s="424"/>
      <c r="H272" s="368"/>
      <c r="I272" s="425"/>
      <c r="J272" s="136" t="s">
        <v>741</v>
      </c>
      <c r="K272" s="137" t="s">
        <v>909</v>
      </c>
      <c r="L272" s="425"/>
      <c r="M272" s="425"/>
      <c r="N272" s="426"/>
      <c r="O272" s="369"/>
      <c r="P272" s="391"/>
      <c r="Q272" s="385"/>
      <c r="R272" s="393"/>
      <c r="S272" s="394"/>
      <c r="T272" s="385"/>
      <c r="U272" s="404"/>
      <c r="V272" s="136" t="s">
        <v>124</v>
      </c>
      <c r="W272" s="116" t="s">
        <v>910</v>
      </c>
      <c r="X272" s="161" t="s">
        <v>911</v>
      </c>
      <c r="Y272" s="162" t="s">
        <v>912</v>
      </c>
      <c r="Z272" s="128" t="s">
        <v>913</v>
      </c>
      <c r="AA272" s="120" t="str">
        <f t="shared" si="5"/>
        <v>Impacto</v>
      </c>
      <c r="AB272" s="121" t="s">
        <v>808</v>
      </c>
      <c r="AC272" s="121" t="s">
        <v>728</v>
      </c>
      <c r="AD272" s="122" t="str">
        <f t="shared" si="6"/>
        <v>25%</v>
      </c>
      <c r="AE272" s="121" t="s">
        <v>729</v>
      </c>
      <c r="AF272" s="121" t="s">
        <v>730</v>
      </c>
      <c r="AG272" s="121" t="s">
        <v>731</v>
      </c>
      <c r="AH272" s="123">
        <f t="shared" ref="AH272:AH276" si="362">IFERROR(IF(AND(AA271="Probabilidad",AA272="Probabilidad"),(AI271-(+AI271*AD272)),IF(AND(AA272="Probabilidad",AA271="Impacto"),(AI271-(+AI271*AD272)),IF(AA272="Impacto",AI271,""))),"")</f>
        <v>0.33599999999999997</v>
      </c>
      <c r="AI272" s="122">
        <f t="shared" si="7"/>
        <v>0.33599999999999997</v>
      </c>
      <c r="AJ272" s="387"/>
      <c r="AK272" s="388"/>
      <c r="AL272" s="124">
        <f t="shared" si="361"/>
        <v>0.60000000000000009</v>
      </c>
      <c r="AM272" s="389"/>
      <c r="AN272" s="388"/>
      <c r="AO272" s="384"/>
      <c r="AP272" s="367"/>
      <c r="AQ272" s="120" t="s">
        <v>128</v>
      </c>
      <c r="AR272" s="134" t="s">
        <v>94</v>
      </c>
      <c r="AS272" s="134" t="s">
        <v>94</v>
      </c>
      <c r="AT272" s="134" t="s">
        <v>94</v>
      </c>
      <c r="AU272" s="134" t="s">
        <v>94</v>
      </c>
      <c r="AV272" s="371"/>
      <c r="AW272" s="142" t="s">
        <v>124</v>
      </c>
      <c r="AX272" s="264" t="s">
        <v>2866</v>
      </c>
      <c r="AY272" s="265" t="s">
        <v>3315</v>
      </c>
      <c r="AZ272" s="265" t="s">
        <v>3307</v>
      </c>
      <c r="BA272" s="143" t="s">
        <v>128</v>
      </c>
      <c r="BB272" s="128"/>
      <c r="BC272" s="128"/>
      <c r="BD272" s="128"/>
      <c r="BE272" s="373"/>
      <c r="BF272" s="374"/>
      <c r="BG272" s="374"/>
      <c r="BH272" s="131"/>
    </row>
    <row r="273" spans="1:1022" ht="55.5" customHeight="1">
      <c r="A273" s="430">
        <v>82</v>
      </c>
      <c r="B273" s="433" t="s">
        <v>712</v>
      </c>
      <c r="C273" s="367"/>
      <c r="D273" s="433" t="s">
        <v>268</v>
      </c>
      <c r="E273" s="433" t="s">
        <v>289</v>
      </c>
      <c r="F273" s="427"/>
      <c r="G273" s="424"/>
      <c r="H273" s="368"/>
      <c r="I273" s="425"/>
      <c r="J273" s="136" t="s">
        <v>749</v>
      </c>
      <c r="K273" s="137"/>
      <c r="L273" s="425"/>
      <c r="M273" s="425"/>
      <c r="N273" s="426"/>
      <c r="O273" s="369"/>
      <c r="P273" s="391"/>
      <c r="Q273" s="385"/>
      <c r="R273" s="393"/>
      <c r="S273" s="394"/>
      <c r="T273" s="385"/>
      <c r="U273" s="404"/>
      <c r="V273" s="136" t="s">
        <v>131</v>
      </c>
      <c r="W273" s="116"/>
      <c r="X273" s="117"/>
      <c r="Y273" s="118"/>
      <c r="Z273" s="119"/>
      <c r="AA273" s="120" t="str">
        <f t="shared" si="5"/>
        <v/>
      </c>
      <c r="AB273" s="121"/>
      <c r="AC273" s="121"/>
      <c r="AD273" s="122" t="str">
        <f t="shared" si="6"/>
        <v/>
      </c>
      <c r="AE273" s="121"/>
      <c r="AF273" s="121"/>
      <c r="AG273" s="121"/>
      <c r="AH273" s="123" t="str">
        <f t="shared" si="362"/>
        <v/>
      </c>
      <c r="AI273" s="122" t="str">
        <f t="shared" si="7"/>
        <v/>
      </c>
      <c r="AJ273" s="387"/>
      <c r="AK273" s="388"/>
      <c r="AL273" s="124" t="str">
        <f t="shared" si="361"/>
        <v/>
      </c>
      <c r="AM273" s="389"/>
      <c r="AN273" s="388"/>
      <c r="AO273" s="384"/>
      <c r="AP273" s="367"/>
      <c r="AQ273" s="120" t="s">
        <v>136</v>
      </c>
      <c r="AR273" s="119"/>
      <c r="AS273" s="119"/>
      <c r="AT273" s="126"/>
      <c r="AU273" s="127"/>
      <c r="AV273" s="371"/>
      <c r="AW273" s="142" t="s">
        <v>131</v>
      </c>
      <c r="AX273" s="128"/>
      <c r="AY273" s="129"/>
      <c r="AZ273" s="130"/>
      <c r="BA273" s="143" t="s">
        <v>136</v>
      </c>
      <c r="BB273" s="128"/>
      <c r="BC273" s="128"/>
      <c r="BD273" s="128"/>
      <c r="BE273" s="373"/>
      <c r="BF273" s="374"/>
      <c r="BG273" s="374"/>
      <c r="BH273" s="131"/>
    </row>
    <row r="274" spans="1:1022" ht="18.95" customHeight="1">
      <c r="A274" s="430">
        <v>82</v>
      </c>
      <c r="B274" s="433" t="s">
        <v>712</v>
      </c>
      <c r="C274" s="367"/>
      <c r="D274" s="433" t="s">
        <v>268</v>
      </c>
      <c r="E274" s="433" t="s">
        <v>289</v>
      </c>
      <c r="F274" s="427"/>
      <c r="G274" s="424"/>
      <c r="H274" s="368"/>
      <c r="I274" s="425"/>
      <c r="J274" s="136" t="s">
        <v>756</v>
      </c>
      <c r="K274" s="137"/>
      <c r="L274" s="425"/>
      <c r="M274" s="425"/>
      <c r="N274" s="426"/>
      <c r="O274" s="369"/>
      <c r="P274" s="391"/>
      <c r="Q274" s="385"/>
      <c r="R274" s="393"/>
      <c r="S274" s="394"/>
      <c r="T274" s="385"/>
      <c r="U274" s="404"/>
      <c r="V274" s="136" t="s">
        <v>139</v>
      </c>
      <c r="W274" s="116"/>
      <c r="X274" s="117"/>
      <c r="Y274" s="118"/>
      <c r="Z274" s="116"/>
      <c r="AA274" s="120" t="str">
        <f t="shared" si="5"/>
        <v/>
      </c>
      <c r="AB274" s="121"/>
      <c r="AC274" s="121"/>
      <c r="AD274" s="122" t="str">
        <f t="shared" ref="AD274:AD337" si="363">IF(AND(AB274="Preventivo",AC274="Automático"),"50%",IF(AND(AB274="Preventivo",AC274="Manual"),"40%",IF(AND(AB274="Detectivo",AC274="Automático"),"40%",IF(AND(AB274="Detectivo",AC274="Manual"),"30%",IF(AND(AB274="Correctivo",AC274="Automático"),"35%",IF(AND(AB274="Correctivo",AC274="Manual"),"25%",""))))))</f>
        <v/>
      </c>
      <c r="AE274" s="121"/>
      <c r="AF274" s="121"/>
      <c r="AG274" s="121"/>
      <c r="AH274" s="123" t="str">
        <f t="shared" si="362"/>
        <v/>
      </c>
      <c r="AI274" s="122" t="str">
        <f t="shared" ref="AI274:AI337" si="364">AH274</f>
        <v/>
      </c>
      <c r="AJ274" s="387"/>
      <c r="AK274" s="388"/>
      <c r="AL274" s="124" t="str">
        <f t="shared" si="361"/>
        <v/>
      </c>
      <c r="AM274" s="389"/>
      <c r="AN274" s="388"/>
      <c r="AO274" s="384"/>
      <c r="AP274" s="367"/>
      <c r="AQ274" s="120" t="s">
        <v>145</v>
      </c>
      <c r="AR274" s="119"/>
      <c r="AS274" s="119"/>
      <c r="AT274" s="126"/>
      <c r="AU274" s="119"/>
      <c r="AV274" s="371"/>
      <c r="AW274" s="142" t="s">
        <v>139</v>
      </c>
      <c r="AX274" s="128"/>
      <c r="AY274" s="129"/>
      <c r="AZ274" s="130"/>
      <c r="BA274" s="143" t="s">
        <v>145</v>
      </c>
      <c r="BB274" s="128"/>
      <c r="BC274" s="128"/>
      <c r="BD274" s="128"/>
      <c r="BE274" s="373"/>
      <c r="BF274" s="374"/>
      <c r="BG274" s="374"/>
      <c r="BH274" s="131"/>
    </row>
    <row r="275" spans="1:1022" ht="18.95" customHeight="1">
      <c r="A275" s="430">
        <v>82</v>
      </c>
      <c r="B275" s="433" t="s">
        <v>712</v>
      </c>
      <c r="C275" s="367"/>
      <c r="D275" s="433" t="s">
        <v>268</v>
      </c>
      <c r="E275" s="433" t="s">
        <v>289</v>
      </c>
      <c r="F275" s="427"/>
      <c r="G275" s="424"/>
      <c r="H275" s="368"/>
      <c r="I275" s="425"/>
      <c r="J275" s="136" t="s">
        <v>757</v>
      </c>
      <c r="K275" s="137"/>
      <c r="L275" s="425"/>
      <c r="M275" s="425"/>
      <c r="N275" s="426"/>
      <c r="O275" s="369"/>
      <c r="P275" s="391"/>
      <c r="Q275" s="385"/>
      <c r="R275" s="393"/>
      <c r="S275" s="394"/>
      <c r="T275" s="385"/>
      <c r="U275" s="404"/>
      <c r="V275" s="136" t="s">
        <v>150</v>
      </c>
      <c r="W275" s="116"/>
      <c r="X275" s="117"/>
      <c r="Y275" s="118"/>
      <c r="Z275" s="116"/>
      <c r="AA275" s="120" t="str">
        <f t="shared" ref="AA275:AA338" si="365">IF(OR(AB275="Preventivo",AB275="Detectivo"),"Probabilidad",IF(AB275="Correctivo","Impacto",""))</f>
        <v/>
      </c>
      <c r="AB275" s="121"/>
      <c r="AC275" s="121"/>
      <c r="AD275" s="122" t="str">
        <f t="shared" si="363"/>
        <v/>
      </c>
      <c r="AE275" s="121"/>
      <c r="AF275" s="121"/>
      <c r="AG275" s="121"/>
      <c r="AH275" s="123" t="str">
        <f t="shared" si="362"/>
        <v/>
      </c>
      <c r="AI275" s="122" t="str">
        <f t="shared" si="364"/>
        <v/>
      </c>
      <c r="AJ275" s="387"/>
      <c r="AK275" s="388"/>
      <c r="AL275" s="124" t="str">
        <f t="shared" si="361"/>
        <v/>
      </c>
      <c r="AM275" s="389"/>
      <c r="AN275" s="388"/>
      <c r="AO275" s="384"/>
      <c r="AP275" s="367"/>
      <c r="AQ275" s="120" t="s">
        <v>155</v>
      </c>
      <c r="AR275" s="119"/>
      <c r="AS275" s="119"/>
      <c r="AT275" s="126"/>
      <c r="AU275" s="119"/>
      <c r="AV275" s="371"/>
      <c r="AW275" s="142" t="s">
        <v>150</v>
      </c>
      <c r="AX275" s="128"/>
      <c r="AY275" s="129"/>
      <c r="AZ275" s="130"/>
      <c r="BA275" s="143" t="s">
        <v>155</v>
      </c>
      <c r="BB275" s="128"/>
      <c r="BC275" s="128"/>
      <c r="BD275" s="128"/>
      <c r="BE275" s="373"/>
      <c r="BF275" s="374"/>
      <c r="BG275" s="374"/>
      <c r="BH275" s="131"/>
    </row>
    <row r="276" spans="1:1022" ht="23.1" customHeight="1">
      <c r="A276" s="431">
        <v>82</v>
      </c>
      <c r="B276" s="434" t="s">
        <v>712</v>
      </c>
      <c r="C276" s="367"/>
      <c r="D276" s="434" t="s">
        <v>268</v>
      </c>
      <c r="E276" s="434" t="s">
        <v>289</v>
      </c>
      <c r="F276" s="427"/>
      <c r="G276" s="424"/>
      <c r="H276" s="368"/>
      <c r="I276" s="425"/>
      <c r="J276" s="136" t="s">
        <v>758</v>
      </c>
      <c r="K276" s="137"/>
      <c r="L276" s="425"/>
      <c r="M276" s="425"/>
      <c r="N276" s="426"/>
      <c r="O276" s="369"/>
      <c r="P276" s="392"/>
      <c r="Q276" s="385"/>
      <c r="R276" s="393"/>
      <c r="S276" s="394"/>
      <c r="T276" s="385"/>
      <c r="U276" s="405"/>
      <c r="V276" s="136" t="s">
        <v>161</v>
      </c>
      <c r="W276" s="116"/>
      <c r="X276" s="117"/>
      <c r="Y276" s="118"/>
      <c r="Z276" s="116"/>
      <c r="AA276" s="120" t="str">
        <f t="shared" si="365"/>
        <v/>
      </c>
      <c r="AB276" s="121"/>
      <c r="AC276" s="121"/>
      <c r="AD276" s="122" t="str">
        <f t="shared" si="363"/>
        <v/>
      </c>
      <c r="AE276" s="121"/>
      <c r="AF276" s="121"/>
      <c r="AG276" s="121"/>
      <c r="AH276" s="123" t="str">
        <f t="shared" si="362"/>
        <v/>
      </c>
      <c r="AI276" s="122" t="str">
        <f t="shared" si="364"/>
        <v/>
      </c>
      <c r="AJ276" s="387"/>
      <c r="AK276" s="388"/>
      <c r="AL276" s="124" t="str">
        <f t="shared" si="361"/>
        <v/>
      </c>
      <c r="AM276" s="389"/>
      <c r="AN276" s="388"/>
      <c r="AO276" s="384"/>
      <c r="AP276" s="367"/>
      <c r="AQ276" s="120" t="s">
        <v>162</v>
      </c>
      <c r="AR276" s="119"/>
      <c r="AS276" s="119"/>
      <c r="AT276" s="126"/>
      <c r="AU276" s="119"/>
      <c r="AV276" s="372"/>
      <c r="AW276" s="142" t="s">
        <v>161</v>
      </c>
      <c r="AX276" s="128"/>
      <c r="AY276" s="129"/>
      <c r="AZ276" s="130"/>
      <c r="BA276" s="143" t="s">
        <v>162</v>
      </c>
      <c r="BB276" s="128"/>
      <c r="BC276" s="128"/>
      <c r="BD276" s="128"/>
      <c r="BE276" s="373"/>
      <c r="BF276" s="374"/>
      <c r="BG276" s="374"/>
      <c r="BH276" s="131"/>
    </row>
    <row r="277" spans="1:1022" s="144" customFormat="1" ht="81.75" customHeight="1">
      <c r="A277" s="429">
        <v>87</v>
      </c>
      <c r="B277" s="432" t="s">
        <v>712</v>
      </c>
      <c r="C277" s="367" t="s">
        <v>713</v>
      </c>
      <c r="D277" s="432" t="s">
        <v>268</v>
      </c>
      <c r="E277" s="432" t="s">
        <v>289</v>
      </c>
      <c r="F277" s="427" t="s">
        <v>1542</v>
      </c>
      <c r="G277" s="424" t="s">
        <v>1586</v>
      </c>
      <c r="H277" s="368" t="str">
        <f>IF(B277="Seguridad_Información","Posibilidad de "&amp;C277&amp;"con "&amp;M277&amp;" "&amp;"por"&amp;" "&amp;I277&amp;" "&amp;"debido a"&amp;" "&amp;L277,"Posibilidad de"&amp;" "&amp;M277&amp;" "&amp;"por"&amp;" "&amp;I277&amp;" debido a"&amp;" "&amp;L277)</f>
        <v>Posibilidad de Afectación Económica y Reputacional por generación y suscripción del Acta de posesión con datos incorrectos o incompletos debido a error humano o inconsistencia de información en etapas previas en el Sistema de Información</v>
      </c>
      <c r="I277" s="425" t="s">
        <v>1587</v>
      </c>
      <c r="J277" s="136" t="s">
        <v>717</v>
      </c>
      <c r="K277" s="137" t="s">
        <v>1588</v>
      </c>
      <c r="L277" s="425" t="s">
        <v>1589</v>
      </c>
      <c r="M277" s="425" t="s">
        <v>763</v>
      </c>
      <c r="N277" s="426" t="s">
        <v>1590</v>
      </c>
      <c r="O277" s="369" t="s">
        <v>765</v>
      </c>
      <c r="P277" s="390" t="str">
        <f>IF(OR($O277=[3]Tabla_Probabilidad!$D$30,$O277=[3]Tabla_Probabilidad!$D$32,$O277=[3]Tabla_Probabilidad!$J$32),"Muy Baja",IF(OR($O277=[3]Tabla_Probabilidad!$E$30,$O277=[3]Tabla_Probabilidad!$E$32,$O277=[3]Tabla_Probabilidad!$K$32),"Baja",IF(OR($O277=[3]Tabla_Probabilidad!$F$30,$O277=[3]Tabla_Probabilidad!$F$32,$O277=[3]Tabla_Probabilidad!$L$32),"Media",IF(OR($O277=[3]Tabla_Probabilidad!$G$30,$O277=[3]Tabla_Probabilidad!$G$32,$O277=[3]Tabla_Probabilidad!$M$32),"Alta",IF(OR($O277=[3]Tabla_Probabilidad!$H$30,$O277=[3]Tabla_Probabilidad!$H$32,$O277=[3]Tabla_Probabilidad!$N$32),"Muy Alta","")))))</f>
        <v>Alta</v>
      </c>
      <c r="Q277" s="385">
        <f t="shared" ref="Q277" si="366">IF(P277="","",IF(P277="Muy Baja",0.2,IF(P277="Baja",0.4,IF(P277="Media",0.6,IF(P277="Alta",0.8,IF(P277="Muy Alta",1,))))))</f>
        <v>0.8</v>
      </c>
      <c r="R277" s="393" t="s">
        <v>816</v>
      </c>
      <c r="S277" s="394" t="str">
        <f>IF(OR($R277=[3]Tabla_Impacto!$D$24,$R277=[3]Tabla_Impacto!$D$27,$R277=[3]Tabla_Impacto!$J$24,$R277=[3]Tabla_Impacto!$P$26,$R277=[3]Tabla_Impacto!$V$26,$R277=[3]Tabla_Impacto!$AB$26),"Leve",IF(OR($R277=[3]Tabla_Impacto!$E$24,$R277=[3]Tabla_Impacto!$E$27,$R277=[3]Tabla_Impacto!$K$24,$R277=[3]Tabla_Impacto!$Q$26,$R277=[3]Tabla_Impacto!$W$26,$R277=[3]Tabla_Impacto!$AC$26),"Menor",IF(OR($R277=[3]Tabla_Impacto!$F$24,$R277=[3]Tabla_Impacto!$F$27,$R277=[3]Tabla_Impacto!$L$24,$R277=[3]Tabla_Impacto!$R$26,$R277=[3]Tabla_Impacto!$X$26,$R277=[3]Tabla_Impacto!$AD$26),"Moderado",IF(OR($R277=[3]Tabla_Impacto!$G$24,$R277=[3]Tabla_Impacto!$G$27,$R277=[3]Tabla_Impacto!$M$24,$R277=[3]Tabla_Impacto!$S$26,$R277=[3]Tabla_Impacto!$Y$26,$R277=[3]Tabla_Impacto!$AE$26),"Mayor",IF(OR($R277=[3]Tabla_Impacto!$H$24,$R277=[3]Tabla_Impacto!$H$27,$R277=[3]Tabla_Impacto!$N$24,$R277=[3]Tabla_Impacto!$T$26,$R277=[3]Tabla_Impacto!$Z$26,$R277=[3]Tabla_Impacto!$AF$26),"Catastrófico","")))))</f>
        <v>Menor</v>
      </c>
      <c r="T277" s="385">
        <f t="shared" ref="T277" si="367">IF(S277="","",IF(S277="Leve",0.2,IF(S277="Menor",0.4,IF(S277="Moderado",0.6,IF(S277="Mayor",0.8,IF(S277="Catastrófico",1,))))))</f>
        <v>0.4</v>
      </c>
      <c r="U277" s="403" t="str">
        <f t="shared" ref="U277" si="368">IF(OR(AND(P277="Muy Baja",S277="Leve"),AND(P277="Muy Baja",S277="Menor"),AND(P277="Baja",S277="Leve")),"Bajo",IF(OR(AND(P277="Muy baja",S277="Moderado"),AND(P277="Baja",S277="Menor"),AND(P277="Baja",S277="Moderado"),AND(P277="Media",S277="Leve"),AND(P277="Media",S277="Menor"),AND(P277="Media",S277="Moderado"),AND(P277="Alta",S277="Leve"),AND(P277="Alta",S277="Menor")),"Moderado",IF(OR(AND(P277="Muy Baja",S277="Mayor"),AND(P277="Baja",S277="Mayor"),AND(P277="Media",S277="Mayor"),AND(P277="Alta",S277="Moderado"),AND(P277="Alta",S277="Mayor"),AND(P277="Muy Alta",S277="Leve"),AND(P277="Muy Alta",S277="Menor"),AND(P277="Muy Alta",S277="Moderado"),AND(P277="Muy Alta",S277="Mayor")),"Alto",IF(OR(AND(P277="Muy Baja",S277="Catastrófico"),AND(P277="Baja",S277="Catastrófico"),AND(P277="Media",S277="Catastrófico"),AND(P277="Alta",S277="Catastrófico"),AND(P277="Muy Alta",S277="Catastrófico")),"Extremo",""))))</f>
        <v>Moderado</v>
      </c>
      <c r="V277" s="136" t="s">
        <v>91</v>
      </c>
      <c r="W277" s="116" t="s">
        <v>1591</v>
      </c>
      <c r="X277" s="117" t="s">
        <v>1592</v>
      </c>
      <c r="Y277" s="118" t="s">
        <v>94</v>
      </c>
      <c r="Z277" s="119" t="s">
        <v>906</v>
      </c>
      <c r="AA277" s="120" t="str">
        <f t="shared" si="365"/>
        <v>Probabilidad</v>
      </c>
      <c r="AB277" s="121" t="s">
        <v>740</v>
      </c>
      <c r="AC277" s="121" t="s">
        <v>728</v>
      </c>
      <c r="AD277" s="122" t="str">
        <f t="shared" si="363"/>
        <v>30%</v>
      </c>
      <c r="AE277" s="121" t="s">
        <v>954</v>
      </c>
      <c r="AF277" s="121" t="s">
        <v>809</v>
      </c>
      <c r="AG277" s="121" t="s">
        <v>731</v>
      </c>
      <c r="AH277" s="123">
        <f>IFERROR(IF(AA277="Probabilidad",(Q277-(+Q277*AD277)),IF(AA277="Impacto",Q277,"")),"")</f>
        <v>0.56000000000000005</v>
      </c>
      <c r="AI277" s="122">
        <f t="shared" si="364"/>
        <v>0.56000000000000005</v>
      </c>
      <c r="AJ277" s="387" t="str">
        <f t="shared" ref="AJ277" si="369">IFERROR(IF(AK277="","",IF(AK277&lt;=0.2,"Muy Baja",IF(AK277&lt;=0.4,"Baja",IF(AK277&lt;=0.6,"Media",IF(AK277&lt;=0.8,"Alta","Muy Alta"))))),"")</f>
        <v>Baja</v>
      </c>
      <c r="AK277" s="388">
        <f t="shared" ref="AK277" si="370">IFERROR(LOOKUP(MAX(AI277:AI283)+1,(AI277:AI283)),"")</f>
        <v>0.33600000000000002</v>
      </c>
      <c r="AL277" s="124">
        <f>IFERROR(IF(AA277="Impacto",(T277-(+T277*AD277)),IF(AA277="Probabilidad",T277,"")),"")</f>
        <v>0.4</v>
      </c>
      <c r="AM277" s="389" t="str">
        <f t="shared" ref="AM277" si="371">IFERROR(IF(AN277="","",IF(AN277&lt;=0.2,"Leve",IF(AN277&lt;=0.4,"Menor",IF(AN277&lt;=0.6,"Moderado",IF(AN277&lt;=0.8,"Mayor","Catastrófico"))))),"")</f>
        <v>Menor</v>
      </c>
      <c r="AN277" s="388">
        <f t="shared" ref="AN277" si="372">IFERROR(LOOKUP(MAX(AL277:AL283)+1,(AL277:AL283)),"")</f>
        <v>0.4</v>
      </c>
      <c r="AO277" s="384" t="str">
        <f t="shared" ref="AO277" si="373">IFERROR(IF(OR(AND(AJ277="Muy Baja",AM277="Leve"),AND(AJ277="Muy Baja",AM277="Menor"),AND(AJ277="Baja",AM277="Leve")),"Bajo",IF(OR(AND(AJ277="Muy baja",AM277="Moderado"),AND(AJ277="Baja",AM277="Menor"),AND(AJ277="Baja",AM277="Moderado"),AND(AJ277="Media",AM277="Leve"),AND(AJ277="Media",AM277="Menor"),AND(AJ277="Media",AM277="Moderado"),AND(AJ277="Alta",AM277="Leve"),AND(AJ277="Alta",AM277="Menor")),"Moderado",IF(OR(AND(AJ277="Muy Baja",AM277="Mayor"),AND(AJ277="Baja",AM277="Mayor"),AND(AJ277="Media",AM277="Mayor"),AND(AJ277="Alta",AM277="Moderado"),AND(AJ277="Alta",AM277="Mayor"),AND(AJ277="Muy Alta",AM277="Leve"),AND(AJ277="Muy Alta",AM277="Menor"),AND(AJ277="Muy Alta",AM277="Moderado"),AND(AJ277="Muy Alta",AM277="Mayor")),"Alto",IF(OR(AND(AJ277="Muy Baja",AM277="Catastrófico"),AND(AJ277="Baja",AM277="Catastrófico"),AND(AJ277="Media",AM277="Catastrófico"),AND(AJ277="Alta",AM277="Catastrófico"),AND(AJ277="Muy Alta",AM277="Catastrófico")),"Extremo","")))),"")</f>
        <v>Moderado</v>
      </c>
      <c r="AP277" s="367" t="s">
        <v>104</v>
      </c>
      <c r="AQ277" s="120" t="s">
        <v>105</v>
      </c>
      <c r="AR277" s="119" t="s">
        <v>1559</v>
      </c>
      <c r="AS277" s="119" t="s">
        <v>298</v>
      </c>
      <c r="AT277" s="126" t="s">
        <v>747</v>
      </c>
      <c r="AU277" s="127" t="s">
        <v>733</v>
      </c>
      <c r="AV277" s="370" t="s">
        <v>1593</v>
      </c>
      <c r="AW277" s="142" t="s">
        <v>91</v>
      </c>
      <c r="AX277" s="264" t="s">
        <v>2867</v>
      </c>
      <c r="AY277" s="268" t="s">
        <v>3663</v>
      </c>
      <c r="AZ277" s="268" t="s">
        <v>3664</v>
      </c>
      <c r="BA277" s="143" t="s">
        <v>105</v>
      </c>
      <c r="BB277" s="264" t="s">
        <v>2867</v>
      </c>
      <c r="BC277" s="268" t="s">
        <v>3663</v>
      </c>
      <c r="BD277" s="268" t="s">
        <v>3664</v>
      </c>
      <c r="BE277" s="373" t="s">
        <v>2891</v>
      </c>
      <c r="BF277" s="374"/>
      <c r="BG277" s="374"/>
      <c r="BH277" s="131"/>
      <c r="BI277" s="90"/>
      <c r="BJ277" s="90"/>
      <c r="BK277" s="90"/>
      <c r="BL277" s="90"/>
      <c r="BM277" s="90"/>
      <c r="BN277" s="90"/>
      <c r="BO277" s="90"/>
      <c r="BP277" s="90"/>
      <c r="BQ277" s="90"/>
      <c r="BR277" s="90"/>
      <c r="BS277" s="90"/>
      <c r="BT277" s="90"/>
      <c r="BU277" s="90"/>
      <c r="BV277" s="90"/>
      <c r="BW277" s="90"/>
      <c r="BX277" s="90"/>
      <c r="BY277" s="90"/>
      <c r="BZ277" s="90"/>
      <c r="CA277" s="90"/>
      <c r="CB277" s="90"/>
      <c r="CC277" s="90"/>
      <c r="CD277" s="90"/>
      <c r="CE277" s="90"/>
      <c r="CF277" s="90"/>
      <c r="CG277" s="90"/>
      <c r="CH277" s="90"/>
      <c r="CI277" s="90"/>
      <c r="CJ277" s="90"/>
      <c r="CK277" s="90"/>
      <c r="CL277" s="90"/>
      <c r="CM277" s="90"/>
      <c r="CN277" s="90"/>
      <c r="CO277" s="90"/>
      <c r="CP277" s="90"/>
      <c r="CQ277" s="90"/>
      <c r="CR277" s="90"/>
      <c r="CS277" s="90"/>
      <c r="CT277" s="90"/>
      <c r="CU277" s="90"/>
      <c r="CV277" s="90"/>
      <c r="CW277" s="90"/>
      <c r="CX277" s="90"/>
      <c r="CY277" s="90"/>
      <c r="CZ277" s="90"/>
      <c r="DA277" s="90"/>
      <c r="DB277" s="90"/>
      <c r="DC277" s="90"/>
      <c r="DD277" s="90"/>
      <c r="DE277" s="90"/>
      <c r="DF277" s="90"/>
      <c r="DG277" s="90"/>
      <c r="DH277" s="90"/>
      <c r="DI277" s="90"/>
      <c r="DJ277" s="90"/>
      <c r="DK277" s="90"/>
      <c r="DL277" s="90"/>
      <c r="DM277" s="90"/>
      <c r="DN277" s="90"/>
      <c r="DO277" s="90"/>
      <c r="DP277" s="90"/>
      <c r="DQ277" s="90"/>
      <c r="DR277" s="90"/>
      <c r="DS277" s="90"/>
      <c r="DT277" s="90"/>
      <c r="DU277" s="90"/>
      <c r="DV277" s="90"/>
      <c r="DW277" s="90"/>
      <c r="DX277" s="90"/>
      <c r="DY277" s="90"/>
      <c r="DZ277" s="90"/>
      <c r="EA277" s="90"/>
      <c r="EB277" s="90"/>
      <c r="EC277" s="90"/>
      <c r="ED277" s="90"/>
      <c r="EE277" s="90"/>
      <c r="EF277" s="90"/>
      <c r="EG277" s="90"/>
      <c r="EH277" s="90"/>
      <c r="EI277" s="90"/>
      <c r="EJ277" s="90"/>
      <c r="EK277" s="90"/>
      <c r="EL277" s="90"/>
      <c r="EM277" s="90"/>
      <c r="EN277" s="90"/>
      <c r="EO277" s="90"/>
      <c r="EP277" s="90"/>
      <c r="EQ277" s="90"/>
      <c r="ER277" s="90"/>
      <c r="ES277" s="90"/>
      <c r="ET277" s="90"/>
      <c r="EU277" s="90"/>
      <c r="EV277" s="90"/>
      <c r="EW277" s="90"/>
      <c r="EX277" s="90"/>
      <c r="EY277" s="90"/>
      <c r="EZ277" s="90"/>
      <c r="FA277" s="90"/>
      <c r="FB277" s="90"/>
      <c r="FC277" s="90"/>
      <c r="FD277" s="90"/>
      <c r="FE277" s="90"/>
      <c r="FF277" s="90"/>
      <c r="FG277" s="90"/>
      <c r="FH277" s="90"/>
      <c r="FI277" s="90"/>
      <c r="FJ277" s="90"/>
      <c r="FK277" s="90"/>
      <c r="FL277" s="90"/>
      <c r="FM277" s="90"/>
      <c r="FN277" s="90"/>
      <c r="FO277" s="90"/>
      <c r="FP277" s="90"/>
      <c r="FQ277" s="90"/>
      <c r="FR277" s="90"/>
      <c r="FS277" s="90"/>
      <c r="FT277" s="90"/>
      <c r="FU277" s="90"/>
      <c r="FV277" s="90"/>
      <c r="FW277" s="90"/>
      <c r="FX277" s="90"/>
      <c r="FY277" s="90"/>
      <c r="FZ277" s="90"/>
      <c r="GA277" s="90"/>
      <c r="GB277" s="90"/>
      <c r="GC277" s="90"/>
      <c r="GD277" s="90"/>
      <c r="GE277" s="90"/>
      <c r="GF277" s="90"/>
      <c r="GG277" s="90"/>
      <c r="GH277" s="90"/>
      <c r="GI277" s="90"/>
      <c r="GJ277" s="90"/>
      <c r="GK277" s="90"/>
      <c r="GL277" s="90"/>
      <c r="GM277" s="90"/>
      <c r="GN277" s="90"/>
      <c r="GO277" s="90"/>
      <c r="GP277" s="90"/>
      <c r="GQ277" s="90"/>
      <c r="GR277" s="90"/>
      <c r="GS277" s="90"/>
      <c r="GT277" s="90"/>
      <c r="GU277" s="90"/>
      <c r="GV277" s="90"/>
      <c r="GW277" s="90"/>
      <c r="GX277" s="90"/>
      <c r="GY277" s="90"/>
      <c r="GZ277" s="90"/>
      <c r="HA277" s="90"/>
      <c r="HB277" s="90"/>
      <c r="HC277" s="90"/>
      <c r="HD277" s="90"/>
      <c r="HE277" s="90"/>
      <c r="HF277" s="90"/>
      <c r="HG277" s="90"/>
      <c r="HH277" s="90"/>
      <c r="HI277" s="90"/>
      <c r="HJ277" s="90"/>
      <c r="HK277" s="90"/>
      <c r="HL277" s="90"/>
      <c r="HM277" s="90"/>
      <c r="HN277" s="90"/>
      <c r="HO277" s="90"/>
      <c r="HP277" s="90"/>
      <c r="HQ277" s="90"/>
      <c r="HR277" s="90"/>
      <c r="HS277" s="90"/>
      <c r="HT277" s="90"/>
      <c r="HU277" s="90"/>
      <c r="HV277" s="90"/>
      <c r="HW277" s="90"/>
      <c r="HX277" s="90"/>
      <c r="HY277" s="90"/>
      <c r="HZ277" s="90"/>
      <c r="IA277" s="90"/>
      <c r="IB277" s="90"/>
      <c r="IC277" s="90"/>
      <c r="ID277" s="90"/>
      <c r="IE277" s="90"/>
      <c r="IF277" s="90"/>
      <c r="IG277" s="90"/>
      <c r="IH277" s="90"/>
      <c r="II277" s="90"/>
      <c r="IJ277" s="90"/>
      <c r="IK277" s="90"/>
      <c r="IL277" s="90"/>
      <c r="IM277" s="90"/>
      <c r="IN277" s="90"/>
      <c r="IO277" s="90"/>
      <c r="IP277" s="90"/>
      <c r="IQ277" s="90"/>
      <c r="IR277" s="90"/>
      <c r="IS277" s="90"/>
      <c r="IT277" s="90"/>
      <c r="IU277" s="90"/>
      <c r="IV277" s="90"/>
      <c r="IW277" s="90"/>
      <c r="IX277" s="90"/>
      <c r="IY277" s="90"/>
      <c r="IZ277" s="90"/>
      <c r="JA277" s="90"/>
      <c r="JB277" s="90"/>
      <c r="JC277" s="90"/>
      <c r="JD277" s="90"/>
      <c r="JE277" s="90"/>
      <c r="JF277" s="90"/>
      <c r="JG277" s="90"/>
      <c r="JH277" s="90"/>
      <c r="JI277" s="90"/>
      <c r="JJ277" s="90"/>
      <c r="JK277" s="90"/>
      <c r="JL277" s="90"/>
      <c r="JM277" s="90"/>
      <c r="JN277" s="90"/>
      <c r="JO277" s="90"/>
      <c r="JP277" s="90"/>
      <c r="JQ277" s="90"/>
      <c r="JR277" s="90"/>
      <c r="JS277" s="90"/>
      <c r="JT277" s="90"/>
      <c r="JU277" s="90"/>
      <c r="JV277" s="90"/>
      <c r="JW277" s="90"/>
      <c r="JX277" s="90"/>
      <c r="JY277" s="90"/>
      <c r="JZ277" s="90"/>
      <c r="KA277" s="90"/>
      <c r="KB277" s="90"/>
      <c r="KC277" s="90"/>
      <c r="KD277" s="90"/>
      <c r="KE277" s="90"/>
      <c r="KF277" s="90"/>
      <c r="KG277" s="90"/>
      <c r="KH277" s="90"/>
      <c r="KI277" s="90"/>
      <c r="KJ277" s="90"/>
      <c r="KK277" s="90"/>
      <c r="KL277" s="90"/>
      <c r="KM277" s="90"/>
      <c r="KN277" s="90"/>
      <c r="KO277" s="90"/>
      <c r="KP277" s="90"/>
      <c r="KQ277" s="90"/>
      <c r="KR277" s="90"/>
      <c r="KS277" s="90"/>
      <c r="KT277" s="90"/>
      <c r="KU277" s="90"/>
      <c r="KV277" s="90"/>
      <c r="KW277" s="90"/>
      <c r="KX277" s="90"/>
      <c r="KY277" s="90"/>
      <c r="KZ277" s="90"/>
      <c r="LA277" s="90"/>
      <c r="LB277" s="90"/>
      <c r="LC277" s="90"/>
      <c r="LD277" s="90"/>
      <c r="LE277" s="90"/>
      <c r="LF277" s="90"/>
      <c r="LG277" s="90"/>
      <c r="LH277" s="90"/>
      <c r="LI277" s="90"/>
      <c r="LJ277" s="90"/>
      <c r="LK277" s="90"/>
      <c r="LL277" s="90"/>
      <c r="LM277" s="90"/>
      <c r="LN277" s="90"/>
      <c r="LO277" s="90"/>
      <c r="LP277" s="90"/>
      <c r="LQ277" s="90"/>
      <c r="LR277" s="90"/>
      <c r="LS277" s="90"/>
      <c r="LT277" s="90"/>
      <c r="LU277" s="90"/>
      <c r="LV277" s="90"/>
      <c r="LW277" s="90"/>
      <c r="LX277" s="90"/>
      <c r="LY277" s="90"/>
      <c r="LZ277" s="90"/>
      <c r="MA277" s="90"/>
      <c r="MB277" s="90"/>
      <c r="MC277" s="90"/>
      <c r="MD277" s="90"/>
      <c r="ME277" s="90"/>
      <c r="MF277" s="90"/>
      <c r="MG277" s="90"/>
      <c r="MH277" s="90"/>
      <c r="MI277" s="90"/>
      <c r="MJ277" s="90"/>
      <c r="MK277" s="90"/>
      <c r="ML277" s="90"/>
      <c r="MM277" s="90"/>
      <c r="MN277" s="90"/>
      <c r="MO277" s="90"/>
      <c r="MP277" s="90"/>
      <c r="MQ277" s="90"/>
      <c r="MR277" s="90"/>
      <c r="MS277" s="90"/>
      <c r="MT277" s="90"/>
      <c r="MU277" s="90"/>
      <c r="MV277" s="90"/>
      <c r="MW277" s="90"/>
      <c r="MX277" s="90"/>
      <c r="MY277" s="90"/>
      <c r="MZ277" s="90"/>
      <c r="NA277" s="90"/>
      <c r="NB277" s="90"/>
      <c r="NC277" s="90"/>
      <c r="ND277" s="90"/>
      <c r="NE277" s="90"/>
      <c r="NF277" s="90"/>
      <c r="NG277" s="90"/>
      <c r="NH277" s="90"/>
      <c r="NI277" s="90"/>
      <c r="NJ277" s="90"/>
      <c r="NK277" s="90"/>
      <c r="NL277" s="90"/>
      <c r="NM277" s="90"/>
      <c r="NN277" s="90"/>
      <c r="NO277" s="90"/>
      <c r="NP277" s="90"/>
      <c r="NQ277" s="90"/>
      <c r="NR277" s="90"/>
      <c r="NS277" s="90"/>
      <c r="NT277" s="90"/>
      <c r="NU277" s="90"/>
      <c r="NV277" s="90"/>
      <c r="NW277" s="90"/>
      <c r="NX277" s="90"/>
      <c r="NY277" s="90"/>
      <c r="NZ277" s="90"/>
      <c r="OA277" s="90"/>
      <c r="OB277" s="90"/>
      <c r="OC277" s="90"/>
      <c r="OD277" s="90"/>
      <c r="OE277" s="90"/>
      <c r="OF277" s="90"/>
      <c r="OG277" s="90"/>
      <c r="OH277" s="90"/>
      <c r="OI277" s="90"/>
      <c r="OJ277" s="90"/>
      <c r="OK277" s="90"/>
      <c r="OL277" s="90"/>
      <c r="OM277" s="90"/>
      <c r="ON277" s="90"/>
      <c r="OO277" s="90"/>
      <c r="OP277" s="90"/>
      <c r="OQ277" s="90"/>
      <c r="OR277" s="90"/>
      <c r="OS277" s="90"/>
      <c r="OT277" s="90"/>
      <c r="OU277" s="90"/>
      <c r="OV277" s="90"/>
      <c r="OW277" s="90"/>
      <c r="OX277" s="90"/>
      <c r="OY277" s="90"/>
      <c r="OZ277" s="90"/>
      <c r="PA277" s="90"/>
      <c r="PB277" s="90"/>
      <c r="PC277" s="90"/>
      <c r="PD277" s="90"/>
      <c r="PE277" s="90"/>
      <c r="PF277" s="90"/>
      <c r="PG277" s="90"/>
      <c r="PH277" s="90"/>
      <c r="PI277" s="90"/>
      <c r="PJ277" s="90"/>
      <c r="PK277" s="90"/>
      <c r="PL277" s="90"/>
      <c r="PM277" s="90"/>
      <c r="PN277" s="90"/>
      <c r="PO277" s="90"/>
      <c r="PP277" s="90"/>
      <c r="PQ277" s="90"/>
      <c r="PR277" s="90"/>
      <c r="PS277" s="90"/>
      <c r="PT277" s="90"/>
      <c r="PU277" s="90"/>
      <c r="PV277" s="90"/>
      <c r="PW277" s="90"/>
      <c r="PX277" s="90"/>
      <c r="PY277" s="90"/>
      <c r="PZ277" s="90"/>
      <c r="QA277" s="90"/>
      <c r="QB277" s="90"/>
      <c r="QC277" s="90"/>
      <c r="QD277" s="90"/>
      <c r="QE277" s="90"/>
      <c r="QF277" s="90"/>
      <c r="QG277" s="90"/>
      <c r="QH277" s="90"/>
      <c r="QI277" s="90"/>
      <c r="QJ277" s="90"/>
      <c r="QK277" s="90"/>
      <c r="QL277" s="90"/>
      <c r="QM277" s="90"/>
      <c r="QN277" s="90"/>
      <c r="QO277" s="90"/>
      <c r="QP277" s="90"/>
      <c r="QQ277" s="90"/>
      <c r="QR277" s="90"/>
      <c r="QS277" s="90"/>
      <c r="QT277" s="90"/>
      <c r="QU277" s="90"/>
      <c r="QV277" s="90"/>
      <c r="QW277" s="90"/>
      <c r="QX277" s="90"/>
      <c r="QY277" s="90"/>
      <c r="QZ277" s="90"/>
      <c r="RA277" s="90"/>
      <c r="RB277" s="90"/>
      <c r="RC277" s="90"/>
      <c r="RD277" s="90"/>
      <c r="RE277" s="90"/>
      <c r="RF277" s="90"/>
      <c r="RG277" s="90"/>
      <c r="RH277" s="90"/>
      <c r="RI277" s="90"/>
      <c r="RJ277" s="90"/>
      <c r="RK277" s="90"/>
      <c r="RL277" s="90"/>
      <c r="RM277" s="90"/>
      <c r="RN277" s="90"/>
      <c r="RO277" s="90"/>
      <c r="RP277" s="90"/>
      <c r="RQ277" s="90"/>
      <c r="RR277" s="90"/>
      <c r="RS277" s="90"/>
      <c r="RT277" s="90"/>
      <c r="RU277" s="90"/>
      <c r="RV277" s="90"/>
      <c r="RW277" s="90"/>
      <c r="RX277" s="90"/>
      <c r="RY277" s="90"/>
      <c r="RZ277" s="90"/>
      <c r="SA277" s="90"/>
      <c r="SB277" s="90"/>
      <c r="SC277" s="90"/>
      <c r="SD277" s="90"/>
      <c r="SE277" s="90"/>
      <c r="SF277" s="90"/>
      <c r="SG277" s="90"/>
      <c r="SH277" s="90"/>
      <c r="SI277" s="90"/>
      <c r="SJ277" s="90"/>
      <c r="SK277" s="90"/>
      <c r="SL277" s="90"/>
      <c r="SM277" s="90"/>
      <c r="SN277" s="90"/>
      <c r="SO277" s="90"/>
      <c r="SP277" s="90"/>
      <c r="SQ277" s="90"/>
      <c r="SR277" s="90"/>
      <c r="SS277" s="90"/>
      <c r="ST277" s="90"/>
      <c r="SU277" s="90"/>
      <c r="SV277" s="90"/>
      <c r="SW277" s="90"/>
      <c r="SX277" s="90"/>
      <c r="SY277" s="90"/>
      <c r="SZ277" s="90"/>
      <c r="TA277" s="90"/>
      <c r="TB277" s="90"/>
      <c r="TC277" s="90"/>
      <c r="TD277" s="90"/>
      <c r="TE277" s="90"/>
      <c r="TF277" s="90"/>
      <c r="TG277" s="90"/>
      <c r="TH277" s="90"/>
      <c r="TI277" s="90"/>
      <c r="TJ277" s="90"/>
      <c r="TK277" s="90"/>
      <c r="TL277" s="90"/>
      <c r="TM277" s="90"/>
      <c r="TN277" s="90"/>
      <c r="TO277" s="90"/>
      <c r="TP277" s="90"/>
      <c r="TQ277" s="90"/>
      <c r="TR277" s="90"/>
      <c r="TS277" s="90"/>
      <c r="TT277" s="90"/>
      <c r="TU277" s="90"/>
      <c r="TV277" s="90"/>
      <c r="TW277" s="90"/>
      <c r="TX277" s="90"/>
      <c r="TY277" s="90"/>
      <c r="TZ277" s="90"/>
      <c r="UA277" s="90"/>
      <c r="UB277" s="90"/>
      <c r="UC277" s="90"/>
      <c r="UD277" s="90"/>
      <c r="UE277" s="90"/>
      <c r="UF277" s="90"/>
      <c r="UG277" s="90"/>
      <c r="UH277" s="90"/>
      <c r="UI277" s="90"/>
      <c r="UJ277" s="90"/>
      <c r="UK277" s="90"/>
      <c r="UL277" s="90"/>
      <c r="UM277" s="90"/>
      <c r="UN277" s="90"/>
      <c r="UO277" s="90"/>
      <c r="UP277" s="90"/>
      <c r="UQ277" s="90"/>
      <c r="UR277" s="90"/>
      <c r="US277" s="90"/>
      <c r="UT277" s="90"/>
      <c r="UU277" s="90"/>
      <c r="UV277" s="90"/>
      <c r="UW277" s="90"/>
      <c r="UX277" s="90"/>
      <c r="UY277" s="90"/>
      <c r="UZ277" s="90"/>
      <c r="VA277" s="90"/>
      <c r="VB277" s="90"/>
      <c r="VC277" s="90"/>
      <c r="VD277" s="90"/>
      <c r="VE277" s="90"/>
      <c r="VF277" s="90"/>
      <c r="VG277" s="90"/>
      <c r="VH277" s="90"/>
      <c r="VI277" s="90"/>
      <c r="VJ277" s="90"/>
      <c r="VK277" s="90"/>
      <c r="VL277" s="90"/>
      <c r="VM277" s="90"/>
      <c r="VN277" s="90"/>
      <c r="VO277" s="90"/>
      <c r="VP277" s="90"/>
      <c r="VQ277" s="90"/>
      <c r="VR277" s="90"/>
      <c r="VS277" s="90"/>
      <c r="VT277" s="90"/>
      <c r="VU277" s="90"/>
      <c r="VV277" s="90"/>
      <c r="VW277" s="90"/>
      <c r="VX277" s="90"/>
      <c r="VY277" s="90"/>
      <c r="VZ277" s="90"/>
      <c r="WA277" s="90"/>
      <c r="WB277" s="90"/>
      <c r="WC277" s="90"/>
      <c r="WD277" s="90"/>
      <c r="WE277" s="90"/>
      <c r="WF277" s="90"/>
      <c r="WG277" s="90"/>
      <c r="WH277" s="90"/>
      <c r="WI277" s="90"/>
      <c r="WJ277" s="90"/>
      <c r="WK277" s="90"/>
      <c r="WL277" s="90"/>
      <c r="WM277" s="90"/>
      <c r="WN277" s="90"/>
      <c r="WO277" s="90"/>
      <c r="WP277" s="90"/>
      <c r="WQ277" s="90"/>
      <c r="WR277" s="90"/>
      <c r="WS277" s="90"/>
      <c r="WT277" s="90"/>
      <c r="WU277" s="90"/>
      <c r="WV277" s="90"/>
      <c r="WW277" s="90"/>
      <c r="WX277" s="90"/>
      <c r="WY277" s="90"/>
      <c r="WZ277" s="90"/>
      <c r="XA277" s="90"/>
      <c r="XB277" s="90"/>
      <c r="XC277" s="90"/>
      <c r="XD277" s="90"/>
      <c r="XE277" s="90"/>
      <c r="XF277" s="90"/>
      <c r="XG277" s="90"/>
      <c r="XH277" s="90"/>
      <c r="XI277" s="90"/>
      <c r="XJ277" s="90"/>
      <c r="XK277" s="90"/>
      <c r="XL277" s="90"/>
      <c r="XM277" s="90"/>
      <c r="XN277" s="90"/>
      <c r="XO277" s="90"/>
      <c r="XP277" s="90"/>
      <c r="XQ277" s="90"/>
      <c r="XR277" s="90"/>
      <c r="XS277" s="90"/>
      <c r="XT277" s="90"/>
      <c r="XU277" s="90"/>
      <c r="XV277" s="90"/>
      <c r="XW277" s="90"/>
      <c r="XX277" s="90"/>
      <c r="XY277" s="90"/>
      <c r="XZ277" s="90"/>
      <c r="YA277" s="90"/>
      <c r="YB277" s="90"/>
      <c r="YC277" s="90"/>
      <c r="YD277" s="90"/>
      <c r="YE277" s="90"/>
      <c r="YF277" s="90"/>
      <c r="YG277" s="90"/>
      <c r="YH277" s="90"/>
      <c r="YI277" s="90"/>
      <c r="YJ277" s="90"/>
      <c r="YK277" s="90"/>
      <c r="YL277" s="90"/>
      <c r="YM277" s="90"/>
      <c r="YN277" s="90"/>
      <c r="YO277" s="90"/>
      <c r="YP277" s="90"/>
      <c r="YQ277" s="90"/>
      <c r="YR277" s="90"/>
      <c r="YS277" s="90"/>
      <c r="YT277" s="90"/>
      <c r="YU277" s="90"/>
      <c r="YV277" s="90"/>
      <c r="YW277" s="90"/>
      <c r="YX277" s="90"/>
      <c r="YY277" s="90"/>
      <c r="YZ277" s="90"/>
      <c r="ZA277" s="90"/>
      <c r="ZB277" s="90"/>
      <c r="ZC277" s="90"/>
      <c r="ZD277" s="90"/>
      <c r="ZE277" s="90"/>
      <c r="ZF277" s="90"/>
      <c r="ZG277" s="90"/>
      <c r="ZH277" s="90"/>
      <c r="ZI277" s="90"/>
      <c r="ZJ277" s="90"/>
      <c r="ZK277" s="90"/>
      <c r="ZL277" s="90"/>
      <c r="ZM277" s="90"/>
      <c r="ZN277" s="90"/>
      <c r="ZO277" s="90"/>
      <c r="ZP277" s="90"/>
      <c r="ZQ277" s="90"/>
      <c r="ZR277" s="90"/>
      <c r="ZS277" s="90"/>
      <c r="ZT277" s="90"/>
      <c r="ZU277" s="90"/>
      <c r="ZV277" s="90"/>
      <c r="ZW277" s="90"/>
      <c r="ZX277" s="90"/>
      <c r="ZY277" s="90"/>
      <c r="ZZ277" s="90"/>
      <c r="AAA277" s="90"/>
      <c r="AAB277" s="90"/>
      <c r="AAC277" s="90"/>
      <c r="AAD277" s="90"/>
      <c r="AAE277" s="90"/>
      <c r="AAF277" s="90"/>
      <c r="AAG277" s="90"/>
      <c r="AAH277" s="90"/>
      <c r="AAI277" s="90"/>
      <c r="AAJ277" s="90"/>
      <c r="AAK277" s="90"/>
      <c r="AAL277" s="90"/>
      <c r="AAM277" s="90"/>
      <c r="AAN277" s="90"/>
      <c r="AAO277" s="90"/>
      <c r="AAP277" s="90"/>
      <c r="AAQ277" s="90"/>
      <c r="AAR277" s="90"/>
      <c r="AAS277" s="90"/>
      <c r="AAT277" s="90"/>
      <c r="AAU277" s="90"/>
      <c r="AAV277" s="90"/>
      <c r="AAW277" s="90"/>
      <c r="AAX277" s="90"/>
      <c r="AAY277" s="90"/>
      <c r="AAZ277" s="90"/>
      <c r="ABA277" s="90"/>
      <c r="ABB277" s="90"/>
      <c r="ABC277" s="90"/>
      <c r="ABD277" s="90"/>
      <c r="ABE277" s="90"/>
      <c r="ABF277" s="90"/>
      <c r="ABG277" s="90"/>
      <c r="ABH277" s="90"/>
      <c r="ABI277" s="90"/>
      <c r="ABJ277" s="90"/>
      <c r="ABK277" s="90"/>
      <c r="ABL277" s="90"/>
      <c r="ABM277" s="90"/>
      <c r="ABN277" s="90"/>
      <c r="ABO277" s="90"/>
      <c r="ABP277" s="90"/>
      <c r="ABQ277" s="90"/>
      <c r="ABR277" s="90"/>
      <c r="ABS277" s="90"/>
      <c r="ABT277" s="90"/>
      <c r="ABU277" s="90"/>
      <c r="ABV277" s="90"/>
      <c r="ABW277" s="90"/>
      <c r="ABX277" s="90"/>
      <c r="ABY277" s="90"/>
      <c r="ABZ277" s="90"/>
      <c r="ACA277" s="90"/>
      <c r="ACB277" s="90"/>
      <c r="ACC277" s="90"/>
      <c r="ACD277" s="90"/>
      <c r="ACE277" s="90"/>
      <c r="ACF277" s="90"/>
      <c r="ACG277" s="90"/>
      <c r="ACH277" s="90"/>
      <c r="ACI277" s="90"/>
      <c r="ACJ277" s="90"/>
      <c r="ACK277" s="90"/>
      <c r="ACL277" s="90"/>
      <c r="ACM277" s="90"/>
      <c r="ACN277" s="90"/>
      <c r="ACO277" s="90"/>
      <c r="ACP277" s="90"/>
      <c r="ACQ277" s="90"/>
      <c r="ACR277" s="90"/>
      <c r="ACS277" s="90"/>
      <c r="ACT277" s="90"/>
      <c r="ACU277" s="90"/>
      <c r="ACV277" s="90"/>
      <c r="ACW277" s="90"/>
      <c r="ACX277" s="90"/>
      <c r="ACY277" s="90"/>
      <c r="ACZ277" s="90"/>
      <c r="ADA277" s="90"/>
      <c r="ADB277" s="90"/>
      <c r="ADC277" s="90"/>
      <c r="ADD277" s="90"/>
      <c r="ADE277" s="90"/>
      <c r="ADF277" s="90"/>
      <c r="ADG277" s="90"/>
      <c r="ADH277" s="90"/>
      <c r="ADI277" s="90"/>
      <c r="ADJ277" s="90"/>
      <c r="ADK277" s="90"/>
      <c r="ADL277" s="90"/>
      <c r="ADM277" s="90"/>
      <c r="ADN277" s="90"/>
      <c r="ADO277" s="90"/>
      <c r="ADP277" s="90"/>
      <c r="ADQ277" s="90"/>
      <c r="ADR277" s="90"/>
      <c r="ADS277" s="90"/>
      <c r="ADT277" s="90"/>
      <c r="ADU277" s="90"/>
      <c r="ADV277" s="90"/>
      <c r="ADW277" s="90"/>
      <c r="ADX277" s="90"/>
      <c r="ADY277" s="90"/>
      <c r="ADZ277" s="90"/>
      <c r="AEA277" s="90"/>
      <c r="AEB277" s="90"/>
      <c r="AEC277" s="90"/>
      <c r="AED277" s="90"/>
      <c r="AEE277" s="90"/>
      <c r="AEF277" s="90"/>
      <c r="AEG277" s="90"/>
      <c r="AEH277" s="90"/>
      <c r="AEI277" s="90"/>
      <c r="AEJ277" s="90"/>
      <c r="AEK277" s="90"/>
      <c r="AEL277" s="90"/>
      <c r="AEM277" s="90"/>
      <c r="AEN277" s="90"/>
      <c r="AEO277" s="90"/>
      <c r="AEP277" s="90"/>
      <c r="AEQ277" s="90"/>
      <c r="AER277" s="90"/>
      <c r="AES277" s="90"/>
      <c r="AET277" s="90"/>
      <c r="AEU277" s="90"/>
      <c r="AEV277" s="90"/>
      <c r="AEW277" s="90"/>
      <c r="AEX277" s="90"/>
      <c r="AEY277" s="90"/>
      <c r="AEZ277" s="90"/>
      <c r="AFA277" s="90"/>
      <c r="AFB277" s="90"/>
      <c r="AFC277" s="90"/>
      <c r="AFD277" s="90"/>
      <c r="AFE277" s="90"/>
      <c r="AFF277" s="90"/>
      <c r="AFG277" s="90"/>
      <c r="AFH277" s="90"/>
      <c r="AFI277" s="90"/>
      <c r="AFJ277" s="90"/>
      <c r="AFK277" s="90"/>
      <c r="AFL277" s="90"/>
      <c r="AFM277" s="90"/>
      <c r="AFN277" s="90"/>
      <c r="AFO277" s="90"/>
      <c r="AFP277" s="90"/>
      <c r="AFQ277" s="90"/>
      <c r="AFR277" s="90"/>
      <c r="AFS277" s="90"/>
      <c r="AFT277" s="90"/>
      <c r="AFU277" s="90"/>
      <c r="AFV277" s="90"/>
      <c r="AFW277" s="90"/>
      <c r="AFX277" s="90"/>
      <c r="AFY277" s="90"/>
      <c r="AFZ277" s="90"/>
      <c r="AGA277" s="90"/>
      <c r="AGB277" s="90"/>
      <c r="AGC277" s="90"/>
      <c r="AGD277" s="90"/>
      <c r="AGE277" s="90"/>
      <c r="AGF277" s="90"/>
      <c r="AGG277" s="90"/>
      <c r="AGH277" s="90"/>
      <c r="AGI277" s="90"/>
      <c r="AGJ277" s="90"/>
      <c r="AGK277" s="90"/>
      <c r="AGL277" s="90"/>
      <c r="AGM277" s="90"/>
      <c r="AGN277" s="90"/>
      <c r="AGO277" s="90"/>
      <c r="AGP277" s="90"/>
      <c r="AGQ277" s="90"/>
      <c r="AGR277" s="90"/>
      <c r="AGS277" s="90"/>
      <c r="AGT277" s="90"/>
      <c r="AGU277" s="90"/>
      <c r="AGV277" s="90"/>
      <c r="AGW277" s="90"/>
      <c r="AGX277" s="90"/>
      <c r="AGY277" s="90"/>
      <c r="AGZ277" s="90"/>
      <c r="AHA277" s="90"/>
      <c r="AHB277" s="90"/>
      <c r="AHC277" s="90"/>
      <c r="AHD277" s="90"/>
      <c r="AHE277" s="90"/>
      <c r="AHF277" s="90"/>
      <c r="AHG277" s="90"/>
      <c r="AHH277" s="90"/>
      <c r="AHI277" s="90"/>
      <c r="AHJ277" s="90"/>
      <c r="AHK277" s="90"/>
      <c r="AHL277" s="90"/>
      <c r="AHM277" s="90"/>
      <c r="AHN277" s="90"/>
      <c r="AHO277" s="90"/>
      <c r="AHP277" s="90"/>
      <c r="AHQ277" s="90"/>
      <c r="AHR277" s="90"/>
      <c r="AHS277" s="90"/>
      <c r="AHT277" s="90"/>
      <c r="AHU277" s="90"/>
      <c r="AHV277" s="90"/>
      <c r="AHW277" s="90"/>
      <c r="AHX277" s="90"/>
      <c r="AHY277" s="90"/>
      <c r="AHZ277" s="90"/>
      <c r="AIA277" s="90"/>
      <c r="AIB277" s="90"/>
      <c r="AIC277" s="90"/>
      <c r="AID277" s="90"/>
      <c r="AIE277" s="90"/>
      <c r="AIF277" s="90"/>
      <c r="AIG277" s="90"/>
      <c r="AIH277" s="90"/>
      <c r="AII277" s="90"/>
      <c r="AIJ277" s="90"/>
      <c r="AIK277" s="90"/>
      <c r="AIL277" s="90"/>
      <c r="AIM277" s="90"/>
      <c r="AIN277" s="90"/>
      <c r="AIO277" s="90"/>
      <c r="AIP277" s="90"/>
      <c r="AIQ277" s="90"/>
      <c r="AIR277" s="90"/>
      <c r="AIS277" s="90"/>
      <c r="AIT277" s="90"/>
      <c r="AIU277" s="90"/>
      <c r="AIV277" s="90"/>
      <c r="AIW277" s="90"/>
      <c r="AIX277" s="90"/>
      <c r="AIY277" s="90"/>
      <c r="AIZ277" s="90"/>
      <c r="AJA277" s="90"/>
      <c r="AJB277" s="90"/>
      <c r="AJC277" s="90"/>
      <c r="AJD277" s="90"/>
      <c r="AJE277" s="90"/>
      <c r="AJF277" s="90"/>
      <c r="AJG277" s="90"/>
      <c r="AJH277" s="90"/>
      <c r="AJI277" s="90"/>
      <c r="AJJ277" s="90"/>
      <c r="AJK277" s="90"/>
      <c r="AJL277" s="90"/>
      <c r="AJM277" s="90"/>
      <c r="AJN277" s="90"/>
      <c r="AJO277" s="90"/>
      <c r="AJP277" s="90"/>
      <c r="AJQ277" s="90"/>
      <c r="AJR277" s="90"/>
      <c r="AJS277" s="90"/>
      <c r="AJT277" s="90"/>
      <c r="AJU277" s="90"/>
      <c r="AJV277" s="90"/>
      <c r="AJW277" s="90"/>
      <c r="AJX277" s="90"/>
      <c r="AJY277" s="90"/>
      <c r="AJZ277" s="90"/>
      <c r="AKA277" s="90"/>
      <c r="AKB277" s="90"/>
      <c r="AKC277" s="90"/>
      <c r="AKD277" s="90"/>
      <c r="AKE277" s="90"/>
      <c r="AKF277" s="90"/>
      <c r="AKG277" s="90"/>
      <c r="AKH277" s="90"/>
      <c r="AKI277" s="90"/>
      <c r="AKJ277" s="90"/>
      <c r="AKK277" s="90"/>
      <c r="AKL277" s="90"/>
      <c r="AKM277" s="90"/>
      <c r="AKN277" s="90"/>
      <c r="AKO277" s="90"/>
      <c r="AKP277" s="90"/>
      <c r="AKQ277" s="90"/>
      <c r="AKR277" s="90"/>
      <c r="AKS277" s="90"/>
      <c r="AKT277" s="90"/>
      <c r="AKU277" s="90"/>
      <c r="AKV277" s="90"/>
      <c r="AKW277" s="90"/>
      <c r="AKX277" s="90"/>
      <c r="AKY277" s="90"/>
      <c r="AKZ277" s="90"/>
      <c r="ALA277" s="90"/>
      <c r="ALB277" s="90"/>
      <c r="ALC277" s="90"/>
      <c r="ALD277" s="90"/>
      <c r="ALE277" s="90"/>
      <c r="ALF277" s="90"/>
      <c r="ALG277" s="90"/>
      <c r="ALH277" s="90"/>
      <c r="ALI277" s="90"/>
      <c r="ALJ277" s="90"/>
      <c r="ALK277" s="90"/>
      <c r="ALL277" s="90"/>
      <c r="ALM277" s="90"/>
      <c r="ALN277" s="90"/>
      <c r="ALO277" s="90"/>
      <c r="ALP277" s="90"/>
      <c r="ALQ277" s="90"/>
      <c r="ALR277" s="90"/>
      <c r="ALS277" s="90"/>
      <c r="ALT277" s="90"/>
      <c r="ALU277" s="90"/>
      <c r="ALV277" s="90"/>
      <c r="ALW277" s="90"/>
      <c r="ALX277" s="90"/>
      <c r="ALY277" s="90"/>
      <c r="ALZ277" s="90"/>
      <c r="AMA277" s="90"/>
      <c r="AMB277" s="90"/>
      <c r="AMC277" s="90"/>
      <c r="AMD277" s="90"/>
      <c r="AME277" s="90"/>
      <c r="AMF277" s="90"/>
      <c r="AMG277" s="90"/>
      <c r="AMH277" s="90"/>
    </row>
    <row r="278" spans="1:1022" ht="88.5" customHeight="1">
      <c r="A278" s="430">
        <v>87</v>
      </c>
      <c r="B278" s="433" t="s">
        <v>712</v>
      </c>
      <c r="C278" s="367"/>
      <c r="D278" s="433" t="s">
        <v>268</v>
      </c>
      <c r="E278" s="433" t="s">
        <v>289</v>
      </c>
      <c r="F278" s="427"/>
      <c r="G278" s="424"/>
      <c r="H278" s="368"/>
      <c r="I278" s="425"/>
      <c r="J278" s="136" t="s">
        <v>735</v>
      </c>
      <c r="K278" s="137" t="s">
        <v>1594</v>
      </c>
      <c r="L278" s="425"/>
      <c r="M278" s="425"/>
      <c r="N278" s="426"/>
      <c r="O278" s="369"/>
      <c r="P278" s="391"/>
      <c r="Q278" s="385"/>
      <c r="R278" s="393"/>
      <c r="S278" s="394"/>
      <c r="T278" s="385"/>
      <c r="U278" s="404"/>
      <c r="V278" s="136" t="s">
        <v>112</v>
      </c>
      <c r="W278" s="116" t="s">
        <v>1595</v>
      </c>
      <c r="X278" s="117" t="s">
        <v>1596</v>
      </c>
      <c r="Y278" s="118" t="s">
        <v>1597</v>
      </c>
      <c r="Z278" s="135" t="s">
        <v>195</v>
      </c>
      <c r="AA278" s="120" t="str">
        <f t="shared" si="365"/>
        <v>Probabilidad</v>
      </c>
      <c r="AB278" s="121" t="s">
        <v>727</v>
      </c>
      <c r="AC278" s="121" t="s">
        <v>728</v>
      </c>
      <c r="AD278" s="122" t="str">
        <f t="shared" si="363"/>
        <v>40%</v>
      </c>
      <c r="AE278" s="121" t="s">
        <v>729</v>
      </c>
      <c r="AF278" s="121" t="s">
        <v>730</v>
      </c>
      <c r="AG278" s="121" t="s">
        <v>731</v>
      </c>
      <c r="AH278" s="123">
        <f>IFERROR(IF(AND(AA277="Probabilidad",AA278="Probabilidad"),(AI277-(+AI277*AD278)),IF(AND(AA278="Probabilidad",AA277="Impacto"),(AI277-(+AI277*AD278)),IF(AA278="Impacto",AI277,""))),"")</f>
        <v>0.33600000000000002</v>
      </c>
      <c r="AI278" s="122">
        <f t="shared" si="364"/>
        <v>0.33600000000000002</v>
      </c>
      <c r="AJ278" s="387"/>
      <c r="AK278" s="388"/>
      <c r="AL278" s="124">
        <f t="shared" ref="AL278:AL283" si="374">IFERROR(IF(AND(AA277="Impacto",AA278="Impacto"),(AL277-(+AL277*AD278)),IF(AND(AA278="Impacto",AA277="Probabilidad"),(AL277-(+AL277*AD278)),IF(AA278="Probabilidad",AL277,""))),"")</f>
        <v>0.4</v>
      </c>
      <c r="AM278" s="389"/>
      <c r="AN278" s="388"/>
      <c r="AO278" s="384"/>
      <c r="AP278" s="367"/>
      <c r="AQ278" s="120" t="s">
        <v>118</v>
      </c>
      <c r="AR278" s="134" t="s">
        <v>94</v>
      </c>
      <c r="AS278" s="134" t="s">
        <v>94</v>
      </c>
      <c r="AT278" s="134" t="s">
        <v>94</v>
      </c>
      <c r="AU278" s="134" t="s">
        <v>94</v>
      </c>
      <c r="AV278" s="371"/>
      <c r="AW278" s="142" t="s">
        <v>112</v>
      </c>
      <c r="AX278" s="128"/>
      <c r="AY278" s="129" t="s">
        <v>2869</v>
      </c>
      <c r="AZ278" s="130"/>
      <c r="BA278" s="143" t="s">
        <v>118</v>
      </c>
      <c r="BB278" s="128"/>
      <c r="BC278" s="128"/>
      <c r="BD278" s="128"/>
      <c r="BE278" s="373"/>
      <c r="BF278" s="374"/>
      <c r="BG278" s="374"/>
      <c r="BH278" s="131"/>
    </row>
    <row r="279" spans="1:1022" ht="45" customHeight="1">
      <c r="A279" s="430">
        <v>87</v>
      </c>
      <c r="B279" s="433" t="s">
        <v>712</v>
      </c>
      <c r="C279" s="367"/>
      <c r="D279" s="433" t="s">
        <v>268</v>
      </c>
      <c r="E279" s="433" t="s">
        <v>289</v>
      </c>
      <c r="F279" s="427"/>
      <c r="G279" s="424"/>
      <c r="H279" s="368"/>
      <c r="I279" s="425"/>
      <c r="J279" s="136" t="s">
        <v>741</v>
      </c>
      <c r="K279" s="137"/>
      <c r="L279" s="425"/>
      <c r="M279" s="425"/>
      <c r="N279" s="426"/>
      <c r="O279" s="369"/>
      <c r="P279" s="391"/>
      <c r="Q279" s="385"/>
      <c r="R279" s="393"/>
      <c r="S279" s="394"/>
      <c r="T279" s="385"/>
      <c r="U279" s="404"/>
      <c r="V279" s="136" t="s">
        <v>124</v>
      </c>
      <c r="W279" s="116"/>
      <c r="X279" s="117"/>
      <c r="Y279" s="118"/>
      <c r="Z279" s="116"/>
      <c r="AA279" s="120" t="str">
        <f t="shared" si="365"/>
        <v/>
      </c>
      <c r="AB279" s="121"/>
      <c r="AC279" s="121"/>
      <c r="AD279" s="122" t="str">
        <f t="shared" si="363"/>
        <v/>
      </c>
      <c r="AE279" s="121"/>
      <c r="AF279" s="121"/>
      <c r="AG279" s="121"/>
      <c r="AH279" s="123" t="str">
        <f t="shared" ref="AH279:AH283" si="375">IFERROR(IF(AND(AA278="Probabilidad",AA279="Probabilidad"),(AI278-(+AI278*AD279)),IF(AND(AA279="Probabilidad",AA278="Impacto"),(AI278-(+AI278*AD279)),IF(AA279="Impacto",AI278,""))),"")</f>
        <v/>
      </c>
      <c r="AI279" s="122" t="str">
        <f t="shared" si="364"/>
        <v/>
      </c>
      <c r="AJ279" s="387"/>
      <c r="AK279" s="388"/>
      <c r="AL279" s="124" t="str">
        <f t="shared" si="374"/>
        <v/>
      </c>
      <c r="AM279" s="389"/>
      <c r="AN279" s="388"/>
      <c r="AO279" s="384"/>
      <c r="AP279" s="367"/>
      <c r="AQ279" s="120" t="s">
        <v>128</v>
      </c>
      <c r="AR279" s="119"/>
      <c r="AS279" s="119"/>
      <c r="AT279" s="126"/>
      <c r="AU279" s="119"/>
      <c r="AV279" s="371"/>
      <c r="AW279" s="142" t="s">
        <v>124</v>
      </c>
      <c r="AX279" s="128"/>
      <c r="AY279" s="129"/>
      <c r="AZ279" s="130"/>
      <c r="BA279" s="143" t="s">
        <v>128</v>
      </c>
      <c r="BB279" s="128"/>
      <c r="BC279" s="128"/>
      <c r="BD279" s="128"/>
      <c r="BE279" s="373"/>
      <c r="BF279" s="374"/>
      <c r="BG279" s="374"/>
      <c r="BH279" s="131"/>
    </row>
    <row r="280" spans="1:1022" ht="30" customHeight="1">
      <c r="A280" s="430">
        <v>87</v>
      </c>
      <c r="B280" s="433" t="s">
        <v>712</v>
      </c>
      <c r="C280" s="367"/>
      <c r="D280" s="433" t="s">
        <v>268</v>
      </c>
      <c r="E280" s="433" t="s">
        <v>289</v>
      </c>
      <c r="F280" s="427"/>
      <c r="G280" s="424"/>
      <c r="H280" s="368"/>
      <c r="I280" s="425"/>
      <c r="J280" s="136" t="s">
        <v>749</v>
      </c>
      <c r="K280" s="137"/>
      <c r="L280" s="425"/>
      <c r="M280" s="425"/>
      <c r="N280" s="426"/>
      <c r="O280" s="369"/>
      <c r="P280" s="391"/>
      <c r="Q280" s="385"/>
      <c r="R280" s="393"/>
      <c r="S280" s="394"/>
      <c r="T280" s="385"/>
      <c r="U280" s="404"/>
      <c r="V280" s="136" t="s">
        <v>131</v>
      </c>
      <c r="W280" s="116"/>
      <c r="X280" s="117"/>
      <c r="Y280" s="118"/>
      <c r="Z280" s="116"/>
      <c r="AA280" s="120" t="str">
        <f t="shared" si="365"/>
        <v/>
      </c>
      <c r="AB280" s="121"/>
      <c r="AC280" s="121"/>
      <c r="AD280" s="122" t="str">
        <f t="shared" si="363"/>
        <v/>
      </c>
      <c r="AE280" s="121"/>
      <c r="AF280" s="121"/>
      <c r="AG280" s="121"/>
      <c r="AH280" s="123" t="str">
        <f t="shared" si="375"/>
        <v/>
      </c>
      <c r="AI280" s="122" t="str">
        <f t="shared" si="364"/>
        <v/>
      </c>
      <c r="AJ280" s="387"/>
      <c r="AK280" s="388"/>
      <c r="AL280" s="124" t="str">
        <f t="shared" si="374"/>
        <v/>
      </c>
      <c r="AM280" s="389"/>
      <c r="AN280" s="388"/>
      <c r="AO280" s="384"/>
      <c r="AP280" s="367"/>
      <c r="AQ280" s="120" t="s">
        <v>136</v>
      </c>
      <c r="AR280" s="119"/>
      <c r="AS280" s="119"/>
      <c r="AT280" s="126"/>
      <c r="AU280" s="119"/>
      <c r="AV280" s="371"/>
      <c r="AW280" s="142" t="s">
        <v>131</v>
      </c>
      <c r="AX280" s="128"/>
      <c r="AY280" s="129"/>
      <c r="AZ280" s="130"/>
      <c r="BA280" s="143" t="s">
        <v>136</v>
      </c>
      <c r="BB280" s="128"/>
      <c r="BC280" s="128"/>
      <c r="BD280" s="128"/>
      <c r="BE280" s="373"/>
      <c r="BF280" s="374"/>
      <c r="BG280" s="374"/>
      <c r="BH280" s="131"/>
    </row>
    <row r="281" spans="1:1022" ht="18.95" customHeight="1">
      <c r="A281" s="430">
        <v>87</v>
      </c>
      <c r="B281" s="433" t="s">
        <v>712</v>
      </c>
      <c r="C281" s="367"/>
      <c r="D281" s="433" t="s">
        <v>268</v>
      </c>
      <c r="E281" s="433" t="s">
        <v>289</v>
      </c>
      <c r="F281" s="427"/>
      <c r="G281" s="424"/>
      <c r="H281" s="368"/>
      <c r="I281" s="425"/>
      <c r="J281" s="136" t="s">
        <v>756</v>
      </c>
      <c r="K281" s="137"/>
      <c r="L281" s="425"/>
      <c r="M281" s="425"/>
      <c r="N281" s="426"/>
      <c r="O281" s="369"/>
      <c r="P281" s="391"/>
      <c r="Q281" s="385"/>
      <c r="R281" s="393"/>
      <c r="S281" s="394"/>
      <c r="T281" s="385"/>
      <c r="U281" s="404"/>
      <c r="V281" s="136" t="s">
        <v>139</v>
      </c>
      <c r="W281" s="116"/>
      <c r="X281" s="117"/>
      <c r="Y281" s="118"/>
      <c r="Z281" s="116"/>
      <c r="AA281" s="120" t="str">
        <f t="shared" si="365"/>
        <v/>
      </c>
      <c r="AB281" s="121"/>
      <c r="AC281" s="121"/>
      <c r="AD281" s="122" t="str">
        <f t="shared" si="363"/>
        <v/>
      </c>
      <c r="AE281" s="121"/>
      <c r="AF281" s="121"/>
      <c r="AG281" s="121"/>
      <c r="AH281" s="123" t="str">
        <f t="shared" si="375"/>
        <v/>
      </c>
      <c r="AI281" s="122" t="str">
        <f t="shared" si="364"/>
        <v/>
      </c>
      <c r="AJ281" s="387"/>
      <c r="AK281" s="388"/>
      <c r="AL281" s="124" t="str">
        <f t="shared" si="374"/>
        <v/>
      </c>
      <c r="AM281" s="389"/>
      <c r="AN281" s="388"/>
      <c r="AO281" s="384"/>
      <c r="AP281" s="367"/>
      <c r="AQ281" s="120" t="s">
        <v>145</v>
      </c>
      <c r="AR281" s="119"/>
      <c r="AS281" s="119"/>
      <c r="AT281" s="126"/>
      <c r="AU281" s="119"/>
      <c r="AV281" s="371"/>
      <c r="AW281" s="142" t="s">
        <v>139</v>
      </c>
      <c r="AX281" s="128"/>
      <c r="AY281" s="129"/>
      <c r="AZ281" s="130"/>
      <c r="BA281" s="143" t="s">
        <v>145</v>
      </c>
      <c r="BB281" s="128"/>
      <c r="BC281" s="128"/>
      <c r="BD281" s="128"/>
      <c r="BE281" s="373"/>
      <c r="BF281" s="374"/>
      <c r="BG281" s="374"/>
      <c r="BH281" s="131"/>
    </row>
    <row r="282" spans="1:1022" ht="18.95" customHeight="1">
      <c r="A282" s="430">
        <v>87</v>
      </c>
      <c r="B282" s="433" t="s">
        <v>712</v>
      </c>
      <c r="C282" s="367"/>
      <c r="D282" s="433" t="s">
        <v>268</v>
      </c>
      <c r="E282" s="433" t="s">
        <v>289</v>
      </c>
      <c r="F282" s="427"/>
      <c r="G282" s="424"/>
      <c r="H282" s="368"/>
      <c r="I282" s="425"/>
      <c r="J282" s="136" t="s">
        <v>757</v>
      </c>
      <c r="K282" s="137"/>
      <c r="L282" s="425"/>
      <c r="M282" s="425"/>
      <c r="N282" s="426"/>
      <c r="O282" s="369"/>
      <c r="P282" s="391"/>
      <c r="Q282" s="385"/>
      <c r="R282" s="393"/>
      <c r="S282" s="394"/>
      <c r="T282" s="385"/>
      <c r="U282" s="404"/>
      <c r="V282" s="136" t="s">
        <v>150</v>
      </c>
      <c r="W282" s="116"/>
      <c r="X282" s="117"/>
      <c r="Y282" s="118"/>
      <c r="Z282" s="116"/>
      <c r="AA282" s="120" t="str">
        <f t="shared" si="365"/>
        <v/>
      </c>
      <c r="AB282" s="121"/>
      <c r="AC282" s="121"/>
      <c r="AD282" s="122" t="str">
        <f t="shared" si="363"/>
        <v/>
      </c>
      <c r="AE282" s="121"/>
      <c r="AF282" s="121"/>
      <c r="AG282" s="121"/>
      <c r="AH282" s="123" t="str">
        <f t="shared" si="375"/>
        <v/>
      </c>
      <c r="AI282" s="122" t="str">
        <f t="shared" si="364"/>
        <v/>
      </c>
      <c r="AJ282" s="387"/>
      <c r="AK282" s="388"/>
      <c r="AL282" s="124" t="str">
        <f t="shared" si="374"/>
        <v/>
      </c>
      <c r="AM282" s="389"/>
      <c r="AN282" s="388"/>
      <c r="AO282" s="384"/>
      <c r="AP282" s="367"/>
      <c r="AQ282" s="120" t="s">
        <v>155</v>
      </c>
      <c r="AR282" s="119"/>
      <c r="AS282" s="119"/>
      <c r="AT282" s="126"/>
      <c r="AU282" s="119"/>
      <c r="AV282" s="371"/>
      <c r="AW282" s="142" t="s">
        <v>150</v>
      </c>
      <c r="AX282" s="128"/>
      <c r="AY282" s="129"/>
      <c r="AZ282" s="130"/>
      <c r="BA282" s="143" t="s">
        <v>155</v>
      </c>
      <c r="BB282" s="128"/>
      <c r="BC282" s="128"/>
      <c r="BD282" s="128"/>
      <c r="BE282" s="373"/>
      <c r="BF282" s="374"/>
      <c r="BG282" s="374"/>
      <c r="BH282" s="131"/>
    </row>
    <row r="283" spans="1:1022" ht="23.1" customHeight="1">
      <c r="A283" s="431">
        <v>87</v>
      </c>
      <c r="B283" s="434" t="s">
        <v>712</v>
      </c>
      <c r="C283" s="367"/>
      <c r="D283" s="434" t="s">
        <v>268</v>
      </c>
      <c r="E283" s="434" t="s">
        <v>289</v>
      </c>
      <c r="F283" s="427"/>
      <c r="G283" s="424"/>
      <c r="H283" s="368"/>
      <c r="I283" s="425"/>
      <c r="J283" s="136" t="s">
        <v>758</v>
      </c>
      <c r="K283" s="137"/>
      <c r="L283" s="425"/>
      <c r="M283" s="425"/>
      <c r="N283" s="426"/>
      <c r="O283" s="369"/>
      <c r="P283" s="392"/>
      <c r="Q283" s="385"/>
      <c r="R283" s="393"/>
      <c r="S283" s="394"/>
      <c r="T283" s="385"/>
      <c r="U283" s="405"/>
      <c r="V283" s="136" t="s">
        <v>161</v>
      </c>
      <c r="W283" s="116"/>
      <c r="X283" s="117"/>
      <c r="Y283" s="118"/>
      <c r="Z283" s="116"/>
      <c r="AA283" s="120" t="str">
        <f t="shared" si="365"/>
        <v/>
      </c>
      <c r="AB283" s="121"/>
      <c r="AC283" s="121"/>
      <c r="AD283" s="122" t="str">
        <f t="shared" si="363"/>
        <v/>
      </c>
      <c r="AE283" s="121"/>
      <c r="AF283" s="121"/>
      <c r="AG283" s="121"/>
      <c r="AH283" s="123" t="str">
        <f t="shared" si="375"/>
        <v/>
      </c>
      <c r="AI283" s="122" t="str">
        <f t="shared" si="364"/>
        <v/>
      </c>
      <c r="AJ283" s="387"/>
      <c r="AK283" s="388"/>
      <c r="AL283" s="124" t="str">
        <f t="shared" si="374"/>
        <v/>
      </c>
      <c r="AM283" s="389"/>
      <c r="AN283" s="388"/>
      <c r="AO283" s="384"/>
      <c r="AP283" s="367"/>
      <c r="AQ283" s="120" t="s">
        <v>162</v>
      </c>
      <c r="AR283" s="119"/>
      <c r="AS283" s="119"/>
      <c r="AT283" s="126"/>
      <c r="AU283" s="119"/>
      <c r="AV283" s="372"/>
      <c r="AW283" s="142" t="s">
        <v>161</v>
      </c>
      <c r="AX283" s="128"/>
      <c r="AY283" s="129"/>
      <c r="AZ283" s="130"/>
      <c r="BA283" s="143" t="s">
        <v>162</v>
      </c>
      <c r="BB283" s="128"/>
      <c r="BC283" s="128"/>
      <c r="BD283" s="128"/>
      <c r="BE283" s="373"/>
      <c r="BF283" s="374"/>
      <c r="BG283" s="374"/>
      <c r="BH283" s="131"/>
    </row>
    <row r="284" spans="1:1022" s="144" customFormat="1" ht="97.5" customHeight="1">
      <c r="A284" s="429">
        <v>104</v>
      </c>
      <c r="B284" s="432" t="s">
        <v>712</v>
      </c>
      <c r="C284" s="367" t="s">
        <v>713</v>
      </c>
      <c r="D284" s="432" t="s">
        <v>185</v>
      </c>
      <c r="E284" s="432" t="s">
        <v>1598</v>
      </c>
      <c r="F284" s="427" t="s">
        <v>1599</v>
      </c>
      <c r="G284" s="424" t="s">
        <v>1600</v>
      </c>
      <c r="H284" s="368" t="str">
        <f>IF(B284="Seguridad_Información","Posibilidad de "&amp;C284&amp;"con "&amp;M284&amp;" "&amp;"por"&amp;" "&amp;I284&amp;" "&amp;"debido a"&amp;" "&amp;L284,"Posibilidad de"&amp;" "&amp;M284&amp;" "&amp;"por"&amp;" "&amp;I284&amp;" debido a"&amp;" "&amp;L284)</f>
        <v>Posibilidad de Afectación Económica y Reputacional por incumplimiento de la normativa vigente debido a desconocimiento técnico y/o debilidades en la aplicación de controles operacionales</v>
      </c>
      <c r="I284" s="425" t="s">
        <v>1601</v>
      </c>
      <c r="J284" s="136" t="s">
        <v>717</v>
      </c>
      <c r="K284" s="137" t="s">
        <v>1602</v>
      </c>
      <c r="L284" s="425" t="s">
        <v>1603</v>
      </c>
      <c r="M284" s="425" t="s">
        <v>763</v>
      </c>
      <c r="N284" s="426" t="s">
        <v>1604</v>
      </c>
      <c r="O284" s="369" t="s">
        <v>1080</v>
      </c>
      <c r="P284" s="390" t="str">
        <f>IF(OR($O284=[3]Tabla_Probabilidad!$D$30,$O284=[3]Tabla_Probabilidad!$D$32,$O284=[3]Tabla_Probabilidad!$J$32),"Muy Baja",IF(OR($O284=[3]Tabla_Probabilidad!$E$30,$O284=[3]Tabla_Probabilidad!$E$32,$O284=[3]Tabla_Probabilidad!$K$32),"Baja",IF(OR($O284=[3]Tabla_Probabilidad!$F$30,$O284=[3]Tabla_Probabilidad!$F$32,$O284=[3]Tabla_Probabilidad!$L$32),"Media",IF(OR($O284=[3]Tabla_Probabilidad!$G$30,$O284=[3]Tabla_Probabilidad!$G$32,$O284=[3]Tabla_Probabilidad!$M$32),"Alta",IF(OR($O284=[3]Tabla_Probabilidad!$H$30,$O284=[3]Tabla_Probabilidad!$H$32,$O284=[3]Tabla_Probabilidad!$N$32),"Muy Alta","")))))</f>
        <v>Baja</v>
      </c>
      <c r="Q284" s="385">
        <f t="shared" ref="Q284" si="376">IF(P284="","",IF(P284="Muy Baja",0.2,IF(P284="Baja",0.4,IF(P284="Media",0.6,IF(P284="Alta",0.8,IF(P284="Muy Alta",1,))))))</f>
        <v>0.4</v>
      </c>
      <c r="R284" s="393" t="s">
        <v>723</v>
      </c>
      <c r="S284" s="394" t="str">
        <f>IF(OR($R284=[3]Tabla_Impacto!$D$24,$R284=[3]Tabla_Impacto!$D$27,$R284=[3]Tabla_Impacto!$J$24,$R284=[3]Tabla_Impacto!$P$26,$R284=[3]Tabla_Impacto!$V$26,$R284=[3]Tabla_Impacto!$AB$26),"Leve",IF(OR($R284=[3]Tabla_Impacto!$E$24,$R284=[3]Tabla_Impacto!$E$27,$R284=[3]Tabla_Impacto!$K$24,$R284=[3]Tabla_Impacto!$Q$26,$R284=[3]Tabla_Impacto!$W$26,$R284=[3]Tabla_Impacto!$AC$26),"Menor",IF(OR($R284=[3]Tabla_Impacto!$F$24,$R284=[3]Tabla_Impacto!$F$27,$R284=[3]Tabla_Impacto!$L$24,$R284=[3]Tabla_Impacto!$R$26,$R284=[3]Tabla_Impacto!$X$26,$R284=[3]Tabla_Impacto!$AD$26),"Moderado",IF(OR($R284=[3]Tabla_Impacto!$G$24,$R284=[3]Tabla_Impacto!$G$27,$R284=[3]Tabla_Impacto!$M$24,$R284=[3]Tabla_Impacto!$S$26,$R284=[3]Tabla_Impacto!$Y$26,$R284=[3]Tabla_Impacto!$AE$26),"Mayor",IF(OR($R284=[3]Tabla_Impacto!$H$24,$R284=[3]Tabla_Impacto!$H$27,$R284=[3]Tabla_Impacto!$N$24,$R284=[3]Tabla_Impacto!$T$26,$R284=[3]Tabla_Impacto!$Z$26,$R284=[3]Tabla_Impacto!$AF$26),"Catastrófico","")))))</f>
        <v>Moderado</v>
      </c>
      <c r="T284" s="385">
        <f t="shared" ref="T284" si="377">IF(S284="","",IF(S284="Leve",0.2,IF(S284="Menor",0.4,IF(S284="Moderado",0.6,IF(S284="Mayor",0.8,IF(S284="Catastrófico",1,))))))</f>
        <v>0.6</v>
      </c>
      <c r="U284" s="403" t="str">
        <f t="shared" ref="U284" si="378">IF(OR(AND(P284="Muy Baja",S284="Leve"),AND(P284="Muy Baja",S284="Menor"),AND(P284="Baja",S284="Leve")),"Bajo",IF(OR(AND(P284="Muy baja",S284="Moderado"),AND(P284="Baja",S284="Menor"),AND(P284="Baja",S284="Moderado"),AND(P284="Media",S284="Leve"),AND(P284="Media",S284="Menor"),AND(P284="Media",S284="Moderado"),AND(P284="Alta",S284="Leve"),AND(P284="Alta",S284="Menor")),"Moderado",IF(OR(AND(P284="Muy Baja",S284="Mayor"),AND(P284="Baja",S284="Mayor"),AND(P284="Media",S284="Mayor"),AND(P284="Alta",S284="Moderado"),AND(P284="Alta",S284="Mayor"),AND(P284="Muy Alta",S284="Leve"),AND(P284="Muy Alta",S284="Menor"),AND(P284="Muy Alta",S284="Moderado"),AND(P284="Muy Alta",S284="Mayor")),"Alto",IF(OR(AND(P284="Muy Baja",S284="Catastrófico"),AND(P284="Baja",S284="Catastrófico"),AND(P284="Media",S284="Catastrófico"),AND(P284="Alta",S284="Catastrófico"),AND(P284="Muy Alta",S284="Catastrófico")),"Extremo",""))))</f>
        <v>Moderado</v>
      </c>
      <c r="V284" s="136" t="s">
        <v>91</v>
      </c>
      <c r="W284" s="116" t="s">
        <v>1605</v>
      </c>
      <c r="X284" s="117" t="s">
        <v>1606</v>
      </c>
      <c r="Y284" s="118" t="s">
        <v>1607</v>
      </c>
      <c r="Z284" s="135" t="s">
        <v>195</v>
      </c>
      <c r="AA284" s="120" t="str">
        <f t="shared" si="365"/>
        <v>Probabilidad</v>
      </c>
      <c r="AB284" s="121" t="s">
        <v>727</v>
      </c>
      <c r="AC284" s="121" t="s">
        <v>728</v>
      </c>
      <c r="AD284" s="122" t="str">
        <f t="shared" si="363"/>
        <v>40%</v>
      </c>
      <c r="AE284" s="121" t="s">
        <v>729</v>
      </c>
      <c r="AF284" s="121" t="s">
        <v>809</v>
      </c>
      <c r="AG284" s="121" t="s">
        <v>731</v>
      </c>
      <c r="AH284" s="123">
        <f>IFERROR(IF(AA284="Probabilidad",(Q284-(+Q284*AD284)),IF(AA284="Impacto",Q284,"")),"")</f>
        <v>0.24</v>
      </c>
      <c r="AI284" s="122">
        <f t="shared" si="364"/>
        <v>0.24</v>
      </c>
      <c r="AJ284" s="387" t="str">
        <f t="shared" ref="AJ284" si="379">IFERROR(IF(AK284="","",IF(AK284&lt;=0.2,"Muy Baja",IF(AK284&lt;=0.4,"Baja",IF(AK284&lt;=0.6,"Media",IF(AK284&lt;=0.8,"Alta","Muy Alta"))))),"")</f>
        <v>Muy Baja</v>
      </c>
      <c r="AK284" s="388">
        <f t="shared" ref="AK284" si="380">IFERROR(LOOKUP(MAX(AI284:AI290)+1,(AI284:AI290)),"")</f>
        <v>4.2335999999999999E-2</v>
      </c>
      <c r="AL284" s="124">
        <f>IFERROR(IF(AA284="Impacto",(T284-(+T284*AD284)),IF(AA284="Probabilidad",T284,"")),"")</f>
        <v>0.6</v>
      </c>
      <c r="AM284" s="389" t="str">
        <f t="shared" ref="AM284" si="381">IFERROR(IF(AN284="","",IF(AN284&lt;=0.2,"Leve",IF(AN284&lt;=0.4,"Menor",IF(AN284&lt;=0.6,"Moderado",IF(AN284&lt;=0.8,"Mayor","Catastrófico"))))),"")</f>
        <v>Moderado</v>
      </c>
      <c r="AN284" s="388">
        <f t="shared" ref="AN284" si="382">IFERROR(LOOKUP(MAX(AL284:AL290)+1,(AL284:AL290)),"")</f>
        <v>0.6</v>
      </c>
      <c r="AO284" s="384" t="str">
        <f t="shared" ref="AO284" si="383">IFERROR(IF(OR(AND(AJ284="Muy Baja",AM284="Leve"),AND(AJ284="Muy Baja",AM284="Menor"),AND(AJ284="Baja",AM284="Leve")),"Bajo",IF(OR(AND(AJ284="Muy baja",AM284="Moderado"),AND(AJ284="Baja",AM284="Menor"),AND(AJ284="Baja",AM284="Moderado"),AND(AJ284="Media",AM284="Leve"),AND(AJ284="Media",AM284="Menor"),AND(AJ284="Media",AM284="Moderado"),AND(AJ284="Alta",AM284="Leve"),AND(AJ284="Alta",AM284="Menor")),"Moderado",IF(OR(AND(AJ284="Muy Baja",AM284="Mayor"),AND(AJ284="Baja",AM284="Mayor"),AND(AJ284="Media",AM284="Mayor"),AND(AJ284="Alta",AM284="Moderado"),AND(AJ284="Alta",AM284="Mayor"),AND(AJ284="Muy Alta",AM284="Leve"),AND(AJ284="Muy Alta",AM284="Menor"),AND(AJ284="Muy Alta",AM284="Moderado"),AND(AJ284="Muy Alta",AM284="Mayor")),"Alto",IF(OR(AND(AJ284="Muy Baja",AM284="Catastrófico"),AND(AJ284="Baja",AM284="Catastrófico"),AND(AJ284="Media",AM284="Catastrófico"),AND(AJ284="Alta",AM284="Catastrófico"),AND(AJ284="Muy Alta",AM284="Catastrófico")),"Extremo","")))),"")</f>
        <v>Moderado</v>
      </c>
      <c r="AP284" s="367" t="s">
        <v>104</v>
      </c>
      <c r="AQ284" s="120" t="s">
        <v>105</v>
      </c>
      <c r="AR284" s="119" t="s">
        <v>1608</v>
      </c>
      <c r="AS284" s="119" t="s">
        <v>195</v>
      </c>
      <c r="AT284" s="126">
        <v>44834</v>
      </c>
      <c r="AU284" s="127" t="s">
        <v>733</v>
      </c>
      <c r="AV284" s="370" t="s">
        <v>1609</v>
      </c>
      <c r="AW284" s="142" t="s">
        <v>91</v>
      </c>
      <c r="AX284" s="128"/>
      <c r="AY284" s="129" t="s">
        <v>2869</v>
      </c>
      <c r="AZ284" s="130"/>
      <c r="BA284" s="143" t="s">
        <v>105</v>
      </c>
      <c r="BB284" s="128"/>
      <c r="BC284" s="264" t="s">
        <v>2869</v>
      </c>
      <c r="BD284" s="128"/>
      <c r="BE284" s="373" t="s">
        <v>2891</v>
      </c>
      <c r="BF284" s="374"/>
      <c r="BG284" s="374"/>
      <c r="BH284" s="131"/>
      <c r="BI284" s="90"/>
      <c r="BJ284" s="90"/>
      <c r="BK284" s="90"/>
      <c r="BL284" s="90"/>
      <c r="BM284" s="90"/>
      <c r="BN284" s="90"/>
      <c r="BO284" s="90"/>
      <c r="BP284" s="90"/>
      <c r="BQ284" s="90"/>
      <c r="BR284" s="90"/>
      <c r="BS284" s="90"/>
      <c r="BT284" s="90"/>
      <c r="BU284" s="90"/>
      <c r="BV284" s="90"/>
      <c r="BW284" s="90"/>
      <c r="BX284" s="90"/>
      <c r="BY284" s="90"/>
      <c r="BZ284" s="90"/>
      <c r="CA284" s="90"/>
      <c r="CB284" s="90"/>
      <c r="CC284" s="90"/>
      <c r="CD284" s="90"/>
      <c r="CE284" s="90"/>
      <c r="CF284" s="90"/>
      <c r="CG284" s="90"/>
      <c r="CH284" s="90"/>
      <c r="CI284" s="90"/>
      <c r="CJ284" s="90"/>
      <c r="CK284" s="90"/>
      <c r="CL284" s="90"/>
      <c r="CM284" s="90"/>
      <c r="CN284" s="90"/>
      <c r="CO284" s="90"/>
      <c r="CP284" s="90"/>
      <c r="CQ284" s="90"/>
      <c r="CR284" s="90"/>
      <c r="CS284" s="90"/>
      <c r="CT284" s="90"/>
      <c r="CU284" s="90"/>
      <c r="CV284" s="90"/>
      <c r="CW284" s="90"/>
      <c r="CX284" s="90"/>
      <c r="CY284" s="90"/>
      <c r="CZ284" s="90"/>
      <c r="DA284" s="90"/>
      <c r="DB284" s="90"/>
      <c r="DC284" s="90"/>
      <c r="DD284" s="90"/>
      <c r="DE284" s="90"/>
      <c r="DF284" s="90"/>
      <c r="DG284" s="90"/>
      <c r="DH284" s="90"/>
      <c r="DI284" s="90"/>
      <c r="DJ284" s="90"/>
      <c r="DK284" s="90"/>
      <c r="DL284" s="90"/>
      <c r="DM284" s="90"/>
      <c r="DN284" s="90"/>
      <c r="DO284" s="90"/>
      <c r="DP284" s="90"/>
      <c r="DQ284" s="90"/>
      <c r="DR284" s="90"/>
      <c r="DS284" s="90"/>
      <c r="DT284" s="90"/>
      <c r="DU284" s="90"/>
      <c r="DV284" s="90"/>
      <c r="DW284" s="90"/>
      <c r="DX284" s="90"/>
      <c r="DY284" s="90"/>
      <c r="DZ284" s="90"/>
      <c r="EA284" s="90"/>
      <c r="EB284" s="90"/>
      <c r="EC284" s="90"/>
      <c r="ED284" s="90"/>
      <c r="EE284" s="90"/>
      <c r="EF284" s="90"/>
      <c r="EG284" s="90"/>
      <c r="EH284" s="90"/>
      <c r="EI284" s="90"/>
      <c r="EJ284" s="90"/>
      <c r="EK284" s="90"/>
      <c r="EL284" s="90"/>
      <c r="EM284" s="90"/>
      <c r="EN284" s="90"/>
      <c r="EO284" s="90"/>
      <c r="EP284" s="90"/>
      <c r="EQ284" s="90"/>
      <c r="ER284" s="90"/>
      <c r="ES284" s="90"/>
      <c r="ET284" s="90"/>
      <c r="EU284" s="90"/>
      <c r="EV284" s="90"/>
      <c r="EW284" s="90"/>
      <c r="EX284" s="90"/>
      <c r="EY284" s="90"/>
      <c r="EZ284" s="90"/>
      <c r="FA284" s="90"/>
      <c r="FB284" s="90"/>
      <c r="FC284" s="90"/>
      <c r="FD284" s="90"/>
      <c r="FE284" s="90"/>
      <c r="FF284" s="90"/>
      <c r="FG284" s="90"/>
      <c r="FH284" s="90"/>
      <c r="FI284" s="90"/>
      <c r="FJ284" s="90"/>
      <c r="FK284" s="90"/>
      <c r="FL284" s="90"/>
      <c r="FM284" s="90"/>
      <c r="FN284" s="90"/>
      <c r="FO284" s="90"/>
      <c r="FP284" s="90"/>
      <c r="FQ284" s="90"/>
      <c r="FR284" s="90"/>
      <c r="FS284" s="90"/>
      <c r="FT284" s="90"/>
      <c r="FU284" s="90"/>
      <c r="FV284" s="90"/>
      <c r="FW284" s="90"/>
      <c r="FX284" s="90"/>
      <c r="FY284" s="90"/>
      <c r="FZ284" s="90"/>
      <c r="GA284" s="90"/>
      <c r="GB284" s="90"/>
      <c r="GC284" s="90"/>
      <c r="GD284" s="90"/>
      <c r="GE284" s="90"/>
      <c r="GF284" s="90"/>
      <c r="GG284" s="90"/>
      <c r="GH284" s="90"/>
      <c r="GI284" s="90"/>
      <c r="GJ284" s="90"/>
      <c r="GK284" s="90"/>
      <c r="GL284" s="90"/>
      <c r="GM284" s="90"/>
      <c r="GN284" s="90"/>
      <c r="GO284" s="90"/>
      <c r="GP284" s="90"/>
      <c r="GQ284" s="90"/>
      <c r="GR284" s="90"/>
      <c r="GS284" s="90"/>
      <c r="GT284" s="90"/>
      <c r="GU284" s="90"/>
      <c r="GV284" s="90"/>
      <c r="GW284" s="90"/>
      <c r="GX284" s="90"/>
      <c r="GY284" s="90"/>
      <c r="GZ284" s="90"/>
      <c r="HA284" s="90"/>
      <c r="HB284" s="90"/>
      <c r="HC284" s="90"/>
      <c r="HD284" s="90"/>
      <c r="HE284" s="90"/>
      <c r="HF284" s="90"/>
      <c r="HG284" s="90"/>
      <c r="HH284" s="90"/>
      <c r="HI284" s="90"/>
      <c r="HJ284" s="90"/>
      <c r="HK284" s="90"/>
      <c r="HL284" s="90"/>
      <c r="HM284" s="90"/>
      <c r="HN284" s="90"/>
      <c r="HO284" s="90"/>
      <c r="HP284" s="90"/>
      <c r="HQ284" s="90"/>
      <c r="HR284" s="90"/>
      <c r="HS284" s="90"/>
      <c r="HT284" s="90"/>
      <c r="HU284" s="90"/>
      <c r="HV284" s="90"/>
      <c r="HW284" s="90"/>
      <c r="HX284" s="90"/>
      <c r="HY284" s="90"/>
      <c r="HZ284" s="90"/>
      <c r="IA284" s="90"/>
      <c r="IB284" s="90"/>
      <c r="IC284" s="90"/>
      <c r="ID284" s="90"/>
      <c r="IE284" s="90"/>
      <c r="IF284" s="90"/>
      <c r="IG284" s="90"/>
      <c r="IH284" s="90"/>
      <c r="II284" s="90"/>
      <c r="IJ284" s="90"/>
      <c r="IK284" s="90"/>
      <c r="IL284" s="90"/>
      <c r="IM284" s="90"/>
      <c r="IN284" s="90"/>
      <c r="IO284" s="90"/>
      <c r="IP284" s="90"/>
      <c r="IQ284" s="90"/>
      <c r="IR284" s="90"/>
      <c r="IS284" s="90"/>
      <c r="IT284" s="90"/>
      <c r="IU284" s="90"/>
      <c r="IV284" s="90"/>
      <c r="IW284" s="90"/>
      <c r="IX284" s="90"/>
      <c r="IY284" s="90"/>
      <c r="IZ284" s="90"/>
      <c r="JA284" s="90"/>
      <c r="JB284" s="90"/>
      <c r="JC284" s="90"/>
      <c r="JD284" s="90"/>
      <c r="JE284" s="90"/>
      <c r="JF284" s="90"/>
      <c r="JG284" s="90"/>
      <c r="JH284" s="90"/>
      <c r="JI284" s="90"/>
      <c r="JJ284" s="90"/>
      <c r="JK284" s="90"/>
      <c r="JL284" s="90"/>
      <c r="JM284" s="90"/>
      <c r="JN284" s="90"/>
      <c r="JO284" s="90"/>
      <c r="JP284" s="90"/>
      <c r="JQ284" s="90"/>
      <c r="JR284" s="90"/>
      <c r="JS284" s="90"/>
      <c r="JT284" s="90"/>
      <c r="JU284" s="90"/>
      <c r="JV284" s="90"/>
      <c r="JW284" s="90"/>
      <c r="JX284" s="90"/>
      <c r="JY284" s="90"/>
      <c r="JZ284" s="90"/>
      <c r="KA284" s="90"/>
      <c r="KB284" s="90"/>
      <c r="KC284" s="90"/>
      <c r="KD284" s="90"/>
      <c r="KE284" s="90"/>
      <c r="KF284" s="90"/>
      <c r="KG284" s="90"/>
      <c r="KH284" s="90"/>
      <c r="KI284" s="90"/>
      <c r="KJ284" s="90"/>
      <c r="KK284" s="90"/>
      <c r="KL284" s="90"/>
      <c r="KM284" s="90"/>
      <c r="KN284" s="90"/>
      <c r="KO284" s="90"/>
      <c r="KP284" s="90"/>
      <c r="KQ284" s="90"/>
      <c r="KR284" s="90"/>
      <c r="KS284" s="90"/>
      <c r="KT284" s="90"/>
      <c r="KU284" s="90"/>
      <c r="KV284" s="90"/>
      <c r="KW284" s="90"/>
      <c r="KX284" s="90"/>
      <c r="KY284" s="90"/>
      <c r="KZ284" s="90"/>
      <c r="LA284" s="90"/>
      <c r="LB284" s="90"/>
      <c r="LC284" s="90"/>
      <c r="LD284" s="90"/>
      <c r="LE284" s="90"/>
      <c r="LF284" s="90"/>
      <c r="LG284" s="90"/>
      <c r="LH284" s="90"/>
      <c r="LI284" s="90"/>
      <c r="LJ284" s="90"/>
      <c r="LK284" s="90"/>
      <c r="LL284" s="90"/>
      <c r="LM284" s="90"/>
      <c r="LN284" s="90"/>
      <c r="LO284" s="90"/>
      <c r="LP284" s="90"/>
      <c r="LQ284" s="90"/>
      <c r="LR284" s="90"/>
      <c r="LS284" s="90"/>
      <c r="LT284" s="90"/>
      <c r="LU284" s="90"/>
      <c r="LV284" s="90"/>
      <c r="LW284" s="90"/>
      <c r="LX284" s="90"/>
      <c r="LY284" s="90"/>
      <c r="LZ284" s="90"/>
      <c r="MA284" s="90"/>
      <c r="MB284" s="90"/>
      <c r="MC284" s="90"/>
      <c r="MD284" s="90"/>
      <c r="ME284" s="90"/>
      <c r="MF284" s="90"/>
      <c r="MG284" s="90"/>
      <c r="MH284" s="90"/>
      <c r="MI284" s="90"/>
      <c r="MJ284" s="90"/>
      <c r="MK284" s="90"/>
      <c r="ML284" s="90"/>
      <c r="MM284" s="90"/>
      <c r="MN284" s="90"/>
      <c r="MO284" s="90"/>
      <c r="MP284" s="90"/>
      <c r="MQ284" s="90"/>
      <c r="MR284" s="90"/>
      <c r="MS284" s="90"/>
      <c r="MT284" s="90"/>
      <c r="MU284" s="90"/>
      <c r="MV284" s="90"/>
      <c r="MW284" s="90"/>
      <c r="MX284" s="90"/>
      <c r="MY284" s="90"/>
      <c r="MZ284" s="90"/>
      <c r="NA284" s="90"/>
      <c r="NB284" s="90"/>
      <c r="NC284" s="90"/>
      <c r="ND284" s="90"/>
      <c r="NE284" s="90"/>
      <c r="NF284" s="90"/>
      <c r="NG284" s="90"/>
      <c r="NH284" s="90"/>
      <c r="NI284" s="90"/>
      <c r="NJ284" s="90"/>
      <c r="NK284" s="90"/>
      <c r="NL284" s="90"/>
      <c r="NM284" s="90"/>
      <c r="NN284" s="90"/>
      <c r="NO284" s="90"/>
      <c r="NP284" s="90"/>
      <c r="NQ284" s="90"/>
      <c r="NR284" s="90"/>
      <c r="NS284" s="90"/>
      <c r="NT284" s="90"/>
      <c r="NU284" s="90"/>
      <c r="NV284" s="90"/>
      <c r="NW284" s="90"/>
      <c r="NX284" s="90"/>
      <c r="NY284" s="90"/>
      <c r="NZ284" s="90"/>
      <c r="OA284" s="90"/>
      <c r="OB284" s="90"/>
      <c r="OC284" s="90"/>
      <c r="OD284" s="90"/>
      <c r="OE284" s="90"/>
      <c r="OF284" s="90"/>
      <c r="OG284" s="90"/>
      <c r="OH284" s="90"/>
      <c r="OI284" s="90"/>
      <c r="OJ284" s="90"/>
      <c r="OK284" s="90"/>
      <c r="OL284" s="90"/>
      <c r="OM284" s="90"/>
      <c r="ON284" s="90"/>
      <c r="OO284" s="90"/>
      <c r="OP284" s="90"/>
      <c r="OQ284" s="90"/>
      <c r="OR284" s="90"/>
      <c r="OS284" s="90"/>
      <c r="OT284" s="90"/>
      <c r="OU284" s="90"/>
      <c r="OV284" s="90"/>
      <c r="OW284" s="90"/>
      <c r="OX284" s="90"/>
      <c r="OY284" s="90"/>
      <c r="OZ284" s="90"/>
      <c r="PA284" s="90"/>
      <c r="PB284" s="90"/>
      <c r="PC284" s="90"/>
      <c r="PD284" s="90"/>
      <c r="PE284" s="90"/>
      <c r="PF284" s="90"/>
      <c r="PG284" s="90"/>
      <c r="PH284" s="90"/>
      <c r="PI284" s="90"/>
      <c r="PJ284" s="90"/>
      <c r="PK284" s="90"/>
      <c r="PL284" s="90"/>
      <c r="PM284" s="90"/>
      <c r="PN284" s="90"/>
      <c r="PO284" s="90"/>
      <c r="PP284" s="90"/>
      <c r="PQ284" s="90"/>
      <c r="PR284" s="90"/>
      <c r="PS284" s="90"/>
      <c r="PT284" s="90"/>
      <c r="PU284" s="90"/>
      <c r="PV284" s="90"/>
      <c r="PW284" s="90"/>
      <c r="PX284" s="90"/>
      <c r="PY284" s="90"/>
      <c r="PZ284" s="90"/>
      <c r="QA284" s="90"/>
      <c r="QB284" s="90"/>
      <c r="QC284" s="90"/>
      <c r="QD284" s="90"/>
      <c r="QE284" s="90"/>
      <c r="QF284" s="90"/>
      <c r="QG284" s="90"/>
      <c r="QH284" s="90"/>
      <c r="QI284" s="90"/>
      <c r="QJ284" s="90"/>
      <c r="QK284" s="90"/>
      <c r="QL284" s="90"/>
      <c r="QM284" s="90"/>
      <c r="QN284" s="90"/>
      <c r="QO284" s="90"/>
      <c r="QP284" s="90"/>
      <c r="QQ284" s="90"/>
      <c r="QR284" s="90"/>
      <c r="QS284" s="90"/>
      <c r="QT284" s="90"/>
      <c r="QU284" s="90"/>
      <c r="QV284" s="90"/>
      <c r="QW284" s="90"/>
      <c r="QX284" s="90"/>
      <c r="QY284" s="90"/>
      <c r="QZ284" s="90"/>
      <c r="RA284" s="90"/>
      <c r="RB284" s="90"/>
      <c r="RC284" s="90"/>
      <c r="RD284" s="90"/>
      <c r="RE284" s="90"/>
      <c r="RF284" s="90"/>
      <c r="RG284" s="90"/>
      <c r="RH284" s="90"/>
      <c r="RI284" s="90"/>
      <c r="RJ284" s="90"/>
      <c r="RK284" s="90"/>
      <c r="RL284" s="90"/>
      <c r="RM284" s="90"/>
      <c r="RN284" s="90"/>
      <c r="RO284" s="90"/>
      <c r="RP284" s="90"/>
      <c r="RQ284" s="90"/>
      <c r="RR284" s="90"/>
      <c r="RS284" s="90"/>
      <c r="RT284" s="90"/>
      <c r="RU284" s="90"/>
      <c r="RV284" s="90"/>
      <c r="RW284" s="90"/>
      <c r="RX284" s="90"/>
      <c r="RY284" s="90"/>
      <c r="RZ284" s="90"/>
      <c r="SA284" s="90"/>
      <c r="SB284" s="90"/>
      <c r="SC284" s="90"/>
      <c r="SD284" s="90"/>
      <c r="SE284" s="90"/>
      <c r="SF284" s="90"/>
      <c r="SG284" s="90"/>
      <c r="SH284" s="90"/>
      <c r="SI284" s="90"/>
      <c r="SJ284" s="90"/>
      <c r="SK284" s="90"/>
      <c r="SL284" s="90"/>
      <c r="SM284" s="90"/>
      <c r="SN284" s="90"/>
      <c r="SO284" s="90"/>
      <c r="SP284" s="90"/>
      <c r="SQ284" s="90"/>
      <c r="SR284" s="90"/>
      <c r="SS284" s="90"/>
      <c r="ST284" s="90"/>
      <c r="SU284" s="90"/>
      <c r="SV284" s="90"/>
      <c r="SW284" s="90"/>
      <c r="SX284" s="90"/>
      <c r="SY284" s="90"/>
      <c r="SZ284" s="90"/>
      <c r="TA284" s="90"/>
      <c r="TB284" s="90"/>
      <c r="TC284" s="90"/>
      <c r="TD284" s="90"/>
      <c r="TE284" s="90"/>
      <c r="TF284" s="90"/>
      <c r="TG284" s="90"/>
      <c r="TH284" s="90"/>
      <c r="TI284" s="90"/>
      <c r="TJ284" s="90"/>
      <c r="TK284" s="90"/>
      <c r="TL284" s="90"/>
      <c r="TM284" s="90"/>
      <c r="TN284" s="90"/>
      <c r="TO284" s="90"/>
      <c r="TP284" s="90"/>
      <c r="TQ284" s="90"/>
      <c r="TR284" s="90"/>
      <c r="TS284" s="90"/>
      <c r="TT284" s="90"/>
      <c r="TU284" s="90"/>
      <c r="TV284" s="90"/>
      <c r="TW284" s="90"/>
      <c r="TX284" s="90"/>
      <c r="TY284" s="90"/>
      <c r="TZ284" s="90"/>
      <c r="UA284" s="90"/>
      <c r="UB284" s="90"/>
      <c r="UC284" s="90"/>
      <c r="UD284" s="90"/>
      <c r="UE284" s="90"/>
      <c r="UF284" s="90"/>
      <c r="UG284" s="90"/>
      <c r="UH284" s="90"/>
      <c r="UI284" s="90"/>
      <c r="UJ284" s="90"/>
      <c r="UK284" s="90"/>
      <c r="UL284" s="90"/>
      <c r="UM284" s="90"/>
      <c r="UN284" s="90"/>
      <c r="UO284" s="90"/>
      <c r="UP284" s="90"/>
      <c r="UQ284" s="90"/>
      <c r="UR284" s="90"/>
      <c r="US284" s="90"/>
      <c r="UT284" s="90"/>
      <c r="UU284" s="90"/>
      <c r="UV284" s="90"/>
      <c r="UW284" s="90"/>
      <c r="UX284" s="90"/>
      <c r="UY284" s="90"/>
      <c r="UZ284" s="90"/>
      <c r="VA284" s="90"/>
      <c r="VB284" s="90"/>
      <c r="VC284" s="90"/>
      <c r="VD284" s="90"/>
      <c r="VE284" s="90"/>
      <c r="VF284" s="90"/>
      <c r="VG284" s="90"/>
      <c r="VH284" s="90"/>
      <c r="VI284" s="90"/>
      <c r="VJ284" s="90"/>
      <c r="VK284" s="90"/>
      <c r="VL284" s="90"/>
      <c r="VM284" s="90"/>
      <c r="VN284" s="90"/>
      <c r="VO284" s="90"/>
      <c r="VP284" s="90"/>
      <c r="VQ284" s="90"/>
      <c r="VR284" s="90"/>
      <c r="VS284" s="90"/>
      <c r="VT284" s="90"/>
      <c r="VU284" s="90"/>
      <c r="VV284" s="90"/>
      <c r="VW284" s="90"/>
      <c r="VX284" s="90"/>
      <c r="VY284" s="90"/>
      <c r="VZ284" s="90"/>
      <c r="WA284" s="90"/>
      <c r="WB284" s="90"/>
      <c r="WC284" s="90"/>
      <c r="WD284" s="90"/>
      <c r="WE284" s="90"/>
      <c r="WF284" s="90"/>
      <c r="WG284" s="90"/>
      <c r="WH284" s="90"/>
      <c r="WI284" s="90"/>
      <c r="WJ284" s="90"/>
      <c r="WK284" s="90"/>
      <c r="WL284" s="90"/>
      <c r="WM284" s="90"/>
      <c r="WN284" s="90"/>
      <c r="WO284" s="90"/>
      <c r="WP284" s="90"/>
      <c r="WQ284" s="90"/>
      <c r="WR284" s="90"/>
      <c r="WS284" s="90"/>
      <c r="WT284" s="90"/>
      <c r="WU284" s="90"/>
      <c r="WV284" s="90"/>
      <c r="WW284" s="90"/>
      <c r="WX284" s="90"/>
      <c r="WY284" s="90"/>
      <c r="WZ284" s="90"/>
      <c r="XA284" s="90"/>
      <c r="XB284" s="90"/>
      <c r="XC284" s="90"/>
      <c r="XD284" s="90"/>
      <c r="XE284" s="90"/>
      <c r="XF284" s="90"/>
      <c r="XG284" s="90"/>
      <c r="XH284" s="90"/>
      <c r="XI284" s="90"/>
      <c r="XJ284" s="90"/>
      <c r="XK284" s="90"/>
      <c r="XL284" s="90"/>
      <c r="XM284" s="90"/>
      <c r="XN284" s="90"/>
      <c r="XO284" s="90"/>
      <c r="XP284" s="90"/>
      <c r="XQ284" s="90"/>
      <c r="XR284" s="90"/>
      <c r="XS284" s="90"/>
      <c r="XT284" s="90"/>
      <c r="XU284" s="90"/>
      <c r="XV284" s="90"/>
      <c r="XW284" s="90"/>
      <c r="XX284" s="90"/>
      <c r="XY284" s="90"/>
      <c r="XZ284" s="90"/>
      <c r="YA284" s="90"/>
      <c r="YB284" s="90"/>
      <c r="YC284" s="90"/>
      <c r="YD284" s="90"/>
      <c r="YE284" s="90"/>
      <c r="YF284" s="90"/>
      <c r="YG284" s="90"/>
      <c r="YH284" s="90"/>
      <c r="YI284" s="90"/>
      <c r="YJ284" s="90"/>
      <c r="YK284" s="90"/>
      <c r="YL284" s="90"/>
      <c r="YM284" s="90"/>
      <c r="YN284" s="90"/>
      <c r="YO284" s="90"/>
      <c r="YP284" s="90"/>
      <c r="YQ284" s="90"/>
      <c r="YR284" s="90"/>
      <c r="YS284" s="90"/>
      <c r="YT284" s="90"/>
      <c r="YU284" s="90"/>
      <c r="YV284" s="90"/>
      <c r="YW284" s="90"/>
      <c r="YX284" s="90"/>
      <c r="YY284" s="90"/>
      <c r="YZ284" s="90"/>
      <c r="ZA284" s="90"/>
      <c r="ZB284" s="90"/>
      <c r="ZC284" s="90"/>
      <c r="ZD284" s="90"/>
      <c r="ZE284" s="90"/>
      <c r="ZF284" s="90"/>
      <c r="ZG284" s="90"/>
      <c r="ZH284" s="90"/>
      <c r="ZI284" s="90"/>
      <c r="ZJ284" s="90"/>
      <c r="ZK284" s="90"/>
      <c r="ZL284" s="90"/>
      <c r="ZM284" s="90"/>
      <c r="ZN284" s="90"/>
      <c r="ZO284" s="90"/>
      <c r="ZP284" s="90"/>
      <c r="ZQ284" s="90"/>
      <c r="ZR284" s="90"/>
      <c r="ZS284" s="90"/>
      <c r="ZT284" s="90"/>
      <c r="ZU284" s="90"/>
      <c r="ZV284" s="90"/>
      <c r="ZW284" s="90"/>
      <c r="ZX284" s="90"/>
      <c r="ZY284" s="90"/>
      <c r="ZZ284" s="90"/>
      <c r="AAA284" s="90"/>
      <c r="AAB284" s="90"/>
      <c r="AAC284" s="90"/>
      <c r="AAD284" s="90"/>
      <c r="AAE284" s="90"/>
      <c r="AAF284" s="90"/>
      <c r="AAG284" s="90"/>
      <c r="AAH284" s="90"/>
      <c r="AAI284" s="90"/>
      <c r="AAJ284" s="90"/>
      <c r="AAK284" s="90"/>
      <c r="AAL284" s="90"/>
      <c r="AAM284" s="90"/>
      <c r="AAN284" s="90"/>
      <c r="AAO284" s="90"/>
      <c r="AAP284" s="90"/>
      <c r="AAQ284" s="90"/>
      <c r="AAR284" s="90"/>
      <c r="AAS284" s="90"/>
      <c r="AAT284" s="90"/>
      <c r="AAU284" s="90"/>
      <c r="AAV284" s="90"/>
      <c r="AAW284" s="90"/>
      <c r="AAX284" s="90"/>
      <c r="AAY284" s="90"/>
      <c r="AAZ284" s="90"/>
      <c r="ABA284" s="90"/>
      <c r="ABB284" s="90"/>
      <c r="ABC284" s="90"/>
      <c r="ABD284" s="90"/>
      <c r="ABE284" s="90"/>
      <c r="ABF284" s="90"/>
      <c r="ABG284" s="90"/>
      <c r="ABH284" s="90"/>
      <c r="ABI284" s="90"/>
      <c r="ABJ284" s="90"/>
      <c r="ABK284" s="90"/>
      <c r="ABL284" s="90"/>
      <c r="ABM284" s="90"/>
      <c r="ABN284" s="90"/>
      <c r="ABO284" s="90"/>
      <c r="ABP284" s="90"/>
      <c r="ABQ284" s="90"/>
      <c r="ABR284" s="90"/>
      <c r="ABS284" s="90"/>
      <c r="ABT284" s="90"/>
      <c r="ABU284" s="90"/>
      <c r="ABV284" s="90"/>
      <c r="ABW284" s="90"/>
      <c r="ABX284" s="90"/>
      <c r="ABY284" s="90"/>
      <c r="ABZ284" s="90"/>
      <c r="ACA284" s="90"/>
      <c r="ACB284" s="90"/>
      <c r="ACC284" s="90"/>
      <c r="ACD284" s="90"/>
      <c r="ACE284" s="90"/>
      <c r="ACF284" s="90"/>
      <c r="ACG284" s="90"/>
      <c r="ACH284" s="90"/>
      <c r="ACI284" s="90"/>
      <c r="ACJ284" s="90"/>
      <c r="ACK284" s="90"/>
      <c r="ACL284" s="90"/>
      <c r="ACM284" s="90"/>
      <c r="ACN284" s="90"/>
      <c r="ACO284" s="90"/>
      <c r="ACP284" s="90"/>
      <c r="ACQ284" s="90"/>
      <c r="ACR284" s="90"/>
      <c r="ACS284" s="90"/>
      <c r="ACT284" s="90"/>
      <c r="ACU284" s="90"/>
      <c r="ACV284" s="90"/>
      <c r="ACW284" s="90"/>
      <c r="ACX284" s="90"/>
      <c r="ACY284" s="90"/>
      <c r="ACZ284" s="90"/>
      <c r="ADA284" s="90"/>
      <c r="ADB284" s="90"/>
      <c r="ADC284" s="90"/>
      <c r="ADD284" s="90"/>
      <c r="ADE284" s="90"/>
      <c r="ADF284" s="90"/>
      <c r="ADG284" s="90"/>
      <c r="ADH284" s="90"/>
      <c r="ADI284" s="90"/>
      <c r="ADJ284" s="90"/>
      <c r="ADK284" s="90"/>
      <c r="ADL284" s="90"/>
      <c r="ADM284" s="90"/>
      <c r="ADN284" s="90"/>
      <c r="ADO284" s="90"/>
      <c r="ADP284" s="90"/>
      <c r="ADQ284" s="90"/>
      <c r="ADR284" s="90"/>
      <c r="ADS284" s="90"/>
      <c r="ADT284" s="90"/>
      <c r="ADU284" s="90"/>
      <c r="ADV284" s="90"/>
      <c r="ADW284" s="90"/>
      <c r="ADX284" s="90"/>
      <c r="ADY284" s="90"/>
      <c r="ADZ284" s="90"/>
      <c r="AEA284" s="90"/>
      <c r="AEB284" s="90"/>
      <c r="AEC284" s="90"/>
      <c r="AED284" s="90"/>
      <c r="AEE284" s="90"/>
      <c r="AEF284" s="90"/>
      <c r="AEG284" s="90"/>
      <c r="AEH284" s="90"/>
      <c r="AEI284" s="90"/>
      <c r="AEJ284" s="90"/>
      <c r="AEK284" s="90"/>
      <c r="AEL284" s="90"/>
      <c r="AEM284" s="90"/>
      <c r="AEN284" s="90"/>
      <c r="AEO284" s="90"/>
      <c r="AEP284" s="90"/>
      <c r="AEQ284" s="90"/>
      <c r="AER284" s="90"/>
      <c r="AES284" s="90"/>
      <c r="AET284" s="90"/>
      <c r="AEU284" s="90"/>
      <c r="AEV284" s="90"/>
      <c r="AEW284" s="90"/>
      <c r="AEX284" s="90"/>
      <c r="AEY284" s="90"/>
      <c r="AEZ284" s="90"/>
      <c r="AFA284" s="90"/>
      <c r="AFB284" s="90"/>
      <c r="AFC284" s="90"/>
      <c r="AFD284" s="90"/>
      <c r="AFE284" s="90"/>
      <c r="AFF284" s="90"/>
      <c r="AFG284" s="90"/>
      <c r="AFH284" s="90"/>
      <c r="AFI284" s="90"/>
      <c r="AFJ284" s="90"/>
      <c r="AFK284" s="90"/>
      <c r="AFL284" s="90"/>
      <c r="AFM284" s="90"/>
      <c r="AFN284" s="90"/>
      <c r="AFO284" s="90"/>
      <c r="AFP284" s="90"/>
      <c r="AFQ284" s="90"/>
      <c r="AFR284" s="90"/>
      <c r="AFS284" s="90"/>
      <c r="AFT284" s="90"/>
      <c r="AFU284" s="90"/>
      <c r="AFV284" s="90"/>
      <c r="AFW284" s="90"/>
      <c r="AFX284" s="90"/>
      <c r="AFY284" s="90"/>
      <c r="AFZ284" s="90"/>
      <c r="AGA284" s="90"/>
      <c r="AGB284" s="90"/>
      <c r="AGC284" s="90"/>
      <c r="AGD284" s="90"/>
      <c r="AGE284" s="90"/>
      <c r="AGF284" s="90"/>
      <c r="AGG284" s="90"/>
      <c r="AGH284" s="90"/>
      <c r="AGI284" s="90"/>
      <c r="AGJ284" s="90"/>
      <c r="AGK284" s="90"/>
      <c r="AGL284" s="90"/>
      <c r="AGM284" s="90"/>
      <c r="AGN284" s="90"/>
      <c r="AGO284" s="90"/>
      <c r="AGP284" s="90"/>
      <c r="AGQ284" s="90"/>
      <c r="AGR284" s="90"/>
      <c r="AGS284" s="90"/>
      <c r="AGT284" s="90"/>
      <c r="AGU284" s="90"/>
      <c r="AGV284" s="90"/>
      <c r="AGW284" s="90"/>
      <c r="AGX284" s="90"/>
      <c r="AGY284" s="90"/>
      <c r="AGZ284" s="90"/>
      <c r="AHA284" s="90"/>
      <c r="AHB284" s="90"/>
      <c r="AHC284" s="90"/>
      <c r="AHD284" s="90"/>
      <c r="AHE284" s="90"/>
      <c r="AHF284" s="90"/>
      <c r="AHG284" s="90"/>
      <c r="AHH284" s="90"/>
      <c r="AHI284" s="90"/>
      <c r="AHJ284" s="90"/>
      <c r="AHK284" s="90"/>
      <c r="AHL284" s="90"/>
      <c r="AHM284" s="90"/>
      <c r="AHN284" s="90"/>
      <c r="AHO284" s="90"/>
      <c r="AHP284" s="90"/>
      <c r="AHQ284" s="90"/>
      <c r="AHR284" s="90"/>
      <c r="AHS284" s="90"/>
      <c r="AHT284" s="90"/>
      <c r="AHU284" s="90"/>
      <c r="AHV284" s="90"/>
      <c r="AHW284" s="90"/>
      <c r="AHX284" s="90"/>
      <c r="AHY284" s="90"/>
      <c r="AHZ284" s="90"/>
      <c r="AIA284" s="90"/>
      <c r="AIB284" s="90"/>
      <c r="AIC284" s="90"/>
      <c r="AID284" s="90"/>
      <c r="AIE284" s="90"/>
      <c r="AIF284" s="90"/>
      <c r="AIG284" s="90"/>
      <c r="AIH284" s="90"/>
      <c r="AII284" s="90"/>
      <c r="AIJ284" s="90"/>
      <c r="AIK284" s="90"/>
      <c r="AIL284" s="90"/>
      <c r="AIM284" s="90"/>
      <c r="AIN284" s="90"/>
      <c r="AIO284" s="90"/>
      <c r="AIP284" s="90"/>
      <c r="AIQ284" s="90"/>
      <c r="AIR284" s="90"/>
      <c r="AIS284" s="90"/>
      <c r="AIT284" s="90"/>
      <c r="AIU284" s="90"/>
      <c r="AIV284" s="90"/>
      <c r="AIW284" s="90"/>
      <c r="AIX284" s="90"/>
      <c r="AIY284" s="90"/>
      <c r="AIZ284" s="90"/>
      <c r="AJA284" s="90"/>
      <c r="AJB284" s="90"/>
      <c r="AJC284" s="90"/>
      <c r="AJD284" s="90"/>
      <c r="AJE284" s="90"/>
      <c r="AJF284" s="90"/>
      <c r="AJG284" s="90"/>
      <c r="AJH284" s="90"/>
      <c r="AJI284" s="90"/>
      <c r="AJJ284" s="90"/>
      <c r="AJK284" s="90"/>
      <c r="AJL284" s="90"/>
      <c r="AJM284" s="90"/>
      <c r="AJN284" s="90"/>
      <c r="AJO284" s="90"/>
      <c r="AJP284" s="90"/>
      <c r="AJQ284" s="90"/>
      <c r="AJR284" s="90"/>
      <c r="AJS284" s="90"/>
      <c r="AJT284" s="90"/>
      <c r="AJU284" s="90"/>
      <c r="AJV284" s="90"/>
      <c r="AJW284" s="90"/>
      <c r="AJX284" s="90"/>
      <c r="AJY284" s="90"/>
      <c r="AJZ284" s="90"/>
      <c r="AKA284" s="90"/>
      <c r="AKB284" s="90"/>
      <c r="AKC284" s="90"/>
      <c r="AKD284" s="90"/>
      <c r="AKE284" s="90"/>
      <c r="AKF284" s="90"/>
      <c r="AKG284" s="90"/>
      <c r="AKH284" s="90"/>
      <c r="AKI284" s="90"/>
      <c r="AKJ284" s="90"/>
      <c r="AKK284" s="90"/>
      <c r="AKL284" s="90"/>
      <c r="AKM284" s="90"/>
      <c r="AKN284" s="90"/>
      <c r="AKO284" s="90"/>
      <c r="AKP284" s="90"/>
      <c r="AKQ284" s="90"/>
      <c r="AKR284" s="90"/>
      <c r="AKS284" s="90"/>
      <c r="AKT284" s="90"/>
      <c r="AKU284" s="90"/>
      <c r="AKV284" s="90"/>
      <c r="AKW284" s="90"/>
      <c r="AKX284" s="90"/>
      <c r="AKY284" s="90"/>
      <c r="AKZ284" s="90"/>
      <c r="ALA284" s="90"/>
      <c r="ALB284" s="90"/>
      <c r="ALC284" s="90"/>
      <c r="ALD284" s="90"/>
      <c r="ALE284" s="90"/>
      <c r="ALF284" s="90"/>
      <c r="ALG284" s="90"/>
      <c r="ALH284" s="90"/>
      <c r="ALI284" s="90"/>
      <c r="ALJ284" s="90"/>
      <c r="ALK284" s="90"/>
      <c r="ALL284" s="90"/>
      <c r="ALM284" s="90"/>
      <c r="ALN284" s="90"/>
      <c r="ALO284" s="90"/>
      <c r="ALP284" s="90"/>
      <c r="ALQ284" s="90"/>
      <c r="ALR284" s="90"/>
      <c r="ALS284" s="90"/>
      <c r="ALT284" s="90"/>
      <c r="ALU284" s="90"/>
      <c r="ALV284" s="90"/>
      <c r="ALW284" s="90"/>
      <c r="ALX284" s="90"/>
      <c r="ALY284" s="90"/>
      <c r="ALZ284" s="90"/>
      <c r="AMA284" s="90"/>
      <c r="AMB284" s="90"/>
      <c r="AMC284" s="90"/>
      <c r="AMD284" s="90"/>
      <c r="AME284" s="90"/>
      <c r="AMF284" s="90"/>
      <c r="AMG284" s="90"/>
      <c r="AMH284" s="90"/>
    </row>
    <row r="285" spans="1:1022" ht="123" customHeight="1">
      <c r="A285" s="430">
        <v>104</v>
      </c>
      <c r="B285" s="433" t="s">
        <v>712</v>
      </c>
      <c r="C285" s="367"/>
      <c r="D285" s="433" t="s">
        <v>185</v>
      </c>
      <c r="E285" s="433" t="s">
        <v>1598</v>
      </c>
      <c r="F285" s="427"/>
      <c r="G285" s="424"/>
      <c r="H285" s="368"/>
      <c r="I285" s="425"/>
      <c r="J285" s="136" t="s">
        <v>735</v>
      </c>
      <c r="K285" s="137" t="s">
        <v>1610</v>
      </c>
      <c r="L285" s="425"/>
      <c r="M285" s="425"/>
      <c r="N285" s="426"/>
      <c r="O285" s="369"/>
      <c r="P285" s="391"/>
      <c r="Q285" s="385"/>
      <c r="R285" s="393"/>
      <c r="S285" s="394"/>
      <c r="T285" s="385"/>
      <c r="U285" s="404"/>
      <c r="V285" s="136" t="s">
        <v>112</v>
      </c>
      <c r="W285" s="116" t="s">
        <v>1611</v>
      </c>
      <c r="X285" s="117" t="s">
        <v>1612</v>
      </c>
      <c r="Y285" s="118" t="s">
        <v>1613</v>
      </c>
      <c r="Z285" s="119" t="s">
        <v>1614</v>
      </c>
      <c r="AA285" s="120" t="str">
        <f t="shared" si="365"/>
        <v>Probabilidad</v>
      </c>
      <c r="AB285" s="121" t="s">
        <v>727</v>
      </c>
      <c r="AC285" s="121" t="s">
        <v>728</v>
      </c>
      <c r="AD285" s="122" t="str">
        <f t="shared" si="363"/>
        <v>40%</v>
      </c>
      <c r="AE285" s="121" t="s">
        <v>729</v>
      </c>
      <c r="AF285" s="121" t="s">
        <v>730</v>
      </c>
      <c r="AG285" s="121" t="s">
        <v>731</v>
      </c>
      <c r="AH285" s="123">
        <f>IFERROR(IF(AND(AA284="Probabilidad",AA285="Probabilidad"),(AI284-(+AI284*AD285)),IF(AND(AA285="Probabilidad",AA284="Impacto"),(AI284-(+AI284*AD285)),IF(AA285="Impacto",AI284,""))),"")</f>
        <v>0.14399999999999999</v>
      </c>
      <c r="AI285" s="122">
        <f t="shared" si="364"/>
        <v>0.14399999999999999</v>
      </c>
      <c r="AJ285" s="387"/>
      <c r="AK285" s="388"/>
      <c r="AL285" s="124">
        <f t="shared" ref="AL285:AL290" si="384">IFERROR(IF(AND(AA284="Impacto",AA285="Impacto"),(AL284-(+AL284*AD285)),IF(AND(AA285="Impacto",AA284="Probabilidad"),(AL284-(+AL284*AD285)),IF(AA285="Probabilidad",AL284,""))),"")</f>
        <v>0.6</v>
      </c>
      <c r="AM285" s="389"/>
      <c r="AN285" s="388"/>
      <c r="AO285" s="384"/>
      <c r="AP285" s="367"/>
      <c r="AQ285" s="120" t="s">
        <v>118</v>
      </c>
      <c r="AR285" s="119" t="s">
        <v>1615</v>
      </c>
      <c r="AS285" s="119" t="s">
        <v>195</v>
      </c>
      <c r="AT285" s="126">
        <v>44834</v>
      </c>
      <c r="AU285" s="127" t="s">
        <v>733</v>
      </c>
      <c r="AV285" s="371"/>
      <c r="AW285" s="142" t="s">
        <v>112</v>
      </c>
      <c r="AX285" s="253" t="s">
        <v>2866</v>
      </c>
      <c r="AY285" s="271" t="s">
        <v>3514</v>
      </c>
      <c r="AZ285" s="271" t="s">
        <v>3515</v>
      </c>
      <c r="BA285" s="143" t="s">
        <v>118</v>
      </c>
      <c r="BB285" s="128"/>
      <c r="BC285" s="264" t="s">
        <v>2869</v>
      </c>
      <c r="BD285" s="128"/>
      <c r="BE285" s="373"/>
      <c r="BF285" s="374"/>
      <c r="BG285" s="374"/>
      <c r="BH285" s="131"/>
    </row>
    <row r="286" spans="1:1022" ht="92.25" customHeight="1">
      <c r="A286" s="430">
        <v>104</v>
      </c>
      <c r="B286" s="433" t="s">
        <v>712</v>
      </c>
      <c r="C286" s="367"/>
      <c r="D286" s="433" t="s">
        <v>185</v>
      </c>
      <c r="E286" s="433" t="s">
        <v>1598</v>
      </c>
      <c r="F286" s="427"/>
      <c r="G286" s="424"/>
      <c r="H286" s="368"/>
      <c r="I286" s="425"/>
      <c r="J286" s="136" t="s">
        <v>741</v>
      </c>
      <c r="K286" s="137" t="s">
        <v>1616</v>
      </c>
      <c r="L286" s="425"/>
      <c r="M286" s="425"/>
      <c r="N286" s="426"/>
      <c r="O286" s="369"/>
      <c r="P286" s="391"/>
      <c r="Q286" s="385"/>
      <c r="R286" s="393"/>
      <c r="S286" s="394"/>
      <c r="T286" s="385"/>
      <c r="U286" s="404"/>
      <c r="V286" s="136" t="s">
        <v>124</v>
      </c>
      <c r="W286" s="116" t="s">
        <v>1617</v>
      </c>
      <c r="X286" s="117" t="s">
        <v>1338</v>
      </c>
      <c r="Y286" s="118" t="s">
        <v>1339</v>
      </c>
      <c r="Z286" s="119" t="s">
        <v>1313</v>
      </c>
      <c r="AA286" s="120" t="str">
        <f t="shared" si="365"/>
        <v>Probabilidad</v>
      </c>
      <c r="AB286" s="121" t="s">
        <v>727</v>
      </c>
      <c r="AC286" s="121" t="s">
        <v>728</v>
      </c>
      <c r="AD286" s="122" t="str">
        <f t="shared" si="363"/>
        <v>40%</v>
      </c>
      <c r="AE286" s="121" t="s">
        <v>729</v>
      </c>
      <c r="AF286" s="121" t="s">
        <v>730</v>
      </c>
      <c r="AG286" s="121" t="s">
        <v>731</v>
      </c>
      <c r="AH286" s="123">
        <f t="shared" ref="AH286:AH290" si="385">IFERROR(IF(AND(AA285="Probabilidad",AA286="Probabilidad"),(AI285-(+AI285*AD286)),IF(AND(AA286="Probabilidad",AA285="Impacto"),(AI285-(+AI285*AD286)),IF(AA286="Impacto",AI285,""))),"")</f>
        <v>8.6399999999999991E-2</v>
      </c>
      <c r="AI286" s="122">
        <f t="shared" si="364"/>
        <v>8.6399999999999991E-2</v>
      </c>
      <c r="AJ286" s="387"/>
      <c r="AK286" s="388"/>
      <c r="AL286" s="124">
        <f t="shared" si="384"/>
        <v>0.6</v>
      </c>
      <c r="AM286" s="389"/>
      <c r="AN286" s="388"/>
      <c r="AO286" s="384"/>
      <c r="AP286" s="367"/>
      <c r="AQ286" s="120" t="s">
        <v>128</v>
      </c>
      <c r="AR286" s="119" t="s">
        <v>1349</v>
      </c>
      <c r="AS286" s="119" t="s">
        <v>1313</v>
      </c>
      <c r="AT286" s="126">
        <v>44834</v>
      </c>
      <c r="AU286" s="127" t="s">
        <v>733</v>
      </c>
      <c r="AV286" s="371"/>
      <c r="AW286" s="142" t="s">
        <v>124</v>
      </c>
      <c r="AX286" s="264" t="s">
        <v>2866</v>
      </c>
      <c r="AY286" s="280" t="s">
        <v>3613</v>
      </c>
      <c r="AZ286" s="265" t="s">
        <v>3614</v>
      </c>
      <c r="BA286" s="143" t="s">
        <v>128</v>
      </c>
      <c r="BB286" s="276" t="s">
        <v>2866</v>
      </c>
      <c r="BC286" s="299" t="s">
        <v>3622</v>
      </c>
      <c r="BD286" s="265" t="s">
        <v>3623</v>
      </c>
      <c r="BE286" s="373"/>
      <c r="BF286" s="374"/>
      <c r="BG286" s="374"/>
      <c r="BH286" s="131"/>
    </row>
    <row r="287" spans="1:1022" ht="89.25" customHeight="1">
      <c r="A287" s="430">
        <v>104</v>
      </c>
      <c r="B287" s="433" t="s">
        <v>712</v>
      </c>
      <c r="C287" s="367"/>
      <c r="D287" s="433" t="s">
        <v>185</v>
      </c>
      <c r="E287" s="433" t="s">
        <v>1598</v>
      </c>
      <c r="F287" s="427"/>
      <c r="G287" s="424"/>
      <c r="H287" s="368"/>
      <c r="I287" s="425"/>
      <c r="J287" s="136" t="s">
        <v>749</v>
      </c>
      <c r="K287" s="137" t="s">
        <v>1618</v>
      </c>
      <c r="L287" s="425"/>
      <c r="M287" s="425"/>
      <c r="N287" s="426"/>
      <c r="O287" s="369"/>
      <c r="P287" s="391"/>
      <c r="Q287" s="385"/>
      <c r="R287" s="393"/>
      <c r="S287" s="394"/>
      <c r="T287" s="385"/>
      <c r="U287" s="404"/>
      <c r="V287" s="136" t="s">
        <v>131</v>
      </c>
      <c r="W287" s="116" t="s">
        <v>151</v>
      </c>
      <c r="X287" s="117" t="s">
        <v>152</v>
      </c>
      <c r="Y287" s="118" t="s">
        <v>153</v>
      </c>
      <c r="Z287" s="119" t="s">
        <v>1466</v>
      </c>
      <c r="AA287" s="120" t="str">
        <f t="shared" si="365"/>
        <v>Probabilidad</v>
      </c>
      <c r="AB287" s="121" t="s">
        <v>740</v>
      </c>
      <c r="AC287" s="121" t="s">
        <v>728</v>
      </c>
      <c r="AD287" s="122" t="str">
        <f t="shared" si="363"/>
        <v>30%</v>
      </c>
      <c r="AE287" s="121" t="s">
        <v>729</v>
      </c>
      <c r="AF287" s="121" t="s">
        <v>730</v>
      </c>
      <c r="AG287" s="121" t="s">
        <v>731</v>
      </c>
      <c r="AH287" s="123">
        <f t="shared" si="385"/>
        <v>6.0479999999999992E-2</v>
      </c>
      <c r="AI287" s="122">
        <f t="shared" si="364"/>
        <v>6.0479999999999992E-2</v>
      </c>
      <c r="AJ287" s="387"/>
      <c r="AK287" s="388"/>
      <c r="AL287" s="124">
        <f t="shared" si="384"/>
        <v>0.6</v>
      </c>
      <c r="AM287" s="389"/>
      <c r="AN287" s="388"/>
      <c r="AO287" s="384"/>
      <c r="AP287" s="367"/>
      <c r="AQ287" s="120" t="s">
        <v>136</v>
      </c>
      <c r="AR287" s="134" t="s">
        <v>94</v>
      </c>
      <c r="AS287" s="134" t="s">
        <v>94</v>
      </c>
      <c r="AT287" s="134" t="s">
        <v>94</v>
      </c>
      <c r="AU287" s="134" t="s">
        <v>94</v>
      </c>
      <c r="AV287" s="371"/>
      <c r="AW287" s="142" t="s">
        <v>131</v>
      </c>
      <c r="AX287" s="264" t="s">
        <v>2866</v>
      </c>
      <c r="AY287" s="285" t="s">
        <v>3671</v>
      </c>
      <c r="AZ287" s="286" t="s">
        <v>3672</v>
      </c>
      <c r="BA287" s="143" t="s">
        <v>136</v>
      </c>
      <c r="BB287" s="128"/>
      <c r="BC287" s="128"/>
      <c r="BD287" s="128"/>
      <c r="BE287" s="373"/>
      <c r="BF287" s="374"/>
      <c r="BG287" s="374"/>
      <c r="BH287" s="131"/>
    </row>
    <row r="288" spans="1:1022" ht="75" customHeight="1">
      <c r="A288" s="430">
        <v>104</v>
      </c>
      <c r="B288" s="433" t="s">
        <v>712</v>
      </c>
      <c r="C288" s="367"/>
      <c r="D288" s="433" t="s">
        <v>185</v>
      </c>
      <c r="E288" s="433" t="s">
        <v>1598</v>
      </c>
      <c r="F288" s="427"/>
      <c r="G288" s="424"/>
      <c r="H288" s="368"/>
      <c r="I288" s="425"/>
      <c r="J288" s="136" t="s">
        <v>756</v>
      </c>
      <c r="K288" s="137" t="s">
        <v>1619</v>
      </c>
      <c r="L288" s="425"/>
      <c r="M288" s="425"/>
      <c r="N288" s="426"/>
      <c r="O288" s="369"/>
      <c r="P288" s="391"/>
      <c r="Q288" s="385"/>
      <c r="R288" s="393"/>
      <c r="S288" s="394"/>
      <c r="T288" s="385"/>
      <c r="U288" s="404"/>
      <c r="V288" s="136" t="s">
        <v>139</v>
      </c>
      <c r="W288" s="116" t="s">
        <v>1620</v>
      </c>
      <c r="X288" s="117" t="s">
        <v>1621</v>
      </c>
      <c r="Y288" s="118" t="s">
        <v>1622</v>
      </c>
      <c r="Z288" s="135" t="s">
        <v>195</v>
      </c>
      <c r="AA288" s="120" t="str">
        <f t="shared" si="365"/>
        <v>Probabilidad</v>
      </c>
      <c r="AB288" s="121" t="s">
        <v>740</v>
      </c>
      <c r="AC288" s="121" t="s">
        <v>728</v>
      </c>
      <c r="AD288" s="122" t="str">
        <f t="shared" si="363"/>
        <v>30%</v>
      </c>
      <c r="AE288" s="121" t="s">
        <v>729</v>
      </c>
      <c r="AF288" s="121" t="s">
        <v>730</v>
      </c>
      <c r="AG288" s="121" t="s">
        <v>731</v>
      </c>
      <c r="AH288" s="123">
        <f t="shared" si="385"/>
        <v>4.2335999999999999E-2</v>
      </c>
      <c r="AI288" s="122">
        <f t="shared" si="364"/>
        <v>4.2335999999999999E-2</v>
      </c>
      <c r="AJ288" s="387"/>
      <c r="AK288" s="388"/>
      <c r="AL288" s="124">
        <f t="shared" si="384"/>
        <v>0.6</v>
      </c>
      <c r="AM288" s="389"/>
      <c r="AN288" s="388"/>
      <c r="AO288" s="384"/>
      <c r="AP288" s="367"/>
      <c r="AQ288" s="120" t="s">
        <v>145</v>
      </c>
      <c r="AR288" s="134" t="s">
        <v>94</v>
      </c>
      <c r="AS288" s="134" t="s">
        <v>94</v>
      </c>
      <c r="AT288" s="134" t="s">
        <v>94</v>
      </c>
      <c r="AU288" s="134" t="s">
        <v>94</v>
      </c>
      <c r="AV288" s="371"/>
      <c r="AW288" s="142" t="s">
        <v>139</v>
      </c>
      <c r="AX288" s="128"/>
      <c r="AY288" s="129" t="s">
        <v>2869</v>
      </c>
      <c r="AZ288" s="130"/>
      <c r="BA288" s="143" t="s">
        <v>145</v>
      </c>
      <c r="BB288" s="128"/>
      <c r="BC288" s="128"/>
      <c r="BD288" s="128"/>
      <c r="BE288" s="373"/>
      <c r="BF288" s="374"/>
      <c r="BG288" s="374"/>
      <c r="BH288" s="131"/>
    </row>
    <row r="289" spans="1:1022" ht="18.95" customHeight="1">
      <c r="A289" s="430">
        <v>104</v>
      </c>
      <c r="B289" s="433" t="s">
        <v>712</v>
      </c>
      <c r="C289" s="367"/>
      <c r="D289" s="433" t="s">
        <v>185</v>
      </c>
      <c r="E289" s="433" t="s">
        <v>1598</v>
      </c>
      <c r="F289" s="427"/>
      <c r="G289" s="424"/>
      <c r="H289" s="368"/>
      <c r="I289" s="425"/>
      <c r="J289" s="136" t="s">
        <v>757</v>
      </c>
      <c r="K289" s="137"/>
      <c r="L289" s="425"/>
      <c r="M289" s="425"/>
      <c r="N289" s="426"/>
      <c r="O289" s="369"/>
      <c r="P289" s="391"/>
      <c r="Q289" s="385"/>
      <c r="R289" s="393"/>
      <c r="S289" s="394"/>
      <c r="T289" s="385"/>
      <c r="U289" s="404"/>
      <c r="V289" s="136" t="s">
        <v>150</v>
      </c>
      <c r="W289" s="116"/>
      <c r="X289" s="117"/>
      <c r="Y289" s="118"/>
      <c r="Z289" s="116"/>
      <c r="AA289" s="120" t="str">
        <f t="shared" si="365"/>
        <v/>
      </c>
      <c r="AB289" s="121"/>
      <c r="AC289" s="121"/>
      <c r="AD289" s="122" t="str">
        <f t="shared" si="363"/>
        <v/>
      </c>
      <c r="AE289" s="121"/>
      <c r="AF289" s="121"/>
      <c r="AG289" s="121"/>
      <c r="AH289" s="123" t="str">
        <f t="shared" si="385"/>
        <v/>
      </c>
      <c r="AI289" s="122" t="str">
        <f t="shared" si="364"/>
        <v/>
      </c>
      <c r="AJ289" s="387"/>
      <c r="AK289" s="388"/>
      <c r="AL289" s="124" t="str">
        <f t="shared" si="384"/>
        <v/>
      </c>
      <c r="AM289" s="389"/>
      <c r="AN289" s="388"/>
      <c r="AO289" s="384"/>
      <c r="AP289" s="367"/>
      <c r="AQ289" s="120" t="s">
        <v>155</v>
      </c>
      <c r="AR289" s="119"/>
      <c r="AS289" s="119"/>
      <c r="AT289" s="126"/>
      <c r="AU289" s="119"/>
      <c r="AV289" s="371"/>
      <c r="AW289" s="142" t="s">
        <v>150</v>
      </c>
      <c r="AX289" s="128"/>
      <c r="AY289" s="129"/>
      <c r="AZ289" s="130"/>
      <c r="BA289" s="143" t="s">
        <v>155</v>
      </c>
      <c r="BB289" s="128"/>
      <c r="BC289" s="128"/>
      <c r="BD289" s="128"/>
      <c r="BE289" s="373"/>
      <c r="BF289" s="374"/>
      <c r="BG289" s="374"/>
      <c r="BH289" s="131"/>
    </row>
    <row r="290" spans="1:1022" ht="23.1" customHeight="1">
      <c r="A290" s="431">
        <v>104</v>
      </c>
      <c r="B290" s="434" t="s">
        <v>712</v>
      </c>
      <c r="C290" s="367"/>
      <c r="D290" s="434" t="s">
        <v>185</v>
      </c>
      <c r="E290" s="434" t="s">
        <v>1598</v>
      </c>
      <c r="F290" s="427"/>
      <c r="G290" s="424"/>
      <c r="H290" s="368"/>
      <c r="I290" s="425"/>
      <c r="J290" s="136" t="s">
        <v>758</v>
      </c>
      <c r="K290" s="137"/>
      <c r="L290" s="425"/>
      <c r="M290" s="425"/>
      <c r="N290" s="426"/>
      <c r="O290" s="369"/>
      <c r="P290" s="392"/>
      <c r="Q290" s="385"/>
      <c r="R290" s="393"/>
      <c r="S290" s="394"/>
      <c r="T290" s="385"/>
      <c r="U290" s="405"/>
      <c r="V290" s="136" t="s">
        <v>161</v>
      </c>
      <c r="W290" s="116"/>
      <c r="X290" s="117"/>
      <c r="Y290" s="118"/>
      <c r="Z290" s="116"/>
      <c r="AA290" s="120" t="str">
        <f t="shared" si="365"/>
        <v/>
      </c>
      <c r="AB290" s="121"/>
      <c r="AC290" s="121"/>
      <c r="AD290" s="122" t="str">
        <f t="shared" si="363"/>
        <v/>
      </c>
      <c r="AE290" s="121"/>
      <c r="AF290" s="121"/>
      <c r="AG290" s="121"/>
      <c r="AH290" s="123" t="str">
        <f t="shared" si="385"/>
        <v/>
      </c>
      <c r="AI290" s="122" t="str">
        <f t="shared" si="364"/>
        <v/>
      </c>
      <c r="AJ290" s="387"/>
      <c r="AK290" s="388"/>
      <c r="AL290" s="124" t="str">
        <f t="shared" si="384"/>
        <v/>
      </c>
      <c r="AM290" s="389"/>
      <c r="AN290" s="388"/>
      <c r="AO290" s="384"/>
      <c r="AP290" s="367"/>
      <c r="AQ290" s="120" t="s">
        <v>162</v>
      </c>
      <c r="AR290" s="119"/>
      <c r="AS290" s="119"/>
      <c r="AT290" s="126"/>
      <c r="AU290" s="119"/>
      <c r="AV290" s="372"/>
      <c r="AW290" s="142" t="s">
        <v>161</v>
      </c>
      <c r="AX290" s="128"/>
      <c r="AY290" s="129"/>
      <c r="AZ290" s="130"/>
      <c r="BA290" s="143" t="s">
        <v>162</v>
      </c>
      <c r="BB290" s="128"/>
      <c r="BC290" s="128"/>
      <c r="BD290" s="128"/>
      <c r="BE290" s="373"/>
      <c r="BF290" s="374"/>
      <c r="BG290" s="374"/>
      <c r="BH290" s="131"/>
    </row>
    <row r="291" spans="1:1022" s="144" customFormat="1" ht="114" customHeight="1">
      <c r="A291" s="429">
        <v>106</v>
      </c>
      <c r="B291" s="432" t="s">
        <v>712</v>
      </c>
      <c r="C291" s="367" t="s">
        <v>713</v>
      </c>
      <c r="D291" s="432" t="s">
        <v>334</v>
      </c>
      <c r="E291" s="432" t="s">
        <v>348</v>
      </c>
      <c r="F291" s="401" t="s">
        <v>1623</v>
      </c>
      <c r="G291" s="424" t="s">
        <v>348</v>
      </c>
      <c r="H291" s="368" t="str">
        <f>IF(B291="Seguridad_Información","Posibilidad de "&amp;C291&amp;"con "&amp;M291&amp;" "&amp;"por"&amp;" "&amp;I291&amp;" "&amp;"debido a"&amp;" "&amp;L291,"Posibilidad de"&amp;" "&amp;M291&amp;" "&amp;"por"&amp;" "&amp;I291&amp;" debido a"&amp;" "&amp;L291)</f>
        <v>Posibilidad de Afectación Económica y Reputacional por alistamiento inadecuado y/o inoportuno de activos debido a insuficiente información, recursos, condiciones de entorno, y/o coordinación interinstitucional</v>
      </c>
      <c r="I291" s="425" t="s">
        <v>1624</v>
      </c>
      <c r="J291" s="136" t="s">
        <v>717</v>
      </c>
      <c r="K291" s="137" t="s">
        <v>1625</v>
      </c>
      <c r="L291" s="425" t="s">
        <v>1626</v>
      </c>
      <c r="M291" s="425" t="s">
        <v>763</v>
      </c>
      <c r="N291" s="426" t="s">
        <v>1627</v>
      </c>
      <c r="O291" s="369" t="s">
        <v>765</v>
      </c>
      <c r="P291" s="390" t="str">
        <f>IF(OR($O291=[3]Tabla_Probabilidad!$D$30,$O291=[3]Tabla_Probabilidad!$D$32,$O291=[3]Tabla_Probabilidad!$J$32),"Muy Baja",IF(OR($O291=[3]Tabla_Probabilidad!$E$30,$O291=[3]Tabla_Probabilidad!$E$32,$O291=[3]Tabla_Probabilidad!$K$32),"Baja",IF(OR($O291=[3]Tabla_Probabilidad!$F$30,$O291=[3]Tabla_Probabilidad!$F$32,$O291=[3]Tabla_Probabilidad!$L$32),"Media",IF(OR($O291=[3]Tabla_Probabilidad!$G$30,$O291=[3]Tabla_Probabilidad!$G$32,$O291=[3]Tabla_Probabilidad!$M$32),"Alta",IF(OR($O291=[3]Tabla_Probabilidad!$H$30,$O291=[3]Tabla_Probabilidad!$H$32,$O291=[3]Tabla_Probabilidad!$N$32),"Muy Alta","")))))</f>
        <v>Alta</v>
      </c>
      <c r="Q291" s="385">
        <f t="shared" ref="Q291" si="386">IF(P291="","",IF(P291="Muy Baja",0.2,IF(P291="Baja",0.4,IF(P291="Media",0.6,IF(P291="Alta",0.8,IF(P291="Muy Alta",1,))))))</f>
        <v>0.8</v>
      </c>
      <c r="R291" s="393" t="s">
        <v>723</v>
      </c>
      <c r="S291" s="394" t="str">
        <f>IF(OR($R291=[3]Tabla_Impacto!$D$24,$R291=[3]Tabla_Impacto!$D$27,$R291=[3]Tabla_Impacto!$J$24,$R291=[3]Tabla_Impacto!$P$26,$R291=[3]Tabla_Impacto!$V$26,$R291=[3]Tabla_Impacto!$AB$26),"Leve",IF(OR($R291=[3]Tabla_Impacto!$E$24,$R291=[3]Tabla_Impacto!$E$27,$R291=[3]Tabla_Impacto!$K$24,$R291=[3]Tabla_Impacto!$Q$26,$R291=[3]Tabla_Impacto!$W$26,$R291=[3]Tabla_Impacto!$AC$26),"Menor",IF(OR($R291=[3]Tabla_Impacto!$F$24,$R291=[3]Tabla_Impacto!$F$27,$R291=[3]Tabla_Impacto!$L$24,$R291=[3]Tabla_Impacto!$R$26,$R291=[3]Tabla_Impacto!$X$26,$R291=[3]Tabla_Impacto!$AD$26),"Moderado",IF(OR($R291=[3]Tabla_Impacto!$G$24,$R291=[3]Tabla_Impacto!$G$27,$R291=[3]Tabla_Impacto!$M$24,$R291=[3]Tabla_Impacto!$S$26,$R291=[3]Tabla_Impacto!$Y$26,$R291=[3]Tabla_Impacto!$AE$26),"Mayor",IF(OR($R291=[3]Tabla_Impacto!$H$24,$R291=[3]Tabla_Impacto!$H$27,$R291=[3]Tabla_Impacto!$N$24,$R291=[3]Tabla_Impacto!$T$26,$R291=[3]Tabla_Impacto!$Z$26,$R291=[3]Tabla_Impacto!$AF$26),"Catastrófico","")))))</f>
        <v>Moderado</v>
      </c>
      <c r="T291" s="385">
        <f t="shared" ref="T291" si="387">IF(S291="","",IF(S291="Leve",0.2,IF(S291="Menor",0.4,IF(S291="Moderado",0.6,IF(S291="Mayor",0.8,IF(S291="Catastrófico",1,))))))</f>
        <v>0.6</v>
      </c>
      <c r="U291" s="386" t="str">
        <f t="shared" ref="U291" si="388">IF(OR(AND(P291="Muy Baja",S291="Leve"),AND(P291="Muy Baja",S291="Menor"),AND(P291="Baja",S291="Leve")),"Bajo",IF(OR(AND(P291="Muy baja",S291="Moderado"),AND(P291="Baja",S291="Menor"),AND(P291="Baja",S291="Moderado"),AND(P291="Media",S291="Leve"),AND(P291="Media",S291="Menor"),AND(P291="Media",S291="Moderado"),AND(P291="Alta",S291="Leve"),AND(P291="Alta",S291="Menor")),"Moderado",IF(OR(AND(P291="Muy Baja",S291="Mayor"),AND(P291="Baja",S291="Mayor"),AND(P291="Media",S291="Mayor"),AND(P291="Alta",S291="Moderado"),AND(P291="Alta",S291="Mayor"),AND(P291="Muy Alta",S291="Leve"),AND(P291="Muy Alta",S291="Menor"),AND(P291="Muy Alta",S291="Moderado"),AND(P291="Muy Alta",S291="Mayor")),"Alto",IF(OR(AND(P291="Muy Baja",S291="Catastrófico"),AND(P291="Baja",S291="Catastrófico"),AND(P291="Media",S291="Catastrófico"),AND(P291="Alta",S291="Catastrófico"),AND(P291="Muy Alta",S291="Catastrófico")),"Extremo",""))))</f>
        <v>Alto</v>
      </c>
      <c r="V291" s="136" t="s">
        <v>91</v>
      </c>
      <c r="W291" s="138" t="s">
        <v>1628</v>
      </c>
      <c r="X291" s="139" t="s">
        <v>1629</v>
      </c>
      <c r="Y291" s="145" t="s">
        <v>1630</v>
      </c>
      <c r="Z291" s="134" t="s">
        <v>357</v>
      </c>
      <c r="AA291" s="120" t="str">
        <f t="shared" si="365"/>
        <v>Probabilidad</v>
      </c>
      <c r="AB291" s="121" t="s">
        <v>727</v>
      </c>
      <c r="AC291" s="121" t="s">
        <v>728</v>
      </c>
      <c r="AD291" s="122" t="str">
        <f t="shared" si="363"/>
        <v>40%</v>
      </c>
      <c r="AE291" s="121" t="s">
        <v>729</v>
      </c>
      <c r="AF291" s="121" t="s">
        <v>730</v>
      </c>
      <c r="AG291" s="121" t="s">
        <v>731</v>
      </c>
      <c r="AH291" s="123">
        <f>IFERROR(IF(AA291="Probabilidad",(Q291-(+Q291*AD291)),IF(AA291="Impacto",Q291,"")),"")</f>
        <v>0.48</v>
      </c>
      <c r="AI291" s="122">
        <f t="shared" si="364"/>
        <v>0.48</v>
      </c>
      <c r="AJ291" s="387" t="str">
        <f t="shared" ref="AJ291" si="389">IFERROR(IF(AK291="","",IF(AK291&lt;=0.2,"Muy Baja",IF(AK291&lt;=0.4,"Baja",IF(AK291&lt;=0.6,"Media",IF(AK291&lt;=0.8,"Alta","Muy Alta"))))),"")</f>
        <v>Muy Baja</v>
      </c>
      <c r="AK291" s="388">
        <f t="shared" ref="AK291" si="390">IFERROR(LOOKUP(MAX(AI291:AI297)+1,(AI291:AI297)),"")</f>
        <v>0.17279999999999998</v>
      </c>
      <c r="AL291" s="124">
        <f>IFERROR(IF(AA291="Impacto",(T291-(+T291*AD291)),IF(AA291="Probabilidad",T291,"")),"")</f>
        <v>0.6</v>
      </c>
      <c r="AM291" s="389" t="str">
        <f t="shared" ref="AM291" si="391">IFERROR(IF(AN291="","",IF(AN291&lt;=0.2,"Leve",IF(AN291&lt;=0.4,"Menor",IF(AN291&lt;=0.6,"Moderado",IF(AN291&lt;=0.8,"Mayor","Catastrófico"))))),"")</f>
        <v>Menor</v>
      </c>
      <c r="AN291" s="388">
        <f t="shared" ref="AN291" si="392">IFERROR(LOOKUP(MAX(AL291:AL297)+1,(AL291:AL297)),"")</f>
        <v>0.25312499999999999</v>
      </c>
      <c r="AO291" s="384" t="str">
        <f t="shared" ref="AO291" si="393">IFERROR(IF(OR(AND(AJ291="Muy Baja",AM291="Leve"),AND(AJ291="Muy Baja",AM291="Menor"),AND(AJ291="Baja",AM291="Leve")),"Bajo",IF(OR(AND(AJ291="Muy baja",AM291="Moderado"),AND(AJ291="Baja",AM291="Menor"),AND(AJ291="Baja",AM291="Moderado"),AND(AJ291="Media",AM291="Leve"),AND(AJ291="Media",AM291="Menor"),AND(AJ291="Media",AM291="Moderado"),AND(AJ291="Alta",AM291="Leve"),AND(AJ291="Alta",AM291="Menor")),"Moderado",IF(OR(AND(AJ291="Muy Baja",AM291="Mayor"),AND(AJ291="Baja",AM291="Mayor"),AND(AJ291="Media",AM291="Mayor"),AND(AJ291="Alta",AM291="Moderado"),AND(AJ291="Alta",AM291="Mayor"),AND(AJ291="Muy Alta",AM291="Leve"),AND(AJ291="Muy Alta",AM291="Menor"),AND(AJ291="Muy Alta",AM291="Moderado"),AND(AJ291="Muy Alta",AM291="Mayor")),"Alto",IF(OR(AND(AJ291="Muy Baja",AM291="Catastrófico"),AND(AJ291="Baja",AM291="Catastrófico"),AND(AJ291="Media",AM291="Catastrófico"),AND(AJ291="Alta",AM291="Catastrófico"),AND(AJ291="Muy Alta",AM291="Catastrófico")),"Extremo","")))),"")</f>
        <v>Bajo</v>
      </c>
      <c r="AP291" s="367" t="s">
        <v>821</v>
      </c>
      <c r="AQ291" s="120" t="s">
        <v>105</v>
      </c>
      <c r="AR291" s="134" t="s">
        <v>94</v>
      </c>
      <c r="AS291" s="134" t="s">
        <v>94</v>
      </c>
      <c r="AT291" s="134" t="s">
        <v>94</v>
      </c>
      <c r="AU291" s="134" t="s">
        <v>94</v>
      </c>
      <c r="AV291" s="402" t="s">
        <v>1631</v>
      </c>
      <c r="AW291" s="142" t="s">
        <v>91</v>
      </c>
      <c r="AX291" s="264" t="s">
        <v>2867</v>
      </c>
      <c r="AY291" s="265" t="s">
        <v>3673</v>
      </c>
      <c r="AZ291" s="266" t="s">
        <v>3674</v>
      </c>
      <c r="BA291" s="143" t="s">
        <v>105</v>
      </c>
      <c r="BB291" s="128"/>
      <c r="BC291" s="128"/>
      <c r="BD291" s="128"/>
      <c r="BE291" s="373" t="s">
        <v>2891</v>
      </c>
      <c r="BF291" s="374"/>
      <c r="BG291" s="374"/>
      <c r="BH291" s="131"/>
      <c r="BI291" s="90"/>
      <c r="BJ291" s="90"/>
      <c r="BK291" s="90"/>
      <c r="BL291" s="90"/>
      <c r="BM291" s="90"/>
      <c r="BN291" s="90"/>
      <c r="BO291" s="90"/>
      <c r="BP291" s="90"/>
      <c r="BQ291" s="90"/>
      <c r="BR291" s="90"/>
      <c r="BS291" s="90"/>
      <c r="BT291" s="90"/>
      <c r="BU291" s="90"/>
      <c r="BV291" s="90"/>
      <c r="BW291" s="90"/>
      <c r="BX291" s="90"/>
      <c r="BY291" s="90"/>
      <c r="BZ291" s="90"/>
      <c r="CA291" s="90"/>
      <c r="CB291" s="90"/>
      <c r="CC291" s="90"/>
      <c r="CD291" s="90"/>
      <c r="CE291" s="90"/>
      <c r="CF291" s="90"/>
      <c r="CG291" s="90"/>
      <c r="CH291" s="90"/>
      <c r="CI291" s="90"/>
      <c r="CJ291" s="90"/>
      <c r="CK291" s="90"/>
      <c r="CL291" s="90"/>
      <c r="CM291" s="90"/>
      <c r="CN291" s="90"/>
      <c r="CO291" s="90"/>
      <c r="CP291" s="90"/>
      <c r="CQ291" s="90"/>
      <c r="CR291" s="90"/>
      <c r="CS291" s="90"/>
      <c r="CT291" s="90"/>
      <c r="CU291" s="90"/>
      <c r="CV291" s="90"/>
      <c r="CW291" s="90"/>
      <c r="CX291" s="90"/>
      <c r="CY291" s="90"/>
      <c r="CZ291" s="90"/>
      <c r="DA291" s="90"/>
      <c r="DB291" s="90"/>
      <c r="DC291" s="90"/>
      <c r="DD291" s="90"/>
      <c r="DE291" s="90"/>
      <c r="DF291" s="90"/>
      <c r="DG291" s="90"/>
      <c r="DH291" s="90"/>
      <c r="DI291" s="90"/>
      <c r="DJ291" s="90"/>
      <c r="DK291" s="90"/>
      <c r="DL291" s="90"/>
      <c r="DM291" s="90"/>
      <c r="DN291" s="90"/>
      <c r="DO291" s="90"/>
      <c r="DP291" s="90"/>
      <c r="DQ291" s="90"/>
      <c r="DR291" s="90"/>
      <c r="DS291" s="90"/>
      <c r="DT291" s="90"/>
      <c r="DU291" s="90"/>
      <c r="DV291" s="90"/>
      <c r="DW291" s="90"/>
      <c r="DX291" s="90"/>
      <c r="DY291" s="90"/>
      <c r="DZ291" s="90"/>
      <c r="EA291" s="90"/>
      <c r="EB291" s="90"/>
      <c r="EC291" s="90"/>
      <c r="ED291" s="90"/>
      <c r="EE291" s="90"/>
      <c r="EF291" s="90"/>
      <c r="EG291" s="90"/>
      <c r="EH291" s="90"/>
      <c r="EI291" s="90"/>
      <c r="EJ291" s="90"/>
      <c r="EK291" s="90"/>
      <c r="EL291" s="90"/>
      <c r="EM291" s="90"/>
      <c r="EN291" s="90"/>
      <c r="EO291" s="90"/>
      <c r="EP291" s="90"/>
      <c r="EQ291" s="90"/>
      <c r="ER291" s="90"/>
      <c r="ES291" s="90"/>
      <c r="ET291" s="90"/>
      <c r="EU291" s="90"/>
      <c r="EV291" s="90"/>
      <c r="EW291" s="90"/>
      <c r="EX291" s="90"/>
      <c r="EY291" s="90"/>
      <c r="EZ291" s="90"/>
      <c r="FA291" s="90"/>
      <c r="FB291" s="90"/>
      <c r="FC291" s="90"/>
      <c r="FD291" s="90"/>
      <c r="FE291" s="90"/>
      <c r="FF291" s="90"/>
      <c r="FG291" s="90"/>
      <c r="FH291" s="90"/>
      <c r="FI291" s="90"/>
      <c r="FJ291" s="90"/>
      <c r="FK291" s="90"/>
      <c r="FL291" s="90"/>
      <c r="FM291" s="90"/>
      <c r="FN291" s="90"/>
      <c r="FO291" s="90"/>
      <c r="FP291" s="90"/>
      <c r="FQ291" s="90"/>
      <c r="FR291" s="90"/>
      <c r="FS291" s="90"/>
      <c r="FT291" s="90"/>
      <c r="FU291" s="90"/>
      <c r="FV291" s="90"/>
      <c r="FW291" s="90"/>
      <c r="FX291" s="90"/>
      <c r="FY291" s="90"/>
      <c r="FZ291" s="90"/>
      <c r="GA291" s="90"/>
      <c r="GB291" s="90"/>
      <c r="GC291" s="90"/>
      <c r="GD291" s="90"/>
      <c r="GE291" s="90"/>
      <c r="GF291" s="90"/>
      <c r="GG291" s="90"/>
      <c r="GH291" s="90"/>
      <c r="GI291" s="90"/>
      <c r="GJ291" s="90"/>
      <c r="GK291" s="90"/>
      <c r="GL291" s="90"/>
      <c r="GM291" s="90"/>
      <c r="GN291" s="90"/>
      <c r="GO291" s="90"/>
      <c r="GP291" s="90"/>
      <c r="GQ291" s="90"/>
      <c r="GR291" s="90"/>
      <c r="GS291" s="90"/>
      <c r="GT291" s="90"/>
      <c r="GU291" s="90"/>
      <c r="GV291" s="90"/>
      <c r="GW291" s="90"/>
      <c r="GX291" s="90"/>
      <c r="GY291" s="90"/>
      <c r="GZ291" s="90"/>
      <c r="HA291" s="90"/>
      <c r="HB291" s="90"/>
      <c r="HC291" s="90"/>
      <c r="HD291" s="90"/>
      <c r="HE291" s="90"/>
      <c r="HF291" s="90"/>
      <c r="HG291" s="90"/>
      <c r="HH291" s="90"/>
      <c r="HI291" s="90"/>
      <c r="HJ291" s="90"/>
      <c r="HK291" s="90"/>
      <c r="HL291" s="90"/>
      <c r="HM291" s="90"/>
      <c r="HN291" s="90"/>
      <c r="HO291" s="90"/>
      <c r="HP291" s="90"/>
      <c r="HQ291" s="90"/>
      <c r="HR291" s="90"/>
      <c r="HS291" s="90"/>
      <c r="HT291" s="90"/>
      <c r="HU291" s="90"/>
      <c r="HV291" s="90"/>
      <c r="HW291" s="90"/>
      <c r="HX291" s="90"/>
      <c r="HY291" s="90"/>
      <c r="HZ291" s="90"/>
      <c r="IA291" s="90"/>
      <c r="IB291" s="90"/>
      <c r="IC291" s="90"/>
      <c r="ID291" s="90"/>
      <c r="IE291" s="90"/>
      <c r="IF291" s="90"/>
      <c r="IG291" s="90"/>
      <c r="IH291" s="90"/>
      <c r="II291" s="90"/>
      <c r="IJ291" s="90"/>
      <c r="IK291" s="90"/>
      <c r="IL291" s="90"/>
      <c r="IM291" s="90"/>
      <c r="IN291" s="90"/>
      <c r="IO291" s="90"/>
      <c r="IP291" s="90"/>
      <c r="IQ291" s="90"/>
      <c r="IR291" s="90"/>
      <c r="IS291" s="90"/>
      <c r="IT291" s="90"/>
      <c r="IU291" s="90"/>
      <c r="IV291" s="90"/>
      <c r="IW291" s="90"/>
      <c r="IX291" s="90"/>
      <c r="IY291" s="90"/>
      <c r="IZ291" s="90"/>
      <c r="JA291" s="90"/>
      <c r="JB291" s="90"/>
      <c r="JC291" s="90"/>
      <c r="JD291" s="90"/>
      <c r="JE291" s="90"/>
      <c r="JF291" s="90"/>
      <c r="JG291" s="90"/>
      <c r="JH291" s="90"/>
      <c r="JI291" s="90"/>
      <c r="JJ291" s="90"/>
      <c r="JK291" s="90"/>
      <c r="JL291" s="90"/>
      <c r="JM291" s="90"/>
      <c r="JN291" s="90"/>
      <c r="JO291" s="90"/>
      <c r="JP291" s="90"/>
      <c r="JQ291" s="90"/>
      <c r="JR291" s="90"/>
      <c r="JS291" s="90"/>
      <c r="JT291" s="90"/>
      <c r="JU291" s="90"/>
      <c r="JV291" s="90"/>
      <c r="JW291" s="90"/>
      <c r="JX291" s="90"/>
      <c r="JY291" s="90"/>
      <c r="JZ291" s="90"/>
      <c r="KA291" s="90"/>
      <c r="KB291" s="90"/>
      <c r="KC291" s="90"/>
      <c r="KD291" s="90"/>
      <c r="KE291" s="90"/>
      <c r="KF291" s="90"/>
      <c r="KG291" s="90"/>
      <c r="KH291" s="90"/>
      <c r="KI291" s="90"/>
      <c r="KJ291" s="90"/>
      <c r="KK291" s="90"/>
      <c r="KL291" s="90"/>
      <c r="KM291" s="90"/>
      <c r="KN291" s="90"/>
      <c r="KO291" s="90"/>
      <c r="KP291" s="90"/>
      <c r="KQ291" s="90"/>
      <c r="KR291" s="90"/>
      <c r="KS291" s="90"/>
      <c r="KT291" s="90"/>
      <c r="KU291" s="90"/>
      <c r="KV291" s="90"/>
      <c r="KW291" s="90"/>
      <c r="KX291" s="90"/>
      <c r="KY291" s="90"/>
      <c r="KZ291" s="90"/>
      <c r="LA291" s="90"/>
      <c r="LB291" s="90"/>
      <c r="LC291" s="90"/>
      <c r="LD291" s="90"/>
      <c r="LE291" s="90"/>
      <c r="LF291" s="90"/>
      <c r="LG291" s="90"/>
      <c r="LH291" s="90"/>
      <c r="LI291" s="90"/>
      <c r="LJ291" s="90"/>
      <c r="LK291" s="90"/>
      <c r="LL291" s="90"/>
      <c r="LM291" s="90"/>
      <c r="LN291" s="90"/>
      <c r="LO291" s="90"/>
      <c r="LP291" s="90"/>
      <c r="LQ291" s="90"/>
      <c r="LR291" s="90"/>
      <c r="LS291" s="90"/>
      <c r="LT291" s="90"/>
      <c r="LU291" s="90"/>
      <c r="LV291" s="90"/>
      <c r="LW291" s="90"/>
      <c r="LX291" s="90"/>
      <c r="LY291" s="90"/>
      <c r="LZ291" s="90"/>
      <c r="MA291" s="90"/>
      <c r="MB291" s="90"/>
      <c r="MC291" s="90"/>
      <c r="MD291" s="90"/>
      <c r="ME291" s="90"/>
      <c r="MF291" s="90"/>
      <c r="MG291" s="90"/>
      <c r="MH291" s="90"/>
      <c r="MI291" s="90"/>
      <c r="MJ291" s="90"/>
      <c r="MK291" s="90"/>
      <c r="ML291" s="90"/>
      <c r="MM291" s="90"/>
      <c r="MN291" s="90"/>
      <c r="MO291" s="90"/>
      <c r="MP291" s="90"/>
      <c r="MQ291" s="90"/>
      <c r="MR291" s="90"/>
      <c r="MS291" s="90"/>
      <c r="MT291" s="90"/>
      <c r="MU291" s="90"/>
      <c r="MV291" s="90"/>
      <c r="MW291" s="90"/>
      <c r="MX291" s="90"/>
      <c r="MY291" s="90"/>
      <c r="MZ291" s="90"/>
      <c r="NA291" s="90"/>
      <c r="NB291" s="90"/>
      <c r="NC291" s="90"/>
      <c r="ND291" s="90"/>
      <c r="NE291" s="90"/>
      <c r="NF291" s="90"/>
      <c r="NG291" s="90"/>
      <c r="NH291" s="90"/>
      <c r="NI291" s="90"/>
      <c r="NJ291" s="90"/>
      <c r="NK291" s="90"/>
      <c r="NL291" s="90"/>
      <c r="NM291" s="90"/>
      <c r="NN291" s="90"/>
      <c r="NO291" s="90"/>
      <c r="NP291" s="90"/>
      <c r="NQ291" s="90"/>
      <c r="NR291" s="90"/>
      <c r="NS291" s="90"/>
      <c r="NT291" s="90"/>
      <c r="NU291" s="90"/>
      <c r="NV291" s="90"/>
      <c r="NW291" s="90"/>
      <c r="NX291" s="90"/>
      <c r="NY291" s="90"/>
      <c r="NZ291" s="90"/>
      <c r="OA291" s="90"/>
      <c r="OB291" s="90"/>
      <c r="OC291" s="90"/>
      <c r="OD291" s="90"/>
      <c r="OE291" s="90"/>
      <c r="OF291" s="90"/>
      <c r="OG291" s="90"/>
      <c r="OH291" s="90"/>
      <c r="OI291" s="90"/>
      <c r="OJ291" s="90"/>
      <c r="OK291" s="90"/>
      <c r="OL291" s="90"/>
      <c r="OM291" s="90"/>
      <c r="ON291" s="90"/>
      <c r="OO291" s="90"/>
      <c r="OP291" s="90"/>
      <c r="OQ291" s="90"/>
      <c r="OR291" s="90"/>
      <c r="OS291" s="90"/>
      <c r="OT291" s="90"/>
      <c r="OU291" s="90"/>
      <c r="OV291" s="90"/>
      <c r="OW291" s="90"/>
      <c r="OX291" s="90"/>
      <c r="OY291" s="90"/>
      <c r="OZ291" s="90"/>
      <c r="PA291" s="90"/>
      <c r="PB291" s="90"/>
      <c r="PC291" s="90"/>
      <c r="PD291" s="90"/>
      <c r="PE291" s="90"/>
      <c r="PF291" s="90"/>
      <c r="PG291" s="90"/>
      <c r="PH291" s="90"/>
      <c r="PI291" s="90"/>
      <c r="PJ291" s="90"/>
      <c r="PK291" s="90"/>
      <c r="PL291" s="90"/>
      <c r="PM291" s="90"/>
      <c r="PN291" s="90"/>
      <c r="PO291" s="90"/>
      <c r="PP291" s="90"/>
      <c r="PQ291" s="90"/>
      <c r="PR291" s="90"/>
      <c r="PS291" s="90"/>
      <c r="PT291" s="90"/>
      <c r="PU291" s="90"/>
      <c r="PV291" s="90"/>
      <c r="PW291" s="90"/>
      <c r="PX291" s="90"/>
      <c r="PY291" s="90"/>
      <c r="PZ291" s="90"/>
      <c r="QA291" s="90"/>
      <c r="QB291" s="90"/>
      <c r="QC291" s="90"/>
      <c r="QD291" s="90"/>
      <c r="QE291" s="90"/>
      <c r="QF291" s="90"/>
      <c r="QG291" s="90"/>
      <c r="QH291" s="90"/>
      <c r="QI291" s="90"/>
      <c r="QJ291" s="90"/>
      <c r="QK291" s="90"/>
      <c r="QL291" s="90"/>
      <c r="QM291" s="90"/>
      <c r="QN291" s="90"/>
      <c r="QO291" s="90"/>
      <c r="QP291" s="90"/>
      <c r="QQ291" s="90"/>
      <c r="QR291" s="90"/>
      <c r="QS291" s="90"/>
      <c r="QT291" s="90"/>
      <c r="QU291" s="90"/>
      <c r="QV291" s="90"/>
      <c r="QW291" s="90"/>
      <c r="QX291" s="90"/>
      <c r="QY291" s="90"/>
      <c r="QZ291" s="90"/>
      <c r="RA291" s="90"/>
      <c r="RB291" s="90"/>
      <c r="RC291" s="90"/>
      <c r="RD291" s="90"/>
      <c r="RE291" s="90"/>
      <c r="RF291" s="90"/>
      <c r="RG291" s="90"/>
      <c r="RH291" s="90"/>
      <c r="RI291" s="90"/>
      <c r="RJ291" s="90"/>
      <c r="RK291" s="90"/>
      <c r="RL291" s="90"/>
      <c r="RM291" s="90"/>
      <c r="RN291" s="90"/>
      <c r="RO291" s="90"/>
      <c r="RP291" s="90"/>
      <c r="RQ291" s="90"/>
      <c r="RR291" s="90"/>
      <c r="RS291" s="90"/>
      <c r="RT291" s="90"/>
      <c r="RU291" s="90"/>
      <c r="RV291" s="90"/>
      <c r="RW291" s="90"/>
      <c r="RX291" s="90"/>
      <c r="RY291" s="90"/>
      <c r="RZ291" s="90"/>
      <c r="SA291" s="90"/>
      <c r="SB291" s="90"/>
      <c r="SC291" s="90"/>
      <c r="SD291" s="90"/>
      <c r="SE291" s="90"/>
      <c r="SF291" s="90"/>
      <c r="SG291" s="90"/>
      <c r="SH291" s="90"/>
      <c r="SI291" s="90"/>
      <c r="SJ291" s="90"/>
      <c r="SK291" s="90"/>
      <c r="SL291" s="90"/>
      <c r="SM291" s="90"/>
      <c r="SN291" s="90"/>
      <c r="SO291" s="90"/>
      <c r="SP291" s="90"/>
      <c r="SQ291" s="90"/>
      <c r="SR291" s="90"/>
      <c r="SS291" s="90"/>
      <c r="ST291" s="90"/>
      <c r="SU291" s="90"/>
      <c r="SV291" s="90"/>
      <c r="SW291" s="90"/>
      <c r="SX291" s="90"/>
      <c r="SY291" s="90"/>
      <c r="SZ291" s="90"/>
      <c r="TA291" s="90"/>
      <c r="TB291" s="90"/>
      <c r="TC291" s="90"/>
      <c r="TD291" s="90"/>
      <c r="TE291" s="90"/>
      <c r="TF291" s="90"/>
      <c r="TG291" s="90"/>
      <c r="TH291" s="90"/>
      <c r="TI291" s="90"/>
      <c r="TJ291" s="90"/>
      <c r="TK291" s="90"/>
      <c r="TL291" s="90"/>
      <c r="TM291" s="90"/>
      <c r="TN291" s="90"/>
      <c r="TO291" s="90"/>
      <c r="TP291" s="90"/>
      <c r="TQ291" s="90"/>
      <c r="TR291" s="90"/>
      <c r="TS291" s="90"/>
      <c r="TT291" s="90"/>
      <c r="TU291" s="90"/>
      <c r="TV291" s="90"/>
      <c r="TW291" s="90"/>
      <c r="TX291" s="90"/>
      <c r="TY291" s="90"/>
      <c r="TZ291" s="90"/>
      <c r="UA291" s="90"/>
      <c r="UB291" s="90"/>
      <c r="UC291" s="90"/>
      <c r="UD291" s="90"/>
      <c r="UE291" s="90"/>
      <c r="UF291" s="90"/>
      <c r="UG291" s="90"/>
      <c r="UH291" s="90"/>
      <c r="UI291" s="90"/>
      <c r="UJ291" s="90"/>
      <c r="UK291" s="90"/>
      <c r="UL291" s="90"/>
      <c r="UM291" s="90"/>
      <c r="UN291" s="90"/>
      <c r="UO291" s="90"/>
      <c r="UP291" s="90"/>
      <c r="UQ291" s="90"/>
      <c r="UR291" s="90"/>
      <c r="US291" s="90"/>
      <c r="UT291" s="90"/>
      <c r="UU291" s="90"/>
      <c r="UV291" s="90"/>
      <c r="UW291" s="90"/>
      <c r="UX291" s="90"/>
      <c r="UY291" s="90"/>
      <c r="UZ291" s="90"/>
      <c r="VA291" s="90"/>
      <c r="VB291" s="90"/>
      <c r="VC291" s="90"/>
      <c r="VD291" s="90"/>
      <c r="VE291" s="90"/>
      <c r="VF291" s="90"/>
      <c r="VG291" s="90"/>
      <c r="VH291" s="90"/>
      <c r="VI291" s="90"/>
      <c r="VJ291" s="90"/>
      <c r="VK291" s="90"/>
      <c r="VL291" s="90"/>
      <c r="VM291" s="90"/>
      <c r="VN291" s="90"/>
      <c r="VO291" s="90"/>
      <c r="VP291" s="90"/>
      <c r="VQ291" s="90"/>
      <c r="VR291" s="90"/>
      <c r="VS291" s="90"/>
      <c r="VT291" s="90"/>
      <c r="VU291" s="90"/>
      <c r="VV291" s="90"/>
      <c r="VW291" s="90"/>
      <c r="VX291" s="90"/>
      <c r="VY291" s="90"/>
      <c r="VZ291" s="90"/>
      <c r="WA291" s="90"/>
      <c r="WB291" s="90"/>
      <c r="WC291" s="90"/>
      <c r="WD291" s="90"/>
      <c r="WE291" s="90"/>
      <c r="WF291" s="90"/>
      <c r="WG291" s="90"/>
      <c r="WH291" s="90"/>
      <c r="WI291" s="90"/>
      <c r="WJ291" s="90"/>
      <c r="WK291" s="90"/>
      <c r="WL291" s="90"/>
      <c r="WM291" s="90"/>
      <c r="WN291" s="90"/>
      <c r="WO291" s="90"/>
      <c r="WP291" s="90"/>
      <c r="WQ291" s="90"/>
      <c r="WR291" s="90"/>
      <c r="WS291" s="90"/>
      <c r="WT291" s="90"/>
      <c r="WU291" s="90"/>
      <c r="WV291" s="90"/>
      <c r="WW291" s="90"/>
      <c r="WX291" s="90"/>
      <c r="WY291" s="90"/>
      <c r="WZ291" s="90"/>
      <c r="XA291" s="90"/>
      <c r="XB291" s="90"/>
      <c r="XC291" s="90"/>
      <c r="XD291" s="90"/>
      <c r="XE291" s="90"/>
      <c r="XF291" s="90"/>
      <c r="XG291" s="90"/>
      <c r="XH291" s="90"/>
      <c r="XI291" s="90"/>
      <c r="XJ291" s="90"/>
      <c r="XK291" s="90"/>
      <c r="XL291" s="90"/>
      <c r="XM291" s="90"/>
      <c r="XN291" s="90"/>
      <c r="XO291" s="90"/>
      <c r="XP291" s="90"/>
      <c r="XQ291" s="90"/>
      <c r="XR291" s="90"/>
      <c r="XS291" s="90"/>
      <c r="XT291" s="90"/>
      <c r="XU291" s="90"/>
      <c r="XV291" s="90"/>
      <c r="XW291" s="90"/>
      <c r="XX291" s="90"/>
      <c r="XY291" s="90"/>
      <c r="XZ291" s="90"/>
      <c r="YA291" s="90"/>
      <c r="YB291" s="90"/>
      <c r="YC291" s="90"/>
      <c r="YD291" s="90"/>
      <c r="YE291" s="90"/>
      <c r="YF291" s="90"/>
      <c r="YG291" s="90"/>
      <c r="YH291" s="90"/>
      <c r="YI291" s="90"/>
      <c r="YJ291" s="90"/>
      <c r="YK291" s="90"/>
      <c r="YL291" s="90"/>
      <c r="YM291" s="90"/>
      <c r="YN291" s="90"/>
      <c r="YO291" s="90"/>
      <c r="YP291" s="90"/>
      <c r="YQ291" s="90"/>
      <c r="YR291" s="90"/>
      <c r="YS291" s="90"/>
      <c r="YT291" s="90"/>
      <c r="YU291" s="90"/>
      <c r="YV291" s="90"/>
      <c r="YW291" s="90"/>
      <c r="YX291" s="90"/>
      <c r="YY291" s="90"/>
      <c r="YZ291" s="90"/>
      <c r="ZA291" s="90"/>
      <c r="ZB291" s="90"/>
      <c r="ZC291" s="90"/>
      <c r="ZD291" s="90"/>
      <c r="ZE291" s="90"/>
      <c r="ZF291" s="90"/>
      <c r="ZG291" s="90"/>
      <c r="ZH291" s="90"/>
      <c r="ZI291" s="90"/>
      <c r="ZJ291" s="90"/>
      <c r="ZK291" s="90"/>
      <c r="ZL291" s="90"/>
      <c r="ZM291" s="90"/>
      <c r="ZN291" s="90"/>
      <c r="ZO291" s="90"/>
      <c r="ZP291" s="90"/>
      <c r="ZQ291" s="90"/>
      <c r="ZR291" s="90"/>
      <c r="ZS291" s="90"/>
      <c r="ZT291" s="90"/>
      <c r="ZU291" s="90"/>
      <c r="ZV291" s="90"/>
      <c r="ZW291" s="90"/>
      <c r="ZX291" s="90"/>
      <c r="ZY291" s="90"/>
      <c r="ZZ291" s="90"/>
      <c r="AAA291" s="90"/>
      <c r="AAB291" s="90"/>
      <c r="AAC291" s="90"/>
      <c r="AAD291" s="90"/>
      <c r="AAE291" s="90"/>
      <c r="AAF291" s="90"/>
      <c r="AAG291" s="90"/>
      <c r="AAH291" s="90"/>
      <c r="AAI291" s="90"/>
      <c r="AAJ291" s="90"/>
      <c r="AAK291" s="90"/>
      <c r="AAL291" s="90"/>
      <c r="AAM291" s="90"/>
      <c r="AAN291" s="90"/>
      <c r="AAO291" s="90"/>
      <c r="AAP291" s="90"/>
      <c r="AAQ291" s="90"/>
      <c r="AAR291" s="90"/>
      <c r="AAS291" s="90"/>
      <c r="AAT291" s="90"/>
      <c r="AAU291" s="90"/>
      <c r="AAV291" s="90"/>
      <c r="AAW291" s="90"/>
      <c r="AAX291" s="90"/>
      <c r="AAY291" s="90"/>
      <c r="AAZ291" s="90"/>
      <c r="ABA291" s="90"/>
      <c r="ABB291" s="90"/>
      <c r="ABC291" s="90"/>
      <c r="ABD291" s="90"/>
      <c r="ABE291" s="90"/>
      <c r="ABF291" s="90"/>
      <c r="ABG291" s="90"/>
      <c r="ABH291" s="90"/>
      <c r="ABI291" s="90"/>
      <c r="ABJ291" s="90"/>
      <c r="ABK291" s="90"/>
      <c r="ABL291" s="90"/>
      <c r="ABM291" s="90"/>
      <c r="ABN291" s="90"/>
      <c r="ABO291" s="90"/>
      <c r="ABP291" s="90"/>
      <c r="ABQ291" s="90"/>
      <c r="ABR291" s="90"/>
      <c r="ABS291" s="90"/>
      <c r="ABT291" s="90"/>
      <c r="ABU291" s="90"/>
      <c r="ABV291" s="90"/>
      <c r="ABW291" s="90"/>
      <c r="ABX291" s="90"/>
      <c r="ABY291" s="90"/>
      <c r="ABZ291" s="90"/>
      <c r="ACA291" s="90"/>
      <c r="ACB291" s="90"/>
      <c r="ACC291" s="90"/>
      <c r="ACD291" s="90"/>
      <c r="ACE291" s="90"/>
      <c r="ACF291" s="90"/>
      <c r="ACG291" s="90"/>
      <c r="ACH291" s="90"/>
      <c r="ACI291" s="90"/>
      <c r="ACJ291" s="90"/>
      <c r="ACK291" s="90"/>
      <c r="ACL291" s="90"/>
      <c r="ACM291" s="90"/>
      <c r="ACN291" s="90"/>
      <c r="ACO291" s="90"/>
      <c r="ACP291" s="90"/>
      <c r="ACQ291" s="90"/>
      <c r="ACR291" s="90"/>
      <c r="ACS291" s="90"/>
      <c r="ACT291" s="90"/>
      <c r="ACU291" s="90"/>
      <c r="ACV291" s="90"/>
      <c r="ACW291" s="90"/>
      <c r="ACX291" s="90"/>
      <c r="ACY291" s="90"/>
      <c r="ACZ291" s="90"/>
      <c r="ADA291" s="90"/>
      <c r="ADB291" s="90"/>
      <c r="ADC291" s="90"/>
      <c r="ADD291" s="90"/>
      <c r="ADE291" s="90"/>
      <c r="ADF291" s="90"/>
      <c r="ADG291" s="90"/>
      <c r="ADH291" s="90"/>
      <c r="ADI291" s="90"/>
      <c r="ADJ291" s="90"/>
      <c r="ADK291" s="90"/>
      <c r="ADL291" s="90"/>
      <c r="ADM291" s="90"/>
      <c r="ADN291" s="90"/>
      <c r="ADO291" s="90"/>
      <c r="ADP291" s="90"/>
      <c r="ADQ291" s="90"/>
      <c r="ADR291" s="90"/>
      <c r="ADS291" s="90"/>
      <c r="ADT291" s="90"/>
      <c r="ADU291" s="90"/>
      <c r="ADV291" s="90"/>
      <c r="ADW291" s="90"/>
      <c r="ADX291" s="90"/>
      <c r="ADY291" s="90"/>
      <c r="ADZ291" s="90"/>
      <c r="AEA291" s="90"/>
      <c r="AEB291" s="90"/>
      <c r="AEC291" s="90"/>
      <c r="AED291" s="90"/>
      <c r="AEE291" s="90"/>
      <c r="AEF291" s="90"/>
      <c r="AEG291" s="90"/>
      <c r="AEH291" s="90"/>
      <c r="AEI291" s="90"/>
      <c r="AEJ291" s="90"/>
      <c r="AEK291" s="90"/>
      <c r="AEL291" s="90"/>
      <c r="AEM291" s="90"/>
      <c r="AEN291" s="90"/>
      <c r="AEO291" s="90"/>
      <c r="AEP291" s="90"/>
      <c r="AEQ291" s="90"/>
      <c r="AER291" s="90"/>
      <c r="AES291" s="90"/>
      <c r="AET291" s="90"/>
      <c r="AEU291" s="90"/>
      <c r="AEV291" s="90"/>
      <c r="AEW291" s="90"/>
      <c r="AEX291" s="90"/>
      <c r="AEY291" s="90"/>
      <c r="AEZ291" s="90"/>
      <c r="AFA291" s="90"/>
      <c r="AFB291" s="90"/>
      <c r="AFC291" s="90"/>
      <c r="AFD291" s="90"/>
      <c r="AFE291" s="90"/>
      <c r="AFF291" s="90"/>
      <c r="AFG291" s="90"/>
      <c r="AFH291" s="90"/>
      <c r="AFI291" s="90"/>
      <c r="AFJ291" s="90"/>
      <c r="AFK291" s="90"/>
      <c r="AFL291" s="90"/>
      <c r="AFM291" s="90"/>
      <c r="AFN291" s="90"/>
      <c r="AFO291" s="90"/>
      <c r="AFP291" s="90"/>
      <c r="AFQ291" s="90"/>
      <c r="AFR291" s="90"/>
      <c r="AFS291" s="90"/>
      <c r="AFT291" s="90"/>
      <c r="AFU291" s="90"/>
      <c r="AFV291" s="90"/>
      <c r="AFW291" s="90"/>
      <c r="AFX291" s="90"/>
      <c r="AFY291" s="90"/>
      <c r="AFZ291" s="90"/>
      <c r="AGA291" s="90"/>
      <c r="AGB291" s="90"/>
      <c r="AGC291" s="90"/>
      <c r="AGD291" s="90"/>
      <c r="AGE291" s="90"/>
      <c r="AGF291" s="90"/>
      <c r="AGG291" s="90"/>
      <c r="AGH291" s="90"/>
      <c r="AGI291" s="90"/>
      <c r="AGJ291" s="90"/>
      <c r="AGK291" s="90"/>
      <c r="AGL291" s="90"/>
      <c r="AGM291" s="90"/>
      <c r="AGN291" s="90"/>
      <c r="AGO291" s="90"/>
      <c r="AGP291" s="90"/>
      <c r="AGQ291" s="90"/>
      <c r="AGR291" s="90"/>
      <c r="AGS291" s="90"/>
      <c r="AGT291" s="90"/>
      <c r="AGU291" s="90"/>
      <c r="AGV291" s="90"/>
      <c r="AGW291" s="90"/>
      <c r="AGX291" s="90"/>
      <c r="AGY291" s="90"/>
      <c r="AGZ291" s="90"/>
      <c r="AHA291" s="90"/>
      <c r="AHB291" s="90"/>
      <c r="AHC291" s="90"/>
      <c r="AHD291" s="90"/>
      <c r="AHE291" s="90"/>
      <c r="AHF291" s="90"/>
      <c r="AHG291" s="90"/>
      <c r="AHH291" s="90"/>
      <c r="AHI291" s="90"/>
      <c r="AHJ291" s="90"/>
      <c r="AHK291" s="90"/>
      <c r="AHL291" s="90"/>
      <c r="AHM291" s="90"/>
      <c r="AHN291" s="90"/>
      <c r="AHO291" s="90"/>
      <c r="AHP291" s="90"/>
      <c r="AHQ291" s="90"/>
      <c r="AHR291" s="90"/>
      <c r="AHS291" s="90"/>
      <c r="AHT291" s="90"/>
      <c r="AHU291" s="90"/>
      <c r="AHV291" s="90"/>
      <c r="AHW291" s="90"/>
      <c r="AHX291" s="90"/>
      <c r="AHY291" s="90"/>
      <c r="AHZ291" s="90"/>
      <c r="AIA291" s="90"/>
      <c r="AIB291" s="90"/>
      <c r="AIC291" s="90"/>
      <c r="AID291" s="90"/>
      <c r="AIE291" s="90"/>
      <c r="AIF291" s="90"/>
      <c r="AIG291" s="90"/>
      <c r="AIH291" s="90"/>
      <c r="AII291" s="90"/>
      <c r="AIJ291" s="90"/>
      <c r="AIK291" s="90"/>
      <c r="AIL291" s="90"/>
      <c r="AIM291" s="90"/>
      <c r="AIN291" s="90"/>
      <c r="AIO291" s="90"/>
      <c r="AIP291" s="90"/>
      <c r="AIQ291" s="90"/>
      <c r="AIR291" s="90"/>
      <c r="AIS291" s="90"/>
      <c r="AIT291" s="90"/>
      <c r="AIU291" s="90"/>
      <c r="AIV291" s="90"/>
      <c r="AIW291" s="90"/>
      <c r="AIX291" s="90"/>
      <c r="AIY291" s="90"/>
      <c r="AIZ291" s="90"/>
      <c r="AJA291" s="90"/>
      <c r="AJB291" s="90"/>
      <c r="AJC291" s="90"/>
      <c r="AJD291" s="90"/>
      <c r="AJE291" s="90"/>
      <c r="AJF291" s="90"/>
      <c r="AJG291" s="90"/>
      <c r="AJH291" s="90"/>
      <c r="AJI291" s="90"/>
      <c r="AJJ291" s="90"/>
      <c r="AJK291" s="90"/>
      <c r="AJL291" s="90"/>
      <c r="AJM291" s="90"/>
      <c r="AJN291" s="90"/>
      <c r="AJO291" s="90"/>
      <c r="AJP291" s="90"/>
      <c r="AJQ291" s="90"/>
      <c r="AJR291" s="90"/>
      <c r="AJS291" s="90"/>
      <c r="AJT291" s="90"/>
      <c r="AJU291" s="90"/>
      <c r="AJV291" s="90"/>
      <c r="AJW291" s="90"/>
      <c r="AJX291" s="90"/>
      <c r="AJY291" s="90"/>
      <c r="AJZ291" s="90"/>
      <c r="AKA291" s="90"/>
      <c r="AKB291" s="90"/>
      <c r="AKC291" s="90"/>
      <c r="AKD291" s="90"/>
      <c r="AKE291" s="90"/>
      <c r="AKF291" s="90"/>
      <c r="AKG291" s="90"/>
      <c r="AKH291" s="90"/>
      <c r="AKI291" s="90"/>
      <c r="AKJ291" s="90"/>
      <c r="AKK291" s="90"/>
      <c r="AKL291" s="90"/>
      <c r="AKM291" s="90"/>
      <c r="AKN291" s="90"/>
      <c r="AKO291" s="90"/>
      <c r="AKP291" s="90"/>
      <c r="AKQ291" s="90"/>
      <c r="AKR291" s="90"/>
      <c r="AKS291" s="90"/>
      <c r="AKT291" s="90"/>
      <c r="AKU291" s="90"/>
      <c r="AKV291" s="90"/>
      <c r="AKW291" s="90"/>
      <c r="AKX291" s="90"/>
      <c r="AKY291" s="90"/>
      <c r="AKZ291" s="90"/>
      <c r="ALA291" s="90"/>
      <c r="ALB291" s="90"/>
      <c r="ALC291" s="90"/>
      <c r="ALD291" s="90"/>
      <c r="ALE291" s="90"/>
      <c r="ALF291" s="90"/>
      <c r="ALG291" s="90"/>
      <c r="ALH291" s="90"/>
      <c r="ALI291" s="90"/>
      <c r="ALJ291" s="90"/>
      <c r="ALK291" s="90"/>
      <c r="ALL291" s="90"/>
      <c r="ALM291" s="90"/>
      <c r="ALN291" s="90"/>
      <c r="ALO291" s="90"/>
      <c r="ALP291" s="90"/>
      <c r="ALQ291" s="90"/>
      <c r="ALR291" s="90"/>
      <c r="ALS291" s="90"/>
      <c r="ALT291" s="90"/>
      <c r="ALU291" s="90"/>
      <c r="ALV291" s="90"/>
      <c r="ALW291" s="90"/>
      <c r="ALX291" s="90"/>
      <c r="ALY291" s="90"/>
      <c r="ALZ291" s="90"/>
      <c r="AMA291" s="90"/>
      <c r="AMB291" s="90"/>
      <c r="AMC291" s="90"/>
      <c r="AMD291" s="90"/>
      <c r="AME291" s="90"/>
      <c r="AMF291" s="90"/>
      <c r="AMG291" s="90"/>
      <c r="AMH291" s="90"/>
    </row>
    <row r="292" spans="1:1022" ht="84" customHeight="1">
      <c r="A292" s="430">
        <v>106</v>
      </c>
      <c r="B292" s="433" t="s">
        <v>712</v>
      </c>
      <c r="C292" s="367"/>
      <c r="D292" s="433" t="s">
        <v>334</v>
      </c>
      <c r="E292" s="433" t="s">
        <v>348</v>
      </c>
      <c r="F292" s="401"/>
      <c r="G292" s="424"/>
      <c r="H292" s="368"/>
      <c r="I292" s="425"/>
      <c r="J292" s="136" t="s">
        <v>735</v>
      </c>
      <c r="K292" s="181" t="s">
        <v>1632</v>
      </c>
      <c r="L292" s="425"/>
      <c r="M292" s="425"/>
      <c r="N292" s="426"/>
      <c r="O292" s="369"/>
      <c r="P292" s="391"/>
      <c r="Q292" s="385"/>
      <c r="R292" s="393"/>
      <c r="S292" s="394"/>
      <c r="T292" s="385"/>
      <c r="U292" s="386"/>
      <c r="V292" s="136" t="s">
        <v>112</v>
      </c>
      <c r="W292" s="138" t="s">
        <v>1633</v>
      </c>
      <c r="X292" s="139" t="s">
        <v>1634</v>
      </c>
      <c r="Y292" s="145" t="s">
        <v>1635</v>
      </c>
      <c r="Z292" s="135" t="s">
        <v>195</v>
      </c>
      <c r="AA292" s="120" t="str">
        <f t="shared" si="365"/>
        <v>Impacto</v>
      </c>
      <c r="AB292" s="121" t="s">
        <v>808</v>
      </c>
      <c r="AC292" s="121" t="s">
        <v>728</v>
      </c>
      <c r="AD292" s="122" t="str">
        <f t="shared" si="363"/>
        <v>25%</v>
      </c>
      <c r="AE292" s="121" t="s">
        <v>729</v>
      </c>
      <c r="AF292" s="121" t="s">
        <v>730</v>
      </c>
      <c r="AG292" s="121" t="s">
        <v>731</v>
      </c>
      <c r="AH292" s="123">
        <f>IFERROR(IF(AND(AA291="Probabilidad",AA292="Probabilidad"),(AI291-(+AI291*AD292)),IF(AND(AA292="Probabilidad",AA291="Impacto"),(AI291-(+AI291*AD292)),IF(AA292="Impacto",AI291,""))),"")</f>
        <v>0.48</v>
      </c>
      <c r="AI292" s="122">
        <f t="shared" si="364"/>
        <v>0.48</v>
      </c>
      <c r="AJ292" s="387"/>
      <c r="AK292" s="388"/>
      <c r="AL292" s="124">
        <f t="shared" ref="AL292:AL318" si="394">IFERROR(IF(AND(AA291="Impacto",AA292="Impacto"),(AL291-(+AL291*AD292)),IF(AND(AA292="Impacto",AA291="Probabilidad"),(AL291-(+AL291*AD292)),IF(AA292="Probabilidad",AL291,""))),"")</f>
        <v>0.44999999999999996</v>
      </c>
      <c r="AM292" s="389"/>
      <c r="AN292" s="388"/>
      <c r="AO292" s="384"/>
      <c r="AP292" s="367"/>
      <c r="AQ292" s="120" t="s">
        <v>118</v>
      </c>
      <c r="AR292" s="134" t="s">
        <v>94</v>
      </c>
      <c r="AS292" s="134" t="s">
        <v>94</v>
      </c>
      <c r="AT292" s="134" t="s">
        <v>94</v>
      </c>
      <c r="AU292" s="134" t="s">
        <v>94</v>
      </c>
      <c r="AV292" s="402"/>
      <c r="AW292" s="142" t="s">
        <v>112</v>
      </c>
      <c r="AX292" s="128"/>
      <c r="AY292" s="129" t="s">
        <v>2869</v>
      </c>
      <c r="AZ292" s="130"/>
      <c r="BA292" s="143" t="s">
        <v>118</v>
      </c>
      <c r="BB292" s="128"/>
      <c r="BC292" s="128"/>
      <c r="BD292" s="128"/>
      <c r="BE292" s="373"/>
      <c r="BF292" s="374"/>
      <c r="BG292" s="374"/>
      <c r="BH292" s="131"/>
    </row>
    <row r="293" spans="1:1022" ht="132" customHeight="1">
      <c r="A293" s="430">
        <v>106</v>
      </c>
      <c r="B293" s="433" t="s">
        <v>712</v>
      </c>
      <c r="C293" s="367"/>
      <c r="D293" s="433" t="s">
        <v>334</v>
      </c>
      <c r="E293" s="433" t="s">
        <v>348</v>
      </c>
      <c r="F293" s="401"/>
      <c r="G293" s="424"/>
      <c r="H293" s="368"/>
      <c r="I293" s="425"/>
      <c r="J293" s="136" t="s">
        <v>741</v>
      </c>
      <c r="K293" s="181" t="s">
        <v>1636</v>
      </c>
      <c r="L293" s="425"/>
      <c r="M293" s="425"/>
      <c r="N293" s="426"/>
      <c r="O293" s="369"/>
      <c r="P293" s="391"/>
      <c r="Q293" s="385"/>
      <c r="R293" s="393"/>
      <c r="S293" s="394"/>
      <c r="T293" s="385"/>
      <c r="U293" s="386"/>
      <c r="V293" s="136" t="s">
        <v>124</v>
      </c>
      <c r="W293" s="138" t="s">
        <v>1637</v>
      </c>
      <c r="X293" s="139" t="s">
        <v>1638</v>
      </c>
      <c r="Y293" s="145" t="s">
        <v>1639</v>
      </c>
      <c r="Z293" s="135" t="s">
        <v>195</v>
      </c>
      <c r="AA293" s="120" t="str">
        <f t="shared" si="365"/>
        <v>Impacto</v>
      </c>
      <c r="AB293" s="121" t="s">
        <v>808</v>
      </c>
      <c r="AC293" s="121" t="s">
        <v>728</v>
      </c>
      <c r="AD293" s="122" t="str">
        <f t="shared" si="363"/>
        <v>25%</v>
      </c>
      <c r="AE293" s="121" t="s">
        <v>729</v>
      </c>
      <c r="AF293" s="121" t="s">
        <v>730</v>
      </c>
      <c r="AG293" s="121" t="s">
        <v>731</v>
      </c>
      <c r="AH293" s="123">
        <f t="shared" ref="AH293:AH297" si="395">IFERROR(IF(AND(AA292="Probabilidad",AA293="Probabilidad"),(AI292-(+AI292*AD293)),IF(AND(AA293="Probabilidad",AA292="Impacto"),(AI292-(+AI292*AD293)),IF(AA293="Impacto",AI292,""))),"")</f>
        <v>0.48</v>
      </c>
      <c r="AI293" s="122">
        <f t="shared" si="364"/>
        <v>0.48</v>
      </c>
      <c r="AJ293" s="387"/>
      <c r="AK293" s="388"/>
      <c r="AL293" s="124">
        <f t="shared" si="394"/>
        <v>0.33749999999999997</v>
      </c>
      <c r="AM293" s="389"/>
      <c r="AN293" s="388"/>
      <c r="AO293" s="384"/>
      <c r="AP293" s="367"/>
      <c r="AQ293" s="120" t="s">
        <v>128</v>
      </c>
      <c r="AR293" s="134" t="s">
        <v>94</v>
      </c>
      <c r="AS293" s="134" t="s">
        <v>94</v>
      </c>
      <c r="AT293" s="134" t="s">
        <v>94</v>
      </c>
      <c r="AU293" s="134" t="s">
        <v>94</v>
      </c>
      <c r="AV293" s="402"/>
      <c r="AW293" s="142" t="s">
        <v>124</v>
      </c>
      <c r="AX293" s="253" t="s">
        <v>2866</v>
      </c>
      <c r="AY293" s="271" t="s">
        <v>3416</v>
      </c>
      <c r="AZ293" s="272" t="s">
        <v>3417</v>
      </c>
      <c r="BA293" s="143" t="s">
        <v>128</v>
      </c>
      <c r="BB293" s="258" t="s">
        <v>2866</v>
      </c>
      <c r="BC293" s="258" t="s">
        <v>3913</v>
      </c>
      <c r="BD293" s="258" t="s">
        <v>3914</v>
      </c>
      <c r="BE293" s="373"/>
      <c r="BF293" s="374"/>
      <c r="BG293" s="374"/>
      <c r="BH293" s="131"/>
    </row>
    <row r="294" spans="1:1022" ht="96.95" customHeight="1">
      <c r="A294" s="430">
        <v>106</v>
      </c>
      <c r="B294" s="433" t="s">
        <v>712</v>
      </c>
      <c r="C294" s="367"/>
      <c r="D294" s="433" t="s">
        <v>334</v>
      </c>
      <c r="E294" s="433" t="s">
        <v>348</v>
      </c>
      <c r="F294" s="401"/>
      <c r="G294" s="424"/>
      <c r="H294" s="368"/>
      <c r="I294" s="425"/>
      <c r="J294" s="136" t="s">
        <v>749</v>
      </c>
      <c r="K294" s="137" t="s">
        <v>1640</v>
      </c>
      <c r="L294" s="425"/>
      <c r="M294" s="425"/>
      <c r="N294" s="426"/>
      <c r="O294" s="369"/>
      <c r="P294" s="391"/>
      <c r="Q294" s="385"/>
      <c r="R294" s="393"/>
      <c r="S294" s="394"/>
      <c r="T294" s="385"/>
      <c r="U294" s="386"/>
      <c r="V294" s="136" t="s">
        <v>131</v>
      </c>
      <c r="W294" s="138" t="s">
        <v>1641</v>
      </c>
      <c r="X294" s="139" t="s">
        <v>1642</v>
      </c>
      <c r="Y294" s="145" t="s">
        <v>94</v>
      </c>
      <c r="Z294" s="134" t="s">
        <v>1643</v>
      </c>
      <c r="AA294" s="120" t="str">
        <f t="shared" si="365"/>
        <v>Probabilidad</v>
      </c>
      <c r="AB294" s="121" t="s">
        <v>727</v>
      </c>
      <c r="AC294" s="121" t="s">
        <v>728</v>
      </c>
      <c r="AD294" s="122" t="str">
        <f t="shared" si="363"/>
        <v>40%</v>
      </c>
      <c r="AE294" s="121" t="s">
        <v>954</v>
      </c>
      <c r="AF294" s="121" t="s">
        <v>730</v>
      </c>
      <c r="AG294" s="121" t="s">
        <v>731</v>
      </c>
      <c r="AH294" s="123">
        <f t="shared" si="395"/>
        <v>0.28799999999999998</v>
      </c>
      <c r="AI294" s="122">
        <f t="shared" si="364"/>
        <v>0.28799999999999998</v>
      </c>
      <c r="AJ294" s="387"/>
      <c r="AK294" s="388"/>
      <c r="AL294" s="124">
        <f t="shared" si="394"/>
        <v>0.33749999999999997</v>
      </c>
      <c r="AM294" s="389"/>
      <c r="AN294" s="388"/>
      <c r="AO294" s="384"/>
      <c r="AP294" s="367"/>
      <c r="AQ294" s="120" t="s">
        <v>136</v>
      </c>
      <c r="AR294" s="134" t="s">
        <v>94</v>
      </c>
      <c r="AS294" s="134" t="s">
        <v>94</v>
      </c>
      <c r="AT294" s="134" t="s">
        <v>94</v>
      </c>
      <c r="AU294" s="134" t="s">
        <v>94</v>
      </c>
      <c r="AV294" s="402"/>
      <c r="AW294" s="142" t="s">
        <v>131</v>
      </c>
      <c r="AX294" s="128" t="s">
        <v>2866</v>
      </c>
      <c r="AY294" s="289" t="s">
        <v>3836</v>
      </c>
      <c r="AZ294" s="289" t="s">
        <v>3837</v>
      </c>
      <c r="BA294" s="143" t="s">
        <v>136</v>
      </c>
      <c r="BB294" s="128"/>
      <c r="BC294" s="128"/>
      <c r="BD294" s="128"/>
      <c r="BE294" s="373"/>
      <c r="BF294" s="374"/>
      <c r="BG294" s="374"/>
      <c r="BH294" s="131"/>
    </row>
    <row r="295" spans="1:1022" ht="114" customHeight="1">
      <c r="A295" s="430">
        <v>106</v>
      </c>
      <c r="B295" s="433" t="s">
        <v>712</v>
      </c>
      <c r="C295" s="367"/>
      <c r="D295" s="433" t="s">
        <v>334</v>
      </c>
      <c r="E295" s="433" t="s">
        <v>348</v>
      </c>
      <c r="F295" s="401"/>
      <c r="G295" s="424"/>
      <c r="H295" s="368"/>
      <c r="I295" s="425"/>
      <c r="J295" s="136" t="s">
        <v>756</v>
      </c>
      <c r="K295" s="137" t="s">
        <v>1644</v>
      </c>
      <c r="L295" s="425"/>
      <c r="M295" s="425"/>
      <c r="N295" s="426"/>
      <c r="O295" s="369"/>
      <c r="P295" s="391"/>
      <c r="Q295" s="385"/>
      <c r="R295" s="393"/>
      <c r="S295" s="394"/>
      <c r="T295" s="385"/>
      <c r="U295" s="386"/>
      <c r="V295" s="136" t="s">
        <v>139</v>
      </c>
      <c r="W295" s="138" t="s">
        <v>1645</v>
      </c>
      <c r="X295" s="139" t="s">
        <v>1646</v>
      </c>
      <c r="Y295" s="145" t="s">
        <v>1647</v>
      </c>
      <c r="Z295" s="134" t="s">
        <v>1643</v>
      </c>
      <c r="AA295" s="120" t="str">
        <f t="shared" si="365"/>
        <v>Probabilidad</v>
      </c>
      <c r="AB295" s="121" t="s">
        <v>727</v>
      </c>
      <c r="AC295" s="121" t="s">
        <v>728</v>
      </c>
      <c r="AD295" s="122" t="str">
        <f t="shared" si="363"/>
        <v>40%</v>
      </c>
      <c r="AE295" s="121" t="s">
        <v>729</v>
      </c>
      <c r="AF295" s="121" t="s">
        <v>730</v>
      </c>
      <c r="AG295" s="121" t="s">
        <v>731</v>
      </c>
      <c r="AH295" s="123">
        <f t="shared" si="395"/>
        <v>0.17279999999999998</v>
      </c>
      <c r="AI295" s="122">
        <f t="shared" si="364"/>
        <v>0.17279999999999998</v>
      </c>
      <c r="AJ295" s="387"/>
      <c r="AK295" s="388"/>
      <c r="AL295" s="124">
        <f t="shared" si="394"/>
        <v>0.33749999999999997</v>
      </c>
      <c r="AM295" s="389"/>
      <c r="AN295" s="388"/>
      <c r="AO295" s="384"/>
      <c r="AP295" s="367"/>
      <c r="AQ295" s="120" t="s">
        <v>145</v>
      </c>
      <c r="AR295" s="134" t="s">
        <v>94</v>
      </c>
      <c r="AS295" s="134" t="s">
        <v>94</v>
      </c>
      <c r="AT295" s="134" t="s">
        <v>94</v>
      </c>
      <c r="AU295" s="134" t="s">
        <v>94</v>
      </c>
      <c r="AV295" s="402"/>
      <c r="AW295" s="142" t="s">
        <v>139</v>
      </c>
      <c r="AX295" s="128" t="s">
        <v>2866</v>
      </c>
      <c r="AY295" s="289" t="s">
        <v>3838</v>
      </c>
      <c r="AZ295" s="289" t="s">
        <v>3839</v>
      </c>
      <c r="BA295" s="143" t="s">
        <v>145</v>
      </c>
      <c r="BB295" s="128"/>
      <c r="BC295" s="128"/>
      <c r="BD295" s="128"/>
      <c r="BE295" s="373"/>
      <c r="BF295" s="374"/>
      <c r="BG295" s="374"/>
      <c r="BH295" s="131"/>
    </row>
    <row r="296" spans="1:1022" ht="93" customHeight="1">
      <c r="A296" s="430">
        <v>106</v>
      </c>
      <c r="B296" s="433" t="s">
        <v>712</v>
      </c>
      <c r="C296" s="367"/>
      <c r="D296" s="433" t="s">
        <v>334</v>
      </c>
      <c r="E296" s="433" t="s">
        <v>348</v>
      </c>
      <c r="F296" s="401"/>
      <c r="G296" s="424"/>
      <c r="H296" s="368"/>
      <c r="I296" s="425"/>
      <c r="J296" s="136" t="s">
        <v>757</v>
      </c>
      <c r="K296" s="181" t="s">
        <v>1648</v>
      </c>
      <c r="L296" s="425"/>
      <c r="M296" s="425"/>
      <c r="N296" s="426"/>
      <c r="O296" s="369"/>
      <c r="P296" s="391"/>
      <c r="Q296" s="385"/>
      <c r="R296" s="393"/>
      <c r="S296" s="394"/>
      <c r="T296" s="385"/>
      <c r="U296" s="386"/>
      <c r="V296" s="136" t="s">
        <v>150</v>
      </c>
      <c r="W296" s="138" t="s">
        <v>1649</v>
      </c>
      <c r="X296" s="139" t="s">
        <v>1650</v>
      </c>
      <c r="Y296" s="145" t="s">
        <v>1651</v>
      </c>
      <c r="Z296" s="135" t="s">
        <v>195</v>
      </c>
      <c r="AA296" s="120" t="str">
        <f t="shared" si="365"/>
        <v>Impacto</v>
      </c>
      <c r="AB296" s="121" t="s">
        <v>808</v>
      </c>
      <c r="AC296" s="121" t="s">
        <v>728</v>
      </c>
      <c r="AD296" s="122" t="str">
        <f t="shared" si="363"/>
        <v>25%</v>
      </c>
      <c r="AE296" s="121" t="s">
        <v>729</v>
      </c>
      <c r="AF296" s="121" t="s">
        <v>730</v>
      </c>
      <c r="AG296" s="121" t="s">
        <v>731</v>
      </c>
      <c r="AH296" s="123">
        <f t="shared" si="395"/>
        <v>0.17279999999999998</v>
      </c>
      <c r="AI296" s="122">
        <f t="shared" si="364"/>
        <v>0.17279999999999998</v>
      </c>
      <c r="AJ296" s="387"/>
      <c r="AK296" s="388"/>
      <c r="AL296" s="124">
        <f t="shared" si="394"/>
        <v>0.25312499999999999</v>
      </c>
      <c r="AM296" s="389"/>
      <c r="AN296" s="388"/>
      <c r="AO296" s="384"/>
      <c r="AP296" s="367"/>
      <c r="AQ296" s="120" t="s">
        <v>155</v>
      </c>
      <c r="AR296" s="134" t="s">
        <v>94</v>
      </c>
      <c r="AS296" s="134" t="s">
        <v>94</v>
      </c>
      <c r="AT296" s="134" t="s">
        <v>94</v>
      </c>
      <c r="AU296" s="134" t="s">
        <v>94</v>
      </c>
      <c r="AV296" s="402"/>
      <c r="AW296" s="142" t="s">
        <v>150</v>
      </c>
      <c r="AX296" s="128"/>
      <c r="AY296" s="129" t="s">
        <v>2869</v>
      </c>
      <c r="AZ296" s="130"/>
      <c r="BA296" s="143" t="s">
        <v>155</v>
      </c>
      <c r="BB296" s="128"/>
      <c r="BC296" s="128"/>
      <c r="BD296" s="128"/>
      <c r="BE296" s="373"/>
      <c r="BF296" s="374"/>
      <c r="BG296" s="374"/>
      <c r="BH296" s="131"/>
    </row>
    <row r="297" spans="1:1022" ht="74.099999999999994" customHeight="1">
      <c r="A297" s="431">
        <v>106</v>
      </c>
      <c r="B297" s="434" t="s">
        <v>712</v>
      </c>
      <c r="C297" s="367"/>
      <c r="D297" s="434" t="s">
        <v>334</v>
      </c>
      <c r="E297" s="434" t="s">
        <v>348</v>
      </c>
      <c r="F297" s="401"/>
      <c r="G297" s="424"/>
      <c r="H297" s="368"/>
      <c r="I297" s="425"/>
      <c r="J297" s="136" t="s">
        <v>758</v>
      </c>
      <c r="K297" s="181"/>
      <c r="L297" s="425"/>
      <c r="M297" s="425"/>
      <c r="N297" s="426"/>
      <c r="O297" s="369"/>
      <c r="P297" s="392"/>
      <c r="Q297" s="385"/>
      <c r="R297" s="393"/>
      <c r="S297" s="394"/>
      <c r="T297" s="385"/>
      <c r="U297" s="386"/>
      <c r="V297" s="136" t="s">
        <v>161</v>
      </c>
      <c r="W297" s="138"/>
      <c r="X297" s="139"/>
      <c r="Y297" s="145"/>
      <c r="Z297" s="135"/>
      <c r="AA297" s="120" t="str">
        <f t="shared" si="365"/>
        <v/>
      </c>
      <c r="AB297" s="121"/>
      <c r="AC297" s="121"/>
      <c r="AD297" s="122" t="str">
        <f t="shared" si="363"/>
        <v/>
      </c>
      <c r="AE297" s="121"/>
      <c r="AF297" s="121"/>
      <c r="AG297" s="121"/>
      <c r="AH297" s="123" t="str">
        <f t="shared" si="395"/>
        <v/>
      </c>
      <c r="AI297" s="122" t="str">
        <f t="shared" si="364"/>
        <v/>
      </c>
      <c r="AJ297" s="387"/>
      <c r="AK297" s="388"/>
      <c r="AL297" s="124" t="str">
        <f t="shared" si="394"/>
        <v/>
      </c>
      <c r="AM297" s="389"/>
      <c r="AN297" s="388"/>
      <c r="AO297" s="384"/>
      <c r="AP297" s="367"/>
      <c r="AQ297" s="120" t="s">
        <v>162</v>
      </c>
      <c r="AR297" s="134"/>
      <c r="AS297" s="134"/>
      <c r="AT297" s="134"/>
      <c r="AU297" s="134"/>
      <c r="AV297" s="402"/>
      <c r="AW297" s="142" t="s">
        <v>161</v>
      </c>
      <c r="AX297" s="128"/>
      <c r="AY297" s="129"/>
      <c r="AZ297" s="130"/>
      <c r="BA297" s="143" t="s">
        <v>162</v>
      </c>
      <c r="BB297" s="128"/>
      <c r="BC297" s="128"/>
      <c r="BD297" s="128"/>
      <c r="BE297" s="373"/>
      <c r="BF297" s="374"/>
      <c r="BG297" s="374"/>
      <c r="BH297" s="131"/>
    </row>
    <row r="298" spans="1:1022" s="144" customFormat="1" ht="99" customHeight="1">
      <c r="A298" s="429">
        <v>111</v>
      </c>
      <c r="B298" s="432" t="s">
        <v>712</v>
      </c>
      <c r="C298" s="367" t="s">
        <v>713</v>
      </c>
      <c r="D298" s="432" t="s">
        <v>231</v>
      </c>
      <c r="E298" s="432" t="s">
        <v>1652</v>
      </c>
      <c r="F298" s="401" t="s">
        <v>1653</v>
      </c>
      <c r="G298" s="491" t="s">
        <v>1654</v>
      </c>
      <c r="H298" s="368" t="str">
        <f>IF(B298="Seguridad_Información","Posibilidad de "&amp;C298&amp;"con "&amp;M298&amp;" "&amp;"por"&amp;" "&amp;I298&amp;" "&amp;"debido a"&amp;" "&amp;L298,"Posibilidad de"&amp;" "&amp;M298&amp;" "&amp;"por"&amp;" "&amp;I298&amp;" debido a"&amp;" "&amp;L298)</f>
        <v>Posibilidad de Afectación Económica y Reputacional por falta de identificación de los activos productivos dentro del sistema de información debido a información, conocimiento y capacidad operativa insuficiente</v>
      </c>
      <c r="I298" s="443" t="s">
        <v>1655</v>
      </c>
      <c r="J298" s="136" t="s">
        <v>717</v>
      </c>
      <c r="K298" s="137" t="s">
        <v>1656</v>
      </c>
      <c r="L298" s="425" t="s">
        <v>814</v>
      </c>
      <c r="M298" s="425" t="s">
        <v>763</v>
      </c>
      <c r="N298" s="426" t="s">
        <v>1657</v>
      </c>
      <c r="O298" s="369" t="s">
        <v>1006</v>
      </c>
      <c r="P298" s="390" t="str">
        <f>IF(OR($O298=[3]Tabla_Probabilidad!$D$30,$O298=[3]Tabla_Probabilidad!$D$32,$O298=[3]Tabla_Probabilidad!$J$32),"Muy Baja",IF(OR($O298=[3]Tabla_Probabilidad!$E$30,$O298=[3]Tabla_Probabilidad!$E$32,$O298=[3]Tabla_Probabilidad!$K$32),"Baja",IF(OR($O298=[3]Tabla_Probabilidad!$F$30,$O298=[3]Tabla_Probabilidad!$F$32,$O298=[3]Tabla_Probabilidad!$L$32),"Media",IF(OR($O298=[3]Tabla_Probabilidad!$G$30,$O298=[3]Tabla_Probabilidad!$G$32,$O298=[3]Tabla_Probabilidad!$M$32),"Alta",IF(OR($O298=[3]Tabla_Probabilidad!$H$30,$O298=[3]Tabla_Probabilidad!$H$32,$O298=[3]Tabla_Probabilidad!$N$32),"Muy Alta","")))))</f>
        <v>Muy Alta</v>
      </c>
      <c r="Q298" s="385">
        <f t="shared" ref="Q298" si="396">IF(P298="","",IF(P298="Muy Baja",0.2,IF(P298="Baja",0.4,IF(P298="Media",0.6,IF(P298="Alta",0.8,IF(P298="Muy Alta",1,))))))</f>
        <v>1</v>
      </c>
      <c r="R298" s="393" t="s">
        <v>816</v>
      </c>
      <c r="S298" s="394" t="str">
        <f>IF(OR($R298=[3]Tabla_Impacto!$D$24,$R298=[3]Tabla_Impacto!$D$27,$R298=[3]Tabla_Impacto!$J$24,$R298=[3]Tabla_Impacto!$P$26,$R298=[3]Tabla_Impacto!$V$26,$R298=[3]Tabla_Impacto!$AB$26),"Leve",IF(OR($R298=[3]Tabla_Impacto!$E$24,$R298=[3]Tabla_Impacto!$E$27,$R298=[3]Tabla_Impacto!$K$24,$R298=[3]Tabla_Impacto!$Q$26,$R298=[3]Tabla_Impacto!$W$26,$R298=[3]Tabla_Impacto!$AC$26),"Menor",IF(OR($R298=[3]Tabla_Impacto!$F$24,$R298=[3]Tabla_Impacto!$F$27,$R298=[3]Tabla_Impacto!$L$24,$R298=[3]Tabla_Impacto!$R$26,$R298=[3]Tabla_Impacto!$X$26,$R298=[3]Tabla_Impacto!$AD$26),"Moderado",IF(OR($R298=[3]Tabla_Impacto!$G$24,$R298=[3]Tabla_Impacto!$G$27,$R298=[3]Tabla_Impacto!$M$24,$R298=[3]Tabla_Impacto!$S$26,$R298=[3]Tabla_Impacto!$Y$26,$R298=[3]Tabla_Impacto!$AE$26),"Mayor",IF(OR($R298=[3]Tabla_Impacto!$H$24,$R298=[3]Tabla_Impacto!$H$27,$R298=[3]Tabla_Impacto!$N$24,$R298=[3]Tabla_Impacto!$T$26,$R298=[3]Tabla_Impacto!$Z$26,$R298=[3]Tabla_Impacto!$AF$26),"Catastrófico","")))))</f>
        <v>Menor</v>
      </c>
      <c r="T298" s="385">
        <f t="shared" ref="T298" si="397">IF(S298="","",IF(S298="Leve",0.2,IF(S298="Menor",0.4,IF(S298="Moderado",0.6,IF(S298="Mayor",0.8,IF(S298="Catastrófico",1,))))))</f>
        <v>0.4</v>
      </c>
      <c r="U298" s="403" t="str">
        <f t="shared" ref="U298" si="398">IF(OR(AND(P298="Muy Baja",S298="Leve"),AND(P298="Muy Baja",S298="Menor"),AND(P298="Baja",S298="Leve")),"Bajo",IF(OR(AND(P298="Muy baja",S298="Moderado"),AND(P298="Baja",S298="Menor"),AND(P298="Baja",S298="Moderado"),AND(P298="Media",S298="Leve"),AND(P298="Media",S298="Menor"),AND(P298="Media",S298="Moderado"),AND(P298="Alta",S298="Leve"),AND(P298="Alta",S298="Menor")),"Moderado",IF(OR(AND(P298="Muy Baja",S298="Mayor"),AND(P298="Baja",S298="Mayor"),AND(P298="Media",S298="Mayor"),AND(P298="Alta",S298="Moderado"),AND(P298="Alta",S298="Mayor"),AND(P298="Muy Alta",S298="Leve"),AND(P298="Muy Alta",S298="Menor"),AND(P298="Muy Alta",S298="Moderado"),AND(P298="Muy Alta",S298="Mayor")),"Alto",IF(OR(AND(P298="Muy Baja",S298="Catastrófico"),AND(P298="Baja",S298="Catastrófico"),AND(P298="Media",S298="Catastrófico"),AND(P298="Alta",S298="Catastrófico"),AND(P298="Muy Alta",S298="Catastrófico")),"Extremo",""))))</f>
        <v>Alto</v>
      </c>
      <c r="V298" s="136" t="s">
        <v>91</v>
      </c>
      <c r="W298" s="194" t="s">
        <v>1658</v>
      </c>
      <c r="X298" s="195" t="s">
        <v>1659</v>
      </c>
      <c r="Y298" s="145" t="s">
        <v>1660</v>
      </c>
      <c r="Z298" s="134" t="s">
        <v>1661</v>
      </c>
      <c r="AA298" s="120" t="str">
        <f t="shared" si="365"/>
        <v>Probabilidad</v>
      </c>
      <c r="AB298" s="121" t="s">
        <v>740</v>
      </c>
      <c r="AC298" s="121" t="s">
        <v>728</v>
      </c>
      <c r="AD298" s="122" t="str">
        <f t="shared" si="363"/>
        <v>30%</v>
      </c>
      <c r="AE298" s="121" t="s">
        <v>729</v>
      </c>
      <c r="AF298" s="121" t="s">
        <v>730</v>
      </c>
      <c r="AG298" s="121" t="s">
        <v>955</v>
      </c>
      <c r="AH298" s="123">
        <f>IFERROR(IF(AA298="Probabilidad",(Q298-(+Q298*AD298)),IF(AA298="Impacto",Q298,"")),"")</f>
        <v>0.7</v>
      </c>
      <c r="AI298" s="122">
        <f t="shared" si="364"/>
        <v>0.7</v>
      </c>
      <c r="AJ298" s="387" t="str">
        <f t="shared" ref="AJ298" si="399">IFERROR(IF(AK298="","",IF(AK298&lt;=0.2,"Muy Baja",IF(AK298&lt;=0.4,"Baja",IF(AK298&lt;=0.6,"Media",IF(AK298&lt;=0.8,"Alta","Muy Alta"))))),"")</f>
        <v>Baja</v>
      </c>
      <c r="AK298" s="388">
        <f t="shared" ref="AK298" si="400">IFERROR(LOOKUP(MAX(AI298:AI304)+1,(AI298:AI304)),"")</f>
        <v>0.34299999999999997</v>
      </c>
      <c r="AL298" s="124">
        <f>IFERROR(IF(AA298="Impacto",(T298-(+T298*AD298)),IF(AA298="Probabilidad",T298,"")),"")</f>
        <v>0.4</v>
      </c>
      <c r="AM298" s="389" t="str">
        <f t="shared" ref="AM298" si="401">IFERROR(IF(AN298="","",IF(AN298&lt;=0.2,"Leve",IF(AN298&lt;=0.4,"Menor",IF(AN298&lt;=0.6,"Moderado",IF(AN298&lt;=0.8,"Mayor","Catastrófico"))))),"")</f>
        <v>Menor</v>
      </c>
      <c r="AN298" s="388">
        <f t="shared" ref="AN298" si="402">IFERROR(LOOKUP(MAX(AL298:AL304)+1,(AL298:AL304)),"")</f>
        <v>0.30000000000000004</v>
      </c>
      <c r="AO298" s="384" t="str">
        <f t="shared" ref="AO298" si="403">IFERROR(IF(OR(AND(AJ298="Muy Baja",AM298="Leve"),AND(AJ298="Muy Baja",AM298="Menor"),AND(AJ298="Baja",AM298="Leve")),"Bajo",IF(OR(AND(AJ298="Muy baja",AM298="Moderado"),AND(AJ298="Baja",AM298="Menor"),AND(AJ298="Baja",AM298="Moderado"),AND(AJ298="Media",AM298="Leve"),AND(AJ298="Media",AM298="Menor"),AND(AJ298="Media",AM298="Moderado"),AND(AJ298="Alta",AM298="Leve"),AND(AJ298="Alta",AM298="Menor")),"Moderado",IF(OR(AND(AJ298="Muy Baja",AM298="Mayor"),AND(AJ298="Baja",AM298="Mayor"),AND(AJ298="Media",AM298="Mayor"),AND(AJ298="Alta",AM298="Moderado"),AND(AJ298="Alta",AM298="Mayor"),AND(AJ298="Muy Alta",AM298="Leve"),AND(AJ298="Muy Alta",AM298="Menor"),AND(AJ298="Muy Alta",AM298="Moderado"),AND(AJ298="Muy Alta",AM298="Mayor")),"Alto",IF(OR(AND(AJ298="Muy Baja",AM298="Catastrófico"),AND(AJ298="Baja",AM298="Catastrófico"),AND(AJ298="Media",AM298="Catastrófico"),AND(AJ298="Alta",AM298="Catastrófico"),AND(AJ298="Muy Alta",AM298="Catastrófico")),"Extremo","")))),"")</f>
        <v>Moderado</v>
      </c>
      <c r="AP298" s="367" t="s">
        <v>104</v>
      </c>
      <c r="AQ298" s="120" t="s">
        <v>105</v>
      </c>
      <c r="AR298" s="134" t="s">
        <v>1662</v>
      </c>
      <c r="AS298" s="119" t="s">
        <v>240</v>
      </c>
      <c r="AT298" s="141">
        <v>44742</v>
      </c>
      <c r="AU298" s="127" t="s">
        <v>733</v>
      </c>
      <c r="AV298" s="402" t="s">
        <v>1663</v>
      </c>
      <c r="AW298" s="142" t="s">
        <v>91</v>
      </c>
      <c r="AX298" s="264" t="s">
        <v>2866</v>
      </c>
      <c r="AY298" s="265" t="s">
        <v>3840</v>
      </c>
      <c r="AZ298" s="265" t="s">
        <v>3841</v>
      </c>
      <c r="BA298" s="143" t="s">
        <v>105</v>
      </c>
      <c r="BB298" s="264" t="s">
        <v>2866</v>
      </c>
      <c r="BC298" s="265" t="s">
        <v>3488</v>
      </c>
      <c r="BD298" s="265" t="s">
        <v>3489</v>
      </c>
      <c r="BE298" s="373" t="s">
        <v>2891</v>
      </c>
      <c r="BF298" s="374"/>
      <c r="BG298" s="374"/>
      <c r="BH298" s="131"/>
      <c r="BI298" s="90"/>
      <c r="BJ298" s="90"/>
      <c r="BK298" s="90"/>
      <c r="BL298" s="90"/>
      <c r="BM298" s="90"/>
      <c r="BN298" s="90"/>
      <c r="BO298" s="90"/>
      <c r="BP298" s="90"/>
      <c r="BQ298" s="90"/>
      <c r="BR298" s="90"/>
      <c r="BS298" s="90"/>
      <c r="BT298" s="90"/>
      <c r="BU298" s="90"/>
      <c r="BV298" s="90"/>
      <c r="BW298" s="90"/>
      <c r="BX298" s="90"/>
      <c r="BY298" s="90"/>
      <c r="BZ298" s="90"/>
      <c r="CA298" s="90"/>
      <c r="CB298" s="90"/>
      <c r="CC298" s="90"/>
      <c r="CD298" s="90"/>
      <c r="CE298" s="90"/>
      <c r="CF298" s="90"/>
      <c r="CG298" s="90"/>
      <c r="CH298" s="90"/>
      <c r="CI298" s="90"/>
      <c r="CJ298" s="90"/>
      <c r="CK298" s="90"/>
      <c r="CL298" s="90"/>
      <c r="CM298" s="90"/>
      <c r="CN298" s="90"/>
      <c r="CO298" s="90"/>
      <c r="CP298" s="90"/>
      <c r="CQ298" s="90"/>
      <c r="CR298" s="90"/>
      <c r="CS298" s="90"/>
      <c r="CT298" s="90"/>
      <c r="CU298" s="90"/>
      <c r="CV298" s="90"/>
      <c r="CW298" s="90"/>
      <c r="CX298" s="90"/>
      <c r="CY298" s="90"/>
      <c r="CZ298" s="90"/>
      <c r="DA298" s="90"/>
      <c r="DB298" s="90"/>
      <c r="DC298" s="90"/>
      <c r="DD298" s="90"/>
      <c r="DE298" s="90"/>
      <c r="DF298" s="90"/>
      <c r="DG298" s="90"/>
      <c r="DH298" s="90"/>
      <c r="DI298" s="90"/>
      <c r="DJ298" s="90"/>
      <c r="DK298" s="90"/>
      <c r="DL298" s="90"/>
      <c r="DM298" s="90"/>
      <c r="DN298" s="90"/>
      <c r="DO298" s="90"/>
      <c r="DP298" s="90"/>
      <c r="DQ298" s="90"/>
      <c r="DR298" s="90"/>
      <c r="DS298" s="90"/>
      <c r="DT298" s="90"/>
      <c r="DU298" s="90"/>
      <c r="DV298" s="90"/>
      <c r="DW298" s="90"/>
      <c r="DX298" s="90"/>
      <c r="DY298" s="90"/>
      <c r="DZ298" s="90"/>
      <c r="EA298" s="90"/>
      <c r="EB298" s="90"/>
      <c r="EC298" s="90"/>
      <c r="ED298" s="90"/>
      <c r="EE298" s="90"/>
      <c r="EF298" s="90"/>
      <c r="EG298" s="90"/>
      <c r="EH298" s="90"/>
      <c r="EI298" s="90"/>
      <c r="EJ298" s="90"/>
      <c r="EK298" s="90"/>
      <c r="EL298" s="90"/>
      <c r="EM298" s="90"/>
      <c r="EN298" s="90"/>
      <c r="EO298" s="90"/>
      <c r="EP298" s="90"/>
      <c r="EQ298" s="90"/>
      <c r="ER298" s="90"/>
      <c r="ES298" s="90"/>
      <c r="ET298" s="90"/>
      <c r="EU298" s="90"/>
      <c r="EV298" s="90"/>
      <c r="EW298" s="90"/>
      <c r="EX298" s="90"/>
      <c r="EY298" s="90"/>
      <c r="EZ298" s="90"/>
      <c r="FA298" s="90"/>
      <c r="FB298" s="90"/>
      <c r="FC298" s="90"/>
      <c r="FD298" s="90"/>
      <c r="FE298" s="90"/>
      <c r="FF298" s="90"/>
      <c r="FG298" s="90"/>
      <c r="FH298" s="90"/>
      <c r="FI298" s="90"/>
      <c r="FJ298" s="90"/>
      <c r="FK298" s="90"/>
      <c r="FL298" s="90"/>
      <c r="FM298" s="90"/>
      <c r="FN298" s="90"/>
      <c r="FO298" s="90"/>
      <c r="FP298" s="90"/>
      <c r="FQ298" s="90"/>
      <c r="FR298" s="90"/>
      <c r="FS298" s="90"/>
      <c r="FT298" s="90"/>
      <c r="FU298" s="90"/>
      <c r="FV298" s="90"/>
      <c r="FW298" s="90"/>
      <c r="FX298" s="90"/>
      <c r="FY298" s="90"/>
      <c r="FZ298" s="90"/>
      <c r="GA298" s="90"/>
      <c r="GB298" s="90"/>
      <c r="GC298" s="90"/>
      <c r="GD298" s="90"/>
      <c r="GE298" s="90"/>
      <c r="GF298" s="90"/>
      <c r="GG298" s="90"/>
      <c r="GH298" s="90"/>
      <c r="GI298" s="90"/>
      <c r="GJ298" s="90"/>
      <c r="GK298" s="90"/>
      <c r="GL298" s="90"/>
      <c r="GM298" s="90"/>
      <c r="GN298" s="90"/>
      <c r="GO298" s="90"/>
      <c r="GP298" s="90"/>
      <c r="GQ298" s="90"/>
      <c r="GR298" s="90"/>
      <c r="GS298" s="90"/>
      <c r="GT298" s="90"/>
      <c r="GU298" s="90"/>
      <c r="GV298" s="90"/>
      <c r="GW298" s="90"/>
      <c r="GX298" s="90"/>
      <c r="GY298" s="90"/>
      <c r="GZ298" s="90"/>
      <c r="HA298" s="90"/>
      <c r="HB298" s="90"/>
      <c r="HC298" s="90"/>
      <c r="HD298" s="90"/>
      <c r="HE298" s="90"/>
      <c r="HF298" s="90"/>
      <c r="HG298" s="90"/>
      <c r="HH298" s="90"/>
      <c r="HI298" s="90"/>
      <c r="HJ298" s="90"/>
      <c r="HK298" s="90"/>
      <c r="HL298" s="90"/>
      <c r="HM298" s="90"/>
      <c r="HN298" s="90"/>
      <c r="HO298" s="90"/>
      <c r="HP298" s="90"/>
      <c r="HQ298" s="90"/>
      <c r="HR298" s="90"/>
      <c r="HS298" s="90"/>
      <c r="HT298" s="90"/>
      <c r="HU298" s="90"/>
      <c r="HV298" s="90"/>
      <c r="HW298" s="90"/>
      <c r="HX298" s="90"/>
      <c r="HY298" s="90"/>
      <c r="HZ298" s="90"/>
      <c r="IA298" s="90"/>
      <c r="IB298" s="90"/>
      <c r="IC298" s="90"/>
      <c r="ID298" s="90"/>
      <c r="IE298" s="90"/>
      <c r="IF298" s="90"/>
      <c r="IG298" s="90"/>
      <c r="IH298" s="90"/>
      <c r="II298" s="90"/>
      <c r="IJ298" s="90"/>
      <c r="IK298" s="90"/>
      <c r="IL298" s="90"/>
      <c r="IM298" s="90"/>
      <c r="IN298" s="90"/>
      <c r="IO298" s="90"/>
      <c r="IP298" s="90"/>
      <c r="IQ298" s="90"/>
      <c r="IR298" s="90"/>
      <c r="IS298" s="90"/>
      <c r="IT298" s="90"/>
      <c r="IU298" s="90"/>
      <c r="IV298" s="90"/>
      <c r="IW298" s="90"/>
      <c r="IX298" s="90"/>
      <c r="IY298" s="90"/>
      <c r="IZ298" s="90"/>
      <c r="JA298" s="90"/>
      <c r="JB298" s="90"/>
      <c r="JC298" s="90"/>
      <c r="JD298" s="90"/>
      <c r="JE298" s="90"/>
      <c r="JF298" s="90"/>
      <c r="JG298" s="90"/>
      <c r="JH298" s="90"/>
      <c r="JI298" s="90"/>
      <c r="JJ298" s="90"/>
      <c r="JK298" s="90"/>
      <c r="JL298" s="90"/>
      <c r="JM298" s="90"/>
      <c r="JN298" s="90"/>
      <c r="JO298" s="90"/>
      <c r="JP298" s="90"/>
      <c r="JQ298" s="90"/>
      <c r="JR298" s="90"/>
      <c r="JS298" s="90"/>
      <c r="JT298" s="90"/>
      <c r="JU298" s="90"/>
      <c r="JV298" s="90"/>
      <c r="JW298" s="90"/>
      <c r="JX298" s="90"/>
      <c r="JY298" s="90"/>
      <c r="JZ298" s="90"/>
      <c r="KA298" s="90"/>
      <c r="KB298" s="90"/>
      <c r="KC298" s="90"/>
      <c r="KD298" s="90"/>
      <c r="KE298" s="90"/>
      <c r="KF298" s="90"/>
      <c r="KG298" s="90"/>
      <c r="KH298" s="90"/>
      <c r="KI298" s="90"/>
      <c r="KJ298" s="90"/>
      <c r="KK298" s="90"/>
      <c r="KL298" s="90"/>
      <c r="KM298" s="90"/>
      <c r="KN298" s="90"/>
      <c r="KO298" s="90"/>
      <c r="KP298" s="90"/>
      <c r="KQ298" s="90"/>
      <c r="KR298" s="90"/>
      <c r="KS298" s="90"/>
      <c r="KT298" s="90"/>
      <c r="KU298" s="90"/>
      <c r="KV298" s="90"/>
      <c r="KW298" s="90"/>
      <c r="KX298" s="90"/>
      <c r="KY298" s="90"/>
      <c r="KZ298" s="90"/>
      <c r="LA298" s="90"/>
      <c r="LB298" s="90"/>
      <c r="LC298" s="90"/>
      <c r="LD298" s="90"/>
      <c r="LE298" s="90"/>
      <c r="LF298" s="90"/>
      <c r="LG298" s="90"/>
      <c r="LH298" s="90"/>
      <c r="LI298" s="90"/>
      <c r="LJ298" s="90"/>
      <c r="LK298" s="90"/>
      <c r="LL298" s="90"/>
      <c r="LM298" s="90"/>
      <c r="LN298" s="90"/>
      <c r="LO298" s="90"/>
      <c r="LP298" s="90"/>
      <c r="LQ298" s="90"/>
      <c r="LR298" s="90"/>
      <c r="LS298" s="90"/>
      <c r="LT298" s="90"/>
      <c r="LU298" s="90"/>
      <c r="LV298" s="90"/>
      <c r="LW298" s="90"/>
      <c r="LX298" s="90"/>
      <c r="LY298" s="90"/>
      <c r="LZ298" s="90"/>
      <c r="MA298" s="90"/>
      <c r="MB298" s="90"/>
      <c r="MC298" s="90"/>
      <c r="MD298" s="90"/>
      <c r="ME298" s="90"/>
      <c r="MF298" s="90"/>
      <c r="MG298" s="90"/>
      <c r="MH298" s="90"/>
      <c r="MI298" s="90"/>
      <c r="MJ298" s="90"/>
      <c r="MK298" s="90"/>
      <c r="ML298" s="90"/>
      <c r="MM298" s="90"/>
      <c r="MN298" s="90"/>
      <c r="MO298" s="90"/>
      <c r="MP298" s="90"/>
      <c r="MQ298" s="90"/>
      <c r="MR298" s="90"/>
      <c r="MS298" s="90"/>
      <c r="MT298" s="90"/>
      <c r="MU298" s="90"/>
      <c r="MV298" s="90"/>
      <c r="MW298" s="90"/>
      <c r="MX298" s="90"/>
      <c r="MY298" s="90"/>
      <c r="MZ298" s="90"/>
      <c r="NA298" s="90"/>
      <c r="NB298" s="90"/>
      <c r="NC298" s="90"/>
      <c r="ND298" s="90"/>
      <c r="NE298" s="90"/>
      <c r="NF298" s="90"/>
      <c r="NG298" s="90"/>
      <c r="NH298" s="90"/>
      <c r="NI298" s="90"/>
      <c r="NJ298" s="90"/>
      <c r="NK298" s="90"/>
      <c r="NL298" s="90"/>
      <c r="NM298" s="90"/>
      <c r="NN298" s="90"/>
      <c r="NO298" s="90"/>
      <c r="NP298" s="90"/>
      <c r="NQ298" s="90"/>
      <c r="NR298" s="90"/>
      <c r="NS298" s="90"/>
      <c r="NT298" s="90"/>
      <c r="NU298" s="90"/>
      <c r="NV298" s="90"/>
      <c r="NW298" s="90"/>
      <c r="NX298" s="90"/>
      <c r="NY298" s="90"/>
      <c r="NZ298" s="90"/>
      <c r="OA298" s="90"/>
      <c r="OB298" s="90"/>
      <c r="OC298" s="90"/>
      <c r="OD298" s="90"/>
      <c r="OE298" s="90"/>
      <c r="OF298" s="90"/>
      <c r="OG298" s="90"/>
      <c r="OH298" s="90"/>
      <c r="OI298" s="90"/>
      <c r="OJ298" s="90"/>
      <c r="OK298" s="90"/>
      <c r="OL298" s="90"/>
      <c r="OM298" s="90"/>
      <c r="ON298" s="90"/>
      <c r="OO298" s="90"/>
      <c r="OP298" s="90"/>
      <c r="OQ298" s="90"/>
      <c r="OR298" s="90"/>
      <c r="OS298" s="90"/>
      <c r="OT298" s="90"/>
      <c r="OU298" s="90"/>
      <c r="OV298" s="90"/>
      <c r="OW298" s="90"/>
      <c r="OX298" s="90"/>
      <c r="OY298" s="90"/>
      <c r="OZ298" s="90"/>
      <c r="PA298" s="90"/>
      <c r="PB298" s="90"/>
      <c r="PC298" s="90"/>
      <c r="PD298" s="90"/>
      <c r="PE298" s="90"/>
      <c r="PF298" s="90"/>
      <c r="PG298" s="90"/>
      <c r="PH298" s="90"/>
      <c r="PI298" s="90"/>
      <c r="PJ298" s="90"/>
      <c r="PK298" s="90"/>
      <c r="PL298" s="90"/>
      <c r="PM298" s="90"/>
      <c r="PN298" s="90"/>
      <c r="PO298" s="90"/>
      <c r="PP298" s="90"/>
      <c r="PQ298" s="90"/>
      <c r="PR298" s="90"/>
      <c r="PS298" s="90"/>
      <c r="PT298" s="90"/>
      <c r="PU298" s="90"/>
      <c r="PV298" s="90"/>
      <c r="PW298" s="90"/>
      <c r="PX298" s="90"/>
      <c r="PY298" s="90"/>
      <c r="PZ298" s="90"/>
      <c r="QA298" s="90"/>
      <c r="QB298" s="90"/>
      <c r="QC298" s="90"/>
      <c r="QD298" s="90"/>
      <c r="QE298" s="90"/>
      <c r="QF298" s="90"/>
      <c r="QG298" s="90"/>
      <c r="QH298" s="90"/>
      <c r="QI298" s="90"/>
      <c r="QJ298" s="90"/>
      <c r="QK298" s="90"/>
      <c r="QL298" s="90"/>
      <c r="QM298" s="90"/>
      <c r="QN298" s="90"/>
      <c r="QO298" s="90"/>
      <c r="QP298" s="90"/>
      <c r="QQ298" s="90"/>
      <c r="QR298" s="90"/>
      <c r="QS298" s="90"/>
      <c r="QT298" s="90"/>
      <c r="QU298" s="90"/>
      <c r="QV298" s="90"/>
      <c r="QW298" s="90"/>
      <c r="QX298" s="90"/>
      <c r="QY298" s="90"/>
      <c r="QZ298" s="90"/>
      <c r="RA298" s="90"/>
      <c r="RB298" s="90"/>
      <c r="RC298" s="90"/>
      <c r="RD298" s="90"/>
      <c r="RE298" s="90"/>
      <c r="RF298" s="90"/>
      <c r="RG298" s="90"/>
      <c r="RH298" s="90"/>
      <c r="RI298" s="90"/>
      <c r="RJ298" s="90"/>
      <c r="RK298" s="90"/>
      <c r="RL298" s="90"/>
      <c r="RM298" s="90"/>
      <c r="RN298" s="90"/>
      <c r="RO298" s="90"/>
      <c r="RP298" s="90"/>
      <c r="RQ298" s="90"/>
      <c r="RR298" s="90"/>
      <c r="RS298" s="90"/>
      <c r="RT298" s="90"/>
      <c r="RU298" s="90"/>
      <c r="RV298" s="90"/>
      <c r="RW298" s="90"/>
      <c r="RX298" s="90"/>
      <c r="RY298" s="90"/>
      <c r="RZ298" s="90"/>
      <c r="SA298" s="90"/>
      <c r="SB298" s="90"/>
      <c r="SC298" s="90"/>
      <c r="SD298" s="90"/>
      <c r="SE298" s="90"/>
      <c r="SF298" s="90"/>
      <c r="SG298" s="90"/>
      <c r="SH298" s="90"/>
      <c r="SI298" s="90"/>
      <c r="SJ298" s="90"/>
      <c r="SK298" s="90"/>
      <c r="SL298" s="90"/>
      <c r="SM298" s="90"/>
      <c r="SN298" s="90"/>
      <c r="SO298" s="90"/>
      <c r="SP298" s="90"/>
      <c r="SQ298" s="90"/>
      <c r="SR298" s="90"/>
      <c r="SS298" s="90"/>
      <c r="ST298" s="90"/>
      <c r="SU298" s="90"/>
      <c r="SV298" s="90"/>
      <c r="SW298" s="90"/>
      <c r="SX298" s="90"/>
      <c r="SY298" s="90"/>
      <c r="SZ298" s="90"/>
      <c r="TA298" s="90"/>
      <c r="TB298" s="90"/>
      <c r="TC298" s="90"/>
      <c r="TD298" s="90"/>
      <c r="TE298" s="90"/>
      <c r="TF298" s="90"/>
      <c r="TG298" s="90"/>
      <c r="TH298" s="90"/>
      <c r="TI298" s="90"/>
      <c r="TJ298" s="90"/>
      <c r="TK298" s="90"/>
      <c r="TL298" s="90"/>
      <c r="TM298" s="90"/>
      <c r="TN298" s="90"/>
      <c r="TO298" s="90"/>
      <c r="TP298" s="90"/>
      <c r="TQ298" s="90"/>
      <c r="TR298" s="90"/>
      <c r="TS298" s="90"/>
      <c r="TT298" s="90"/>
      <c r="TU298" s="90"/>
      <c r="TV298" s="90"/>
      <c r="TW298" s="90"/>
      <c r="TX298" s="90"/>
      <c r="TY298" s="90"/>
      <c r="TZ298" s="90"/>
      <c r="UA298" s="90"/>
      <c r="UB298" s="90"/>
      <c r="UC298" s="90"/>
      <c r="UD298" s="90"/>
      <c r="UE298" s="90"/>
      <c r="UF298" s="90"/>
      <c r="UG298" s="90"/>
      <c r="UH298" s="90"/>
      <c r="UI298" s="90"/>
      <c r="UJ298" s="90"/>
      <c r="UK298" s="90"/>
      <c r="UL298" s="90"/>
      <c r="UM298" s="90"/>
      <c r="UN298" s="90"/>
      <c r="UO298" s="90"/>
      <c r="UP298" s="90"/>
      <c r="UQ298" s="90"/>
      <c r="UR298" s="90"/>
      <c r="US298" s="90"/>
      <c r="UT298" s="90"/>
      <c r="UU298" s="90"/>
      <c r="UV298" s="90"/>
      <c r="UW298" s="90"/>
      <c r="UX298" s="90"/>
      <c r="UY298" s="90"/>
      <c r="UZ298" s="90"/>
      <c r="VA298" s="90"/>
      <c r="VB298" s="90"/>
      <c r="VC298" s="90"/>
      <c r="VD298" s="90"/>
      <c r="VE298" s="90"/>
      <c r="VF298" s="90"/>
      <c r="VG298" s="90"/>
      <c r="VH298" s="90"/>
      <c r="VI298" s="90"/>
      <c r="VJ298" s="90"/>
      <c r="VK298" s="90"/>
      <c r="VL298" s="90"/>
      <c r="VM298" s="90"/>
      <c r="VN298" s="90"/>
      <c r="VO298" s="90"/>
      <c r="VP298" s="90"/>
      <c r="VQ298" s="90"/>
      <c r="VR298" s="90"/>
      <c r="VS298" s="90"/>
      <c r="VT298" s="90"/>
      <c r="VU298" s="90"/>
      <c r="VV298" s="90"/>
      <c r="VW298" s="90"/>
      <c r="VX298" s="90"/>
      <c r="VY298" s="90"/>
      <c r="VZ298" s="90"/>
      <c r="WA298" s="90"/>
      <c r="WB298" s="90"/>
      <c r="WC298" s="90"/>
      <c r="WD298" s="90"/>
      <c r="WE298" s="90"/>
      <c r="WF298" s="90"/>
      <c r="WG298" s="90"/>
      <c r="WH298" s="90"/>
      <c r="WI298" s="90"/>
      <c r="WJ298" s="90"/>
      <c r="WK298" s="90"/>
      <c r="WL298" s="90"/>
      <c r="WM298" s="90"/>
      <c r="WN298" s="90"/>
      <c r="WO298" s="90"/>
      <c r="WP298" s="90"/>
      <c r="WQ298" s="90"/>
      <c r="WR298" s="90"/>
      <c r="WS298" s="90"/>
      <c r="WT298" s="90"/>
      <c r="WU298" s="90"/>
      <c r="WV298" s="90"/>
      <c r="WW298" s="90"/>
      <c r="WX298" s="90"/>
      <c r="WY298" s="90"/>
      <c r="WZ298" s="90"/>
      <c r="XA298" s="90"/>
      <c r="XB298" s="90"/>
      <c r="XC298" s="90"/>
      <c r="XD298" s="90"/>
      <c r="XE298" s="90"/>
      <c r="XF298" s="90"/>
      <c r="XG298" s="90"/>
      <c r="XH298" s="90"/>
      <c r="XI298" s="90"/>
      <c r="XJ298" s="90"/>
      <c r="XK298" s="90"/>
      <c r="XL298" s="90"/>
      <c r="XM298" s="90"/>
      <c r="XN298" s="90"/>
      <c r="XO298" s="90"/>
      <c r="XP298" s="90"/>
      <c r="XQ298" s="90"/>
      <c r="XR298" s="90"/>
      <c r="XS298" s="90"/>
      <c r="XT298" s="90"/>
      <c r="XU298" s="90"/>
      <c r="XV298" s="90"/>
      <c r="XW298" s="90"/>
      <c r="XX298" s="90"/>
      <c r="XY298" s="90"/>
      <c r="XZ298" s="90"/>
      <c r="YA298" s="90"/>
      <c r="YB298" s="90"/>
      <c r="YC298" s="90"/>
      <c r="YD298" s="90"/>
      <c r="YE298" s="90"/>
      <c r="YF298" s="90"/>
      <c r="YG298" s="90"/>
      <c r="YH298" s="90"/>
      <c r="YI298" s="90"/>
      <c r="YJ298" s="90"/>
      <c r="YK298" s="90"/>
      <c r="YL298" s="90"/>
      <c r="YM298" s="90"/>
      <c r="YN298" s="90"/>
      <c r="YO298" s="90"/>
      <c r="YP298" s="90"/>
      <c r="YQ298" s="90"/>
      <c r="YR298" s="90"/>
      <c r="YS298" s="90"/>
      <c r="YT298" s="90"/>
      <c r="YU298" s="90"/>
      <c r="YV298" s="90"/>
      <c r="YW298" s="90"/>
      <c r="YX298" s="90"/>
      <c r="YY298" s="90"/>
      <c r="YZ298" s="90"/>
      <c r="ZA298" s="90"/>
      <c r="ZB298" s="90"/>
      <c r="ZC298" s="90"/>
      <c r="ZD298" s="90"/>
      <c r="ZE298" s="90"/>
      <c r="ZF298" s="90"/>
      <c r="ZG298" s="90"/>
      <c r="ZH298" s="90"/>
      <c r="ZI298" s="90"/>
      <c r="ZJ298" s="90"/>
      <c r="ZK298" s="90"/>
      <c r="ZL298" s="90"/>
      <c r="ZM298" s="90"/>
      <c r="ZN298" s="90"/>
      <c r="ZO298" s="90"/>
      <c r="ZP298" s="90"/>
      <c r="ZQ298" s="90"/>
      <c r="ZR298" s="90"/>
      <c r="ZS298" s="90"/>
      <c r="ZT298" s="90"/>
      <c r="ZU298" s="90"/>
      <c r="ZV298" s="90"/>
      <c r="ZW298" s="90"/>
      <c r="ZX298" s="90"/>
      <c r="ZY298" s="90"/>
      <c r="ZZ298" s="90"/>
      <c r="AAA298" s="90"/>
      <c r="AAB298" s="90"/>
      <c r="AAC298" s="90"/>
      <c r="AAD298" s="90"/>
      <c r="AAE298" s="90"/>
      <c r="AAF298" s="90"/>
      <c r="AAG298" s="90"/>
      <c r="AAH298" s="90"/>
      <c r="AAI298" s="90"/>
      <c r="AAJ298" s="90"/>
      <c r="AAK298" s="90"/>
      <c r="AAL298" s="90"/>
      <c r="AAM298" s="90"/>
      <c r="AAN298" s="90"/>
      <c r="AAO298" s="90"/>
      <c r="AAP298" s="90"/>
      <c r="AAQ298" s="90"/>
      <c r="AAR298" s="90"/>
      <c r="AAS298" s="90"/>
      <c r="AAT298" s="90"/>
      <c r="AAU298" s="90"/>
      <c r="AAV298" s="90"/>
      <c r="AAW298" s="90"/>
      <c r="AAX298" s="90"/>
      <c r="AAY298" s="90"/>
      <c r="AAZ298" s="90"/>
      <c r="ABA298" s="90"/>
      <c r="ABB298" s="90"/>
      <c r="ABC298" s="90"/>
      <c r="ABD298" s="90"/>
      <c r="ABE298" s="90"/>
      <c r="ABF298" s="90"/>
      <c r="ABG298" s="90"/>
      <c r="ABH298" s="90"/>
      <c r="ABI298" s="90"/>
      <c r="ABJ298" s="90"/>
      <c r="ABK298" s="90"/>
      <c r="ABL298" s="90"/>
      <c r="ABM298" s="90"/>
      <c r="ABN298" s="90"/>
      <c r="ABO298" s="90"/>
      <c r="ABP298" s="90"/>
      <c r="ABQ298" s="90"/>
      <c r="ABR298" s="90"/>
      <c r="ABS298" s="90"/>
      <c r="ABT298" s="90"/>
      <c r="ABU298" s="90"/>
      <c r="ABV298" s="90"/>
      <c r="ABW298" s="90"/>
      <c r="ABX298" s="90"/>
      <c r="ABY298" s="90"/>
      <c r="ABZ298" s="90"/>
      <c r="ACA298" s="90"/>
      <c r="ACB298" s="90"/>
      <c r="ACC298" s="90"/>
      <c r="ACD298" s="90"/>
      <c r="ACE298" s="90"/>
      <c r="ACF298" s="90"/>
      <c r="ACG298" s="90"/>
      <c r="ACH298" s="90"/>
      <c r="ACI298" s="90"/>
      <c r="ACJ298" s="90"/>
      <c r="ACK298" s="90"/>
      <c r="ACL298" s="90"/>
      <c r="ACM298" s="90"/>
      <c r="ACN298" s="90"/>
      <c r="ACO298" s="90"/>
      <c r="ACP298" s="90"/>
      <c r="ACQ298" s="90"/>
      <c r="ACR298" s="90"/>
      <c r="ACS298" s="90"/>
      <c r="ACT298" s="90"/>
      <c r="ACU298" s="90"/>
      <c r="ACV298" s="90"/>
      <c r="ACW298" s="90"/>
      <c r="ACX298" s="90"/>
      <c r="ACY298" s="90"/>
      <c r="ACZ298" s="90"/>
      <c r="ADA298" s="90"/>
      <c r="ADB298" s="90"/>
      <c r="ADC298" s="90"/>
      <c r="ADD298" s="90"/>
      <c r="ADE298" s="90"/>
      <c r="ADF298" s="90"/>
      <c r="ADG298" s="90"/>
      <c r="ADH298" s="90"/>
      <c r="ADI298" s="90"/>
      <c r="ADJ298" s="90"/>
      <c r="ADK298" s="90"/>
      <c r="ADL298" s="90"/>
      <c r="ADM298" s="90"/>
      <c r="ADN298" s="90"/>
      <c r="ADO298" s="90"/>
      <c r="ADP298" s="90"/>
      <c r="ADQ298" s="90"/>
      <c r="ADR298" s="90"/>
      <c r="ADS298" s="90"/>
      <c r="ADT298" s="90"/>
      <c r="ADU298" s="90"/>
      <c r="ADV298" s="90"/>
      <c r="ADW298" s="90"/>
      <c r="ADX298" s="90"/>
      <c r="ADY298" s="90"/>
      <c r="ADZ298" s="90"/>
      <c r="AEA298" s="90"/>
      <c r="AEB298" s="90"/>
      <c r="AEC298" s="90"/>
      <c r="AED298" s="90"/>
      <c r="AEE298" s="90"/>
      <c r="AEF298" s="90"/>
      <c r="AEG298" s="90"/>
      <c r="AEH298" s="90"/>
      <c r="AEI298" s="90"/>
      <c r="AEJ298" s="90"/>
      <c r="AEK298" s="90"/>
      <c r="AEL298" s="90"/>
      <c r="AEM298" s="90"/>
      <c r="AEN298" s="90"/>
      <c r="AEO298" s="90"/>
      <c r="AEP298" s="90"/>
      <c r="AEQ298" s="90"/>
      <c r="AER298" s="90"/>
      <c r="AES298" s="90"/>
      <c r="AET298" s="90"/>
      <c r="AEU298" s="90"/>
      <c r="AEV298" s="90"/>
      <c r="AEW298" s="90"/>
      <c r="AEX298" s="90"/>
      <c r="AEY298" s="90"/>
      <c r="AEZ298" s="90"/>
      <c r="AFA298" s="90"/>
      <c r="AFB298" s="90"/>
      <c r="AFC298" s="90"/>
      <c r="AFD298" s="90"/>
      <c r="AFE298" s="90"/>
      <c r="AFF298" s="90"/>
      <c r="AFG298" s="90"/>
      <c r="AFH298" s="90"/>
      <c r="AFI298" s="90"/>
      <c r="AFJ298" s="90"/>
      <c r="AFK298" s="90"/>
      <c r="AFL298" s="90"/>
      <c r="AFM298" s="90"/>
      <c r="AFN298" s="90"/>
      <c r="AFO298" s="90"/>
      <c r="AFP298" s="90"/>
      <c r="AFQ298" s="90"/>
      <c r="AFR298" s="90"/>
      <c r="AFS298" s="90"/>
      <c r="AFT298" s="90"/>
      <c r="AFU298" s="90"/>
      <c r="AFV298" s="90"/>
      <c r="AFW298" s="90"/>
      <c r="AFX298" s="90"/>
      <c r="AFY298" s="90"/>
      <c r="AFZ298" s="90"/>
      <c r="AGA298" s="90"/>
      <c r="AGB298" s="90"/>
      <c r="AGC298" s="90"/>
      <c r="AGD298" s="90"/>
      <c r="AGE298" s="90"/>
      <c r="AGF298" s="90"/>
      <c r="AGG298" s="90"/>
      <c r="AGH298" s="90"/>
      <c r="AGI298" s="90"/>
      <c r="AGJ298" s="90"/>
      <c r="AGK298" s="90"/>
      <c r="AGL298" s="90"/>
      <c r="AGM298" s="90"/>
      <c r="AGN298" s="90"/>
      <c r="AGO298" s="90"/>
      <c r="AGP298" s="90"/>
      <c r="AGQ298" s="90"/>
      <c r="AGR298" s="90"/>
      <c r="AGS298" s="90"/>
      <c r="AGT298" s="90"/>
      <c r="AGU298" s="90"/>
      <c r="AGV298" s="90"/>
      <c r="AGW298" s="90"/>
      <c r="AGX298" s="90"/>
      <c r="AGY298" s="90"/>
      <c r="AGZ298" s="90"/>
      <c r="AHA298" s="90"/>
      <c r="AHB298" s="90"/>
      <c r="AHC298" s="90"/>
      <c r="AHD298" s="90"/>
      <c r="AHE298" s="90"/>
      <c r="AHF298" s="90"/>
      <c r="AHG298" s="90"/>
      <c r="AHH298" s="90"/>
      <c r="AHI298" s="90"/>
      <c r="AHJ298" s="90"/>
      <c r="AHK298" s="90"/>
      <c r="AHL298" s="90"/>
      <c r="AHM298" s="90"/>
      <c r="AHN298" s="90"/>
      <c r="AHO298" s="90"/>
      <c r="AHP298" s="90"/>
      <c r="AHQ298" s="90"/>
      <c r="AHR298" s="90"/>
      <c r="AHS298" s="90"/>
      <c r="AHT298" s="90"/>
      <c r="AHU298" s="90"/>
      <c r="AHV298" s="90"/>
      <c r="AHW298" s="90"/>
      <c r="AHX298" s="90"/>
      <c r="AHY298" s="90"/>
      <c r="AHZ298" s="90"/>
      <c r="AIA298" s="90"/>
      <c r="AIB298" s="90"/>
      <c r="AIC298" s="90"/>
      <c r="AID298" s="90"/>
      <c r="AIE298" s="90"/>
      <c r="AIF298" s="90"/>
      <c r="AIG298" s="90"/>
      <c r="AIH298" s="90"/>
      <c r="AII298" s="90"/>
      <c r="AIJ298" s="90"/>
      <c r="AIK298" s="90"/>
      <c r="AIL298" s="90"/>
      <c r="AIM298" s="90"/>
      <c r="AIN298" s="90"/>
      <c r="AIO298" s="90"/>
      <c r="AIP298" s="90"/>
      <c r="AIQ298" s="90"/>
      <c r="AIR298" s="90"/>
      <c r="AIS298" s="90"/>
      <c r="AIT298" s="90"/>
      <c r="AIU298" s="90"/>
      <c r="AIV298" s="90"/>
      <c r="AIW298" s="90"/>
      <c r="AIX298" s="90"/>
      <c r="AIY298" s="90"/>
      <c r="AIZ298" s="90"/>
      <c r="AJA298" s="90"/>
      <c r="AJB298" s="90"/>
      <c r="AJC298" s="90"/>
      <c r="AJD298" s="90"/>
      <c r="AJE298" s="90"/>
      <c r="AJF298" s="90"/>
      <c r="AJG298" s="90"/>
      <c r="AJH298" s="90"/>
      <c r="AJI298" s="90"/>
      <c r="AJJ298" s="90"/>
      <c r="AJK298" s="90"/>
      <c r="AJL298" s="90"/>
      <c r="AJM298" s="90"/>
      <c r="AJN298" s="90"/>
      <c r="AJO298" s="90"/>
      <c r="AJP298" s="90"/>
      <c r="AJQ298" s="90"/>
      <c r="AJR298" s="90"/>
      <c r="AJS298" s="90"/>
      <c r="AJT298" s="90"/>
      <c r="AJU298" s="90"/>
      <c r="AJV298" s="90"/>
      <c r="AJW298" s="90"/>
      <c r="AJX298" s="90"/>
      <c r="AJY298" s="90"/>
      <c r="AJZ298" s="90"/>
      <c r="AKA298" s="90"/>
      <c r="AKB298" s="90"/>
      <c r="AKC298" s="90"/>
      <c r="AKD298" s="90"/>
      <c r="AKE298" s="90"/>
      <c r="AKF298" s="90"/>
      <c r="AKG298" s="90"/>
      <c r="AKH298" s="90"/>
      <c r="AKI298" s="90"/>
      <c r="AKJ298" s="90"/>
      <c r="AKK298" s="90"/>
      <c r="AKL298" s="90"/>
      <c r="AKM298" s="90"/>
      <c r="AKN298" s="90"/>
      <c r="AKO298" s="90"/>
      <c r="AKP298" s="90"/>
      <c r="AKQ298" s="90"/>
      <c r="AKR298" s="90"/>
      <c r="AKS298" s="90"/>
      <c r="AKT298" s="90"/>
      <c r="AKU298" s="90"/>
      <c r="AKV298" s="90"/>
      <c r="AKW298" s="90"/>
      <c r="AKX298" s="90"/>
      <c r="AKY298" s="90"/>
      <c r="AKZ298" s="90"/>
      <c r="ALA298" s="90"/>
      <c r="ALB298" s="90"/>
      <c r="ALC298" s="90"/>
      <c r="ALD298" s="90"/>
      <c r="ALE298" s="90"/>
      <c r="ALF298" s="90"/>
      <c r="ALG298" s="90"/>
      <c r="ALH298" s="90"/>
      <c r="ALI298" s="90"/>
      <c r="ALJ298" s="90"/>
      <c r="ALK298" s="90"/>
      <c r="ALL298" s="90"/>
      <c r="ALM298" s="90"/>
      <c r="ALN298" s="90"/>
      <c r="ALO298" s="90"/>
      <c r="ALP298" s="90"/>
      <c r="ALQ298" s="90"/>
      <c r="ALR298" s="90"/>
      <c r="ALS298" s="90"/>
      <c r="ALT298" s="90"/>
      <c r="ALU298" s="90"/>
      <c r="ALV298" s="90"/>
      <c r="ALW298" s="90"/>
      <c r="ALX298" s="90"/>
      <c r="ALY298" s="90"/>
      <c r="ALZ298" s="90"/>
      <c r="AMA298" s="90"/>
      <c r="AMB298" s="90"/>
      <c r="AMC298" s="90"/>
      <c r="AMD298" s="90"/>
      <c r="AME298" s="90"/>
      <c r="AMF298" s="90"/>
      <c r="AMG298" s="90"/>
      <c r="AMH298" s="90"/>
    </row>
    <row r="299" spans="1:1022" ht="125.1" customHeight="1">
      <c r="A299" s="430">
        <v>111</v>
      </c>
      <c r="B299" s="433" t="s">
        <v>712</v>
      </c>
      <c r="C299" s="367"/>
      <c r="D299" s="433" t="s">
        <v>231</v>
      </c>
      <c r="E299" s="433" t="s">
        <v>1652</v>
      </c>
      <c r="F299" s="401"/>
      <c r="G299" s="492"/>
      <c r="H299" s="368"/>
      <c r="I299" s="443"/>
      <c r="J299" s="136" t="s">
        <v>735</v>
      </c>
      <c r="K299" s="196" t="s">
        <v>1664</v>
      </c>
      <c r="L299" s="425"/>
      <c r="M299" s="425"/>
      <c r="N299" s="426"/>
      <c r="O299" s="369"/>
      <c r="P299" s="391"/>
      <c r="Q299" s="385"/>
      <c r="R299" s="393"/>
      <c r="S299" s="394"/>
      <c r="T299" s="385"/>
      <c r="U299" s="404"/>
      <c r="V299" s="153" t="s">
        <v>112</v>
      </c>
      <c r="W299" s="138" t="s">
        <v>1665</v>
      </c>
      <c r="X299" s="139" t="s">
        <v>1666</v>
      </c>
      <c r="Y299" s="145" t="s">
        <v>94</v>
      </c>
      <c r="Z299" s="134" t="s">
        <v>240</v>
      </c>
      <c r="AA299" s="120" t="str">
        <f t="shared" si="365"/>
        <v>Probabilidad</v>
      </c>
      <c r="AB299" s="121" t="s">
        <v>740</v>
      </c>
      <c r="AC299" s="121" t="s">
        <v>728</v>
      </c>
      <c r="AD299" s="122" t="str">
        <f t="shared" si="363"/>
        <v>30%</v>
      </c>
      <c r="AE299" s="121" t="s">
        <v>954</v>
      </c>
      <c r="AF299" s="121" t="s">
        <v>730</v>
      </c>
      <c r="AG299" s="121" t="s">
        <v>731</v>
      </c>
      <c r="AH299" s="123">
        <f>IFERROR(IF(AND(AA298="Probabilidad",AA299="Probabilidad"),(AI298-(+AI298*AD299)),IF(AND(AA299="Probabilidad",AA298="Impacto"),(AI298-(+AI298*AD299)),IF(AA299="Impacto",AI298,""))),"")</f>
        <v>0.49</v>
      </c>
      <c r="AI299" s="122">
        <f t="shared" si="364"/>
        <v>0.49</v>
      </c>
      <c r="AJ299" s="387"/>
      <c r="AK299" s="388"/>
      <c r="AL299" s="124">
        <f t="shared" si="394"/>
        <v>0.4</v>
      </c>
      <c r="AM299" s="389"/>
      <c r="AN299" s="388"/>
      <c r="AO299" s="384"/>
      <c r="AP299" s="367"/>
      <c r="AQ299" s="120" t="s">
        <v>118</v>
      </c>
      <c r="AR299" s="134" t="s">
        <v>1667</v>
      </c>
      <c r="AS299" s="134" t="s">
        <v>1668</v>
      </c>
      <c r="AT299" s="126" t="s">
        <v>1016</v>
      </c>
      <c r="AU299" s="127" t="s">
        <v>733</v>
      </c>
      <c r="AV299" s="402"/>
      <c r="AW299" s="142" t="s">
        <v>112</v>
      </c>
      <c r="AX299" s="128" t="s">
        <v>2866</v>
      </c>
      <c r="AY299" s="280" t="s">
        <v>3487</v>
      </c>
      <c r="AZ299" s="279" t="s">
        <v>3463</v>
      </c>
      <c r="BA299" s="143" t="s">
        <v>118</v>
      </c>
      <c r="BB299" s="264" t="s">
        <v>2866</v>
      </c>
      <c r="BC299" s="265" t="s">
        <v>3937</v>
      </c>
      <c r="BD299" s="266" t="s">
        <v>3938</v>
      </c>
      <c r="BE299" s="373"/>
      <c r="BF299" s="374"/>
      <c r="BG299" s="374"/>
      <c r="BH299" s="131"/>
    </row>
    <row r="300" spans="1:1022" ht="132.94999999999999" customHeight="1">
      <c r="A300" s="430">
        <v>111</v>
      </c>
      <c r="B300" s="433" t="s">
        <v>712</v>
      </c>
      <c r="C300" s="367"/>
      <c r="D300" s="433" t="s">
        <v>231</v>
      </c>
      <c r="E300" s="433" t="s">
        <v>1652</v>
      </c>
      <c r="F300" s="401"/>
      <c r="G300" s="492"/>
      <c r="H300" s="368"/>
      <c r="I300" s="443"/>
      <c r="J300" s="136" t="s">
        <v>741</v>
      </c>
      <c r="K300" s="137" t="s">
        <v>1669</v>
      </c>
      <c r="L300" s="425"/>
      <c r="M300" s="425"/>
      <c r="N300" s="426"/>
      <c r="O300" s="369"/>
      <c r="P300" s="391"/>
      <c r="Q300" s="385"/>
      <c r="R300" s="393"/>
      <c r="S300" s="394"/>
      <c r="T300" s="385"/>
      <c r="U300" s="404"/>
      <c r="V300" s="153" t="s">
        <v>124</v>
      </c>
      <c r="W300" s="138" t="s">
        <v>1670</v>
      </c>
      <c r="X300" s="139" t="s">
        <v>1671</v>
      </c>
      <c r="Y300" s="145" t="s">
        <v>94</v>
      </c>
      <c r="Z300" s="134" t="s">
        <v>240</v>
      </c>
      <c r="AA300" s="120" t="str">
        <f t="shared" si="365"/>
        <v>Probabilidad</v>
      </c>
      <c r="AB300" s="121" t="s">
        <v>740</v>
      </c>
      <c r="AC300" s="121" t="s">
        <v>728</v>
      </c>
      <c r="AD300" s="122" t="str">
        <f t="shared" si="363"/>
        <v>30%</v>
      </c>
      <c r="AE300" s="121" t="s">
        <v>954</v>
      </c>
      <c r="AF300" s="121" t="s">
        <v>809</v>
      </c>
      <c r="AG300" s="121" t="s">
        <v>955</v>
      </c>
      <c r="AH300" s="123">
        <f t="shared" ref="AH300:AH304" si="404">IFERROR(IF(AND(AA299="Probabilidad",AA300="Probabilidad"),(AI299-(+AI299*AD300)),IF(AND(AA300="Probabilidad",AA299="Impacto"),(AI299-(+AI299*AD300)),IF(AA300="Impacto",AI299,""))),"")</f>
        <v>0.34299999999999997</v>
      </c>
      <c r="AI300" s="122">
        <f t="shared" si="364"/>
        <v>0.34299999999999997</v>
      </c>
      <c r="AJ300" s="387"/>
      <c r="AK300" s="388"/>
      <c r="AL300" s="124">
        <f t="shared" si="394"/>
        <v>0.4</v>
      </c>
      <c r="AM300" s="389"/>
      <c r="AN300" s="388"/>
      <c r="AO300" s="384"/>
      <c r="AP300" s="367"/>
      <c r="AQ300" s="120" t="s">
        <v>128</v>
      </c>
      <c r="AR300" s="134" t="s">
        <v>94</v>
      </c>
      <c r="AS300" s="119" t="s">
        <v>94</v>
      </c>
      <c r="AT300" s="141" t="s">
        <v>94</v>
      </c>
      <c r="AU300" s="127" t="s">
        <v>94</v>
      </c>
      <c r="AV300" s="402"/>
      <c r="AW300" s="142" t="s">
        <v>124</v>
      </c>
      <c r="AX300" s="128" t="s">
        <v>2866</v>
      </c>
      <c r="AY300" s="280" t="s">
        <v>3464</v>
      </c>
      <c r="AZ300" s="279" t="s">
        <v>3465</v>
      </c>
      <c r="BA300" s="143" t="s">
        <v>128</v>
      </c>
      <c r="BB300" s="128"/>
      <c r="BC300" s="128"/>
      <c r="BD300" s="128"/>
      <c r="BE300" s="373"/>
      <c r="BF300" s="374"/>
      <c r="BG300" s="374"/>
      <c r="BH300" s="131"/>
    </row>
    <row r="301" spans="1:1022" ht="128.1" customHeight="1">
      <c r="A301" s="430">
        <v>111</v>
      </c>
      <c r="B301" s="433" t="s">
        <v>712</v>
      </c>
      <c r="C301" s="367"/>
      <c r="D301" s="433" t="s">
        <v>231</v>
      </c>
      <c r="E301" s="433" t="s">
        <v>1652</v>
      </c>
      <c r="F301" s="401"/>
      <c r="G301" s="492"/>
      <c r="H301" s="368"/>
      <c r="I301" s="443"/>
      <c r="J301" s="136" t="s">
        <v>749</v>
      </c>
      <c r="K301" s="137" t="s">
        <v>1672</v>
      </c>
      <c r="L301" s="425"/>
      <c r="M301" s="425"/>
      <c r="N301" s="426"/>
      <c r="O301" s="369"/>
      <c r="P301" s="391"/>
      <c r="Q301" s="385"/>
      <c r="R301" s="393"/>
      <c r="S301" s="394"/>
      <c r="T301" s="385"/>
      <c r="U301" s="404"/>
      <c r="V301" s="136" t="s">
        <v>131</v>
      </c>
      <c r="W301" s="138" t="s">
        <v>1673</v>
      </c>
      <c r="X301" s="139" t="s">
        <v>1674</v>
      </c>
      <c r="Y301" s="145" t="s">
        <v>1298</v>
      </c>
      <c r="Z301" s="134" t="s">
        <v>913</v>
      </c>
      <c r="AA301" s="120" t="str">
        <f t="shared" si="365"/>
        <v>Impacto</v>
      </c>
      <c r="AB301" s="121" t="s">
        <v>808</v>
      </c>
      <c r="AC301" s="121" t="s">
        <v>728</v>
      </c>
      <c r="AD301" s="122" t="str">
        <f t="shared" si="363"/>
        <v>25%</v>
      </c>
      <c r="AE301" s="121" t="s">
        <v>729</v>
      </c>
      <c r="AF301" s="121" t="s">
        <v>730</v>
      </c>
      <c r="AG301" s="121" t="s">
        <v>731</v>
      </c>
      <c r="AH301" s="123">
        <f t="shared" si="404"/>
        <v>0.34299999999999997</v>
      </c>
      <c r="AI301" s="122">
        <f t="shared" si="364"/>
        <v>0.34299999999999997</v>
      </c>
      <c r="AJ301" s="387"/>
      <c r="AK301" s="388"/>
      <c r="AL301" s="124">
        <f t="shared" si="394"/>
        <v>0.30000000000000004</v>
      </c>
      <c r="AM301" s="389"/>
      <c r="AN301" s="388"/>
      <c r="AO301" s="384"/>
      <c r="AP301" s="367"/>
      <c r="AQ301" s="120" t="s">
        <v>136</v>
      </c>
      <c r="AR301" s="134" t="s">
        <v>94</v>
      </c>
      <c r="AS301" s="134" t="s">
        <v>94</v>
      </c>
      <c r="AT301" s="134" t="s">
        <v>94</v>
      </c>
      <c r="AU301" s="134" t="s">
        <v>94</v>
      </c>
      <c r="AV301" s="402"/>
      <c r="AW301" s="142" t="s">
        <v>131</v>
      </c>
      <c r="AX301" s="264" t="s">
        <v>2866</v>
      </c>
      <c r="AY301" s="265" t="s">
        <v>3316</v>
      </c>
      <c r="AZ301" s="265" t="s">
        <v>3307</v>
      </c>
      <c r="BA301" s="143" t="s">
        <v>136</v>
      </c>
      <c r="BB301" s="128"/>
      <c r="BC301" s="128"/>
      <c r="BD301" s="128"/>
      <c r="BE301" s="373"/>
      <c r="BF301" s="374"/>
      <c r="BG301" s="374"/>
      <c r="BH301" s="131"/>
    </row>
    <row r="302" spans="1:1022" ht="96.95" customHeight="1">
      <c r="A302" s="430">
        <v>111</v>
      </c>
      <c r="B302" s="433" t="s">
        <v>712</v>
      </c>
      <c r="C302" s="367"/>
      <c r="D302" s="433" t="s">
        <v>231</v>
      </c>
      <c r="E302" s="433" t="s">
        <v>1652</v>
      </c>
      <c r="F302" s="401"/>
      <c r="G302" s="492"/>
      <c r="H302" s="368"/>
      <c r="I302" s="443"/>
      <c r="J302" s="136" t="s">
        <v>756</v>
      </c>
      <c r="K302" s="137"/>
      <c r="L302" s="425"/>
      <c r="M302" s="425"/>
      <c r="N302" s="426"/>
      <c r="O302" s="369"/>
      <c r="P302" s="391"/>
      <c r="Q302" s="385"/>
      <c r="R302" s="393"/>
      <c r="S302" s="394"/>
      <c r="T302" s="385"/>
      <c r="U302" s="404"/>
      <c r="V302" s="136" t="s">
        <v>139</v>
      </c>
      <c r="W302" s="138"/>
      <c r="X302" s="139"/>
      <c r="Y302" s="145"/>
      <c r="Z302" s="134"/>
      <c r="AA302" s="120" t="str">
        <f t="shared" si="365"/>
        <v/>
      </c>
      <c r="AB302" s="121"/>
      <c r="AC302" s="121"/>
      <c r="AD302" s="122" t="str">
        <f t="shared" si="363"/>
        <v/>
      </c>
      <c r="AE302" s="121"/>
      <c r="AF302" s="121"/>
      <c r="AG302" s="121"/>
      <c r="AH302" s="123" t="str">
        <f t="shared" si="404"/>
        <v/>
      </c>
      <c r="AI302" s="122" t="str">
        <f t="shared" si="364"/>
        <v/>
      </c>
      <c r="AJ302" s="387"/>
      <c r="AK302" s="388"/>
      <c r="AL302" s="124" t="str">
        <f t="shared" si="394"/>
        <v/>
      </c>
      <c r="AM302" s="389"/>
      <c r="AN302" s="388"/>
      <c r="AO302" s="384"/>
      <c r="AP302" s="367"/>
      <c r="AQ302" s="120" t="s">
        <v>145</v>
      </c>
      <c r="AR302" s="134"/>
      <c r="AS302" s="134"/>
      <c r="AT302" s="134"/>
      <c r="AU302" s="134"/>
      <c r="AV302" s="402"/>
      <c r="AW302" s="142" t="s">
        <v>139</v>
      </c>
      <c r="AX302" s="128"/>
      <c r="AY302" s="129"/>
      <c r="AZ302" s="130"/>
      <c r="BA302" s="143" t="s">
        <v>145</v>
      </c>
      <c r="BB302" s="128"/>
      <c r="BC302" s="128"/>
      <c r="BD302" s="128"/>
      <c r="BE302" s="373"/>
      <c r="BF302" s="374"/>
      <c r="BG302" s="374"/>
      <c r="BH302" s="131"/>
    </row>
    <row r="303" spans="1:1022" ht="59.1" customHeight="1">
      <c r="A303" s="430">
        <v>111</v>
      </c>
      <c r="B303" s="433" t="s">
        <v>712</v>
      </c>
      <c r="C303" s="367"/>
      <c r="D303" s="433" t="s">
        <v>231</v>
      </c>
      <c r="E303" s="433" t="s">
        <v>1652</v>
      </c>
      <c r="F303" s="401"/>
      <c r="G303" s="492"/>
      <c r="H303" s="368"/>
      <c r="I303" s="443"/>
      <c r="J303" s="136" t="s">
        <v>757</v>
      </c>
      <c r="K303" s="137"/>
      <c r="L303" s="425"/>
      <c r="M303" s="425"/>
      <c r="N303" s="426"/>
      <c r="O303" s="369"/>
      <c r="P303" s="391"/>
      <c r="Q303" s="385"/>
      <c r="R303" s="393"/>
      <c r="S303" s="394"/>
      <c r="T303" s="385"/>
      <c r="U303" s="404"/>
      <c r="V303" s="136" t="s">
        <v>150</v>
      </c>
      <c r="W303" s="138"/>
      <c r="X303" s="139"/>
      <c r="Y303" s="145"/>
      <c r="Z303" s="138"/>
      <c r="AA303" s="120" t="str">
        <f t="shared" si="365"/>
        <v/>
      </c>
      <c r="AB303" s="121"/>
      <c r="AC303" s="121"/>
      <c r="AD303" s="122" t="str">
        <f t="shared" si="363"/>
        <v/>
      </c>
      <c r="AE303" s="121"/>
      <c r="AF303" s="121"/>
      <c r="AG303" s="121"/>
      <c r="AH303" s="123" t="str">
        <f t="shared" si="404"/>
        <v/>
      </c>
      <c r="AI303" s="122" t="str">
        <f t="shared" si="364"/>
        <v/>
      </c>
      <c r="AJ303" s="387"/>
      <c r="AK303" s="388"/>
      <c r="AL303" s="124" t="str">
        <f t="shared" si="394"/>
        <v/>
      </c>
      <c r="AM303" s="389"/>
      <c r="AN303" s="388"/>
      <c r="AO303" s="384"/>
      <c r="AP303" s="367"/>
      <c r="AQ303" s="120" t="s">
        <v>155</v>
      </c>
      <c r="AR303" s="119"/>
      <c r="AS303" s="119"/>
      <c r="AT303" s="126"/>
      <c r="AU303" s="119"/>
      <c r="AV303" s="402"/>
      <c r="AW303" s="142" t="s">
        <v>150</v>
      </c>
      <c r="AX303" s="128"/>
      <c r="AY303" s="129"/>
      <c r="AZ303" s="130"/>
      <c r="BA303" s="143" t="s">
        <v>155</v>
      </c>
      <c r="BB303" s="128"/>
      <c r="BC303" s="128"/>
      <c r="BD303" s="128"/>
      <c r="BE303" s="373"/>
      <c r="BF303" s="374"/>
      <c r="BG303" s="374"/>
      <c r="BH303" s="131"/>
    </row>
    <row r="304" spans="1:1022" ht="23.1" customHeight="1">
      <c r="A304" s="431">
        <v>111</v>
      </c>
      <c r="B304" s="434" t="s">
        <v>712</v>
      </c>
      <c r="C304" s="367"/>
      <c r="D304" s="434" t="s">
        <v>231</v>
      </c>
      <c r="E304" s="434" t="s">
        <v>1652</v>
      </c>
      <c r="F304" s="401"/>
      <c r="G304" s="493"/>
      <c r="H304" s="368"/>
      <c r="I304" s="443"/>
      <c r="J304" s="136" t="s">
        <v>758</v>
      </c>
      <c r="K304" s="137"/>
      <c r="L304" s="425"/>
      <c r="M304" s="425"/>
      <c r="N304" s="426"/>
      <c r="O304" s="369"/>
      <c r="P304" s="392"/>
      <c r="Q304" s="385"/>
      <c r="R304" s="393"/>
      <c r="S304" s="394"/>
      <c r="T304" s="385"/>
      <c r="U304" s="405"/>
      <c r="V304" s="136" t="s">
        <v>161</v>
      </c>
      <c r="W304" s="138"/>
      <c r="X304" s="139"/>
      <c r="Y304" s="145"/>
      <c r="Z304" s="138"/>
      <c r="AA304" s="120" t="str">
        <f t="shared" si="365"/>
        <v/>
      </c>
      <c r="AB304" s="121"/>
      <c r="AC304" s="121"/>
      <c r="AD304" s="122" t="str">
        <f t="shared" si="363"/>
        <v/>
      </c>
      <c r="AE304" s="121"/>
      <c r="AF304" s="121"/>
      <c r="AG304" s="121"/>
      <c r="AH304" s="123" t="str">
        <f t="shared" si="404"/>
        <v/>
      </c>
      <c r="AI304" s="122" t="str">
        <f t="shared" si="364"/>
        <v/>
      </c>
      <c r="AJ304" s="387"/>
      <c r="AK304" s="388"/>
      <c r="AL304" s="124" t="str">
        <f t="shared" si="394"/>
        <v/>
      </c>
      <c r="AM304" s="389"/>
      <c r="AN304" s="388"/>
      <c r="AO304" s="384"/>
      <c r="AP304" s="367"/>
      <c r="AQ304" s="120" t="s">
        <v>162</v>
      </c>
      <c r="AR304" s="119"/>
      <c r="AS304" s="119"/>
      <c r="AT304" s="126"/>
      <c r="AU304" s="119"/>
      <c r="AV304" s="402"/>
      <c r="AW304" s="142" t="s">
        <v>161</v>
      </c>
      <c r="AX304" s="128"/>
      <c r="AY304" s="129"/>
      <c r="AZ304" s="130"/>
      <c r="BA304" s="143" t="s">
        <v>162</v>
      </c>
      <c r="BB304" s="128"/>
      <c r="BC304" s="128"/>
      <c r="BD304" s="128"/>
      <c r="BE304" s="373"/>
      <c r="BF304" s="374"/>
      <c r="BG304" s="374"/>
      <c r="BH304" s="131"/>
    </row>
    <row r="305" spans="1:1023" s="144" customFormat="1" ht="135" customHeight="1">
      <c r="A305" s="429">
        <v>112</v>
      </c>
      <c r="B305" s="432" t="s">
        <v>712</v>
      </c>
      <c r="C305" s="367" t="s">
        <v>713</v>
      </c>
      <c r="D305" s="432" t="s">
        <v>231</v>
      </c>
      <c r="E305" s="432" t="s">
        <v>1652</v>
      </c>
      <c r="F305" s="401" t="s">
        <v>1653</v>
      </c>
      <c r="G305" s="412" t="s">
        <v>1675</v>
      </c>
      <c r="H305" s="415" t="str">
        <f>IF(B305="Seguridad_Información","Posibilidad de "&amp;C305&amp;"con "&amp;M305&amp;" "&amp;"por"&amp;" "&amp;I305&amp;" "&amp;"debido a"&amp;" "&amp;L305,"Posibilidad de"&amp;" "&amp;M305&amp;" "&amp;"por"&amp;" "&amp;I305&amp;" debido a"&amp;" "&amp;L305)</f>
        <v>Posibilidad de Afectación Económica y Reputacional por que las entidades de registro no realicen las inscripciones ordenadas por la entidad en virtud de su función como administrador debido a  desconocimiento, interpretación errónea y seguimiento al registro de anotaciones</v>
      </c>
      <c r="I305" s="418" t="s">
        <v>1676</v>
      </c>
      <c r="J305" s="136" t="s">
        <v>717</v>
      </c>
      <c r="K305" s="137" t="s">
        <v>1677</v>
      </c>
      <c r="L305" s="418" t="s">
        <v>1678</v>
      </c>
      <c r="M305" s="418" t="s">
        <v>763</v>
      </c>
      <c r="N305" s="406" t="s">
        <v>1679</v>
      </c>
      <c r="O305" s="369" t="s">
        <v>722</v>
      </c>
      <c r="P305" s="390" t="str">
        <f>IF(OR($O305=[3]Tabla_Probabilidad!$D$30,$O305=[3]Tabla_Probabilidad!$D$32,$O305=[3]Tabla_Probabilidad!$J$32),"Muy Baja",IF(OR($O305=[3]Tabla_Probabilidad!$E$30,$O305=[3]Tabla_Probabilidad!$E$32,$O305=[3]Tabla_Probabilidad!$K$32),"Baja",IF(OR($O305=[3]Tabla_Probabilidad!$F$30,$O305=[3]Tabla_Probabilidad!$F$32,$O305=[3]Tabla_Probabilidad!$L$32),"Media",IF(OR($O305=[3]Tabla_Probabilidad!$G$30,$O305=[3]Tabla_Probabilidad!$G$32,$O305=[3]Tabla_Probabilidad!$M$32),"Alta",IF(OR($O305=[3]Tabla_Probabilidad!$H$30,$O305=[3]Tabla_Probabilidad!$H$32,$O305=[3]Tabla_Probabilidad!$N$32),"Muy Alta","")))))</f>
        <v>Media</v>
      </c>
      <c r="Q305" s="385">
        <f t="shared" ref="Q305" si="405">IF(P305="","",IF(P305="Muy Baja",0.2,IF(P305="Baja",0.4,IF(P305="Media",0.6,IF(P305="Alta",0.8,IF(P305="Muy Alta",1,))))))</f>
        <v>0.6</v>
      </c>
      <c r="R305" s="393" t="s">
        <v>766</v>
      </c>
      <c r="S305" s="394" t="str">
        <f>IF(OR($R305=[3]Tabla_Impacto!$D$24,$R305=[3]Tabla_Impacto!$D$27,$R305=[3]Tabla_Impacto!$J$24,$R305=[3]Tabla_Impacto!$P$26,$R305=[3]Tabla_Impacto!$V$26,$R305=[3]Tabla_Impacto!$AB$26),"Leve",IF(OR($R305=[3]Tabla_Impacto!$E$24,$R305=[3]Tabla_Impacto!$E$27,$R305=[3]Tabla_Impacto!$K$24,$R305=[3]Tabla_Impacto!$Q$26,$R305=[3]Tabla_Impacto!$W$26,$R305=[3]Tabla_Impacto!$AC$26),"Menor",IF(OR($R305=[3]Tabla_Impacto!$F$24,$R305=[3]Tabla_Impacto!$F$27,$R305=[3]Tabla_Impacto!$L$24,$R305=[3]Tabla_Impacto!$R$26,$R305=[3]Tabla_Impacto!$X$26,$R305=[3]Tabla_Impacto!$AD$26),"Moderado",IF(OR($R305=[3]Tabla_Impacto!$G$24,$R305=[3]Tabla_Impacto!$G$27,$R305=[3]Tabla_Impacto!$M$24,$R305=[3]Tabla_Impacto!$S$26,$R305=[3]Tabla_Impacto!$Y$26,$R305=[3]Tabla_Impacto!$AE$26),"Mayor",IF(OR($R305=[3]Tabla_Impacto!$H$24,$R305=[3]Tabla_Impacto!$H$27,$R305=[3]Tabla_Impacto!$N$24,$R305=[3]Tabla_Impacto!$T$26,$R305=[3]Tabla_Impacto!$Z$26,$R305=[3]Tabla_Impacto!$AF$26),"Catastrófico","")))))</f>
        <v>Mayor</v>
      </c>
      <c r="T305" s="385">
        <f t="shared" ref="T305" si="406">IF(S305="","",IF(S305="Leve",0.2,IF(S305="Menor",0.4,IF(S305="Moderado",0.6,IF(S305="Mayor",0.8,IF(S305="Catastrófico",1,))))))</f>
        <v>0.8</v>
      </c>
      <c r="U305" s="386" t="str">
        <f t="shared" ref="U305" si="407">IF(OR(AND(P305="Muy Baja",S305="Leve"),AND(P305="Muy Baja",S305="Menor"),AND(P305="Baja",S305="Leve")),"Bajo",IF(OR(AND(P305="Muy baja",S305="Moderado"),AND(P305="Baja",S305="Menor"),AND(P305="Baja",S305="Moderado"),AND(P305="Media",S305="Leve"),AND(P305="Media",S305="Menor"),AND(P305="Media",S305="Moderado"),AND(P305="Alta",S305="Leve"),AND(P305="Alta",S305="Menor")),"Moderado",IF(OR(AND(P305="Muy Baja",S305="Mayor"),AND(P305="Baja",S305="Mayor"),AND(P305="Media",S305="Mayor"),AND(P305="Alta",S305="Moderado"),AND(P305="Alta",S305="Mayor"),AND(P305="Muy Alta",S305="Leve"),AND(P305="Muy Alta",S305="Menor"),AND(P305="Muy Alta",S305="Moderado"),AND(P305="Muy Alta",S305="Mayor")),"Alto",IF(OR(AND(P305="Muy Baja",S305="Catastrófico"),AND(P305="Baja",S305="Catastrófico"),AND(P305="Media",S305="Catastrófico"),AND(P305="Alta",S305="Catastrófico"),AND(P305="Muy Alta",S305="Catastrófico")),"Extremo",""))))</f>
        <v>Alto</v>
      </c>
      <c r="V305" s="136" t="s">
        <v>91</v>
      </c>
      <c r="W305" s="138" t="s">
        <v>1680</v>
      </c>
      <c r="X305" s="139" t="s">
        <v>1681</v>
      </c>
      <c r="Y305" s="145" t="s">
        <v>1682</v>
      </c>
      <c r="Z305" s="140" t="s">
        <v>800</v>
      </c>
      <c r="AA305" s="120" t="str">
        <f t="shared" si="365"/>
        <v>Probabilidad</v>
      </c>
      <c r="AB305" s="121" t="s">
        <v>740</v>
      </c>
      <c r="AC305" s="121" t="s">
        <v>728</v>
      </c>
      <c r="AD305" s="122" t="str">
        <f t="shared" si="363"/>
        <v>30%</v>
      </c>
      <c r="AE305" s="121" t="s">
        <v>729</v>
      </c>
      <c r="AF305" s="121" t="s">
        <v>730</v>
      </c>
      <c r="AG305" s="121" t="s">
        <v>731</v>
      </c>
      <c r="AH305" s="123">
        <f>IFERROR(IF(AA305="Probabilidad",(Q305-(+Q305*AD305)),IF(AA305="Impacto",Q305,"")),"")</f>
        <v>0.42</v>
      </c>
      <c r="AI305" s="122">
        <f t="shared" si="364"/>
        <v>0.42</v>
      </c>
      <c r="AJ305" s="387" t="str">
        <f t="shared" ref="AJ305" si="408">IFERROR(IF(AK305="","",IF(AK305&lt;=0.2,"Muy Baja",IF(AK305&lt;=0.4,"Baja",IF(AK305&lt;=0.6,"Media",IF(AK305&lt;=0.8,"Alta","Muy Alta"))))),"")</f>
        <v>Baja</v>
      </c>
      <c r="AK305" s="388">
        <f t="shared" ref="AK305" si="409">IFERROR(LOOKUP(MAX(AI305:AI311)+1,(AI305:AI311)),"")</f>
        <v>0.29399999999999998</v>
      </c>
      <c r="AL305" s="124">
        <f>IFERROR(IF(AA305="Impacto",(T305-(+T305*AD305)),IF(AA305="Probabilidad",T305,"")),"")</f>
        <v>0.8</v>
      </c>
      <c r="AM305" s="389" t="str">
        <f t="shared" ref="AM305" si="410">IFERROR(IF(AN305="","",IF(AN305&lt;=0.2,"Leve",IF(AN305&lt;=0.4,"Menor",IF(AN305&lt;=0.6,"Moderado",IF(AN305&lt;=0.8,"Mayor","Catastrófico"))))),"")</f>
        <v>Mayor</v>
      </c>
      <c r="AN305" s="388">
        <f t="shared" ref="AN305" si="411">IFERROR(LOOKUP(MAX(AL305:AL311)+1,(AL305:AL311)),"")</f>
        <v>0.8</v>
      </c>
      <c r="AO305" s="384" t="str">
        <f t="shared" ref="AO305" si="412">IFERROR(IF(OR(AND(AJ305="Muy Baja",AM305="Leve"),AND(AJ305="Muy Baja",AM305="Menor"),AND(AJ305="Baja",AM305="Leve")),"Bajo",IF(OR(AND(AJ305="Muy baja",AM305="Moderado"),AND(AJ305="Baja",AM305="Menor"),AND(AJ305="Baja",AM305="Moderado"),AND(AJ305="Media",AM305="Leve"),AND(AJ305="Media",AM305="Menor"),AND(AJ305="Media",AM305="Moderado"),AND(AJ305="Alta",AM305="Leve"),AND(AJ305="Alta",AM305="Menor")),"Moderado",IF(OR(AND(AJ305="Muy Baja",AM305="Mayor"),AND(AJ305="Baja",AM305="Mayor"),AND(AJ305="Media",AM305="Mayor"),AND(AJ305="Alta",AM305="Moderado"),AND(AJ305="Alta",AM305="Mayor"),AND(AJ305="Muy Alta",AM305="Leve"),AND(AJ305="Muy Alta",AM305="Menor"),AND(AJ305="Muy Alta",AM305="Moderado"),AND(AJ305="Muy Alta",AM305="Mayor")),"Alto",IF(OR(AND(AJ305="Muy Baja",AM305="Catastrófico"),AND(AJ305="Baja",AM305="Catastrófico"),AND(AJ305="Media",AM305="Catastrófico"),AND(AJ305="Alta",AM305="Catastrófico"),AND(AJ305="Muy Alta",AM305="Catastrófico")),"Extremo","")))),"")</f>
        <v>Alto</v>
      </c>
      <c r="AP305" s="367" t="s">
        <v>104</v>
      </c>
      <c r="AQ305" s="120" t="s">
        <v>105</v>
      </c>
      <c r="AR305" s="134" t="s">
        <v>1683</v>
      </c>
      <c r="AS305" s="134" t="s">
        <v>800</v>
      </c>
      <c r="AT305" s="141" t="s">
        <v>1046</v>
      </c>
      <c r="AU305" s="127" t="s">
        <v>733</v>
      </c>
      <c r="AV305" s="370" t="s">
        <v>1684</v>
      </c>
      <c r="AW305" s="142" t="s">
        <v>91</v>
      </c>
      <c r="AX305" s="128" t="s">
        <v>2866</v>
      </c>
      <c r="AY305" s="320" t="s">
        <v>3860</v>
      </c>
      <c r="AZ305" s="320" t="s">
        <v>3842</v>
      </c>
      <c r="BA305" s="143" t="s">
        <v>105</v>
      </c>
      <c r="BB305" s="264" t="s">
        <v>2866</v>
      </c>
      <c r="BC305" s="266" t="s">
        <v>3939</v>
      </c>
      <c r="BD305" s="265" t="s">
        <v>3940</v>
      </c>
      <c r="BE305" s="373" t="s">
        <v>2891</v>
      </c>
      <c r="BF305" s="374"/>
      <c r="BG305" s="374"/>
      <c r="BH305" s="131"/>
      <c r="BI305" s="90"/>
      <c r="BJ305" s="90"/>
      <c r="BK305" s="90"/>
      <c r="BL305" s="90"/>
      <c r="BM305" s="90"/>
      <c r="BN305" s="90"/>
      <c r="BO305" s="90"/>
      <c r="BP305" s="90"/>
      <c r="BQ305" s="90"/>
      <c r="BR305" s="90"/>
      <c r="BS305" s="90"/>
      <c r="BT305" s="90"/>
      <c r="BU305" s="90"/>
      <c r="BV305" s="90"/>
      <c r="BW305" s="90"/>
      <c r="BX305" s="90"/>
      <c r="BY305" s="90"/>
      <c r="BZ305" s="90"/>
      <c r="CA305" s="90"/>
      <c r="CB305" s="90"/>
      <c r="CC305" s="90"/>
      <c r="CD305" s="90"/>
      <c r="CE305" s="90"/>
      <c r="CF305" s="90"/>
      <c r="CG305" s="90"/>
      <c r="CH305" s="90"/>
      <c r="CI305" s="90"/>
      <c r="CJ305" s="90"/>
      <c r="CK305" s="90"/>
      <c r="CL305" s="90"/>
      <c r="CM305" s="90"/>
      <c r="CN305" s="90"/>
      <c r="CO305" s="90"/>
      <c r="CP305" s="90"/>
      <c r="CQ305" s="90"/>
      <c r="CR305" s="90"/>
      <c r="CS305" s="90"/>
      <c r="CT305" s="90"/>
      <c r="CU305" s="90"/>
      <c r="CV305" s="90"/>
      <c r="CW305" s="90"/>
      <c r="CX305" s="90"/>
      <c r="CY305" s="90"/>
      <c r="CZ305" s="90"/>
      <c r="DA305" s="90"/>
      <c r="DB305" s="90"/>
      <c r="DC305" s="90"/>
      <c r="DD305" s="90"/>
      <c r="DE305" s="90"/>
      <c r="DF305" s="90"/>
      <c r="DG305" s="90"/>
      <c r="DH305" s="90"/>
      <c r="DI305" s="90"/>
      <c r="DJ305" s="90"/>
      <c r="DK305" s="90"/>
      <c r="DL305" s="90"/>
      <c r="DM305" s="90"/>
      <c r="DN305" s="90"/>
      <c r="DO305" s="90"/>
      <c r="DP305" s="90"/>
      <c r="DQ305" s="90"/>
      <c r="DR305" s="90"/>
      <c r="DS305" s="90"/>
      <c r="DT305" s="90"/>
      <c r="DU305" s="90"/>
      <c r="DV305" s="90"/>
      <c r="DW305" s="90"/>
      <c r="DX305" s="90"/>
      <c r="DY305" s="90"/>
      <c r="DZ305" s="90"/>
      <c r="EA305" s="90"/>
      <c r="EB305" s="90"/>
      <c r="EC305" s="90"/>
      <c r="ED305" s="90"/>
      <c r="EE305" s="90"/>
      <c r="EF305" s="90"/>
      <c r="EG305" s="90"/>
      <c r="EH305" s="90"/>
      <c r="EI305" s="90"/>
      <c r="EJ305" s="90"/>
      <c r="EK305" s="90"/>
      <c r="EL305" s="90"/>
      <c r="EM305" s="90"/>
      <c r="EN305" s="90"/>
      <c r="EO305" s="90"/>
      <c r="EP305" s="90"/>
      <c r="EQ305" s="90"/>
      <c r="ER305" s="90"/>
      <c r="ES305" s="90"/>
      <c r="ET305" s="90"/>
      <c r="EU305" s="90"/>
      <c r="EV305" s="90"/>
      <c r="EW305" s="90"/>
      <c r="EX305" s="90"/>
      <c r="EY305" s="90"/>
      <c r="EZ305" s="90"/>
      <c r="FA305" s="90"/>
      <c r="FB305" s="90"/>
      <c r="FC305" s="90"/>
      <c r="FD305" s="90"/>
      <c r="FE305" s="90"/>
      <c r="FF305" s="90"/>
      <c r="FG305" s="90"/>
      <c r="FH305" s="90"/>
      <c r="FI305" s="90"/>
      <c r="FJ305" s="90"/>
      <c r="FK305" s="90"/>
      <c r="FL305" s="90"/>
      <c r="FM305" s="90"/>
      <c r="FN305" s="90"/>
      <c r="FO305" s="90"/>
      <c r="FP305" s="90"/>
      <c r="FQ305" s="90"/>
      <c r="FR305" s="90"/>
      <c r="FS305" s="90"/>
      <c r="FT305" s="90"/>
      <c r="FU305" s="90"/>
      <c r="FV305" s="90"/>
      <c r="FW305" s="90"/>
      <c r="FX305" s="90"/>
      <c r="FY305" s="90"/>
      <c r="FZ305" s="90"/>
      <c r="GA305" s="90"/>
      <c r="GB305" s="90"/>
      <c r="GC305" s="90"/>
      <c r="GD305" s="90"/>
      <c r="GE305" s="90"/>
      <c r="GF305" s="90"/>
      <c r="GG305" s="90"/>
      <c r="GH305" s="90"/>
      <c r="GI305" s="90"/>
      <c r="GJ305" s="90"/>
      <c r="GK305" s="90"/>
      <c r="GL305" s="90"/>
      <c r="GM305" s="90"/>
      <c r="GN305" s="90"/>
      <c r="GO305" s="90"/>
      <c r="GP305" s="90"/>
      <c r="GQ305" s="90"/>
      <c r="GR305" s="90"/>
      <c r="GS305" s="90"/>
      <c r="GT305" s="90"/>
      <c r="GU305" s="90"/>
      <c r="GV305" s="90"/>
      <c r="GW305" s="90"/>
      <c r="GX305" s="90"/>
      <c r="GY305" s="90"/>
      <c r="GZ305" s="90"/>
      <c r="HA305" s="90"/>
      <c r="HB305" s="90"/>
      <c r="HC305" s="90"/>
      <c r="HD305" s="90"/>
      <c r="HE305" s="90"/>
      <c r="HF305" s="90"/>
      <c r="HG305" s="90"/>
      <c r="HH305" s="90"/>
      <c r="HI305" s="90"/>
      <c r="HJ305" s="90"/>
      <c r="HK305" s="90"/>
      <c r="HL305" s="90"/>
      <c r="HM305" s="90"/>
      <c r="HN305" s="90"/>
      <c r="HO305" s="90"/>
      <c r="HP305" s="90"/>
      <c r="HQ305" s="90"/>
      <c r="HR305" s="90"/>
      <c r="HS305" s="90"/>
      <c r="HT305" s="90"/>
      <c r="HU305" s="90"/>
      <c r="HV305" s="90"/>
      <c r="HW305" s="90"/>
      <c r="HX305" s="90"/>
      <c r="HY305" s="90"/>
      <c r="HZ305" s="90"/>
      <c r="IA305" s="90"/>
      <c r="IB305" s="90"/>
      <c r="IC305" s="90"/>
      <c r="ID305" s="90"/>
      <c r="IE305" s="90"/>
      <c r="IF305" s="90"/>
      <c r="IG305" s="90"/>
      <c r="IH305" s="90"/>
      <c r="II305" s="90"/>
      <c r="IJ305" s="90"/>
      <c r="IK305" s="90"/>
      <c r="IL305" s="90"/>
      <c r="IM305" s="90"/>
      <c r="IN305" s="90"/>
      <c r="IO305" s="90"/>
      <c r="IP305" s="90"/>
      <c r="IQ305" s="90"/>
      <c r="IR305" s="90"/>
      <c r="IS305" s="90"/>
      <c r="IT305" s="90"/>
      <c r="IU305" s="90"/>
      <c r="IV305" s="90"/>
      <c r="IW305" s="90"/>
      <c r="IX305" s="90"/>
      <c r="IY305" s="90"/>
      <c r="IZ305" s="90"/>
      <c r="JA305" s="90"/>
      <c r="JB305" s="90"/>
      <c r="JC305" s="90"/>
      <c r="JD305" s="90"/>
      <c r="JE305" s="90"/>
      <c r="JF305" s="90"/>
      <c r="JG305" s="90"/>
      <c r="JH305" s="90"/>
      <c r="JI305" s="90"/>
      <c r="JJ305" s="90"/>
      <c r="JK305" s="90"/>
      <c r="JL305" s="90"/>
      <c r="JM305" s="90"/>
      <c r="JN305" s="90"/>
      <c r="JO305" s="90"/>
      <c r="JP305" s="90"/>
      <c r="JQ305" s="90"/>
      <c r="JR305" s="90"/>
      <c r="JS305" s="90"/>
      <c r="JT305" s="90"/>
      <c r="JU305" s="90"/>
      <c r="JV305" s="90"/>
      <c r="JW305" s="90"/>
      <c r="JX305" s="90"/>
      <c r="JY305" s="90"/>
      <c r="JZ305" s="90"/>
      <c r="KA305" s="90"/>
      <c r="KB305" s="90"/>
      <c r="KC305" s="90"/>
      <c r="KD305" s="90"/>
      <c r="KE305" s="90"/>
      <c r="KF305" s="90"/>
      <c r="KG305" s="90"/>
      <c r="KH305" s="90"/>
      <c r="KI305" s="90"/>
      <c r="KJ305" s="90"/>
      <c r="KK305" s="90"/>
      <c r="KL305" s="90"/>
      <c r="KM305" s="90"/>
      <c r="KN305" s="90"/>
      <c r="KO305" s="90"/>
      <c r="KP305" s="90"/>
      <c r="KQ305" s="90"/>
      <c r="KR305" s="90"/>
      <c r="KS305" s="90"/>
      <c r="KT305" s="90"/>
      <c r="KU305" s="90"/>
      <c r="KV305" s="90"/>
      <c r="KW305" s="90"/>
      <c r="KX305" s="90"/>
      <c r="KY305" s="90"/>
      <c r="KZ305" s="90"/>
      <c r="LA305" s="90"/>
      <c r="LB305" s="90"/>
      <c r="LC305" s="90"/>
      <c r="LD305" s="90"/>
      <c r="LE305" s="90"/>
      <c r="LF305" s="90"/>
      <c r="LG305" s="90"/>
      <c r="LH305" s="90"/>
      <c r="LI305" s="90"/>
      <c r="LJ305" s="90"/>
      <c r="LK305" s="90"/>
      <c r="LL305" s="90"/>
      <c r="LM305" s="90"/>
      <c r="LN305" s="90"/>
      <c r="LO305" s="90"/>
      <c r="LP305" s="90"/>
      <c r="LQ305" s="90"/>
      <c r="LR305" s="90"/>
      <c r="LS305" s="90"/>
      <c r="LT305" s="90"/>
      <c r="LU305" s="90"/>
      <c r="LV305" s="90"/>
      <c r="LW305" s="90"/>
      <c r="LX305" s="90"/>
      <c r="LY305" s="90"/>
      <c r="LZ305" s="90"/>
      <c r="MA305" s="90"/>
      <c r="MB305" s="90"/>
      <c r="MC305" s="90"/>
      <c r="MD305" s="90"/>
      <c r="ME305" s="90"/>
      <c r="MF305" s="90"/>
      <c r="MG305" s="90"/>
      <c r="MH305" s="90"/>
      <c r="MI305" s="90"/>
      <c r="MJ305" s="90"/>
      <c r="MK305" s="90"/>
      <c r="ML305" s="90"/>
      <c r="MM305" s="90"/>
      <c r="MN305" s="90"/>
      <c r="MO305" s="90"/>
      <c r="MP305" s="90"/>
      <c r="MQ305" s="90"/>
      <c r="MR305" s="90"/>
      <c r="MS305" s="90"/>
      <c r="MT305" s="90"/>
      <c r="MU305" s="90"/>
      <c r="MV305" s="90"/>
      <c r="MW305" s="90"/>
      <c r="MX305" s="90"/>
      <c r="MY305" s="90"/>
      <c r="MZ305" s="90"/>
      <c r="NA305" s="90"/>
      <c r="NB305" s="90"/>
      <c r="NC305" s="90"/>
      <c r="ND305" s="90"/>
      <c r="NE305" s="90"/>
      <c r="NF305" s="90"/>
      <c r="NG305" s="90"/>
      <c r="NH305" s="90"/>
      <c r="NI305" s="90"/>
      <c r="NJ305" s="90"/>
      <c r="NK305" s="90"/>
      <c r="NL305" s="90"/>
      <c r="NM305" s="90"/>
      <c r="NN305" s="90"/>
      <c r="NO305" s="90"/>
      <c r="NP305" s="90"/>
      <c r="NQ305" s="90"/>
      <c r="NR305" s="90"/>
      <c r="NS305" s="90"/>
      <c r="NT305" s="90"/>
      <c r="NU305" s="90"/>
      <c r="NV305" s="90"/>
      <c r="NW305" s="90"/>
      <c r="NX305" s="90"/>
      <c r="NY305" s="90"/>
      <c r="NZ305" s="90"/>
      <c r="OA305" s="90"/>
      <c r="OB305" s="90"/>
      <c r="OC305" s="90"/>
      <c r="OD305" s="90"/>
      <c r="OE305" s="90"/>
      <c r="OF305" s="90"/>
      <c r="OG305" s="90"/>
      <c r="OH305" s="90"/>
      <c r="OI305" s="90"/>
      <c r="OJ305" s="90"/>
      <c r="OK305" s="90"/>
      <c r="OL305" s="90"/>
      <c r="OM305" s="90"/>
      <c r="ON305" s="90"/>
      <c r="OO305" s="90"/>
      <c r="OP305" s="90"/>
      <c r="OQ305" s="90"/>
      <c r="OR305" s="90"/>
      <c r="OS305" s="90"/>
      <c r="OT305" s="90"/>
      <c r="OU305" s="90"/>
      <c r="OV305" s="90"/>
      <c r="OW305" s="90"/>
      <c r="OX305" s="90"/>
      <c r="OY305" s="90"/>
      <c r="OZ305" s="90"/>
      <c r="PA305" s="90"/>
      <c r="PB305" s="90"/>
      <c r="PC305" s="90"/>
      <c r="PD305" s="90"/>
      <c r="PE305" s="90"/>
      <c r="PF305" s="90"/>
      <c r="PG305" s="90"/>
      <c r="PH305" s="90"/>
      <c r="PI305" s="90"/>
      <c r="PJ305" s="90"/>
      <c r="PK305" s="90"/>
      <c r="PL305" s="90"/>
      <c r="PM305" s="90"/>
      <c r="PN305" s="90"/>
      <c r="PO305" s="90"/>
      <c r="PP305" s="90"/>
      <c r="PQ305" s="90"/>
      <c r="PR305" s="90"/>
      <c r="PS305" s="90"/>
      <c r="PT305" s="90"/>
      <c r="PU305" s="90"/>
      <c r="PV305" s="90"/>
      <c r="PW305" s="90"/>
      <c r="PX305" s="90"/>
      <c r="PY305" s="90"/>
      <c r="PZ305" s="90"/>
      <c r="QA305" s="90"/>
      <c r="QB305" s="90"/>
      <c r="QC305" s="90"/>
      <c r="QD305" s="90"/>
      <c r="QE305" s="90"/>
      <c r="QF305" s="90"/>
      <c r="QG305" s="90"/>
      <c r="QH305" s="90"/>
      <c r="QI305" s="90"/>
      <c r="QJ305" s="90"/>
      <c r="QK305" s="90"/>
      <c r="QL305" s="90"/>
      <c r="QM305" s="90"/>
      <c r="QN305" s="90"/>
      <c r="QO305" s="90"/>
      <c r="QP305" s="90"/>
      <c r="QQ305" s="90"/>
      <c r="QR305" s="90"/>
      <c r="QS305" s="90"/>
      <c r="QT305" s="90"/>
      <c r="QU305" s="90"/>
      <c r="QV305" s="90"/>
      <c r="QW305" s="90"/>
      <c r="QX305" s="90"/>
      <c r="QY305" s="90"/>
      <c r="QZ305" s="90"/>
      <c r="RA305" s="90"/>
      <c r="RB305" s="90"/>
      <c r="RC305" s="90"/>
      <c r="RD305" s="90"/>
      <c r="RE305" s="90"/>
      <c r="RF305" s="90"/>
      <c r="RG305" s="90"/>
      <c r="RH305" s="90"/>
      <c r="RI305" s="90"/>
      <c r="RJ305" s="90"/>
      <c r="RK305" s="90"/>
      <c r="RL305" s="90"/>
      <c r="RM305" s="90"/>
      <c r="RN305" s="90"/>
      <c r="RO305" s="90"/>
      <c r="RP305" s="90"/>
      <c r="RQ305" s="90"/>
      <c r="RR305" s="90"/>
      <c r="RS305" s="90"/>
      <c r="RT305" s="90"/>
      <c r="RU305" s="90"/>
      <c r="RV305" s="90"/>
      <c r="RW305" s="90"/>
      <c r="RX305" s="90"/>
      <c r="RY305" s="90"/>
      <c r="RZ305" s="90"/>
      <c r="SA305" s="90"/>
      <c r="SB305" s="90"/>
      <c r="SC305" s="90"/>
      <c r="SD305" s="90"/>
      <c r="SE305" s="90"/>
      <c r="SF305" s="90"/>
      <c r="SG305" s="90"/>
      <c r="SH305" s="90"/>
      <c r="SI305" s="90"/>
      <c r="SJ305" s="90"/>
      <c r="SK305" s="90"/>
      <c r="SL305" s="90"/>
      <c r="SM305" s="90"/>
      <c r="SN305" s="90"/>
      <c r="SO305" s="90"/>
      <c r="SP305" s="90"/>
      <c r="SQ305" s="90"/>
      <c r="SR305" s="90"/>
      <c r="SS305" s="90"/>
      <c r="ST305" s="90"/>
      <c r="SU305" s="90"/>
      <c r="SV305" s="90"/>
      <c r="SW305" s="90"/>
      <c r="SX305" s="90"/>
      <c r="SY305" s="90"/>
      <c r="SZ305" s="90"/>
      <c r="TA305" s="90"/>
      <c r="TB305" s="90"/>
      <c r="TC305" s="90"/>
      <c r="TD305" s="90"/>
      <c r="TE305" s="90"/>
      <c r="TF305" s="90"/>
      <c r="TG305" s="90"/>
      <c r="TH305" s="90"/>
      <c r="TI305" s="90"/>
      <c r="TJ305" s="90"/>
      <c r="TK305" s="90"/>
      <c r="TL305" s="90"/>
      <c r="TM305" s="90"/>
      <c r="TN305" s="90"/>
      <c r="TO305" s="90"/>
      <c r="TP305" s="90"/>
      <c r="TQ305" s="90"/>
      <c r="TR305" s="90"/>
      <c r="TS305" s="90"/>
      <c r="TT305" s="90"/>
      <c r="TU305" s="90"/>
      <c r="TV305" s="90"/>
      <c r="TW305" s="90"/>
      <c r="TX305" s="90"/>
      <c r="TY305" s="90"/>
      <c r="TZ305" s="90"/>
      <c r="UA305" s="90"/>
      <c r="UB305" s="90"/>
      <c r="UC305" s="90"/>
      <c r="UD305" s="90"/>
      <c r="UE305" s="90"/>
      <c r="UF305" s="90"/>
      <c r="UG305" s="90"/>
      <c r="UH305" s="90"/>
      <c r="UI305" s="90"/>
      <c r="UJ305" s="90"/>
      <c r="UK305" s="90"/>
      <c r="UL305" s="90"/>
      <c r="UM305" s="90"/>
      <c r="UN305" s="90"/>
      <c r="UO305" s="90"/>
      <c r="UP305" s="90"/>
      <c r="UQ305" s="90"/>
      <c r="UR305" s="90"/>
      <c r="US305" s="90"/>
      <c r="UT305" s="90"/>
      <c r="UU305" s="90"/>
      <c r="UV305" s="90"/>
      <c r="UW305" s="90"/>
      <c r="UX305" s="90"/>
      <c r="UY305" s="90"/>
      <c r="UZ305" s="90"/>
      <c r="VA305" s="90"/>
      <c r="VB305" s="90"/>
      <c r="VC305" s="90"/>
      <c r="VD305" s="90"/>
      <c r="VE305" s="90"/>
      <c r="VF305" s="90"/>
      <c r="VG305" s="90"/>
      <c r="VH305" s="90"/>
      <c r="VI305" s="90"/>
      <c r="VJ305" s="90"/>
      <c r="VK305" s="90"/>
      <c r="VL305" s="90"/>
      <c r="VM305" s="90"/>
      <c r="VN305" s="90"/>
      <c r="VO305" s="90"/>
      <c r="VP305" s="90"/>
      <c r="VQ305" s="90"/>
      <c r="VR305" s="90"/>
      <c r="VS305" s="90"/>
      <c r="VT305" s="90"/>
      <c r="VU305" s="90"/>
      <c r="VV305" s="90"/>
      <c r="VW305" s="90"/>
      <c r="VX305" s="90"/>
      <c r="VY305" s="90"/>
      <c r="VZ305" s="90"/>
      <c r="WA305" s="90"/>
      <c r="WB305" s="90"/>
      <c r="WC305" s="90"/>
      <c r="WD305" s="90"/>
      <c r="WE305" s="90"/>
      <c r="WF305" s="90"/>
      <c r="WG305" s="90"/>
      <c r="WH305" s="90"/>
      <c r="WI305" s="90"/>
      <c r="WJ305" s="90"/>
      <c r="WK305" s="90"/>
      <c r="WL305" s="90"/>
      <c r="WM305" s="90"/>
      <c r="WN305" s="90"/>
      <c r="WO305" s="90"/>
      <c r="WP305" s="90"/>
      <c r="WQ305" s="90"/>
      <c r="WR305" s="90"/>
      <c r="WS305" s="90"/>
      <c r="WT305" s="90"/>
      <c r="WU305" s="90"/>
      <c r="WV305" s="90"/>
      <c r="WW305" s="90"/>
      <c r="WX305" s="90"/>
      <c r="WY305" s="90"/>
      <c r="WZ305" s="90"/>
      <c r="XA305" s="90"/>
      <c r="XB305" s="90"/>
      <c r="XC305" s="90"/>
      <c r="XD305" s="90"/>
      <c r="XE305" s="90"/>
      <c r="XF305" s="90"/>
      <c r="XG305" s="90"/>
      <c r="XH305" s="90"/>
      <c r="XI305" s="90"/>
      <c r="XJ305" s="90"/>
      <c r="XK305" s="90"/>
      <c r="XL305" s="90"/>
      <c r="XM305" s="90"/>
      <c r="XN305" s="90"/>
      <c r="XO305" s="90"/>
      <c r="XP305" s="90"/>
      <c r="XQ305" s="90"/>
      <c r="XR305" s="90"/>
      <c r="XS305" s="90"/>
      <c r="XT305" s="90"/>
      <c r="XU305" s="90"/>
      <c r="XV305" s="90"/>
      <c r="XW305" s="90"/>
      <c r="XX305" s="90"/>
      <c r="XY305" s="90"/>
      <c r="XZ305" s="90"/>
      <c r="YA305" s="90"/>
      <c r="YB305" s="90"/>
      <c r="YC305" s="90"/>
      <c r="YD305" s="90"/>
      <c r="YE305" s="90"/>
      <c r="YF305" s="90"/>
      <c r="YG305" s="90"/>
      <c r="YH305" s="90"/>
      <c r="YI305" s="90"/>
      <c r="YJ305" s="90"/>
      <c r="YK305" s="90"/>
      <c r="YL305" s="90"/>
      <c r="YM305" s="90"/>
      <c r="YN305" s="90"/>
      <c r="YO305" s="90"/>
      <c r="YP305" s="90"/>
      <c r="YQ305" s="90"/>
      <c r="YR305" s="90"/>
      <c r="YS305" s="90"/>
      <c r="YT305" s="90"/>
      <c r="YU305" s="90"/>
      <c r="YV305" s="90"/>
      <c r="YW305" s="90"/>
      <c r="YX305" s="90"/>
      <c r="YY305" s="90"/>
      <c r="YZ305" s="90"/>
      <c r="ZA305" s="90"/>
      <c r="ZB305" s="90"/>
      <c r="ZC305" s="90"/>
      <c r="ZD305" s="90"/>
      <c r="ZE305" s="90"/>
      <c r="ZF305" s="90"/>
      <c r="ZG305" s="90"/>
      <c r="ZH305" s="90"/>
      <c r="ZI305" s="90"/>
      <c r="ZJ305" s="90"/>
      <c r="ZK305" s="90"/>
      <c r="ZL305" s="90"/>
      <c r="ZM305" s="90"/>
      <c r="ZN305" s="90"/>
      <c r="ZO305" s="90"/>
      <c r="ZP305" s="90"/>
      <c r="ZQ305" s="90"/>
      <c r="ZR305" s="90"/>
      <c r="ZS305" s="90"/>
      <c r="ZT305" s="90"/>
      <c r="ZU305" s="90"/>
      <c r="ZV305" s="90"/>
      <c r="ZW305" s="90"/>
      <c r="ZX305" s="90"/>
      <c r="ZY305" s="90"/>
      <c r="ZZ305" s="90"/>
      <c r="AAA305" s="90"/>
      <c r="AAB305" s="90"/>
      <c r="AAC305" s="90"/>
      <c r="AAD305" s="90"/>
      <c r="AAE305" s="90"/>
      <c r="AAF305" s="90"/>
      <c r="AAG305" s="90"/>
      <c r="AAH305" s="90"/>
      <c r="AAI305" s="90"/>
      <c r="AAJ305" s="90"/>
      <c r="AAK305" s="90"/>
      <c r="AAL305" s="90"/>
      <c r="AAM305" s="90"/>
      <c r="AAN305" s="90"/>
      <c r="AAO305" s="90"/>
      <c r="AAP305" s="90"/>
      <c r="AAQ305" s="90"/>
      <c r="AAR305" s="90"/>
      <c r="AAS305" s="90"/>
      <c r="AAT305" s="90"/>
      <c r="AAU305" s="90"/>
      <c r="AAV305" s="90"/>
      <c r="AAW305" s="90"/>
      <c r="AAX305" s="90"/>
      <c r="AAY305" s="90"/>
      <c r="AAZ305" s="90"/>
      <c r="ABA305" s="90"/>
      <c r="ABB305" s="90"/>
      <c r="ABC305" s="90"/>
      <c r="ABD305" s="90"/>
      <c r="ABE305" s="90"/>
      <c r="ABF305" s="90"/>
      <c r="ABG305" s="90"/>
      <c r="ABH305" s="90"/>
      <c r="ABI305" s="90"/>
      <c r="ABJ305" s="90"/>
      <c r="ABK305" s="90"/>
      <c r="ABL305" s="90"/>
      <c r="ABM305" s="90"/>
      <c r="ABN305" s="90"/>
      <c r="ABO305" s="90"/>
      <c r="ABP305" s="90"/>
      <c r="ABQ305" s="90"/>
      <c r="ABR305" s="90"/>
      <c r="ABS305" s="90"/>
      <c r="ABT305" s="90"/>
      <c r="ABU305" s="90"/>
      <c r="ABV305" s="90"/>
      <c r="ABW305" s="90"/>
      <c r="ABX305" s="90"/>
      <c r="ABY305" s="90"/>
      <c r="ABZ305" s="90"/>
      <c r="ACA305" s="90"/>
      <c r="ACB305" s="90"/>
      <c r="ACC305" s="90"/>
      <c r="ACD305" s="90"/>
      <c r="ACE305" s="90"/>
      <c r="ACF305" s="90"/>
      <c r="ACG305" s="90"/>
      <c r="ACH305" s="90"/>
      <c r="ACI305" s="90"/>
      <c r="ACJ305" s="90"/>
      <c r="ACK305" s="90"/>
      <c r="ACL305" s="90"/>
      <c r="ACM305" s="90"/>
      <c r="ACN305" s="90"/>
      <c r="ACO305" s="90"/>
      <c r="ACP305" s="90"/>
      <c r="ACQ305" s="90"/>
      <c r="ACR305" s="90"/>
      <c r="ACS305" s="90"/>
      <c r="ACT305" s="90"/>
      <c r="ACU305" s="90"/>
      <c r="ACV305" s="90"/>
      <c r="ACW305" s="90"/>
      <c r="ACX305" s="90"/>
      <c r="ACY305" s="90"/>
      <c r="ACZ305" s="90"/>
      <c r="ADA305" s="90"/>
      <c r="ADB305" s="90"/>
      <c r="ADC305" s="90"/>
      <c r="ADD305" s="90"/>
      <c r="ADE305" s="90"/>
      <c r="ADF305" s="90"/>
      <c r="ADG305" s="90"/>
      <c r="ADH305" s="90"/>
      <c r="ADI305" s="90"/>
      <c r="ADJ305" s="90"/>
      <c r="ADK305" s="90"/>
      <c r="ADL305" s="90"/>
      <c r="ADM305" s="90"/>
      <c r="ADN305" s="90"/>
      <c r="ADO305" s="90"/>
      <c r="ADP305" s="90"/>
      <c r="ADQ305" s="90"/>
      <c r="ADR305" s="90"/>
      <c r="ADS305" s="90"/>
      <c r="ADT305" s="90"/>
      <c r="ADU305" s="90"/>
      <c r="ADV305" s="90"/>
      <c r="ADW305" s="90"/>
      <c r="ADX305" s="90"/>
      <c r="ADY305" s="90"/>
      <c r="ADZ305" s="90"/>
      <c r="AEA305" s="90"/>
      <c r="AEB305" s="90"/>
      <c r="AEC305" s="90"/>
      <c r="AED305" s="90"/>
      <c r="AEE305" s="90"/>
      <c r="AEF305" s="90"/>
      <c r="AEG305" s="90"/>
      <c r="AEH305" s="90"/>
      <c r="AEI305" s="90"/>
      <c r="AEJ305" s="90"/>
      <c r="AEK305" s="90"/>
      <c r="AEL305" s="90"/>
      <c r="AEM305" s="90"/>
      <c r="AEN305" s="90"/>
      <c r="AEO305" s="90"/>
      <c r="AEP305" s="90"/>
      <c r="AEQ305" s="90"/>
      <c r="AER305" s="90"/>
      <c r="AES305" s="90"/>
      <c r="AET305" s="90"/>
      <c r="AEU305" s="90"/>
      <c r="AEV305" s="90"/>
      <c r="AEW305" s="90"/>
      <c r="AEX305" s="90"/>
      <c r="AEY305" s="90"/>
      <c r="AEZ305" s="90"/>
      <c r="AFA305" s="90"/>
      <c r="AFB305" s="90"/>
      <c r="AFC305" s="90"/>
      <c r="AFD305" s="90"/>
      <c r="AFE305" s="90"/>
      <c r="AFF305" s="90"/>
      <c r="AFG305" s="90"/>
      <c r="AFH305" s="90"/>
      <c r="AFI305" s="90"/>
      <c r="AFJ305" s="90"/>
      <c r="AFK305" s="90"/>
      <c r="AFL305" s="90"/>
      <c r="AFM305" s="90"/>
      <c r="AFN305" s="90"/>
      <c r="AFO305" s="90"/>
      <c r="AFP305" s="90"/>
      <c r="AFQ305" s="90"/>
      <c r="AFR305" s="90"/>
      <c r="AFS305" s="90"/>
      <c r="AFT305" s="90"/>
      <c r="AFU305" s="90"/>
      <c r="AFV305" s="90"/>
      <c r="AFW305" s="90"/>
      <c r="AFX305" s="90"/>
      <c r="AFY305" s="90"/>
      <c r="AFZ305" s="90"/>
      <c r="AGA305" s="90"/>
      <c r="AGB305" s="90"/>
      <c r="AGC305" s="90"/>
      <c r="AGD305" s="90"/>
      <c r="AGE305" s="90"/>
      <c r="AGF305" s="90"/>
      <c r="AGG305" s="90"/>
      <c r="AGH305" s="90"/>
      <c r="AGI305" s="90"/>
      <c r="AGJ305" s="90"/>
      <c r="AGK305" s="90"/>
      <c r="AGL305" s="90"/>
      <c r="AGM305" s="90"/>
      <c r="AGN305" s="90"/>
      <c r="AGO305" s="90"/>
      <c r="AGP305" s="90"/>
      <c r="AGQ305" s="90"/>
      <c r="AGR305" s="90"/>
      <c r="AGS305" s="90"/>
      <c r="AGT305" s="90"/>
      <c r="AGU305" s="90"/>
      <c r="AGV305" s="90"/>
      <c r="AGW305" s="90"/>
      <c r="AGX305" s="90"/>
      <c r="AGY305" s="90"/>
      <c r="AGZ305" s="90"/>
      <c r="AHA305" s="90"/>
      <c r="AHB305" s="90"/>
      <c r="AHC305" s="90"/>
      <c r="AHD305" s="90"/>
      <c r="AHE305" s="90"/>
      <c r="AHF305" s="90"/>
      <c r="AHG305" s="90"/>
      <c r="AHH305" s="90"/>
      <c r="AHI305" s="90"/>
      <c r="AHJ305" s="90"/>
      <c r="AHK305" s="90"/>
      <c r="AHL305" s="90"/>
      <c r="AHM305" s="90"/>
      <c r="AHN305" s="90"/>
      <c r="AHO305" s="90"/>
      <c r="AHP305" s="90"/>
      <c r="AHQ305" s="90"/>
      <c r="AHR305" s="90"/>
      <c r="AHS305" s="90"/>
      <c r="AHT305" s="90"/>
      <c r="AHU305" s="90"/>
      <c r="AHV305" s="90"/>
      <c r="AHW305" s="90"/>
      <c r="AHX305" s="90"/>
      <c r="AHY305" s="90"/>
      <c r="AHZ305" s="90"/>
      <c r="AIA305" s="90"/>
      <c r="AIB305" s="90"/>
      <c r="AIC305" s="90"/>
      <c r="AID305" s="90"/>
      <c r="AIE305" s="90"/>
      <c r="AIF305" s="90"/>
      <c r="AIG305" s="90"/>
      <c r="AIH305" s="90"/>
      <c r="AII305" s="90"/>
      <c r="AIJ305" s="90"/>
      <c r="AIK305" s="90"/>
      <c r="AIL305" s="90"/>
      <c r="AIM305" s="90"/>
      <c r="AIN305" s="90"/>
      <c r="AIO305" s="90"/>
      <c r="AIP305" s="90"/>
      <c r="AIQ305" s="90"/>
      <c r="AIR305" s="90"/>
      <c r="AIS305" s="90"/>
      <c r="AIT305" s="90"/>
      <c r="AIU305" s="90"/>
      <c r="AIV305" s="90"/>
      <c r="AIW305" s="90"/>
      <c r="AIX305" s="90"/>
      <c r="AIY305" s="90"/>
      <c r="AIZ305" s="90"/>
      <c r="AJA305" s="90"/>
      <c r="AJB305" s="90"/>
      <c r="AJC305" s="90"/>
      <c r="AJD305" s="90"/>
      <c r="AJE305" s="90"/>
      <c r="AJF305" s="90"/>
      <c r="AJG305" s="90"/>
      <c r="AJH305" s="90"/>
      <c r="AJI305" s="90"/>
      <c r="AJJ305" s="90"/>
      <c r="AJK305" s="90"/>
      <c r="AJL305" s="90"/>
      <c r="AJM305" s="90"/>
      <c r="AJN305" s="90"/>
      <c r="AJO305" s="90"/>
      <c r="AJP305" s="90"/>
      <c r="AJQ305" s="90"/>
      <c r="AJR305" s="90"/>
      <c r="AJS305" s="90"/>
      <c r="AJT305" s="90"/>
      <c r="AJU305" s="90"/>
      <c r="AJV305" s="90"/>
      <c r="AJW305" s="90"/>
      <c r="AJX305" s="90"/>
      <c r="AJY305" s="90"/>
      <c r="AJZ305" s="90"/>
      <c r="AKA305" s="90"/>
      <c r="AKB305" s="90"/>
      <c r="AKC305" s="90"/>
      <c r="AKD305" s="90"/>
      <c r="AKE305" s="90"/>
      <c r="AKF305" s="90"/>
      <c r="AKG305" s="90"/>
      <c r="AKH305" s="90"/>
      <c r="AKI305" s="90"/>
      <c r="AKJ305" s="90"/>
      <c r="AKK305" s="90"/>
      <c r="AKL305" s="90"/>
      <c r="AKM305" s="90"/>
      <c r="AKN305" s="90"/>
      <c r="AKO305" s="90"/>
      <c r="AKP305" s="90"/>
      <c r="AKQ305" s="90"/>
      <c r="AKR305" s="90"/>
      <c r="AKS305" s="90"/>
      <c r="AKT305" s="90"/>
      <c r="AKU305" s="90"/>
      <c r="AKV305" s="90"/>
      <c r="AKW305" s="90"/>
      <c r="AKX305" s="90"/>
      <c r="AKY305" s="90"/>
      <c r="AKZ305" s="90"/>
      <c r="ALA305" s="90"/>
      <c r="ALB305" s="90"/>
      <c r="ALC305" s="90"/>
      <c r="ALD305" s="90"/>
      <c r="ALE305" s="90"/>
      <c r="ALF305" s="90"/>
      <c r="ALG305" s="90"/>
      <c r="ALH305" s="90"/>
      <c r="ALI305" s="90"/>
      <c r="ALJ305" s="90"/>
      <c r="ALK305" s="90"/>
      <c r="ALL305" s="90"/>
      <c r="ALM305" s="90"/>
      <c r="ALN305" s="90"/>
      <c r="ALO305" s="90"/>
      <c r="ALP305" s="90"/>
      <c r="ALQ305" s="90"/>
      <c r="ALR305" s="90"/>
      <c r="ALS305" s="90"/>
      <c r="ALT305" s="90"/>
      <c r="ALU305" s="90"/>
      <c r="ALV305" s="90"/>
      <c r="ALW305" s="90"/>
      <c r="ALX305" s="90"/>
      <c r="ALY305" s="90"/>
      <c r="ALZ305" s="90"/>
      <c r="AMA305" s="90"/>
      <c r="AMB305" s="90"/>
      <c r="AMC305" s="90"/>
      <c r="AMD305" s="90"/>
      <c r="AME305" s="90"/>
      <c r="AMF305" s="90"/>
      <c r="AMG305" s="90"/>
      <c r="AMH305" s="90"/>
      <c r="AMI305" s="90"/>
    </row>
    <row r="306" spans="1:1023" ht="99" customHeight="1">
      <c r="A306" s="430">
        <v>112</v>
      </c>
      <c r="B306" s="433" t="s">
        <v>712</v>
      </c>
      <c r="C306" s="367"/>
      <c r="D306" s="433" t="s">
        <v>231</v>
      </c>
      <c r="E306" s="433" t="s">
        <v>1652</v>
      </c>
      <c r="F306" s="401"/>
      <c r="G306" s="413"/>
      <c r="H306" s="416"/>
      <c r="I306" s="419"/>
      <c r="J306" s="136" t="s">
        <v>735</v>
      </c>
      <c r="K306" s="181" t="s">
        <v>1685</v>
      </c>
      <c r="L306" s="419"/>
      <c r="M306" s="419"/>
      <c r="N306" s="407"/>
      <c r="O306" s="369"/>
      <c r="P306" s="391"/>
      <c r="Q306" s="385"/>
      <c r="R306" s="393"/>
      <c r="S306" s="394"/>
      <c r="T306" s="385"/>
      <c r="U306" s="386"/>
      <c r="V306" s="153" t="s">
        <v>112</v>
      </c>
      <c r="W306" s="138" t="s">
        <v>1686</v>
      </c>
      <c r="X306" s="139" t="s">
        <v>1687</v>
      </c>
      <c r="Y306" s="134" t="s">
        <v>1688</v>
      </c>
      <c r="Z306" s="140" t="s">
        <v>800</v>
      </c>
      <c r="AA306" s="120" t="str">
        <f t="shared" si="365"/>
        <v>Probabilidad</v>
      </c>
      <c r="AB306" s="121" t="s">
        <v>740</v>
      </c>
      <c r="AC306" s="121" t="s">
        <v>728</v>
      </c>
      <c r="AD306" s="122" t="str">
        <f t="shared" si="363"/>
        <v>30%</v>
      </c>
      <c r="AE306" s="121" t="s">
        <v>729</v>
      </c>
      <c r="AF306" s="121" t="s">
        <v>730</v>
      </c>
      <c r="AG306" s="121" t="s">
        <v>731</v>
      </c>
      <c r="AH306" s="123">
        <f>IFERROR(IF(AND(AA305="Probabilidad",AA306="Probabilidad"),(AI305-(+AI305*AD306)),IF(AND(AA306="Probabilidad",AA305="Impacto"),(AI305-(+AI305*AD306)),IF(AA306="Impacto",AI305,""))),"")</f>
        <v>0.29399999999999998</v>
      </c>
      <c r="AI306" s="122">
        <f t="shared" si="364"/>
        <v>0.29399999999999998</v>
      </c>
      <c r="AJ306" s="387"/>
      <c r="AK306" s="388"/>
      <c r="AL306" s="124">
        <f t="shared" si="394"/>
        <v>0.8</v>
      </c>
      <c r="AM306" s="389"/>
      <c r="AN306" s="388"/>
      <c r="AO306" s="384"/>
      <c r="AP306" s="367"/>
      <c r="AQ306" s="120" t="s">
        <v>118</v>
      </c>
      <c r="AR306" s="134" t="s">
        <v>94</v>
      </c>
      <c r="AS306" s="134" t="s">
        <v>94</v>
      </c>
      <c r="AT306" s="141" t="s">
        <v>94</v>
      </c>
      <c r="AU306" s="127" t="s">
        <v>94</v>
      </c>
      <c r="AV306" s="371"/>
      <c r="AW306" s="142" t="s">
        <v>112</v>
      </c>
      <c r="AX306" s="128" t="s">
        <v>2866</v>
      </c>
      <c r="AY306" s="320" t="s">
        <v>3861</v>
      </c>
      <c r="AZ306" s="320" t="s">
        <v>3862</v>
      </c>
      <c r="BA306" s="143" t="s">
        <v>118</v>
      </c>
      <c r="BB306" s="128"/>
      <c r="BC306" s="128"/>
      <c r="BD306" s="128"/>
      <c r="BE306" s="373"/>
      <c r="BF306" s="374"/>
      <c r="BG306" s="374"/>
      <c r="BH306" s="131"/>
      <c r="AMI306" s="86"/>
    </row>
    <row r="307" spans="1:1023" ht="30" customHeight="1">
      <c r="A307" s="430">
        <v>112</v>
      </c>
      <c r="B307" s="433" t="s">
        <v>712</v>
      </c>
      <c r="C307" s="367"/>
      <c r="D307" s="433" t="s">
        <v>231</v>
      </c>
      <c r="E307" s="433" t="s">
        <v>1652</v>
      </c>
      <c r="F307" s="401"/>
      <c r="G307" s="413"/>
      <c r="H307" s="416"/>
      <c r="I307" s="419"/>
      <c r="J307" s="136" t="s">
        <v>741</v>
      </c>
      <c r="K307" s="137"/>
      <c r="L307" s="419"/>
      <c r="M307" s="419"/>
      <c r="N307" s="407"/>
      <c r="O307" s="369"/>
      <c r="P307" s="391"/>
      <c r="Q307" s="385"/>
      <c r="R307" s="393"/>
      <c r="S307" s="394"/>
      <c r="T307" s="385"/>
      <c r="U307" s="386"/>
      <c r="V307" s="153" t="s">
        <v>124</v>
      </c>
      <c r="W307" s="116"/>
      <c r="X307" s="117"/>
      <c r="Y307" s="118"/>
      <c r="Z307" s="116"/>
      <c r="AA307" s="120" t="str">
        <f t="shared" si="365"/>
        <v/>
      </c>
      <c r="AB307" s="121"/>
      <c r="AC307" s="121"/>
      <c r="AD307" s="122" t="str">
        <f t="shared" si="363"/>
        <v/>
      </c>
      <c r="AE307" s="121"/>
      <c r="AF307" s="121"/>
      <c r="AG307" s="121"/>
      <c r="AH307" s="123" t="str">
        <f t="shared" ref="AH307:AH311" si="413">IFERROR(IF(AND(AA306="Probabilidad",AA307="Probabilidad"),(AI306-(+AI306*AD307)),IF(AND(AA307="Probabilidad",AA306="Impacto"),(AI306-(+AI306*AD307)),IF(AA307="Impacto",AI306,""))),"")</f>
        <v/>
      </c>
      <c r="AI307" s="122" t="str">
        <f t="shared" si="364"/>
        <v/>
      </c>
      <c r="AJ307" s="387"/>
      <c r="AK307" s="388"/>
      <c r="AL307" s="124" t="str">
        <f t="shared" si="394"/>
        <v/>
      </c>
      <c r="AM307" s="389"/>
      <c r="AN307" s="388"/>
      <c r="AO307" s="384"/>
      <c r="AP307" s="367"/>
      <c r="AQ307" s="120" t="s">
        <v>128</v>
      </c>
      <c r="AR307" s="119"/>
      <c r="AS307" s="119"/>
      <c r="AT307" s="126"/>
      <c r="AU307" s="119"/>
      <c r="AV307" s="371"/>
      <c r="AW307" s="142" t="s">
        <v>124</v>
      </c>
      <c r="AX307" s="128"/>
      <c r="AY307" s="129"/>
      <c r="AZ307" s="130"/>
      <c r="BA307" s="143" t="s">
        <v>128</v>
      </c>
      <c r="BB307" s="128"/>
      <c r="BC307" s="128"/>
      <c r="BD307" s="128"/>
      <c r="BE307" s="373"/>
      <c r="BF307" s="374"/>
      <c r="BG307" s="374"/>
      <c r="BH307" s="131"/>
      <c r="AMI307" s="86"/>
    </row>
    <row r="308" spans="1:1023" ht="30" customHeight="1">
      <c r="A308" s="430">
        <v>112</v>
      </c>
      <c r="B308" s="433" t="s">
        <v>712</v>
      </c>
      <c r="C308" s="367"/>
      <c r="D308" s="433" t="s">
        <v>231</v>
      </c>
      <c r="E308" s="433" t="s">
        <v>1652</v>
      </c>
      <c r="F308" s="401"/>
      <c r="G308" s="413"/>
      <c r="H308" s="416"/>
      <c r="I308" s="419"/>
      <c r="J308" s="136" t="s">
        <v>749</v>
      </c>
      <c r="K308" s="137"/>
      <c r="L308" s="419"/>
      <c r="M308" s="419"/>
      <c r="N308" s="407"/>
      <c r="O308" s="369"/>
      <c r="P308" s="391"/>
      <c r="Q308" s="385"/>
      <c r="R308" s="393"/>
      <c r="S308" s="394"/>
      <c r="T308" s="385"/>
      <c r="U308" s="386"/>
      <c r="V308" s="136" t="s">
        <v>131</v>
      </c>
      <c r="W308" s="116"/>
      <c r="X308" s="117"/>
      <c r="Y308" s="118"/>
      <c r="Z308" s="116"/>
      <c r="AA308" s="120" t="str">
        <f t="shared" si="365"/>
        <v/>
      </c>
      <c r="AB308" s="121"/>
      <c r="AC308" s="121"/>
      <c r="AD308" s="122" t="str">
        <f t="shared" si="363"/>
        <v/>
      </c>
      <c r="AE308" s="121"/>
      <c r="AF308" s="121"/>
      <c r="AG308" s="121"/>
      <c r="AH308" s="123" t="str">
        <f t="shared" si="413"/>
        <v/>
      </c>
      <c r="AI308" s="122" t="str">
        <f t="shared" si="364"/>
        <v/>
      </c>
      <c r="AJ308" s="387"/>
      <c r="AK308" s="388"/>
      <c r="AL308" s="124" t="str">
        <f t="shared" si="394"/>
        <v/>
      </c>
      <c r="AM308" s="389"/>
      <c r="AN308" s="388"/>
      <c r="AO308" s="384"/>
      <c r="AP308" s="367"/>
      <c r="AQ308" s="120" t="s">
        <v>136</v>
      </c>
      <c r="AR308" s="119"/>
      <c r="AS308" s="119"/>
      <c r="AT308" s="126"/>
      <c r="AU308" s="119"/>
      <c r="AV308" s="371"/>
      <c r="AW308" s="142" t="s">
        <v>131</v>
      </c>
      <c r="AX308" s="128"/>
      <c r="AY308" s="129"/>
      <c r="AZ308" s="130"/>
      <c r="BA308" s="143" t="s">
        <v>136</v>
      </c>
      <c r="BB308" s="128"/>
      <c r="BC308" s="128"/>
      <c r="BD308" s="128"/>
      <c r="BE308" s="373"/>
      <c r="BF308" s="374"/>
      <c r="BG308" s="374"/>
      <c r="BH308" s="131"/>
      <c r="AMI308" s="86"/>
    </row>
    <row r="309" spans="1:1023" ht="30" customHeight="1">
      <c r="A309" s="430">
        <v>112</v>
      </c>
      <c r="B309" s="433" t="s">
        <v>712</v>
      </c>
      <c r="C309" s="367"/>
      <c r="D309" s="433" t="s">
        <v>231</v>
      </c>
      <c r="E309" s="433" t="s">
        <v>1652</v>
      </c>
      <c r="F309" s="401"/>
      <c r="G309" s="413"/>
      <c r="H309" s="416"/>
      <c r="I309" s="419"/>
      <c r="J309" s="136" t="s">
        <v>756</v>
      </c>
      <c r="K309" s="137"/>
      <c r="L309" s="419"/>
      <c r="M309" s="419"/>
      <c r="N309" s="407"/>
      <c r="O309" s="369"/>
      <c r="P309" s="391"/>
      <c r="Q309" s="385"/>
      <c r="R309" s="393"/>
      <c r="S309" s="394"/>
      <c r="T309" s="385"/>
      <c r="U309" s="386"/>
      <c r="V309" s="136" t="s">
        <v>139</v>
      </c>
      <c r="W309" s="116"/>
      <c r="X309" s="117"/>
      <c r="Y309" s="118"/>
      <c r="Z309" s="116"/>
      <c r="AA309" s="120" t="str">
        <f t="shared" si="365"/>
        <v/>
      </c>
      <c r="AB309" s="121"/>
      <c r="AC309" s="121"/>
      <c r="AD309" s="122" t="str">
        <f t="shared" si="363"/>
        <v/>
      </c>
      <c r="AE309" s="121"/>
      <c r="AF309" s="121"/>
      <c r="AG309" s="121"/>
      <c r="AH309" s="123" t="str">
        <f t="shared" si="413"/>
        <v/>
      </c>
      <c r="AI309" s="122" t="str">
        <f t="shared" si="364"/>
        <v/>
      </c>
      <c r="AJ309" s="387"/>
      <c r="AK309" s="388"/>
      <c r="AL309" s="124" t="str">
        <f t="shared" si="394"/>
        <v/>
      </c>
      <c r="AM309" s="389"/>
      <c r="AN309" s="388"/>
      <c r="AO309" s="384"/>
      <c r="AP309" s="367"/>
      <c r="AQ309" s="120" t="s">
        <v>145</v>
      </c>
      <c r="AR309" s="119"/>
      <c r="AS309" s="119"/>
      <c r="AT309" s="126"/>
      <c r="AU309" s="119"/>
      <c r="AV309" s="371"/>
      <c r="AW309" s="142" t="s">
        <v>139</v>
      </c>
      <c r="AX309" s="128"/>
      <c r="AY309" s="129"/>
      <c r="AZ309" s="130"/>
      <c r="BA309" s="143" t="s">
        <v>145</v>
      </c>
      <c r="BB309" s="128"/>
      <c r="BC309" s="128"/>
      <c r="BD309" s="128"/>
      <c r="BE309" s="373"/>
      <c r="BF309" s="374"/>
      <c r="BG309" s="374"/>
      <c r="BH309" s="131"/>
      <c r="AMI309" s="86"/>
    </row>
    <row r="310" spans="1:1023" ht="30" customHeight="1">
      <c r="A310" s="430">
        <v>112</v>
      </c>
      <c r="B310" s="433" t="s">
        <v>712</v>
      </c>
      <c r="C310" s="367"/>
      <c r="D310" s="433" t="s">
        <v>231</v>
      </c>
      <c r="E310" s="433" t="s">
        <v>1652</v>
      </c>
      <c r="F310" s="401"/>
      <c r="G310" s="413"/>
      <c r="H310" s="416"/>
      <c r="I310" s="419"/>
      <c r="J310" s="136" t="s">
        <v>757</v>
      </c>
      <c r="K310" s="137"/>
      <c r="L310" s="419"/>
      <c r="M310" s="419"/>
      <c r="N310" s="407"/>
      <c r="O310" s="369"/>
      <c r="P310" s="391"/>
      <c r="Q310" s="385"/>
      <c r="R310" s="393"/>
      <c r="S310" s="394"/>
      <c r="T310" s="385"/>
      <c r="U310" s="386"/>
      <c r="V310" s="136" t="s">
        <v>150</v>
      </c>
      <c r="W310" s="116"/>
      <c r="X310" s="117"/>
      <c r="Y310" s="118"/>
      <c r="Z310" s="116"/>
      <c r="AA310" s="120" t="str">
        <f t="shared" si="365"/>
        <v/>
      </c>
      <c r="AB310" s="121"/>
      <c r="AC310" s="121"/>
      <c r="AD310" s="122" t="str">
        <f t="shared" si="363"/>
        <v/>
      </c>
      <c r="AE310" s="121"/>
      <c r="AF310" s="121"/>
      <c r="AG310" s="121"/>
      <c r="AH310" s="123" t="str">
        <f t="shared" si="413"/>
        <v/>
      </c>
      <c r="AI310" s="122" t="str">
        <f t="shared" si="364"/>
        <v/>
      </c>
      <c r="AJ310" s="387"/>
      <c r="AK310" s="388"/>
      <c r="AL310" s="124" t="str">
        <f t="shared" si="394"/>
        <v/>
      </c>
      <c r="AM310" s="389"/>
      <c r="AN310" s="388"/>
      <c r="AO310" s="384"/>
      <c r="AP310" s="367"/>
      <c r="AQ310" s="120" t="s">
        <v>155</v>
      </c>
      <c r="AR310" s="119"/>
      <c r="AS310" s="119"/>
      <c r="AT310" s="126"/>
      <c r="AU310" s="119"/>
      <c r="AV310" s="371"/>
      <c r="AW310" s="142" t="s">
        <v>150</v>
      </c>
      <c r="AX310" s="128"/>
      <c r="AY310" s="129"/>
      <c r="AZ310" s="130"/>
      <c r="BA310" s="143" t="s">
        <v>155</v>
      </c>
      <c r="BB310" s="128"/>
      <c r="BC310" s="128"/>
      <c r="BD310" s="128"/>
      <c r="BE310" s="373"/>
      <c r="BF310" s="374"/>
      <c r="BG310" s="374"/>
      <c r="BH310" s="131"/>
      <c r="AMI310" s="86"/>
    </row>
    <row r="311" spans="1:1023" ht="30" customHeight="1">
      <c r="A311" s="431"/>
      <c r="B311" s="434" t="s">
        <v>712</v>
      </c>
      <c r="C311" s="367"/>
      <c r="D311" s="434" t="s">
        <v>231</v>
      </c>
      <c r="E311" s="434" t="s">
        <v>1652</v>
      </c>
      <c r="F311" s="401"/>
      <c r="G311" s="414"/>
      <c r="H311" s="417"/>
      <c r="I311" s="420"/>
      <c r="J311" s="136" t="s">
        <v>758</v>
      </c>
      <c r="K311" s="137"/>
      <c r="L311" s="420"/>
      <c r="M311" s="420"/>
      <c r="N311" s="408"/>
      <c r="O311" s="369"/>
      <c r="P311" s="392"/>
      <c r="Q311" s="385"/>
      <c r="R311" s="393"/>
      <c r="S311" s="394"/>
      <c r="T311" s="385"/>
      <c r="U311" s="386"/>
      <c r="V311" s="136" t="s">
        <v>161</v>
      </c>
      <c r="W311" s="116"/>
      <c r="X311" s="117"/>
      <c r="Y311" s="118"/>
      <c r="Z311" s="116"/>
      <c r="AA311" s="120" t="str">
        <f t="shared" si="365"/>
        <v/>
      </c>
      <c r="AB311" s="121"/>
      <c r="AC311" s="121"/>
      <c r="AD311" s="122" t="str">
        <f t="shared" si="363"/>
        <v/>
      </c>
      <c r="AE311" s="121"/>
      <c r="AF311" s="121"/>
      <c r="AG311" s="121"/>
      <c r="AH311" s="123" t="str">
        <f t="shared" si="413"/>
        <v/>
      </c>
      <c r="AI311" s="122" t="str">
        <f t="shared" si="364"/>
        <v/>
      </c>
      <c r="AJ311" s="387"/>
      <c r="AK311" s="388"/>
      <c r="AL311" s="124" t="str">
        <f t="shared" si="394"/>
        <v/>
      </c>
      <c r="AM311" s="389"/>
      <c r="AN311" s="388"/>
      <c r="AO311" s="384"/>
      <c r="AP311" s="367"/>
      <c r="AQ311" s="120" t="s">
        <v>162</v>
      </c>
      <c r="AR311" s="119"/>
      <c r="AS311" s="119"/>
      <c r="AT311" s="126"/>
      <c r="AU311" s="119"/>
      <c r="AV311" s="372"/>
      <c r="AW311" s="142" t="s">
        <v>161</v>
      </c>
      <c r="AX311" s="128"/>
      <c r="AY311" s="129"/>
      <c r="AZ311" s="130"/>
      <c r="BA311" s="143" t="s">
        <v>162</v>
      </c>
      <c r="BB311" s="128"/>
      <c r="BC311" s="128"/>
      <c r="BD311" s="128"/>
      <c r="BE311" s="373"/>
      <c r="BF311" s="374"/>
      <c r="BG311" s="374"/>
      <c r="BH311" s="131"/>
      <c r="AMI311" s="86"/>
    </row>
    <row r="312" spans="1:1023" s="144" customFormat="1" ht="80.25" customHeight="1">
      <c r="A312" s="429">
        <v>113</v>
      </c>
      <c r="B312" s="432" t="s">
        <v>712</v>
      </c>
      <c r="C312" s="367" t="s">
        <v>713</v>
      </c>
      <c r="D312" s="432" t="s">
        <v>396</v>
      </c>
      <c r="E312" s="432" t="s">
        <v>476</v>
      </c>
      <c r="F312" s="438" t="s">
        <v>1026</v>
      </c>
      <c r="G312" s="412" t="s">
        <v>1689</v>
      </c>
      <c r="H312" s="415" t="str">
        <f>IF(B312="Seguridad_Información","Posibilidad de "&amp;C312&amp;"con "&amp;M312&amp;" "&amp;"por"&amp;" "&amp;I312&amp;" "&amp;"debido a"&amp;" "&amp;L312,"Posibilidad de"&amp;" "&amp;M312&amp;" "&amp;"por"&amp;" "&amp;I312&amp;" debido a"&amp;" "&amp;L312)</f>
        <v xml:space="preserve">Posibilidad de Afectación Económica y Reputacional por  estados de cuenta incompletos de los activos debido a la falta de información administrativa y financiera </v>
      </c>
      <c r="I312" s="418" t="s">
        <v>1690</v>
      </c>
      <c r="J312" s="136" t="s">
        <v>717</v>
      </c>
      <c r="K312" s="137" t="s">
        <v>1691</v>
      </c>
      <c r="L312" s="418" t="s">
        <v>1692</v>
      </c>
      <c r="M312" s="418" t="s">
        <v>763</v>
      </c>
      <c r="N312" s="406" t="s">
        <v>1693</v>
      </c>
      <c r="O312" s="369" t="s">
        <v>722</v>
      </c>
      <c r="P312" s="390" t="str">
        <f>IF(OR($O312=[3]Tabla_Probabilidad!$D$30,$O312=[3]Tabla_Probabilidad!$D$32,$O312=[3]Tabla_Probabilidad!$J$32),"Muy Baja",IF(OR($O312=[3]Tabla_Probabilidad!$E$30,$O312=[3]Tabla_Probabilidad!$E$32,$O312=[3]Tabla_Probabilidad!$K$32),"Baja",IF(OR($O312=[3]Tabla_Probabilidad!$F$30,$O312=[3]Tabla_Probabilidad!$F$32,$O312=[3]Tabla_Probabilidad!$L$32),"Media",IF(OR($O312=[3]Tabla_Probabilidad!$G$30,$O312=[3]Tabla_Probabilidad!$G$32,$O312=[3]Tabla_Probabilidad!$M$32),"Alta",IF(OR($O312=[3]Tabla_Probabilidad!$H$30,$O312=[3]Tabla_Probabilidad!$H$32,$O312=[3]Tabla_Probabilidad!$N$32),"Muy Alta","")))))</f>
        <v>Media</v>
      </c>
      <c r="Q312" s="385">
        <f t="shared" ref="Q312" si="414">IF(P312="","",IF(P312="Muy Baja",0.2,IF(P312="Baja",0.4,IF(P312="Media",0.6,IF(P312="Alta",0.8,IF(P312="Muy Alta",1,))))))</f>
        <v>0.6</v>
      </c>
      <c r="R312" s="393" t="s">
        <v>1139</v>
      </c>
      <c r="S312" s="394" t="str">
        <f>IF(OR($R312=[3]Tabla_Impacto!$D$24,$R312=[3]Tabla_Impacto!$D$27,$R312=[3]Tabla_Impacto!$J$24,$R312=[3]Tabla_Impacto!$P$26,$R312=[3]Tabla_Impacto!$V$26,$R312=[3]Tabla_Impacto!$AB$26),"Leve",IF(OR($R312=[3]Tabla_Impacto!$E$24,$R312=[3]Tabla_Impacto!$E$27,$R312=[3]Tabla_Impacto!$K$24,$R312=[3]Tabla_Impacto!$Q$26,$R312=[3]Tabla_Impacto!$W$26,$R312=[3]Tabla_Impacto!$AC$26),"Menor",IF(OR($R312=[3]Tabla_Impacto!$F$24,$R312=[3]Tabla_Impacto!$F$27,$R312=[3]Tabla_Impacto!$L$24,$R312=[3]Tabla_Impacto!$R$26,$R312=[3]Tabla_Impacto!$X$26,$R312=[3]Tabla_Impacto!$AD$26),"Moderado",IF(OR($R312=[3]Tabla_Impacto!$G$24,$R312=[3]Tabla_Impacto!$G$27,$R312=[3]Tabla_Impacto!$M$24,$R312=[3]Tabla_Impacto!$S$26,$R312=[3]Tabla_Impacto!$Y$26,$R312=[3]Tabla_Impacto!$AE$26),"Mayor",IF(OR($R312=[3]Tabla_Impacto!$H$24,$R312=[3]Tabla_Impacto!$H$27,$R312=[3]Tabla_Impacto!$N$24,$R312=[3]Tabla_Impacto!$T$26,$R312=[3]Tabla_Impacto!$Z$26,$R312=[3]Tabla_Impacto!$AF$26),"Catastrófico","")))))</f>
        <v>Moderado</v>
      </c>
      <c r="T312" s="385">
        <f t="shared" ref="T312" si="415">IF(S312="","",IF(S312="Leve",0.2,IF(S312="Menor",0.4,IF(S312="Moderado",0.6,IF(S312="Mayor",0.8,IF(S312="Catastrófico",1,))))))</f>
        <v>0.6</v>
      </c>
      <c r="U312" s="403" t="str">
        <f t="shared" ref="U312" si="416">IF(OR(AND(P312="Muy Baja",S312="Leve"),AND(P312="Muy Baja",S312="Menor"),AND(P312="Baja",S312="Leve")),"Bajo",IF(OR(AND(P312="Muy baja",S312="Moderado"),AND(P312="Baja",S312="Menor"),AND(P312="Baja",S312="Moderado"),AND(P312="Media",S312="Leve"),AND(P312="Media",S312="Menor"),AND(P312="Media",S312="Moderado"),AND(P312="Alta",S312="Leve"),AND(P312="Alta",S312="Menor")),"Moderado",IF(OR(AND(P312="Muy Baja",S312="Mayor"),AND(P312="Baja",S312="Mayor"),AND(P312="Media",S312="Mayor"),AND(P312="Alta",S312="Moderado"),AND(P312="Alta",S312="Mayor"),AND(P312="Muy Alta",S312="Leve"),AND(P312="Muy Alta",S312="Menor"),AND(P312="Muy Alta",S312="Moderado"),AND(P312="Muy Alta",S312="Mayor")),"Alto",IF(OR(AND(P312="Muy Baja",S312="Catastrófico"),AND(P312="Baja",S312="Catastrófico"),AND(P312="Media",S312="Catastrófico"),AND(P312="Alta",S312="Catastrófico"),AND(P312="Muy Alta",S312="Catastrófico")),"Extremo",""))))</f>
        <v>Moderado</v>
      </c>
      <c r="V312" s="136" t="s">
        <v>91</v>
      </c>
      <c r="W312" s="138" t="s">
        <v>1694</v>
      </c>
      <c r="X312" s="139" t="s">
        <v>1695</v>
      </c>
      <c r="Y312" s="134" t="s">
        <v>1696</v>
      </c>
      <c r="Z312" s="140" t="s">
        <v>1697</v>
      </c>
      <c r="AA312" s="120" t="str">
        <f t="shared" si="365"/>
        <v>Probabilidad</v>
      </c>
      <c r="AB312" s="121" t="s">
        <v>727</v>
      </c>
      <c r="AC312" s="121" t="s">
        <v>728</v>
      </c>
      <c r="AD312" s="122" t="str">
        <f t="shared" si="363"/>
        <v>40%</v>
      </c>
      <c r="AE312" s="121" t="s">
        <v>729</v>
      </c>
      <c r="AF312" s="121" t="s">
        <v>730</v>
      </c>
      <c r="AG312" s="121" t="s">
        <v>731</v>
      </c>
      <c r="AH312" s="123">
        <f>IFERROR(IF(AA312="Probabilidad",(Q312-(+Q312*AD312)),IF(AA312="Impacto",Q312,"")),"")</f>
        <v>0.36</v>
      </c>
      <c r="AI312" s="122">
        <f t="shared" si="364"/>
        <v>0.36</v>
      </c>
      <c r="AJ312" s="387" t="str">
        <f t="shared" ref="AJ312" si="417">IFERROR(IF(AK312="","",IF(AK312&lt;=0.2,"Muy Baja",IF(AK312&lt;=0.4,"Baja",IF(AK312&lt;=0.6,"Media",IF(AK312&lt;=0.8,"Alta","Muy Alta"))))),"")</f>
        <v>Baja</v>
      </c>
      <c r="AK312" s="388">
        <f t="shared" ref="AK312" si="418">IFERROR(LOOKUP(MAX(AI312:AI318)+1,(AI312:AI318)),"")</f>
        <v>0.252</v>
      </c>
      <c r="AL312" s="124">
        <f>IFERROR(IF(AA312="Impacto",(T312-(+T312*AD312)),IF(AA312="Probabilidad",T312,"")),"")</f>
        <v>0.6</v>
      </c>
      <c r="AM312" s="389" t="str">
        <f t="shared" ref="AM312" si="419">IFERROR(IF(AN312="","",IF(AN312&lt;=0.2,"Leve",IF(AN312&lt;=0.4,"Menor",IF(AN312&lt;=0.6,"Moderado",IF(AN312&lt;=0.8,"Mayor","Catastrófico"))))),"")</f>
        <v>Moderado</v>
      </c>
      <c r="AN312" s="388">
        <f t="shared" ref="AN312" si="420">IFERROR(LOOKUP(MAX(AL312:AL318)+1,(AL312:AL318)),"")</f>
        <v>0.44999999999999996</v>
      </c>
      <c r="AO312" s="384" t="str">
        <f>IFERROR(IF(OR(AND(AJ312="Muy Baja",AM312="Leve"),AND(AJ312="Muy Baja",AM312="Menor"),AND(AJ312="Baja",AM312="Leve")),"Bajo",IF(OR(AND(AJ312="Muy baja",AM312="Moderado"),AND(AJ312="Baja",AM312="Menor"),AND(AJ312="Baja",AM312="Moderado"),AND(AJ312="Media",AM312="Leve"),AND(AJ312="Media",AM312="Menor"),AND(AJ312="Media",AM312="Moderado"),AND(AJ312="Alta",AM312="Leve"),AND(AJ312="Alta",AM312="Menor")),"Moderado",IF(OR(AND(AJ312="Muy Baja",AM312="Mayor"),AND(AJ312="Baja",AM312="Mayor"),AND(AJ312="Media",AM312="Mayor"),AND(AJ312="Alta",AM312="Moderado"),AND(AJ312="Alta",AM312="Mayor"),AND(AJ312="Muy Alta",AM312="Leve"),AND(AJ312="Muy Alta",AM312="Menor"),AND(AJ312="Muy Alta",AM312="Moderado"),AND(AJ312="Muy Alta",AM312="Mayor")),"Alto",IF(OR(AND(AJ312="Muy Baja",AM312="Catastrófico"),AND(AJ312="Baja",AM312="Catastrófico"),AND(AJ312="Media",AM312="Catastrófico"),AND(AJ312="Alta",AM312="Catastrófico"),AND(AJ312="Muy Alta",AM312="Catastrófico")),"Extremo","")))),"")</f>
        <v>Moderado</v>
      </c>
      <c r="AP312" s="367" t="s">
        <v>104</v>
      </c>
      <c r="AQ312" s="120" t="s">
        <v>105</v>
      </c>
      <c r="AR312" s="134" t="s">
        <v>94</v>
      </c>
      <c r="AS312" s="134" t="s">
        <v>94</v>
      </c>
      <c r="AT312" s="134" t="s">
        <v>94</v>
      </c>
      <c r="AU312" s="134" t="s">
        <v>94</v>
      </c>
      <c r="AV312" s="370" t="s">
        <v>1684</v>
      </c>
      <c r="AW312" s="142" t="s">
        <v>91</v>
      </c>
      <c r="AX312" s="264" t="s">
        <v>2866</v>
      </c>
      <c r="AY312" s="265" t="s">
        <v>3863</v>
      </c>
      <c r="AZ312" s="278" t="s">
        <v>3864</v>
      </c>
      <c r="BA312" s="143" t="s">
        <v>105</v>
      </c>
      <c r="BB312" s="128"/>
      <c r="BC312" s="128"/>
      <c r="BD312" s="128"/>
      <c r="BE312" s="373" t="s">
        <v>2891</v>
      </c>
      <c r="BF312" s="374"/>
      <c r="BG312" s="374"/>
      <c r="BH312" s="131"/>
      <c r="BI312" s="90"/>
      <c r="BJ312" s="90"/>
      <c r="BK312" s="90"/>
      <c r="BL312" s="90"/>
      <c r="BM312" s="90"/>
      <c r="BN312" s="90"/>
      <c r="BO312" s="90"/>
      <c r="BP312" s="90"/>
      <c r="BQ312" s="90"/>
      <c r="BR312" s="90"/>
      <c r="BS312" s="90"/>
      <c r="BT312" s="90"/>
      <c r="BU312" s="90"/>
      <c r="BV312" s="90"/>
      <c r="BW312" s="90"/>
      <c r="BX312" s="90"/>
      <c r="BY312" s="90"/>
      <c r="BZ312" s="90"/>
      <c r="CA312" s="90"/>
      <c r="CB312" s="90"/>
      <c r="CC312" s="90"/>
      <c r="CD312" s="90"/>
      <c r="CE312" s="90"/>
      <c r="CF312" s="90"/>
      <c r="CG312" s="90"/>
      <c r="CH312" s="90"/>
      <c r="CI312" s="90"/>
      <c r="CJ312" s="90"/>
      <c r="CK312" s="90"/>
      <c r="CL312" s="90"/>
      <c r="CM312" s="90"/>
      <c r="CN312" s="90"/>
      <c r="CO312" s="90"/>
      <c r="CP312" s="90"/>
      <c r="CQ312" s="90"/>
      <c r="CR312" s="90"/>
      <c r="CS312" s="90"/>
      <c r="CT312" s="90"/>
      <c r="CU312" s="90"/>
      <c r="CV312" s="90"/>
      <c r="CW312" s="90"/>
      <c r="CX312" s="90"/>
      <c r="CY312" s="90"/>
      <c r="CZ312" s="90"/>
      <c r="DA312" s="90"/>
      <c r="DB312" s="90"/>
      <c r="DC312" s="90"/>
      <c r="DD312" s="90"/>
      <c r="DE312" s="90"/>
      <c r="DF312" s="90"/>
      <c r="DG312" s="90"/>
      <c r="DH312" s="90"/>
      <c r="DI312" s="90"/>
      <c r="DJ312" s="90"/>
      <c r="DK312" s="90"/>
      <c r="DL312" s="90"/>
      <c r="DM312" s="90"/>
      <c r="DN312" s="90"/>
      <c r="DO312" s="90"/>
      <c r="DP312" s="90"/>
      <c r="DQ312" s="90"/>
      <c r="DR312" s="90"/>
      <c r="DS312" s="90"/>
      <c r="DT312" s="90"/>
      <c r="DU312" s="90"/>
      <c r="DV312" s="90"/>
      <c r="DW312" s="90"/>
      <c r="DX312" s="90"/>
      <c r="DY312" s="90"/>
      <c r="DZ312" s="90"/>
      <c r="EA312" s="90"/>
      <c r="EB312" s="90"/>
      <c r="EC312" s="90"/>
      <c r="ED312" s="90"/>
      <c r="EE312" s="90"/>
      <c r="EF312" s="90"/>
      <c r="EG312" s="90"/>
      <c r="EH312" s="90"/>
      <c r="EI312" s="90"/>
      <c r="EJ312" s="90"/>
      <c r="EK312" s="90"/>
      <c r="EL312" s="90"/>
      <c r="EM312" s="90"/>
      <c r="EN312" s="90"/>
      <c r="EO312" s="90"/>
      <c r="EP312" s="90"/>
      <c r="EQ312" s="90"/>
      <c r="ER312" s="90"/>
      <c r="ES312" s="90"/>
      <c r="ET312" s="90"/>
      <c r="EU312" s="90"/>
      <c r="EV312" s="90"/>
      <c r="EW312" s="90"/>
      <c r="EX312" s="90"/>
      <c r="EY312" s="90"/>
      <c r="EZ312" s="90"/>
      <c r="FA312" s="90"/>
      <c r="FB312" s="90"/>
      <c r="FC312" s="90"/>
      <c r="FD312" s="90"/>
      <c r="FE312" s="90"/>
      <c r="FF312" s="90"/>
      <c r="FG312" s="90"/>
      <c r="FH312" s="90"/>
      <c r="FI312" s="90"/>
      <c r="FJ312" s="90"/>
      <c r="FK312" s="90"/>
      <c r="FL312" s="90"/>
      <c r="FM312" s="90"/>
      <c r="FN312" s="90"/>
      <c r="FO312" s="90"/>
      <c r="FP312" s="90"/>
      <c r="FQ312" s="90"/>
      <c r="FR312" s="90"/>
      <c r="FS312" s="90"/>
      <c r="FT312" s="90"/>
      <c r="FU312" s="90"/>
      <c r="FV312" s="90"/>
      <c r="FW312" s="90"/>
      <c r="FX312" s="90"/>
      <c r="FY312" s="90"/>
      <c r="FZ312" s="90"/>
      <c r="GA312" s="90"/>
      <c r="GB312" s="90"/>
      <c r="GC312" s="90"/>
      <c r="GD312" s="90"/>
      <c r="GE312" s="90"/>
      <c r="GF312" s="90"/>
      <c r="GG312" s="90"/>
      <c r="GH312" s="90"/>
      <c r="GI312" s="90"/>
      <c r="GJ312" s="90"/>
      <c r="GK312" s="90"/>
      <c r="GL312" s="90"/>
      <c r="GM312" s="90"/>
      <c r="GN312" s="90"/>
      <c r="GO312" s="90"/>
      <c r="GP312" s="90"/>
      <c r="GQ312" s="90"/>
      <c r="GR312" s="90"/>
      <c r="GS312" s="90"/>
      <c r="GT312" s="90"/>
      <c r="GU312" s="90"/>
      <c r="GV312" s="90"/>
      <c r="GW312" s="90"/>
      <c r="GX312" s="90"/>
      <c r="GY312" s="90"/>
      <c r="GZ312" s="90"/>
      <c r="HA312" s="90"/>
      <c r="HB312" s="90"/>
      <c r="HC312" s="90"/>
      <c r="HD312" s="90"/>
      <c r="HE312" s="90"/>
      <c r="HF312" s="90"/>
      <c r="HG312" s="90"/>
      <c r="HH312" s="90"/>
      <c r="HI312" s="90"/>
      <c r="HJ312" s="90"/>
      <c r="HK312" s="90"/>
      <c r="HL312" s="90"/>
      <c r="HM312" s="90"/>
      <c r="HN312" s="90"/>
      <c r="HO312" s="90"/>
      <c r="HP312" s="90"/>
      <c r="HQ312" s="90"/>
      <c r="HR312" s="90"/>
      <c r="HS312" s="90"/>
      <c r="HT312" s="90"/>
      <c r="HU312" s="90"/>
      <c r="HV312" s="90"/>
      <c r="HW312" s="90"/>
      <c r="HX312" s="90"/>
      <c r="HY312" s="90"/>
      <c r="HZ312" s="90"/>
      <c r="IA312" s="90"/>
      <c r="IB312" s="90"/>
      <c r="IC312" s="90"/>
      <c r="ID312" s="90"/>
      <c r="IE312" s="90"/>
      <c r="IF312" s="90"/>
      <c r="IG312" s="90"/>
      <c r="IH312" s="90"/>
      <c r="II312" s="90"/>
      <c r="IJ312" s="90"/>
      <c r="IK312" s="90"/>
      <c r="IL312" s="90"/>
      <c r="IM312" s="90"/>
      <c r="IN312" s="90"/>
      <c r="IO312" s="90"/>
      <c r="IP312" s="90"/>
      <c r="IQ312" s="90"/>
      <c r="IR312" s="90"/>
      <c r="IS312" s="90"/>
      <c r="IT312" s="90"/>
      <c r="IU312" s="90"/>
      <c r="IV312" s="90"/>
      <c r="IW312" s="90"/>
      <c r="IX312" s="90"/>
      <c r="IY312" s="90"/>
      <c r="IZ312" s="90"/>
      <c r="JA312" s="90"/>
      <c r="JB312" s="90"/>
      <c r="JC312" s="90"/>
      <c r="JD312" s="90"/>
      <c r="JE312" s="90"/>
      <c r="JF312" s="90"/>
      <c r="JG312" s="90"/>
      <c r="JH312" s="90"/>
      <c r="JI312" s="90"/>
      <c r="JJ312" s="90"/>
      <c r="JK312" s="90"/>
      <c r="JL312" s="90"/>
      <c r="JM312" s="90"/>
      <c r="JN312" s="90"/>
      <c r="JO312" s="90"/>
      <c r="JP312" s="90"/>
      <c r="JQ312" s="90"/>
      <c r="JR312" s="90"/>
      <c r="JS312" s="90"/>
      <c r="JT312" s="90"/>
      <c r="JU312" s="90"/>
      <c r="JV312" s="90"/>
      <c r="JW312" s="90"/>
      <c r="JX312" s="90"/>
      <c r="JY312" s="90"/>
      <c r="JZ312" s="90"/>
      <c r="KA312" s="90"/>
      <c r="KB312" s="90"/>
      <c r="KC312" s="90"/>
      <c r="KD312" s="90"/>
      <c r="KE312" s="90"/>
      <c r="KF312" s="90"/>
      <c r="KG312" s="90"/>
      <c r="KH312" s="90"/>
      <c r="KI312" s="90"/>
      <c r="KJ312" s="90"/>
      <c r="KK312" s="90"/>
      <c r="KL312" s="90"/>
      <c r="KM312" s="90"/>
      <c r="KN312" s="90"/>
      <c r="KO312" s="90"/>
      <c r="KP312" s="90"/>
      <c r="KQ312" s="90"/>
      <c r="KR312" s="90"/>
      <c r="KS312" s="90"/>
      <c r="KT312" s="90"/>
      <c r="KU312" s="90"/>
      <c r="KV312" s="90"/>
      <c r="KW312" s="90"/>
      <c r="KX312" s="90"/>
      <c r="KY312" s="90"/>
      <c r="KZ312" s="90"/>
      <c r="LA312" s="90"/>
      <c r="LB312" s="90"/>
      <c r="LC312" s="90"/>
      <c r="LD312" s="90"/>
      <c r="LE312" s="90"/>
      <c r="LF312" s="90"/>
      <c r="LG312" s="90"/>
      <c r="LH312" s="90"/>
      <c r="LI312" s="90"/>
      <c r="LJ312" s="90"/>
      <c r="LK312" s="90"/>
      <c r="LL312" s="90"/>
      <c r="LM312" s="90"/>
      <c r="LN312" s="90"/>
      <c r="LO312" s="90"/>
      <c r="LP312" s="90"/>
      <c r="LQ312" s="90"/>
      <c r="LR312" s="90"/>
      <c r="LS312" s="90"/>
      <c r="LT312" s="90"/>
      <c r="LU312" s="90"/>
      <c r="LV312" s="90"/>
      <c r="LW312" s="90"/>
      <c r="LX312" s="90"/>
      <c r="LY312" s="90"/>
      <c r="LZ312" s="90"/>
      <c r="MA312" s="90"/>
      <c r="MB312" s="90"/>
      <c r="MC312" s="90"/>
      <c r="MD312" s="90"/>
      <c r="ME312" s="90"/>
      <c r="MF312" s="90"/>
      <c r="MG312" s="90"/>
      <c r="MH312" s="90"/>
      <c r="MI312" s="90"/>
      <c r="MJ312" s="90"/>
      <c r="MK312" s="90"/>
      <c r="ML312" s="90"/>
      <c r="MM312" s="90"/>
      <c r="MN312" s="90"/>
      <c r="MO312" s="90"/>
      <c r="MP312" s="90"/>
      <c r="MQ312" s="90"/>
      <c r="MR312" s="90"/>
      <c r="MS312" s="90"/>
      <c r="MT312" s="90"/>
      <c r="MU312" s="90"/>
      <c r="MV312" s="90"/>
      <c r="MW312" s="90"/>
      <c r="MX312" s="90"/>
      <c r="MY312" s="90"/>
      <c r="MZ312" s="90"/>
      <c r="NA312" s="90"/>
      <c r="NB312" s="90"/>
      <c r="NC312" s="90"/>
      <c r="ND312" s="90"/>
      <c r="NE312" s="90"/>
      <c r="NF312" s="90"/>
      <c r="NG312" s="90"/>
      <c r="NH312" s="90"/>
      <c r="NI312" s="90"/>
      <c r="NJ312" s="90"/>
      <c r="NK312" s="90"/>
      <c r="NL312" s="90"/>
      <c r="NM312" s="90"/>
      <c r="NN312" s="90"/>
      <c r="NO312" s="90"/>
      <c r="NP312" s="90"/>
      <c r="NQ312" s="90"/>
      <c r="NR312" s="90"/>
      <c r="NS312" s="90"/>
      <c r="NT312" s="90"/>
      <c r="NU312" s="90"/>
      <c r="NV312" s="90"/>
      <c r="NW312" s="90"/>
      <c r="NX312" s="90"/>
      <c r="NY312" s="90"/>
      <c r="NZ312" s="90"/>
      <c r="OA312" s="90"/>
      <c r="OB312" s="90"/>
      <c r="OC312" s="90"/>
      <c r="OD312" s="90"/>
      <c r="OE312" s="90"/>
      <c r="OF312" s="90"/>
      <c r="OG312" s="90"/>
      <c r="OH312" s="90"/>
      <c r="OI312" s="90"/>
      <c r="OJ312" s="90"/>
      <c r="OK312" s="90"/>
      <c r="OL312" s="90"/>
      <c r="OM312" s="90"/>
      <c r="ON312" s="90"/>
      <c r="OO312" s="90"/>
      <c r="OP312" s="90"/>
      <c r="OQ312" s="90"/>
      <c r="OR312" s="90"/>
      <c r="OS312" s="90"/>
      <c r="OT312" s="90"/>
      <c r="OU312" s="90"/>
      <c r="OV312" s="90"/>
      <c r="OW312" s="90"/>
      <c r="OX312" s="90"/>
      <c r="OY312" s="90"/>
      <c r="OZ312" s="90"/>
      <c r="PA312" s="90"/>
      <c r="PB312" s="90"/>
      <c r="PC312" s="90"/>
      <c r="PD312" s="90"/>
      <c r="PE312" s="90"/>
      <c r="PF312" s="90"/>
      <c r="PG312" s="90"/>
      <c r="PH312" s="90"/>
      <c r="PI312" s="90"/>
      <c r="PJ312" s="90"/>
      <c r="PK312" s="90"/>
      <c r="PL312" s="90"/>
      <c r="PM312" s="90"/>
      <c r="PN312" s="90"/>
      <c r="PO312" s="90"/>
      <c r="PP312" s="90"/>
      <c r="PQ312" s="90"/>
      <c r="PR312" s="90"/>
      <c r="PS312" s="90"/>
      <c r="PT312" s="90"/>
      <c r="PU312" s="90"/>
      <c r="PV312" s="90"/>
      <c r="PW312" s="90"/>
      <c r="PX312" s="90"/>
      <c r="PY312" s="90"/>
      <c r="PZ312" s="90"/>
      <c r="QA312" s="90"/>
      <c r="QB312" s="90"/>
      <c r="QC312" s="90"/>
      <c r="QD312" s="90"/>
      <c r="QE312" s="90"/>
      <c r="QF312" s="90"/>
      <c r="QG312" s="90"/>
      <c r="QH312" s="90"/>
      <c r="QI312" s="90"/>
      <c r="QJ312" s="90"/>
      <c r="QK312" s="90"/>
      <c r="QL312" s="90"/>
      <c r="QM312" s="90"/>
      <c r="QN312" s="90"/>
      <c r="QO312" s="90"/>
      <c r="QP312" s="90"/>
      <c r="QQ312" s="90"/>
      <c r="QR312" s="90"/>
      <c r="QS312" s="90"/>
      <c r="QT312" s="90"/>
      <c r="QU312" s="90"/>
      <c r="QV312" s="90"/>
      <c r="QW312" s="90"/>
      <c r="QX312" s="90"/>
      <c r="QY312" s="90"/>
      <c r="QZ312" s="90"/>
      <c r="RA312" s="90"/>
      <c r="RB312" s="90"/>
      <c r="RC312" s="90"/>
      <c r="RD312" s="90"/>
      <c r="RE312" s="90"/>
      <c r="RF312" s="90"/>
      <c r="RG312" s="90"/>
      <c r="RH312" s="90"/>
      <c r="RI312" s="90"/>
      <c r="RJ312" s="90"/>
      <c r="RK312" s="90"/>
      <c r="RL312" s="90"/>
      <c r="RM312" s="90"/>
      <c r="RN312" s="90"/>
      <c r="RO312" s="90"/>
      <c r="RP312" s="90"/>
      <c r="RQ312" s="90"/>
      <c r="RR312" s="90"/>
      <c r="RS312" s="90"/>
      <c r="RT312" s="90"/>
      <c r="RU312" s="90"/>
      <c r="RV312" s="90"/>
      <c r="RW312" s="90"/>
      <c r="RX312" s="90"/>
      <c r="RY312" s="90"/>
      <c r="RZ312" s="90"/>
      <c r="SA312" s="90"/>
      <c r="SB312" s="90"/>
      <c r="SC312" s="90"/>
      <c r="SD312" s="90"/>
      <c r="SE312" s="90"/>
      <c r="SF312" s="90"/>
      <c r="SG312" s="90"/>
      <c r="SH312" s="90"/>
      <c r="SI312" s="90"/>
      <c r="SJ312" s="90"/>
      <c r="SK312" s="90"/>
      <c r="SL312" s="90"/>
      <c r="SM312" s="90"/>
      <c r="SN312" s="90"/>
      <c r="SO312" s="90"/>
      <c r="SP312" s="90"/>
      <c r="SQ312" s="90"/>
      <c r="SR312" s="90"/>
      <c r="SS312" s="90"/>
      <c r="ST312" s="90"/>
      <c r="SU312" s="90"/>
      <c r="SV312" s="90"/>
      <c r="SW312" s="90"/>
      <c r="SX312" s="90"/>
      <c r="SY312" s="90"/>
      <c r="SZ312" s="90"/>
      <c r="TA312" s="90"/>
      <c r="TB312" s="90"/>
      <c r="TC312" s="90"/>
      <c r="TD312" s="90"/>
      <c r="TE312" s="90"/>
      <c r="TF312" s="90"/>
      <c r="TG312" s="90"/>
      <c r="TH312" s="90"/>
      <c r="TI312" s="90"/>
      <c r="TJ312" s="90"/>
      <c r="TK312" s="90"/>
      <c r="TL312" s="90"/>
      <c r="TM312" s="90"/>
      <c r="TN312" s="90"/>
      <c r="TO312" s="90"/>
      <c r="TP312" s="90"/>
      <c r="TQ312" s="90"/>
      <c r="TR312" s="90"/>
      <c r="TS312" s="90"/>
      <c r="TT312" s="90"/>
      <c r="TU312" s="90"/>
      <c r="TV312" s="90"/>
      <c r="TW312" s="90"/>
      <c r="TX312" s="90"/>
      <c r="TY312" s="90"/>
      <c r="TZ312" s="90"/>
      <c r="UA312" s="90"/>
      <c r="UB312" s="90"/>
      <c r="UC312" s="90"/>
      <c r="UD312" s="90"/>
      <c r="UE312" s="90"/>
      <c r="UF312" s="90"/>
      <c r="UG312" s="90"/>
      <c r="UH312" s="90"/>
      <c r="UI312" s="90"/>
      <c r="UJ312" s="90"/>
      <c r="UK312" s="90"/>
      <c r="UL312" s="90"/>
      <c r="UM312" s="90"/>
      <c r="UN312" s="90"/>
      <c r="UO312" s="90"/>
      <c r="UP312" s="90"/>
      <c r="UQ312" s="90"/>
      <c r="UR312" s="90"/>
      <c r="US312" s="90"/>
      <c r="UT312" s="90"/>
      <c r="UU312" s="90"/>
      <c r="UV312" s="90"/>
      <c r="UW312" s="90"/>
      <c r="UX312" s="90"/>
      <c r="UY312" s="90"/>
      <c r="UZ312" s="90"/>
      <c r="VA312" s="90"/>
      <c r="VB312" s="90"/>
      <c r="VC312" s="90"/>
      <c r="VD312" s="90"/>
      <c r="VE312" s="90"/>
      <c r="VF312" s="90"/>
      <c r="VG312" s="90"/>
      <c r="VH312" s="90"/>
      <c r="VI312" s="90"/>
      <c r="VJ312" s="90"/>
      <c r="VK312" s="90"/>
      <c r="VL312" s="90"/>
      <c r="VM312" s="90"/>
      <c r="VN312" s="90"/>
      <c r="VO312" s="90"/>
      <c r="VP312" s="90"/>
      <c r="VQ312" s="90"/>
      <c r="VR312" s="90"/>
      <c r="VS312" s="90"/>
      <c r="VT312" s="90"/>
      <c r="VU312" s="90"/>
      <c r="VV312" s="90"/>
      <c r="VW312" s="90"/>
      <c r="VX312" s="90"/>
      <c r="VY312" s="90"/>
      <c r="VZ312" s="90"/>
      <c r="WA312" s="90"/>
      <c r="WB312" s="90"/>
      <c r="WC312" s="90"/>
      <c r="WD312" s="90"/>
      <c r="WE312" s="90"/>
      <c r="WF312" s="90"/>
      <c r="WG312" s="90"/>
      <c r="WH312" s="90"/>
      <c r="WI312" s="90"/>
      <c r="WJ312" s="90"/>
      <c r="WK312" s="90"/>
      <c r="WL312" s="90"/>
      <c r="WM312" s="90"/>
      <c r="WN312" s="90"/>
      <c r="WO312" s="90"/>
      <c r="WP312" s="90"/>
      <c r="WQ312" s="90"/>
      <c r="WR312" s="90"/>
      <c r="WS312" s="90"/>
      <c r="WT312" s="90"/>
      <c r="WU312" s="90"/>
      <c r="WV312" s="90"/>
      <c r="WW312" s="90"/>
      <c r="WX312" s="90"/>
      <c r="WY312" s="90"/>
      <c r="WZ312" s="90"/>
      <c r="XA312" s="90"/>
      <c r="XB312" s="90"/>
      <c r="XC312" s="90"/>
      <c r="XD312" s="90"/>
      <c r="XE312" s="90"/>
      <c r="XF312" s="90"/>
      <c r="XG312" s="90"/>
      <c r="XH312" s="90"/>
      <c r="XI312" s="90"/>
      <c r="XJ312" s="90"/>
      <c r="XK312" s="90"/>
      <c r="XL312" s="90"/>
      <c r="XM312" s="90"/>
      <c r="XN312" s="90"/>
      <c r="XO312" s="90"/>
      <c r="XP312" s="90"/>
      <c r="XQ312" s="90"/>
      <c r="XR312" s="90"/>
      <c r="XS312" s="90"/>
      <c r="XT312" s="90"/>
      <c r="XU312" s="90"/>
      <c r="XV312" s="90"/>
      <c r="XW312" s="90"/>
      <c r="XX312" s="90"/>
      <c r="XY312" s="90"/>
      <c r="XZ312" s="90"/>
      <c r="YA312" s="90"/>
      <c r="YB312" s="90"/>
      <c r="YC312" s="90"/>
      <c r="YD312" s="90"/>
      <c r="YE312" s="90"/>
      <c r="YF312" s="90"/>
      <c r="YG312" s="90"/>
      <c r="YH312" s="90"/>
      <c r="YI312" s="90"/>
      <c r="YJ312" s="90"/>
      <c r="YK312" s="90"/>
      <c r="YL312" s="90"/>
      <c r="YM312" s="90"/>
      <c r="YN312" s="90"/>
      <c r="YO312" s="90"/>
      <c r="YP312" s="90"/>
      <c r="YQ312" s="90"/>
      <c r="YR312" s="90"/>
      <c r="YS312" s="90"/>
      <c r="YT312" s="90"/>
      <c r="YU312" s="90"/>
      <c r="YV312" s="90"/>
      <c r="YW312" s="90"/>
      <c r="YX312" s="90"/>
      <c r="YY312" s="90"/>
      <c r="YZ312" s="90"/>
      <c r="ZA312" s="90"/>
      <c r="ZB312" s="90"/>
      <c r="ZC312" s="90"/>
      <c r="ZD312" s="90"/>
      <c r="ZE312" s="90"/>
      <c r="ZF312" s="90"/>
      <c r="ZG312" s="90"/>
      <c r="ZH312" s="90"/>
      <c r="ZI312" s="90"/>
      <c r="ZJ312" s="90"/>
      <c r="ZK312" s="90"/>
      <c r="ZL312" s="90"/>
      <c r="ZM312" s="90"/>
      <c r="ZN312" s="90"/>
      <c r="ZO312" s="90"/>
      <c r="ZP312" s="90"/>
      <c r="ZQ312" s="90"/>
      <c r="ZR312" s="90"/>
      <c r="ZS312" s="90"/>
      <c r="ZT312" s="90"/>
      <c r="ZU312" s="90"/>
      <c r="ZV312" s="90"/>
      <c r="ZW312" s="90"/>
      <c r="ZX312" s="90"/>
      <c r="ZY312" s="90"/>
      <c r="ZZ312" s="90"/>
      <c r="AAA312" s="90"/>
      <c r="AAB312" s="90"/>
      <c r="AAC312" s="90"/>
      <c r="AAD312" s="90"/>
      <c r="AAE312" s="90"/>
      <c r="AAF312" s="90"/>
      <c r="AAG312" s="90"/>
      <c r="AAH312" s="90"/>
      <c r="AAI312" s="90"/>
      <c r="AAJ312" s="90"/>
      <c r="AAK312" s="90"/>
      <c r="AAL312" s="90"/>
      <c r="AAM312" s="90"/>
      <c r="AAN312" s="90"/>
      <c r="AAO312" s="90"/>
      <c r="AAP312" s="90"/>
      <c r="AAQ312" s="90"/>
      <c r="AAR312" s="90"/>
      <c r="AAS312" s="90"/>
      <c r="AAT312" s="90"/>
      <c r="AAU312" s="90"/>
      <c r="AAV312" s="90"/>
      <c r="AAW312" s="90"/>
      <c r="AAX312" s="90"/>
      <c r="AAY312" s="90"/>
      <c r="AAZ312" s="90"/>
      <c r="ABA312" s="90"/>
      <c r="ABB312" s="90"/>
      <c r="ABC312" s="90"/>
      <c r="ABD312" s="90"/>
      <c r="ABE312" s="90"/>
      <c r="ABF312" s="90"/>
      <c r="ABG312" s="90"/>
      <c r="ABH312" s="90"/>
      <c r="ABI312" s="90"/>
      <c r="ABJ312" s="90"/>
      <c r="ABK312" s="90"/>
      <c r="ABL312" s="90"/>
      <c r="ABM312" s="90"/>
      <c r="ABN312" s="90"/>
      <c r="ABO312" s="90"/>
      <c r="ABP312" s="90"/>
      <c r="ABQ312" s="90"/>
      <c r="ABR312" s="90"/>
      <c r="ABS312" s="90"/>
      <c r="ABT312" s="90"/>
      <c r="ABU312" s="90"/>
      <c r="ABV312" s="90"/>
      <c r="ABW312" s="90"/>
      <c r="ABX312" s="90"/>
      <c r="ABY312" s="90"/>
      <c r="ABZ312" s="90"/>
      <c r="ACA312" s="90"/>
      <c r="ACB312" s="90"/>
      <c r="ACC312" s="90"/>
      <c r="ACD312" s="90"/>
      <c r="ACE312" s="90"/>
      <c r="ACF312" s="90"/>
      <c r="ACG312" s="90"/>
      <c r="ACH312" s="90"/>
      <c r="ACI312" s="90"/>
      <c r="ACJ312" s="90"/>
      <c r="ACK312" s="90"/>
      <c r="ACL312" s="90"/>
      <c r="ACM312" s="90"/>
      <c r="ACN312" s="90"/>
      <c r="ACO312" s="90"/>
      <c r="ACP312" s="90"/>
      <c r="ACQ312" s="90"/>
      <c r="ACR312" s="90"/>
      <c r="ACS312" s="90"/>
      <c r="ACT312" s="90"/>
      <c r="ACU312" s="90"/>
      <c r="ACV312" s="90"/>
      <c r="ACW312" s="90"/>
      <c r="ACX312" s="90"/>
      <c r="ACY312" s="90"/>
      <c r="ACZ312" s="90"/>
      <c r="ADA312" s="90"/>
      <c r="ADB312" s="90"/>
      <c r="ADC312" s="90"/>
      <c r="ADD312" s="90"/>
      <c r="ADE312" s="90"/>
      <c r="ADF312" s="90"/>
      <c r="ADG312" s="90"/>
      <c r="ADH312" s="90"/>
      <c r="ADI312" s="90"/>
      <c r="ADJ312" s="90"/>
      <c r="ADK312" s="90"/>
      <c r="ADL312" s="90"/>
      <c r="ADM312" s="90"/>
      <c r="ADN312" s="90"/>
      <c r="ADO312" s="90"/>
      <c r="ADP312" s="90"/>
      <c r="ADQ312" s="90"/>
      <c r="ADR312" s="90"/>
      <c r="ADS312" s="90"/>
      <c r="ADT312" s="90"/>
      <c r="ADU312" s="90"/>
      <c r="ADV312" s="90"/>
      <c r="ADW312" s="90"/>
      <c r="ADX312" s="90"/>
      <c r="ADY312" s="90"/>
      <c r="ADZ312" s="90"/>
      <c r="AEA312" s="90"/>
      <c r="AEB312" s="90"/>
      <c r="AEC312" s="90"/>
      <c r="AED312" s="90"/>
      <c r="AEE312" s="90"/>
      <c r="AEF312" s="90"/>
      <c r="AEG312" s="90"/>
      <c r="AEH312" s="90"/>
      <c r="AEI312" s="90"/>
      <c r="AEJ312" s="90"/>
      <c r="AEK312" s="90"/>
      <c r="AEL312" s="90"/>
      <c r="AEM312" s="90"/>
      <c r="AEN312" s="90"/>
      <c r="AEO312" s="90"/>
      <c r="AEP312" s="90"/>
      <c r="AEQ312" s="90"/>
      <c r="AER312" s="90"/>
      <c r="AES312" s="90"/>
      <c r="AET312" s="90"/>
      <c r="AEU312" s="90"/>
      <c r="AEV312" s="90"/>
      <c r="AEW312" s="90"/>
      <c r="AEX312" s="90"/>
      <c r="AEY312" s="90"/>
      <c r="AEZ312" s="90"/>
      <c r="AFA312" s="90"/>
      <c r="AFB312" s="90"/>
      <c r="AFC312" s="90"/>
      <c r="AFD312" s="90"/>
      <c r="AFE312" s="90"/>
      <c r="AFF312" s="90"/>
      <c r="AFG312" s="90"/>
      <c r="AFH312" s="90"/>
      <c r="AFI312" s="90"/>
      <c r="AFJ312" s="90"/>
      <c r="AFK312" s="90"/>
      <c r="AFL312" s="90"/>
      <c r="AFM312" s="90"/>
      <c r="AFN312" s="90"/>
      <c r="AFO312" s="90"/>
      <c r="AFP312" s="90"/>
      <c r="AFQ312" s="90"/>
      <c r="AFR312" s="90"/>
      <c r="AFS312" s="90"/>
      <c r="AFT312" s="90"/>
      <c r="AFU312" s="90"/>
      <c r="AFV312" s="90"/>
      <c r="AFW312" s="90"/>
      <c r="AFX312" s="90"/>
      <c r="AFY312" s="90"/>
      <c r="AFZ312" s="90"/>
      <c r="AGA312" s="90"/>
      <c r="AGB312" s="90"/>
      <c r="AGC312" s="90"/>
      <c r="AGD312" s="90"/>
      <c r="AGE312" s="90"/>
      <c r="AGF312" s="90"/>
      <c r="AGG312" s="90"/>
      <c r="AGH312" s="90"/>
      <c r="AGI312" s="90"/>
      <c r="AGJ312" s="90"/>
      <c r="AGK312" s="90"/>
      <c r="AGL312" s="90"/>
      <c r="AGM312" s="90"/>
      <c r="AGN312" s="90"/>
      <c r="AGO312" s="90"/>
      <c r="AGP312" s="90"/>
      <c r="AGQ312" s="90"/>
      <c r="AGR312" s="90"/>
      <c r="AGS312" s="90"/>
      <c r="AGT312" s="90"/>
      <c r="AGU312" s="90"/>
      <c r="AGV312" s="90"/>
      <c r="AGW312" s="90"/>
      <c r="AGX312" s="90"/>
      <c r="AGY312" s="90"/>
      <c r="AGZ312" s="90"/>
      <c r="AHA312" s="90"/>
      <c r="AHB312" s="90"/>
      <c r="AHC312" s="90"/>
      <c r="AHD312" s="90"/>
      <c r="AHE312" s="90"/>
      <c r="AHF312" s="90"/>
      <c r="AHG312" s="90"/>
      <c r="AHH312" s="90"/>
      <c r="AHI312" s="90"/>
      <c r="AHJ312" s="90"/>
      <c r="AHK312" s="90"/>
      <c r="AHL312" s="90"/>
      <c r="AHM312" s="90"/>
      <c r="AHN312" s="90"/>
      <c r="AHO312" s="90"/>
      <c r="AHP312" s="90"/>
      <c r="AHQ312" s="90"/>
      <c r="AHR312" s="90"/>
      <c r="AHS312" s="90"/>
      <c r="AHT312" s="90"/>
      <c r="AHU312" s="90"/>
      <c r="AHV312" s="90"/>
      <c r="AHW312" s="90"/>
      <c r="AHX312" s="90"/>
      <c r="AHY312" s="90"/>
      <c r="AHZ312" s="90"/>
      <c r="AIA312" s="90"/>
      <c r="AIB312" s="90"/>
      <c r="AIC312" s="90"/>
      <c r="AID312" s="90"/>
      <c r="AIE312" s="90"/>
      <c r="AIF312" s="90"/>
      <c r="AIG312" s="90"/>
      <c r="AIH312" s="90"/>
      <c r="AII312" s="90"/>
      <c r="AIJ312" s="90"/>
      <c r="AIK312" s="90"/>
      <c r="AIL312" s="90"/>
      <c r="AIM312" s="90"/>
      <c r="AIN312" s="90"/>
      <c r="AIO312" s="90"/>
      <c r="AIP312" s="90"/>
      <c r="AIQ312" s="90"/>
      <c r="AIR312" s="90"/>
      <c r="AIS312" s="90"/>
      <c r="AIT312" s="90"/>
      <c r="AIU312" s="90"/>
      <c r="AIV312" s="90"/>
      <c r="AIW312" s="90"/>
      <c r="AIX312" s="90"/>
      <c r="AIY312" s="90"/>
      <c r="AIZ312" s="90"/>
      <c r="AJA312" s="90"/>
      <c r="AJB312" s="90"/>
      <c r="AJC312" s="90"/>
      <c r="AJD312" s="90"/>
      <c r="AJE312" s="90"/>
      <c r="AJF312" s="90"/>
      <c r="AJG312" s="90"/>
      <c r="AJH312" s="90"/>
      <c r="AJI312" s="90"/>
      <c r="AJJ312" s="90"/>
      <c r="AJK312" s="90"/>
      <c r="AJL312" s="90"/>
      <c r="AJM312" s="90"/>
      <c r="AJN312" s="90"/>
      <c r="AJO312" s="90"/>
      <c r="AJP312" s="90"/>
      <c r="AJQ312" s="90"/>
      <c r="AJR312" s="90"/>
      <c r="AJS312" s="90"/>
      <c r="AJT312" s="90"/>
      <c r="AJU312" s="90"/>
      <c r="AJV312" s="90"/>
      <c r="AJW312" s="90"/>
      <c r="AJX312" s="90"/>
      <c r="AJY312" s="90"/>
      <c r="AJZ312" s="90"/>
      <c r="AKA312" s="90"/>
      <c r="AKB312" s="90"/>
      <c r="AKC312" s="90"/>
      <c r="AKD312" s="90"/>
      <c r="AKE312" s="90"/>
      <c r="AKF312" s="90"/>
      <c r="AKG312" s="90"/>
      <c r="AKH312" s="90"/>
      <c r="AKI312" s="90"/>
      <c r="AKJ312" s="90"/>
      <c r="AKK312" s="90"/>
      <c r="AKL312" s="90"/>
      <c r="AKM312" s="90"/>
      <c r="AKN312" s="90"/>
      <c r="AKO312" s="90"/>
      <c r="AKP312" s="90"/>
      <c r="AKQ312" s="90"/>
      <c r="AKR312" s="90"/>
      <c r="AKS312" s="90"/>
      <c r="AKT312" s="90"/>
      <c r="AKU312" s="90"/>
      <c r="AKV312" s="90"/>
      <c r="AKW312" s="90"/>
      <c r="AKX312" s="90"/>
      <c r="AKY312" s="90"/>
      <c r="AKZ312" s="90"/>
      <c r="ALA312" s="90"/>
      <c r="ALB312" s="90"/>
      <c r="ALC312" s="90"/>
      <c r="ALD312" s="90"/>
      <c r="ALE312" s="90"/>
      <c r="ALF312" s="90"/>
      <c r="ALG312" s="90"/>
      <c r="ALH312" s="90"/>
      <c r="ALI312" s="90"/>
      <c r="ALJ312" s="90"/>
      <c r="ALK312" s="90"/>
      <c r="ALL312" s="90"/>
      <c r="ALM312" s="90"/>
      <c r="ALN312" s="90"/>
      <c r="ALO312" s="90"/>
      <c r="ALP312" s="90"/>
      <c r="ALQ312" s="90"/>
      <c r="ALR312" s="90"/>
      <c r="ALS312" s="90"/>
      <c r="ALT312" s="90"/>
      <c r="ALU312" s="90"/>
      <c r="ALV312" s="90"/>
      <c r="ALW312" s="90"/>
      <c r="ALX312" s="90"/>
      <c r="ALY312" s="90"/>
      <c r="ALZ312" s="90"/>
      <c r="AMA312" s="90"/>
      <c r="AMB312" s="90"/>
      <c r="AMC312" s="90"/>
      <c r="AMD312" s="90"/>
      <c r="AME312" s="90"/>
      <c r="AMF312" s="90"/>
      <c r="AMG312" s="90"/>
      <c r="AMH312" s="90"/>
      <c r="AMI312" s="90"/>
    </row>
    <row r="313" spans="1:1023" ht="90" customHeight="1">
      <c r="A313" s="430">
        <v>113</v>
      </c>
      <c r="B313" s="433" t="s">
        <v>712</v>
      </c>
      <c r="C313" s="367"/>
      <c r="D313" s="433" t="s">
        <v>396</v>
      </c>
      <c r="E313" s="433" t="s">
        <v>476</v>
      </c>
      <c r="F313" s="439"/>
      <c r="G313" s="413"/>
      <c r="H313" s="416"/>
      <c r="I313" s="419"/>
      <c r="J313" s="136" t="s">
        <v>735</v>
      </c>
      <c r="K313" s="137" t="s">
        <v>1698</v>
      </c>
      <c r="L313" s="419"/>
      <c r="M313" s="419"/>
      <c r="N313" s="407"/>
      <c r="O313" s="369"/>
      <c r="P313" s="391"/>
      <c r="Q313" s="385"/>
      <c r="R313" s="393"/>
      <c r="S313" s="394"/>
      <c r="T313" s="385"/>
      <c r="U313" s="404"/>
      <c r="V313" s="136" t="s">
        <v>112</v>
      </c>
      <c r="W313" s="138" t="s">
        <v>1699</v>
      </c>
      <c r="X313" s="139" t="s">
        <v>1700</v>
      </c>
      <c r="Y313" s="145" t="s">
        <v>1701</v>
      </c>
      <c r="Z313" s="140" t="s">
        <v>1702</v>
      </c>
      <c r="AA313" s="120" t="str">
        <f t="shared" si="365"/>
        <v>Impacto</v>
      </c>
      <c r="AB313" s="121" t="s">
        <v>808</v>
      </c>
      <c r="AC313" s="121" t="s">
        <v>728</v>
      </c>
      <c r="AD313" s="122" t="str">
        <f t="shared" si="363"/>
        <v>25%</v>
      </c>
      <c r="AE313" s="121" t="s">
        <v>729</v>
      </c>
      <c r="AF313" s="121" t="s">
        <v>730</v>
      </c>
      <c r="AG313" s="121" t="s">
        <v>731</v>
      </c>
      <c r="AH313" s="123">
        <f>IFERROR(IF(AND(AA312="Probabilidad",AA313="Probabilidad"),(AI312-(+AI312*AD313)),IF(AND(AA313="Probabilidad",AA312="Impacto"),(AI312-(+AI312*AD313)),IF(AA313="Impacto",AI312,""))),"")</f>
        <v>0.36</v>
      </c>
      <c r="AI313" s="122">
        <f t="shared" si="364"/>
        <v>0.36</v>
      </c>
      <c r="AJ313" s="387"/>
      <c r="AK313" s="388"/>
      <c r="AL313" s="124">
        <f t="shared" si="394"/>
        <v>0.44999999999999996</v>
      </c>
      <c r="AM313" s="389"/>
      <c r="AN313" s="388"/>
      <c r="AO313" s="384"/>
      <c r="AP313" s="367"/>
      <c r="AQ313" s="120" t="s">
        <v>118</v>
      </c>
      <c r="AR313" s="134" t="s">
        <v>94</v>
      </c>
      <c r="AS313" s="134" t="s">
        <v>94</v>
      </c>
      <c r="AT313" s="134" t="s">
        <v>94</v>
      </c>
      <c r="AU313" s="134" t="s">
        <v>94</v>
      </c>
      <c r="AV313" s="371"/>
      <c r="AW313" s="142" t="s">
        <v>112</v>
      </c>
      <c r="AX313" s="128" t="s">
        <v>2866</v>
      </c>
      <c r="AY313" s="289" t="s">
        <v>3865</v>
      </c>
      <c r="AZ313" s="289" t="s">
        <v>3866</v>
      </c>
      <c r="BA313" s="143" t="s">
        <v>118</v>
      </c>
      <c r="BB313" s="128"/>
      <c r="BC313" s="128"/>
      <c r="BD313" s="128"/>
      <c r="BE313" s="373"/>
      <c r="BF313" s="374"/>
      <c r="BG313" s="374"/>
      <c r="BH313" s="131"/>
      <c r="AMI313" s="86"/>
    </row>
    <row r="314" spans="1:1023" ht="75" customHeight="1">
      <c r="A314" s="430">
        <v>113</v>
      </c>
      <c r="B314" s="433" t="s">
        <v>712</v>
      </c>
      <c r="C314" s="367"/>
      <c r="D314" s="433" t="s">
        <v>396</v>
      </c>
      <c r="E314" s="433" t="s">
        <v>476</v>
      </c>
      <c r="F314" s="439"/>
      <c r="G314" s="413"/>
      <c r="H314" s="416"/>
      <c r="I314" s="419"/>
      <c r="J314" s="136" t="s">
        <v>741</v>
      </c>
      <c r="K314" s="137" t="s">
        <v>1703</v>
      </c>
      <c r="L314" s="419"/>
      <c r="M314" s="419"/>
      <c r="N314" s="407"/>
      <c r="O314" s="369"/>
      <c r="P314" s="391"/>
      <c r="Q314" s="385"/>
      <c r="R314" s="393"/>
      <c r="S314" s="394"/>
      <c r="T314" s="385"/>
      <c r="U314" s="404"/>
      <c r="V314" s="136" t="s">
        <v>124</v>
      </c>
      <c r="W314" s="138" t="s">
        <v>1704</v>
      </c>
      <c r="X314" s="139" t="s">
        <v>1705</v>
      </c>
      <c r="Y314" s="145" t="s">
        <v>1696</v>
      </c>
      <c r="Z314" s="140" t="s">
        <v>853</v>
      </c>
      <c r="AA314" s="120" t="str">
        <f t="shared" si="365"/>
        <v>Probabilidad</v>
      </c>
      <c r="AB314" s="121" t="s">
        <v>740</v>
      </c>
      <c r="AC314" s="121" t="s">
        <v>728</v>
      </c>
      <c r="AD314" s="122" t="str">
        <f t="shared" si="363"/>
        <v>30%</v>
      </c>
      <c r="AE314" s="121" t="s">
        <v>729</v>
      </c>
      <c r="AF314" s="121" t="s">
        <v>730</v>
      </c>
      <c r="AG314" s="121" t="s">
        <v>731</v>
      </c>
      <c r="AH314" s="123">
        <f t="shared" ref="AH314:AH318" si="421">IFERROR(IF(AND(AA313="Probabilidad",AA314="Probabilidad"),(AI313-(+AI313*AD314)),IF(AND(AA314="Probabilidad",AA313="Impacto"),(AI313-(+AI313*AD314)),IF(AA314="Impacto",AI313,""))),"")</f>
        <v>0.252</v>
      </c>
      <c r="AI314" s="122">
        <f t="shared" si="364"/>
        <v>0.252</v>
      </c>
      <c r="AJ314" s="387"/>
      <c r="AK314" s="388"/>
      <c r="AL314" s="124">
        <f t="shared" si="394"/>
        <v>0.44999999999999996</v>
      </c>
      <c r="AM314" s="389"/>
      <c r="AN314" s="388"/>
      <c r="AO314" s="384"/>
      <c r="AP314" s="367"/>
      <c r="AQ314" s="120" t="s">
        <v>128</v>
      </c>
      <c r="AR314" s="134" t="s">
        <v>1706</v>
      </c>
      <c r="AS314" s="134" t="s">
        <v>1702</v>
      </c>
      <c r="AT314" s="141">
        <v>44834</v>
      </c>
      <c r="AU314" s="127" t="s">
        <v>733</v>
      </c>
      <c r="AV314" s="371"/>
      <c r="AW314" s="142" t="s">
        <v>124</v>
      </c>
      <c r="AX314" s="253" t="s">
        <v>2866</v>
      </c>
      <c r="AY314" s="272" t="s">
        <v>3868</v>
      </c>
      <c r="AZ314" s="271" t="s">
        <v>2959</v>
      </c>
      <c r="BA314" s="143" t="s">
        <v>128</v>
      </c>
      <c r="BB314" s="264" t="s">
        <v>2866</v>
      </c>
      <c r="BC314" s="265" t="s">
        <v>3532</v>
      </c>
      <c r="BD314" s="266" t="s">
        <v>3533</v>
      </c>
      <c r="BE314" s="441"/>
      <c r="BF314" s="442"/>
      <c r="BG314" s="442"/>
      <c r="BH314" s="131"/>
      <c r="AMI314" s="86"/>
    </row>
    <row r="315" spans="1:1023" ht="30" customHeight="1">
      <c r="A315" s="430">
        <v>113</v>
      </c>
      <c r="B315" s="433" t="s">
        <v>712</v>
      </c>
      <c r="C315" s="367"/>
      <c r="D315" s="433" t="s">
        <v>396</v>
      </c>
      <c r="E315" s="433" t="s">
        <v>476</v>
      </c>
      <c r="F315" s="439"/>
      <c r="G315" s="413"/>
      <c r="H315" s="416"/>
      <c r="I315" s="419"/>
      <c r="J315" s="136" t="s">
        <v>749</v>
      </c>
      <c r="K315" s="137"/>
      <c r="L315" s="419"/>
      <c r="M315" s="419"/>
      <c r="N315" s="407"/>
      <c r="O315" s="369"/>
      <c r="P315" s="391"/>
      <c r="Q315" s="385"/>
      <c r="R315" s="393"/>
      <c r="S315" s="394"/>
      <c r="T315" s="385"/>
      <c r="U315" s="404"/>
      <c r="V315" s="136" t="s">
        <v>131</v>
      </c>
      <c r="W315" s="116"/>
      <c r="X315" s="117"/>
      <c r="Y315" s="118"/>
      <c r="Z315" s="116"/>
      <c r="AA315" s="120" t="str">
        <f t="shared" si="365"/>
        <v/>
      </c>
      <c r="AB315" s="121"/>
      <c r="AC315" s="121"/>
      <c r="AD315" s="122" t="str">
        <f t="shared" si="363"/>
        <v/>
      </c>
      <c r="AE315" s="121"/>
      <c r="AF315" s="121"/>
      <c r="AG315" s="121"/>
      <c r="AH315" s="123" t="str">
        <f t="shared" si="421"/>
        <v/>
      </c>
      <c r="AI315" s="122" t="str">
        <f t="shared" si="364"/>
        <v/>
      </c>
      <c r="AJ315" s="387"/>
      <c r="AK315" s="388"/>
      <c r="AL315" s="124" t="str">
        <f t="shared" si="394"/>
        <v/>
      </c>
      <c r="AM315" s="389"/>
      <c r="AN315" s="388"/>
      <c r="AO315" s="384"/>
      <c r="AP315" s="367"/>
      <c r="AQ315" s="120" t="s">
        <v>136</v>
      </c>
      <c r="AR315" s="119"/>
      <c r="AS315" s="119"/>
      <c r="AT315" s="126"/>
      <c r="AU315" s="119"/>
      <c r="AV315" s="371"/>
      <c r="AW315" s="142" t="s">
        <v>131</v>
      </c>
      <c r="AX315" s="128"/>
      <c r="AY315" s="129"/>
      <c r="AZ315" s="130"/>
      <c r="BA315" s="143" t="s">
        <v>136</v>
      </c>
      <c r="BB315" s="128"/>
      <c r="BC315" s="128"/>
      <c r="BD315" s="128"/>
      <c r="BE315" s="373"/>
      <c r="BF315" s="374"/>
      <c r="BG315" s="374"/>
      <c r="BH315" s="131"/>
      <c r="AMI315" s="86"/>
    </row>
    <row r="316" spans="1:1023" ht="33" customHeight="1">
      <c r="A316" s="430">
        <v>113</v>
      </c>
      <c r="B316" s="433" t="s">
        <v>712</v>
      </c>
      <c r="C316" s="367"/>
      <c r="D316" s="433" t="s">
        <v>396</v>
      </c>
      <c r="E316" s="433" t="s">
        <v>476</v>
      </c>
      <c r="F316" s="439"/>
      <c r="G316" s="413"/>
      <c r="H316" s="416"/>
      <c r="I316" s="419"/>
      <c r="J316" s="136" t="s">
        <v>756</v>
      </c>
      <c r="K316" s="137"/>
      <c r="L316" s="419"/>
      <c r="M316" s="419"/>
      <c r="N316" s="407"/>
      <c r="O316" s="369"/>
      <c r="P316" s="391"/>
      <c r="Q316" s="385"/>
      <c r="R316" s="393"/>
      <c r="S316" s="394"/>
      <c r="T316" s="385"/>
      <c r="U316" s="404"/>
      <c r="V316" s="136" t="s">
        <v>139</v>
      </c>
      <c r="W316" s="116"/>
      <c r="X316" s="117"/>
      <c r="Y316" s="118"/>
      <c r="Z316" s="116"/>
      <c r="AA316" s="120" t="str">
        <f t="shared" si="365"/>
        <v/>
      </c>
      <c r="AB316" s="121"/>
      <c r="AC316" s="121"/>
      <c r="AD316" s="122" t="str">
        <f t="shared" si="363"/>
        <v/>
      </c>
      <c r="AE316" s="121"/>
      <c r="AF316" s="121"/>
      <c r="AG316" s="121"/>
      <c r="AH316" s="123" t="str">
        <f t="shared" si="421"/>
        <v/>
      </c>
      <c r="AI316" s="122" t="str">
        <f t="shared" si="364"/>
        <v/>
      </c>
      <c r="AJ316" s="387"/>
      <c r="AK316" s="388"/>
      <c r="AL316" s="124" t="str">
        <f t="shared" si="394"/>
        <v/>
      </c>
      <c r="AM316" s="389"/>
      <c r="AN316" s="388"/>
      <c r="AO316" s="384"/>
      <c r="AP316" s="367"/>
      <c r="AQ316" s="120" t="s">
        <v>145</v>
      </c>
      <c r="AR316" s="119"/>
      <c r="AS316" s="119"/>
      <c r="AT316" s="126"/>
      <c r="AU316" s="119"/>
      <c r="AV316" s="371"/>
      <c r="AW316" s="142" t="s">
        <v>139</v>
      </c>
      <c r="AX316" s="128"/>
      <c r="AY316" s="129"/>
      <c r="AZ316" s="130"/>
      <c r="BA316" s="143" t="s">
        <v>145</v>
      </c>
      <c r="BB316" s="128"/>
      <c r="BC316" s="128"/>
      <c r="BD316" s="128"/>
      <c r="BE316" s="373"/>
      <c r="BF316" s="374"/>
      <c r="BG316" s="374"/>
      <c r="BH316" s="131"/>
      <c r="AMI316" s="86"/>
    </row>
    <row r="317" spans="1:1023" ht="33" customHeight="1">
      <c r="A317" s="430">
        <v>113</v>
      </c>
      <c r="B317" s="433" t="s">
        <v>712</v>
      </c>
      <c r="C317" s="367"/>
      <c r="D317" s="433" t="s">
        <v>396</v>
      </c>
      <c r="E317" s="433" t="s">
        <v>476</v>
      </c>
      <c r="F317" s="439"/>
      <c r="G317" s="413"/>
      <c r="H317" s="416"/>
      <c r="I317" s="419"/>
      <c r="J317" s="136" t="s">
        <v>757</v>
      </c>
      <c r="K317" s="137"/>
      <c r="L317" s="419"/>
      <c r="M317" s="419"/>
      <c r="N317" s="407"/>
      <c r="O317" s="369"/>
      <c r="P317" s="391"/>
      <c r="Q317" s="385"/>
      <c r="R317" s="393"/>
      <c r="S317" s="394"/>
      <c r="T317" s="385"/>
      <c r="U317" s="404"/>
      <c r="V317" s="136" t="s">
        <v>150</v>
      </c>
      <c r="W317" s="116"/>
      <c r="X317" s="117"/>
      <c r="Y317" s="118"/>
      <c r="Z317" s="116"/>
      <c r="AA317" s="120" t="str">
        <f t="shared" si="365"/>
        <v/>
      </c>
      <c r="AB317" s="121"/>
      <c r="AC317" s="121"/>
      <c r="AD317" s="122" t="str">
        <f t="shared" si="363"/>
        <v/>
      </c>
      <c r="AE317" s="121"/>
      <c r="AF317" s="121"/>
      <c r="AG317" s="121"/>
      <c r="AH317" s="123" t="str">
        <f t="shared" si="421"/>
        <v/>
      </c>
      <c r="AI317" s="122" t="str">
        <f t="shared" si="364"/>
        <v/>
      </c>
      <c r="AJ317" s="387"/>
      <c r="AK317" s="388"/>
      <c r="AL317" s="124" t="str">
        <f t="shared" si="394"/>
        <v/>
      </c>
      <c r="AM317" s="389"/>
      <c r="AN317" s="388"/>
      <c r="AO317" s="384"/>
      <c r="AP317" s="367"/>
      <c r="AQ317" s="120" t="s">
        <v>155</v>
      </c>
      <c r="AR317" s="119"/>
      <c r="AS317" s="119"/>
      <c r="AT317" s="126"/>
      <c r="AU317" s="119"/>
      <c r="AV317" s="371"/>
      <c r="AW317" s="142" t="s">
        <v>150</v>
      </c>
      <c r="AX317" s="128"/>
      <c r="AY317" s="129"/>
      <c r="AZ317" s="130"/>
      <c r="BA317" s="143" t="s">
        <v>155</v>
      </c>
      <c r="BB317" s="128"/>
      <c r="BC317" s="128"/>
      <c r="BD317" s="128"/>
      <c r="BE317" s="373"/>
      <c r="BF317" s="374"/>
      <c r="BG317" s="374"/>
      <c r="BH317" s="131"/>
      <c r="AMI317" s="86"/>
    </row>
    <row r="318" spans="1:1023" ht="33" customHeight="1">
      <c r="A318" s="431">
        <v>113</v>
      </c>
      <c r="B318" s="434" t="s">
        <v>712</v>
      </c>
      <c r="C318" s="367"/>
      <c r="D318" s="434" t="s">
        <v>396</v>
      </c>
      <c r="E318" s="434" t="s">
        <v>476</v>
      </c>
      <c r="F318" s="440"/>
      <c r="G318" s="414"/>
      <c r="H318" s="417"/>
      <c r="I318" s="420"/>
      <c r="J318" s="136" t="s">
        <v>758</v>
      </c>
      <c r="K318" s="137"/>
      <c r="L318" s="420"/>
      <c r="M318" s="420"/>
      <c r="N318" s="408"/>
      <c r="O318" s="369"/>
      <c r="P318" s="392"/>
      <c r="Q318" s="385"/>
      <c r="R318" s="393"/>
      <c r="S318" s="394"/>
      <c r="T318" s="385"/>
      <c r="U318" s="405"/>
      <c r="V318" s="136" t="s">
        <v>161</v>
      </c>
      <c r="W318" s="116"/>
      <c r="X318" s="117"/>
      <c r="Y318" s="118"/>
      <c r="Z318" s="116"/>
      <c r="AA318" s="120" t="str">
        <f t="shared" si="365"/>
        <v/>
      </c>
      <c r="AB318" s="121"/>
      <c r="AC318" s="121"/>
      <c r="AD318" s="122" t="str">
        <f t="shared" si="363"/>
        <v/>
      </c>
      <c r="AE318" s="121"/>
      <c r="AF318" s="121"/>
      <c r="AG318" s="121"/>
      <c r="AH318" s="123" t="str">
        <f t="shared" si="421"/>
        <v/>
      </c>
      <c r="AI318" s="122" t="str">
        <f t="shared" si="364"/>
        <v/>
      </c>
      <c r="AJ318" s="387"/>
      <c r="AK318" s="388"/>
      <c r="AL318" s="124" t="str">
        <f t="shared" si="394"/>
        <v/>
      </c>
      <c r="AM318" s="389"/>
      <c r="AN318" s="388"/>
      <c r="AO318" s="384"/>
      <c r="AP318" s="367"/>
      <c r="AQ318" s="120" t="s">
        <v>162</v>
      </c>
      <c r="AR318" s="119"/>
      <c r="AS318" s="119"/>
      <c r="AT318" s="126"/>
      <c r="AU318" s="119"/>
      <c r="AV318" s="372"/>
      <c r="AW318" s="142" t="s">
        <v>161</v>
      </c>
      <c r="AX318" s="128"/>
      <c r="AY318" s="129"/>
      <c r="AZ318" s="130"/>
      <c r="BA318" s="143" t="s">
        <v>162</v>
      </c>
      <c r="BB318" s="128"/>
      <c r="BC318" s="128"/>
      <c r="BD318" s="128"/>
      <c r="BE318" s="373"/>
      <c r="BF318" s="374"/>
      <c r="BG318" s="374"/>
      <c r="BH318" s="131"/>
      <c r="AMI318" s="86"/>
    </row>
    <row r="319" spans="1:1023" s="144" customFormat="1" ht="99" customHeight="1">
      <c r="A319" s="429">
        <v>114</v>
      </c>
      <c r="B319" s="432" t="s">
        <v>712</v>
      </c>
      <c r="C319" s="367" t="s">
        <v>713</v>
      </c>
      <c r="D319" s="432" t="s">
        <v>396</v>
      </c>
      <c r="E319" s="432" t="s">
        <v>476</v>
      </c>
      <c r="F319" s="438" t="s">
        <v>1026</v>
      </c>
      <c r="G319" s="412" t="s">
        <v>1707</v>
      </c>
      <c r="H319" s="415" t="str">
        <f>IF(B319="Seguridad_Información","Posibilidad de "&amp;C319&amp;"con "&amp;M319&amp;" "&amp;"por"&amp;" "&amp;I319&amp;" "&amp;"debido a"&amp;" "&amp;L319,"Posibilidad de"&amp;" "&amp;M319&amp;" "&amp;"por"&amp;" "&amp;I319&amp;" debido a"&amp;" "&amp;L319)</f>
        <v xml:space="preserve">Posibilidad de Afectación Económica y Reputacional por donar un activo con potencial de venta debido a debilidades en la comunicación entre procesos y/o cálculos errados de costo beneficio </v>
      </c>
      <c r="I319" s="418" t="s">
        <v>1708</v>
      </c>
      <c r="J319" s="136" t="s">
        <v>717</v>
      </c>
      <c r="K319" s="137" t="s">
        <v>1709</v>
      </c>
      <c r="L319" s="418" t="s">
        <v>1710</v>
      </c>
      <c r="M319" s="418" t="s">
        <v>763</v>
      </c>
      <c r="N319" s="406" t="s">
        <v>1711</v>
      </c>
      <c r="O319" s="369" t="s">
        <v>848</v>
      </c>
      <c r="P319" s="390" t="str">
        <f>IF(OR($O319=[3]Tabla_Probabilidad!$D$30,$O319=[3]Tabla_Probabilidad!$D$32,$O319=[3]Tabla_Probabilidad!$J$32),"Muy Baja",IF(OR($O319=[3]Tabla_Probabilidad!$E$30,$O319=[3]Tabla_Probabilidad!$E$32,$O319=[3]Tabla_Probabilidad!$K$32),"Baja",IF(OR($O319=[3]Tabla_Probabilidad!$F$30,$O319=[3]Tabla_Probabilidad!$F$32,$O319=[3]Tabla_Probabilidad!$L$32),"Media",IF(OR($O319=[3]Tabla_Probabilidad!$G$30,$O319=[3]Tabla_Probabilidad!$G$32,$O319=[3]Tabla_Probabilidad!$M$32),"Alta",IF(OR($O319=[3]Tabla_Probabilidad!$H$30,$O319=[3]Tabla_Probabilidad!$H$32,$O319=[3]Tabla_Probabilidad!$N$32),"Muy Alta","")))))</f>
        <v>Muy Baja</v>
      </c>
      <c r="Q319" s="385">
        <f t="shared" ref="Q319" si="422">IF(P319="","",IF(P319="Muy Baja",0.2,IF(P319="Baja",0.4,IF(P319="Media",0.6,IF(P319="Alta",0.8,IF(P319="Muy Alta",1,))))))</f>
        <v>0.2</v>
      </c>
      <c r="R319" s="393" t="s">
        <v>849</v>
      </c>
      <c r="S319" s="394" t="str">
        <f>IF(OR($R319=[3]Tabla_Impacto!$D$24,$R319=[3]Tabla_Impacto!$D$27,$R319=[3]Tabla_Impacto!$J$24,$R319=[3]Tabla_Impacto!$P$26,$R319=[3]Tabla_Impacto!$V$26,$R319=[3]Tabla_Impacto!$AB$26),"Leve",IF(OR($R319=[3]Tabla_Impacto!$E$24,$R319=[3]Tabla_Impacto!$E$27,$R319=[3]Tabla_Impacto!$K$24,$R319=[3]Tabla_Impacto!$Q$26,$R319=[3]Tabla_Impacto!$W$26,$R319=[3]Tabla_Impacto!$AC$26),"Menor",IF(OR($R319=[3]Tabla_Impacto!$F$24,$R319=[3]Tabla_Impacto!$F$27,$R319=[3]Tabla_Impacto!$L$24,$R319=[3]Tabla_Impacto!$R$26,$R319=[3]Tabla_Impacto!$X$26,$R319=[3]Tabla_Impacto!$AD$26),"Moderado",IF(OR($R319=[3]Tabla_Impacto!$G$24,$R319=[3]Tabla_Impacto!$G$27,$R319=[3]Tabla_Impacto!$M$24,$R319=[3]Tabla_Impacto!$S$26,$R319=[3]Tabla_Impacto!$Y$26,$R319=[3]Tabla_Impacto!$AE$26),"Mayor",IF(OR($R319=[3]Tabla_Impacto!$H$24,$R319=[3]Tabla_Impacto!$H$27,$R319=[3]Tabla_Impacto!$N$24,$R319=[3]Tabla_Impacto!$T$26,$R319=[3]Tabla_Impacto!$Z$26,$R319=[3]Tabla_Impacto!$AF$26),"Catastrófico","")))))</f>
        <v>Menor</v>
      </c>
      <c r="T319" s="385">
        <f t="shared" ref="T319" si="423">IF(S319="","",IF(S319="Leve",0.2,IF(S319="Menor",0.4,IF(S319="Moderado",0.6,IF(S319="Mayor",0.8,IF(S319="Catastrófico",1,))))))</f>
        <v>0.4</v>
      </c>
      <c r="U319" s="386" t="str">
        <f t="shared" ref="U319" si="424">IF(OR(AND(P319="Muy Baja",S319="Leve"),AND(P319="Muy Baja",S319="Menor"),AND(P319="Baja",S319="Leve")),"Bajo",IF(OR(AND(P319="Muy baja",S319="Moderado"),AND(P319="Baja",S319="Menor"),AND(P319="Baja",S319="Moderado"),AND(P319="Media",S319="Leve"),AND(P319="Media",S319="Menor"),AND(P319="Media",S319="Moderado"),AND(P319="Alta",S319="Leve"),AND(P319="Alta",S319="Menor")),"Moderado",IF(OR(AND(P319="Muy Baja",S319="Mayor"),AND(P319="Baja",S319="Mayor"),AND(P319="Media",S319="Mayor"),AND(P319="Alta",S319="Moderado"),AND(P319="Alta",S319="Mayor"),AND(P319="Muy Alta",S319="Leve"),AND(P319="Muy Alta",S319="Menor"),AND(P319="Muy Alta",S319="Moderado"),AND(P319="Muy Alta",S319="Mayor")),"Alto",IF(OR(AND(P319="Muy Baja",S319="Catastrófico"),AND(P319="Baja",S319="Catastrófico"),AND(P319="Media",S319="Catastrófico"),AND(P319="Alta",S319="Catastrófico"),AND(P319="Muy Alta",S319="Catastrófico")),"Extremo",""))))</f>
        <v>Bajo</v>
      </c>
      <c r="V319" s="136" t="s">
        <v>91</v>
      </c>
      <c r="W319" s="138" t="s">
        <v>1712</v>
      </c>
      <c r="X319" s="139" t="s">
        <v>1713</v>
      </c>
      <c r="Y319" s="145" t="s">
        <v>484</v>
      </c>
      <c r="Z319" s="140" t="s">
        <v>1714</v>
      </c>
      <c r="AA319" s="120" t="str">
        <f t="shared" si="365"/>
        <v>Probabilidad</v>
      </c>
      <c r="AB319" s="121" t="s">
        <v>727</v>
      </c>
      <c r="AC319" s="121" t="s">
        <v>728</v>
      </c>
      <c r="AD319" s="122" t="str">
        <f t="shared" si="363"/>
        <v>40%</v>
      </c>
      <c r="AE319" s="121" t="s">
        <v>729</v>
      </c>
      <c r="AF319" s="121" t="s">
        <v>730</v>
      </c>
      <c r="AG319" s="121" t="s">
        <v>731</v>
      </c>
      <c r="AH319" s="123">
        <f>IFERROR(IF(AA319="Probabilidad",(Q319-(+Q319*AD319)),IF(AA319="Impacto",Q319,"")),"")</f>
        <v>0.12</v>
      </c>
      <c r="AI319" s="122">
        <f t="shared" si="364"/>
        <v>0.12</v>
      </c>
      <c r="AJ319" s="387" t="str">
        <f t="shared" ref="AJ319" si="425">IFERROR(IF(AK319="","",IF(AK319&lt;=0.2,"Muy Baja",IF(AK319&lt;=0.4,"Baja",IF(AK319&lt;=0.6,"Media",IF(AK319&lt;=0.8,"Alta","Muy Alta"))))),"")</f>
        <v>Muy Baja</v>
      </c>
      <c r="AK319" s="388">
        <f t="shared" ref="AK319" si="426">IFERROR(LOOKUP(MAX(AI319:AI325)+1,(AI319:AI325)),"")</f>
        <v>7.1999999999999995E-2</v>
      </c>
      <c r="AL319" s="124">
        <f>IFERROR(IF(AA319="Impacto",(T319-(+T319*AD319)),IF(AA319="Probabilidad",T319,"")),"")</f>
        <v>0.4</v>
      </c>
      <c r="AM319" s="389" t="str">
        <f t="shared" ref="AM319" si="427">IFERROR(IF(AN319="","",IF(AN319&lt;=0.2,"Leve",IF(AN319&lt;=0.4,"Menor",IF(AN319&lt;=0.6,"Moderado",IF(AN319&lt;=0.8,"Mayor","Catastrófico"))))),"")</f>
        <v>Menor</v>
      </c>
      <c r="AN319" s="388">
        <f t="shared" ref="AN319" si="428">IFERROR(LOOKUP(MAX(AL319:AL325)+1,(AL319:AL325)),"")</f>
        <v>0.4</v>
      </c>
      <c r="AO319" s="384" t="str">
        <f t="shared" ref="AO319" si="429">IFERROR(IF(OR(AND(AJ319="Muy Baja",AM319="Leve"),AND(AJ319="Muy Baja",AM319="Menor"),AND(AJ319="Baja",AM319="Leve")),"Bajo",IF(OR(AND(AJ319="Muy baja",AM319="Moderado"),AND(AJ319="Baja",AM319="Menor"),AND(AJ319="Baja",AM319="Moderado"),AND(AJ319="Media",AM319="Leve"),AND(AJ319="Media",AM319="Menor"),AND(AJ319="Media",AM319="Moderado"),AND(AJ319="Alta",AM319="Leve"),AND(AJ319="Alta",AM319="Menor")),"Moderado",IF(OR(AND(AJ319="Muy Baja",AM319="Mayor"),AND(AJ319="Baja",AM319="Mayor"),AND(AJ319="Media",AM319="Mayor"),AND(AJ319="Alta",AM319="Moderado"),AND(AJ319="Alta",AM319="Mayor"),AND(AJ319="Muy Alta",AM319="Leve"),AND(AJ319="Muy Alta",AM319="Menor"),AND(AJ319="Muy Alta",AM319="Moderado"),AND(AJ319="Muy Alta",AM319="Mayor")),"Alto",IF(OR(AND(AJ319="Muy Baja",AM319="Catastrófico"),AND(AJ319="Baja",AM319="Catastrófico"),AND(AJ319="Media",AM319="Catastrófico"),AND(AJ319="Alta",AM319="Catastrófico"),AND(AJ319="Muy Alta",AM319="Catastrófico")),"Extremo","")))),"")</f>
        <v>Bajo</v>
      </c>
      <c r="AP319" s="367" t="s">
        <v>821</v>
      </c>
      <c r="AQ319" s="120" t="s">
        <v>105</v>
      </c>
      <c r="AR319" s="134" t="s">
        <v>94</v>
      </c>
      <c r="AS319" s="134" t="s">
        <v>94</v>
      </c>
      <c r="AT319" s="134" t="s">
        <v>94</v>
      </c>
      <c r="AU319" s="134" t="s">
        <v>94</v>
      </c>
      <c r="AV319" s="402" t="s">
        <v>1715</v>
      </c>
      <c r="AW319" s="142" t="s">
        <v>91</v>
      </c>
      <c r="AX319" s="264" t="s">
        <v>2866</v>
      </c>
      <c r="AY319" s="321" t="s">
        <v>3880</v>
      </c>
      <c r="AZ319" s="278" t="s">
        <v>3877</v>
      </c>
      <c r="BA319" s="143" t="s">
        <v>105</v>
      </c>
      <c r="BB319" s="128"/>
      <c r="BC319" s="128"/>
      <c r="BD319" s="128"/>
      <c r="BE319" s="373" t="s">
        <v>2891</v>
      </c>
      <c r="BF319" s="374"/>
      <c r="BG319" s="374"/>
      <c r="BH319" s="131"/>
      <c r="BI319" s="90"/>
      <c r="BJ319" s="90"/>
      <c r="BK319" s="90"/>
      <c r="BL319" s="90"/>
      <c r="BM319" s="90"/>
      <c r="BN319" s="90"/>
      <c r="BO319" s="90"/>
      <c r="BP319" s="90"/>
      <c r="BQ319" s="90"/>
      <c r="BR319" s="90"/>
      <c r="BS319" s="90"/>
      <c r="BT319" s="90"/>
      <c r="BU319" s="90"/>
      <c r="BV319" s="90"/>
      <c r="BW319" s="90"/>
      <c r="BX319" s="90"/>
      <c r="BY319" s="90"/>
      <c r="BZ319" s="90"/>
      <c r="CA319" s="90"/>
      <c r="CB319" s="90"/>
      <c r="CC319" s="90"/>
      <c r="CD319" s="90"/>
      <c r="CE319" s="90"/>
      <c r="CF319" s="90"/>
      <c r="CG319" s="90"/>
      <c r="CH319" s="90"/>
      <c r="CI319" s="90"/>
      <c r="CJ319" s="90"/>
      <c r="CK319" s="90"/>
      <c r="CL319" s="90"/>
      <c r="CM319" s="90"/>
      <c r="CN319" s="90"/>
      <c r="CO319" s="90"/>
      <c r="CP319" s="90"/>
      <c r="CQ319" s="90"/>
      <c r="CR319" s="90"/>
      <c r="CS319" s="90"/>
      <c r="CT319" s="90"/>
      <c r="CU319" s="90"/>
      <c r="CV319" s="90"/>
      <c r="CW319" s="90"/>
      <c r="CX319" s="90"/>
      <c r="CY319" s="90"/>
      <c r="CZ319" s="90"/>
      <c r="DA319" s="90"/>
      <c r="DB319" s="90"/>
      <c r="DC319" s="90"/>
      <c r="DD319" s="90"/>
      <c r="DE319" s="90"/>
      <c r="DF319" s="90"/>
      <c r="DG319" s="90"/>
      <c r="DH319" s="90"/>
      <c r="DI319" s="90"/>
      <c r="DJ319" s="90"/>
      <c r="DK319" s="90"/>
      <c r="DL319" s="90"/>
      <c r="DM319" s="90"/>
      <c r="DN319" s="90"/>
      <c r="DO319" s="90"/>
      <c r="DP319" s="90"/>
      <c r="DQ319" s="90"/>
      <c r="DR319" s="90"/>
      <c r="DS319" s="90"/>
      <c r="DT319" s="90"/>
      <c r="DU319" s="90"/>
      <c r="DV319" s="90"/>
      <c r="DW319" s="90"/>
      <c r="DX319" s="90"/>
      <c r="DY319" s="90"/>
      <c r="DZ319" s="90"/>
      <c r="EA319" s="90"/>
      <c r="EB319" s="90"/>
      <c r="EC319" s="90"/>
      <c r="ED319" s="90"/>
      <c r="EE319" s="90"/>
      <c r="EF319" s="90"/>
      <c r="EG319" s="90"/>
      <c r="EH319" s="90"/>
      <c r="EI319" s="90"/>
      <c r="EJ319" s="90"/>
      <c r="EK319" s="90"/>
      <c r="EL319" s="90"/>
      <c r="EM319" s="90"/>
      <c r="EN319" s="90"/>
      <c r="EO319" s="90"/>
      <c r="EP319" s="90"/>
      <c r="EQ319" s="90"/>
      <c r="ER319" s="90"/>
      <c r="ES319" s="90"/>
      <c r="ET319" s="90"/>
      <c r="EU319" s="90"/>
      <c r="EV319" s="90"/>
      <c r="EW319" s="90"/>
      <c r="EX319" s="90"/>
      <c r="EY319" s="90"/>
      <c r="EZ319" s="90"/>
      <c r="FA319" s="90"/>
      <c r="FB319" s="90"/>
      <c r="FC319" s="90"/>
      <c r="FD319" s="90"/>
      <c r="FE319" s="90"/>
      <c r="FF319" s="90"/>
      <c r="FG319" s="90"/>
      <c r="FH319" s="90"/>
      <c r="FI319" s="90"/>
      <c r="FJ319" s="90"/>
      <c r="FK319" s="90"/>
      <c r="FL319" s="90"/>
      <c r="FM319" s="90"/>
      <c r="FN319" s="90"/>
      <c r="FO319" s="90"/>
      <c r="FP319" s="90"/>
      <c r="FQ319" s="90"/>
      <c r="FR319" s="90"/>
      <c r="FS319" s="90"/>
      <c r="FT319" s="90"/>
      <c r="FU319" s="90"/>
      <c r="FV319" s="90"/>
      <c r="FW319" s="90"/>
      <c r="FX319" s="90"/>
      <c r="FY319" s="90"/>
      <c r="FZ319" s="90"/>
      <c r="GA319" s="90"/>
      <c r="GB319" s="90"/>
      <c r="GC319" s="90"/>
      <c r="GD319" s="90"/>
      <c r="GE319" s="90"/>
      <c r="GF319" s="90"/>
      <c r="GG319" s="90"/>
      <c r="GH319" s="90"/>
      <c r="GI319" s="90"/>
      <c r="GJ319" s="90"/>
      <c r="GK319" s="90"/>
      <c r="GL319" s="90"/>
      <c r="GM319" s="90"/>
      <c r="GN319" s="90"/>
      <c r="GO319" s="90"/>
      <c r="GP319" s="90"/>
      <c r="GQ319" s="90"/>
      <c r="GR319" s="90"/>
      <c r="GS319" s="90"/>
      <c r="GT319" s="90"/>
      <c r="GU319" s="90"/>
      <c r="GV319" s="90"/>
      <c r="GW319" s="90"/>
      <c r="GX319" s="90"/>
      <c r="GY319" s="90"/>
      <c r="GZ319" s="90"/>
      <c r="HA319" s="90"/>
      <c r="HB319" s="90"/>
      <c r="HC319" s="90"/>
      <c r="HD319" s="90"/>
      <c r="HE319" s="90"/>
      <c r="HF319" s="90"/>
      <c r="HG319" s="90"/>
      <c r="HH319" s="90"/>
      <c r="HI319" s="90"/>
      <c r="HJ319" s="90"/>
      <c r="HK319" s="90"/>
      <c r="HL319" s="90"/>
      <c r="HM319" s="90"/>
      <c r="HN319" s="90"/>
      <c r="HO319" s="90"/>
      <c r="HP319" s="90"/>
      <c r="HQ319" s="90"/>
      <c r="HR319" s="90"/>
      <c r="HS319" s="90"/>
      <c r="HT319" s="90"/>
      <c r="HU319" s="90"/>
      <c r="HV319" s="90"/>
      <c r="HW319" s="90"/>
      <c r="HX319" s="90"/>
      <c r="HY319" s="90"/>
      <c r="HZ319" s="90"/>
      <c r="IA319" s="90"/>
      <c r="IB319" s="90"/>
      <c r="IC319" s="90"/>
      <c r="ID319" s="90"/>
      <c r="IE319" s="90"/>
      <c r="IF319" s="90"/>
      <c r="IG319" s="90"/>
      <c r="IH319" s="90"/>
      <c r="II319" s="90"/>
      <c r="IJ319" s="90"/>
      <c r="IK319" s="90"/>
      <c r="IL319" s="90"/>
      <c r="IM319" s="90"/>
      <c r="IN319" s="90"/>
      <c r="IO319" s="90"/>
      <c r="IP319" s="90"/>
      <c r="IQ319" s="90"/>
      <c r="IR319" s="90"/>
      <c r="IS319" s="90"/>
      <c r="IT319" s="90"/>
      <c r="IU319" s="90"/>
      <c r="IV319" s="90"/>
      <c r="IW319" s="90"/>
      <c r="IX319" s="90"/>
      <c r="IY319" s="90"/>
      <c r="IZ319" s="90"/>
      <c r="JA319" s="90"/>
      <c r="JB319" s="90"/>
      <c r="JC319" s="90"/>
      <c r="JD319" s="90"/>
      <c r="JE319" s="90"/>
      <c r="JF319" s="90"/>
      <c r="JG319" s="90"/>
      <c r="JH319" s="90"/>
      <c r="JI319" s="90"/>
      <c r="JJ319" s="90"/>
      <c r="JK319" s="90"/>
      <c r="JL319" s="90"/>
      <c r="JM319" s="90"/>
      <c r="JN319" s="90"/>
      <c r="JO319" s="90"/>
      <c r="JP319" s="90"/>
      <c r="JQ319" s="90"/>
      <c r="JR319" s="90"/>
      <c r="JS319" s="90"/>
      <c r="JT319" s="90"/>
      <c r="JU319" s="90"/>
      <c r="JV319" s="90"/>
      <c r="JW319" s="90"/>
      <c r="JX319" s="90"/>
      <c r="JY319" s="90"/>
      <c r="JZ319" s="90"/>
      <c r="KA319" s="90"/>
      <c r="KB319" s="90"/>
      <c r="KC319" s="90"/>
      <c r="KD319" s="90"/>
      <c r="KE319" s="90"/>
      <c r="KF319" s="90"/>
      <c r="KG319" s="90"/>
      <c r="KH319" s="90"/>
      <c r="KI319" s="90"/>
      <c r="KJ319" s="90"/>
      <c r="KK319" s="90"/>
      <c r="KL319" s="90"/>
      <c r="KM319" s="90"/>
      <c r="KN319" s="90"/>
      <c r="KO319" s="90"/>
      <c r="KP319" s="90"/>
      <c r="KQ319" s="90"/>
      <c r="KR319" s="90"/>
      <c r="KS319" s="90"/>
      <c r="KT319" s="90"/>
      <c r="KU319" s="90"/>
      <c r="KV319" s="90"/>
      <c r="KW319" s="90"/>
      <c r="KX319" s="90"/>
      <c r="KY319" s="90"/>
      <c r="KZ319" s="90"/>
      <c r="LA319" s="90"/>
      <c r="LB319" s="90"/>
      <c r="LC319" s="90"/>
      <c r="LD319" s="90"/>
      <c r="LE319" s="90"/>
      <c r="LF319" s="90"/>
      <c r="LG319" s="90"/>
      <c r="LH319" s="90"/>
      <c r="LI319" s="90"/>
      <c r="LJ319" s="90"/>
      <c r="LK319" s="90"/>
      <c r="LL319" s="90"/>
      <c r="LM319" s="90"/>
      <c r="LN319" s="90"/>
      <c r="LO319" s="90"/>
      <c r="LP319" s="90"/>
      <c r="LQ319" s="90"/>
      <c r="LR319" s="90"/>
      <c r="LS319" s="90"/>
      <c r="LT319" s="90"/>
      <c r="LU319" s="90"/>
      <c r="LV319" s="90"/>
      <c r="LW319" s="90"/>
      <c r="LX319" s="90"/>
      <c r="LY319" s="90"/>
      <c r="LZ319" s="90"/>
      <c r="MA319" s="90"/>
      <c r="MB319" s="90"/>
      <c r="MC319" s="90"/>
      <c r="MD319" s="90"/>
      <c r="ME319" s="90"/>
      <c r="MF319" s="90"/>
      <c r="MG319" s="90"/>
      <c r="MH319" s="90"/>
      <c r="MI319" s="90"/>
      <c r="MJ319" s="90"/>
      <c r="MK319" s="90"/>
      <c r="ML319" s="90"/>
      <c r="MM319" s="90"/>
      <c r="MN319" s="90"/>
      <c r="MO319" s="90"/>
      <c r="MP319" s="90"/>
      <c r="MQ319" s="90"/>
      <c r="MR319" s="90"/>
      <c r="MS319" s="90"/>
      <c r="MT319" s="90"/>
      <c r="MU319" s="90"/>
      <c r="MV319" s="90"/>
      <c r="MW319" s="90"/>
      <c r="MX319" s="90"/>
      <c r="MY319" s="90"/>
      <c r="MZ319" s="90"/>
      <c r="NA319" s="90"/>
      <c r="NB319" s="90"/>
      <c r="NC319" s="90"/>
      <c r="ND319" s="90"/>
      <c r="NE319" s="90"/>
      <c r="NF319" s="90"/>
      <c r="NG319" s="90"/>
      <c r="NH319" s="90"/>
      <c r="NI319" s="90"/>
      <c r="NJ319" s="90"/>
      <c r="NK319" s="90"/>
      <c r="NL319" s="90"/>
      <c r="NM319" s="90"/>
      <c r="NN319" s="90"/>
      <c r="NO319" s="90"/>
      <c r="NP319" s="90"/>
      <c r="NQ319" s="90"/>
      <c r="NR319" s="90"/>
      <c r="NS319" s="90"/>
      <c r="NT319" s="90"/>
      <c r="NU319" s="90"/>
      <c r="NV319" s="90"/>
      <c r="NW319" s="90"/>
      <c r="NX319" s="90"/>
      <c r="NY319" s="90"/>
      <c r="NZ319" s="90"/>
      <c r="OA319" s="90"/>
      <c r="OB319" s="90"/>
      <c r="OC319" s="90"/>
      <c r="OD319" s="90"/>
      <c r="OE319" s="90"/>
      <c r="OF319" s="90"/>
      <c r="OG319" s="90"/>
      <c r="OH319" s="90"/>
      <c r="OI319" s="90"/>
      <c r="OJ319" s="90"/>
      <c r="OK319" s="90"/>
      <c r="OL319" s="90"/>
      <c r="OM319" s="90"/>
      <c r="ON319" s="90"/>
      <c r="OO319" s="90"/>
      <c r="OP319" s="90"/>
      <c r="OQ319" s="90"/>
      <c r="OR319" s="90"/>
      <c r="OS319" s="90"/>
      <c r="OT319" s="90"/>
      <c r="OU319" s="90"/>
      <c r="OV319" s="90"/>
      <c r="OW319" s="90"/>
      <c r="OX319" s="90"/>
      <c r="OY319" s="90"/>
      <c r="OZ319" s="90"/>
      <c r="PA319" s="90"/>
      <c r="PB319" s="90"/>
      <c r="PC319" s="90"/>
      <c r="PD319" s="90"/>
      <c r="PE319" s="90"/>
      <c r="PF319" s="90"/>
      <c r="PG319" s="90"/>
      <c r="PH319" s="90"/>
      <c r="PI319" s="90"/>
      <c r="PJ319" s="90"/>
      <c r="PK319" s="90"/>
      <c r="PL319" s="90"/>
      <c r="PM319" s="90"/>
      <c r="PN319" s="90"/>
      <c r="PO319" s="90"/>
      <c r="PP319" s="90"/>
      <c r="PQ319" s="90"/>
      <c r="PR319" s="90"/>
      <c r="PS319" s="90"/>
      <c r="PT319" s="90"/>
      <c r="PU319" s="90"/>
      <c r="PV319" s="90"/>
      <c r="PW319" s="90"/>
      <c r="PX319" s="90"/>
      <c r="PY319" s="90"/>
      <c r="PZ319" s="90"/>
      <c r="QA319" s="90"/>
      <c r="QB319" s="90"/>
      <c r="QC319" s="90"/>
      <c r="QD319" s="90"/>
      <c r="QE319" s="90"/>
      <c r="QF319" s="90"/>
      <c r="QG319" s="90"/>
      <c r="QH319" s="90"/>
      <c r="QI319" s="90"/>
      <c r="QJ319" s="90"/>
      <c r="QK319" s="90"/>
      <c r="QL319" s="90"/>
      <c r="QM319" s="90"/>
      <c r="QN319" s="90"/>
      <c r="QO319" s="90"/>
      <c r="QP319" s="90"/>
      <c r="QQ319" s="90"/>
      <c r="QR319" s="90"/>
      <c r="QS319" s="90"/>
      <c r="QT319" s="90"/>
      <c r="QU319" s="90"/>
      <c r="QV319" s="90"/>
      <c r="QW319" s="90"/>
      <c r="QX319" s="90"/>
      <c r="QY319" s="90"/>
      <c r="QZ319" s="90"/>
      <c r="RA319" s="90"/>
      <c r="RB319" s="90"/>
      <c r="RC319" s="90"/>
      <c r="RD319" s="90"/>
      <c r="RE319" s="90"/>
      <c r="RF319" s="90"/>
      <c r="RG319" s="90"/>
      <c r="RH319" s="90"/>
      <c r="RI319" s="90"/>
      <c r="RJ319" s="90"/>
      <c r="RK319" s="90"/>
      <c r="RL319" s="90"/>
      <c r="RM319" s="90"/>
      <c r="RN319" s="90"/>
      <c r="RO319" s="90"/>
      <c r="RP319" s="90"/>
      <c r="RQ319" s="90"/>
      <c r="RR319" s="90"/>
      <c r="RS319" s="90"/>
      <c r="RT319" s="90"/>
      <c r="RU319" s="90"/>
      <c r="RV319" s="90"/>
      <c r="RW319" s="90"/>
      <c r="RX319" s="90"/>
      <c r="RY319" s="90"/>
      <c r="RZ319" s="90"/>
      <c r="SA319" s="90"/>
      <c r="SB319" s="90"/>
      <c r="SC319" s="90"/>
      <c r="SD319" s="90"/>
      <c r="SE319" s="90"/>
      <c r="SF319" s="90"/>
      <c r="SG319" s="90"/>
      <c r="SH319" s="90"/>
      <c r="SI319" s="90"/>
      <c r="SJ319" s="90"/>
      <c r="SK319" s="90"/>
      <c r="SL319" s="90"/>
      <c r="SM319" s="90"/>
      <c r="SN319" s="90"/>
      <c r="SO319" s="90"/>
      <c r="SP319" s="90"/>
      <c r="SQ319" s="90"/>
      <c r="SR319" s="90"/>
      <c r="SS319" s="90"/>
      <c r="ST319" s="90"/>
      <c r="SU319" s="90"/>
      <c r="SV319" s="90"/>
      <c r="SW319" s="90"/>
      <c r="SX319" s="90"/>
      <c r="SY319" s="90"/>
      <c r="SZ319" s="90"/>
      <c r="TA319" s="90"/>
      <c r="TB319" s="90"/>
      <c r="TC319" s="90"/>
      <c r="TD319" s="90"/>
      <c r="TE319" s="90"/>
      <c r="TF319" s="90"/>
      <c r="TG319" s="90"/>
      <c r="TH319" s="90"/>
      <c r="TI319" s="90"/>
      <c r="TJ319" s="90"/>
      <c r="TK319" s="90"/>
      <c r="TL319" s="90"/>
      <c r="TM319" s="90"/>
      <c r="TN319" s="90"/>
      <c r="TO319" s="90"/>
      <c r="TP319" s="90"/>
      <c r="TQ319" s="90"/>
      <c r="TR319" s="90"/>
      <c r="TS319" s="90"/>
      <c r="TT319" s="90"/>
      <c r="TU319" s="90"/>
      <c r="TV319" s="90"/>
      <c r="TW319" s="90"/>
      <c r="TX319" s="90"/>
      <c r="TY319" s="90"/>
      <c r="TZ319" s="90"/>
      <c r="UA319" s="90"/>
      <c r="UB319" s="90"/>
      <c r="UC319" s="90"/>
      <c r="UD319" s="90"/>
      <c r="UE319" s="90"/>
      <c r="UF319" s="90"/>
      <c r="UG319" s="90"/>
      <c r="UH319" s="90"/>
      <c r="UI319" s="90"/>
      <c r="UJ319" s="90"/>
      <c r="UK319" s="90"/>
      <c r="UL319" s="90"/>
      <c r="UM319" s="90"/>
      <c r="UN319" s="90"/>
      <c r="UO319" s="90"/>
      <c r="UP319" s="90"/>
      <c r="UQ319" s="90"/>
      <c r="UR319" s="90"/>
      <c r="US319" s="90"/>
      <c r="UT319" s="90"/>
      <c r="UU319" s="90"/>
      <c r="UV319" s="90"/>
      <c r="UW319" s="90"/>
      <c r="UX319" s="90"/>
      <c r="UY319" s="90"/>
      <c r="UZ319" s="90"/>
      <c r="VA319" s="90"/>
      <c r="VB319" s="90"/>
      <c r="VC319" s="90"/>
      <c r="VD319" s="90"/>
      <c r="VE319" s="90"/>
      <c r="VF319" s="90"/>
      <c r="VG319" s="90"/>
      <c r="VH319" s="90"/>
      <c r="VI319" s="90"/>
      <c r="VJ319" s="90"/>
      <c r="VK319" s="90"/>
      <c r="VL319" s="90"/>
      <c r="VM319" s="90"/>
      <c r="VN319" s="90"/>
      <c r="VO319" s="90"/>
      <c r="VP319" s="90"/>
      <c r="VQ319" s="90"/>
      <c r="VR319" s="90"/>
      <c r="VS319" s="90"/>
      <c r="VT319" s="90"/>
      <c r="VU319" s="90"/>
      <c r="VV319" s="90"/>
      <c r="VW319" s="90"/>
      <c r="VX319" s="90"/>
      <c r="VY319" s="90"/>
      <c r="VZ319" s="90"/>
      <c r="WA319" s="90"/>
      <c r="WB319" s="90"/>
      <c r="WC319" s="90"/>
      <c r="WD319" s="90"/>
      <c r="WE319" s="90"/>
      <c r="WF319" s="90"/>
      <c r="WG319" s="90"/>
      <c r="WH319" s="90"/>
      <c r="WI319" s="90"/>
      <c r="WJ319" s="90"/>
      <c r="WK319" s="90"/>
      <c r="WL319" s="90"/>
      <c r="WM319" s="90"/>
      <c r="WN319" s="90"/>
      <c r="WO319" s="90"/>
      <c r="WP319" s="90"/>
      <c r="WQ319" s="90"/>
      <c r="WR319" s="90"/>
      <c r="WS319" s="90"/>
      <c r="WT319" s="90"/>
      <c r="WU319" s="90"/>
      <c r="WV319" s="90"/>
      <c r="WW319" s="90"/>
      <c r="WX319" s="90"/>
      <c r="WY319" s="90"/>
      <c r="WZ319" s="90"/>
      <c r="XA319" s="90"/>
      <c r="XB319" s="90"/>
      <c r="XC319" s="90"/>
      <c r="XD319" s="90"/>
      <c r="XE319" s="90"/>
      <c r="XF319" s="90"/>
      <c r="XG319" s="90"/>
      <c r="XH319" s="90"/>
      <c r="XI319" s="90"/>
      <c r="XJ319" s="90"/>
      <c r="XK319" s="90"/>
      <c r="XL319" s="90"/>
      <c r="XM319" s="90"/>
      <c r="XN319" s="90"/>
      <c r="XO319" s="90"/>
      <c r="XP319" s="90"/>
      <c r="XQ319" s="90"/>
      <c r="XR319" s="90"/>
      <c r="XS319" s="90"/>
      <c r="XT319" s="90"/>
      <c r="XU319" s="90"/>
      <c r="XV319" s="90"/>
      <c r="XW319" s="90"/>
      <c r="XX319" s="90"/>
      <c r="XY319" s="90"/>
      <c r="XZ319" s="90"/>
      <c r="YA319" s="90"/>
      <c r="YB319" s="90"/>
      <c r="YC319" s="90"/>
      <c r="YD319" s="90"/>
      <c r="YE319" s="90"/>
      <c r="YF319" s="90"/>
      <c r="YG319" s="90"/>
      <c r="YH319" s="90"/>
      <c r="YI319" s="90"/>
      <c r="YJ319" s="90"/>
      <c r="YK319" s="90"/>
      <c r="YL319" s="90"/>
      <c r="YM319" s="90"/>
      <c r="YN319" s="90"/>
      <c r="YO319" s="90"/>
      <c r="YP319" s="90"/>
      <c r="YQ319" s="90"/>
      <c r="YR319" s="90"/>
      <c r="YS319" s="90"/>
      <c r="YT319" s="90"/>
      <c r="YU319" s="90"/>
      <c r="YV319" s="90"/>
      <c r="YW319" s="90"/>
      <c r="YX319" s="90"/>
      <c r="YY319" s="90"/>
      <c r="YZ319" s="90"/>
      <c r="ZA319" s="90"/>
      <c r="ZB319" s="90"/>
      <c r="ZC319" s="90"/>
      <c r="ZD319" s="90"/>
      <c r="ZE319" s="90"/>
      <c r="ZF319" s="90"/>
      <c r="ZG319" s="90"/>
      <c r="ZH319" s="90"/>
      <c r="ZI319" s="90"/>
      <c r="ZJ319" s="90"/>
      <c r="ZK319" s="90"/>
      <c r="ZL319" s="90"/>
      <c r="ZM319" s="90"/>
      <c r="ZN319" s="90"/>
      <c r="ZO319" s="90"/>
      <c r="ZP319" s="90"/>
      <c r="ZQ319" s="90"/>
      <c r="ZR319" s="90"/>
      <c r="ZS319" s="90"/>
      <c r="ZT319" s="90"/>
      <c r="ZU319" s="90"/>
      <c r="ZV319" s="90"/>
      <c r="ZW319" s="90"/>
      <c r="ZX319" s="90"/>
      <c r="ZY319" s="90"/>
      <c r="ZZ319" s="90"/>
      <c r="AAA319" s="90"/>
      <c r="AAB319" s="90"/>
      <c r="AAC319" s="90"/>
      <c r="AAD319" s="90"/>
      <c r="AAE319" s="90"/>
      <c r="AAF319" s="90"/>
      <c r="AAG319" s="90"/>
      <c r="AAH319" s="90"/>
      <c r="AAI319" s="90"/>
      <c r="AAJ319" s="90"/>
      <c r="AAK319" s="90"/>
      <c r="AAL319" s="90"/>
      <c r="AAM319" s="90"/>
      <c r="AAN319" s="90"/>
      <c r="AAO319" s="90"/>
      <c r="AAP319" s="90"/>
      <c r="AAQ319" s="90"/>
      <c r="AAR319" s="90"/>
      <c r="AAS319" s="90"/>
      <c r="AAT319" s="90"/>
      <c r="AAU319" s="90"/>
      <c r="AAV319" s="90"/>
      <c r="AAW319" s="90"/>
      <c r="AAX319" s="90"/>
      <c r="AAY319" s="90"/>
      <c r="AAZ319" s="90"/>
      <c r="ABA319" s="90"/>
      <c r="ABB319" s="90"/>
      <c r="ABC319" s="90"/>
      <c r="ABD319" s="90"/>
      <c r="ABE319" s="90"/>
      <c r="ABF319" s="90"/>
      <c r="ABG319" s="90"/>
      <c r="ABH319" s="90"/>
      <c r="ABI319" s="90"/>
      <c r="ABJ319" s="90"/>
      <c r="ABK319" s="90"/>
      <c r="ABL319" s="90"/>
      <c r="ABM319" s="90"/>
      <c r="ABN319" s="90"/>
      <c r="ABO319" s="90"/>
      <c r="ABP319" s="90"/>
      <c r="ABQ319" s="90"/>
      <c r="ABR319" s="90"/>
      <c r="ABS319" s="90"/>
      <c r="ABT319" s="90"/>
      <c r="ABU319" s="90"/>
      <c r="ABV319" s="90"/>
      <c r="ABW319" s="90"/>
      <c r="ABX319" s="90"/>
      <c r="ABY319" s="90"/>
      <c r="ABZ319" s="90"/>
      <c r="ACA319" s="90"/>
      <c r="ACB319" s="90"/>
      <c r="ACC319" s="90"/>
      <c r="ACD319" s="90"/>
      <c r="ACE319" s="90"/>
      <c r="ACF319" s="90"/>
      <c r="ACG319" s="90"/>
      <c r="ACH319" s="90"/>
      <c r="ACI319" s="90"/>
      <c r="ACJ319" s="90"/>
      <c r="ACK319" s="90"/>
      <c r="ACL319" s="90"/>
      <c r="ACM319" s="90"/>
      <c r="ACN319" s="90"/>
      <c r="ACO319" s="90"/>
      <c r="ACP319" s="90"/>
      <c r="ACQ319" s="90"/>
      <c r="ACR319" s="90"/>
      <c r="ACS319" s="90"/>
      <c r="ACT319" s="90"/>
      <c r="ACU319" s="90"/>
      <c r="ACV319" s="90"/>
      <c r="ACW319" s="90"/>
      <c r="ACX319" s="90"/>
      <c r="ACY319" s="90"/>
      <c r="ACZ319" s="90"/>
      <c r="ADA319" s="90"/>
      <c r="ADB319" s="90"/>
      <c r="ADC319" s="90"/>
      <c r="ADD319" s="90"/>
      <c r="ADE319" s="90"/>
      <c r="ADF319" s="90"/>
      <c r="ADG319" s="90"/>
      <c r="ADH319" s="90"/>
      <c r="ADI319" s="90"/>
      <c r="ADJ319" s="90"/>
      <c r="ADK319" s="90"/>
      <c r="ADL319" s="90"/>
      <c r="ADM319" s="90"/>
      <c r="ADN319" s="90"/>
      <c r="ADO319" s="90"/>
      <c r="ADP319" s="90"/>
      <c r="ADQ319" s="90"/>
      <c r="ADR319" s="90"/>
      <c r="ADS319" s="90"/>
      <c r="ADT319" s="90"/>
      <c r="ADU319" s="90"/>
      <c r="ADV319" s="90"/>
      <c r="ADW319" s="90"/>
      <c r="ADX319" s="90"/>
      <c r="ADY319" s="90"/>
      <c r="ADZ319" s="90"/>
      <c r="AEA319" s="90"/>
      <c r="AEB319" s="90"/>
      <c r="AEC319" s="90"/>
      <c r="AED319" s="90"/>
      <c r="AEE319" s="90"/>
      <c r="AEF319" s="90"/>
      <c r="AEG319" s="90"/>
      <c r="AEH319" s="90"/>
      <c r="AEI319" s="90"/>
      <c r="AEJ319" s="90"/>
      <c r="AEK319" s="90"/>
      <c r="AEL319" s="90"/>
      <c r="AEM319" s="90"/>
      <c r="AEN319" s="90"/>
      <c r="AEO319" s="90"/>
      <c r="AEP319" s="90"/>
      <c r="AEQ319" s="90"/>
      <c r="AER319" s="90"/>
      <c r="AES319" s="90"/>
      <c r="AET319" s="90"/>
      <c r="AEU319" s="90"/>
      <c r="AEV319" s="90"/>
      <c r="AEW319" s="90"/>
      <c r="AEX319" s="90"/>
      <c r="AEY319" s="90"/>
      <c r="AEZ319" s="90"/>
      <c r="AFA319" s="90"/>
      <c r="AFB319" s="90"/>
      <c r="AFC319" s="90"/>
      <c r="AFD319" s="90"/>
      <c r="AFE319" s="90"/>
      <c r="AFF319" s="90"/>
      <c r="AFG319" s="90"/>
      <c r="AFH319" s="90"/>
      <c r="AFI319" s="90"/>
      <c r="AFJ319" s="90"/>
      <c r="AFK319" s="90"/>
      <c r="AFL319" s="90"/>
      <c r="AFM319" s="90"/>
      <c r="AFN319" s="90"/>
      <c r="AFO319" s="90"/>
      <c r="AFP319" s="90"/>
      <c r="AFQ319" s="90"/>
      <c r="AFR319" s="90"/>
      <c r="AFS319" s="90"/>
      <c r="AFT319" s="90"/>
      <c r="AFU319" s="90"/>
      <c r="AFV319" s="90"/>
      <c r="AFW319" s="90"/>
      <c r="AFX319" s="90"/>
      <c r="AFY319" s="90"/>
      <c r="AFZ319" s="90"/>
      <c r="AGA319" s="90"/>
      <c r="AGB319" s="90"/>
      <c r="AGC319" s="90"/>
      <c r="AGD319" s="90"/>
      <c r="AGE319" s="90"/>
      <c r="AGF319" s="90"/>
      <c r="AGG319" s="90"/>
      <c r="AGH319" s="90"/>
      <c r="AGI319" s="90"/>
      <c r="AGJ319" s="90"/>
      <c r="AGK319" s="90"/>
      <c r="AGL319" s="90"/>
      <c r="AGM319" s="90"/>
      <c r="AGN319" s="90"/>
      <c r="AGO319" s="90"/>
      <c r="AGP319" s="90"/>
      <c r="AGQ319" s="90"/>
      <c r="AGR319" s="90"/>
      <c r="AGS319" s="90"/>
      <c r="AGT319" s="90"/>
      <c r="AGU319" s="90"/>
      <c r="AGV319" s="90"/>
      <c r="AGW319" s="90"/>
      <c r="AGX319" s="90"/>
      <c r="AGY319" s="90"/>
      <c r="AGZ319" s="90"/>
      <c r="AHA319" s="90"/>
      <c r="AHB319" s="90"/>
      <c r="AHC319" s="90"/>
      <c r="AHD319" s="90"/>
      <c r="AHE319" s="90"/>
      <c r="AHF319" s="90"/>
      <c r="AHG319" s="90"/>
      <c r="AHH319" s="90"/>
      <c r="AHI319" s="90"/>
      <c r="AHJ319" s="90"/>
      <c r="AHK319" s="90"/>
      <c r="AHL319" s="90"/>
      <c r="AHM319" s="90"/>
      <c r="AHN319" s="90"/>
      <c r="AHO319" s="90"/>
      <c r="AHP319" s="90"/>
      <c r="AHQ319" s="90"/>
      <c r="AHR319" s="90"/>
      <c r="AHS319" s="90"/>
      <c r="AHT319" s="90"/>
      <c r="AHU319" s="90"/>
      <c r="AHV319" s="90"/>
      <c r="AHW319" s="90"/>
      <c r="AHX319" s="90"/>
      <c r="AHY319" s="90"/>
      <c r="AHZ319" s="90"/>
      <c r="AIA319" s="90"/>
      <c r="AIB319" s="90"/>
      <c r="AIC319" s="90"/>
      <c r="AID319" s="90"/>
      <c r="AIE319" s="90"/>
      <c r="AIF319" s="90"/>
      <c r="AIG319" s="90"/>
      <c r="AIH319" s="90"/>
      <c r="AII319" s="90"/>
      <c r="AIJ319" s="90"/>
      <c r="AIK319" s="90"/>
      <c r="AIL319" s="90"/>
      <c r="AIM319" s="90"/>
      <c r="AIN319" s="90"/>
      <c r="AIO319" s="90"/>
      <c r="AIP319" s="90"/>
      <c r="AIQ319" s="90"/>
      <c r="AIR319" s="90"/>
      <c r="AIS319" s="90"/>
      <c r="AIT319" s="90"/>
      <c r="AIU319" s="90"/>
      <c r="AIV319" s="90"/>
      <c r="AIW319" s="90"/>
      <c r="AIX319" s="90"/>
      <c r="AIY319" s="90"/>
      <c r="AIZ319" s="90"/>
      <c r="AJA319" s="90"/>
      <c r="AJB319" s="90"/>
      <c r="AJC319" s="90"/>
      <c r="AJD319" s="90"/>
      <c r="AJE319" s="90"/>
      <c r="AJF319" s="90"/>
      <c r="AJG319" s="90"/>
      <c r="AJH319" s="90"/>
      <c r="AJI319" s="90"/>
      <c r="AJJ319" s="90"/>
      <c r="AJK319" s="90"/>
      <c r="AJL319" s="90"/>
      <c r="AJM319" s="90"/>
      <c r="AJN319" s="90"/>
      <c r="AJO319" s="90"/>
      <c r="AJP319" s="90"/>
      <c r="AJQ319" s="90"/>
      <c r="AJR319" s="90"/>
      <c r="AJS319" s="90"/>
      <c r="AJT319" s="90"/>
      <c r="AJU319" s="90"/>
      <c r="AJV319" s="90"/>
      <c r="AJW319" s="90"/>
      <c r="AJX319" s="90"/>
      <c r="AJY319" s="90"/>
      <c r="AJZ319" s="90"/>
      <c r="AKA319" s="90"/>
      <c r="AKB319" s="90"/>
      <c r="AKC319" s="90"/>
      <c r="AKD319" s="90"/>
      <c r="AKE319" s="90"/>
      <c r="AKF319" s="90"/>
      <c r="AKG319" s="90"/>
      <c r="AKH319" s="90"/>
      <c r="AKI319" s="90"/>
      <c r="AKJ319" s="90"/>
      <c r="AKK319" s="90"/>
      <c r="AKL319" s="90"/>
      <c r="AKM319" s="90"/>
      <c r="AKN319" s="90"/>
      <c r="AKO319" s="90"/>
      <c r="AKP319" s="90"/>
      <c r="AKQ319" s="90"/>
      <c r="AKR319" s="90"/>
      <c r="AKS319" s="90"/>
      <c r="AKT319" s="90"/>
      <c r="AKU319" s="90"/>
      <c r="AKV319" s="90"/>
      <c r="AKW319" s="90"/>
      <c r="AKX319" s="90"/>
      <c r="AKY319" s="90"/>
      <c r="AKZ319" s="90"/>
      <c r="ALA319" s="90"/>
      <c r="ALB319" s="90"/>
      <c r="ALC319" s="90"/>
      <c r="ALD319" s="90"/>
      <c r="ALE319" s="90"/>
      <c r="ALF319" s="90"/>
      <c r="ALG319" s="90"/>
      <c r="ALH319" s="90"/>
      <c r="ALI319" s="90"/>
      <c r="ALJ319" s="90"/>
      <c r="ALK319" s="90"/>
      <c r="ALL319" s="90"/>
      <c r="ALM319" s="90"/>
      <c r="ALN319" s="90"/>
      <c r="ALO319" s="90"/>
      <c r="ALP319" s="90"/>
      <c r="ALQ319" s="90"/>
      <c r="ALR319" s="90"/>
      <c r="ALS319" s="90"/>
      <c r="ALT319" s="90"/>
      <c r="ALU319" s="90"/>
      <c r="ALV319" s="90"/>
      <c r="ALW319" s="90"/>
      <c r="ALX319" s="90"/>
      <c r="ALY319" s="90"/>
      <c r="ALZ319" s="90"/>
      <c r="AMA319" s="90"/>
      <c r="AMB319" s="90"/>
      <c r="AMC319" s="90"/>
      <c r="AMD319" s="90"/>
      <c r="AME319" s="90"/>
      <c r="AMF319" s="90"/>
      <c r="AMG319" s="90"/>
      <c r="AMH319" s="90"/>
      <c r="AMI319" s="90"/>
    </row>
    <row r="320" spans="1:1023" ht="118.5" customHeight="1">
      <c r="A320" s="430">
        <v>114</v>
      </c>
      <c r="B320" s="433" t="s">
        <v>712</v>
      </c>
      <c r="C320" s="367"/>
      <c r="D320" s="433" t="s">
        <v>396</v>
      </c>
      <c r="E320" s="433" t="s">
        <v>476</v>
      </c>
      <c r="F320" s="439"/>
      <c r="G320" s="413"/>
      <c r="H320" s="416"/>
      <c r="I320" s="419"/>
      <c r="J320" s="136" t="s">
        <v>735</v>
      </c>
      <c r="K320" s="137" t="s">
        <v>1716</v>
      </c>
      <c r="L320" s="419"/>
      <c r="M320" s="419"/>
      <c r="N320" s="407"/>
      <c r="O320" s="369"/>
      <c r="P320" s="391"/>
      <c r="Q320" s="385"/>
      <c r="R320" s="393"/>
      <c r="S320" s="394"/>
      <c r="T320" s="385"/>
      <c r="U320" s="386"/>
      <c r="V320" s="136" t="s">
        <v>112</v>
      </c>
      <c r="W320" s="138" t="s">
        <v>1717</v>
      </c>
      <c r="X320" s="139" t="s">
        <v>1718</v>
      </c>
      <c r="Y320" s="145" t="s">
        <v>484</v>
      </c>
      <c r="Z320" s="140" t="s">
        <v>1714</v>
      </c>
      <c r="AA320" s="120" t="str">
        <f t="shared" si="365"/>
        <v>Probabilidad</v>
      </c>
      <c r="AB320" s="121" t="s">
        <v>727</v>
      </c>
      <c r="AC320" s="121" t="s">
        <v>728</v>
      </c>
      <c r="AD320" s="122" t="str">
        <f t="shared" si="363"/>
        <v>40%</v>
      </c>
      <c r="AE320" s="121" t="s">
        <v>729</v>
      </c>
      <c r="AF320" s="121" t="s">
        <v>730</v>
      </c>
      <c r="AG320" s="121" t="s">
        <v>731</v>
      </c>
      <c r="AH320" s="123">
        <f>IFERROR(IF(AND(AA319="Probabilidad",AA320="Probabilidad"),(AI319-(+AI319*AD320)),IF(AND(AA320="Probabilidad",AA319="Impacto"),(AI319-(+AI319*AD320)),IF(AA320="Impacto",AI319,""))),"")</f>
        <v>7.1999999999999995E-2</v>
      </c>
      <c r="AI320" s="122">
        <f t="shared" si="364"/>
        <v>7.1999999999999995E-2</v>
      </c>
      <c r="AJ320" s="387"/>
      <c r="AK320" s="388"/>
      <c r="AL320" s="124">
        <f t="shared" ref="AL320:AL325" si="430">IFERROR(IF(AND(AA319="Impacto",AA320="Impacto"),(AL319-(+AL319*AD320)),IF(AND(AA320="Impacto",AA319="Probabilidad"),(AL319-(+AL319*AD320)),IF(AA320="Probabilidad",AL319,""))),"")</f>
        <v>0.4</v>
      </c>
      <c r="AM320" s="389"/>
      <c r="AN320" s="388"/>
      <c r="AO320" s="384"/>
      <c r="AP320" s="367"/>
      <c r="AQ320" s="120" t="s">
        <v>118</v>
      </c>
      <c r="AR320" s="134" t="s">
        <v>94</v>
      </c>
      <c r="AS320" s="134" t="s">
        <v>94</v>
      </c>
      <c r="AT320" s="134" t="s">
        <v>94</v>
      </c>
      <c r="AU320" s="134" t="s">
        <v>94</v>
      </c>
      <c r="AV320" s="402"/>
      <c r="AW320" s="142" t="s">
        <v>112</v>
      </c>
      <c r="AX320" s="264" t="s">
        <v>2866</v>
      </c>
      <c r="AY320" s="326" t="s">
        <v>3881</v>
      </c>
      <c r="AZ320" s="265" t="s">
        <v>3878</v>
      </c>
      <c r="BA320" s="143" t="s">
        <v>118</v>
      </c>
      <c r="BB320" s="128"/>
      <c r="BC320" s="128"/>
      <c r="BD320" s="128"/>
      <c r="BE320" s="373"/>
      <c r="BF320" s="374"/>
      <c r="BG320" s="374"/>
      <c r="BH320" s="131"/>
      <c r="AMI320" s="86"/>
    </row>
    <row r="321" spans="1:1023" ht="30" customHeight="1">
      <c r="A321" s="430">
        <v>114</v>
      </c>
      <c r="B321" s="433" t="s">
        <v>712</v>
      </c>
      <c r="C321" s="367"/>
      <c r="D321" s="433" t="s">
        <v>396</v>
      </c>
      <c r="E321" s="433" t="s">
        <v>476</v>
      </c>
      <c r="F321" s="439"/>
      <c r="G321" s="413"/>
      <c r="H321" s="416"/>
      <c r="I321" s="419"/>
      <c r="J321" s="136" t="s">
        <v>741</v>
      </c>
      <c r="K321" s="137"/>
      <c r="L321" s="419"/>
      <c r="M321" s="419"/>
      <c r="N321" s="407"/>
      <c r="O321" s="369"/>
      <c r="P321" s="391"/>
      <c r="Q321" s="385"/>
      <c r="R321" s="393"/>
      <c r="S321" s="394"/>
      <c r="T321" s="385"/>
      <c r="U321" s="386"/>
      <c r="V321" s="136" t="s">
        <v>124</v>
      </c>
      <c r="W321" s="116"/>
      <c r="X321" s="117"/>
      <c r="Y321" s="118"/>
      <c r="Z321" s="116"/>
      <c r="AA321" s="120" t="str">
        <f t="shared" si="365"/>
        <v/>
      </c>
      <c r="AB321" s="121"/>
      <c r="AC321" s="121"/>
      <c r="AD321" s="122" t="str">
        <f t="shared" si="363"/>
        <v/>
      </c>
      <c r="AE321" s="121"/>
      <c r="AF321" s="121"/>
      <c r="AG321" s="121"/>
      <c r="AH321" s="123" t="str">
        <f t="shared" ref="AH321:AH325" si="431">IFERROR(IF(AND(AA320="Probabilidad",AA321="Probabilidad"),(AI320-(+AI320*AD321)),IF(AND(AA321="Probabilidad",AA320="Impacto"),(AI320-(+AI320*AD321)),IF(AA321="Impacto",AI320,""))),"")</f>
        <v/>
      </c>
      <c r="AI321" s="122" t="str">
        <f t="shared" si="364"/>
        <v/>
      </c>
      <c r="AJ321" s="387"/>
      <c r="AK321" s="388"/>
      <c r="AL321" s="124" t="str">
        <f t="shared" si="430"/>
        <v/>
      </c>
      <c r="AM321" s="389"/>
      <c r="AN321" s="388"/>
      <c r="AO321" s="384"/>
      <c r="AP321" s="367"/>
      <c r="AQ321" s="120" t="s">
        <v>128</v>
      </c>
      <c r="AR321" s="119"/>
      <c r="AS321" s="119"/>
      <c r="AT321" s="126"/>
      <c r="AU321" s="119"/>
      <c r="AV321" s="402"/>
      <c r="AW321" s="142" t="s">
        <v>124</v>
      </c>
      <c r="AX321" s="128"/>
      <c r="AY321" s="129"/>
      <c r="AZ321" s="130"/>
      <c r="BA321" s="143" t="s">
        <v>128</v>
      </c>
      <c r="BB321" s="128"/>
      <c r="BC321" s="128"/>
      <c r="BD321" s="128"/>
      <c r="BE321" s="373"/>
      <c r="BF321" s="374"/>
      <c r="BG321" s="374"/>
      <c r="BH321" s="131"/>
      <c r="AMI321" s="86"/>
    </row>
    <row r="322" spans="1:1023" ht="30" customHeight="1">
      <c r="A322" s="430">
        <v>114</v>
      </c>
      <c r="B322" s="433" t="s">
        <v>712</v>
      </c>
      <c r="C322" s="367"/>
      <c r="D322" s="433" t="s">
        <v>396</v>
      </c>
      <c r="E322" s="433" t="s">
        <v>476</v>
      </c>
      <c r="F322" s="439"/>
      <c r="G322" s="413"/>
      <c r="H322" s="416"/>
      <c r="I322" s="419"/>
      <c r="J322" s="136" t="s">
        <v>749</v>
      </c>
      <c r="K322" s="137"/>
      <c r="L322" s="419"/>
      <c r="M322" s="419"/>
      <c r="N322" s="407"/>
      <c r="O322" s="369"/>
      <c r="P322" s="391"/>
      <c r="Q322" s="385"/>
      <c r="R322" s="393"/>
      <c r="S322" s="394"/>
      <c r="T322" s="385"/>
      <c r="U322" s="386"/>
      <c r="V322" s="136" t="s">
        <v>131</v>
      </c>
      <c r="W322" s="116"/>
      <c r="X322" s="117"/>
      <c r="Y322" s="118"/>
      <c r="Z322" s="116"/>
      <c r="AA322" s="120" t="str">
        <f t="shared" si="365"/>
        <v/>
      </c>
      <c r="AB322" s="121"/>
      <c r="AC322" s="121"/>
      <c r="AD322" s="122" t="str">
        <f t="shared" si="363"/>
        <v/>
      </c>
      <c r="AE322" s="121"/>
      <c r="AF322" s="121"/>
      <c r="AG322" s="121"/>
      <c r="AH322" s="123" t="str">
        <f t="shared" si="431"/>
        <v/>
      </c>
      <c r="AI322" s="122" t="str">
        <f t="shared" si="364"/>
        <v/>
      </c>
      <c r="AJ322" s="387"/>
      <c r="AK322" s="388"/>
      <c r="AL322" s="124" t="str">
        <f t="shared" si="430"/>
        <v/>
      </c>
      <c r="AM322" s="389"/>
      <c r="AN322" s="388"/>
      <c r="AO322" s="384"/>
      <c r="AP322" s="367"/>
      <c r="AQ322" s="120" t="s">
        <v>136</v>
      </c>
      <c r="AR322" s="119"/>
      <c r="AS322" s="119"/>
      <c r="AT322" s="126"/>
      <c r="AU322" s="119"/>
      <c r="AV322" s="402"/>
      <c r="AW322" s="142" t="s">
        <v>131</v>
      </c>
      <c r="AX322" s="128"/>
      <c r="AY322" s="129"/>
      <c r="AZ322" s="130"/>
      <c r="BA322" s="143" t="s">
        <v>136</v>
      </c>
      <c r="BB322" s="128"/>
      <c r="BC322" s="128"/>
      <c r="BD322" s="128"/>
      <c r="BE322" s="373"/>
      <c r="BF322" s="374"/>
      <c r="BG322" s="374"/>
      <c r="BH322" s="131"/>
      <c r="AMI322" s="86"/>
    </row>
    <row r="323" spans="1:1023" ht="30" customHeight="1">
      <c r="A323" s="430">
        <v>114</v>
      </c>
      <c r="B323" s="433" t="s">
        <v>712</v>
      </c>
      <c r="C323" s="367"/>
      <c r="D323" s="433" t="s">
        <v>396</v>
      </c>
      <c r="E323" s="433" t="s">
        <v>476</v>
      </c>
      <c r="F323" s="439"/>
      <c r="G323" s="413"/>
      <c r="H323" s="416"/>
      <c r="I323" s="419"/>
      <c r="J323" s="136" t="s">
        <v>756</v>
      </c>
      <c r="K323" s="137"/>
      <c r="L323" s="419"/>
      <c r="M323" s="419"/>
      <c r="N323" s="407"/>
      <c r="O323" s="369"/>
      <c r="P323" s="391"/>
      <c r="Q323" s="385"/>
      <c r="R323" s="393"/>
      <c r="S323" s="394"/>
      <c r="T323" s="385"/>
      <c r="U323" s="386"/>
      <c r="V323" s="136" t="s">
        <v>139</v>
      </c>
      <c r="W323" s="116"/>
      <c r="X323" s="117"/>
      <c r="Y323" s="118"/>
      <c r="Z323" s="116"/>
      <c r="AA323" s="120" t="str">
        <f t="shared" si="365"/>
        <v/>
      </c>
      <c r="AB323" s="121"/>
      <c r="AC323" s="121"/>
      <c r="AD323" s="122" t="str">
        <f t="shared" si="363"/>
        <v/>
      </c>
      <c r="AE323" s="121"/>
      <c r="AF323" s="121"/>
      <c r="AG323" s="121"/>
      <c r="AH323" s="123" t="str">
        <f t="shared" si="431"/>
        <v/>
      </c>
      <c r="AI323" s="122" t="str">
        <f t="shared" si="364"/>
        <v/>
      </c>
      <c r="AJ323" s="387"/>
      <c r="AK323" s="388"/>
      <c r="AL323" s="124" t="str">
        <f t="shared" si="430"/>
        <v/>
      </c>
      <c r="AM323" s="389"/>
      <c r="AN323" s="388"/>
      <c r="AO323" s="384"/>
      <c r="AP323" s="367"/>
      <c r="AQ323" s="120" t="s">
        <v>145</v>
      </c>
      <c r="AR323" s="119"/>
      <c r="AS323" s="119"/>
      <c r="AT323" s="126"/>
      <c r="AU323" s="119"/>
      <c r="AV323" s="402"/>
      <c r="AW323" s="142" t="s">
        <v>139</v>
      </c>
      <c r="AX323" s="128"/>
      <c r="AY323" s="129"/>
      <c r="AZ323" s="130"/>
      <c r="BA323" s="143" t="s">
        <v>145</v>
      </c>
      <c r="BB323" s="128"/>
      <c r="BC323" s="128"/>
      <c r="BD323" s="128"/>
      <c r="BE323" s="373"/>
      <c r="BF323" s="374"/>
      <c r="BG323" s="374"/>
      <c r="BH323" s="131"/>
      <c r="AMI323" s="86"/>
    </row>
    <row r="324" spans="1:1023" ht="30" customHeight="1">
      <c r="A324" s="430">
        <v>114</v>
      </c>
      <c r="B324" s="433" t="s">
        <v>712</v>
      </c>
      <c r="C324" s="367"/>
      <c r="D324" s="433" t="s">
        <v>396</v>
      </c>
      <c r="E324" s="433" t="s">
        <v>476</v>
      </c>
      <c r="F324" s="439"/>
      <c r="G324" s="413"/>
      <c r="H324" s="416"/>
      <c r="I324" s="419"/>
      <c r="J324" s="136" t="s">
        <v>757</v>
      </c>
      <c r="K324" s="137"/>
      <c r="L324" s="419"/>
      <c r="M324" s="419"/>
      <c r="N324" s="407"/>
      <c r="O324" s="369"/>
      <c r="P324" s="391"/>
      <c r="Q324" s="385"/>
      <c r="R324" s="393"/>
      <c r="S324" s="394"/>
      <c r="T324" s="385"/>
      <c r="U324" s="386"/>
      <c r="V324" s="136" t="s">
        <v>150</v>
      </c>
      <c r="W324" s="116"/>
      <c r="X324" s="117"/>
      <c r="Y324" s="118"/>
      <c r="Z324" s="116"/>
      <c r="AA324" s="120" t="str">
        <f t="shared" si="365"/>
        <v/>
      </c>
      <c r="AB324" s="121"/>
      <c r="AC324" s="121"/>
      <c r="AD324" s="122" t="str">
        <f t="shared" si="363"/>
        <v/>
      </c>
      <c r="AE324" s="121"/>
      <c r="AF324" s="121"/>
      <c r="AG324" s="121"/>
      <c r="AH324" s="123" t="str">
        <f t="shared" si="431"/>
        <v/>
      </c>
      <c r="AI324" s="122" t="str">
        <f t="shared" si="364"/>
        <v/>
      </c>
      <c r="AJ324" s="387"/>
      <c r="AK324" s="388"/>
      <c r="AL324" s="124" t="str">
        <f t="shared" si="430"/>
        <v/>
      </c>
      <c r="AM324" s="389"/>
      <c r="AN324" s="388"/>
      <c r="AO324" s="384"/>
      <c r="AP324" s="367"/>
      <c r="AQ324" s="120" t="s">
        <v>155</v>
      </c>
      <c r="AR324" s="119"/>
      <c r="AS324" s="119"/>
      <c r="AT324" s="126"/>
      <c r="AU324" s="119"/>
      <c r="AV324" s="402"/>
      <c r="AW324" s="142" t="s">
        <v>150</v>
      </c>
      <c r="AX324" s="128"/>
      <c r="AY324" s="129"/>
      <c r="AZ324" s="130"/>
      <c r="BA324" s="143" t="s">
        <v>155</v>
      </c>
      <c r="BB324" s="128"/>
      <c r="BC324" s="128"/>
      <c r="BD324" s="128"/>
      <c r="BE324" s="373"/>
      <c r="BF324" s="374"/>
      <c r="BG324" s="374"/>
      <c r="BH324" s="131"/>
      <c r="AMI324" s="86"/>
    </row>
    <row r="325" spans="1:1023" ht="30" customHeight="1">
      <c r="A325" s="431"/>
      <c r="B325" s="434"/>
      <c r="C325" s="367"/>
      <c r="D325" s="434" t="s">
        <v>396</v>
      </c>
      <c r="E325" s="434" t="s">
        <v>476</v>
      </c>
      <c r="F325" s="440"/>
      <c r="G325" s="414"/>
      <c r="H325" s="417"/>
      <c r="I325" s="420"/>
      <c r="J325" s="136" t="s">
        <v>758</v>
      </c>
      <c r="K325" s="137"/>
      <c r="L325" s="420"/>
      <c r="M325" s="420"/>
      <c r="N325" s="408"/>
      <c r="O325" s="369"/>
      <c r="P325" s="392"/>
      <c r="Q325" s="385"/>
      <c r="R325" s="393"/>
      <c r="S325" s="394"/>
      <c r="T325" s="385"/>
      <c r="U325" s="386"/>
      <c r="V325" s="136" t="s">
        <v>161</v>
      </c>
      <c r="W325" s="116"/>
      <c r="X325" s="117"/>
      <c r="Y325" s="118"/>
      <c r="Z325" s="116"/>
      <c r="AA325" s="120" t="str">
        <f t="shared" si="365"/>
        <v/>
      </c>
      <c r="AB325" s="121"/>
      <c r="AC325" s="121"/>
      <c r="AD325" s="122" t="str">
        <f t="shared" si="363"/>
        <v/>
      </c>
      <c r="AE325" s="121"/>
      <c r="AF325" s="121"/>
      <c r="AG325" s="121"/>
      <c r="AH325" s="123" t="str">
        <f t="shared" si="431"/>
        <v/>
      </c>
      <c r="AI325" s="122" t="str">
        <f t="shared" si="364"/>
        <v/>
      </c>
      <c r="AJ325" s="387"/>
      <c r="AK325" s="388"/>
      <c r="AL325" s="124" t="str">
        <f t="shared" si="430"/>
        <v/>
      </c>
      <c r="AM325" s="389"/>
      <c r="AN325" s="388"/>
      <c r="AO325" s="384"/>
      <c r="AP325" s="367"/>
      <c r="AQ325" s="120" t="s">
        <v>162</v>
      </c>
      <c r="AR325" s="119"/>
      <c r="AS325" s="119"/>
      <c r="AT325" s="126"/>
      <c r="AU325" s="119"/>
      <c r="AV325" s="402"/>
      <c r="AW325" s="142" t="s">
        <v>161</v>
      </c>
      <c r="AX325" s="128"/>
      <c r="AY325" s="129"/>
      <c r="AZ325" s="130"/>
      <c r="BA325" s="143" t="s">
        <v>162</v>
      </c>
      <c r="BB325" s="128"/>
      <c r="BC325" s="128"/>
      <c r="BD325" s="128"/>
      <c r="BE325" s="373"/>
      <c r="BF325" s="374"/>
      <c r="BG325" s="374"/>
      <c r="BH325" s="131"/>
      <c r="AMI325" s="86"/>
    </row>
    <row r="326" spans="1:1023" s="144" customFormat="1" ht="66.75" customHeight="1">
      <c r="A326" s="429">
        <v>117</v>
      </c>
      <c r="B326" s="432" t="s">
        <v>712</v>
      </c>
      <c r="C326" s="367" t="s">
        <v>713</v>
      </c>
      <c r="D326" s="432" t="s">
        <v>81</v>
      </c>
      <c r="E326" s="432" t="s">
        <v>82</v>
      </c>
      <c r="F326" s="427" t="s">
        <v>83</v>
      </c>
      <c r="G326" s="367" t="s">
        <v>1719</v>
      </c>
      <c r="H326" s="368" t="str">
        <f>IF(B326="Seguridad_Información","Posibilidad de "&amp;C326&amp;"con "&amp;M326&amp;" "&amp;"por"&amp;" "&amp;I326&amp;" "&amp;"debido a"&amp;" "&amp;L326,"Posibilidad de"&amp;" "&amp;M326&amp;" "&amp;"por"&amp;" "&amp;I326&amp;" debido a"&amp;" "&amp;L326)</f>
        <v>Posibilidad de Afectación Económica y Reputacional por  vinculación del Talento Humano de manera inadecuada o inoportuna incumpliendo las disposiciones legales debido a falta de ejecución, seguimiento y control en el proceso.</v>
      </c>
      <c r="I326" s="468" t="s">
        <v>1720</v>
      </c>
      <c r="J326" s="136" t="s">
        <v>717</v>
      </c>
      <c r="K326" s="119" t="s">
        <v>1721</v>
      </c>
      <c r="L326" s="425" t="s">
        <v>1722</v>
      </c>
      <c r="M326" s="425" t="s">
        <v>763</v>
      </c>
      <c r="N326" s="426" t="s">
        <v>1723</v>
      </c>
      <c r="O326" s="369" t="s">
        <v>722</v>
      </c>
      <c r="P326" s="390" t="str">
        <f>IF(OR($O326=[3]Tabla_Probabilidad!$D$30,$O326=[3]Tabla_Probabilidad!$D$32,$O326=[3]Tabla_Probabilidad!$J$32),"Muy Baja",IF(OR($O326=[3]Tabla_Probabilidad!$E$30,$O326=[3]Tabla_Probabilidad!$E$32,$O326=[3]Tabla_Probabilidad!$K$32),"Baja",IF(OR($O326=[3]Tabla_Probabilidad!$F$30,$O326=[3]Tabla_Probabilidad!$F$32,$O326=[3]Tabla_Probabilidad!$L$32),"Media",IF(OR($O326=[3]Tabla_Probabilidad!$G$30,$O326=[3]Tabla_Probabilidad!$G$32,$O326=[3]Tabla_Probabilidad!$M$32),"Alta",IF(OR($O326=[3]Tabla_Probabilidad!$H$30,$O326=[3]Tabla_Probabilidad!$H$32,$O326=[3]Tabla_Probabilidad!$N$32),"Muy Alta","")))))</f>
        <v>Media</v>
      </c>
      <c r="Q326" s="385">
        <f t="shared" ref="Q326" si="432">IF(P326="","",IF(P326="Muy Baja",0.2,IF(P326="Baja",0.4,IF(P326="Media",0.6,IF(P326="Alta",0.8,IF(P326="Muy Alta",1,))))))</f>
        <v>0.6</v>
      </c>
      <c r="R326" s="393" t="s">
        <v>849</v>
      </c>
      <c r="S326" s="394" t="str">
        <f>IF(OR($R326=[3]Tabla_Impacto!$D$24,$R326=[3]Tabla_Impacto!$D$27,$R326=[3]Tabla_Impacto!$J$24,$R326=[3]Tabla_Impacto!$P$26,$R326=[3]Tabla_Impacto!$V$26,$R326=[3]Tabla_Impacto!$AB$26),"Leve",IF(OR($R326=[3]Tabla_Impacto!$E$24,$R326=[3]Tabla_Impacto!$E$27,$R326=[3]Tabla_Impacto!$K$24,$R326=[3]Tabla_Impacto!$Q$26,$R326=[3]Tabla_Impacto!$W$26,$R326=[3]Tabla_Impacto!$AC$26),"Menor",IF(OR($R326=[3]Tabla_Impacto!$F$24,$R326=[3]Tabla_Impacto!$F$27,$R326=[3]Tabla_Impacto!$L$24,$R326=[3]Tabla_Impacto!$R$26,$R326=[3]Tabla_Impacto!$X$26,$R326=[3]Tabla_Impacto!$AD$26),"Moderado",IF(OR($R326=[3]Tabla_Impacto!$G$24,$R326=[3]Tabla_Impacto!$G$27,$R326=[3]Tabla_Impacto!$M$24,$R326=[3]Tabla_Impacto!$S$26,$R326=[3]Tabla_Impacto!$Y$26,$R326=[3]Tabla_Impacto!$AE$26),"Mayor",IF(OR($R326=[3]Tabla_Impacto!$H$24,$R326=[3]Tabla_Impacto!$H$27,$R326=[3]Tabla_Impacto!$N$24,$R326=[3]Tabla_Impacto!$T$26,$R326=[3]Tabla_Impacto!$Z$26,$R326=[3]Tabla_Impacto!$AF$26),"Catastrófico","")))))</f>
        <v>Menor</v>
      </c>
      <c r="T326" s="385">
        <f t="shared" ref="T326" si="433">IF(S326="","",IF(S326="Leve",0.2,IF(S326="Menor",0.4,IF(S326="Moderado",0.6,IF(S326="Mayor",0.8,IF(S326="Catastrófico",1,))))))</f>
        <v>0.4</v>
      </c>
      <c r="U326" s="403" t="str">
        <f t="shared" ref="U326" si="434">IF(OR(AND(P326="Muy Baja",S326="Leve"),AND(P326="Muy Baja",S326="Menor"),AND(P326="Baja",S326="Leve")),"Bajo",IF(OR(AND(P326="Muy baja",S326="Moderado"),AND(P326="Baja",S326="Menor"),AND(P326="Baja",S326="Moderado"),AND(P326="Media",S326="Leve"),AND(P326="Media",S326="Menor"),AND(P326="Media",S326="Moderado"),AND(P326="Alta",S326="Leve"),AND(P326="Alta",S326="Menor")),"Moderado",IF(OR(AND(P326="Muy Baja",S326="Mayor"),AND(P326="Baja",S326="Mayor"),AND(P326="Media",S326="Mayor"),AND(P326="Alta",S326="Moderado"),AND(P326="Alta",S326="Mayor"),AND(P326="Muy Alta",S326="Leve"),AND(P326="Muy Alta",S326="Menor"),AND(P326="Muy Alta",S326="Moderado"),AND(P326="Muy Alta",S326="Mayor")),"Alto",IF(OR(AND(P326="Muy Baja",S326="Catastrófico"),AND(P326="Baja",S326="Catastrófico"),AND(P326="Media",S326="Catastrófico"),AND(P326="Alta",S326="Catastrófico"),AND(P326="Muy Alta",S326="Catastrófico")),"Extremo",""))))</f>
        <v>Moderado</v>
      </c>
      <c r="V326" s="136" t="s">
        <v>91</v>
      </c>
      <c r="W326" s="116" t="s">
        <v>1724</v>
      </c>
      <c r="X326" s="117" t="s">
        <v>1725</v>
      </c>
      <c r="Y326" s="197" t="s">
        <v>1726</v>
      </c>
      <c r="Z326" s="119" t="s">
        <v>95</v>
      </c>
      <c r="AA326" s="184" t="str">
        <f t="shared" si="365"/>
        <v>Probabilidad</v>
      </c>
      <c r="AB326" s="185" t="s">
        <v>727</v>
      </c>
      <c r="AC326" s="185" t="s">
        <v>728</v>
      </c>
      <c r="AD326" s="186" t="str">
        <f t="shared" si="363"/>
        <v>40%</v>
      </c>
      <c r="AE326" s="185" t="s">
        <v>729</v>
      </c>
      <c r="AF326" s="185" t="s">
        <v>730</v>
      </c>
      <c r="AG326" s="185" t="s">
        <v>731</v>
      </c>
      <c r="AH326" s="123">
        <f>IFERROR(IF(AA326="Probabilidad",(Q326-(+Q326*AD326)),IF(AA326="Impacto",Q326,"")),"")</f>
        <v>0.36</v>
      </c>
      <c r="AI326" s="122">
        <f t="shared" si="364"/>
        <v>0.36</v>
      </c>
      <c r="AJ326" s="387" t="str">
        <f t="shared" ref="AJ326" si="435">IFERROR(IF(AK326="","",IF(AK326&lt;=0.2,"Muy Baja",IF(AK326&lt;=0.4,"Baja",IF(AK326&lt;=0.6,"Media",IF(AK326&lt;=0.8,"Alta","Muy Alta"))))),"")</f>
        <v>Muy Baja</v>
      </c>
      <c r="AK326" s="388">
        <f t="shared" ref="AK326" si="436">IFERROR(LOOKUP(MAX(AI326:AI332)+1,(AI326:AI332)),"")</f>
        <v>0.1512</v>
      </c>
      <c r="AL326" s="124">
        <f>IFERROR(IF(AA326="Impacto",(T326-(+T326*AD326)),IF(AA326="Probabilidad",T326,"")),"")</f>
        <v>0.4</v>
      </c>
      <c r="AM326" s="389" t="str">
        <f t="shared" ref="AM326" si="437">IFERROR(IF(AN326="","",IF(AN326&lt;=0.2,"Leve",IF(AN326&lt;=0.4,"Menor",IF(AN326&lt;=0.6,"Moderado",IF(AN326&lt;=0.8,"Mayor","Catastrófico"))))),"")</f>
        <v>Menor</v>
      </c>
      <c r="AN326" s="388">
        <f t="shared" ref="AN326" si="438">IFERROR(LOOKUP(MAX(AL326:AL332)+1,(AL326:AL332)),"")</f>
        <v>0.4</v>
      </c>
      <c r="AO326" s="384" t="str">
        <f t="shared" ref="AO326" si="439">IFERROR(IF(OR(AND(AJ326="Muy Baja",AM326="Leve"),AND(AJ326="Muy Baja",AM326="Menor"),AND(AJ326="Baja",AM326="Leve")),"Bajo",IF(OR(AND(AJ326="Muy baja",AM326="Moderado"),AND(AJ326="Baja",AM326="Menor"),AND(AJ326="Baja",AM326="Moderado"),AND(AJ326="Media",AM326="Leve"),AND(AJ326="Media",AM326="Menor"),AND(AJ326="Media",AM326="Moderado"),AND(AJ326="Alta",AM326="Leve"),AND(AJ326="Alta",AM326="Menor")),"Moderado",IF(OR(AND(AJ326="Muy Baja",AM326="Mayor"),AND(AJ326="Baja",AM326="Mayor"),AND(AJ326="Media",AM326="Mayor"),AND(AJ326="Alta",AM326="Moderado"),AND(AJ326="Alta",AM326="Mayor"),AND(AJ326="Muy Alta",AM326="Leve"),AND(AJ326="Muy Alta",AM326="Menor"),AND(AJ326="Muy Alta",AM326="Moderado"),AND(AJ326="Muy Alta",AM326="Mayor")),"Alto",IF(OR(AND(AJ326="Muy Baja",AM326="Catastrófico"),AND(AJ326="Baja",AM326="Catastrófico"),AND(AJ326="Media",AM326="Catastrófico"),AND(AJ326="Alta",AM326="Catastrófico"),AND(AJ326="Muy Alta",AM326="Catastrófico")),"Extremo","")))),"")</f>
        <v>Bajo</v>
      </c>
      <c r="AP326" s="367" t="s">
        <v>821</v>
      </c>
      <c r="AQ326" s="120" t="s">
        <v>105</v>
      </c>
      <c r="AR326" s="119" t="s">
        <v>94</v>
      </c>
      <c r="AS326" s="119" t="s">
        <v>94</v>
      </c>
      <c r="AT326" s="119" t="s">
        <v>94</v>
      </c>
      <c r="AU326" s="119" t="s">
        <v>94</v>
      </c>
      <c r="AV326" s="458" t="s">
        <v>1727</v>
      </c>
      <c r="AW326" s="142" t="s">
        <v>91</v>
      </c>
      <c r="AX326" s="253" t="s">
        <v>2866</v>
      </c>
      <c r="AY326" s="271" t="s">
        <v>3675</v>
      </c>
      <c r="AZ326" s="271" t="s">
        <v>3067</v>
      </c>
      <c r="BA326" s="143" t="s">
        <v>105</v>
      </c>
      <c r="BB326" s="128"/>
      <c r="BC326" s="128"/>
      <c r="BD326" s="128"/>
      <c r="BE326" s="373" t="s">
        <v>2891</v>
      </c>
      <c r="BF326" s="373" t="s">
        <v>3250</v>
      </c>
      <c r="BG326" s="373" t="s">
        <v>3251</v>
      </c>
      <c r="BH326" s="131"/>
      <c r="BI326" s="90"/>
      <c r="BJ326" s="90"/>
      <c r="BK326" s="90"/>
      <c r="BL326" s="90"/>
      <c r="BM326" s="90"/>
      <c r="BN326" s="90"/>
      <c r="BO326" s="90"/>
      <c r="BP326" s="90"/>
      <c r="BQ326" s="90"/>
      <c r="BR326" s="90"/>
      <c r="BS326" s="90"/>
      <c r="BT326" s="90"/>
      <c r="BU326" s="90"/>
      <c r="BV326" s="90"/>
      <c r="BW326" s="90"/>
      <c r="BX326" s="90"/>
      <c r="BY326" s="90"/>
      <c r="BZ326" s="90"/>
      <c r="CA326" s="90"/>
      <c r="CB326" s="90"/>
      <c r="CC326" s="90"/>
      <c r="CD326" s="90"/>
      <c r="CE326" s="90"/>
      <c r="CF326" s="90"/>
      <c r="CG326" s="90"/>
      <c r="CH326" s="90"/>
      <c r="CI326" s="90"/>
      <c r="CJ326" s="90"/>
      <c r="CK326" s="90"/>
      <c r="CL326" s="90"/>
      <c r="CM326" s="90"/>
      <c r="CN326" s="90"/>
      <c r="CO326" s="90"/>
      <c r="CP326" s="90"/>
      <c r="CQ326" s="90"/>
      <c r="CR326" s="90"/>
      <c r="CS326" s="90"/>
      <c r="CT326" s="90"/>
      <c r="CU326" s="90"/>
      <c r="CV326" s="90"/>
      <c r="CW326" s="90"/>
      <c r="CX326" s="90"/>
      <c r="CY326" s="90"/>
      <c r="CZ326" s="90"/>
      <c r="DA326" s="90"/>
      <c r="DB326" s="90"/>
      <c r="DC326" s="90"/>
      <c r="DD326" s="90"/>
      <c r="DE326" s="90"/>
      <c r="DF326" s="90"/>
      <c r="DG326" s="90"/>
      <c r="DH326" s="90"/>
      <c r="DI326" s="90"/>
      <c r="DJ326" s="90"/>
      <c r="DK326" s="90"/>
      <c r="DL326" s="90"/>
      <c r="DM326" s="90"/>
      <c r="DN326" s="90"/>
      <c r="DO326" s="90"/>
      <c r="DP326" s="90"/>
      <c r="DQ326" s="90"/>
      <c r="DR326" s="90"/>
      <c r="DS326" s="90"/>
      <c r="DT326" s="90"/>
      <c r="DU326" s="90"/>
      <c r="DV326" s="90"/>
      <c r="DW326" s="90"/>
      <c r="DX326" s="90"/>
      <c r="DY326" s="90"/>
      <c r="DZ326" s="90"/>
      <c r="EA326" s="90"/>
      <c r="EB326" s="90"/>
      <c r="EC326" s="90"/>
      <c r="ED326" s="90"/>
      <c r="EE326" s="90"/>
      <c r="EF326" s="90"/>
      <c r="EG326" s="90"/>
      <c r="EH326" s="90"/>
      <c r="EI326" s="90"/>
      <c r="EJ326" s="90"/>
      <c r="EK326" s="90"/>
      <c r="EL326" s="90"/>
      <c r="EM326" s="90"/>
      <c r="EN326" s="90"/>
      <c r="EO326" s="90"/>
      <c r="EP326" s="90"/>
      <c r="EQ326" s="90"/>
      <c r="ER326" s="90"/>
      <c r="ES326" s="90"/>
      <c r="ET326" s="90"/>
      <c r="EU326" s="90"/>
      <c r="EV326" s="90"/>
      <c r="EW326" s="90"/>
      <c r="EX326" s="90"/>
      <c r="EY326" s="90"/>
      <c r="EZ326" s="90"/>
      <c r="FA326" s="90"/>
      <c r="FB326" s="90"/>
      <c r="FC326" s="90"/>
      <c r="FD326" s="90"/>
      <c r="FE326" s="90"/>
      <c r="FF326" s="90"/>
      <c r="FG326" s="90"/>
      <c r="FH326" s="90"/>
      <c r="FI326" s="90"/>
      <c r="FJ326" s="90"/>
      <c r="FK326" s="90"/>
      <c r="FL326" s="90"/>
      <c r="FM326" s="90"/>
      <c r="FN326" s="90"/>
      <c r="FO326" s="90"/>
      <c r="FP326" s="90"/>
      <c r="FQ326" s="90"/>
      <c r="FR326" s="90"/>
      <c r="FS326" s="90"/>
      <c r="FT326" s="90"/>
      <c r="FU326" s="90"/>
      <c r="FV326" s="90"/>
      <c r="FW326" s="90"/>
      <c r="FX326" s="90"/>
      <c r="FY326" s="90"/>
      <c r="FZ326" s="90"/>
      <c r="GA326" s="90"/>
      <c r="GB326" s="90"/>
      <c r="GC326" s="90"/>
      <c r="GD326" s="90"/>
      <c r="GE326" s="90"/>
      <c r="GF326" s="90"/>
      <c r="GG326" s="90"/>
      <c r="GH326" s="90"/>
      <c r="GI326" s="90"/>
      <c r="GJ326" s="90"/>
      <c r="GK326" s="90"/>
      <c r="GL326" s="90"/>
      <c r="GM326" s="90"/>
      <c r="GN326" s="90"/>
      <c r="GO326" s="90"/>
      <c r="GP326" s="90"/>
      <c r="GQ326" s="90"/>
      <c r="GR326" s="90"/>
      <c r="GS326" s="90"/>
      <c r="GT326" s="90"/>
      <c r="GU326" s="90"/>
      <c r="GV326" s="90"/>
      <c r="GW326" s="90"/>
      <c r="GX326" s="90"/>
      <c r="GY326" s="90"/>
      <c r="GZ326" s="90"/>
      <c r="HA326" s="90"/>
      <c r="HB326" s="90"/>
      <c r="HC326" s="90"/>
      <c r="HD326" s="90"/>
      <c r="HE326" s="90"/>
      <c r="HF326" s="90"/>
      <c r="HG326" s="90"/>
      <c r="HH326" s="90"/>
      <c r="HI326" s="90"/>
      <c r="HJ326" s="90"/>
      <c r="HK326" s="90"/>
      <c r="HL326" s="90"/>
      <c r="HM326" s="90"/>
      <c r="HN326" s="90"/>
      <c r="HO326" s="90"/>
      <c r="HP326" s="90"/>
      <c r="HQ326" s="90"/>
      <c r="HR326" s="90"/>
      <c r="HS326" s="90"/>
      <c r="HT326" s="90"/>
      <c r="HU326" s="90"/>
      <c r="HV326" s="90"/>
      <c r="HW326" s="90"/>
      <c r="HX326" s="90"/>
      <c r="HY326" s="90"/>
      <c r="HZ326" s="90"/>
      <c r="IA326" s="90"/>
      <c r="IB326" s="90"/>
      <c r="IC326" s="90"/>
      <c r="ID326" s="90"/>
      <c r="IE326" s="90"/>
      <c r="IF326" s="90"/>
      <c r="IG326" s="90"/>
      <c r="IH326" s="90"/>
      <c r="II326" s="90"/>
      <c r="IJ326" s="90"/>
      <c r="IK326" s="90"/>
      <c r="IL326" s="90"/>
      <c r="IM326" s="90"/>
      <c r="IN326" s="90"/>
      <c r="IO326" s="90"/>
      <c r="IP326" s="90"/>
      <c r="IQ326" s="90"/>
      <c r="IR326" s="90"/>
      <c r="IS326" s="90"/>
      <c r="IT326" s="90"/>
      <c r="IU326" s="90"/>
      <c r="IV326" s="90"/>
      <c r="IW326" s="90"/>
      <c r="IX326" s="90"/>
      <c r="IY326" s="90"/>
      <c r="IZ326" s="90"/>
      <c r="JA326" s="90"/>
      <c r="JB326" s="90"/>
      <c r="JC326" s="90"/>
      <c r="JD326" s="90"/>
      <c r="JE326" s="90"/>
      <c r="JF326" s="90"/>
      <c r="JG326" s="90"/>
      <c r="JH326" s="90"/>
      <c r="JI326" s="90"/>
      <c r="JJ326" s="90"/>
      <c r="JK326" s="90"/>
      <c r="JL326" s="90"/>
      <c r="JM326" s="90"/>
      <c r="JN326" s="90"/>
      <c r="JO326" s="90"/>
      <c r="JP326" s="90"/>
      <c r="JQ326" s="90"/>
      <c r="JR326" s="90"/>
      <c r="JS326" s="90"/>
      <c r="JT326" s="90"/>
      <c r="JU326" s="90"/>
      <c r="JV326" s="90"/>
      <c r="JW326" s="90"/>
      <c r="JX326" s="90"/>
      <c r="JY326" s="90"/>
      <c r="JZ326" s="90"/>
      <c r="KA326" s="90"/>
      <c r="KB326" s="90"/>
      <c r="KC326" s="90"/>
      <c r="KD326" s="90"/>
      <c r="KE326" s="90"/>
      <c r="KF326" s="90"/>
      <c r="KG326" s="90"/>
      <c r="KH326" s="90"/>
      <c r="KI326" s="90"/>
      <c r="KJ326" s="90"/>
      <c r="KK326" s="90"/>
      <c r="KL326" s="90"/>
      <c r="KM326" s="90"/>
      <c r="KN326" s="90"/>
      <c r="KO326" s="90"/>
      <c r="KP326" s="90"/>
      <c r="KQ326" s="90"/>
      <c r="KR326" s="90"/>
      <c r="KS326" s="90"/>
      <c r="KT326" s="90"/>
      <c r="KU326" s="90"/>
      <c r="KV326" s="90"/>
      <c r="KW326" s="90"/>
      <c r="KX326" s="90"/>
      <c r="KY326" s="90"/>
      <c r="KZ326" s="90"/>
      <c r="LA326" s="90"/>
      <c r="LB326" s="90"/>
      <c r="LC326" s="90"/>
      <c r="LD326" s="90"/>
      <c r="LE326" s="90"/>
      <c r="LF326" s="90"/>
      <c r="LG326" s="90"/>
      <c r="LH326" s="90"/>
      <c r="LI326" s="90"/>
      <c r="LJ326" s="90"/>
      <c r="LK326" s="90"/>
      <c r="LL326" s="90"/>
      <c r="LM326" s="90"/>
      <c r="LN326" s="90"/>
      <c r="LO326" s="90"/>
      <c r="LP326" s="90"/>
      <c r="LQ326" s="90"/>
      <c r="LR326" s="90"/>
      <c r="LS326" s="90"/>
      <c r="LT326" s="90"/>
      <c r="LU326" s="90"/>
      <c r="LV326" s="90"/>
      <c r="LW326" s="90"/>
      <c r="LX326" s="90"/>
      <c r="LY326" s="90"/>
      <c r="LZ326" s="90"/>
      <c r="MA326" s="90"/>
      <c r="MB326" s="90"/>
      <c r="MC326" s="90"/>
      <c r="MD326" s="90"/>
      <c r="ME326" s="90"/>
      <c r="MF326" s="90"/>
      <c r="MG326" s="90"/>
      <c r="MH326" s="90"/>
      <c r="MI326" s="90"/>
      <c r="MJ326" s="90"/>
      <c r="MK326" s="90"/>
      <c r="ML326" s="90"/>
      <c r="MM326" s="90"/>
      <c r="MN326" s="90"/>
      <c r="MO326" s="90"/>
      <c r="MP326" s="90"/>
      <c r="MQ326" s="90"/>
      <c r="MR326" s="90"/>
      <c r="MS326" s="90"/>
      <c r="MT326" s="90"/>
      <c r="MU326" s="90"/>
      <c r="MV326" s="90"/>
      <c r="MW326" s="90"/>
      <c r="MX326" s="90"/>
      <c r="MY326" s="90"/>
      <c r="MZ326" s="90"/>
      <c r="NA326" s="90"/>
      <c r="NB326" s="90"/>
      <c r="NC326" s="90"/>
      <c r="ND326" s="90"/>
      <c r="NE326" s="90"/>
      <c r="NF326" s="90"/>
      <c r="NG326" s="90"/>
      <c r="NH326" s="90"/>
      <c r="NI326" s="90"/>
      <c r="NJ326" s="90"/>
      <c r="NK326" s="90"/>
      <c r="NL326" s="90"/>
      <c r="NM326" s="90"/>
      <c r="NN326" s="90"/>
      <c r="NO326" s="90"/>
      <c r="NP326" s="90"/>
      <c r="NQ326" s="90"/>
      <c r="NR326" s="90"/>
      <c r="NS326" s="90"/>
      <c r="NT326" s="90"/>
      <c r="NU326" s="90"/>
      <c r="NV326" s="90"/>
      <c r="NW326" s="90"/>
      <c r="NX326" s="90"/>
      <c r="NY326" s="90"/>
      <c r="NZ326" s="90"/>
      <c r="OA326" s="90"/>
      <c r="OB326" s="90"/>
      <c r="OC326" s="90"/>
      <c r="OD326" s="90"/>
      <c r="OE326" s="90"/>
      <c r="OF326" s="90"/>
      <c r="OG326" s="90"/>
      <c r="OH326" s="90"/>
      <c r="OI326" s="90"/>
      <c r="OJ326" s="90"/>
      <c r="OK326" s="90"/>
      <c r="OL326" s="90"/>
      <c r="OM326" s="90"/>
      <c r="ON326" s="90"/>
      <c r="OO326" s="90"/>
      <c r="OP326" s="90"/>
      <c r="OQ326" s="90"/>
      <c r="OR326" s="90"/>
      <c r="OS326" s="90"/>
      <c r="OT326" s="90"/>
      <c r="OU326" s="90"/>
      <c r="OV326" s="90"/>
      <c r="OW326" s="90"/>
      <c r="OX326" s="90"/>
      <c r="OY326" s="90"/>
      <c r="OZ326" s="90"/>
      <c r="PA326" s="90"/>
      <c r="PB326" s="90"/>
      <c r="PC326" s="90"/>
      <c r="PD326" s="90"/>
      <c r="PE326" s="90"/>
      <c r="PF326" s="90"/>
      <c r="PG326" s="90"/>
      <c r="PH326" s="90"/>
      <c r="PI326" s="90"/>
      <c r="PJ326" s="90"/>
      <c r="PK326" s="90"/>
      <c r="PL326" s="90"/>
      <c r="PM326" s="90"/>
      <c r="PN326" s="90"/>
      <c r="PO326" s="90"/>
      <c r="PP326" s="90"/>
      <c r="PQ326" s="90"/>
      <c r="PR326" s="90"/>
      <c r="PS326" s="90"/>
      <c r="PT326" s="90"/>
      <c r="PU326" s="90"/>
      <c r="PV326" s="90"/>
      <c r="PW326" s="90"/>
      <c r="PX326" s="90"/>
      <c r="PY326" s="90"/>
      <c r="PZ326" s="90"/>
      <c r="QA326" s="90"/>
      <c r="QB326" s="90"/>
      <c r="QC326" s="90"/>
      <c r="QD326" s="90"/>
      <c r="QE326" s="90"/>
      <c r="QF326" s="90"/>
      <c r="QG326" s="90"/>
      <c r="QH326" s="90"/>
      <c r="QI326" s="90"/>
      <c r="QJ326" s="90"/>
      <c r="QK326" s="90"/>
      <c r="QL326" s="90"/>
      <c r="QM326" s="90"/>
      <c r="QN326" s="90"/>
      <c r="QO326" s="90"/>
      <c r="QP326" s="90"/>
      <c r="QQ326" s="90"/>
      <c r="QR326" s="90"/>
      <c r="QS326" s="90"/>
      <c r="QT326" s="90"/>
      <c r="QU326" s="90"/>
      <c r="QV326" s="90"/>
      <c r="QW326" s="90"/>
      <c r="QX326" s="90"/>
      <c r="QY326" s="90"/>
      <c r="QZ326" s="90"/>
      <c r="RA326" s="90"/>
      <c r="RB326" s="90"/>
      <c r="RC326" s="90"/>
      <c r="RD326" s="90"/>
      <c r="RE326" s="90"/>
      <c r="RF326" s="90"/>
      <c r="RG326" s="90"/>
      <c r="RH326" s="90"/>
      <c r="RI326" s="90"/>
      <c r="RJ326" s="90"/>
      <c r="RK326" s="90"/>
      <c r="RL326" s="90"/>
      <c r="RM326" s="90"/>
      <c r="RN326" s="90"/>
      <c r="RO326" s="90"/>
      <c r="RP326" s="90"/>
      <c r="RQ326" s="90"/>
      <c r="RR326" s="90"/>
      <c r="RS326" s="90"/>
      <c r="RT326" s="90"/>
      <c r="RU326" s="90"/>
      <c r="RV326" s="90"/>
      <c r="RW326" s="90"/>
      <c r="RX326" s="90"/>
      <c r="RY326" s="90"/>
      <c r="RZ326" s="90"/>
      <c r="SA326" s="90"/>
      <c r="SB326" s="90"/>
      <c r="SC326" s="90"/>
      <c r="SD326" s="90"/>
      <c r="SE326" s="90"/>
      <c r="SF326" s="90"/>
      <c r="SG326" s="90"/>
      <c r="SH326" s="90"/>
      <c r="SI326" s="90"/>
      <c r="SJ326" s="90"/>
      <c r="SK326" s="90"/>
      <c r="SL326" s="90"/>
      <c r="SM326" s="90"/>
      <c r="SN326" s="90"/>
      <c r="SO326" s="90"/>
      <c r="SP326" s="90"/>
      <c r="SQ326" s="90"/>
      <c r="SR326" s="90"/>
      <c r="SS326" s="90"/>
      <c r="ST326" s="90"/>
      <c r="SU326" s="90"/>
      <c r="SV326" s="90"/>
      <c r="SW326" s="90"/>
      <c r="SX326" s="90"/>
      <c r="SY326" s="90"/>
      <c r="SZ326" s="90"/>
      <c r="TA326" s="90"/>
      <c r="TB326" s="90"/>
      <c r="TC326" s="90"/>
      <c r="TD326" s="90"/>
      <c r="TE326" s="90"/>
      <c r="TF326" s="90"/>
      <c r="TG326" s="90"/>
      <c r="TH326" s="90"/>
      <c r="TI326" s="90"/>
      <c r="TJ326" s="90"/>
      <c r="TK326" s="90"/>
      <c r="TL326" s="90"/>
      <c r="TM326" s="90"/>
      <c r="TN326" s="90"/>
      <c r="TO326" s="90"/>
      <c r="TP326" s="90"/>
      <c r="TQ326" s="90"/>
      <c r="TR326" s="90"/>
      <c r="TS326" s="90"/>
      <c r="TT326" s="90"/>
      <c r="TU326" s="90"/>
      <c r="TV326" s="90"/>
      <c r="TW326" s="90"/>
      <c r="TX326" s="90"/>
      <c r="TY326" s="90"/>
      <c r="TZ326" s="90"/>
      <c r="UA326" s="90"/>
      <c r="UB326" s="90"/>
      <c r="UC326" s="90"/>
      <c r="UD326" s="90"/>
      <c r="UE326" s="90"/>
      <c r="UF326" s="90"/>
      <c r="UG326" s="90"/>
      <c r="UH326" s="90"/>
      <c r="UI326" s="90"/>
      <c r="UJ326" s="90"/>
      <c r="UK326" s="90"/>
      <c r="UL326" s="90"/>
      <c r="UM326" s="90"/>
      <c r="UN326" s="90"/>
      <c r="UO326" s="90"/>
      <c r="UP326" s="90"/>
      <c r="UQ326" s="90"/>
      <c r="UR326" s="90"/>
      <c r="US326" s="90"/>
      <c r="UT326" s="90"/>
      <c r="UU326" s="90"/>
      <c r="UV326" s="90"/>
      <c r="UW326" s="90"/>
      <c r="UX326" s="90"/>
      <c r="UY326" s="90"/>
      <c r="UZ326" s="90"/>
      <c r="VA326" s="90"/>
      <c r="VB326" s="90"/>
      <c r="VC326" s="90"/>
      <c r="VD326" s="90"/>
      <c r="VE326" s="90"/>
      <c r="VF326" s="90"/>
      <c r="VG326" s="90"/>
      <c r="VH326" s="90"/>
      <c r="VI326" s="90"/>
      <c r="VJ326" s="90"/>
      <c r="VK326" s="90"/>
      <c r="VL326" s="90"/>
      <c r="VM326" s="90"/>
      <c r="VN326" s="90"/>
      <c r="VO326" s="90"/>
      <c r="VP326" s="90"/>
      <c r="VQ326" s="90"/>
      <c r="VR326" s="90"/>
      <c r="VS326" s="90"/>
      <c r="VT326" s="90"/>
      <c r="VU326" s="90"/>
      <c r="VV326" s="90"/>
      <c r="VW326" s="90"/>
      <c r="VX326" s="90"/>
      <c r="VY326" s="90"/>
      <c r="VZ326" s="90"/>
      <c r="WA326" s="90"/>
      <c r="WB326" s="90"/>
      <c r="WC326" s="90"/>
      <c r="WD326" s="90"/>
      <c r="WE326" s="90"/>
      <c r="WF326" s="90"/>
      <c r="WG326" s="90"/>
      <c r="WH326" s="90"/>
      <c r="WI326" s="90"/>
      <c r="WJ326" s="90"/>
      <c r="WK326" s="90"/>
      <c r="WL326" s="90"/>
      <c r="WM326" s="90"/>
      <c r="WN326" s="90"/>
      <c r="WO326" s="90"/>
      <c r="WP326" s="90"/>
      <c r="WQ326" s="90"/>
      <c r="WR326" s="90"/>
      <c r="WS326" s="90"/>
      <c r="WT326" s="90"/>
      <c r="WU326" s="90"/>
      <c r="WV326" s="90"/>
      <c r="WW326" s="90"/>
      <c r="WX326" s="90"/>
      <c r="WY326" s="90"/>
      <c r="WZ326" s="90"/>
      <c r="XA326" s="90"/>
      <c r="XB326" s="90"/>
      <c r="XC326" s="90"/>
      <c r="XD326" s="90"/>
      <c r="XE326" s="90"/>
      <c r="XF326" s="90"/>
      <c r="XG326" s="90"/>
      <c r="XH326" s="90"/>
      <c r="XI326" s="90"/>
      <c r="XJ326" s="90"/>
      <c r="XK326" s="90"/>
      <c r="XL326" s="90"/>
      <c r="XM326" s="90"/>
      <c r="XN326" s="90"/>
      <c r="XO326" s="90"/>
      <c r="XP326" s="90"/>
      <c r="XQ326" s="90"/>
      <c r="XR326" s="90"/>
      <c r="XS326" s="90"/>
      <c r="XT326" s="90"/>
      <c r="XU326" s="90"/>
      <c r="XV326" s="90"/>
      <c r="XW326" s="90"/>
      <c r="XX326" s="90"/>
      <c r="XY326" s="90"/>
      <c r="XZ326" s="90"/>
      <c r="YA326" s="90"/>
      <c r="YB326" s="90"/>
      <c r="YC326" s="90"/>
      <c r="YD326" s="90"/>
      <c r="YE326" s="90"/>
      <c r="YF326" s="90"/>
      <c r="YG326" s="90"/>
      <c r="YH326" s="90"/>
      <c r="YI326" s="90"/>
      <c r="YJ326" s="90"/>
      <c r="YK326" s="90"/>
      <c r="YL326" s="90"/>
      <c r="YM326" s="90"/>
      <c r="YN326" s="90"/>
      <c r="YO326" s="90"/>
      <c r="YP326" s="90"/>
      <c r="YQ326" s="90"/>
      <c r="YR326" s="90"/>
      <c r="YS326" s="90"/>
      <c r="YT326" s="90"/>
      <c r="YU326" s="90"/>
      <c r="YV326" s="90"/>
      <c r="YW326" s="90"/>
      <c r="YX326" s="90"/>
      <c r="YY326" s="90"/>
      <c r="YZ326" s="90"/>
      <c r="ZA326" s="90"/>
      <c r="ZB326" s="90"/>
      <c r="ZC326" s="90"/>
      <c r="ZD326" s="90"/>
      <c r="ZE326" s="90"/>
      <c r="ZF326" s="90"/>
      <c r="ZG326" s="90"/>
      <c r="ZH326" s="90"/>
      <c r="ZI326" s="90"/>
      <c r="ZJ326" s="90"/>
      <c r="ZK326" s="90"/>
      <c r="ZL326" s="90"/>
      <c r="ZM326" s="90"/>
      <c r="ZN326" s="90"/>
      <c r="ZO326" s="90"/>
      <c r="ZP326" s="90"/>
      <c r="ZQ326" s="90"/>
      <c r="ZR326" s="90"/>
      <c r="ZS326" s="90"/>
      <c r="ZT326" s="90"/>
      <c r="ZU326" s="90"/>
      <c r="ZV326" s="90"/>
      <c r="ZW326" s="90"/>
      <c r="ZX326" s="90"/>
      <c r="ZY326" s="90"/>
      <c r="ZZ326" s="90"/>
      <c r="AAA326" s="90"/>
      <c r="AAB326" s="90"/>
      <c r="AAC326" s="90"/>
      <c r="AAD326" s="90"/>
      <c r="AAE326" s="90"/>
      <c r="AAF326" s="90"/>
      <c r="AAG326" s="90"/>
      <c r="AAH326" s="90"/>
      <c r="AAI326" s="90"/>
      <c r="AAJ326" s="90"/>
      <c r="AAK326" s="90"/>
      <c r="AAL326" s="90"/>
      <c r="AAM326" s="90"/>
      <c r="AAN326" s="90"/>
      <c r="AAO326" s="90"/>
      <c r="AAP326" s="90"/>
      <c r="AAQ326" s="90"/>
      <c r="AAR326" s="90"/>
      <c r="AAS326" s="90"/>
      <c r="AAT326" s="90"/>
      <c r="AAU326" s="90"/>
      <c r="AAV326" s="90"/>
      <c r="AAW326" s="90"/>
      <c r="AAX326" s="90"/>
      <c r="AAY326" s="90"/>
      <c r="AAZ326" s="90"/>
      <c r="ABA326" s="90"/>
      <c r="ABB326" s="90"/>
      <c r="ABC326" s="90"/>
      <c r="ABD326" s="90"/>
      <c r="ABE326" s="90"/>
      <c r="ABF326" s="90"/>
      <c r="ABG326" s="90"/>
      <c r="ABH326" s="90"/>
      <c r="ABI326" s="90"/>
      <c r="ABJ326" s="90"/>
      <c r="ABK326" s="90"/>
      <c r="ABL326" s="90"/>
      <c r="ABM326" s="90"/>
      <c r="ABN326" s="90"/>
      <c r="ABO326" s="90"/>
      <c r="ABP326" s="90"/>
      <c r="ABQ326" s="90"/>
      <c r="ABR326" s="90"/>
      <c r="ABS326" s="90"/>
      <c r="ABT326" s="90"/>
      <c r="ABU326" s="90"/>
      <c r="ABV326" s="90"/>
      <c r="ABW326" s="90"/>
      <c r="ABX326" s="90"/>
      <c r="ABY326" s="90"/>
      <c r="ABZ326" s="90"/>
      <c r="ACA326" s="90"/>
      <c r="ACB326" s="90"/>
      <c r="ACC326" s="90"/>
      <c r="ACD326" s="90"/>
      <c r="ACE326" s="90"/>
      <c r="ACF326" s="90"/>
      <c r="ACG326" s="90"/>
      <c r="ACH326" s="90"/>
      <c r="ACI326" s="90"/>
      <c r="ACJ326" s="90"/>
      <c r="ACK326" s="90"/>
      <c r="ACL326" s="90"/>
      <c r="ACM326" s="90"/>
      <c r="ACN326" s="90"/>
      <c r="ACO326" s="90"/>
      <c r="ACP326" s="90"/>
      <c r="ACQ326" s="90"/>
      <c r="ACR326" s="90"/>
      <c r="ACS326" s="90"/>
      <c r="ACT326" s="90"/>
      <c r="ACU326" s="90"/>
      <c r="ACV326" s="90"/>
      <c r="ACW326" s="90"/>
      <c r="ACX326" s="90"/>
      <c r="ACY326" s="90"/>
      <c r="ACZ326" s="90"/>
      <c r="ADA326" s="90"/>
      <c r="ADB326" s="90"/>
      <c r="ADC326" s="90"/>
      <c r="ADD326" s="90"/>
      <c r="ADE326" s="90"/>
      <c r="ADF326" s="90"/>
      <c r="ADG326" s="90"/>
      <c r="ADH326" s="90"/>
      <c r="ADI326" s="90"/>
      <c r="ADJ326" s="90"/>
      <c r="ADK326" s="90"/>
      <c r="ADL326" s="90"/>
      <c r="ADM326" s="90"/>
      <c r="ADN326" s="90"/>
      <c r="ADO326" s="90"/>
      <c r="ADP326" s="90"/>
      <c r="ADQ326" s="90"/>
      <c r="ADR326" s="90"/>
      <c r="ADS326" s="90"/>
      <c r="ADT326" s="90"/>
      <c r="ADU326" s="90"/>
      <c r="ADV326" s="90"/>
      <c r="ADW326" s="90"/>
      <c r="ADX326" s="90"/>
      <c r="ADY326" s="90"/>
      <c r="ADZ326" s="90"/>
      <c r="AEA326" s="90"/>
      <c r="AEB326" s="90"/>
      <c r="AEC326" s="90"/>
      <c r="AED326" s="90"/>
      <c r="AEE326" s="90"/>
      <c r="AEF326" s="90"/>
      <c r="AEG326" s="90"/>
      <c r="AEH326" s="90"/>
      <c r="AEI326" s="90"/>
      <c r="AEJ326" s="90"/>
      <c r="AEK326" s="90"/>
      <c r="AEL326" s="90"/>
      <c r="AEM326" s="90"/>
      <c r="AEN326" s="90"/>
      <c r="AEO326" s="90"/>
      <c r="AEP326" s="90"/>
      <c r="AEQ326" s="90"/>
      <c r="AER326" s="90"/>
      <c r="AES326" s="90"/>
      <c r="AET326" s="90"/>
      <c r="AEU326" s="90"/>
      <c r="AEV326" s="90"/>
      <c r="AEW326" s="90"/>
      <c r="AEX326" s="90"/>
      <c r="AEY326" s="90"/>
      <c r="AEZ326" s="90"/>
      <c r="AFA326" s="90"/>
      <c r="AFB326" s="90"/>
      <c r="AFC326" s="90"/>
      <c r="AFD326" s="90"/>
      <c r="AFE326" s="90"/>
      <c r="AFF326" s="90"/>
      <c r="AFG326" s="90"/>
      <c r="AFH326" s="90"/>
      <c r="AFI326" s="90"/>
      <c r="AFJ326" s="90"/>
      <c r="AFK326" s="90"/>
      <c r="AFL326" s="90"/>
      <c r="AFM326" s="90"/>
      <c r="AFN326" s="90"/>
      <c r="AFO326" s="90"/>
      <c r="AFP326" s="90"/>
      <c r="AFQ326" s="90"/>
      <c r="AFR326" s="90"/>
      <c r="AFS326" s="90"/>
      <c r="AFT326" s="90"/>
      <c r="AFU326" s="90"/>
      <c r="AFV326" s="90"/>
      <c r="AFW326" s="90"/>
      <c r="AFX326" s="90"/>
      <c r="AFY326" s="90"/>
      <c r="AFZ326" s="90"/>
      <c r="AGA326" s="90"/>
      <c r="AGB326" s="90"/>
      <c r="AGC326" s="90"/>
      <c r="AGD326" s="90"/>
      <c r="AGE326" s="90"/>
      <c r="AGF326" s="90"/>
      <c r="AGG326" s="90"/>
      <c r="AGH326" s="90"/>
      <c r="AGI326" s="90"/>
      <c r="AGJ326" s="90"/>
      <c r="AGK326" s="90"/>
      <c r="AGL326" s="90"/>
      <c r="AGM326" s="90"/>
      <c r="AGN326" s="90"/>
      <c r="AGO326" s="90"/>
      <c r="AGP326" s="90"/>
      <c r="AGQ326" s="90"/>
      <c r="AGR326" s="90"/>
      <c r="AGS326" s="90"/>
      <c r="AGT326" s="90"/>
      <c r="AGU326" s="90"/>
      <c r="AGV326" s="90"/>
      <c r="AGW326" s="90"/>
      <c r="AGX326" s="90"/>
      <c r="AGY326" s="90"/>
      <c r="AGZ326" s="90"/>
      <c r="AHA326" s="90"/>
      <c r="AHB326" s="90"/>
      <c r="AHC326" s="90"/>
      <c r="AHD326" s="90"/>
      <c r="AHE326" s="90"/>
      <c r="AHF326" s="90"/>
      <c r="AHG326" s="90"/>
      <c r="AHH326" s="90"/>
      <c r="AHI326" s="90"/>
      <c r="AHJ326" s="90"/>
      <c r="AHK326" s="90"/>
      <c r="AHL326" s="90"/>
      <c r="AHM326" s="90"/>
      <c r="AHN326" s="90"/>
      <c r="AHO326" s="90"/>
      <c r="AHP326" s="90"/>
      <c r="AHQ326" s="90"/>
      <c r="AHR326" s="90"/>
      <c r="AHS326" s="90"/>
      <c r="AHT326" s="90"/>
      <c r="AHU326" s="90"/>
      <c r="AHV326" s="90"/>
      <c r="AHW326" s="90"/>
      <c r="AHX326" s="90"/>
      <c r="AHY326" s="90"/>
      <c r="AHZ326" s="90"/>
      <c r="AIA326" s="90"/>
      <c r="AIB326" s="90"/>
      <c r="AIC326" s="90"/>
      <c r="AID326" s="90"/>
      <c r="AIE326" s="90"/>
      <c r="AIF326" s="90"/>
      <c r="AIG326" s="90"/>
      <c r="AIH326" s="90"/>
      <c r="AII326" s="90"/>
      <c r="AIJ326" s="90"/>
      <c r="AIK326" s="90"/>
      <c r="AIL326" s="90"/>
      <c r="AIM326" s="90"/>
      <c r="AIN326" s="90"/>
      <c r="AIO326" s="90"/>
      <c r="AIP326" s="90"/>
      <c r="AIQ326" s="90"/>
      <c r="AIR326" s="90"/>
      <c r="AIS326" s="90"/>
      <c r="AIT326" s="90"/>
      <c r="AIU326" s="90"/>
      <c r="AIV326" s="90"/>
      <c r="AIW326" s="90"/>
      <c r="AIX326" s="90"/>
      <c r="AIY326" s="90"/>
      <c r="AIZ326" s="90"/>
      <c r="AJA326" s="90"/>
      <c r="AJB326" s="90"/>
      <c r="AJC326" s="90"/>
      <c r="AJD326" s="90"/>
      <c r="AJE326" s="90"/>
      <c r="AJF326" s="90"/>
      <c r="AJG326" s="90"/>
      <c r="AJH326" s="90"/>
      <c r="AJI326" s="90"/>
      <c r="AJJ326" s="90"/>
      <c r="AJK326" s="90"/>
      <c r="AJL326" s="90"/>
      <c r="AJM326" s="90"/>
      <c r="AJN326" s="90"/>
      <c r="AJO326" s="90"/>
      <c r="AJP326" s="90"/>
      <c r="AJQ326" s="90"/>
      <c r="AJR326" s="90"/>
      <c r="AJS326" s="90"/>
      <c r="AJT326" s="90"/>
      <c r="AJU326" s="90"/>
      <c r="AJV326" s="90"/>
      <c r="AJW326" s="90"/>
      <c r="AJX326" s="90"/>
      <c r="AJY326" s="90"/>
      <c r="AJZ326" s="90"/>
      <c r="AKA326" s="90"/>
      <c r="AKB326" s="90"/>
      <c r="AKC326" s="90"/>
      <c r="AKD326" s="90"/>
      <c r="AKE326" s="90"/>
      <c r="AKF326" s="90"/>
      <c r="AKG326" s="90"/>
      <c r="AKH326" s="90"/>
      <c r="AKI326" s="90"/>
      <c r="AKJ326" s="90"/>
      <c r="AKK326" s="90"/>
      <c r="AKL326" s="90"/>
      <c r="AKM326" s="90"/>
      <c r="AKN326" s="90"/>
      <c r="AKO326" s="90"/>
      <c r="AKP326" s="90"/>
      <c r="AKQ326" s="90"/>
      <c r="AKR326" s="90"/>
      <c r="AKS326" s="90"/>
      <c r="AKT326" s="90"/>
      <c r="AKU326" s="90"/>
      <c r="AKV326" s="90"/>
      <c r="AKW326" s="90"/>
      <c r="AKX326" s="90"/>
      <c r="AKY326" s="90"/>
      <c r="AKZ326" s="90"/>
      <c r="ALA326" s="90"/>
      <c r="ALB326" s="90"/>
      <c r="ALC326" s="90"/>
      <c r="ALD326" s="90"/>
      <c r="ALE326" s="90"/>
      <c r="ALF326" s="90"/>
      <c r="ALG326" s="90"/>
      <c r="ALH326" s="90"/>
      <c r="ALI326" s="90"/>
      <c r="ALJ326" s="90"/>
      <c r="ALK326" s="90"/>
      <c r="ALL326" s="90"/>
      <c r="ALM326" s="90"/>
      <c r="ALN326" s="90"/>
      <c r="ALO326" s="90"/>
      <c r="ALP326" s="90"/>
      <c r="ALQ326" s="90"/>
      <c r="ALR326" s="90"/>
      <c r="ALS326" s="90"/>
      <c r="ALT326" s="90"/>
      <c r="ALU326" s="90"/>
      <c r="ALV326" s="90"/>
      <c r="ALW326" s="90"/>
      <c r="ALX326" s="90"/>
      <c r="ALY326" s="90"/>
      <c r="ALZ326" s="90"/>
      <c r="AMA326" s="90"/>
      <c r="AMB326" s="90"/>
      <c r="AMC326" s="90"/>
      <c r="AMD326" s="90"/>
      <c r="AME326" s="90"/>
      <c r="AMF326" s="90"/>
      <c r="AMG326" s="90"/>
      <c r="AMH326" s="90"/>
    </row>
    <row r="327" spans="1:1023" ht="120" customHeight="1">
      <c r="A327" s="430">
        <v>117</v>
      </c>
      <c r="B327" s="433" t="s">
        <v>712</v>
      </c>
      <c r="C327" s="367"/>
      <c r="D327" s="433" t="s">
        <v>81</v>
      </c>
      <c r="E327" s="433" t="s">
        <v>82</v>
      </c>
      <c r="F327" s="427"/>
      <c r="G327" s="367"/>
      <c r="H327" s="368"/>
      <c r="I327" s="468"/>
      <c r="J327" s="136" t="s">
        <v>735</v>
      </c>
      <c r="K327" s="119" t="s">
        <v>1728</v>
      </c>
      <c r="L327" s="425"/>
      <c r="M327" s="425"/>
      <c r="N327" s="426"/>
      <c r="O327" s="369"/>
      <c r="P327" s="391"/>
      <c r="Q327" s="385"/>
      <c r="R327" s="393"/>
      <c r="S327" s="394"/>
      <c r="T327" s="385"/>
      <c r="U327" s="404"/>
      <c r="V327" s="136" t="s">
        <v>112</v>
      </c>
      <c r="W327" s="116" t="s">
        <v>1729</v>
      </c>
      <c r="X327" s="117" t="s">
        <v>1730</v>
      </c>
      <c r="Y327" s="197" t="s">
        <v>1731</v>
      </c>
      <c r="Z327" s="119" t="s">
        <v>95</v>
      </c>
      <c r="AA327" s="184" t="str">
        <f t="shared" si="365"/>
        <v>Probabilidad</v>
      </c>
      <c r="AB327" s="185" t="s">
        <v>740</v>
      </c>
      <c r="AC327" s="185" t="s">
        <v>728</v>
      </c>
      <c r="AD327" s="186" t="str">
        <f t="shared" si="363"/>
        <v>30%</v>
      </c>
      <c r="AE327" s="185" t="s">
        <v>729</v>
      </c>
      <c r="AF327" s="185" t="s">
        <v>730</v>
      </c>
      <c r="AG327" s="185" t="s">
        <v>731</v>
      </c>
      <c r="AH327" s="123">
        <f>IFERROR(IF(AND(AA326="Probabilidad",AA327="Probabilidad"),(AI326-(+AI326*AD327)),IF(AND(AA327="Probabilidad",AA326="Impacto"),(AI326-(+AI326*AD327)),IF(AA327="Impacto",AI326,""))),"")</f>
        <v>0.252</v>
      </c>
      <c r="AI327" s="122">
        <f t="shared" si="364"/>
        <v>0.252</v>
      </c>
      <c r="AJ327" s="387"/>
      <c r="AK327" s="388"/>
      <c r="AL327" s="124">
        <f t="shared" ref="AL327:AL332" si="440">IFERROR(IF(AND(AA326="Impacto",AA327="Impacto"),(AL326-(+AL326*AD327)),IF(AND(AA327="Impacto",AA326="Probabilidad"),(AL326-(+AL326*AD327)),IF(AA327="Probabilidad",AL326,""))),"")</f>
        <v>0.4</v>
      </c>
      <c r="AM327" s="389"/>
      <c r="AN327" s="388"/>
      <c r="AO327" s="384"/>
      <c r="AP327" s="367"/>
      <c r="AQ327" s="120" t="s">
        <v>118</v>
      </c>
      <c r="AR327" s="119" t="s">
        <v>94</v>
      </c>
      <c r="AS327" s="119" t="s">
        <v>94</v>
      </c>
      <c r="AT327" s="119" t="s">
        <v>94</v>
      </c>
      <c r="AU327" s="119" t="s">
        <v>94</v>
      </c>
      <c r="AV327" s="459"/>
      <c r="AW327" s="142" t="s">
        <v>112</v>
      </c>
      <c r="AX327" s="253" t="s">
        <v>2866</v>
      </c>
      <c r="AY327" s="271" t="s">
        <v>3676</v>
      </c>
      <c r="AZ327" s="271" t="s">
        <v>3067</v>
      </c>
      <c r="BA327" s="143" t="s">
        <v>118</v>
      </c>
      <c r="BB327" s="128"/>
      <c r="BC327" s="128"/>
      <c r="BD327" s="128"/>
      <c r="BE327" s="373"/>
      <c r="BF327" s="373"/>
      <c r="BG327" s="373"/>
      <c r="BH327" s="131"/>
    </row>
    <row r="328" spans="1:1023" ht="139.5" customHeight="1">
      <c r="A328" s="430">
        <v>117</v>
      </c>
      <c r="B328" s="433" t="s">
        <v>712</v>
      </c>
      <c r="C328" s="367"/>
      <c r="D328" s="433" t="s">
        <v>81</v>
      </c>
      <c r="E328" s="433" t="s">
        <v>82</v>
      </c>
      <c r="F328" s="427"/>
      <c r="G328" s="367"/>
      <c r="H328" s="368"/>
      <c r="I328" s="468"/>
      <c r="J328" s="136" t="s">
        <v>741</v>
      </c>
      <c r="K328" s="119" t="s">
        <v>1732</v>
      </c>
      <c r="L328" s="425"/>
      <c r="M328" s="425"/>
      <c r="N328" s="426"/>
      <c r="O328" s="369"/>
      <c r="P328" s="391"/>
      <c r="Q328" s="385"/>
      <c r="R328" s="393"/>
      <c r="S328" s="394"/>
      <c r="T328" s="385"/>
      <c r="U328" s="404"/>
      <c r="V328" s="136" t="s">
        <v>124</v>
      </c>
      <c r="W328" s="116" t="s">
        <v>1733</v>
      </c>
      <c r="X328" s="117" t="s">
        <v>1734</v>
      </c>
      <c r="Y328" s="117" t="s">
        <v>1735</v>
      </c>
      <c r="Z328" s="119" t="s">
        <v>95</v>
      </c>
      <c r="AA328" s="184" t="str">
        <f t="shared" si="365"/>
        <v>Probabilidad</v>
      </c>
      <c r="AB328" s="185" t="s">
        <v>727</v>
      </c>
      <c r="AC328" s="185" t="s">
        <v>728</v>
      </c>
      <c r="AD328" s="186" t="str">
        <f t="shared" si="363"/>
        <v>40%</v>
      </c>
      <c r="AE328" s="185" t="s">
        <v>729</v>
      </c>
      <c r="AF328" s="185" t="s">
        <v>730</v>
      </c>
      <c r="AG328" s="185" t="s">
        <v>731</v>
      </c>
      <c r="AH328" s="123">
        <f t="shared" ref="AH328:AH332" si="441">IFERROR(IF(AND(AA327="Probabilidad",AA328="Probabilidad"),(AI327-(+AI327*AD328)),IF(AND(AA328="Probabilidad",AA327="Impacto"),(AI327-(+AI327*AD328)),IF(AA328="Impacto",AI327,""))),"")</f>
        <v>0.1512</v>
      </c>
      <c r="AI328" s="122">
        <f t="shared" si="364"/>
        <v>0.1512</v>
      </c>
      <c r="AJ328" s="387"/>
      <c r="AK328" s="388"/>
      <c r="AL328" s="124">
        <f t="shared" si="440"/>
        <v>0.4</v>
      </c>
      <c r="AM328" s="389"/>
      <c r="AN328" s="388"/>
      <c r="AO328" s="384"/>
      <c r="AP328" s="367"/>
      <c r="AQ328" s="120" t="s">
        <v>128</v>
      </c>
      <c r="AR328" s="119" t="s">
        <v>94</v>
      </c>
      <c r="AS328" s="119" t="s">
        <v>94</v>
      </c>
      <c r="AT328" s="119" t="s">
        <v>94</v>
      </c>
      <c r="AU328" s="119" t="s">
        <v>94</v>
      </c>
      <c r="AV328" s="459"/>
      <c r="AW328" s="142" t="s">
        <v>124</v>
      </c>
      <c r="AX328" s="253" t="s">
        <v>2866</v>
      </c>
      <c r="AY328" s="271" t="s">
        <v>3677</v>
      </c>
      <c r="AZ328" s="271" t="s">
        <v>3067</v>
      </c>
      <c r="BA328" s="143" t="s">
        <v>128</v>
      </c>
      <c r="BB328" s="128"/>
      <c r="BC328" s="128"/>
      <c r="BD328" s="128"/>
      <c r="BE328" s="373"/>
      <c r="BF328" s="373"/>
      <c r="BG328" s="373"/>
      <c r="BH328" s="131"/>
    </row>
    <row r="329" spans="1:1023" ht="111" customHeight="1">
      <c r="A329" s="430">
        <v>117</v>
      </c>
      <c r="B329" s="433" t="s">
        <v>712</v>
      </c>
      <c r="C329" s="367"/>
      <c r="D329" s="433" t="s">
        <v>81</v>
      </c>
      <c r="E329" s="433" t="s">
        <v>82</v>
      </c>
      <c r="F329" s="427"/>
      <c r="G329" s="367"/>
      <c r="H329" s="368"/>
      <c r="I329" s="468"/>
      <c r="J329" s="136" t="s">
        <v>749</v>
      </c>
      <c r="L329" s="425"/>
      <c r="M329" s="425"/>
      <c r="N329" s="426"/>
      <c r="O329" s="369"/>
      <c r="P329" s="391"/>
      <c r="Q329" s="385"/>
      <c r="R329" s="393"/>
      <c r="S329" s="394"/>
      <c r="T329" s="385"/>
      <c r="U329" s="404"/>
      <c r="V329" s="136" t="s">
        <v>131</v>
      </c>
      <c r="W329" s="116"/>
      <c r="X329" s="117"/>
      <c r="Y329" s="117"/>
      <c r="Z329" s="119"/>
      <c r="AA329" s="184" t="str">
        <f t="shared" si="365"/>
        <v/>
      </c>
      <c r="AB329" s="185"/>
      <c r="AC329" s="185"/>
      <c r="AD329" s="186" t="str">
        <f t="shared" si="363"/>
        <v/>
      </c>
      <c r="AE329" s="185"/>
      <c r="AF329" s="185"/>
      <c r="AG329" s="185"/>
      <c r="AH329" s="123" t="str">
        <f t="shared" si="441"/>
        <v/>
      </c>
      <c r="AI329" s="122" t="str">
        <f t="shared" si="364"/>
        <v/>
      </c>
      <c r="AJ329" s="387"/>
      <c r="AK329" s="388"/>
      <c r="AL329" s="124" t="str">
        <f t="shared" si="440"/>
        <v/>
      </c>
      <c r="AM329" s="389"/>
      <c r="AN329" s="388"/>
      <c r="AO329" s="384"/>
      <c r="AP329" s="367"/>
      <c r="AQ329" s="120" t="s">
        <v>136</v>
      </c>
      <c r="AR329" s="119" t="s">
        <v>94</v>
      </c>
      <c r="AS329" s="119" t="s">
        <v>94</v>
      </c>
      <c r="AT329" s="119" t="s">
        <v>94</v>
      </c>
      <c r="AU329" s="119" t="s">
        <v>94</v>
      </c>
      <c r="AV329" s="459"/>
      <c r="AW329" s="142" t="s">
        <v>131</v>
      </c>
      <c r="AX329" s="128"/>
      <c r="AY329" s="129"/>
      <c r="AZ329" s="130"/>
      <c r="BA329" s="143" t="s">
        <v>136</v>
      </c>
      <c r="BB329" s="128"/>
      <c r="BC329" s="128"/>
      <c r="BD329" s="128"/>
      <c r="BE329" s="373"/>
      <c r="BF329" s="373"/>
      <c r="BG329" s="373"/>
      <c r="BH329" s="131"/>
    </row>
    <row r="330" spans="1:1023" ht="73.5" customHeight="1">
      <c r="A330" s="430">
        <v>117</v>
      </c>
      <c r="B330" s="433" t="s">
        <v>712</v>
      </c>
      <c r="C330" s="367"/>
      <c r="D330" s="433" t="s">
        <v>81</v>
      </c>
      <c r="E330" s="433" t="s">
        <v>82</v>
      </c>
      <c r="F330" s="427"/>
      <c r="G330" s="367"/>
      <c r="H330" s="368"/>
      <c r="I330" s="468"/>
      <c r="J330" s="136" t="s">
        <v>756</v>
      </c>
      <c r="K330" s="137"/>
      <c r="L330" s="425"/>
      <c r="M330" s="425"/>
      <c r="N330" s="426"/>
      <c r="O330" s="369"/>
      <c r="P330" s="391"/>
      <c r="Q330" s="385"/>
      <c r="R330" s="393"/>
      <c r="S330" s="394"/>
      <c r="T330" s="385"/>
      <c r="U330" s="404"/>
      <c r="V330" s="136" t="s">
        <v>139</v>
      </c>
      <c r="W330" s="116"/>
      <c r="X330" s="117"/>
      <c r="Y330" s="118"/>
      <c r="Z330" s="119"/>
      <c r="AA330" s="120" t="str">
        <f t="shared" si="365"/>
        <v/>
      </c>
      <c r="AB330" s="121"/>
      <c r="AC330" s="121"/>
      <c r="AD330" s="122" t="str">
        <f t="shared" si="363"/>
        <v/>
      </c>
      <c r="AE330" s="185"/>
      <c r="AF330" s="185"/>
      <c r="AG330" s="185"/>
      <c r="AH330" s="123" t="str">
        <f t="shared" si="441"/>
        <v/>
      </c>
      <c r="AI330" s="122" t="str">
        <f t="shared" si="364"/>
        <v/>
      </c>
      <c r="AJ330" s="387"/>
      <c r="AK330" s="388"/>
      <c r="AL330" s="124" t="str">
        <f t="shared" si="440"/>
        <v/>
      </c>
      <c r="AM330" s="389"/>
      <c r="AN330" s="388"/>
      <c r="AO330" s="384"/>
      <c r="AP330" s="367"/>
      <c r="AQ330" s="120" t="s">
        <v>145</v>
      </c>
      <c r="AR330" s="119"/>
      <c r="AS330" s="119"/>
      <c r="AT330" s="126"/>
      <c r="AU330" s="127"/>
      <c r="AV330" s="459"/>
      <c r="AW330" s="142" t="s">
        <v>139</v>
      </c>
      <c r="AX330" s="128"/>
      <c r="AY330" s="129"/>
      <c r="AZ330" s="130"/>
      <c r="BA330" s="143" t="s">
        <v>145</v>
      </c>
      <c r="BB330" s="128"/>
      <c r="BC330" s="128"/>
      <c r="BD330" s="128"/>
      <c r="BE330" s="373"/>
      <c r="BF330" s="373"/>
      <c r="BG330" s="373"/>
      <c r="BH330" s="131"/>
      <c r="BI330" s="86" t="b">
        <f>EXACT([8]Mapa_Riesgos!$X26,X330)</f>
        <v>0</v>
      </c>
    </row>
    <row r="331" spans="1:1023" ht="85.5" customHeight="1">
      <c r="A331" s="430">
        <v>117</v>
      </c>
      <c r="B331" s="433" t="s">
        <v>712</v>
      </c>
      <c r="C331" s="367"/>
      <c r="D331" s="433" t="s">
        <v>81</v>
      </c>
      <c r="E331" s="433" t="s">
        <v>82</v>
      </c>
      <c r="F331" s="427"/>
      <c r="G331" s="367"/>
      <c r="H331" s="368"/>
      <c r="I331" s="468"/>
      <c r="J331" s="136" t="s">
        <v>757</v>
      </c>
      <c r="K331" s="137"/>
      <c r="L331" s="425"/>
      <c r="M331" s="425"/>
      <c r="N331" s="426"/>
      <c r="O331" s="369"/>
      <c r="P331" s="391"/>
      <c r="Q331" s="385"/>
      <c r="R331" s="393"/>
      <c r="S331" s="394"/>
      <c r="T331" s="385"/>
      <c r="U331" s="404"/>
      <c r="V331" s="136" t="s">
        <v>150</v>
      </c>
      <c r="W331" s="116"/>
      <c r="X331" s="117"/>
      <c r="Y331" s="118"/>
      <c r="Z331" s="119"/>
      <c r="AA331" s="120" t="str">
        <f t="shared" si="365"/>
        <v/>
      </c>
      <c r="AB331" s="121"/>
      <c r="AC331" s="121"/>
      <c r="AD331" s="122" t="str">
        <f t="shared" si="363"/>
        <v/>
      </c>
      <c r="AE331" s="121"/>
      <c r="AF331" s="121"/>
      <c r="AG331" s="121"/>
      <c r="AH331" s="123" t="str">
        <f t="shared" si="441"/>
        <v/>
      </c>
      <c r="AI331" s="122" t="str">
        <f t="shared" si="364"/>
        <v/>
      </c>
      <c r="AJ331" s="387"/>
      <c r="AK331" s="388"/>
      <c r="AL331" s="124" t="str">
        <f t="shared" si="440"/>
        <v/>
      </c>
      <c r="AM331" s="389"/>
      <c r="AN331" s="388"/>
      <c r="AO331" s="384"/>
      <c r="AP331" s="367"/>
      <c r="AQ331" s="120" t="s">
        <v>155</v>
      </c>
      <c r="AR331" s="119"/>
      <c r="AS331" s="119"/>
      <c r="AT331" s="126"/>
      <c r="AU331" s="127"/>
      <c r="AV331" s="459"/>
      <c r="AW331" s="142" t="s">
        <v>150</v>
      </c>
      <c r="AX331" s="128"/>
      <c r="AY331" s="129"/>
      <c r="AZ331" s="130"/>
      <c r="BA331" s="143" t="s">
        <v>155</v>
      </c>
      <c r="BB331" s="128"/>
      <c r="BC331" s="128"/>
      <c r="BD331" s="128"/>
      <c r="BE331" s="373"/>
      <c r="BF331" s="373"/>
      <c r="BG331" s="373"/>
      <c r="BH331" s="131"/>
      <c r="BI331" s="86" t="b">
        <f>EXACT([8]Mapa_Riesgos!$X27,X331)</f>
        <v>0</v>
      </c>
    </row>
    <row r="332" spans="1:1023" ht="108" customHeight="1">
      <c r="A332" s="431">
        <v>117</v>
      </c>
      <c r="B332" s="434" t="s">
        <v>712</v>
      </c>
      <c r="C332" s="367"/>
      <c r="D332" s="434" t="s">
        <v>81</v>
      </c>
      <c r="E332" s="434" t="s">
        <v>82</v>
      </c>
      <c r="F332" s="427"/>
      <c r="G332" s="367"/>
      <c r="H332" s="368"/>
      <c r="I332" s="468"/>
      <c r="J332" s="136" t="s">
        <v>758</v>
      </c>
      <c r="K332" s="137"/>
      <c r="L332" s="425"/>
      <c r="M332" s="425"/>
      <c r="N332" s="426"/>
      <c r="O332" s="369"/>
      <c r="P332" s="392"/>
      <c r="Q332" s="385"/>
      <c r="R332" s="393"/>
      <c r="S332" s="394"/>
      <c r="T332" s="385"/>
      <c r="U332" s="405"/>
      <c r="V332" s="136" t="s">
        <v>161</v>
      </c>
      <c r="W332" s="116"/>
      <c r="X332" s="117"/>
      <c r="Y332" s="118"/>
      <c r="Z332" s="119"/>
      <c r="AA332" s="120" t="str">
        <f t="shared" si="365"/>
        <v/>
      </c>
      <c r="AB332" s="121"/>
      <c r="AC332" s="121"/>
      <c r="AD332" s="122" t="str">
        <f t="shared" si="363"/>
        <v/>
      </c>
      <c r="AE332" s="121"/>
      <c r="AF332" s="121"/>
      <c r="AG332" s="121"/>
      <c r="AH332" s="123" t="str">
        <f t="shared" si="441"/>
        <v/>
      </c>
      <c r="AI332" s="122" t="str">
        <f t="shared" si="364"/>
        <v/>
      </c>
      <c r="AJ332" s="387"/>
      <c r="AK332" s="388"/>
      <c r="AL332" s="124" t="str">
        <f t="shared" si="440"/>
        <v/>
      </c>
      <c r="AM332" s="389"/>
      <c r="AN332" s="388"/>
      <c r="AO332" s="384"/>
      <c r="AP332" s="367"/>
      <c r="AQ332" s="120" t="s">
        <v>162</v>
      </c>
      <c r="AR332" s="119"/>
      <c r="AS332" s="119"/>
      <c r="AT332" s="126"/>
      <c r="AU332" s="127"/>
      <c r="AV332" s="460"/>
      <c r="AW332" s="142" t="s">
        <v>161</v>
      </c>
      <c r="AX332" s="128"/>
      <c r="AY332" s="129"/>
      <c r="AZ332" s="130"/>
      <c r="BA332" s="143" t="s">
        <v>162</v>
      </c>
      <c r="BB332" s="128"/>
      <c r="BC332" s="128"/>
      <c r="BD332" s="128"/>
      <c r="BE332" s="373"/>
      <c r="BF332" s="373"/>
      <c r="BG332" s="373"/>
      <c r="BH332" s="131"/>
      <c r="BI332" s="86" t="b">
        <f>EXACT([8]Mapa_Riesgos!$X28,X332)</f>
        <v>0</v>
      </c>
    </row>
    <row r="333" spans="1:1023" s="144" customFormat="1" ht="99" customHeight="1">
      <c r="A333" s="429">
        <v>118</v>
      </c>
      <c r="B333" s="432" t="s">
        <v>1736</v>
      </c>
      <c r="C333" s="367" t="s">
        <v>713</v>
      </c>
      <c r="D333" s="432" t="s">
        <v>81</v>
      </c>
      <c r="E333" s="432" t="s">
        <v>82</v>
      </c>
      <c r="F333" s="427" t="s">
        <v>83</v>
      </c>
      <c r="G333" s="424" t="s">
        <v>1737</v>
      </c>
      <c r="H333" s="368" t="str">
        <f>IF(B333="Seguridad_Información","Posibilidad de "&amp;C333&amp;"con "&amp;M333&amp;" "&amp;"por"&amp;" "&amp;I333&amp;" "&amp;"debido a"&amp;" "&amp;L333,"Posibilidad de"&amp;" "&amp;M333&amp;" "&amp;"por"&amp;" "&amp;I333&amp;" debido a"&amp;" "&amp;L333)</f>
        <v xml:space="preserve">Posibilidad de Afectación Operacional por ausencia temporal o definitiva de personas esenciales para la dirección y
operación de la entidad debido a resultados ineficaces o inoportunos en el proceso de provisión de la vacante del área </v>
      </c>
      <c r="I333" s="425" t="s">
        <v>1738</v>
      </c>
      <c r="J333" s="136" t="s">
        <v>717</v>
      </c>
      <c r="K333" s="137" t="s">
        <v>1739</v>
      </c>
      <c r="L333" s="425" t="s">
        <v>1740</v>
      </c>
      <c r="M333" s="425" t="s">
        <v>1741</v>
      </c>
      <c r="N333" s="426" t="s">
        <v>1742</v>
      </c>
      <c r="O333" s="369" t="s">
        <v>252</v>
      </c>
      <c r="P333" s="390" t="str">
        <f>IF(OR($O333=[3]Tabla_Probabilidad!$D$30,$O333=[3]Tabla_Probabilidad!$D$32,$O333=[3]Tabla_Probabilidad!$J$32),"Muy Baja",IF(OR($O333=[3]Tabla_Probabilidad!$E$30,$O333=[3]Tabla_Probabilidad!$E$32,$O333=[3]Tabla_Probabilidad!$K$32),"Baja",IF(OR($O333=[3]Tabla_Probabilidad!$F$30,$O333=[3]Tabla_Probabilidad!$F$32,$O333=[3]Tabla_Probabilidad!$L$32),"Media",IF(OR($O333=[3]Tabla_Probabilidad!$G$30,$O333=[3]Tabla_Probabilidad!$G$32,$O333=[3]Tabla_Probabilidad!$M$32),"Alta",IF(OR($O333=[3]Tabla_Probabilidad!$H$30,$O333=[3]Tabla_Probabilidad!$H$32,$O333=[3]Tabla_Probabilidad!$N$32),"Muy Alta","")))))</f>
        <v>Baja</v>
      </c>
      <c r="Q333" s="385">
        <f t="shared" ref="Q333" si="442">IF(P333="","",IF(P333="Muy Baja",0.2,IF(P333="Baja",0.4,IF(P333="Media",0.6,IF(P333="Alta",0.8,IF(P333="Muy Alta",1,))))))</f>
        <v>0.4</v>
      </c>
      <c r="R333" s="393" t="s">
        <v>1743</v>
      </c>
      <c r="S333" s="394" t="str">
        <f>IF(OR($R333=[3]Tabla_Impacto!$D$24,$R333=[3]Tabla_Impacto!$D$27,$R333=[3]Tabla_Impacto!$J$24,$R333=[3]Tabla_Impacto!$P$26,$R333=[3]Tabla_Impacto!$V$26,$R333=[3]Tabla_Impacto!$AB$26),"Leve",IF(OR($R333=[3]Tabla_Impacto!$E$24,$R333=[3]Tabla_Impacto!$E$27,$R333=[3]Tabla_Impacto!$K$24,$R333=[3]Tabla_Impacto!$Q$26,$R333=[3]Tabla_Impacto!$W$26,$R333=[3]Tabla_Impacto!$AC$26),"Menor",IF(OR($R333=[3]Tabla_Impacto!$F$24,$R333=[3]Tabla_Impacto!$F$27,$R333=[3]Tabla_Impacto!$L$24,$R333=[3]Tabla_Impacto!$R$26,$R333=[3]Tabla_Impacto!$X$26,$R333=[3]Tabla_Impacto!$AD$26),"Moderado",IF(OR($R333=[3]Tabla_Impacto!$G$24,$R333=[3]Tabla_Impacto!$G$27,$R333=[3]Tabla_Impacto!$M$24,$R333=[3]Tabla_Impacto!$S$26,$R333=[3]Tabla_Impacto!$Y$26,$R333=[3]Tabla_Impacto!$AE$26),"Mayor",IF(OR($R333=[3]Tabla_Impacto!$H$24,$R333=[3]Tabla_Impacto!$H$27,$R333=[3]Tabla_Impacto!$N$24,$R333=[3]Tabla_Impacto!$T$26,$R333=[3]Tabla_Impacto!$Z$26,$R333=[3]Tabla_Impacto!$AF$26),"Catastrófico","")))))</f>
        <v>Mayor</v>
      </c>
      <c r="T333" s="385">
        <f t="shared" ref="T333" si="443">IF(S333="","",IF(S333="Leve",0.2,IF(S333="Menor",0.4,IF(S333="Moderado",0.6,IF(S333="Mayor",0.8,IF(S333="Catastrófico",1,))))))</f>
        <v>0.8</v>
      </c>
      <c r="U333" s="386" t="str">
        <f t="shared" ref="U333" si="444">IF(OR(AND(P333="Muy Baja",S333="Leve"),AND(P333="Muy Baja",S333="Menor"),AND(P333="Baja",S333="Leve")),"Bajo",IF(OR(AND(P333="Muy baja",S333="Moderado"),AND(P333="Baja",S333="Menor"),AND(P333="Baja",S333="Moderado"),AND(P333="Media",S333="Leve"),AND(P333="Media",S333="Menor"),AND(P333="Media",S333="Moderado"),AND(P333="Alta",S333="Leve"),AND(P333="Alta",S333="Menor")),"Moderado",IF(OR(AND(P333="Muy Baja",S333="Mayor"),AND(P333="Baja",S333="Mayor"),AND(P333="Media",S333="Mayor"),AND(P333="Alta",S333="Moderado"),AND(P333="Alta",S333="Mayor"),AND(P333="Muy Alta",S333="Leve"),AND(P333="Muy Alta",S333="Menor"),AND(P333="Muy Alta",S333="Moderado"),AND(P333="Muy Alta",S333="Mayor")),"Alto",IF(OR(AND(P333="Muy Baja",S333="Catastrófico"),AND(P333="Baja",S333="Catastrófico"),AND(P333="Media",S333="Catastrófico"),AND(P333="Alta",S333="Catastrófico"),AND(P333="Muy Alta",S333="Catastrófico")),"Extremo",""))))</f>
        <v>Alto</v>
      </c>
      <c r="V333" s="136" t="s">
        <v>91</v>
      </c>
      <c r="W333" s="116" t="s">
        <v>1744</v>
      </c>
      <c r="X333" s="117" t="s">
        <v>1745</v>
      </c>
      <c r="Y333" s="118" t="s">
        <v>1524</v>
      </c>
      <c r="Z333" s="119" t="s">
        <v>95</v>
      </c>
      <c r="AA333" s="120" t="str">
        <f t="shared" si="365"/>
        <v>Probabilidad</v>
      </c>
      <c r="AB333" s="121" t="s">
        <v>727</v>
      </c>
      <c r="AC333" s="121" t="s">
        <v>728</v>
      </c>
      <c r="AD333" s="122" t="str">
        <f t="shared" si="363"/>
        <v>40%</v>
      </c>
      <c r="AE333" s="121" t="s">
        <v>729</v>
      </c>
      <c r="AF333" s="121" t="s">
        <v>730</v>
      </c>
      <c r="AG333" s="121" t="s">
        <v>731</v>
      </c>
      <c r="AH333" s="123">
        <f>IFERROR(IF(AA333="Probabilidad",(Q333-(+Q333*AD333)),IF(AA333="Impacto",Q333,"")),"")</f>
        <v>0.24</v>
      </c>
      <c r="AI333" s="122">
        <f t="shared" si="364"/>
        <v>0.24</v>
      </c>
      <c r="AJ333" s="387" t="str">
        <f t="shared" ref="AJ333" si="445">IFERROR(IF(AK333="","",IF(AK333&lt;=0.2,"Muy Baja",IF(AK333&lt;=0.4,"Baja",IF(AK333&lt;=0.6,"Media",IF(AK333&lt;=0.8,"Alta","Muy Alta"))))),"")</f>
        <v>Muy Baja</v>
      </c>
      <c r="AK333" s="388">
        <f t="shared" ref="AK333" si="446">IFERROR(LOOKUP(MAX(AI333:AI339)+1,(AI333:AI339)),"")</f>
        <v>7.0559999999999984E-2</v>
      </c>
      <c r="AL333" s="124">
        <f>IFERROR(IF(AA333="Impacto",(T333-(+T333*AD333)),IF(AA333="Probabilidad",T333,"")),"")</f>
        <v>0.8</v>
      </c>
      <c r="AM333" s="389" t="str">
        <f t="shared" ref="AM333" si="447">IFERROR(IF(AN333="","",IF(AN333&lt;=0.2,"Leve",IF(AN333&lt;=0.4,"Menor",IF(AN333&lt;=0.6,"Moderado",IF(AN333&lt;=0.8,"Mayor","Catastrófico"))))),"")</f>
        <v>Mayor</v>
      </c>
      <c r="AN333" s="388">
        <f t="shared" ref="AN333" si="448">IFERROR(LOOKUP(MAX(AL333:AL339)+1,(AL333:AL339)),"")</f>
        <v>0.8</v>
      </c>
      <c r="AO333" s="384" t="str">
        <f t="shared" ref="AO333" si="449">IFERROR(IF(OR(AND(AJ333="Muy Baja",AM333="Leve"),AND(AJ333="Muy Baja",AM333="Menor"),AND(AJ333="Baja",AM333="Leve")),"Bajo",IF(OR(AND(AJ333="Muy baja",AM333="Moderado"),AND(AJ333="Baja",AM333="Menor"),AND(AJ333="Baja",AM333="Moderado"),AND(AJ333="Media",AM333="Leve"),AND(AJ333="Media",AM333="Menor"),AND(AJ333="Media",AM333="Moderado"),AND(AJ333="Alta",AM333="Leve"),AND(AJ333="Alta",AM333="Menor")),"Moderado",IF(OR(AND(AJ333="Muy Baja",AM333="Mayor"),AND(AJ333="Baja",AM333="Mayor"),AND(AJ333="Media",AM333="Mayor"),AND(AJ333="Alta",AM333="Moderado"),AND(AJ333="Alta",AM333="Mayor"),AND(AJ333="Muy Alta",AM333="Leve"),AND(AJ333="Muy Alta",AM333="Menor"),AND(AJ333="Muy Alta",AM333="Moderado"),AND(AJ333="Muy Alta",AM333="Mayor")),"Alto",IF(OR(AND(AJ333="Muy Baja",AM333="Catastrófico"),AND(AJ333="Baja",AM333="Catastrófico"),AND(AJ333="Media",AM333="Catastrófico"),AND(AJ333="Alta",AM333="Catastrófico"),AND(AJ333="Muy Alta",AM333="Catastrófico")),"Extremo","")))),"")</f>
        <v>Alto</v>
      </c>
      <c r="AP333" s="367" t="s">
        <v>104</v>
      </c>
      <c r="AQ333" s="120" t="s">
        <v>105</v>
      </c>
      <c r="AR333" s="119" t="s">
        <v>1746</v>
      </c>
      <c r="AS333" s="119" t="s">
        <v>95</v>
      </c>
      <c r="AT333" s="126" t="s">
        <v>1747</v>
      </c>
      <c r="AU333" s="127" t="s">
        <v>733</v>
      </c>
      <c r="AV333" s="458" t="s">
        <v>1748</v>
      </c>
      <c r="AW333" s="142" t="s">
        <v>91</v>
      </c>
      <c r="AX333" s="253" t="s">
        <v>2866</v>
      </c>
      <c r="AY333" s="271" t="s">
        <v>3678</v>
      </c>
      <c r="AZ333" s="271" t="s">
        <v>3679</v>
      </c>
      <c r="BA333" s="143" t="s">
        <v>105</v>
      </c>
      <c r="BB333" s="253" t="s">
        <v>2866</v>
      </c>
      <c r="BC333" s="271" t="s">
        <v>3172</v>
      </c>
      <c r="BD333" s="271" t="s">
        <v>3173</v>
      </c>
      <c r="BE333" s="373" t="s">
        <v>2891</v>
      </c>
      <c r="BF333" s="373" t="s">
        <v>3252</v>
      </c>
      <c r="BG333" s="373" t="s">
        <v>3253</v>
      </c>
      <c r="BH333" s="131"/>
      <c r="BI333" s="90"/>
      <c r="BJ333" s="90"/>
      <c r="BK333" s="90"/>
      <c r="BL333" s="90"/>
      <c r="BM333" s="90"/>
      <c r="BN333" s="90"/>
      <c r="BO333" s="90"/>
      <c r="BP333" s="90"/>
      <c r="BQ333" s="90"/>
      <c r="BR333" s="90"/>
      <c r="BS333" s="90"/>
      <c r="BT333" s="90"/>
      <c r="BU333" s="90"/>
      <c r="BV333" s="90"/>
      <c r="BW333" s="90"/>
      <c r="BX333" s="90"/>
      <c r="BY333" s="90"/>
      <c r="BZ333" s="90"/>
      <c r="CA333" s="90"/>
      <c r="CB333" s="90"/>
      <c r="CC333" s="90"/>
      <c r="CD333" s="90"/>
      <c r="CE333" s="90"/>
      <c r="CF333" s="90"/>
      <c r="CG333" s="90"/>
      <c r="CH333" s="90"/>
      <c r="CI333" s="90"/>
      <c r="CJ333" s="90"/>
      <c r="CK333" s="90"/>
      <c r="CL333" s="90"/>
      <c r="CM333" s="90"/>
      <c r="CN333" s="90"/>
      <c r="CO333" s="90"/>
      <c r="CP333" s="90"/>
      <c r="CQ333" s="90"/>
      <c r="CR333" s="90"/>
      <c r="CS333" s="90"/>
      <c r="CT333" s="90"/>
      <c r="CU333" s="90"/>
      <c r="CV333" s="90"/>
      <c r="CW333" s="90"/>
      <c r="CX333" s="90"/>
      <c r="CY333" s="90"/>
      <c r="CZ333" s="90"/>
      <c r="DA333" s="90"/>
      <c r="DB333" s="90"/>
      <c r="DC333" s="90"/>
      <c r="DD333" s="90"/>
      <c r="DE333" s="90"/>
      <c r="DF333" s="90"/>
      <c r="DG333" s="90"/>
      <c r="DH333" s="90"/>
      <c r="DI333" s="90"/>
      <c r="DJ333" s="90"/>
      <c r="DK333" s="90"/>
      <c r="DL333" s="90"/>
      <c r="DM333" s="90"/>
      <c r="DN333" s="90"/>
      <c r="DO333" s="90"/>
      <c r="DP333" s="90"/>
      <c r="DQ333" s="90"/>
      <c r="DR333" s="90"/>
      <c r="DS333" s="90"/>
      <c r="DT333" s="90"/>
      <c r="DU333" s="90"/>
      <c r="DV333" s="90"/>
      <c r="DW333" s="90"/>
      <c r="DX333" s="90"/>
      <c r="DY333" s="90"/>
      <c r="DZ333" s="90"/>
      <c r="EA333" s="90"/>
      <c r="EB333" s="90"/>
      <c r="EC333" s="90"/>
      <c r="ED333" s="90"/>
      <c r="EE333" s="90"/>
      <c r="EF333" s="90"/>
      <c r="EG333" s="90"/>
      <c r="EH333" s="90"/>
      <c r="EI333" s="90"/>
      <c r="EJ333" s="90"/>
      <c r="EK333" s="90"/>
      <c r="EL333" s="90"/>
      <c r="EM333" s="90"/>
      <c r="EN333" s="90"/>
      <c r="EO333" s="90"/>
      <c r="EP333" s="90"/>
      <c r="EQ333" s="90"/>
      <c r="ER333" s="90"/>
      <c r="ES333" s="90"/>
      <c r="ET333" s="90"/>
      <c r="EU333" s="90"/>
      <c r="EV333" s="90"/>
      <c r="EW333" s="90"/>
      <c r="EX333" s="90"/>
      <c r="EY333" s="90"/>
      <c r="EZ333" s="90"/>
      <c r="FA333" s="90"/>
      <c r="FB333" s="90"/>
      <c r="FC333" s="90"/>
      <c r="FD333" s="90"/>
      <c r="FE333" s="90"/>
      <c r="FF333" s="90"/>
      <c r="FG333" s="90"/>
      <c r="FH333" s="90"/>
      <c r="FI333" s="90"/>
      <c r="FJ333" s="90"/>
      <c r="FK333" s="90"/>
      <c r="FL333" s="90"/>
      <c r="FM333" s="90"/>
      <c r="FN333" s="90"/>
      <c r="FO333" s="90"/>
      <c r="FP333" s="90"/>
      <c r="FQ333" s="90"/>
      <c r="FR333" s="90"/>
      <c r="FS333" s="90"/>
      <c r="FT333" s="90"/>
      <c r="FU333" s="90"/>
      <c r="FV333" s="90"/>
      <c r="FW333" s="90"/>
      <c r="FX333" s="90"/>
      <c r="FY333" s="90"/>
      <c r="FZ333" s="90"/>
      <c r="GA333" s="90"/>
      <c r="GB333" s="90"/>
      <c r="GC333" s="90"/>
      <c r="GD333" s="90"/>
      <c r="GE333" s="90"/>
      <c r="GF333" s="90"/>
      <c r="GG333" s="90"/>
      <c r="GH333" s="90"/>
      <c r="GI333" s="90"/>
      <c r="GJ333" s="90"/>
      <c r="GK333" s="90"/>
      <c r="GL333" s="90"/>
      <c r="GM333" s="90"/>
      <c r="GN333" s="90"/>
      <c r="GO333" s="90"/>
      <c r="GP333" s="90"/>
      <c r="GQ333" s="90"/>
      <c r="GR333" s="90"/>
      <c r="GS333" s="90"/>
      <c r="GT333" s="90"/>
      <c r="GU333" s="90"/>
      <c r="GV333" s="90"/>
      <c r="GW333" s="90"/>
      <c r="GX333" s="90"/>
      <c r="GY333" s="90"/>
      <c r="GZ333" s="90"/>
      <c r="HA333" s="90"/>
      <c r="HB333" s="90"/>
      <c r="HC333" s="90"/>
      <c r="HD333" s="90"/>
      <c r="HE333" s="90"/>
      <c r="HF333" s="90"/>
      <c r="HG333" s="90"/>
      <c r="HH333" s="90"/>
      <c r="HI333" s="90"/>
      <c r="HJ333" s="90"/>
      <c r="HK333" s="90"/>
      <c r="HL333" s="90"/>
      <c r="HM333" s="90"/>
      <c r="HN333" s="90"/>
      <c r="HO333" s="90"/>
      <c r="HP333" s="90"/>
      <c r="HQ333" s="90"/>
      <c r="HR333" s="90"/>
      <c r="HS333" s="90"/>
      <c r="HT333" s="90"/>
      <c r="HU333" s="90"/>
      <c r="HV333" s="90"/>
      <c r="HW333" s="90"/>
      <c r="HX333" s="90"/>
      <c r="HY333" s="90"/>
      <c r="HZ333" s="90"/>
      <c r="IA333" s="90"/>
      <c r="IB333" s="90"/>
      <c r="IC333" s="90"/>
      <c r="ID333" s="90"/>
      <c r="IE333" s="90"/>
      <c r="IF333" s="90"/>
      <c r="IG333" s="90"/>
      <c r="IH333" s="90"/>
      <c r="II333" s="90"/>
      <c r="IJ333" s="90"/>
      <c r="IK333" s="90"/>
      <c r="IL333" s="90"/>
      <c r="IM333" s="90"/>
      <c r="IN333" s="90"/>
      <c r="IO333" s="90"/>
      <c r="IP333" s="90"/>
      <c r="IQ333" s="90"/>
      <c r="IR333" s="90"/>
      <c r="IS333" s="90"/>
      <c r="IT333" s="90"/>
      <c r="IU333" s="90"/>
      <c r="IV333" s="90"/>
      <c r="IW333" s="90"/>
      <c r="IX333" s="90"/>
      <c r="IY333" s="90"/>
      <c r="IZ333" s="90"/>
      <c r="JA333" s="90"/>
      <c r="JB333" s="90"/>
      <c r="JC333" s="90"/>
      <c r="JD333" s="90"/>
      <c r="JE333" s="90"/>
      <c r="JF333" s="90"/>
      <c r="JG333" s="90"/>
      <c r="JH333" s="90"/>
      <c r="JI333" s="90"/>
      <c r="JJ333" s="90"/>
      <c r="JK333" s="90"/>
      <c r="JL333" s="90"/>
      <c r="JM333" s="90"/>
      <c r="JN333" s="90"/>
      <c r="JO333" s="90"/>
      <c r="JP333" s="90"/>
      <c r="JQ333" s="90"/>
      <c r="JR333" s="90"/>
      <c r="JS333" s="90"/>
      <c r="JT333" s="90"/>
      <c r="JU333" s="90"/>
      <c r="JV333" s="90"/>
      <c r="JW333" s="90"/>
      <c r="JX333" s="90"/>
      <c r="JY333" s="90"/>
      <c r="JZ333" s="90"/>
      <c r="KA333" s="90"/>
      <c r="KB333" s="90"/>
      <c r="KC333" s="90"/>
      <c r="KD333" s="90"/>
      <c r="KE333" s="90"/>
      <c r="KF333" s="90"/>
      <c r="KG333" s="90"/>
      <c r="KH333" s="90"/>
      <c r="KI333" s="90"/>
      <c r="KJ333" s="90"/>
      <c r="KK333" s="90"/>
      <c r="KL333" s="90"/>
      <c r="KM333" s="90"/>
      <c r="KN333" s="90"/>
      <c r="KO333" s="90"/>
      <c r="KP333" s="90"/>
      <c r="KQ333" s="90"/>
      <c r="KR333" s="90"/>
      <c r="KS333" s="90"/>
      <c r="KT333" s="90"/>
      <c r="KU333" s="90"/>
      <c r="KV333" s="90"/>
      <c r="KW333" s="90"/>
      <c r="KX333" s="90"/>
      <c r="KY333" s="90"/>
      <c r="KZ333" s="90"/>
      <c r="LA333" s="90"/>
      <c r="LB333" s="90"/>
      <c r="LC333" s="90"/>
      <c r="LD333" s="90"/>
      <c r="LE333" s="90"/>
      <c r="LF333" s="90"/>
      <c r="LG333" s="90"/>
      <c r="LH333" s="90"/>
      <c r="LI333" s="90"/>
      <c r="LJ333" s="90"/>
      <c r="LK333" s="90"/>
      <c r="LL333" s="90"/>
      <c r="LM333" s="90"/>
      <c r="LN333" s="90"/>
      <c r="LO333" s="90"/>
      <c r="LP333" s="90"/>
      <c r="LQ333" s="90"/>
      <c r="LR333" s="90"/>
      <c r="LS333" s="90"/>
      <c r="LT333" s="90"/>
      <c r="LU333" s="90"/>
      <c r="LV333" s="90"/>
      <c r="LW333" s="90"/>
      <c r="LX333" s="90"/>
      <c r="LY333" s="90"/>
      <c r="LZ333" s="90"/>
      <c r="MA333" s="90"/>
      <c r="MB333" s="90"/>
      <c r="MC333" s="90"/>
      <c r="MD333" s="90"/>
      <c r="ME333" s="90"/>
      <c r="MF333" s="90"/>
      <c r="MG333" s="90"/>
      <c r="MH333" s="90"/>
      <c r="MI333" s="90"/>
      <c r="MJ333" s="90"/>
      <c r="MK333" s="90"/>
      <c r="ML333" s="90"/>
      <c r="MM333" s="90"/>
      <c r="MN333" s="90"/>
      <c r="MO333" s="90"/>
      <c r="MP333" s="90"/>
      <c r="MQ333" s="90"/>
      <c r="MR333" s="90"/>
      <c r="MS333" s="90"/>
      <c r="MT333" s="90"/>
      <c r="MU333" s="90"/>
      <c r="MV333" s="90"/>
      <c r="MW333" s="90"/>
      <c r="MX333" s="90"/>
      <c r="MY333" s="90"/>
      <c r="MZ333" s="90"/>
      <c r="NA333" s="90"/>
      <c r="NB333" s="90"/>
      <c r="NC333" s="90"/>
      <c r="ND333" s="90"/>
      <c r="NE333" s="90"/>
      <c r="NF333" s="90"/>
      <c r="NG333" s="90"/>
      <c r="NH333" s="90"/>
      <c r="NI333" s="90"/>
      <c r="NJ333" s="90"/>
      <c r="NK333" s="90"/>
      <c r="NL333" s="90"/>
      <c r="NM333" s="90"/>
      <c r="NN333" s="90"/>
      <c r="NO333" s="90"/>
      <c r="NP333" s="90"/>
      <c r="NQ333" s="90"/>
      <c r="NR333" s="90"/>
      <c r="NS333" s="90"/>
      <c r="NT333" s="90"/>
      <c r="NU333" s="90"/>
      <c r="NV333" s="90"/>
      <c r="NW333" s="90"/>
      <c r="NX333" s="90"/>
      <c r="NY333" s="90"/>
      <c r="NZ333" s="90"/>
      <c r="OA333" s="90"/>
      <c r="OB333" s="90"/>
      <c r="OC333" s="90"/>
      <c r="OD333" s="90"/>
      <c r="OE333" s="90"/>
      <c r="OF333" s="90"/>
      <c r="OG333" s="90"/>
      <c r="OH333" s="90"/>
      <c r="OI333" s="90"/>
      <c r="OJ333" s="90"/>
      <c r="OK333" s="90"/>
      <c r="OL333" s="90"/>
      <c r="OM333" s="90"/>
      <c r="ON333" s="90"/>
      <c r="OO333" s="90"/>
      <c r="OP333" s="90"/>
      <c r="OQ333" s="90"/>
      <c r="OR333" s="90"/>
      <c r="OS333" s="90"/>
      <c r="OT333" s="90"/>
      <c r="OU333" s="90"/>
      <c r="OV333" s="90"/>
      <c r="OW333" s="90"/>
      <c r="OX333" s="90"/>
      <c r="OY333" s="90"/>
      <c r="OZ333" s="90"/>
      <c r="PA333" s="90"/>
      <c r="PB333" s="90"/>
      <c r="PC333" s="90"/>
      <c r="PD333" s="90"/>
      <c r="PE333" s="90"/>
      <c r="PF333" s="90"/>
      <c r="PG333" s="90"/>
      <c r="PH333" s="90"/>
      <c r="PI333" s="90"/>
      <c r="PJ333" s="90"/>
      <c r="PK333" s="90"/>
      <c r="PL333" s="90"/>
      <c r="PM333" s="90"/>
      <c r="PN333" s="90"/>
      <c r="PO333" s="90"/>
      <c r="PP333" s="90"/>
      <c r="PQ333" s="90"/>
      <c r="PR333" s="90"/>
      <c r="PS333" s="90"/>
      <c r="PT333" s="90"/>
      <c r="PU333" s="90"/>
      <c r="PV333" s="90"/>
      <c r="PW333" s="90"/>
      <c r="PX333" s="90"/>
      <c r="PY333" s="90"/>
      <c r="PZ333" s="90"/>
      <c r="QA333" s="90"/>
      <c r="QB333" s="90"/>
      <c r="QC333" s="90"/>
      <c r="QD333" s="90"/>
      <c r="QE333" s="90"/>
      <c r="QF333" s="90"/>
      <c r="QG333" s="90"/>
      <c r="QH333" s="90"/>
      <c r="QI333" s="90"/>
      <c r="QJ333" s="90"/>
      <c r="QK333" s="90"/>
      <c r="QL333" s="90"/>
      <c r="QM333" s="90"/>
      <c r="QN333" s="90"/>
      <c r="QO333" s="90"/>
      <c r="QP333" s="90"/>
      <c r="QQ333" s="90"/>
      <c r="QR333" s="90"/>
      <c r="QS333" s="90"/>
      <c r="QT333" s="90"/>
      <c r="QU333" s="90"/>
      <c r="QV333" s="90"/>
      <c r="QW333" s="90"/>
      <c r="QX333" s="90"/>
      <c r="QY333" s="90"/>
      <c r="QZ333" s="90"/>
      <c r="RA333" s="90"/>
      <c r="RB333" s="90"/>
      <c r="RC333" s="90"/>
      <c r="RD333" s="90"/>
      <c r="RE333" s="90"/>
      <c r="RF333" s="90"/>
      <c r="RG333" s="90"/>
      <c r="RH333" s="90"/>
      <c r="RI333" s="90"/>
      <c r="RJ333" s="90"/>
      <c r="RK333" s="90"/>
      <c r="RL333" s="90"/>
      <c r="RM333" s="90"/>
      <c r="RN333" s="90"/>
      <c r="RO333" s="90"/>
      <c r="RP333" s="90"/>
      <c r="RQ333" s="90"/>
      <c r="RR333" s="90"/>
      <c r="RS333" s="90"/>
      <c r="RT333" s="90"/>
      <c r="RU333" s="90"/>
      <c r="RV333" s="90"/>
      <c r="RW333" s="90"/>
      <c r="RX333" s="90"/>
      <c r="RY333" s="90"/>
      <c r="RZ333" s="90"/>
      <c r="SA333" s="90"/>
      <c r="SB333" s="90"/>
      <c r="SC333" s="90"/>
      <c r="SD333" s="90"/>
      <c r="SE333" s="90"/>
      <c r="SF333" s="90"/>
      <c r="SG333" s="90"/>
      <c r="SH333" s="90"/>
      <c r="SI333" s="90"/>
      <c r="SJ333" s="90"/>
      <c r="SK333" s="90"/>
      <c r="SL333" s="90"/>
      <c r="SM333" s="90"/>
      <c r="SN333" s="90"/>
      <c r="SO333" s="90"/>
      <c r="SP333" s="90"/>
      <c r="SQ333" s="90"/>
      <c r="SR333" s="90"/>
      <c r="SS333" s="90"/>
      <c r="ST333" s="90"/>
      <c r="SU333" s="90"/>
      <c r="SV333" s="90"/>
      <c r="SW333" s="90"/>
      <c r="SX333" s="90"/>
      <c r="SY333" s="90"/>
      <c r="SZ333" s="90"/>
      <c r="TA333" s="90"/>
      <c r="TB333" s="90"/>
      <c r="TC333" s="90"/>
      <c r="TD333" s="90"/>
      <c r="TE333" s="90"/>
      <c r="TF333" s="90"/>
      <c r="TG333" s="90"/>
      <c r="TH333" s="90"/>
      <c r="TI333" s="90"/>
      <c r="TJ333" s="90"/>
      <c r="TK333" s="90"/>
      <c r="TL333" s="90"/>
      <c r="TM333" s="90"/>
      <c r="TN333" s="90"/>
      <c r="TO333" s="90"/>
      <c r="TP333" s="90"/>
      <c r="TQ333" s="90"/>
      <c r="TR333" s="90"/>
      <c r="TS333" s="90"/>
      <c r="TT333" s="90"/>
      <c r="TU333" s="90"/>
      <c r="TV333" s="90"/>
      <c r="TW333" s="90"/>
      <c r="TX333" s="90"/>
      <c r="TY333" s="90"/>
      <c r="TZ333" s="90"/>
      <c r="UA333" s="90"/>
      <c r="UB333" s="90"/>
      <c r="UC333" s="90"/>
      <c r="UD333" s="90"/>
      <c r="UE333" s="90"/>
      <c r="UF333" s="90"/>
      <c r="UG333" s="90"/>
      <c r="UH333" s="90"/>
      <c r="UI333" s="90"/>
      <c r="UJ333" s="90"/>
      <c r="UK333" s="90"/>
      <c r="UL333" s="90"/>
      <c r="UM333" s="90"/>
      <c r="UN333" s="90"/>
      <c r="UO333" s="90"/>
      <c r="UP333" s="90"/>
      <c r="UQ333" s="90"/>
      <c r="UR333" s="90"/>
      <c r="US333" s="90"/>
      <c r="UT333" s="90"/>
      <c r="UU333" s="90"/>
      <c r="UV333" s="90"/>
      <c r="UW333" s="90"/>
      <c r="UX333" s="90"/>
      <c r="UY333" s="90"/>
      <c r="UZ333" s="90"/>
      <c r="VA333" s="90"/>
      <c r="VB333" s="90"/>
      <c r="VC333" s="90"/>
      <c r="VD333" s="90"/>
      <c r="VE333" s="90"/>
      <c r="VF333" s="90"/>
      <c r="VG333" s="90"/>
      <c r="VH333" s="90"/>
      <c r="VI333" s="90"/>
      <c r="VJ333" s="90"/>
      <c r="VK333" s="90"/>
      <c r="VL333" s="90"/>
      <c r="VM333" s="90"/>
      <c r="VN333" s="90"/>
      <c r="VO333" s="90"/>
      <c r="VP333" s="90"/>
      <c r="VQ333" s="90"/>
      <c r="VR333" s="90"/>
      <c r="VS333" s="90"/>
      <c r="VT333" s="90"/>
      <c r="VU333" s="90"/>
      <c r="VV333" s="90"/>
      <c r="VW333" s="90"/>
      <c r="VX333" s="90"/>
      <c r="VY333" s="90"/>
      <c r="VZ333" s="90"/>
      <c r="WA333" s="90"/>
      <c r="WB333" s="90"/>
      <c r="WC333" s="90"/>
      <c r="WD333" s="90"/>
      <c r="WE333" s="90"/>
      <c r="WF333" s="90"/>
      <c r="WG333" s="90"/>
      <c r="WH333" s="90"/>
      <c r="WI333" s="90"/>
      <c r="WJ333" s="90"/>
      <c r="WK333" s="90"/>
      <c r="WL333" s="90"/>
      <c r="WM333" s="90"/>
      <c r="WN333" s="90"/>
      <c r="WO333" s="90"/>
      <c r="WP333" s="90"/>
      <c r="WQ333" s="90"/>
      <c r="WR333" s="90"/>
      <c r="WS333" s="90"/>
      <c r="WT333" s="90"/>
      <c r="WU333" s="90"/>
      <c r="WV333" s="90"/>
      <c r="WW333" s="90"/>
      <c r="WX333" s="90"/>
      <c r="WY333" s="90"/>
      <c r="WZ333" s="90"/>
      <c r="XA333" s="90"/>
      <c r="XB333" s="90"/>
      <c r="XC333" s="90"/>
      <c r="XD333" s="90"/>
      <c r="XE333" s="90"/>
      <c r="XF333" s="90"/>
      <c r="XG333" s="90"/>
      <c r="XH333" s="90"/>
      <c r="XI333" s="90"/>
      <c r="XJ333" s="90"/>
      <c r="XK333" s="90"/>
      <c r="XL333" s="90"/>
      <c r="XM333" s="90"/>
      <c r="XN333" s="90"/>
      <c r="XO333" s="90"/>
      <c r="XP333" s="90"/>
      <c r="XQ333" s="90"/>
      <c r="XR333" s="90"/>
      <c r="XS333" s="90"/>
      <c r="XT333" s="90"/>
      <c r="XU333" s="90"/>
      <c r="XV333" s="90"/>
      <c r="XW333" s="90"/>
      <c r="XX333" s="90"/>
      <c r="XY333" s="90"/>
      <c r="XZ333" s="90"/>
      <c r="YA333" s="90"/>
      <c r="YB333" s="90"/>
      <c r="YC333" s="90"/>
      <c r="YD333" s="90"/>
      <c r="YE333" s="90"/>
      <c r="YF333" s="90"/>
      <c r="YG333" s="90"/>
      <c r="YH333" s="90"/>
      <c r="YI333" s="90"/>
      <c r="YJ333" s="90"/>
      <c r="YK333" s="90"/>
      <c r="YL333" s="90"/>
      <c r="YM333" s="90"/>
      <c r="YN333" s="90"/>
      <c r="YO333" s="90"/>
      <c r="YP333" s="90"/>
      <c r="YQ333" s="90"/>
      <c r="YR333" s="90"/>
      <c r="YS333" s="90"/>
      <c r="YT333" s="90"/>
      <c r="YU333" s="90"/>
      <c r="YV333" s="90"/>
      <c r="YW333" s="90"/>
      <c r="YX333" s="90"/>
      <c r="YY333" s="90"/>
      <c r="YZ333" s="90"/>
      <c r="ZA333" s="90"/>
      <c r="ZB333" s="90"/>
      <c r="ZC333" s="90"/>
      <c r="ZD333" s="90"/>
      <c r="ZE333" s="90"/>
      <c r="ZF333" s="90"/>
      <c r="ZG333" s="90"/>
      <c r="ZH333" s="90"/>
      <c r="ZI333" s="90"/>
      <c r="ZJ333" s="90"/>
      <c r="ZK333" s="90"/>
      <c r="ZL333" s="90"/>
      <c r="ZM333" s="90"/>
      <c r="ZN333" s="90"/>
      <c r="ZO333" s="90"/>
      <c r="ZP333" s="90"/>
      <c r="ZQ333" s="90"/>
      <c r="ZR333" s="90"/>
      <c r="ZS333" s="90"/>
      <c r="ZT333" s="90"/>
      <c r="ZU333" s="90"/>
      <c r="ZV333" s="90"/>
      <c r="ZW333" s="90"/>
      <c r="ZX333" s="90"/>
      <c r="ZY333" s="90"/>
      <c r="ZZ333" s="90"/>
      <c r="AAA333" s="90"/>
      <c r="AAB333" s="90"/>
      <c r="AAC333" s="90"/>
      <c r="AAD333" s="90"/>
      <c r="AAE333" s="90"/>
      <c r="AAF333" s="90"/>
      <c r="AAG333" s="90"/>
      <c r="AAH333" s="90"/>
      <c r="AAI333" s="90"/>
      <c r="AAJ333" s="90"/>
      <c r="AAK333" s="90"/>
      <c r="AAL333" s="90"/>
      <c r="AAM333" s="90"/>
      <c r="AAN333" s="90"/>
      <c r="AAO333" s="90"/>
      <c r="AAP333" s="90"/>
      <c r="AAQ333" s="90"/>
      <c r="AAR333" s="90"/>
      <c r="AAS333" s="90"/>
      <c r="AAT333" s="90"/>
      <c r="AAU333" s="90"/>
      <c r="AAV333" s="90"/>
      <c r="AAW333" s="90"/>
      <c r="AAX333" s="90"/>
      <c r="AAY333" s="90"/>
      <c r="AAZ333" s="90"/>
      <c r="ABA333" s="90"/>
      <c r="ABB333" s="90"/>
      <c r="ABC333" s="90"/>
      <c r="ABD333" s="90"/>
      <c r="ABE333" s="90"/>
      <c r="ABF333" s="90"/>
      <c r="ABG333" s="90"/>
      <c r="ABH333" s="90"/>
      <c r="ABI333" s="90"/>
      <c r="ABJ333" s="90"/>
      <c r="ABK333" s="90"/>
      <c r="ABL333" s="90"/>
      <c r="ABM333" s="90"/>
      <c r="ABN333" s="90"/>
      <c r="ABO333" s="90"/>
      <c r="ABP333" s="90"/>
      <c r="ABQ333" s="90"/>
      <c r="ABR333" s="90"/>
      <c r="ABS333" s="90"/>
      <c r="ABT333" s="90"/>
      <c r="ABU333" s="90"/>
      <c r="ABV333" s="90"/>
      <c r="ABW333" s="90"/>
      <c r="ABX333" s="90"/>
      <c r="ABY333" s="90"/>
      <c r="ABZ333" s="90"/>
      <c r="ACA333" s="90"/>
      <c r="ACB333" s="90"/>
      <c r="ACC333" s="90"/>
      <c r="ACD333" s="90"/>
      <c r="ACE333" s="90"/>
      <c r="ACF333" s="90"/>
      <c r="ACG333" s="90"/>
      <c r="ACH333" s="90"/>
      <c r="ACI333" s="90"/>
      <c r="ACJ333" s="90"/>
      <c r="ACK333" s="90"/>
      <c r="ACL333" s="90"/>
      <c r="ACM333" s="90"/>
      <c r="ACN333" s="90"/>
      <c r="ACO333" s="90"/>
      <c r="ACP333" s="90"/>
      <c r="ACQ333" s="90"/>
      <c r="ACR333" s="90"/>
      <c r="ACS333" s="90"/>
      <c r="ACT333" s="90"/>
      <c r="ACU333" s="90"/>
      <c r="ACV333" s="90"/>
      <c r="ACW333" s="90"/>
      <c r="ACX333" s="90"/>
      <c r="ACY333" s="90"/>
      <c r="ACZ333" s="90"/>
      <c r="ADA333" s="90"/>
      <c r="ADB333" s="90"/>
      <c r="ADC333" s="90"/>
      <c r="ADD333" s="90"/>
      <c r="ADE333" s="90"/>
      <c r="ADF333" s="90"/>
      <c r="ADG333" s="90"/>
      <c r="ADH333" s="90"/>
      <c r="ADI333" s="90"/>
      <c r="ADJ333" s="90"/>
      <c r="ADK333" s="90"/>
      <c r="ADL333" s="90"/>
      <c r="ADM333" s="90"/>
      <c r="ADN333" s="90"/>
      <c r="ADO333" s="90"/>
      <c r="ADP333" s="90"/>
      <c r="ADQ333" s="90"/>
      <c r="ADR333" s="90"/>
      <c r="ADS333" s="90"/>
      <c r="ADT333" s="90"/>
      <c r="ADU333" s="90"/>
      <c r="ADV333" s="90"/>
      <c r="ADW333" s="90"/>
      <c r="ADX333" s="90"/>
      <c r="ADY333" s="90"/>
      <c r="ADZ333" s="90"/>
      <c r="AEA333" s="90"/>
      <c r="AEB333" s="90"/>
      <c r="AEC333" s="90"/>
      <c r="AED333" s="90"/>
      <c r="AEE333" s="90"/>
      <c r="AEF333" s="90"/>
      <c r="AEG333" s="90"/>
      <c r="AEH333" s="90"/>
      <c r="AEI333" s="90"/>
      <c r="AEJ333" s="90"/>
      <c r="AEK333" s="90"/>
      <c r="AEL333" s="90"/>
      <c r="AEM333" s="90"/>
      <c r="AEN333" s="90"/>
      <c r="AEO333" s="90"/>
      <c r="AEP333" s="90"/>
      <c r="AEQ333" s="90"/>
      <c r="AER333" s="90"/>
      <c r="AES333" s="90"/>
      <c r="AET333" s="90"/>
      <c r="AEU333" s="90"/>
      <c r="AEV333" s="90"/>
      <c r="AEW333" s="90"/>
      <c r="AEX333" s="90"/>
      <c r="AEY333" s="90"/>
      <c r="AEZ333" s="90"/>
      <c r="AFA333" s="90"/>
      <c r="AFB333" s="90"/>
      <c r="AFC333" s="90"/>
      <c r="AFD333" s="90"/>
      <c r="AFE333" s="90"/>
      <c r="AFF333" s="90"/>
      <c r="AFG333" s="90"/>
      <c r="AFH333" s="90"/>
      <c r="AFI333" s="90"/>
      <c r="AFJ333" s="90"/>
      <c r="AFK333" s="90"/>
      <c r="AFL333" s="90"/>
      <c r="AFM333" s="90"/>
      <c r="AFN333" s="90"/>
      <c r="AFO333" s="90"/>
      <c r="AFP333" s="90"/>
      <c r="AFQ333" s="90"/>
      <c r="AFR333" s="90"/>
      <c r="AFS333" s="90"/>
      <c r="AFT333" s="90"/>
      <c r="AFU333" s="90"/>
      <c r="AFV333" s="90"/>
      <c r="AFW333" s="90"/>
      <c r="AFX333" s="90"/>
      <c r="AFY333" s="90"/>
      <c r="AFZ333" s="90"/>
      <c r="AGA333" s="90"/>
      <c r="AGB333" s="90"/>
      <c r="AGC333" s="90"/>
      <c r="AGD333" s="90"/>
      <c r="AGE333" s="90"/>
      <c r="AGF333" s="90"/>
      <c r="AGG333" s="90"/>
      <c r="AGH333" s="90"/>
      <c r="AGI333" s="90"/>
      <c r="AGJ333" s="90"/>
      <c r="AGK333" s="90"/>
      <c r="AGL333" s="90"/>
      <c r="AGM333" s="90"/>
      <c r="AGN333" s="90"/>
      <c r="AGO333" s="90"/>
      <c r="AGP333" s="90"/>
      <c r="AGQ333" s="90"/>
      <c r="AGR333" s="90"/>
      <c r="AGS333" s="90"/>
      <c r="AGT333" s="90"/>
      <c r="AGU333" s="90"/>
      <c r="AGV333" s="90"/>
      <c r="AGW333" s="90"/>
      <c r="AGX333" s="90"/>
      <c r="AGY333" s="90"/>
      <c r="AGZ333" s="90"/>
      <c r="AHA333" s="90"/>
      <c r="AHB333" s="90"/>
      <c r="AHC333" s="90"/>
      <c r="AHD333" s="90"/>
      <c r="AHE333" s="90"/>
      <c r="AHF333" s="90"/>
      <c r="AHG333" s="90"/>
      <c r="AHH333" s="90"/>
      <c r="AHI333" s="90"/>
      <c r="AHJ333" s="90"/>
      <c r="AHK333" s="90"/>
      <c r="AHL333" s="90"/>
      <c r="AHM333" s="90"/>
      <c r="AHN333" s="90"/>
      <c r="AHO333" s="90"/>
      <c r="AHP333" s="90"/>
      <c r="AHQ333" s="90"/>
      <c r="AHR333" s="90"/>
      <c r="AHS333" s="90"/>
      <c r="AHT333" s="90"/>
      <c r="AHU333" s="90"/>
      <c r="AHV333" s="90"/>
      <c r="AHW333" s="90"/>
      <c r="AHX333" s="90"/>
      <c r="AHY333" s="90"/>
      <c r="AHZ333" s="90"/>
      <c r="AIA333" s="90"/>
      <c r="AIB333" s="90"/>
      <c r="AIC333" s="90"/>
      <c r="AID333" s="90"/>
      <c r="AIE333" s="90"/>
      <c r="AIF333" s="90"/>
      <c r="AIG333" s="90"/>
      <c r="AIH333" s="90"/>
      <c r="AII333" s="90"/>
      <c r="AIJ333" s="90"/>
      <c r="AIK333" s="90"/>
      <c r="AIL333" s="90"/>
      <c r="AIM333" s="90"/>
      <c r="AIN333" s="90"/>
      <c r="AIO333" s="90"/>
      <c r="AIP333" s="90"/>
      <c r="AIQ333" s="90"/>
      <c r="AIR333" s="90"/>
      <c r="AIS333" s="90"/>
      <c r="AIT333" s="90"/>
      <c r="AIU333" s="90"/>
      <c r="AIV333" s="90"/>
      <c r="AIW333" s="90"/>
      <c r="AIX333" s="90"/>
      <c r="AIY333" s="90"/>
      <c r="AIZ333" s="90"/>
      <c r="AJA333" s="90"/>
      <c r="AJB333" s="90"/>
      <c r="AJC333" s="90"/>
      <c r="AJD333" s="90"/>
      <c r="AJE333" s="90"/>
      <c r="AJF333" s="90"/>
      <c r="AJG333" s="90"/>
      <c r="AJH333" s="90"/>
      <c r="AJI333" s="90"/>
      <c r="AJJ333" s="90"/>
      <c r="AJK333" s="90"/>
      <c r="AJL333" s="90"/>
      <c r="AJM333" s="90"/>
      <c r="AJN333" s="90"/>
      <c r="AJO333" s="90"/>
      <c r="AJP333" s="90"/>
      <c r="AJQ333" s="90"/>
      <c r="AJR333" s="90"/>
      <c r="AJS333" s="90"/>
      <c r="AJT333" s="90"/>
      <c r="AJU333" s="90"/>
      <c r="AJV333" s="90"/>
      <c r="AJW333" s="90"/>
      <c r="AJX333" s="90"/>
      <c r="AJY333" s="90"/>
      <c r="AJZ333" s="90"/>
      <c r="AKA333" s="90"/>
      <c r="AKB333" s="90"/>
      <c r="AKC333" s="90"/>
      <c r="AKD333" s="90"/>
      <c r="AKE333" s="90"/>
      <c r="AKF333" s="90"/>
      <c r="AKG333" s="90"/>
      <c r="AKH333" s="90"/>
      <c r="AKI333" s="90"/>
      <c r="AKJ333" s="90"/>
      <c r="AKK333" s="90"/>
      <c r="AKL333" s="90"/>
      <c r="AKM333" s="90"/>
      <c r="AKN333" s="90"/>
      <c r="AKO333" s="90"/>
      <c r="AKP333" s="90"/>
      <c r="AKQ333" s="90"/>
      <c r="AKR333" s="90"/>
      <c r="AKS333" s="90"/>
      <c r="AKT333" s="90"/>
      <c r="AKU333" s="90"/>
      <c r="AKV333" s="90"/>
      <c r="AKW333" s="90"/>
      <c r="AKX333" s="90"/>
      <c r="AKY333" s="90"/>
      <c r="AKZ333" s="90"/>
      <c r="ALA333" s="90"/>
      <c r="ALB333" s="90"/>
      <c r="ALC333" s="90"/>
      <c r="ALD333" s="90"/>
      <c r="ALE333" s="90"/>
      <c r="ALF333" s="90"/>
      <c r="ALG333" s="90"/>
      <c r="ALH333" s="90"/>
      <c r="ALI333" s="90"/>
      <c r="ALJ333" s="90"/>
      <c r="ALK333" s="90"/>
      <c r="ALL333" s="90"/>
      <c r="ALM333" s="90"/>
      <c r="ALN333" s="90"/>
      <c r="ALO333" s="90"/>
      <c r="ALP333" s="90"/>
      <c r="ALQ333" s="90"/>
      <c r="ALR333" s="90"/>
      <c r="ALS333" s="90"/>
      <c r="ALT333" s="90"/>
      <c r="ALU333" s="90"/>
      <c r="ALV333" s="90"/>
      <c r="ALW333" s="90"/>
      <c r="ALX333" s="90"/>
      <c r="ALY333" s="90"/>
      <c r="ALZ333" s="90"/>
      <c r="AMA333" s="90"/>
      <c r="AMB333" s="90"/>
      <c r="AMC333" s="90"/>
      <c r="AMD333" s="90"/>
      <c r="AME333" s="90"/>
      <c r="AMF333" s="90"/>
      <c r="AMG333" s="90"/>
      <c r="AMH333" s="90"/>
    </row>
    <row r="334" spans="1:1023" ht="78" customHeight="1">
      <c r="A334" s="430">
        <v>118</v>
      </c>
      <c r="B334" s="433" t="s">
        <v>1736</v>
      </c>
      <c r="C334" s="367"/>
      <c r="D334" s="433" t="s">
        <v>81</v>
      </c>
      <c r="E334" s="433" t="s">
        <v>82</v>
      </c>
      <c r="F334" s="427"/>
      <c r="G334" s="424"/>
      <c r="H334" s="368"/>
      <c r="I334" s="425"/>
      <c r="J334" s="136" t="s">
        <v>735</v>
      </c>
      <c r="K334" s="137" t="s">
        <v>1749</v>
      </c>
      <c r="L334" s="425"/>
      <c r="M334" s="425"/>
      <c r="N334" s="426"/>
      <c r="O334" s="369"/>
      <c r="P334" s="391"/>
      <c r="Q334" s="385"/>
      <c r="R334" s="393"/>
      <c r="S334" s="394"/>
      <c r="T334" s="385"/>
      <c r="U334" s="386"/>
      <c r="V334" s="136" t="s">
        <v>112</v>
      </c>
      <c r="W334" s="116" t="s">
        <v>1750</v>
      </c>
      <c r="X334" s="117" t="s">
        <v>1751</v>
      </c>
      <c r="Y334" s="118" t="s">
        <v>1524</v>
      </c>
      <c r="Z334" s="119" t="s">
        <v>95</v>
      </c>
      <c r="AA334" s="120" t="str">
        <f t="shared" si="365"/>
        <v>Probabilidad</v>
      </c>
      <c r="AB334" s="121" t="s">
        <v>740</v>
      </c>
      <c r="AC334" s="121" t="s">
        <v>728</v>
      </c>
      <c r="AD334" s="122" t="str">
        <f t="shared" si="363"/>
        <v>30%</v>
      </c>
      <c r="AE334" s="121" t="s">
        <v>729</v>
      </c>
      <c r="AF334" s="121" t="s">
        <v>730</v>
      </c>
      <c r="AG334" s="121" t="s">
        <v>731</v>
      </c>
      <c r="AH334" s="123">
        <f>IFERROR(IF(AND(AA333="Probabilidad",AA334="Probabilidad"),(AI333-(+AI333*AD334)),IF(AND(AA334="Probabilidad",AA333="Impacto"),(AI333-(+AI333*AD334)),IF(AA334="Impacto",AI333,""))),"")</f>
        <v>0.16799999999999998</v>
      </c>
      <c r="AI334" s="122">
        <f t="shared" si="364"/>
        <v>0.16799999999999998</v>
      </c>
      <c r="AJ334" s="387"/>
      <c r="AK334" s="388"/>
      <c r="AL334" s="124">
        <f t="shared" ref="AL334:AL339" si="450">IFERROR(IF(AND(AA333="Impacto",AA334="Impacto"),(AL333-(+AL333*AD334)),IF(AND(AA334="Impacto",AA333="Probabilidad"),(AL333-(+AL333*AD334)),IF(AA334="Probabilidad",AL333,""))),"")</f>
        <v>0.8</v>
      </c>
      <c r="AM334" s="389"/>
      <c r="AN334" s="388"/>
      <c r="AO334" s="384"/>
      <c r="AP334" s="367"/>
      <c r="AQ334" s="120" t="s">
        <v>118</v>
      </c>
      <c r="AR334" s="119" t="s">
        <v>1752</v>
      </c>
      <c r="AS334" s="119" t="s">
        <v>95</v>
      </c>
      <c r="AT334" s="126" t="s">
        <v>1753</v>
      </c>
      <c r="AU334" s="127" t="s">
        <v>733</v>
      </c>
      <c r="AV334" s="459"/>
      <c r="AW334" s="142" t="s">
        <v>112</v>
      </c>
      <c r="AX334" s="253" t="s">
        <v>2866</v>
      </c>
      <c r="AY334" s="271" t="s">
        <v>3680</v>
      </c>
      <c r="AZ334" s="271" t="s">
        <v>3681</v>
      </c>
      <c r="BA334" s="143" t="s">
        <v>118</v>
      </c>
      <c r="BB334" s="253" t="s">
        <v>2866</v>
      </c>
      <c r="BC334" s="271" t="s">
        <v>3174</v>
      </c>
      <c r="BD334" s="271" t="s">
        <v>3175</v>
      </c>
      <c r="BE334" s="373"/>
      <c r="BF334" s="373"/>
      <c r="BG334" s="373"/>
      <c r="BH334" s="131"/>
    </row>
    <row r="335" spans="1:1023" ht="94.5" customHeight="1">
      <c r="A335" s="430">
        <v>118</v>
      </c>
      <c r="B335" s="433" t="s">
        <v>1736</v>
      </c>
      <c r="C335" s="367"/>
      <c r="D335" s="433" t="s">
        <v>81</v>
      </c>
      <c r="E335" s="433" t="s">
        <v>82</v>
      </c>
      <c r="F335" s="427"/>
      <c r="G335" s="424"/>
      <c r="H335" s="368"/>
      <c r="I335" s="425"/>
      <c r="J335" s="136" t="s">
        <v>741</v>
      </c>
      <c r="K335" s="137" t="s">
        <v>1754</v>
      </c>
      <c r="L335" s="425"/>
      <c r="M335" s="425"/>
      <c r="N335" s="426"/>
      <c r="O335" s="369"/>
      <c r="P335" s="391"/>
      <c r="Q335" s="385"/>
      <c r="R335" s="393"/>
      <c r="S335" s="394"/>
      <c r="T335" s="385"/>
      <c r="U335" s="386"/>
      <c r="V335" s="136" t="s">
        <v>124</v>
      </c>
      <c r="W335" s="116" t="s">
        <v>1755</v>
      </c>
      <c r="X335" s="117" t="s">
        <v>1756</v>
      </c>
      <c r="Y335" s="118" t="s">
        <v>1524</v>
      </c>
      <c r="Z335" s="119" t="s">
        <v>95</v>
      </c>
      <c r="AA335" s="120" t="str">
        <f t="shared" si="365"/>
        <v>Probabilidad</v>
      </c>
      <c r="AB335" s="121" t="s">
        <v>740</v>
      </c>
      <c r="AC335" s="121" t="s">
        <v>728</v>
      </c>
      <c r="AD335" s="122" t="str">
        <f t="shared" si="363"/>
        <v>30%</v>
      </c>
      <c r="AE335" s="121" t="s">
        <v>729</v>
      </c>
      <c r="AF335" s="121" t="s">
        <v>730</v>
      </c>
      <c r="AG335" s="121" t="s">
        <v>731</v>
      </c>
      <c r="AH335" s="123">
        <f t="shared" ref="AH335:AH339" si="451">IFERROR(IF(AND(AA334="Probabilidad",AA335="Probabilidad"),(AI334-(+AI334*AD335)),IF(AND(AA335="Probabilidad",AA334="Impacto"),(AI334-(+AI334*AD335)),IF(AA335="Impacto",AI334,""))),"")</f>
        <v>0.11759999999999998</v>
      </c>
      <c r="AI335" s="122">
        <f t="shared" si="364"/>
        <v>0.11759999999999998</v>
      </c>
      <c r="AJ335" s="387"/>
      <c r="AK335" s="388"/>
      <c r="AL335" s="124">
        <f t="shared" si="450"/>
        <v>0.8</v>
      </c>
      <c r="AM335" s="389"/>
      <c r="AN335" s="388"/>
      <c r="AO335" s="384"/>
      <c r="AP335" s="367"/>
      <c r="AQ335" s="120" t="s">
        <v>128</v>
      </c>
      <c r="AR335" s="119" t="s">
        <v>1757</v>
      </c>
      <c r="AS335" s="119" t="s">
        <v>95</v>
      </c>
      <c r="AT335" s="126" t="s">
        <v>1046</v>
      </c>
      <c r="AU335" s="127" t="s">
        <v>733</v>
      </c>
      <c r="AV335" s="459"/>
      <c r="AW335" s="142" t="s">
        <v>124</v>
      </c>
      <c r="AX335" s="253" t="s">
        <v>2866</v>
      </c>
      <c r="AY335" s="271" t="s">
        <v>3682</v>
      </c>
      <c r="AZ335" s="271" t="s">
        <v>3683</v>
      </c>
      <c r="BA335" s="143" t="s">
        <v>128</v>
      </c>
      <c r="BB335" s="253" t="s">
        <v>2866</v>
      </c>
      <c r="BC335" s="271" t="s">
        <v>3176</v>
      </c>
      <c r="BD335" s="271" t="s">
        <v>3177</v>
      </c>
      <c r="BE335" s="373"/>
      <c r="BF335" s="373"/>
      <c r="BG335" s="373"/>
      <c r="BH335" s="131"/>
    </row>
    <row r="336" spans="1:1023" ht="91.5" customHeight="1">
      <c r="A336" s="430">
        <v>118</v>
      </c>
      <c r="B336" s="433" t="s">
        <v>1736</v>
      </c>
      <c r="C336" s="367"/>
      <c r="D336" s="433" t="s">
        <v>81</v>
      </c>
      <c r="E336" s="433" t="s">
        <v>82</v>
      </c>
      <c r="F336" s="427"/>
      <c r="G336" s="424"/>
      <c r="H336" s="368"/>
      <c r="I336" s="425"/>
      <c r="J336" s="136" t="s">
        <v>749</v>
      </c>
      <c r="K336" s="137" t="s">
        <v>1758</v>
      </c>
      <c r="L336" s="425"/>
      <c r="M336" s="425"/>
      <c r="N336" s="426"/>
      <c r="O336" s="369"/>
      <c r="P336" s="391"/>
      <c r="Q336" s="385"/>
      <c r="R336" s="393"/>
      <c r="S336" s="394"/>
      <c r="T336" s="385"/>
      <c r="U336" s="386"/>
      <c r="V336" s="136" t="s">
        <v>131</v>
      </c>
      <c r="W336" s="116" t="s">
        <v>1759</v>
      </c>
      <c r="X336" s="117" t="s">
        <v>1760</v>
      </c>
      <c r="Y336" s="118" t="s">
        <v>1524</v>
      </c>
      <c r="Z336" s="119" t="s">
        <v>95</v>
      </c>
      <c r="AA336" s="120" t="str">
        <f t="shared" si="365"/>
        <v>Probabilidad</v>
      </c>
      <c r="AB336" s="121" t="s">
        <v>727</v>
      </c>
      <c r="AC336" s="121" t="s">
        <v>728</v>
      </c>
      <c r="AD336" s="122" t="str">
        <f t="shared" si="363"/>
        <v>40%</v>
      </c>
      <c r="AE336" s="121" t="s">
        <v>954</v>
      </c>
      <c r="AF336" s="121" t="s">
        <v>730</v>
      </c>
      <c r="AG336" s="121" t="s">
        <v>955</v>
      </c>
      <c r="AH336" s="123">
        <f t="shared" si="451"/>
        <v>7.0559999999999984E-2</v>
      </c>
      <c r="AI336" s="122">
        <f t="shared" si="364"/>
        <v>7.0559999999999984E-2</v>
      </c>
      <c r="AJ336" s="387"/>
      <c r="AK336" s="388"/>
      <c r="AL336" s="124">
        <f t="shared" si="450"/>
        <v>0.8</v>
      </c>
      <c r="AM336" s="389"/>
      <c r="AN336" s="388"/>
      <c r="AO336" s="384"/>
      <c r="AP336" s="367"/>
      <c r="AQ336" s="120" t="s">
        <v>136</v>
      </c>
      <c r="AR336" s="119" t="s">
        <v>1761</v>
      </c>
      <c r="AS336" s="119" t="s">
        <v>95</v>
      </c>
      <c r="AT336" s="126" t="s">
        <v>1762</v>
      </c>
      <c r="AU336" s="127" t="s">
        <v>733</v>
      </c>
      <c r="AV336" s="459"/>
      <c r="AW336" s="142" t="s">
        <v>131</v>
      </c>
      <c r="AX336" s="253" t="s">
        <v>2866</v>
      </c>
      <c r="AY336" s="271" t="s">
        <v>3684</v>
      </c>
      <c r="AZ336" s="271" t="s">
        <v>3685</v>
      </c>
      <c r="BA336" s="143" t="s">
        <v>136</v>
      </c>
      <c r="BB336" s="253" t="s">
        <v>2866</v>
      </c>
      <c r="BC336" s="271" t="s">
        <v>3178</v>
      </c>
      <c r="BD336" s="271" t="s">
        <v>3179</v>
      </c>
      <c r="BE336" s="373"/>
      <c r="BF336" s="373"/>
      <c r="BG336" s="373"/>
      <c r="BH336" s="131"/>
    </row>
    <row r="337" spans="1:1022" ht="94.5" customHeight="1">
      <c r="A337" s="430">
        <v>118</v>
      </c>
      <c r="B337" s="433" t="s">
        <v>1736</v>
      </c>
      <c r="C337" s="367"/>
      <c r="D337" s="433" t="s">
        <v>81</v>
      </c>
      <c r="E337" s="433" t="s">
        <v>82</v>
      </c>
      <c r="F337" s="427"/>
      <c r="G337" s="424"/>
      <c r="H337" s="368"/>
      <c r="I337" s="425"/>
      <c r="J337" s="136" t="s">
        <v>756</v>
      </c>
      <c r="K337" s="137"/>
      <c r="L337" s="425"/>
      <c r="M337" s="425"/>
      <c r="N337" s="426"/>
      <c r="O337" s="369"/>
      <c r="P337" s="391"/>
      <c r="Q337" s="385"/>
      <c r="R337" s="393"/>
      <c r="S337" s="394"/>
      <c r="T337" s="385"/>
      <c r="U337" s="386"/>
      <c r="V337" s="136" t="s">
        <v>139</v>
      </c>
      <c r="W337" s="116"/>
      <c r="X337" s="117"/>
      <c r="Y337" s="118"/>
      <c r="Z337" s="119"/>
      <c r="AA337" s="120" t="str">
        <f t="shared" si="365"/>
        <v/>
      </c>
      <c r="AB337" s="121"/>
      <c r="AC337" s="121"/>
      <c r="AD337" s="122" t="str">
        <f t="shared" si="363"/>
        <v/>
      </c>
      <c r="AE337" s="121"/>
      <c r="AF337" s="121"/>
      <c r="AG337" s="121"/>
      <c r="AH337" s="123" t="str">
        <f t="shared" si="451"/>
        <v/>
      </c>
      <c r="AI337" s="122" t="str">
        <f t="shared" si="364"/>
        <v/>
      </c>
      <c r="AJ337" s="387"/>
      <c r="AK337" s="388"/>
      <c r="AL337" s="124" t="str">
        <f t="shared" si="450"/>
        <v/>
      </c>
      <c r="AM337" s="389"/>
      <c r="AN337" s="388"/>
      <c r="AO337" s="384"/>
      <c r="AP337" s="367"/>
      <c r="AQ337" s="120" t="s">
        <v>145</v>
      </c>
      <c r="AR337" s="119"/>
      <c r="AS337" s="119"/>
      <c r="AT337" s="126"/>
      <c r="AU337" s="127"/>
      <c r="AV337" s="459"/>
      <c r="AW337" s="142" t="s">
        <v>139</v>
      </c>
      <c r="AX337" s="128"/>
      <c r="AY337" s="129"/>
      <c r="AZ337" s="130"/>
      <c r="BA337" s="143" t="s">
        <v>145</v>
      </c>
      <c r="BB337" s="128"/>
      <c r="BC337" s="128"/>
      <c r="BD337" s="128"/>
      <c r="BE337" s="373"/>
      <c r="BF337" s="373"/>
      <c r="BG337" s="373"/>
      <c r="BH337" s="131"/>
    </row>
    <row r="338" spans="1:1022" ht="97.5" customHeight="1">
      <c r="A338" s="430">
        <v>118</v>
      </c>
      <c r="B338" s="433" t="s">
        <v>1736</v>
      </c>
      <c r="C338" s="367"/>
      <c r="D338" s="433" t="s">
        <v>81</v>
      </c>
      <c r="E338" s="433" t="s">
        <v>82</v>
      </c>
      <c r="F338" s="427"/>
      <c r="G338" s="424"/>
      <c r="H338" s="368"/>
      <c r="I338" s="425"/>
      <c r="J338" s="136" t="s">
        <v>757</v>
      </c>
      <c r="K338" s="137"/>
      <c r="L338" s="425"/>
      <c r="M338" s="425"/>
      <c r="N338" s="426"/>
      <c r="O338" s="369"/>
      <c r="P338" s="391"/>
      <c r="Q338" s="385"/>
      <c r="R338" s="393"/>
      <c r="S338" s="394"/>
      <c r="T338" s="385"/>
      <c r="U338" s="386"/>
      <c r="V338" s="136" t="s">
        <v>150</v>
      </c>
      <c r="W338" s="116"/>
      <c r="X338" s="117"/>
      <c r="Y338" s="118"/>
      <c r="Z338" s="119"/>
      <c r="AA338" s="120" t="str">
        <f t="shared" si="365"/>
        <v/>
      </c>
      <c r="AB338" s="121"/>
      <c r="AC338" s="121"/>
      <c r="AD338" s="122" t="str">
        <f t="shared" ref="AD338:AD559" si="452">IF(AND(AB338="Preventivo",AC338="Automático"),"50%",IF(AND(AB338="Preventivo",AC338="Manual"),"40%",IF(AND(AB338="Detectivo",AC338="Automático"),"40%",IF(AND(AB338="Detectivo",AC338="Manual"),"30%",IF(AND(AB338="Correctivo",AC338="Automático"),"35%",IF(AND(AB338="Correctivo",AC338="Manual"),"25%",""))))))</f>
        <v/>
      </c>
      <c r="AE338" s="121"/>
      <c r="AF338" s="121"/>
      <c r="AG338" s="121"/>
      <c r="AH338" s="123" t="str">
        <f t="shared" si="451"/>
        <v/>
      </c>
      <c r="AI338" s="122" t="str">
        <f t="shared" ref="AI338:AI559" si="453">AH338</f>
        <v/>
      </c>
      <c r="AJ338" s="387"/>
      <c r="AK338" s="388"/>
      <c r="AL338" s="124" t="str">
        <f t="shared" si="450"/>
        <v/>
      </c>
      <c r="AM338" s="389"/>
      <c r="AN338" s="388"/>
      <c r="AO338" s="384"/>
      <c r="AP338" s="367"/>
      <c r="AQ338" s="120" t="s">
        <v>155</v>
      </c>
      <c r="AR338" s="134"/>
      <c r="AS338" s="134"/>
      <c r="AT338" s="134"/>
      <c r="AU338" s="134"/>
      <c r="AV338" s="459"/>
      <c r="AW338" s="142" t="s">
        <v>150</v>
      </c>
      <c r="AX338" s="128"/>
      <c r="AY338" s="129"/>
      <c r="AZ338" s="130"/>
      <c r="BA338" s="143" t="s">
        <v>155</v>
      </c>
      <c r="BB338" s="128"/>
      <c r="BC338" s="128"/>
      <c r="BD338" s="128"/>
      <c r="BE338" s="373"/>
      <c r="BF338" s="373"/>
      <c r="BG338" s="373"/>
      <c r="BH338" s="131"/>
    </row>
    <row r="339" spans="1:1022" ht="113.25" customHeight="1">
      <c r="A339" s="431">
        <v>118</v>
      </c>
      <c r="B339" s="434" t="s">
        <v>1736</v>
      </c>
      <c r="C339" s="367"/>
      <c r="D339" s="434" t="s">
        <v>81</v>
      </c>
      <c r="E339" s="434" t="s">
        <v>82</v>
      </c>
      <c r="F339" s="427"/>
      <c r="G339" s="424"/>
      <c r="H339" s="368"/>
      <c r="I339" s="425"/>
      <c r="J339" s="136" t="s">
        <v>758</v>
      </c>
      <c r="K339" s="137"/>
      <c r="L339" s="425"/>
      <c r="M339" s="425"/>
      <c r="N339" s="426"/>
      <c r="O339" s="369"/>
      <c r="P339" s="392"/>
      <c r="Q339" s="385"/>
      <c r="R339" s="393"/>
      <c r="S339" s="394"/>
      <c r="T339" s="385"/>
      <c r="U339" s="386"/>
      <c r="V339" s="136" t="s">
        <v>161</v>
      </c>
      <c r="W339" s="116"/>
      <c r="X339" s="117"/>
      <c r="Y339" s="118"/>
      <c r="Z339" s="119"/>
      <c r="AA339" s="120" t="str">
        <f t="shared" ref="AA339:AA560" si="454">IF(OR(AB339="Preventivo",AB339="Detectivo"),"Probabilidad",IF(AB339="Correctivo","Impacto",""))</f>
        <v/>
      </c>
      <c r="AB339" s="121"/>
      <c r="AC339" s="121"/>
      <c r="AD339" s="122" t="str">
        <f t="shared" si="452"/>
        <v/>
      </c>
      <c r="AE339" s="121"/>
      <c r="AF339" s="121"/>
      <c r="AG339" s="121"/>
      <c r="AH339" s="123" t="str">
        <f t="shared" si="451"/>
        <v/>
      </c>
      <c r="AI339" s="122" t="str">
        <f t="shared" si="453"/>
        <v/>
      </c>
      <c r="AJ339" s="387"/>
      <c r="AK339" s="388"/>
      <c r="AL339" s="124" t="str">
        <f t="shared" si="450"/>
        <v/>
      </c>
      <c r="AM339" s="389"/>
      <c r="AN339" s="388"/>
      <c r="AO339" s="384"/>
      <c r="AP339" s="367"/>
      <c r="AQ339" s="120" t="s">
        <v>162</v>
      </c>
      <c r="AR339" s="134"/>
      <c r="AS339" s="134"/>
      <c r="AT339" s="134"/>
      <c r="AU339" s="134"/>
      <c r="AV339" s="460"/>
      <c r="AW339" s="142" t="s">
        <v>161</v>
      </c>
      <c r="AX339" s="128"/>
      <c r="AY339" s="129"/>
      <c r="AZ339" s="130"/>
      <c r="BA339" s="143" t="s">
        <v>162</v>
      </c>
      <c r="BB339" s="128"/>
      <c r="BC339" s="128"/>
      <c r="BD339" s="128"/>
      <c r="BE339" s="373"/>
      <c r="BF339" s="373"/>
      <c r="BG339" s="373"/>
      <c r="BH339" s="131"/>
    </row>
    <row r="340" spans="1:1022" s="144" customFormat="1" ht="101.25" customHeight="1">
      <c r="A340" s="429">
        <v>119</v>
      </c>
      <c r="B340" s="432" t="s">
        <v>712</v>
      </c>
      <c r="C340" s="367" t="s">
        <v>1763</v>
      </c>
      <c r="D340" s="432" t="s">
        <v>81</v>
      </c>
      <c r="E340" s="432" t="s">
        <v>82</v>
      </c>
      <c r="F340" s="427" t="s">
        <v>83</v>
      </c>
      <c r="G340" s="424" t="s">
        <v>1764</v>
      </c>
      <c r="H340" s="368" t="str">
        <f>IF(B340="Seguridad_Información","Posibilidad de "&amp;C340&amp;"con "&amp;M340&amp;" "&amp;"por"&amp;" "&amp;I340&amp;" "&amp;"debido a"&amp;" "&amp;L340,"Posibilidad de"&amp;" "&amp;M340&amp;" "&amp;"por"&amp;" "&amp;I340&amp;" debido a"&amp;" "&amp;L340)</f>
        <v>Posibilidad de Afectación Económica y Reputacional por no realizar la afiliación oportuna de los colaboradores de SAE al sistema de seguridad social debido a falta de ejecución, seguimiento y control en el proceso.</v>
      </c>
      <c r="I340" s="425" t="s">
        <v>1765</v>
      </c>
      <c r="J340" s="136" t="s">
        <v>717</v>
      </c>
      <c r="K340" s="137" t="s">
        <v>1766</v>
      </c>
      <c r="L340" s="425" t="s">
        <v>1722</v>
      </c>
      <c r="M340" s="425" t="s">
        <v>763</v>
      </c>
      <c r="N340" s="426" t="s">
        <v>1767</v>
      </c>
      <c r="O340" s="369" t="s">
        <v>722</v>
      </c>
      <c r="P340" s="390" t="str">
        <f>IF(OR($O340=[3]Tabla_Probabilidad!$D$30,$O340=[3]Tabla_Probabilidad!$D$32,$O340=[3]Tabla_Probabilidad!$J$32),"Muy Baja",IF(OR($O340=[3]Tabla_Probabilidad!$E$30,$O340=[3]Tabla_Probabilidad!$E$32,$O340=[3]Tabla_Probabilidad!$K$32),"Baja",IF(OR($O340=[3]Tabla_Probabilidad!$F$30,$O340=[3]Tabla_Probabilidad!$F$32,$O340=[3]Tabla_Probabilidad!$L$32),"Media",IF(OR($O340=[3]Tabla_Probabilidad!$G$30,$O340=[3]Tabla_Probabilidad!$G$32,$O340=[3]Tabla_Probabilidad!$M$32),"Alta",IF(OR($O340=[3]Tabla_Probabilidad!$H$30,$O340=[3]Tabla_Probabilidad!$H$32,$O340=[3]Tabla_Probabilidad!$N$32),"Muy Alta","")))))</f>
        <v>Media</v>
      </c>
      <c r="Q340" s="385">
        <f t="shared" ref="Q340" si="455">IF(P340="","",IF(P340="Muy Baja",0.2,IF(P340="Baja",0.4,IF(P340="Media",0.6,IF(P340="Alta",0.8,IF(P340="Muy Alta",1,))))))</f>
        <v>0.6</v>
      </c>
      <c r="R340" s="393" t="s">
        <v>787</v>
      </c>
      <c r="S340" s="394" t="str">
        <f>IF(OR($R340=[3]Tabla_Impacto!$D$24,$R340=[3]Tabla_Impacto!$D$27,$R340=[3]Tabla_Impacto!$J$24,$R340=[3]Tabla_Impacto!$P$26,$R340=[3]Tabla_Impacto!$V$26,$R340=[3]Tabla_Impacto!$AB$26),"Leve",IF(OR($R340=[3]Tabla_Impacto!$E$24,$R340=[3]Tabla_Impacto!$E$27,$R340=[3]Tabla_Impacto!$K$24,$R340=[3]Tabla_Impacto!$Q$26,$R340=[3]Tabla_Impacto!$W$26,$R340=[3]Tabla_Impacto!$AC$26),"Menor",IF(OR($R340=[3]Tabla_Impacto!$F$24,$R340=[3]Tabla_Impacto!$F$27,$R340=[3]Tabla_Impacto!$L$24,$R340=[3]Tabla_Impacto!$R$26,$R340=[3]Tabla_Impacto!$X$26,$R340=[3]Tabla_Impacto!$AD$26),"Moderado",IF(OR($R340=[3]Tabla_Impacto!$G$24,$R340=[3]Tabla_Impacto!$G$27,$R340=[3]Tabla_Impacto!$M$24,$R340=[3]Tabla_Impacto!$S$26,$R340=[3]Tabla_Impacto!$Y$26,$R340=[3]Tabla_Impacto!$AE$26),"Mayor",IF(OR($R340=[3]Tabla_Impacto!$H$24,$R340=[3]Tabla_Impacto!$H$27,$R340=[3]Tabla_Impacto!$N$24,$R340=[3]Tabla_Impacto!$T$26,$R340=[3]Tabla_Impacto!$Z$26,$R340=[3]Tabla_Impacto!$AF$26),"Catastrófico","")))))</f>
        <v>Catastrófico</v>
      </c>
      <c r="T340" s="385">
        <f t="shared" ref="T340" si="456">IF(S340="","",IF(S340="Leve",0.2,IF(S340="Menor",0.4,IF(S340="Moderado",0.6,IF(S340="Mayor",0.8,IF(S340="Catastrófico",1,))))))</f>
        <v>1</v>
      </c>
      <c r="U340" s="386" t="str">
        <f t="shared" ref="U340" si="457">IF(OR(AND(P340="Muy Baja",S340="Leve"),AND(P340="Muy Baja",S340="Menor"),AND(P340="Baja",S340="Leve")),"Bajo",IF(OR(AND(P340="Muy baja",S340="Moderado"),AND(P340="Baja",S340="Menor"),AND(P340="Baja",S340="Moderado"),AND(P340="Media",S340="Leve"),AND(P340="Media",S340="Menor"),AND(P340="Media",S340="Moderado"),AND(P340="Alta",S340="Leve"),AND(P340="Alta",S340="Menor")),"Moderado",IF(OR(AND(P340="Muy Baja",S340="Mayor"),AND(P340="Baja",S340="Mayor"),AND(P340="Media",S340="Mayor"),AND(P340="Alta",S340="Moderado"),AND(P340="Alta",S340="Mayor"),AND(P340="Muy Alta",S340="Leve"),AND(P340="Muy Alta",S340="Menor"),AND(P340="Muy Alta",S340="Moderado"),AND(P340="Muy Alta",S340="Mayor")),"Alto",IF(OR(AND(P340="Muy Baja",S340="Catastrófico"),AND(P340="Baja",S340="Catastrófico"),AND(P340="Media",S340="Catastrófico"),AND(P340="Alta",S340="Catastrófico"),AND(P340="Muy Alta",S340="Catastrófico")),"Extremo",""))))</f>
        <v>Extremo</v>
      </c>
      <c r="V340" s="136" t="s">
        <v>91</v>
      </c>
      <c r="W340" s="116" t="s">
        <v>1768</v>
      </c>
      <c r="X340" s="117" t="s">
        <v>1769</v>
      </c>
      <c r="Y340" s="118" t="s">
        <v>1731</v>
      </c>
      <c r="Z340" s="119" t="s">
        <v>95</v>
      </c>
      <c r="AA340" s="120" t="str">
        <f t="shared" si="454"/>
        <v>Probabilidad</v>
      </c>
      <c r="AB340" s="121" t="s">
        <v>740</v>
      </c>
      <c r="AC340" s="121" t="s">
        <v>728</v>
      </c>
      <c r="AD340" s="122" t="str">
        <f t="shared" si="452"/>
        <v>30%</v>
      </c>
      <c r="AE340" s="121" t="s">
        <v>729</v>
      </c>
      <c r="AF340" s="121" t="s">
        <v>730</v>
      </c>
      <c r="AG340" s="121" t="s">
        <v>731</v>
      </c>
      <c r="AH340" s="123">
        <f>IFERROR(IF(AA340="Probabilidad",(Q340-(+Q340*AD340)),IF(AA340="Impacto",Q340,"")),"")</f>
        <v>0.42</v>
      </c>
      <c r="AI340" s="122">
        <f t="shared" si="453"/>
        <v>0.42</v>
      </c>
      <c r="AJ340" s="387" t="str">
        <f t="shared" ref="AJ340" si="458">IFERROR(IF(AK340="","",IF(AK340&lt;=0.2,"Muy Baja",IF(AK340&lt;=0.4,"Baja",IF(AK340&lt;=0.6,"Media",IF(AK340&lt;=0.8,"Alta","Muy Alta"))))),"")</f>
        <v>Muy Baja</v>
      </c>
      <c r="AK340" s="388">
        <f t="shared" ref="AK340" si="459">IFERROR(LOOKUP(MAX(AI340:AI346)+1,(AI340:AI346)),"")</f>
        <v>9.0719999999999995E-2</v>
      </c>
      <c r="AL340" s="124">
        <f>IFERROR(IF(AA340="Impacto",(T340-(+T340*AD340)),IF(AA340="Probabilidad",T340,"")),"")</f>
        <v>1</v>
      </c>
      <c r="AM340" s="389" t="str">
        <f t="shared" ref="AM340" si="460">IFERROR(IF(AN340="","",IF(AN340&lt;=0.2,"Leve",IF(AN340&lt;=0.4,"Menor",IF(AN340&lt;=0.6,"Moderado",IF(AN340&lt;=0.8,"Mayor","Catastrófico"))))),"")</f>
        <v>Catastrófico</v>
      </c>
      <c r="AN340" s="388">
        <f t="shared" ref="AN340" si="461">IFERROR(LOOKUP(MAX(AL340:AL346)+1,(AL340:AL346)),"")</f>
        <v>1</v>
      </c>
      <c r="AO340" s="384" t="str">
        <f t="shared" ref="AO340" si="462">IFERROR(IF(OR(AND(AJ340="Muy Baja",AM340="Leve"),AND(AJ340="Muy Baja",AM340="Menor"),AND(AJ340="Baja",AM340="Leve")),"Bajo",IF(OR(AND(AJ340="Muy baja",AM340="Moderado"),AND(AJ340="Baja",AM340="Menor"),AND(AJ340="Baja",AM340="Moderado"),AND(AJ340="Media",AM340="Leve"),AND(AJ340="Media",AM340="Menor"),AND(AJ340="Media",AM340="Moderado"),AND(AJ340="Alta",AM340="Leve"),AND(AJ340="Alta",AM340="Menor")),"Moderado",IF(OR(AND(AJ340="Muy Baja",AM340="Mayor"),AND(AJ340="Baja",AM340="Mayor"),AND(AJ340="Media",AM340="Mayor"),AND(AJ340="Alta",AM340="Moderado"),AND(AJ340="Alta",AM340="Mayor"),AND(AJ340="Muy Alta",AM340="Leve"),AND(AJ340="Muy Alta",AM340="Menor"),AND(AJ340="Muy Alta",AM340="Moderado"),AND(AJ340="Muy Alta",AM340="Mayor")),"Alto",IF(OR(AND(AJ340="Muy Baja",AM340="Catastrófico"),AND(AJ340="Baja",AM340="Catastrófico"),AND(AJ340="Media",AM340="Catastrófico"),AND(AJ340="Alta",AM340="Catastrófico"),AND(AJ340="Muy Alta",AM340="Catastrófico")),"Extremo","")))),"")</f>
        <v>Extremo</v>
      </c>
      <c r="AP340" s="367" t="s">
        <v>104</v>
      </c>
      <c r="AQ340" s="120" t="s">
        <v>105</v>
      </c>
      <c r="AR340" s="119" t="s">
        <v>1770</v>
      </c>
      <c r="AS340" s="119" t="s">
        <v>95</v>
      </c>
      <c r="AT340" s="126" t="s">
        <v>1771</v>
      </c>
      <c r="AU340" s="127" t="s">
        <v>733</v>
      </c>
      <c r="AV340" s="370" t="s">
        <v>1772</v>
      </c>
      <c r="AW340" s="142" t="s">
        <v>91</v>
      </c>
      <c r="AX340" s="38" t="s">
        <v>2866</v>
      </c>
      <c r="AY340" s="271" t="s">
        <v>3686</v>
      </c>
      <c r="AZ340" s="271" t="s">
        <v>3067</v>
      </c>
      <c r="BA340" s="143" t="s">
        <v>105</v>
      </c>
      <c r="BB340" s="253" t="s">
        <v>2866</v>
      </c>
      <c r="BC340" s="271" t="s">
        <v>3180</v>
      </c>
      <c r="BD340" s="271" t="s">
        <v>3067</v>
      </c>
      <c r="BE340" s="373" t="s">
        <v>2891</v>
      </c>
      <c r="BF340" s="373" t="s">
        <v>3250</v>
      </c>
      <c r="BG340" s="373" t="s">
        <v>3254</v>
      </c>
      <c r="BH340" s="131"/>
      <c r="BI340" s="90"/>
      <c r="BJ340" s="90"/>
      <c r="BK340" s="90"/>
      <c r="BL340" s="90"/>
      <c r="BM340" s="90"/>
      <c r="BN340" s="90"/>
      <c r="BO340" s="90"/>
      <c r="BP340" s="90"/>
      <c r="BQ340" s="90"/>
      <c r="BR340" s="90"/>
      <c r="BS340" s="90"/>
      <c r="BT340" s="90"/>
      <c r="BU340" s="90"/>
      <c r="BV340" s="90"/>
      <c r="BW340" s="90"/>
      <c r="BX340" s="90"/>
      <c r="BY340" s="90"/>
      <c r="BZ340" s="90"/>
      <c r="CA340" s="90"/>
      <c r="CB340" s="90"/>
      <c r="CC340" s="90"/>
      <c r="CD340" s="90"/>
      <c r="CE340" s="90"/>
      <c r="CF340" s="90"/>
      <c r="CG340" s="90"/>
      <c r="CH340" s="90"/>
      <c r="CI340" s="90"/>
      <c r="CJ340" s="90"/>
      <c r="CK340" s="90"/>
      <c r="CL340" s="90"/>
      <c r="CM340" s="90"/>
      <c r="CN340" s="90"/>
      <c r="CO340" s="90"/>
      <c r="CP340" s="90"/>
      <c r="CQ340" s="90"/>
      <c r="CR340" s="90"/>
      <c r="CS340" s="90"/>
      <c r="CT340" s="90"/>
      <c r="CU340" s="90"/>
      <c r="CV340" s="90"/>
      <c r="CW340" s="90"/>
      <c r="CX340" s="90"/>
      <c r="CY340" s="90"/>
      <c r="CZ340" s="90"/>
      <c r="DA340" s="90"/>
      <c r="DB340" s="90"/>
      <c r="DC340" s="90"/>
      <c r="DD340" s="90"/>
      <c r="DE340" s="90"/>
      <c r="DF340" s="90"/>
      <c r="DG340" s="90"/>
      <c r="DH340" s="90"/>
      <c r="DI340" s="90"/>
      <c r="DJ340" s="90"/>
      <c r="DK340" s="90"/>
      <c r="DL340" s="90"/>
      <c r="DM340" s="90"/>
      <c r="DN340" s="90"/>
      <c r="DO340" s="90"/>
      <c r="DP340" s="90"/>
      <c r="DQ340" s="90"/>
      <c r="DR340" s="90"/>
      <c r="DS340" s="90"/>
      <c r="DT340" s="90"/>
      <c r="DU340" s="90"/>
      <c r="DV340" s="90"/>
      <c r="DW340" s="90"/>
      <c r="DX340" s="90"/>
      <c r="DY340" s="90"/>
      <c r="DZ340" s="90"/>
      <c r="EA340" s="90"/>
      <c r="EB340" s="90"/>
      <c r="EC340" s="90"/>
      <c r="ED340" s="90"/>
      <c r="EE340" s="90"/>
      <c r="EF340" s="90"/>
      <c r="EG340" s="90"/>
      <c r="EH340" s="90"/>
      <c r="EI340" s="90"/>
      <c r="EJ340" s="90"/>
      <c r="EK340" s="90"/>
      <c r="EL340" s="90"/>
      <c r="EM340" s="90"/>
      <c r="EN340" s="90"/>
      <c r="EO340" s="90"/>
      <c r="EP340" s="90"/>
      <c r="EQ340" s="90"/>
      <c r="ER340" s="90"/>
      <c r="ES340" s="90"/>
      <c r="ET340" s="90"/>
      <c r="EU340" s="90"/>
      <c r="EV340" s="90"/>
      <c r="EW340" s="90"/>
      <c r="EX340" s="90"/>
      <c r="EY340" s="90"/>
      <c r="EZ340" s="90"/>
      <c r="FA340" s="90"/>
      <c r="FB340" s="90"/>
      <c r="FC340" s="90"/>
      <c r="FD340" s="90"/>
      <c r="FE340" s="90"/>
      <c r="FF340" s="90"/>
      <c r="FG340" s="90"/>
      <c r="FH340" s="90"/>
      <c r="FI340" s="90"/>
      <c r="FJ340" s="90"/>
      <c r="FK340" s="90"/>
      <c r="FL340" s="90"/>
      <c r="FM340" s="90"/>
      <c r="FN340" s="90"/>
      <c r="FO340" s="90"/>
      <c r="FP340" s="90"/>
      <c r="FQ340" s="90"/>
      <c r="FR340" s="90"/>
      <c r="FS340" s="90"/>
      <c r="FT340" s="90"/>
      <c r="FU340" s="90"/>
      <c r="FV340" s="90"/>
      <c r="FW340" s="90"/>
      <c r="FX340" s="90"/>
      <c r="FY340" s="90"/>
      <c r="FZ340" s="90"/>
      <c r="GA340" s="90"/>
      <c r="GB340" s="90"/>
      <c r="GC340" s="90"/>
      <c r="GD340" s="90"/>
      <c r="GE340" s="90"/>
      <c r="GF340" s="90"/>
      <c r="GG340" s="90"/>
      <c r="GH340" s="90"/>
      <c r="GI340" s="90"/>
      <c r="GJ340" s="90"/>
      <c r="GK340" s="90"/>
      <c r="GL340" s="90"/>
      <c r="GM340" s="90"/>
      <c r="GN340" s="90"/>
      <c r="GO340" s="90"/>
      <c r="GP340" s="90"/>
      <c r="GQ340" s="90"/>
      <c r="GR340" s="90"/>
      <c r="GS340" s="90"/>
      <c r="GT340" s="90"/>
      <c r="GU340" s="90"/>
      <c r="GV340" s="90"/>
      <c r="GW340" s="90"/>
      <c r="GX340" s="90"/>
      <c r="GY340" s="90"/>
      <c r="GZ340" s="90"/>
      <c r="HA340" s="90"/>
      <c r="HB340" s="90"/>
      <c r="HC340" s="90"/>
      <c r="HD340" s="90"/>
      <c r="HE340" s="90"/>
      <c r="HF340" s="90"/>
      <c r="HG340" s="90"/>
      <c r="HH340" s="90"/>
      <c r="HI340" s="90"/>
      <c r="HJ340" s="90"/>
      <c r="HK340" s="90"/>
      <c r="HL340" s="90"/>
      <c r="HM340" s="90"/>
      <c r="HN340" s="90"/>
      <c r="HO340" s="90"/>
      <c r="HP340" s="90"/>
      <c r="HQ340" s="90"/>
      <c r="HR340" s="90"/>
      <c r="HS340" s="90"/>
      <c r="HT340" s="90"/>
      <c r="HU340" s="90"/>
      <c r="HV340" s="90"/>
      <c r="HW340" s="90"/>
      <c r="HX340" s="90"/>
      <c r="HY340" s="90"/>
      <c r="HZ340" s="90"/>
      <c r="IA340" s="90"/>
      <c r="IB340" s="90"/>
      <c r="IC340" s="90"/>
      <c r="ID340" s="90"/>
      <c r="IE340" s="90"/>
      <c r="IF340" s="90"/>
      <c r="IG340" s="90"/>
      <c r="IH340" s="90"/>
      <c r="II340" s="90"/>
      <c r="IJ340" s="90"/>
      <c r="IK340" s="90"/>
      <c r="IL340" s="90"/>
      <c r="IM340" s="90"/>
      <c r="IN340" s="90"/>
      <c r="IO340" s="90"/>
      <c r="IP340" s="90"/>
      <c r="IQ340" s="90"/>
      <c r="IR340" s="90"/>
      <c r="IS340" s="90"/>
      <c r="IT340" s="90"/>
      <c r="IU340" s="90"/>
      <c r="IV340" s="90"/>
      <c r="IW340" s="90"/>
      <c r="IX340" s="90"/>
      <c r="IY340" s="90"/>
      <c r="IZ340" s="90"/>
      <c r="JA340" s="90"/>
      <c r="JB340" s="90"/>
      <c r="JC340" s="90"/>
      <c r="JD340" s="90"/>
      <c r="JE340" s="90"/>
      <c r="JF340" s="90"/>
      <c r="JG340" s="90"/>
      <c r="JH340" s="90"/>
      <c r="JI340" s="90"/>
      <c r="JJ340" s="90"/>
      <c r="JK340" s="90"/>
      <c r="JL340" s="90"/>
      <c r="JM340" s="90"/>
      <c r="JN340" s="90"/>
      <c r="JO340" s="90"/>
      <c r="JP340" s="90"/>
      <c r="JQ340" s="90"/>
      <c r="JR340" s="90"/>
      <c r="JS340" s="90"/>
      <c r="JT340" s="90"/>
      <c r="JU340" s="90"/>
      <c r="JV340" s="90"/>
      <c r="JW340" s="90"/>
      <c r="JX340" s="90"/>
      <c r="JY340" s="90"/>
      <c r="JZ340" s="90"/>
      <c r="KA340" s="90"/>
      <c r="KB340" s="90"/>
      <c r="KC340" s="90"/>
      <c r="KD340" s="90"/>
      <c r="KE340" s="90"/>
      <c r="KF340" s="90"/>
      <c r="KG340" s="90"/>
      <c r="KH340" s="90"/>
      <c r="KI340" s="90"/>
      <c r="KJ340" s="90"/>
      <c r="KK340" s="90"/>
      <c r="KL340" s="90"/>
      <c r="KM340" s="90"/>
      <c r="KN340" s="90"/>
      <c r="KO340" s="90"/>
      <c r="KP340" s="90"/>
      <c r="KQ340" s="90"/>
      <c r="KR340" s="90"/>
      <c r="KS340" s="90"/>
      <c r="KT340" s="90"/>
      <c r="KU340" s="90"/>
      <c r="KV340" s="90"/>
      <c r="KW340" s="90"/>
      <c r="KX340" s="90"/>
      <c r="KY340" s="90"/>
      <c r="KZ340" s="90"/>
      <c r="LA340" s="90"/>
      <c r="LB340" s="90"/>
      <c r="LC340" s="90"/>
      <c r="LD340" s="90"/>
      <c r="LE340" s="90"/>
      <c r="LF340" s="90"/>
      <c r="LG340" s="90"/>
      <c r="LH340" s="90"/>
      <c r="LI340" s="90"/>
      <c r="LJ340" s="90"/>
      <c r="LK340" s="90"/>
      <c r="LL340" s="90"/>
      <c r="LM340" s="90"/>
      <c r="LN340" s="90"/>
      <c r="LO340" s="90"/>
      <c r="LP340" s="90"/>
      <c r="LQ340" s="90"/>
      <c r="LR340" s="90"/>
      <c r="LS340" s="90"/>
      <c r="LT340" s="90"/>
      <c r="LU340" s="90"/>
      <c r="LV340" s="90"/>
      <c r="LW340" s="90"/>
      <c r="LX340" s="90"/>
      <c r="LY340" s="90"/>
      <c r="LZ340" s="90"/>
      <c r="MA340" s="90"/>
      <c r="MB340" s="90"/>
      <c r="MC340" s="90"/>
      <c r="MD340" s="90"/>
      <c r="ME340" s="90"/>
      <c r="MF340" s="90"/>
      <c r="MG340" s="90"/>
      <c r="MH340" s="90"/>
      <c r="MI340" s="90"/>
      <c r="MJ340" s="90"/>
      <c r="MK340" s="90"/>
      <c r="ML340" s="90"/>
      <c r="MM340" s="90"/>
      <c r="MN340" s="90"/>
      <c r="MO340" s="90"/>
      <c r="MP340" s="90"/>
      <c r="MQ340" s="90"/>
      <c r="MR340" s="90"/>
      <c r="MS340" s="90"/>
      <c r="MT340" s="90"/>
      <c r="MU340" s="90"/>
      <c r="MV340" s="90"/>
      <c r="MW340" s="90"/>
      <c r="MX340" s="90"/>
      <c r="MY340" s="90"/>
      <c r="MZ340" s="90"/>
      <c r="NA340" s="90"/>
      <c r="NB340" s="90"/>
      <c r="NC340" s="90"/>
      <c r="ND340" s="90"/>
      <c r="NE340" s="90"/>
      <c r="NF340" s="90"/>
      <c r="NG340" s="90"/>
      <c r="NH340" s="90"/>
      <c r="NI340" s="90"/>
      <c r="NJ340" s="90"/>
      <c r="NK340" s="90"/>
      <c r="NL340" s="90"/>
      <c r="NM340" s="90"/>
      <c r="NN340" s="90"/>
      <c r="NO340" s="90"/>
      <c r="NP340" s="90"/>
      <c r="NQ340" s="90"/>
      <c r="NR340" s="90"/>
      <c r="NS340" s="90"/>
      <c r="NT340" s="90"/>
      <c r="NU340" s="90"/>
      <c r="NV340" s="90"/>
      <c r="NW340" s="90"/>
      <c r="NX340" s="90"/>
      <c r="NY340" s="90"/>
      <c r="NZ340" s="90"/>
      <c r="OA340" s="90"/>
      <c r="OB340" s="90"/>
      <c r="OC340" s="90"/>
      <c r="OD340" s="90"/>
      <c r="OE340" s="90"/>
      <c r="OF340" s="90"/>
      <c r="OG340" s="90"/>
      <c r="OH340" s="90"/>
      <c r="OI340" s="90"/>
      <c r="OJ340" s="90"/>
      <c r="OK340" s="90"/>
      <c r="OL340" s="90"/>
      <c r="OM340" s="90"/>
      <c r="ON340" s="90"/>
      <c r="OO340" s="90"/>
      <c r="OP340" s="90"/>
      <c r="OQ340" s="90"/>
      <c r="OR340" s="90"/>
      <c r="OS340" s="90"/>
      <c r="OT340" s="90"/>
      <c r="OU340" s="90"/>
      <c r="OV340" s="90"/>
      <c r="OW340" s="90"/>
      <c r="OX340" s="90"/>
      <c r="OY340" s="90"/>
      <c r="OZ340" s="90"/>
      <c r="PA340" s="90"/>
      <c r="PB340" s="90"/>
      <c r="PC340" s="90"/>
      <c r="PD340" s="90"/>
      <c r="PE340" s="90"/>
      <c r="PF340" s="90"/>
      <c r="PG340" s="90"/>
      <c r="PH340" s="90"/>
      <c r="PI340" s="90"/>
      <c r="PJ340" s="90"/>
      <c r="PK340" s="90"/>
      <c r="PL340" s="90"/>
      <c r="PM340" s="90"/>
      <c r="PN340" s="90"/>
      <c r="PO340" s="90"/>
      <c r="PP340" s="90"/>
      <c r="PQ340" s="90"/>
      <c r="PR340" s="90"/>
      <c r="PS340" s="90"/>
      <c r="PT340" s="90"/>
      <c r="PU340" s="90"/>
      <c r="PV340" s="90"/>
      <c r="PW340" s="90"/>
      <c r="PX340" s="90"/>
      <c r="PY340" s="90"/>
      <c r="PZ340" s="90"/>
      <c r="QA340" s="90"/>
      <c r="QB340" s="90"/>
      <c r="QC340" s="90"/>
      <c r="QD340" s="90"/>
      <c r="QE340" s="90"/>
      <c r="QF340" s="90"/>
      <c r="QG340" s="90"/>
      <c r="QH340" s="90"/>
      <c r="QI340" s="90"/>
      <c r="QJ340" s="90"/>
      <c r="QK340" s="90"/>
      <c r="QL340" s="90"/>
      <c r="QM340" s="90"/>
      <c r="QN340" s="90"/>
      <c r="QO340" s="90"/>
      <c r="QP340" s="90"/>
      <c r="QQ340" s="90"/>
      <c r="QR340" s="90"/>
      <c r="QS340" s="90"/>
      <c r="QT340" s="90"/>
      <c r="QU340" s="90"/>
      <c r="QV340" s="90"/>
      <c r="QW340" s="90"/>
      <c r="QX340" s="90"/>
      <c r="QY340" s="90"/>
      <c r="QZ340" s="90"/>
      <c r="RA340" s="90"/>
      <c r="RB340" s="90"/>
      <c r="RC340" s="90"/>
      <c r="RD340" s="90"/>
      <c r="RE340" s="90"/>
      <c r="RF340" s="90"/>
      <c r="RG340" s="90"/>
      <c r="RH340" s="90"/>
      <c r="RI340" s="90"/>
      <c r="RJ340" s="90"/>
      <c r="RK340" s="90"/>
      <c r="RL340" s="90"/>
      <c r="RM340" s="90"/>
      <c r="RN340" s="90"/>
      <c r="RO340" s="90"/>
      <c r="RP340" s="90"/>
      <c r="RQ340" s="90"/>
      <c r="RR340" s="90"/>
      <c r="RS340" s="90"/>
      <c r="RT340" s="90"/>
      <c r="RU340" s="90"/>
      <c r="RV340" s="90"/>
      <c r="RW340" s="90"/>
      <c r="RX340" s="90"/>
      <c r="RY340" s="90"/>
      <c r="RZ340" s="90"/>
      <c r="SA340" s="90"/>
      <c r="SB340" s="90"/>
      <c r="SC340" s="90"/>
      <c r="SD340" s="90"/>
      <c r="SE340" s="90"/>
      <c r="SF340" s="90"/>
      <c r="SG340" s="90"/>
      <c r="SH340" s="90"/>
      <c r="SI340" s="90"/>
      <c r="SJ340" s="90"/>
      <c r="SK340" s="90"/>
      <c r="SL340" s="90"/>
      <c r="SM340" s="90"/>
      <c r="SN340" s="90"/>
      <c r="SO340" s="90"/>
      <c r="SP340" s="90"/>
      <c r="SQ340" s="90"/>
      <c r="SR340" s="90"/>
      <c r="SS340" s="90"/>
      <c r="ST340" s="90"/>
      <c r="SU340" s="90"/>
      <c r="SV340" s="90"/>
      <c r="SW340" s="90"/>
      <c r="SX340" s="90"/>
      <c r="SY340" s="90"/>
      <c r="SZ340" s="90"/>
      <c r="TA340" s="90"/>
      <c r="TB340" s="90"/>
      <c r="TC340" s="90"/>
      <c r="TD340" s="90"/>
      <c r="TE340" s="90"/>
      <c r="TF340" s="90"/>
      <c r="TG340" s="90"/>
      <c r="TH340" s="90"/>
      <c r="TI340" s="90"/>
      <c r="TJ340" s="90"/>
      <c r="TK340" s="90"/>
      <c r="TL340" s="90"/>
      <c r="TM340" s="90"/>
      <c r="TN340" s="90"/>
      <c r="TO340" s="90"/>
      <c r="TP340" s="90"/>
      <c r="TQ340" s="90"/>
      <c r="TR340" s="90"/>
      <c r="TS340" s="90"/>
      <c r="TT340" s="90"/>
      <c r="TU340" s="90"/>
      <c r="TV340" s="90"/>
      <c r="TW340" s="90"/>
      <c r="TX340" s="90"/>
      <c r="TY340" s="90"/>
      <c r="TZ340" s="90"/>
      <c r="UA340" s="90"/>
      <c r="UB340" s="90"/>
      <c r="UC340" s="90"/>
      <c r="UD340" s="90"/>
      <c r="UE340" s="90"/>
      <c r="UF340" s="90"/>
      <c r="UG340" s="90"/>
      <c r="UH340" s="90"/>
      <c r="UI340" s="90"/>
      <c r="UJ340" s="90"/>
      <c r="UK340" s="90"/>
      <c r="UL340" s="90"/>
      <c r="UM340" s="90"/>
      <c r="UN340" s="90"/>
      <c r="UO340" s="90"/>
      <c r="UP340" s="90"/>
      <c r="UQ340" s="90"/>
      <c r="UR340" s="90"/>
      <c r="US340" s="90"/>
      <c r="UT340" s="90"/>
      <c r="UU340" s="90"/>
      <c r="UV340" s="90"/>
      <c r="UW340" s="90"/>
      <c r="UX340" s="90"/>
      <c r="UY340" s="90"/>
      <c r="UZ340" s="90"/>
      <c r="VA340" s="90"/>
      <c r="VB340" s="90"/>
      <c r="VC340" s="90"/>
      <c r="VD340" s="90"/>
      <c r="VE340" s="90"/>
      <c r="VF340" s="90"/>
      <c r="VG340" s="90"/>
      <c r="VH340" s="90"/>
      <c r="VI340" s="90"/>
      <c r="VJ340" s="90"/>
      <c r="VK340" s="90"/>
      <c r="VL340" s="90"/>
      <c r="VM340" s="90"/>
      <c r="VN340" s="90"/>
      <c r="VO340" s="90"/>
      <c r="VP340" s="90"/>
      <c r="VQ340" s="90"/>
      <c r="VR340" s="90"/>
      <c r="VS340" s="90"/>
      <c r="VT340" s="90"/>
      <c r="VU340" s="90"/>
      <c r="VV340" s="90"/>
      <c r="VW340" s="90"/>
      <c r="VX340" s="90"/>
      <c r="VY340" s="90"/>
      <c r="VZ340" s="90"/>
      <c r="WA340" s="90"/>
      <c r="WB340" s="90"/>
      <c r="WC340" s="90"/>
      <c r="WD340" s="90"/>
      <c r="WE340" s="90"/>
      <c r="WF340" s="90"/>
      <c r="WG340" s="90"/>
      <c r="WH340" s="90"/>
      <c r="WI340" s="90"/>
      <c r="WJ340" s="90"/>
      <c r="WK340" s="90"/>
      <c r="WL340" s="90"/>
      <c r="WM340" s="90"/>
      <c r="WN340" s="90"/>
      <c r="WO340" s="90"/>
      <c r="WP340" s="90"/>
      <c r="WQ340" s="90"/>
      <c r="WR340" s="90"/>
      <c r="WS340" s="90"/>
      <c r="WT340" s="90"/>
      <c r="WU340" s="90"/>
      <c r="WV340" s="90"/>
      <c r="WW340" s="90"/>
      <c r="WX340" s="90"/>
      <c r="WY340" s="90"/>
      <c r="WZ340" s="90"/>
      <c r="XA340" s="90"/>
      <c r="XB340" s="90"/>
      <c r="XC340" s="90"/>
      <c r="XD340" s="90"/>
      <c r="XE340" s="90"/>
      <c r="XF340" s="90"/>
      <c r="XG340" s="90"/>
      <c r="XH340" s="90"/>
      <c r="XI340" s="90"/>
      <c r="XJ340" s="90"/>
      <c r="XK340" s="90"/>
      <c r="XL340" s="90"/>
      <c r="XM340" s="90"/>
      <c r="XN340" s="90"/>
      <c r="XO340" s="90"/>
      <c r="XP340" s="90"/>
      <c r="XQ340" s="90"/>
      <c r="XR340" s="90"/>
      <c r="XS340" s="90"/>
      <c r="XT340" s="90"/>
      <c r="XU340" s="90"/>
      <c r="XV340" s="90"/>
      <c r="XW340" s="90"/>
      <c r="XX340" s="90"/>
      <c r="XY340" s="90"/>
      <c r="XZ340" s="90"/>
      <c r="YA340" s="90"/>
      <c r="YB340" s="90"/>
      <c r="YC340" s="90"/>
      <c r="YD340" s="90"/>
      <c r="YE340" s="90"/>
      <c r="YF340" s="90"/>
      <c r="YG340" s="90"/>
      <c r="YH340" s="90"/>
      <c r="YI340" s="90"/>
      <c r="YJ340" s="90"/>
      <c r="YK340" s="90"/>
      <c r="YL340" s="90"/>
      <c r="YM340" s="90"/>
      <c r="YN340" s="90"/>
      <c r="YO340" s="90"/>
      <c r="YP340" s="90"/>
      <c r="YQ340" s="90"/>
      <c r="YR340" s="90"/>
      <c r="YS340" s="90"/>
      <c r="YT340" s="90"/>
      <c r="YU340" s="90"/>
      <c r="YV340" s="90"/>
      <c r="YW340" s="90"/>
      <c r="YX340" s="90"/>
      <c r="YY340" s="90"/>
      <c r="YZ340" s="90"/>
      <c r="ZA340" s="90"/>
      <c r="ZB340" s="90"/>
      <c r="ZC340" s="90"/>
      <c r="ZD340" s="90"/>
      <c r="ZE340" s="90"/>
      <c r="ZF340" s="90"/>
      <c r="ZG340" s="90"/>
      <c r="ZH340" s="90"/>
      <c r="ZI340" s="90"/>
      <c r="ZJ340" s="90"/>
      <c r="ZK340" s="90"/>
      <c r="ZL340" s="90"/>
      <c r="ZM340" s="90"/>
      <c r="ZN340" s="90"/>
      <c r="ZO340" s="90"/>
      <c r="ZP340" s="90"/>
      <c r="ZQ340" s="90"/>
      <c r="ZR340" s="90"/>
      <c r="ZS340" s="90"/>
      <c r="ZT340" s="90"/>
      <c r="ZU340" s="90"/>
      <c r="ZV340" s="90"/>
      <c r="ZW340" s="90"/>
      <c r="ZX340" s="90"/>
      <c r="ZY340" s="90"/>
      <c r="ZZ340" s="90"/>
      <c r="AAA340" s="90"/>
      <c r="AAB340" s="90"/>
      <c r="AAC340" s="90"/>
      <c r="AAD340" s="90"/>
      <c r="AAE340" s="90"/>
      <c r="AAF340" s="90"/>
      <c r="AAG340" s="90"/>
      <c r="AAH340" s="90"/>
      <c r="AAI340" s="90"/>
      <c r="AAJ340" s="90"/>
      <c r="AAK340" s="90"/>
      <c r="AAL340" s="90"/>
      <c r="AAM340" s="90"/>
      <c r="AAN340" s="90"/>
      <c r="AAO340" s="90"/>
      <c r="AAP340" s="90"/>
      <c r="AAQ340" s="90"/>
      <c r="AAR340" s="90"/>
      <c r="AAS340" s="90"/>
      <c r="AAT340" s="90"/>
      <c r="AAU340" s="90"/>
      <c r="AAV340" s="90"/>
      <c r="AAW340" s="90"/>
      <c r="AAX340" s="90"/>
      <c r="AAY340" s="90"/>
      <c r="AAZ340" s="90"/>
      <c r="ABA340" s="90"/>
      <c r="ABB340" s="90"/>
      <c r="ABC340" s="90"/>
      <c r="ABD340" s="90"/>
      <c r="ABE340" s="90"/>
      <c r="ABF340" s="90"/>
      <c r="ABG340" s="90"/>
      <c r="ABH340" s="90"/>
      <c r="ABI340" s="90"/>
      <c r="ABJ340" s="90"/>
      <c r="ABK340" s="90"/>
      <c r="ABL340" s="90"/>
      <c r="ABM340" s="90"/>
      <c r="ABN340" s="90"/>
      <c r="ABO340" s="90"/>
      <c r="ABP340" s="90"/>
      <c r="ABQ340" s="90"/>
      <c r="ABR340" s="90"/>
      <c r="ABS340" s="90"/>
      <c r="ABT340" s="90"/>
      <c r="ABU340" s="90"/>
      <c r="ABV340" s="90"/>
      <c r="ABW340" s="90"/>
      <c r="ABX340" s="90"/>
      <c r="ABY340" s="90"/>
      <c r="ABZ340" s="90"/>
      <c r="ACA340" s="90"/>
      <c r="ACB340" s="90"/>
      <c r="ACC340" s="90"/>
      <c r="ACD340" s="90"/>
      <c r="ACE340" s="90"/>
      <c r="ACF340" s="90"/>
      <c r="ACG340" s="90"/>
      <c r="ACH340" s="90"/>
      <c r="ACI340" s="90"/>
      <c r="ACJ340" s="90"/>
      <c r="ACK340" s="90"/>
      <c r="ACL340" s="90"/>
      <c r="ACM340" s="90"/>
      <c r="ACN340" s="90"/>
      <c r="ACO340" s="90"/>
      <c r="ACP340" s="90"/>
      <c r="ACQ340" s="90"/>
      <c r="ACR340" s="90"/>
      <c r="ACS340" s="90"/>
      <c r="ACT340" s="90"/>
      <c r="ACU340" s="90"/>
      <c r="ACV340" s="90"/>
      <c r="ACW340" s="90"/>
      <c r="ACX340" s="90"/>
      <c r="ACY340" s="90"/>
      <c r="ACZ340" s="90"/>
      <c r="ADA340" s="90"/>
      <c r="ADB340" s="90"/>
      <c r="ADC340" s="90"/>
      <c r="ADD340" s="90"/>
      <c r="ADE340" s="90"/>
      <c r="ADF340" s="90"/>
      <c r="ADG340" s="90"/>
      <c r="ADH340" s="90"/>
      <c r="ADI340" s="90"/>
      <c r="ADJ340" s="90"/>
      <c r="ADK340" s="90"/>
      <c r="ADL340" s="90"/>
      <c r="ADM340" s="90"/>
      <c r="ADN340" s="90"/>
      <c r="ADO340" s="90"/>
      <c r="ADP340" s="90"/>
      <c r="ADQ340" s="90"/>
      <c r="ADR340" s="90"/>
      <c r="ADS340" s="90"/>
      <c r="ADT340" s="90"/>
      <c r="ADU340" s="90"/>
      <c r="ADV340" s="90"/>
      <c r="ADW340" s="90"/>
      <c r="ADX340" s="90"/>
      <c r="ADY340" s="90"/>
      <c r="ADZ340" s="90"/>
      <c r="AEA340" s="90"/>
      <c r="AEB340" s="90"/>
      <c r="AEC340" s="90"/>
      <c r="AED340" s="90"/>
      <c r="AEE340" s="90"/>
      <c r="AEF340" s="90"/>
      <c r="AEG340" s="90"/>
      <c r="AEH340" s="90"/>
      <c r="AEI340" s="90"/>
      <c r="AEJ340" s="90"/>
      <c r="AEK340" s="90"/>
      <c r="AEL340" s="90"/>
      <c r="AEM340" s="90"/>
      <c r="AEN340" s="90"/>
      <c r="AEO340" s="90"/>
      <c r="AEP340" s="90"/>
      <c r="AEQ340" s="90"/>
      <c r="AER340" s="90"/>
      <c r="AES340" s="90"/>
      <c r="AET340" s="90"/>
      <c r="AEU340" s="90"/>
      <c r="AEV340" s="90"/>
      <c r="AEW340" s="90"/>
      <c r="AEX340" s="90"/>
      <c r="AEY340" s="90"/>
      <c r="AEZ340" s="90"/>
      <c r="AFA340" s="90"/>
      <c r="AFB340" s="90"/>
      <c r="AFC340" s="90"/>
      <c r="AFD340" s="90"/>
      <c r="AFE340" s="90"/>
      <c r="AFF340" s="90"/>
      <c r="AFG340" s="90"/>
      <c r="AFH340" s="90"/>
      <c r="AFI340" s="90"/>
      <c r="AFJ340" s="90"/>
      <c r="AFK340" s="90"/>
      <c r="AFL340" s="90"/>
      <c r="AFM340" s="90"/>
      <c r="AFN340" s="90"/>
      <c r="AFO340" s="90"/>
      <c r="AFP340" s="90"/>
      <c r="AFQ340" s="90"/>
      <c r="AFR340" s="90"/>
      <c r="AFS340" s="90"/>
      <c r="AFT340" s="90"/>
      <c r="AFU340" s="90"/>
      <c r="AFV340" s="90"/>
      <c r="AFW340" s="90"/>
      <c r="AFX340" s="90"/>
      <c r="AFY340" s="90"/>
      <c r="AFZ340" s="90"/>
      <c r="AGA340" s="90"/>
      <c r="AGB340" s="90"/>
      <c r="AGC340" s="90"/>
      <c r="AGD340" s="90"/>
      <c r="AGE340" s="90"/>
      <c r="AGF340" s="90"/>
      <c r="AGG340" s="90"/>
      <c r="AGH340" s="90"/>
      <c r="AGI340" s="90"/>
      <c r="AGJ340" s="90"/>
      <c r="AGK340" s="90"/>
      <c r="AGL340" s="90"/>
      <c r="AGM340" s="90"/>
      <c r="AGN340" s="90"/>
      <c r="AGO340" s="90"/>
      <c r="AGP340" s="90"/>
      <c r="AGQ340" s="90"/>
      <c r="AGR340" s="90"/>
      <c r="AGS340" s="90"/>
      <c r="AGT340" s="90"/>
      <c r="AGU340" s="90"/>
      <c r="AGV340" s="90"/>
      <c r="AGW340" s="90"/>
      <c r="AGX340" s="90"/>
      <c r="AGY340" s="90"/>
      <c r="AGZ340" s="90"/>
      <c r="AHA340" s="90"/>
      <c r="AHB340" s="90"/>
      <c r="AHC340" s="90"/>
      <c r="AHD340" s="90"/>
      <c r="AHE340" s="90"/>
      <c r="AHF340" s="90"/>
      <c r="AHG340" s="90"/>
      <c r="AHH340" s="90"/>
      <c r="AHI340" s="90"/>
      <c r="AHJ340" s="90"/>
      <c r="AHK340" s="90"/>
      <c r="AHL340" s="90"/>
      <c r="AHM340" s="90"/>
      <c r="AHN340" s="90"/>
      <c r="AHO340" s="90"/>
      <c r="AHP340" s="90"/>
      <c r="AHQ340" s="90"/>
      <c r="AHR340" s="90"/>
      <c r="AHS340" s="90"/>
      <c r="AHT340" s="90"/>
      <c r="AHU340" s="90"/>
      <c r="AHV340" s="90"/>
      <c r="AHW340" s="90"/>
      <c r="AHX340" s="90"/>
      <c r="AHY340" s="90"/>
      <c r="AHZ340" s="90"/>
      <c r="AIA340" s="90"/>
      <c r="AIB340" s="90"/>
      <c r="AIC340" s="90"/>
      <c r="AID340" s="90"/>
      <c r="AIE340" s="90"/>
      <c r="AIF340" s="90"/>
      <c r="AIG340" s="90"/>
      <c r="AIH340" s="90"/>
      <c r="AII340" s="90"/>
      <c r="AIJ340" s="90"/>
      <c r="AIK340" s="90"/>
      <c r="AIL340" s="90"/>
      <c r="AIM340" s="90"/>
      <c r="AIN340" s="90"/>
      <c r="AIO340" s="90"/>
      <c r="AIP340" s="90"/>
      <c r="AIQ340" s="90"/>
      <c r="AIR340" s="90"/>
      <c r="AIS340" s="90"/>
      <c r="AIT340" s="90"/>
      <c r="AIU340" s="90"/>
      <c r="AIV340" s="90"/>
      <c r="AIW340" s="90"/>
      <c r="AIX340" s="90"/>
      <c r="AIY340" s="90"/>
      <c r="AIZ340" s="90"/>
      <c r="AJA340" s="90"/>
      <c r="AJB340" s="90"/>
      <c r="AJC340" s="90"/>
      <c r="AJD340" s="90"/>
      <c r="AJE340" s="90"/>
      <c r="AJF340" s="90"/>
      <c r="AJG340" s="90"/>
      <c r="AJH340" s="90"/>
      <c r="AJI340" s="90"/>
      <c r="AJJ340" s="90"/>
      <c r="AJK340" s="90"/>
      <c r="AJL340" s="90"/>
      <c r="AJM340" s="90"/>
      <c r="AJN340" s="90"/>
      <c r="AJO340" s="90"/>
      <c r="AJP340" s="90"/>
      <c r="AJQ340" s="90"/>
      <c r="AJR340" s="90"/>
      <c r="AJS340" s="90"/>
      <c r="AJT340" s="90"/>
      <c r="AJU340" s="90"/>
      <c r="AJV340" s="90"/>
      <c r="AJW340" s="90"/>
      <c r="AJX340" s="90"/>
      <c r="AJY340" s="90"/>
      <c r="AJZ340" s="90"/>
      <c r="AKA340" s="90"/>
      <c r="AKB340" s="90"/>
      <c r="AKC340" s="90"/>
      <c r="AKD340" s="90"/>
      <c r="AKE340" s="90"/>
      <c r="AKF340" s="90"/>
      <c r="AKG340" s="90"/>
      <c r="AKH340" s="90"/>
      <c r="AKI340" s="90"/>
      <c r="AKJ340" s="90"/>
      <c r="AKK340" s="90"/>
      <c r="AKL340" s="90"/>
      <c r="AKM340" s="90"/>
      <c r="AKN340" s="90"/>
      <c r="AKO340" s="90"/>
      <c r="AKP340" s="90"/>
      <c r="AKQ340" s="90"/>
      <c r="AKR340" s="90"/>
      <c r="AKS340" s="90"/>
      <c r="AKT340" s="90"/>
      <c r="AKU340" s="90"/>
      <c r="AKV340" s="90"/>
      <c r="AKW340" s="90"/>
      <c r="AKX340" s="90"/>
      <c r="AKY340" s="90"/>
      <c r="AKZ340" s="90"/>
      <c r="ALA340" s="90"/>
      <c r="ALB340" s="90"/>
      <c r="ALC340" s="90"/>
      <c r="ALD340" s="90"/>
      <c r="ALE340" s="90"/>
      <c r="ALF340" s="90"/>
      <c r="ALG340" s="90"/>
      <c r="ALH340" s="90"/>
      <c r="ALI340" s="90"/>
      <c r="ALJ340" s="90"/>
      <c r="ALK340" s="90"/>
      <c r="ALL340" s="90"/>
      <c r="ALM340" s="90"/>
      <c r="ALN340" s="90"/>
      <c r="ALO340" s="90"/>
      <c r="ALP340" s="90"/>
      <c r="ALQ340" s="90"/>
      <c r="ALR340" s="90"/>
      <c r="ALS340" s="90"/>
      <c r="ALT340" s="90"/>
      <c r="ALU340" s="90"/>
      <c r="ALV340" s="90"/>
      <c r="ALW340" s="90"/>
      <c r="ALX340" s="90"/>
      <c r="ALY340" s="90"/>
      <c r="ALZ340" s="90"/>
      <c r="AMA340" s="90"/>
      <c r="AMB340" s="90"/>
      <c r="AMC340" s="90"/>
      <c r="AMD340" s="90"/>
      <c r="AME340" s="90"/>
      <c r="AMF340" s="90"/>
      <c r="AMG340" s="90"/>
      <c r="AMH340" s="90"/>
    </row>
    <row r="341" spans="1:1022" ht="83.25" customHeight="1">
      <c r="A341" s="430">
        <v>119</v>
      </c>
      <c r="B341" s="433" t="s">
        <v>712</v>
      </c>
      <c r="C341" s="367"/>
      <c r="D341" s="433" t="s">
        <v>81</v>
      </c>
      <c r="E341" s="433" t="s">
        <v>82</v>
      </c>
      <c r="F341" s="427"/>
      <c r="G341" s="424"/>
      <c r="H341" s="368"/>
      <c r="I341" s="425"/>
      <c r="J341" s="136" t="s">
        <v>735</v>
      </c>
      <c r="K341" s="137" t="s">
        <v>1773</v>
      </c>
      <c r="L341" s="425"/>
      <c r="M341" s="425"/>
      <c r="N341" s="426"/>
      <c r="O341" s="369"/>
      <c r="P341" s="391"/>
      <c r="Q341" s="385"/>
      <c r="R341" s="393"/>
      <c r="S341" s="394"/>
      <c r="T341" s="385"/>
      <c r="U341" s="386"/>
      <c r="V341" s="136" t="s">
        <v>112</v>
      </c>
      <c r="W341" s="116" t="s">
        <v>1774</v>
      </c>
      <c r="X341" s="117" t="s">
        <v>1775</v>
      </c>
      <c r="Y341" s="118" t="s">
        <v>1776</v>
      </c>
      <c r="Z341" s="119" t="s">
        <v>95</v>
      </c>
      <c r="AA341" s="120" t="str">
        <f t="shared" si="454"/>
        <v>Probabilidad</v>
      </c>
      <c r="AB341" s="121" t="s">
        <v>727</v>
      </c>
      <c r="AC341" s="121" t="s">
        <v>728</v>
      </c>
      <c r="AD341" s="122" t="str">
        <f t="shared" si="452"/>
        <v>40%</v>
      </c>
      <c r="AE341" s="121" t="s">
        <v>729</v>
      </c>
      <c r="AF341" s="121" t="s">
        <v>730</v>
      </c>
      <c r="AG341" s="121" t="s">
        <v>731</v>
      </c>
      <c r="AH341" s="123">
        <f>IFERROR(IF(AND(AA340="Probabilidad",AA341="Probabilidad"),(AI340-(+AI340*AD341)),IF(AND(AA341="Probabilidad",AA340="Impacto"),(AI340-(+AI340*AD341)),IF(AA341="Impacto",AI340,""))),"")</f>
        <v>0.252</v>
      </c>
      <c r="AI341" s="122">
        <f t="shared" si="453"/>
        <v>0.252</v>
      </c>
      <c r="AJ341" s="387"/>
      <c r="AK341" s="388"/>
      <c r="AL341" s="124">
        <f t="shared" ref="AL341:AL346" si="463">IFERROR(IF(AND(AA340="Impacto",AA341="Impacto"),(AL340-(+AL340*AD341)),IF(AND(AA341="Impacto",AA340="Probabilidad"),(AL340-(+AL340*AD341)),IF(AA341="Probabilidad",AL340,""))),"")</f>
        <v>1</v>
      </c>
      <c r="AM341" s="389"/>
      <c r="AN341" s="388"/>
      <c r="AO341" s="384"/>
      <c r="AP341" s="367"/>
      <c r="AQ341" s="120" t="s">
        <v>118</v>
      </c>
      <c r="AR341" s="119" t="s">
        <v>1777</v>
      </c>
      <c r="AS341" s="119" t="s">
        <v>95</v>
      </c>
      <c r="AT341" s="126" t="s">
        <v>1778</v>
      </c>
      <c r="AU341" s="127" t="s">
        <v>733</v>
      </c>
      <c r="AV341" s="371"/>
      <c r="AW341" s="142" t="s">
        <v>112</v>
      </c>
      <c r="AX341" s="38" t="s">
        <v>2866</v>
      </c>
      <c r="AY341" s="271" t="s">
        <v>3687</v>
      </c>
      <c r="AZ341" s="271" t="s">
        <v>3067</v>
      </c>
      <c r="BA341" s="143" t="s">
        <v>118</v>
      </c>
      <c r="BB341" s="253" t="s">
        <v>2866</v>
      </c>
      <c r="BC341" s="271" t="s">
        <v>3181</v>
      </c>
      <c r="BD341" s="271" t="s">
        <v>3067</v>
      </c>
      <c r="BE341" s="373"/>
      <c r="BF341" s="373"/>
      <c r="BG341" s="373"/>
      <c r="BH341" s="131"/>
    </row>
    <row r="342" spans="1:1022" ht="79.5" customHeight="1">
      <c r="A342" s="430">
        <v>119</v>
      </c>
      <c r="B342" s="433" t="s">
        <v>712</v>
      </c>
      <c r="C342" s="367"/>
      <c r="D342" s="433" t="s">
        <v>81</v>
      </c>
      <c r="E342" s="433" t="s">
        <v>82</v>
      </c>
      <c r="F342" s="427"/>
      <c r="G342" s="424"/>
      <c r="H342" s="368"/>
      <c r="I342" s="425"/>
      <c r="J342" s="136" t="s">
        <v>741</v>
      </c>
      <c r="K342" s="137" t="s">
        <v>1779</v>
      </c>
      <c r="L342" s="425"/>
      <c r="M342" s="425"/>
      <c r="N342" s="426"/>
      <c r="O342" s="369"/>
      <c r="P342" s="391"/>
      <c r="Q342" s="385"/>
      <c r="R342" s="393"/>
      <c r="S342" s="394"/>
      <c r="T342" s="385"/>
      <c r="U342" s="386"/>
      <c r="V342" s="136" t="s">
        <v>124</v>
      </c>
      <c r="W342" s="116" t="s">
        <v>1780</v>
      </c>
      <c r="X342" s="117" t="s">
        <v>1781</v>
      </c>
      <c r="Y342" s="118" t="s">
        <v>1776</v>
      </c>
      <c r="Z342" s="119" t="s">
        <v>95</v>
      </c>
      <c r="AA342" s="120" t="str">
        <f t="shared" si="454"/>
        <v>Probabilidad</v>
      </c>
      <c r="AB342" s="121" t="s">
        <v>727</v>
      </c>
      <c r="AC342" s="121" t="s">
        <v>728</v>
      </c>
      <c r="AD342" s="122" t="str">
        <f t="shared" si="452"/>
        <v>40%</v>
      </c>
      <c r="AE342" s="121" t="s">
        <v>729</v>
      </c>
      <c r="AF342" s="121" t="s">
        <v>730</v>
      </c>
      <c r="AG342" s="121" t="s">
        <v>731</v>
      </c>
      <c r="AH342" s="123">
        <f t="shared" ref="AH342:AH346" si="464">IFERROR(IF(AND(AA341="Probabilidad",AA342="Probabilidad"),(AI341-(+AI341*AD342)),IF(AND(AA342="Probabilidad",AA341="Impacto"),(AI341-(+AI341*AD342)),IF(AA342="Impacto",AI341,""))),"")</f>
        <v>0.1512</v>
      </c>
      <c r="AI342" s="122">
        <f t="shared" si="453"/>
        <v>0.1512</v>
      </c>
      <c r="AJ342" s="387"/>
      <c r="AK342" s="388"/>
      <c r="AL342" s="124">
        <f t="shared" si="463"/>
        <v>1</v>
      </c>
      <c r="AM342" s="389"/>
      <c r="AN342" s="388"/>
      <c r="AO342" s="384"/>
      <c r="AP342" s="367"/>
      <c r="AQ342" s="120" t="s">
        <v>128</v>
      </c>
      <c r="AR342" s="119" t="s">
        <v>1782</v>
      </c>
      <c r="AS342" s="119" t="s">
        <v>95</v>
      </c>
      <c r="AT342" s="126" t="s">
        <v>1783</v>
      </c>
      <c r="AU342" s="127" t="s">
        <v>733</v>
      </c>
      <c r="AV342" s="371"/>
      <c r="AW342" s="142" t="s">
        <v>124</v>
      </c>
      <c r="AX342" s="38" t="s">
        <v>2866</v>
      </c>
      <c r="AY342" s="271" t="s">
        <v>3688</v>
      </c>
      <c r="AZ342" s="271" t="s">
        <v>3067</v>
      </c>
      <c r="BA342" s="143" t="s">
        <v>128</v>
      </c>
      <c r="BB342" s="253" t="s">
        <v>2866</v>
      </c>
      <c r="BC342" s="271" t="s">
        <v>3182</v>
      </c>
      <c r="BD342" s="271" t="s">
        <v>3067</v>
      </c>
      <c r="BE342" s="373"/>
      <c r="BF342" s="373"/>
      <c r="BG342" s="373"/>
      <c r="BH342" s="131"/>
    </row>
    <row r="343" spans="1:1022" ht="87.75" customHeight="1">
      <c r="A343" s="430">
        <v>119</v>
      </c>
      <c r="B343" s="433" t="s">
        <v>712</v>
      </c>
      <c r="C343" s="367"/>
      <c r="D343" s="433" t="s">
        <v>81</v>
      </c>
      <c r="E343" s="433" t="s">
        <v>82</v>
      </c>
      <c r="F343" s="427"/>
      <c r="G343" s="424"/>
      <c r="H343" s="368"/>
      <c r="I343" s="425"/>
      <c r="J343" s="136" t="s">
        <v>749</v>
      </c>
      <c r="K343" s="137" t="s">
        <v>1784</v>
      </c>
      <c r="L343" s="425"/>
      <c r="M343" s="425"/>
      <c r="N343" s="426"/>
      <c r="O343" s="369"/>
      <c r="P343" s="391"/>
      <c r="Q343" s="385"/>
      <c r="R343" s="393"/>
      <c r="S343" s="394"/>
      <c r="T343" s="385"/>
      <c r="U343" s="386"/>
      <c r="V343" s="136" t="s">
        <v>131</v>
      </c>
      <c r="W343" s="116" t="s">
        <v>1785</v>
      </c>
      <c r="X343" s="117" t="s">
        <v>1786</v>
      </c>
      <c r="Y343" s="118" t="s">
        <v>1776</v>
      </c>
      <c r="Z343" s="119" t="s">
        <v>95</v>
      </c>
      <c r="AA343" s="120" t="str">
        <f t="shared" si="454"/>
        <v>Probabilidad</v>
      </c>
      <c r="AB343" s="121" t="s">
        <v>727</v>
      </c>
      <c r="AC343" s="121" t="s">
        <v>728</v>
      </c>
      <c r="AD343" s="122" t="str">
        <f t="shared" si="452"/>
        <v>40%</v>
      </c>
      <c r="AE343" s="121" t="s">
        <v>729</v>
      </c>
      <c r="AF343" s="121" t="s">
        <v>730</v>
      </c>
      <c r="AG343" s="121" t="s">
        <v>731</v>
      </c>
      <c r="AH343" s="123">
        <f t="shared" si="464"/>
        <v>9.0719999999999995E-2</v>
      </c>
      <c r="AI343" s="122">
        <f t="shared" si="453"/>
        <v>9.0719999999999995E-2</v>
      </c>
      <c r="AJ343" s="387"/>
      <c r="AK343" s="388"/>
      <c r="AL343" s="124">
        <f t="shared" si="463"/>
        <v>1</v>
      </c>
      <c r="AM343" s="389"/>
      <c r="AN343" s="388"/>
      <c r="AO343" s="384"/>
      <c r="AP343" s="367"/>
      <c r="AQ343" s="120" t="s">
        <v>136</v>
      </c>
      <c r="AR343" s="119" t="s">
        <v>1787</v>
      </c>
      <c r="AS343" s="119" t="s">
        <v>95</v>
      </c>
      <c r="AT343" s="126" t="s">
        <v>1788</v>
      </c>
      <c r="AU343" s="127" t="s">
        <v>733</v>
      </c>
      <c r="AV343" s="371"/>
      <c r="AW343" s="142" t="s">
        <v>131</v>
      </c>
      <c r="AX343" s="38" t="s">
        <v>2866</v>
      </c>
      <c r="AY343" s="271" t="s">
        <v>3689</v>
      </c>
      <c r="AZ343" s="271" t="s">
        <v>3067</v>
      </c>
      <c r="BA343" s="143" t="s">
        <v>136</v>
      </c>
      <c r="BB343" s="253" t="s">
        <v>2866</v>
      </c>
      <c r="BC343" s="271" t="s">
        <v>3183</v>
      </c>
      <c r="BD343" s="271" t="s">
        <v>3067</v>
      </c>
      <c r="BE343" s="373"/>
      <c r="BF343" s="373"/>
      <c r="BG343" s="373"/>
      <c r="BH343" s="131"/>
    </row>
    <row r="344" spans="1:1022" ht="18.95" customHeight="1">
      <c r="A344" s="430">
        <v>119</v>
      </c>
      <c r="B344" s="433" t="s">
        <v>712</v>
      </c>
      <c r="C344" s="367"/>
      <c r="D344" s="433" t="s">
        <v>81</v>
      </c>
      <c r="E344" s="433" t="s">
        <v>82</v>
      </c>
      <c r="F344" s="427"/>
      <c r="G344" s="424"/>
      <c r="H344" s="368"/>
      <c r="I344" s="425"/>
      <c r="J344" s="136" t="s">
        <v>756</v>
      </c>
      <c r="K344" s="137"/>
      <c r="L344" s="425"/>
      <c r="M344" s="425"/>
      <c r="N344" s="426"/>
      <c r="O344" s="369"/>
      <c r="P344" s="391"/>
      <c r="Q344" s="385"/>
      <c r="R344" s="393"/>
      <c r="S344" s="394"/>
      <c r="T344" s="385"/>
      <c r="U344" s="386"/>
      <c r="V344" s="136" t="s">
        <v>139</v>
      </c>
      <c r="W344" s="116"/>
      <c r="X344" s="117"/>
      <c r="Y344" s="118"/>
      <c r="Z344" s="116"/>
      <c r="AA344" s="120" t="str">
        <f t="shared" si="454"/>
        <v/>
      </c>
      <c r="AB344" s="121"/>
      <c r="AC344" s="121"/>
      <c r="AD344" s="122" t="str">
        <f t="shared" si="452"/>
        <v/>
      </c>
      <c r="AE344" s="121"/>
      <c r="AF344" s="121"/>
      <c r="AG344" s="121"/>
      <c r="AH344" s="123" t="str">
        <f t="shared" si="464"/>
        <v/>
      </c>
      <c r="AI344" s="122" t="str">
        <f t="shared" si="453"/>
        <v/>
      </c>
      <c r="AJ344" s="387"/>
      <c r="AK344" s="388"/>
      <c r="AL344" s="124" t="str">
        <f t="shared" si="463"/>
        <v/>
      </c>
      <c r="AM344" s="389"/>
      <c r="AN344" s="388"/>
      <c r="AO344" s="384"/>
      <c r="AP344" s="367"/>
      <c r="AQ344" s="120" t="s">
        <v>145</v>
      </c>
      <c r="AR344" s="119"/>
      <c r="AS344" s="119"/>
      <c r="AT344" s="126"/>
      <c r="AU344" s="119"/>
      <c r="AV344" s="371"/>
      <c r="AW344" s="142" t="s">
        <v>139</v>
      </c>
      <c r="AX344" s="128"/>
      <c r="AY344" s="129"/>
      <c r="AZ344" s="130"/>
      <c r="BA344" s="143" t="s">
        <v>145</v>
      </c>
      <c r="BB344" s="128"/>
      <c r="BC344" s="128"/>
      <c r="BD344" s="128"/>
      <c r="BE344" s="373"/>
      <c r="BF344" s="373"/>
      <c r="BG344" s="373"/>
      <c r="BH344" s="131"/>
    </row>
    <row r="345" spans="1:1022" ht="18.95" customHeight="1">
      <c r="A345" s="430">
        <v>119</v>
      </c>
      <c r="B345" s="433" t="s">
        <v>712</v>
      </c>
      <c r="C345" s="367"/>
      <c r="D345" s="433" t="s">
        <v>81</v>
      </c>
      <c r="E345" s="433" t="s">
        <v>82</v>
      </c>
      <c r="F345" s="427"/>
      <c r="G345" s="424"/>
      <c r="H345" s="368"/>
      <c r="I345" s="425"/>
      <c r="J345" s="136" t="s">
        <v>757</v>
      </c>
      <c r="K345" s="137"/>
      <c r="L345" s="425"/>
      <c r="M345" s="425"/>
      <c r="N345" s="426"/>
      <c r="O345" s="369"/>
      <c r="P345" s="391"/>
      <c r="Q345" s="385"/>
      <c r="R345" s="393"/>
      <c r="S345" s="394"/>
      <c r="T345" s="385"/>
      <c r="U345" s="386"/>
      <c r="V345" s="136" t="s">
        <v>150</v>
      </c>
      <c r="W345" s="116"/>
      <c r="X345" s="117"/>
      <c r="Y345" s="118"/>
      <c r="Z345" s="116"/>
      <c r="AA345" s="120" t="str">
        <f t="shared" si="454"/>
        <v/>
      </c>
      <c r="AB345" s="121"/>
      <c r="AC345" s="121"/>
      <c r="AD345" s="122" t="str">
        <f t="shared" si="452"/>
        <v/>
      </c>
      <c r="AE345" s="121"/>
      <c r="AF345" s="121"/>
      <c r="AG345" s="121"/>
      <c r="AH345" s="123" t="str">
        <f t="shared" si="464"/>
        <v/>
      </c>
      <c r="AI345" s="122" t="str">
        <f t="shared" si="453"/>
        <v/>
      </c>
      <c r="AJ345" s="387"/>
      <c r="AK345" s="388"/>
      <c r="AL345" s="124" t="str">
        <f t="shared" si="463"/>
        <v/>
      </c>
      <c r="AM345" s="389"/>
      <c r="AN345" s="388"/>
      <c r="AO345" s="384"/>
      <c r="AP345" s="367"/>
      <c r="AQ345" s="120" t="s">
        <v>155</v>
      </c>
      <c r="AR345" s="119"/>
      <c r="AS345" s="119"/>
      <c r="AT345" s="126"/>
      <c r="AU345" s="119"/>
      <c r="AV345" s="371"/>
      <c r="AW345" s="142" t="s">
        <v>150</v>
      </c>
      <c r="AX345" s="128"/>
      <c r="AY345" s="129"/>
      <c r="AZ345" s="130"/>
      <c r="BA345" s="143" t="s">
        <v>155</v>
      </c>
      <c r="BB345" s="128"/>
      <c r="BC345" s="128"/>
      <c r="BD345" s="128"/>
      <c r="BE345" s="373"/>
      <c r="BF345" s="373"/>
      <c r="BG345" s="373"/>
      <c r="BH345" s="131"/>
    </row>
    <row r="346" spans="1:1022" ht="23.1" customHeight="1">
      <c r="A346" s="431">
        <v>119</v>
      </c>
      <c r="B346" s="434" t="s">
        <v>712</v>
      </c>
      <c r="C346" s="367"/>
      <c r="D346" s="434" t="s">
        <v>81</v>
      </c>
      <c r="E346" s="434" t="s">
        <v>82</v>
      </c>
      <c r="F346" s="427"/>
      <c r="G346" s="424"/>
      <c r="H346" s="368"/>
      <c r="I346" s="425"/>
      <c r="J346" s="136" t="s">
        <v>758</v>
      </c>
      <c r="K346" s="137"/>
      <c r="L346" s="425"/>
      <c r="M346" s="425"/>
      <c r="N346" s="426"/>
      <c r="O346" s="369"/>
      <c r="P346" s="392"/>
      <c r="Q346" s="385"/>
      <c r="R346" s="393"/>
      <c r="S346" s="394"/>
      <c r="T346" s="385"/>
      <c r="U346" s="386"/>
      <c r="V346" s="136" t="s">
        <v>161</v>
      </c>
      <c r="W346" s="116"/>
      <c r="X346" s="117"/>
      <c r="Y346" s="118"/>
      <c r="Z346" s="116"/>
      <c r="AA346" s="120" t="str">
        <f t="shared" si="454"/>
        <v/>
      </c>
      <c r="AB346" s="121"/>
      <c r="AC346" s="121"/>
      <c r="AD346" s="122" t="str">
        <f t="shared" si="452"/>
        <v/>
      </c>
      <c r="AE346" s="121"/>
      <c r="AF346" s="121"/>
      <c r="AG346" s="121"/>
      <c r="AH346" s="123" t="str">
        <f t="shared" si="464"/>
        <v/>
      </c>
      <c r="AI346" s="122" t="str">
        <f t="shared" si="453"/>
        <v/>
      </c>
      <c r="AJ346" s="387"/>
      <c r="AK346" s="388"/>
      <c r="AL346" s="124" t="str">
        <f t="shared" si="463"/>
        <v/>
      </c>
      <c r="AM346" s="389"/>
      <c r="AN346" s="388"/>
      <c r="AO346" s="384"/>
      <c r="AP346" s="367"/>
      <c r="AQ346" s="120" t="s">
        <v>162</v>
      </c>
      <c r="AR346" s="119"/>
      <c r="AS346" s="119"/>
      <c r="AT346" s="126"/>
      <c r="AU346" s="119"/>
      <c r="AV346" s="372"/>
      <c r="AW346" s="142" t="s">
        <v>161</v>
      </c>
      <c r="AX346" s="128"/>
      <c r="AY346" s="129"/>
      <c r="AZ346" s="130"/>
      <c r="BA346" s="143" t="s">
        <v>162</v>
      </c>
      <c r="BB346" s="128"/>
      <c r="BC346" s="128"/>
      <c r="BD346" s="128"/>
      <c r="BE346" s="373"/>
      <c r="BF346" s="373"/>
      <c r="BG346" s="373"/>
      <c r="BH346" s="131"/>
    </row>
    <row r="347" spans="1:1022" s="144" customFormat="1" ht="89.25" customHeight="1">
      <c r="A347" s="429">
        <v>121</v>
      </c>
      <c r="B347" s="432" t="s">
        <v>712</v>
      </c>
      <c r="C347" s="367" t="s">
        <v>713</v>
      </c>
      <c r="D347" s="432" t="s">
        <v>81</v>
      </c>
      <c r="E347" s="432" t="s">
        <v>82</v>
      </c>
      <c r="F347" s="427" t="s">
        <v>83</v>
      </c>
      <c r="G347" s="424" t="s">
        <v>1789</v>
      </c>
      <c r="H347" s="368" t="str">
        <f>IF(B347="Seguridad_Información","Posibilidad de "&amp;C347&amp;"con "&amp;M347&amp;" "&amp;"por"&amp;" "&amp;I347&amp;" "&amp;"debido a"&amp;" "&amp;L347,"Posibilidad de"&amp;" "&amp;M347&amp;" "&amp;"por"&amp;" "&amp;I347&amp;" debido a"&amp;" "&amp;L347)</f>
        <v>Posibilidad de Afectación Económica y Reputacional por inconsistencias en el proceso de desvinculación de los trabajadores, aprendices, judicantes y practicantes de la entidad.  debido a  falencias en la ejecución, seguimiento y control en el proceso</v>
      </c>
      <c r="I347" s="425" t="s">
        <v>1790</v>
      </c>
      <c r="J347" s="136" t="s">
        <v>717</v>
      </c>
      <c r="K347" s="137" t="s">
        <v>1791</v>
      </c>
      <c r="L347" s="468" t="s">
        <v>1792</v>
      </c>
      <c r="M347" s="425" t="s">
        <v>763</v>
      </c>
      <c r="N347" s="426" t="s">
        <v>1793</v>
      </c>
      <c r="O347" s="369" t="s">
        <v>722</v>
      </c>
      <c r="P347" s="390" t="str">
        <f>IF(OR($O347=[3]Tabla_Probabilidad!$D$30,$O347=[3]Tabla_Probabilidad!$D$32,$O347=[3]Tabla_Probabilidad!$J$32),"Muy Baja",IF(OR($O347=[3]Tabla_Probabilidad!$E$30,$O347=[3]Tabla_Probabilidad!$E$32,$O347=[3]Tabla_Probabilidad!$K$32),"Baja",IF(OR($O347=[3]Tabla_Probabilidad!$F$30,$O347=[3]Tabla_Probabilidad!$F$32,$O347=[3]Tabla_Probabilidad!$L$32),"Media",IF(OR($O347=[3]Tabla_Probabilidad!$G$30,$O347=[3]Tabla_Probabilidad!$G$32,$O347=[3]Tabla_Probabilidad!$M$32),"Alta",IF(OR($O347=[3]Tabla_Probabilidad!$H$30,$O347=[3]Tabla_Probabilidad!$H$32,$O347=[3]Tabla_Probabilidad!$N$32),"Muy Alta","")))))</f>
        <v>Media</v>
      </c>
      <c r="Q347" s="385">
        <f t="shared" ref="Q347" si="465">IF(P347="","",IF(P347="Muy Baja",0.2,IF(P347="Baja",0.4,IF(P347="Media",0.6,IF(P347="Alta",0.8,IF(P347="Muy Alta",1,))))))</f>
        <v>0.6</v>
      </c>
      <c r="R347" s="393" t="s">
        <v>849</v>
      </c>
      <c r="S347" s="394" t="str">
        <f>IF(OR($R347=[3]Tabla_Impacto!$D$24,$R347=[3]Tabla_Impacto!$D$27,$R347=[3]Tabla_Impacto!$J$24,$R347=[3]Tabla_Impacto!$P$26,$R347=[3]Tabla_Impacto!$V$26,$R347=[3]Tabla_Impacto!$AB$26),"Leve",IF(OR($R347=[3]Tabla_Impacto!$E$24,$R347=[3]Tabla_Impacto!$E$27,$R347=[3]Tabla_Impacto!$K$24,$R347=[3]Tabla_Impacto!$Q$26,$R347=[3]Tabla_Impacto!$W$26,$R347=[3]Tabla_Impacto!$AC$26),"Menor",IF(OR($R347=[3]Tabla_Impacto!$F$24,$R347=[3]Tabla_Impacto!$F$27,$R347=[3]Tabla_Impacto!$L$24,$R347=[3]Tabla_Impacto!$R$26,$R347=[3]Tabla_Impacto!$X$26,$R347=[3]Tabla_Impacto!$AD$26),"Moderado",IF(OR($R347=[3]Tabla_Impacto!$G$24,$R347=[3]Tabla_Impacto!$G$27,$R347=[3]Tabla_Impacto!$M$24,$R347=[3]Tabla_Impacto!$S$26,$R347=[3]Tabla_Impacto!$Y$26,$R347=[3]Tabla_Impacto!$AE$26),"Mayor",IF(OR($R347=[3]Tabla_Impacto!$H$24,$R347=[3]Tabla_Impacto!$H$27,$R347=[3]Tabla_Impacto!$N$24,$R347=[3]Tabla_Impacto!$T$26,$R347=[3]Tabla_Impacto!$Z$26,$R347=[3]Tabla_Impacto!$AF$26),"Catastrófico","")))))</f>
        <v>Menor</v>
      </c>
      <c r="T347" s="385">
        <f t="shared" ref="T347" si="466">IF(S347="","",IF(S347="Leve",0.2,IF(S347="Menor",0.4,IF(S347="Moderado",0.6,IF(S347="Mayor",0.8,IF(S347="Catastrófico",1,))))))</f>
        <v>0.4</v>
      </c>
      <c r="U347" s="386" t="str">
        <f t="shared" ref="U347" si="467">IF(OR(AND(P347="Muy Baja",S347="Leve"),AND(P347="Muy Baja",S347="Menor"),AND(P347="Baja",S347="Leve")),"Bajo",IF(OR(AND(P347="Muy baja",S347="Moderado"),AND(P347="Baja",S347="Menor"),AND(P347="Baja",S347="Moderado"),AND(P347="Media",S347="Leve"),AND(P347="Media",S347="Menor"),AND(P347="Media",S347="Moderado"),AND(P347="Alta",S347="Leve"),AND(P347="Alta",S347="Menor")),"Moderado",IF(OR(AND(P347="Muy Baja",S347="Mayor"),AND(P347="Baja",S347="Mayor"),AND(P347="Media",S347="Mayor"),AND(P347="Alta",S347="Moderado"),AND(P347="Alta",S347="Mayor"),AND(P347="Muy Alta",S347="Leve"),AND(P347="Muy Alta",S347="Menor"),AND(P347="Muy Alta",S347="Moderado"),AND(P347="Muy Alta",S347="Mayor")),"Alto",IF(OR(AND(P347="Muy Baja",S347="Catastrófico"),AND(P347="Baja",S347="Catastrófico"),AND(P347="Media",S347="Catastrófico"),AND(P347="Alta",S347="Catastrófico"),AND(P347="Muy Alta",S347="Catastrófico")),"Extremo",""))))</f>
        <v>Moderado</v>
      </c>
      <c r="V347" s="136" t="s">
        <v>91</v>
      </c>
      <c r="W347" s="116" t="s">
        <v>1794</v>
      </c>
      <c r="X347" s="117" t="s">
        <v>1795</v>
      </c>
      <c r="Y347" s="118" t="s">
        <v>1796</v>
      </c>
      <c r="Z347" s="119" t="s">
        <v>95</v>
      </c>
      <c r="AA347" s="120" t="str">
        <f t="shared" si="454"/>
        <v>Probabilidad</v>
      </c>
      <c r="AB347" s="121" t="s">
        <v>727</v>
      </c>
      <c r="AC347" s="121" t="s">
        <v>728</v>
      </c>
      <c r="AD347" s="122" t="str">
        <f t="shared" si="452"/>
        <v>40%</v>
      </c>
      <c r="AE347" s="121" t="s">
        <v>729</v>
      </c>
      <c r="AF347" s="121" t="s">
        <v>730</v>
      </c>
      <c r="AG347" s="121" t="s">
        <v>731</v>
      </c>
      <c r="AH347" s="123">
        <f>IFERROR(IF(AA347="Probabilidad",(Q347-(+Q347*AD347)),IF(AA347="Impacto",Q347,"")),"")</f>
        <v>0.36</v>
      </c>
      <c r="AI347" s="122">
        <f t="shared" si="453"/>
        <v>0.36</v>
      </c>
      <c r="AJ347" s="387" t="str">
        <f t="shared" ref="AJ347" si="468">IFERROR(IF(AK347="","",IF(AK347&lt;=0.2,"Muy Baja",IF(AK347&lt;=0.4,"Baja",IF(AK347&lt;=0.6,"Media",IF(AK347&lt;=0.8,"Alta","Muy Alta"))))),"")</f>
        <v>Muy Baja</v>
      </c>
      <c r="AK347" s="388">
        <f t="shared" ref="AK347" si="469">IFERROR(LOOKUP(MAX(AI347:AI353)+1,(AI347:AI353)),"")</f>
        <v>5.4431999999999994E-2</v>
      </c>
      <c r="AL347" s="124">
        <f>IFERROR(IF(AA347="Impacto",(T347-(+T347*AD347)),IF(AA347="Probabilidad",T347,"")),"")</f>
        <v>0.4</v>
      </c>
      <c r="AM347" s="389" t="str">
        <f t="shared" ref="AM347" si="470">IFERROR(IF(AN347="","",IF(AN347&lt;=0.2,"Leve",IF(AN347&lt;=0.4,"Menor",IF(AN347&lt;=0.6,"Moderado",IF(AN347&lt;=0.8,"Mayor","Catastrófico"))))),"")</f>
        <v>Menor</v>
      </c>
      <c r="AN347" s="388">
        <f t="shared" ref="AN347" si="471">IFERROR(LOOKUP(MAX(AL347:AL353)+1,(AL347:AL353)),"")</f>
        <v>0.4</v>
      </c>
      <c r="AO347" s="384" t="str">
        <f t="shared" ref="AO347" si="472">IFERROR(IF(OR(AND(AJ347="Muy Baja",AM347="Leve"),AND(AJ347="Muy Baja",AM347="Menor"),AND(AJ347="Baja",AM347="Leve")),"Bajo",IF(OR(AND(AJ347="Muy baja",AM347="Moderado"),AND(AJ347="Baja",AM347="Menor"),AND(AJ347="Baja",AM347="Moderado"),AND(AJ347="Media",AM347="Leve"),AND(AJ347="Media",AM347="Menor"),AND(AJ347="Media",AM347="Moderado"),AND(AJ347="Alta",AM347="Leve"),AND(AJ347="Alta",AM347="Menor")),"Moderado",IF(OR(AND(AJ347="Muy Baja",AM347="Mayor"),AND(AJ347="Baja",AM347="Mayor"),AND(AJ347="Media",AM347="Mayor"),AND(AJ347="Alta",AM347="Moderado"),AND(AJ347="Alta",AM347="Mayor"),AND(AJ347="Muy Alta",AM347="Leve"),AND(AJ347="Muy Alta",AM347="Menor"),AND(AJ347="Muy Alta",AM347="Moderado"),AND(AJ347="Muy Alta",AM347="Mayor")),"Alto",IF(OR(AND(AJ347="Muy Baja",AM347="Catastrófico"),AND(AJ347="Baja",AM347="Catastrófico"),AND(AJ347="Media",AM347="Catastrófico"),AND(AJ347="Alta",AM347="Catastrófico"),AND(AJ347="Muy Alta",AM347="Catastrófico")),"Extremo","")))),"")</f>
        <v>Bajo</v>
      </c>
      <c r="AP347" s="367" t="s">
        <v>821</v>
      </c>
      <c r="AQ347" s="120" t="s">
        <v>105</v>
      </c>
      <c r="AR347" s="134" t="s">
        <v>94</v>
      </c>
      <c r="AS347" s="134" t="s">
        <v>94</v>
      </c>
      <c r="AT347" s="134" t="s">
        <v>94</v>
      </c>
      <c r="AU347" s="134" t="s">
        <v>94</v>
      </c>
      <c r="AV347" s="370" t="s">
        <v>1797</v>
      </c>
      <c r="AW347" s="142" t="s">
        <v>91</v>
      </c>
      <c r="AX347" s="253" t="s">
        <v>2866</v>
      </c>
      <c r="AY347" s="271" t="s">
        <v>3690</v>
      </c>
      <c r="AZ347" s="271" t="s">
        <v>3691</v>
      </c>
      <c r="BA347" s="143" t="s">
        <v>105</v>
      </c>
      <c r="BB347" s="128"/>
      <c r="BC347" s="128"/>
      <c r="BD347" s="128"/>
      <c r="BE347" s="373" t="s">
        <v>2891</v>
      </c>
      <c r="BF347" s="494" t="s">
        <v>3255</v>
      </c>
      <c r="BG347" s="373" t="s">
        <v>3251</v>
      </c>
      <c r="BH347" s="131"/>
      <c r="BI347" s="90"/>
      <c r="BJ347" s="90"/>
      <c r="BK347" s="90"/>
      <c r="BL347" s="90"/>
      <c r="BM347" s="90"/>
      <c r="BN347" s="90"/>
      <c r="BO347" s="90"/>
      <c r="BP347" s="90"/>
      <c r="BQ347" s="90"/>
      <c r="BR347" s="90"/>
      <c r="BS347" s="90"/>
      <c r="BT347" s="90"/>
      <c r="BU347" s="90"/>
      <c r="BV347" s="90"/>
      <c r="BW347" s="90"/>
      <c r="BX347" s="90"/>
      <c r="BY347" s="90"/>
      <c r="BZ347" s="90"/>
      <c r="CA347" s="90"/>
      <c r="CB347" s="90"/>
      <c r="CC347" s="90"/>
      <c r="CD347" s="90"/>
      <c r="CE347" s="90"/>
      <c r="CF347" s="90"/>
      <c r="CG347" s="90"/>
      <c r="CH347" s="90"/>
      <c r="CI347" s="90"/>
      <c r="CJ347" s="90"/>
      <c r="CK347" s="90"/>
      <c r="CL347" s="90"/>
      <c r="CM347" s="90"/>
      <c r="CN347" s="90"/>
      <c r="CO347" s="90"/>
      <c r="CP347" s="90"/>
      <c r="CQ347" s="90"/>
      <c r="CR347" s="90"/>
      <c r="CS347" s="90"/>
      <c r="CT347" s="90"/>
      <c r="CU347" s="90"/>
      <c r="CV347" s="90"/>
      <c r="CW347" s="90"/>
      <c r="CX347" s="90"/>
      <c r="CY347" s="90"/>
      <c r="CZ347" s="90"/>
      <c r="DA347" s="90"/>
      <c r="DB347" s="90"/>
      <c r="DC347" s="90"/>
      <c r="DD347" s="90"/>
      <c r="DE347" s="90"/>
      <c r="DF347" s="90"/>
      <c r="DG347" s="90"/>
      <c r="DH347" s="90"/>
      <c r="DI347" s="90"/>
      <c r="DJ347" s="90"/>
      <c r="DK347" s="90"/>
      <c r="DL347" s="90"/>
      <c r="DM347" s="90"/>
      <c r="DN347" s="90"/>
      <c r="DO347" s="90"/>
      <c r="DP347" s="90"/>
      <c r="DQ347" s="90"/>
      <c r="DR347" s="90"/>
      <c r="DS347" s="90"/>
      <c r="DT347" s="90"/>
      <c r="DU347" s="90"/>
      <c r="DV347" s="90"/>
      <c r="DW347" s="90"/>
      <c r="DX347" s="90"/>
      <c r="DY347" s="90"/>
      <c r="DZ347" s="90"/>
      <c r="EA347" s="90"/>
      <c r="EB347" s="90"/>
      <c r="EC347" s="90"/>
      <c r="ED347" s="90"/>
      <c r="EE347" s="90"/>
      <c r="EF347" s="90"/>
      <c r="EG347" s="90"/>
      <c r="EH347" s="90"/>
      <c r="EI347" s="90"/>
      <c r="EJ347" s="90"/>
      <c r="EK347" s="90"/>
      <c r="EL347" s="90"/>
      <c r="EM347" s="90"/>
      <c r="EN347" s="90"/>
      <c r="EO347" s="90"/>
      <c r="EP347" s="90"/>
      <c r="EQ347" s="90"/>
      <c r="ER347" s="90"/>
      <c r="ES347" s="90"/>
      <c r="ET347" s="90"/>
      <c r="EU347" s="90"/>
      <c r="EV347" s="90"/>
      <c r="EW347" s="90"/>
      <c r="EX347" s="90"/>
      <c r="EY347" s="90"/>
      <c r="EZ347" s="90"/>
      <c r="FA347" s="90"/>
      <c r="FB347" s="90"/>
      <c r="FC347" s="90"/>
      <c r="FD347" s="90"/>
      <c r="FE347" s="90"/>
      <c r="FF347" s="90"/>
      <c r="FG347" s="90"/>
      <c r="FH347" s="90"/>
      <c r="FI347" s="90"/>
      <c r="FJ347" s="90"/>
      <c r="FK347" s="90"/>
      <c r="FL347" s="90"/>
      <c r="FM347" s="90"/>
      <c r="FN347" s="90"/>
      <c r="FO347" s="90"/>
      <c r="FP347" s="90"/>
      <c r="FQ347" s="90"/>
      <c r="FR347" s="90"/>
      <c r="FS347" s="90"/>
      <c r="FT347" s="90"/>
      <c r="FU347" s="90"/>
      <c r="FV347" s="90"/>
      <c r="FW347" s="90"/>
      <c r="FX347" s="90"/>
      <c r="FY347" s="90"/>
      <c r="FZ347" s="90"/>
      <c r="GA347" s="90"/>
      <c r="GB347" s="90"/>
      <c r="GC347" s="90"/>
      <c r="GD347" s="90"/>
      <c r="GE347" s="90"/>
      <c r="GF347" s="90"/>
      <c r="GG347" s="90"/>
      <c r="GH347" s="90"/>
      <c r="GI347" s="90"/>
      <c r="GJ347" s="90"/>
      <c r="GK347" s="90"/>
      <c r="GL347" s="90"/>
      <c r="GM347" s="90"/>
      <c r="GN347" s="90"/>
      <c r="GO347" s="90"/>
      <c r="GP347" s="90"/>
      <c r="GQ347" s="90"/>
      <c r="GR347" s="90"/>
      <c r="GS347" s="90"/>
      <c r="GT347" s="90"/>
      <c r="GU347" s="90"/>
      <c r="GV347" s="90"/>
      <c r="GW347" s="90"/>
      <c r="GX347" s="90"/>
      <c r="GY347" s="90"/>
      <c r="GZ347" s="90"/>
      <c r="HA347" s="90"/>
      <c r="HB347" s="90"/>
      <c r="HC347" s="90"/>
      <c r="HD347" s="90"/>
      <c r="HE347" s="90"/>
      <c r="HF347" s="90"/>
      <c r="HG347" s="90"/>
      <c r="HH347" s="90"/>
      <c r="HI347" s="90"/>
      <c r="HJ347" s="90"/>
      <c r="HK347" s="90"/>
      <c r="HL347" s="90"/>
      <c r="HM347" s="90"/>
      <c r="HN347" s="90"/>
      <c r="HO347" s="90"/>
      <c r="HP347" s="90"/>
      <c r="HQ347" s="90"/>
      <c r="HR347" s="90"/>
      <c r="HS347" s="90"/>
      <c r="HT347" s="90"/>
      <c r="HU347" s="90"/>
      <c r="HV347" s="90"/>
      <c r="HW347" s="90"/>
      <c r="HX347" s="90"/>
      <c r="HY347" s="90"/>
      <c r="HZ347" s="90"/>
      <c r="IA347" s="90"/>
      <c r="IB347" s="90"/>
      <c r="IC347" s="90"/>
      <c r="ID347" s="90"/>
      <c r="IE347" s="90"/>
      <c r="IF347" s="90"/>
      <c r="IG347" s="90"/>
      <c r="IH347" s="90"/>
      <c r="II347" s="90"/>
      <c r="IJ347" s="90"/>
      <c r="IK347" s="90"/>
      <c r="IL347" s="90"/>
      <c r="IM347" s="90"/>
      <c r="IN347" s="90"/>
      <c r="IO347" s="90"/>
      <c r="IP347" s="90"/>
      <c r="IQ347" s="90"/>
      <c r="IR347" s="90"/>
      <c r="IS347" s="90"/>
      <c r="IT347" s="90"/>
      <c r="IU347" s="90"/>
      <c r="IV347" s="90"/>
      <c r="IW347" s="90"/>
      <c r="IX347" s="90"/>
      <c r="IY347" s="90"/>
      <c r="IZ347" s="90"/>
      <c r="JA347" s="90"/>
      <c r="JB347" s="90"/>
      <c r="JC347" s="90"/>
      <c r="JD347" s="90"/>
      <c r="JE347" s="90"/>
      <c r="JF347" s="90"/>
      <c r="JG347" s="90"/>
      <c r="JH347" s="90"/>
      <c r="JI347" s="90"/>
      <c r="JJ347" s="90"/>
      <c r="JK347" s="90"/>
      <c r="JL347" s="90"/>
      <c r="JM347" s="90"/>
      <c r="JN347" s="90"/>
      <c r="JO347" s="90"/>
      <c r="JP347" s="90"/>
      <c r="JQ347" s="90"/>
      <c r="JR347" s="90"/>
      <c r="JS347" s="90"/>
      <c r="JT347" s="90"/>
      <c r="JU347" s="90"/>
      <c r="JV347" s="90"/>
      <c r="JW347" s="90"/>
      <c r="JX347" s="90"/>
      <c r="JY347" s="90"/>
      <c r="JZ347" s="90"/>
      <c r="KA347" s="90"/>
      <c r="KB347" s="90"/>
      <c r="KC347" s="90"/>
      <c r="KD347" s="90"/>
      <c r="KE347" s="90"/>
      <c r="KF347" s="90"/>
      <c r="KG347" s="90"/>
      <c r="KH347" s="90"/>
      <c r="KI347" s="90"/>
      <c r="KJ347" s="90"/>
      <c r="KK347" s="90"/>
      <c r="KL347" s="90"/>
      <c r="KM347" s="90"/>
      <c r="KN347" s="90"/>
      <c r="KO347" s="90"/>
      <c r="KP347" s="90"/>
      <c r="KQ347" s="90"/>
      <c r="KR347" s="90"/>
      <c r="KS347" s="90"/>
      <c r="KT347" s="90"/>
      <c r="KU347" s="90"/>
      <c r="KV347" s="90"/>
      <c r="KW347" s="90"/>
      <c r="KX347" s="90"/>
      <c r="KY347" s="90"/>
      <c r="KZ347" s="90"/>
      <c r="LA347" s="90"/>
      <c r="LB347" s="90"/>
      <c r="LC347" s="90"/>
      <c r="LD347" s="90"/>
      <c r="LE347" s="90"/>
      <c r="LF347" s="90"/>
      <c r="LG347" s="90"/>
      <c r="LH347" s="90"/>
      <c r="LI347" s="90"/>
      <c r="LJ347" s="90"/>
      <c r="LK347" s="90"/>
      <c r="LL347" s="90"/>
      <c r="LM347" s="90"/>
      <c r="LN347" s="90"/>
      <c r="LO347" s="90"/>
      <c r="LP347" s="90"/>
      <c r="LQ347" s="90"/>
      <c r="LR347" s="90"/>
      <c r="LS347" s="90"/>
      <c r="LT347" s="90"/>
      <c r="LU347" s="90"/>
      <c r="LV347" s="90"/>
      <c r="LW347" s="90"/>
      <c r="LX347" s="90"/>
      <c r="LY347" s="90"/>
      <c r="LZ347" s="90"/>
      <c r="MA347" s="90"/>
      <c r="MB347" s="90"/>
      <c r="MC347" s="90"/>
      <c r="MD347" s="90"/>
      <c r="ME347" s="90"/>
      <c r="MF347" s="90"/>
      <c r="MG347" s="90"/>
      <c r="MH347" s="90"/>
      <c r="MI347" s="90"/>
      <c r="MJ347" s="90"/>
      <c r="MK347" s="90"/>
      <c r="ML347" s="90"/>
      <c r="MM347" s="90"/>
      <c r="MN347" s="90"/>
      <c r="MO347" s="90"/>
      <c r="MP347" s="90"/>
      <c r="MQ347" s="90"/>
      <c r="MR347" s="90"/>
      <c r="MS347" s="90"/>
      <c r="MT347" s="90"/>
      <c r="MU347" s="90"/>
      <c r="MV347" s="90"/>
      <c r="MW347" s="90"/>
      <c r="MX347" s="90"/>
      <c r="MY347" s="90"/>
      <c r="MZ347" s="90"/>
      <c r="NA347" s="90"/>
      <c r="NB347" s="90"/>
      <c r="NC347" s="90"/>
      <c r="ND347" s="90"/>
      <c r="NE347" s="90"/>
      <c r="NF347" s="90"/>
      <c r="NG347" s="90"/>
      <c r="NH347" s="90"/>
      <c r="NI347" s="90"/>
      <c r="NJ347" s="90"/>
      <c r="NK347" s="90"/>
      <c r="NL347" s="90"/>
      <c r="NM347" s="90"/>
      <c r="NN347" s="90"/>
      <c r="NO347" s="90"/>
      <c r="NP347" s="90"/>
      <c r="NQ347" s="90"/>
      <c r="NR347" s="90"/>
      <c r="NS347" s="90"/>
      <c r="NT347" s="90"/>
      <c r="NU347" s="90"/>
      <c r="NV347" s="90"/>
      <c r="NW347" s="90"/>
      <c r="NX347" s="90"/>
      <c r="NY347" s="90"/>
      <c r="NZ347" s="90"/>
      <c r="OA347" s="90"/>
      <c r="OB347" s="90"/>
      <c r="OC347" s="90"/>
      <c r="OD347" s="90"/>
      <c r="OE347" s="90"/>
      <c r="OF347" s="90"/>
      <c r="OG347" s="90"/>
      <c r="OH347" s="90"/>
      <c r="OI347" s="90"/>
      <c r="OJ347" s="90"/>
      <c r="OK347" s="90"/>
      <c r="OL347" s="90"/>
      <c r="OM347" s="90"/>
      <c r="ON347" s="90"/>
      <c r="OO347" s="90"/>
      <c r="OP347" s="90"/>
      <c r="OQ347" s="90"/>
      <c r="OR347" s="90"/>
      <c r="OS347" s="90"/>
      <c r="OT347" s="90"/>
      <c r="OU347" s="90"/>
      <c r="OV347" s="90"/>
      <c r="OW347" s="90"/>
      <c r="OX347" s="90"/>
      <c r="OY347" s="90"/>
      <c r="OZ347" s="90"/>
      <c r="PA347" s="90"/>
      <c r="PB347" s="90"/>
      <c r="PC347" s="90"/>
      <c r="PD347" s="90"/>
      <c r="PE347" s="90"/>
      <c r="PF347" s="90"/>
      <c r="PG347" s="90"/>
      <c r="PH347" s="90"/>
      <c r="PI347" s="90"/>
      <c r="PJ347" s="90"/>
      <c r="PK347" s="90"/>
      <c r="PL347" s="90"/>
      <c r="PM347" s="90"/>
      <c r="PN347" s="90"/>
      <c r="PO347" s="90"/>
      <c r="PP347" s="90"/>
      <c r="PQ347" s="90"/>
      <c r="PR347" s="90"/>
      <c r="PS347" s="90"/>
      <c r="PT347" s="90"/>
      <c r="PU347" s="90"/>
      <c r="PV347" s="90"/>
      <c r="PW347" s="90"/>
      <c r="PX347" s="90"/>
      <c r="PY347" s="90"/>
      <c r="PZ347" s="90"/>
      <c r="QA347" s="90"/>
      <c r="QB347" s="90"/>
      <c r="QC347" s="90"/>
      <c r="QD347" s="90"/>
      <c r="QE347" s="90"/>
      <c r="QF347" s="90"/>
      <c r="QG347" s="90"/>
      <c r="QH347" s="90"/>
      <c r="QI347" s="90"/>
      <c r="QJ347" s="90"/>
      <c r="QK347" s="90"/>
      <c r="QL347" s="90"/>
      <c r="QM347" s="90"/>
      <c r="QN347" s="90"/>
      <c r="QO347" s="90"/>
      <c r="QP347" s="90"/>
      <c r="QQ347" s="90"/>
      <c r="QR347" s="90"/>
      <c r="QS347" s="90"/>
      <c r="QT347" s="90"/>
      <c r="QU347" s="90"/>
      <c r="QV347" s="90"/>
      <c r="QW347" s="90"/>
      <c r="QX347" s="90"/>
      <c r="QY347" s="90"/>
      <c r="QZ347" s="90"/>
      <c r="RA347" s="90"/>
      <c r="RB347" s="90"/>
      <c r="RC347" s="90"/>
      <c r="RD347" s="90"/>
      <c r="RE347" s="90"/>
      <c r="RF347" s="90"/>
      <c r="RG347" s="90"/>
      <c r="RH347" s="90"/>
      <c r="RI347" s="90"/>
      <c r="RJ347" s="90"/>
      <c r="RK347" s="90"/>
      <c r="RL347" s="90"/>
      <c r="RM347" s="90"/>
      <c r="RN347" s="90"/>
      <c r="RO347" s="90"/>
      <c r="RP347" s="90"/>
      <c r="RQ347" s="90"/>
      <c r="RR347" s="90"/>
      <c r="RS347" s="90"/>
      <c r="RT347" s="90"/>
      <c r="RU347" s="90"/>
      <c r="RV347" s="90"/>
      <c r="RW347" s="90"/>
      <c r="RX347" s="90"/>
      <c r="RY347" s="90"/>
      <c r="RZ347" s="90"/>
      <c r="SA347" s="90"/>
      <c r="SB347" s="90"/>
      <c r="SC347" s="90"/>
      <c r="SD347" s="90"/>
      <c r="SE347" s="90"/>
      <c r="SF347" s="90"/>
      <c r="SG347" s="90"/>
      <c r="SH347" s="90"/>
      <c r="SI347" s="90"/>
      <c r="SJ347" s="90"/>
      <c r="SK347" s="90"/>
      <c r="SL347" s="90"/>
      <c r="SM347" s="90"/>
      <c r="SN347" s="90"/>
      <c r="SO347" s="90"/>
      <c r="SP347" s="90"/>
      <c r="SQ347" s="90"/>
      <c r="SR347" s="90"/>
      <c r="SS347" s="90"/>
      <c r="ST347" s="90"/>
      <c r="SU347" s="90"/>
      <c r="SV347" s="90"/>
      <c r="SW347" s="90"/>
      <c r="SX347" s="90"/>
      <c r="SY347" s="90"/>
      <c r="SZ347" s="90"/>
      <c r="TA347" s="90"/>
      <c r="TB347" s="90"/>
      <c r="TC347" s="90"/>
      <c r="TD347" s="90"/>
      <c r="TE347" s="90"/>
      <c r="TF347" s="90"/>
      <c r="TG347" s="90"/>
      <c r="TH347" s="90"/>
      <c r="TI347" s="90"/>
      <c r="TJ347" s="90"/>
      <c r="TK347" s="90"/>
      <c r="TL347" s="90"/>
      <c r="TM347" s="90"/>
      <c r="TN347" s="90"/>
      <c r="TO347" s="90"/>
      <c r="TP347" s="90"/>
      <c r="TQ347" s="90"/>
      <c r="TR347" s="90"/>
      <c r="TS347" s="90"/>
      <c r="TT347" s="90"/>
      <c r="TU347" s="90"/>
      <c r="TV347" s="90"/>
      <c r="TW347" s="90"/>
      <c r="TX347" s="90"/>
      <c r="TY347" s="90"/>
      <c r="TZ347" s="90"/>
      <c r="UA347" s="90"/>
      <c r="UB347" s="90"/>
      <c r="UC347" s="90"/>
      <c r="UD347" s="90"/>
      <c r="UE347" s="90"/>
      <c r="UF347" s="90"/>
      <c r="UG347" s="90"/>
      <c r="UH347" s="90"/>
      <c r="UI347" s="90"/>
      <c r="UJ347" s="90"/>
      <c r="UK347" s="90"/>
      <c r="UL347" s="90"/>
      <c r="UM347" s="90"/>
      <c r="UN347" s="90"/>
      <c r="UO347" s="90"/>
      <c r="UP347" s="90"/>
      <c r="UQ347" s="90"/>
      <c r="UR347" s="90"/>
      <c r="US347" s="90"/>
      <c r="UT347" s="90"/>
      <c r="UU347" s="90"/>
      <c r="UV347" s="90"/>
      <c r="UW347" s="90"/>
      <c r="UX347" s="90"/>
      <c r="UY347" s="90"/>
      <c r="UZ347" s="90"/>
      <c r="VA347" s="90"/>
      <c r="VB347" s="90"/>
      <c r="VC347" s="90"/>
      <c r="VD347" s="90"/>
      <c r="VE347" s="90"/>
      <c r="VF347" s="90"/>
      <c r="VG347" s="90"/>
      <c r="VH347" s="90"/>
      <c r="VI347" s="90"/>
      <c r="VJ347" s="90"/>
      <c r="VK347" s="90"/>
      <c r="VL347" s="90"/>
      <c r="VM347" s="90"/>
      <c r="VN347" s="90"/>
      <c r="VO347" s="90"/>
      <c r="VP347" s="90"/>
      <c r="VQ347" s="90"/>
      <c r="VR347" s="90"/>
      <c r="VS347" s="90"/>
      <c r="VT347" s="90"/>
      <c r="VU347" s="90"/>
      <c r="VV347" s="90"/>
      <c r="VW347" s="90"/>
      <c r="VX347" s="90"/>
      <c r="VY347" s="90"/>
      <c r="VZ347" s="90"/>
      <c r="WA347" s="90"/>
      <c r="WB347" s="90"/>
      <c r="WC347" s="90"/>
      <c r="WD347" s="90"/>
      <c r="WE347" s="90"/>
      <c r="WF347" s="90"/>
      <c r="WG347" s="90"/>
      <c r="WH347" s="90"/>
      <c r="WI347" s="90"/>
      <c r="WJ347" s="90"/>
      <c r="WK347" s="90"/>
      <c r="WL347" s="90"/>
      <c r="WM347" s="90"/>
      <c r="WN347" s="90"/>
      <c r="WO347" s="90"/>
      <c r="WP347" s="90"/>
      <c r="WQ347" s="90"/>
      <c r="WR347" s="90"/>
      <c r="WS347" s="90"/>
      <c r="WT347" s="90"/>
      <c r="WU347" s="90"/>
      <c r="WV347" s="90"/>
      <c r="WW347" s="90"/>
      <c r="WX347" s="90"/>
      <c r="WY347" s="90"/>
      <c r="WZ347" s="90"/>
      <c r="XA347" s="90"/>
      <c r="XB347" s="90"/>
      <c r="XC347" s="90"/>
      <c r="XD347" s="90"/>
      <c r="XE347" s="90"/>
      <c r="XF347" s="90"/>
      <c r="XG347" s="90"/>
      <c r="XH347" s="90"/>
      <c r="XI347" s="90"/>
      <c r="XJ347" s="90"/>
      <c r="XK347" s="90"/>
      <c r="XL347" s="90"/>
      <c r="XM347" s="90"/>
      <c r="XN347" s="90"/>
      <c r="XO347" s="90"/>
      <c r="XP347" s="90"/>
      <c r="XQ347" s="90"/>
      <c r="XR347" s="90"/>
      <c r="XS347" s="90"/>
      <c r="XT347" s="90"/>
      <c r="XU347" s="90"/>
      <c r="XV347" s="90"/>
      <c r="XW347" s="90"/>
      <c r="XX347" s="90"/>
      <c r="XY347" s="90"/>
      <c r="XZ347" s="90"/>
      <c r="YA347" s="90"/>
      <c r="YB347" s="90"/>
      <c r="YC347" s="90"/>
      <c r="YD347" s="90"/>
      <c r="YE347" s="90"/>
      <c r="YF347" s="90"/>
      <c r="YG347" s="90"/>
      <c r="YH347" s="90"/>
      <c r="YI347" s="90"/>
      <c r="YJ347" s="90"/>
      <c r="YK347" s="90"/>
      <c r="YL347" s="90"/>
      <c r="YM347" s="90"/>
      <c r="YN347" s="90"/>
      <c r="YO347" s="90"/>
      <c r="YP347" s="90"/>
      <c r="YQ347" s="90"/>
      <c r="YR347" s="90"/>
      <c r="YS347" s="90"/>
      <c r="YT347" s="90"/>
      <c r="YU347" s="90"/>
      <c r="YV347" s="90"/>
      <c r="YW347" s="90"/>
      <c r="YX347" s="90"/>
      <c r="YY347" s="90"/>
      <c r="YZ347" s="90"/>
      <c r="ZA347" s="90"/>
      <c r="ZB347" s="90"/>
      <c r="ZC347" s="90"/>
      <c r="ZD347" s="90"/>
      <c r="ZE347" s="90"/>
      <c r="ZF347" s="90"/>
      <c r="ZG347" s="90"/>
      <c r="ZH347" s="90"/>
      <c r="ZI347" s="90"/>
      <c r="ZJ347" s="90"/>
      <c r="ZK347" s="90"/>
      <c r="ZL347" s="90"/>
      <c r="ZM347" s="90"/>
      <c r="ZN347" s="90"/>
      <c r="ZO347" s="90"/>
      <c r="ZP347" s="90"/>
      <c r="ZQ347" s="90"/>
      <c r="ZR347" s="90"/>
      <c r="ZS347" s="90"/>
      <c r="ZT347" s="90"/>
      <c r="ZU347" s="90"/>
      <c r="ZV347" s="90"/>
      <c r="ZW347" s="90"/>
      <c r="ZX347" s="90"/>
      <c r="ZY347" s="90"/>
      <c r="ZZ347" s="90"/>
      <c r="AAA347" s="90"/>
      <c r="AAB347" s="90"/>
      <c r="AAC347" s="90"/>
      <c r="AAD347" s="90"/>
      <c r="AAE347" s="90"/>
      <c r="AAF347" s="90"/>
      <c r="AAG347" s="90"/>
      <c r="AAH347" s="90"/>
      <c r="AAI347" s="90"/>
      <c r="AAJ347" s="90"/>
      <c r="AAK347" s="90"/>
      <c r="AAL347" s="90"/>
      <c r="AAM347" s="90"/>
      <c r="AAN347" s="90"/>
      <c r="AAO347" s="90"/>
      <c r="AAP347" s="90"/>
      <c r="AAQ347" s="90"/>
      <c r="AAR347" s="90"/>
      <c r="AAS347" s="90"/>
      <c r="AAT347" s="90"/>
      <c r="AAU347" s="90"/>
      <c r="AAV347" s="90"/>
      <c r="AAW347" s="90"/>
      <c r="AAX347" s="90"/>
      <c r="AAY347" s="90"/>
      <c r="AAZ347" s="90"/>
      <c r="ABA347" s="90"/>
      <c r="ABB347" s="90"/>
      <c r="ABC347" s="90"/>
      <c r="ABD347" s="90"/>
      <c r="ABE347" s="90"/>
      <c r="ABF347" s="90"/>
      <c r="ABG347" s="90"/>
      <c r="ABH347" s="90"/>
      <c r="ABI347" s="90"/>
      <c r="ABJ347" s="90"/>
      <c r="ABK347" s="90"/>
      <c r="ABL347" s="90"/>
      <c r="ABM347" s="90"/>
      <c r="ABN347" s="90"/>
      <c r="ABO347" s="90"/>
      <c r="ABP347" s="90"/>
      <c r="ABQ347" s="90"/>
      <c r="ABR347" s="90"/>
      <c r="ABS347" s="90"/>
      <c r="ABT347" s="90"/>
      <c r="ABU347" s="90"/>
      <c r="ABV347" s="90"/>
      <c r="ABW347" s="90"/>
      <c r="ABX347" s="90"/>
      <c r="ABY347" s="90"/>
      <c r="ABZ347" s="90"/>
      <c r="ACA347" s="90"/>
      <c r="ACB347" s="90"/>
      <c r="ACC347" s="90"/>
      <c r="ACD347" s="90"/>
      <c r="ACE347" s="90"/>
      <c r="ACF347" s="90"/>
      <c r="ACG347" s="90"/>
      <c r="ACH347" s="90"/>
      <c r="ACI347" s="90"/>
      <c r="ACJ347" s="90"/>
      <c r="ACK347" s="90"/>
      <c r="ACL347" s="90"/>
      <c r="ACM347" s="90"/>
      <c r="ACN347" s="90"/>
      <c r="ACO347" s="90"/>
      <c r="ACP347" s="90"/>
      <c r="ACQ347" s="90"/>
      <c r="ACR347" s="90"/>
      <c r="ACS347" s="90"/>
      <c r="ACT347" s="90"/>
      <c r="ACU347" s="90"/>
      <c r="ACV347" s="90"/>
      <c r="ACW347" s="90"/>
      <c r="ACX347" s="90"/>
      <c r="ACY347" s="90"/>
      <c r="ACZ347" s="90"/>
      <c r="ADA347" s="90"/>
      <c r="ADB347" s="90"/>
      <c r="ADC347" s="90"/>
      <c r="ADD347" s="90"/>
      <c r="ADE347" s="90"/>
      <c r="ADF347" s="90"/>
      <c r="ADG347" s="90"/>
      <c r="ADH347" s="90"/>
      <c r="ADI347" s="90"/>
      <c r="ADJ347" s="90"/>
      <c r="ADK347" s="90"/>
      <c r="ADL347" s="90"/>
      <c r="ADM347" s="90"/>
      <c r="ADN347" s="90"/>
      <c r="ADO347" s="90"/>
      <c r="ADP347" s="90"/>
      <c r="ADQ347" s="90"/>
      <c r="ADR347" s="90"/>
      <c r="ADS347" s="90"/>
      <c r="ADT347" s="90"/>
      <c r="ADU347" s="90"/>
      <c r="ADV347" s="90"/>
      <c r="ADW347" s="90"/>
      <c r="ADX347" s="90"/>
      <c r="ADY347" s="90"/>
      <c r="ADZ347" s="90"/>
      <c r="AEA347" s="90"/>
      <c r="AEB347" s="90"/>
      <c r="AEC347" s="90"/>
      <c r="AED347" s="90"/>
      <c r="AEE347" s="90"/>
      <c r="AEF347" s="90"/>
      <c r="AEG347" s="90"/>
      <c r="AEH347" s="90"/>
      <c r="AEI347" s="90"/>
      <c r="AEJ347" s="90"/>
      <c r="AEK347" s="90"/>
      <c r="AEL347" s="90"/>
      <c r="AEM347" s="90"/>
      <c r="AEN347" s="90"/>
      <c r="AEO347" s="90"/>
      <c r="AEP347" s="90"/>
      <c r="AEQ347" s="90"/>
      <c r="AER347" s="90"/>
      <c r="AES347" s="90"/>
      <c r="AET347" s="90"/>
      <c r="AEU347" s="90"/>
      <c r="AEV347" s="90"/>
      <c r="AEW347" s="90"/>
      <c r="AEX347" s="90"/>
      <c r="AEY347" s="90"/>
      <c r="AEZ347" s="90"/>
      <c r="AFA347" s="90"/>
      <c r="AFB347" s="90"/>
      <c r="AFC347" s="90"/>
      <c r="AFD347" s="90"/>
      <c r="AFE347" s="90"/>
      <c r="AFF347" s="90"/>
      <c r="AFG347" s="90"/>
      <c r="AFH347" s="90"/>
      <c r="AFI347" s="90"/>
      <c r="AFJ347" s="90"/>
      <c r="AFK347" s="90"/>
      <c r="AFL347" s="90"/>
      <c r="AFM347" s="90"/>
      <c r="AFN347" s="90"/>
      <c r="AFO347" s="90"/>
      <c r="AFP347" s="90"/>
      <c r="AFQ347" s="90"/>
      <c r="AFR347" s="90"/>
      <c r="AFS347" s="90"/>
      <c r="AFT347" s="90"/>
      <c r="AFU347" s="90"/>
      <c r="AFV347" s="90"/>
      <c r="AFW347" s="90"/>
      <c r="AFX347" s="90"/>
      <c r="AFY347" s="90"/>
      <c r="AFZ347" s="90"/>
      <c r="AGA347" s="90"/>
      <c r="AGB347" s="90"/>
      <c r="AGC347" s="90"/>
      <c r="AGD347" s="90"/>
      <c r="AGE347" s="90"/>
      <c r="AGF347" s="90"/>
      <c r="AGG347" s="90"/>
      <c r="AGH347" s="90"/>
      <c r="AGI347" s="90"/>
      <c r="AGJ347" s="90"/>
      <c r="AGK347" s="90"/>
      <c r="AGL347" s="90"/>
      <c r="AGM347" s="90"/>
      <c r="AGN347" s="90"/>
      <c r="AGO347" s="90"/>
      <c r="AGP347" s="90"/>
      <c r="AGQ347" s="90"/>
      <c r="AGR347" s="90"/>
      <c r="AGS347" s="90"/>
      <c r="AGT347" s="90"/>
      <c r="AGU347" s="90"/>
      <c r="AGV347" s="90"/>
      <c r="AGW347" s="90"/>
      <c r="AGX347" s="90"/>
      <c r="AGY347" s="90"/>
      <c r="AGZ347" s="90"/>
      <c r="AHA347" s="90"/>
      <c r="AHB347" s="90"/>
      <c r="AHC347" s="90"/>
      <c r="AHD347" s="90"/>
      <c r="AHE347" s="90"/>
      <c r="AHF347" s="90"/>
      <c r="AHG347" s="90"/>
      <c r="AHH347" s="90"/>
      <c r="AHI347" s="90"/>
      <c r="AHJ347" s="90"/>
      <c r="AHK347" s="90"/>
      <c r="AHL347" s="90"/>
      <c r="AHM347" s="90"/>
      <c r="AHN347" s="90"/>
      <c r="AHO347" s="90"/>
      <c r="AHP347" s="90"/>
      <c r="AHQ347" s="90"/>
      <c r="AHR347" s="90"/>
      <c r="AHS347" s="90"/>
      <c r="AHT347" s="90"/>
      <c r="AHU347" s="90"/>
      <c r="AHV347" s="90"/>
      <c r="AHW347" s="90"/>
      <c r="AHX347" s="90"/>
      <c r="AHY347" s="90"/>
      <c r="AHZ347" s="90"/>
      <c r="AIA347" s="90"/>
      <c r="AIB347" s="90"/>
      <c r="AIC347" s="90"/>
      <c r="AID347" s="90"/>
      <c r="AIE347" s="90"/>
      <c r="AIF347" s="90"/>
      <c r="AIG347" s="90"/>
      <c r="AIH347" s="90"/>
      <c r="AII347" s="90"/>
      <c r="AIJ347" s="90"/>
      <c r="AIK347" s="90"/>
      <c r="AIL347" s="90"/>
      <c r="AIM347" s="90"/>
      <c r="AIN347" s="90"/>
      <c r="AIO347" s="90"/>
      <c r="AIP347" s="90"/>
      <c r="AIQ347" s="90"/>
      <c r="AIR347" s="90"/>
      <c r="AIS347" s="90"/>
      <c r="AIT347" s="90"/>
      <c r="AIU347" s="90"/>
      <c r="AIV347" s="90"/>
      <c r="AIW347" s="90"/>
      <c r="AIX347" s="90"/>
      <c r="AIY347" s="90"/>
      <c r="AIZ347" s="90"/>
      <c r="AJA347" s="90"/>
      <c r="AJB347" s="90"/>
      <c r="AJC347" s="90"/>
      <c r="AJD347" s="90"/>
      <c r="AJE347" s="90"/>
      <c r="AJF347" s="90"/>
      <c r="AJG347" s="90"/>
      <c r="AJH347" s="90"/>
      <c r="AJI347" s="90"/>
      <c r="AJJ347" s="90"/>
      <c r="AJK347" s="90"/>
      <c r="AJL347" s="90"/>
      <c r="AJM347" s="90"/>
      <c r="AJN347" s="90"/>
      <c r="AJO347" s="90"/>
      <c r="AJP347" s="90"/>
      <c r="AJQ347" s="90"/>
      <c r="AJR347" s="90"/>
      <c r="AJS347" s="90"/>
      <c r="AJT347" s="90"/>
      <c r="AJU347" s="90"/>
      <c r="AJV347" s="90"/>
      <c r="AJW347" s="90"/>
      <c r="AJX347" s="90"/>
      <c r="AJY347" s="90"/>
      <c r="AJZ347" s="90"/>
      <c r="AKA347" s="90"/>
      <c r="AKB347" s="90"/>
      <c r="AKC347" s="90"/>
      <c r="AKD347" s="90"/>
      <c r="AKE347" s="90"/>
      <c r="AKF347" s="90"/>
      <c r="AKG347" s="90"/>
      <c r="AKH347" s="90"/>
      <c r="AKI347" s="90"/>
      <c r="AKJ347" s="90"/>
      <c r="AKK347" s="90"/>
      <c r="AKL347" s="90"/>
      <c r="AKM347" s="90"/>
      <c r="AKN347" s="90"/>
      <c r="AKO347" s="90"/>
      <c r="AKP347" s="90"/>
      <c r="AKQ347" s="90"/>
      <c r="AKR347" s="90"/>
      <c r="AKS347" s="90"/>
      <c r="AKT347" s="90"/>
      <c r="AKU347" s="90"/>
      <c r="AKV347" s="90"/>
      <c r="AKW347" s="90"/>
      <c r="AKX347" s="90"/>
      <c r="AKY347" s="90"/>
      <c r="AKZ347" s="90"/>
      <c r="ALA347" s="90"/>
      <c r="ALB347" s="90"/>
      <c r="ALC347" s="90"/>
      <c r="ALD347" s="90"/>
      <c r="ALE347" s="90"/>
      <c r="ALF347" s="90"/>
      <c r="ALG347" s="90"/>
      <c r="ALH347" s="90"/>
      <c r="ALI347" s="90"/>
      <c r="ALJ347" s="90"/>
      <c r="ALK347" s="90"/>
      <c r="ALL347" s="90"/>
      <c r="ALM347" s="90"/>
      <c r="ALN347" s="90"/>
      <c r="ALO347" s="90"/>
      <c r="ALP347" s="90"/>
      <c r="ALQ347" s="90"/>
      <c r="ALR347" s="90"/>
      <c r="ALS347" s="90"/>
      <c r="ALT347" s="90"/>
      <c r="ALU347" s="90"/>
      <c r="ALV347" s="90"/>
      <c r="ALW347" s="90"/>
      <c r="ALX347" s="90"/>
      <c r="ALY347" s="90"/>
      <c r="ALZ347" s="90"/>
      <c r="AMA347" s="90"/>
      <c r="AMB347" s="90"/>
      <c r="AMC347" s="90"/>
      <c r="AMD347" s="90"/>
      <c r="AME347" s="90"/>
      <c r="AMF347" s="90"/>
      <c r="AMG347" s="90"/>
      <c r="AMH347" s="90"/>
    </row>
    <row r="348" spans="1:1022" ht="99.75" customHeight="1">
      <c r="A348" s="430">
        <v>121</v>
      </c>
      <c r="B348" s="433" t="s">
        <v>712</v>
      </c>
      <c r="C348" s="367"/>
      <c r="D348" s="433" t="s">
        <v>81</v>
      </c>
      <c r="E348" s="433" t="s">
        <v>82</v>
      </c>
      <c r="F348" s="427"/>
      <c r="G348" s="424"/>
      <c r="H348" s="368"/>
      <c r="I348" s="425"/>
      <c r="J348" s="136" t="s">
        <v>735</v>
      </c>
      <c r="K348" s="137" t="s">
        <v>1798</v>
      </c>
      <c r="L348" s="468"/>
      <c r="M348" s="425"/>
      <c r="N348" s="426"/>
      <c r="O348" s="369"/>
      <c r="P348" s="391"/>
      <c r="Q348" s="385"/>
      <c r="R348" s="393"/>
      <c r="S348" s="394"/>
      <c r="T348" s="385"/>
      <c r="U348" s="386"/>
      <c r="V348" s="136" t="s">
        <v>112</v>
      </c>
      <c r="W348" s="116" t="s">
        <v>1799</v>
      </c>
      <c r="X348" s="117" t="s">
        <v>1800</v>
      </c>
      <c r="Y348" s="118" t="s">
        <v>1801</v>
      </c>
      <c r="Z348" s="119" t="s">
        <v>95</v>
      </c>
      <c r="AA348" s="120" t="str">
        <f t="shared" si="454"/>
        <v>Probabilidad</v>
      </c>
      <c r="AB348" s="121" t="s">
        <v>740</v>
      </c>
      <c r="AC348" s="121" t="s">
        <v>728</v>
      </c>
      <c r="AD348" s="122" t="str">
        <f t="shared" si="452"/>
        <v>30%</v>
      </c>
      <c r="AE348" s="121" t="s">
        <v>729</v>
      </c>
      <c r="AF348" s="121" t="s">
        <v>730</v>
      </c>
      <c r="AG348" s="121" t="s">
        <v>731</v>
      </c>
      <c r="AH348" s="123">
        <f>IFERROR(IF(AND(AA347="Probabilidad",AA348="Probabilidad"),(AI347-(+AI347*AD348)),IF(AND(AA348="Probabilidad",AA347="Impacto"),(AI347-(+AI347*AD348)),IF(AA348="Impacto",AI347,""))),"")</f>
        <v>0.252</v>
      </c>
      <c r="AI348" s="122">
        <f t="shared" si="453"/>
        <v>0.252</v>
      </c>
      <c r="AJ348" s="387"/>
      <c r="AK348" s="388"/>
      <c r="AL348" s="124">
        <f t="shared" ref="AL348:AL353" si="473">IFERROR(IF(AND(AA347="Impacto",AA348="Impacto"),(AL347-(+AL347*AD348)),IF(AND(AA348="Impacto",AA347="Probabilidad"),(AL347-(+AL347*AD348)),IF(AA348="Probabilidad",AL347,""))),"")</f>
        <v>0.4</v>
      </c>
      <c r="AM348" s="389"/>
      <c r="AN348" s="388"/>
      <c r="AO348" s="384"/>
      <c r="AP348" s="367"/>
      <c r="AQ348" s="120" t="s">
        <v>118</v>
      </c>
      <c r="AR348" s="134" t="s">
        <v>94</v>
      </c>
      <c r="AS348" s="134" t="s">
        <v>94</v>
      </c>
      <c r="AT348" s="134" t="s">
        <v>94</v>
      </c>
      <c r="AU348" s="134" t="s">
        <v>94</v>
      </c>
      <c r="AV348" s="371"/>
      <c r="AW348" s="142" t="s">
        <v>112</v>
      </c>
      <c r="AX348" s="253" t="s">
        <v>2866</v>
      </c>
      <c r="AY348" s="271" t="s">
        <v>3692</v>
      </c>
      <c r="AZ348" s="271" t="s">
        <v>3691</v>
      </c>
      <c r="BA348" s="143" t="s">
        <v>118</v>
      </c>
      <c r="BB348" s="128"/>
      <c r="BC348" s="128"/>
      <c r="BD348" s="128"/>
      <c r="BE348" s="373"/>
      <c r="BF348" s="373"/>
      <c r="BG348" s="373"/>
      <c r="BH348" s="131"/>
    </row>
    <row r="349" spans="1:1022" ht="123" customHeight="1">
      <c r="A349" s="430">
        <v>121</v>
      </c>
      <c r="B349" s="433" t="s">
        <v>712</v>
      </c>
      <c r="C349" s="367"/>
      <c r="D349" s="433" t="s">
        <v>81</v>
      </c>
      <c r="E349" s="433" t="s">
        <v>82</v>
      </c>
      <c r="F349" s="427"/>
      <c r="G349" s="424"/>
      <c r="H349" s="368"/>
      <c r="I349" s="425"/>
      <c r="J349" s="136" t="s">
        <v>741</v>
      </c>
      <c r="K349" s="137" t="s">
        <v>1802</v>
      </c>
      <c r="L349" s="468"/>
      <c r="M349" s="425"/>
      <c r="N349" s="426"/>
      <c r="O349" s="369"/>
      <c r="P349" s="391"/>
      <c r="Q349" s="385"/>
      <c r="R349" s="393"/>
      <c r="S349" s="394"/>
      <c r="T349" s="385"/>
      <c r="U349" s="386"/>
      <c r="V349" s="136" t="s">
        <v>124</v>
      </c>
      <c r="W349" s="116" t="s">
        <v>1803</v>
      </c>
      <c r="X349" s="117" t="s">
        <v>1804</v>
      </c>
      <c r="Y349" s="118" t="s">
        <v>1805</v>
      </c>
      <c r="Z349" s="119" t="s">
        <v>95</v>
      </c>
      <c r="AA349" s="120" t="str">
        <f t="shared" si="454"/>
        <v>Probabilidad</v>
      </c>
      <c r="AB349" s="121" t="s">
        <v>727</v>
      </c>
      <c r="AC349" s="121" t="s">
        <v>728</v>
      </c>
      <c r="AD349" s="122" t="str">
        <f t="shared" si="452"/>
        <v>40%</v>
      </c>
      <c r="AE349" s="121" t="s">
        <v>729</v>
      </c>
      <c r="AF349" s="121" t="s">
        <v>730</v>
      </c>
      <c r="AG349" s="121" t="s">
        <v>731</v>
      </c>
      <c r="AH349" s="123">
        <f t="shared" ref="AH349:AH353" si="474">IFERROR(IF(AND(AA348="Probabilidad",AA349="Probabilidad"),(AI348-(+AI348*AD349)),IF(AND(AA349="Probabilidad",AA348="Impacto"),(AI348-(+AI348*AD349)),IF(AA349="Impacto",AI348,""))),"")</f>
        <v>0.1512</v>
      </c>
      <c r="AI349" s="122">
        <f t="shared" si="453"/>
        <v>0.1512</v>
      </c>
      <c r="AJ349" s="387"/>
      <c r="AK349" s="388"/>
      <c r="AL349" s="124">
        <f t="shared" si="473"/>
        <v>0.4</v>
      </c>
      <c r="AM349" s="389"/>
      <c r="AN349" s="388"/>
      <c r="AO349" s="384"/>
      <c r="AP349" s="367"/>
      <c r="AQ349" s="120" t="s">
        <v>128</v>
      </c>
      <c r="AR349" s="134" t="s">
        <v>94</v>
      </c>
      <c r="AS349" s="134" t="s">
        <v>94</v>
      </c>
      <c r="AT349" s="134" t="s">
        <v>94</v>
      </c>
      <c r="AU349" s="134" t="s">
        <v>94</v>
      </c>
      <c r="AV349" s="371"/>
      <c r="AW349" s="142" t="s">
        <v>124</v>
      </c>
      <c r="AX349" s="253" t="s">
        <v>2866</v>
      </c>
      <c r="AY349" s="271" t="s">
        <v>3693</v>
      </c>
      <c r="AZ349" s="271" t="s">
        <v>3694</v>
      </c>
      <c r="BA349" s="143" t="s">
        <v>128</v>
      </c>
      <c r="BB349" s="128"/>
      <c r="BC349" s="128"/>
      <c r="BD349" s="128"/>
      <c r="BE349" s="373"/>
      <c r="BF349" s="373"/>
      <c r="BG349" s="373"/>
      <c r="BH349" s="131"/>
    </row>
    <row r="350" spans="1:1022" ht="97.5" customHeight="1">
      <c r="A350" s="430">
        <v>121</v>
      </c>
      <c r="B350" s="433" t="s">
        <v>712</v>
      </c>
      <c r="C350" s="367"/>
      <c r="D350" s="433" t="s">
        <v>81</v>
      </c>
      <c r="E350" s="433" t="s">
        <v>82</v>
      </c>
      <c r="F350" s="427"/>
      <c r="G350" s="424"/>
      <c r="H350" s="368"/>
      <c r="I350" s="425"/>
      <c r="J350" s="136" t="s">
        <v>749</v>
      </c>
      <c r="K350" s="137" t="s">
        <v>1806</v>
      </c>
      <c r="L350" s="468"/>
      <c r="M350" s="425"/>
      <c r="N350" s="426"/>
      <c r="O350" s="369"/>
      <c r="P350" s="391"/>
      <c r="Q350" s="385"/>
      <c r="R350" s="393"/>
      <c r="S350" s="394"/>
      <c r="T350" s="385"/>
      <c r="U350" s="386"/>
      <c r="V350" s="136" t="s">
        <v>131</v>
      </c>
      <c r="W350" s="116" t="s">
        <v>1807</v>
      </c>
      <c r="X350" s="117" t="s">
        <v>1808</v>
      </c>
      <c r="Y350" s="118" t="s">
        <v>1796</v>
      </c>
      <c r="Z350" s="119" t="s">
        <v>95</v>
      </c>
      <c r="AA350" s="120" t="str">
        <f t="shared" si="454"/>
        <v>Probabilidad</v>
      </c>
      <c r="AB350" s="121" t="s">
        <v>727</v>
      </c>
      <c r="AC350" s="121" t="s">
        <v>728</v>
      </c>
      <c r="AD350" s="122" t="str">
        <f t="shared" si="452"/>
        <v>40%</v>
      </c>
      <c r="AE350" s="121" t="s">
        <v>729</v>
      </c>
      <c r="AF350" s="121" t="s">
        <v>730</v>
      </c>
      <c r="AG350" s="121" t="s">
        <v>731</v>
      </c>
      <c r="AH350" s="123">
        <f t="shared" si="474"/>
        <v>9.0719999999999995E-2</v>
      </c>
      <c r="AI350" s="122">
        <f t="shared" si="453"/>
        <v>9.0719999999999995E-2</v>
      </c>
      <c r="AJ350" s="387"/>
      <c r="AK350" s="388"/>
      <c r="AL350" s="124">
        <f t="shared" si="473"/>
        <v>0.4</v>
      </c>
      <c r="AM350" s="389"/>
      <c r="AN350" s="388"/>
      <c r="AO350" s="384"/>
      <c r="AP350" s="367"/>
      <c r="AQ350" s="120" t="s">
        <v>136</v>
      </c>
      <c r="AR350" s="134" t="s">
        <v>94</v>
      </c>
      <c r="AS350" s="134" t="s">
        <v>94</v>
      </c>
      <c r="AT350" s="134" t="s">
        <v>94</v>
      </c>
      <c r="AU350" s="134" t="s">
        <v>94</v>
      </c>
      <c r="AV350" s="371"/>
      <c r="AW350" s="142" t="s">
        <v>131</v>
      </c>
      <c r="AX350" s="253" t="s">
        <v>2866</v>
      </c>
      <c r="AY350" s="271" t="s">
        <v>3695</v>
      </c>
      <c r="AZ350" s="271" t="s">
        <v>3691</v>
      </c>
      <c r="BA350" s="143" t="s">
        <v>136</v>
      </c>
      <c r="BB350" s="128"/>
      <c r="BC350" s="128"/>
      <c r="BD350" s="128"/>
      <c r="BE350" s="373"/>
      <c r="BF350" s="373"/>
      <c r="BG350" s="373"/>
      <c r="BH350" s="131"/>
    </row>
    <row r="351" spans="1:1022" ht="111.75" customHeight="1">
      <c r="A351" s="430">
        <v>121</v>
      </c>
      <c r="B351" s="433" t="s">
        <v>712</v>
      </c>
      <c r="C351" s="367"/>
      <c r="D351" s="433" t="s">
        <v>81</v>
      </c>
      <c r="E351" s="433" t="s">
        <v>82</v>
      </c>
      <c r="F351" s="427"/>
      <c r="G351" s="424"/>
      <c r="H351" s="368"/>
      <c r="I351" s="425"/>
      <c r="J351" s="136" t="s">
        <v>756</v>
      </c>
      <c r="K351" s="137" t="s">
        <v>1809</v>
      </c>
      <c r="L351" s="468"/>
      <c r="M351" s="425"/>
      <c r="N351" s="426"/>
      <c r="O351" s="369"/>
      <c r="P351" s="391"/>
      <c r="Q351" s="385"/>
      <c r="R351" s="393"/>
      <c r="S351" s="394"/>
      <c r="T351" s="385"/>
      <c r="U351" s="386"/>
      <c r="V351" s="136" t="s">
        <v>139</v>
      </c>
      <c r="W351" s="116" t="s">
        <v>1810</v>
      </c>
      <c r="X351" s="117" t="s">
        <v>1811</v>
      </c>
      <c r="Y351" s="118" t="s">
        <v>1796</v>
      </c>
      <c r="Z351" s="119" t="s">
        <v>95</v>
      </c>
      <c r="AA351" s="120" t="str">
        <f t="shared" si="454"/>
        <v>Probabilidad</v>
      </c>
      <c r="AB351" s="121" t="s">
        <v>727</v>
      </c>
      <c r="AC351" s="121" t="s">
        <v>728</v>
      </c>
      <c r="AD351" s="122" t="str">
        <f t="shared" si="452"/>
        <v>40%</v>
      </c>
      <c r="AE351" s="121" t="s">
        <v>729</v>
      </c>
      <c r="AF351" s="121" t="s">
        <v>730</v>
      </c>
      <c r="AG351" s="121" t="s">
        <v>731</v>
      </c>
      <c r="AH351" s="123">
        <f t="shared" si="474"/>
        <v>5.4431999999999994E-2</v>
      </c>
      <c r="AI351" s="122">
        <f t="shared" si="453"/>
        <v>5.4431999999999994E-2</v>
      </c>
      <c r="AJ351" s="387"/>
      <c r="AK351" s="388"/>
      <c r="AL351" s="124">
        <f t="shared" si="473"/>
        <v>0.4</v>
      </c>
      <c r="AM351" s="389"/>
      <c r="AN351" s="388"/>
      <c r="AO351" s="384"/>
      <c r="AP351" s="367"/>
      <c r="AQ351" s="120" t="s">
        <v>145</v>
      </c>
      <c r="AR351" s="134" t="s">
        <v>94</v>
      </c>
      <c r="AS351" s="134" t="s">
        <v>94</v>
      </c>
      <c r="AT351" s="134" t="s">
        <v>94</v>
      </c>
      <c r="AU351" s="134" t="s">
        <v>94</v>
      </c>
      <c r="AV351" s="371"/>
      <c r="AW351" s="142" t="s">
        <v>139</v>
      </c>
      <c r="AX351" s="253" t="s">
        <v>2866</v>
      </c>
      <c r="AY351" s="271" t="s">
        <v>3696</v>
      </c>
      <c r="AZ351" s="271" t="s">
        <v>3691</v>
      </c>
      <c r="BA351" s="143" t="s">
        <v>145</v>
      </c>
      <c r="BB351" s="128"/>
      <c r="BC351" s="128"/>
      <c r="BD351" s="128"/>
      <c r="BE351" s="373"/>
      <c r="BF351" s="373"/>
      <c r="BG351" s="373"/>
      <c r="BH351" s="131"/>
    </row>
    <row r="352" spans="1:1022" ht="76.5" customHeight="1">
      <c r="A352" s="430">
        <v>121</v>
      </c>
      <c r="B352" s="433" t="s">
        <v>712</v>
      </c>
      <c r="C352" s="367"/>
      <c r="D352" s="433" t="s">
        <v>81</v>
      </c>
      <c r="E352" s="433" t="s">
        <v>82</v>
      </c>
      <c r="F352" s="427"/>
      <c r="G352" s="424"/>
      <c r="H352" s="368"/>
      <c r="I352" s="425"/>
      <c r="J352" s="136" t="s">
        <v>757</v>
      </c>
      <c r="K352" s="137"/>
      <c r="L352" s="468"/>
      <c r="M352" s="425"/>
      <c r="N352" s="426"/>
      <c r="O352" s="369"/>
      <c r="P352" s="391"/>
      <c r="Q352" s="385"/>
      <c r="R352" s="393"/>
      <c r="S352" s="394"/>
      <c r="T352" s="385"/>
      <c r="U352" s="386"/>
      <c r="V352" s="136" t="s">
        <v>150</v>
      </c>
      <c r="W352" s="116"/>
      <c r="X352" s="117"/>
      <c r="Y352" s="118"/>
      <c r="Z352" s="119"/>
      <c r="AA352" s="120" t="str">
        <f t="shared" si="454"/>
        <v/>
      </c>
      <c r="AB352" s="121"/>
      <c r="AC352" s="121"/>
      <c r="AD352" s="122" t="str">
        <f t="shared" si="452"/>
        <v/>
      </c>
      <c r="AE352" s="121"/>
      <c r="AF352" s="121"/>
      <c r="AG352" s="121"/>
      <c r="AH352" s="123" t="str">
        <f t="shared" si="474"/>
        <v/>
      </c>
      <c r="AI352" s="122" t="str">
        <f t="shared" si="453"/>
        <v/>
      </c>
      <c r="AJ352" s="387"/>
      <c r="AK352" s="388"/>
      <c r="AL352" s="124" t="str">
        <f t="shared" si="473"/>
        <v/>
      </c>
      <c r="AM352" s="389"/>
      <c r="AN352" s="388"/>
      <c r="AO352" s="384"/>
      <c r="AP352" s="367"/>
      <c r="AQ352" s="120" t="s">
        <v>155</v>
      </c>
      <c r="AR352" s="134"/>
      <c r="AS352" s="134"/>
      <c r="AT352" s="134"/>
      <c r="AU352" s="134"/>
      <c r="AV352" s="371"/>
      <c r="AW352" s="142" t="s">
        <v>150</v>
      </c>
      <c r="AX352" s="128"/>
      <c r="AY352" s="129"/>
      <c r="AZ352" s="130"/>
      <c r="BA352" s="143" t="s">
        <v>155</v>
      </c>
      <c r="BB352" s="128"/>
      <c r="BC352" s="128"/>
      <c r="BD352" s="128"/>
      <c r="BE352" s="373"/>
      <c r="BF352" s="373"/>
      <c r="BG352" s="373"/>
      <c r="BH352" s="131"/>
    </row>
    <row r="353" spans="1:1022" ht="23.1" customHeight="1">
      <c r="A353" s="431"/>
      <c r="B353" s="434" t="s">
        <v>712</v>
      </c>
      <c r="C353" s="367"/>
      <c r="D353" s="434" t="s">
        <v>81</v>
      </c>
      <c r="E353" s="434"/>
      <c r="F353" s="427"/>
      <c r="G353" s="424"/>
      <c r="H353" s="368"/>
      <c r="I353" s="425"/>
      <c r="J353" s="136" t="s">
        <v>758</v>
      </c>
      <c r="K353" s="137"/>
      <c r="L353" s="369"/>
      <c r="M353" s="425"/>
      <c r="N353" s="426"/>
      <c r="O353" s="369"/>
      <c r="P353" s="392"/>
      <c r="Q353" s="385"/>
      <c r="R353" s="393"/>
      <c r="S353" s="394"/>
      <c r="T353" s="385"/>
      <c r="U353" s="386"/>
      <c r="V353" s="136" t="s">
        <v>161</v>
      </c>
      <c r="W353" s="116"/>
      <c r="X353" s="117"/>
      <c r="Y353" s="118"/>
      <c r="Z353" s="116"/>
      <c r="AA353" s="120" t="str">
        <f t="shared" si="454"/>
        <v/>
      </c>
      <c r="AB353" s="121"/>
      <c r="AC353" s="121"/>
      <c r="AD353" s="122" t="str">
        <f t="shared" si="452"/>
        <v/>
      </c>
      <c r="AE353" s="121"/>
      <c r="AF353" s="121"/>
      <c r="AG353" s="121"/>
      <c r="AH353" s="123" t="str">
        <f t="shared" si="474"/>
        <v/>
      </c>
      <c r="AI353" s="122" t="str">
        <f t="shared" si="453"/>
        <v/>
      </c>
      <c r="AJ353" s="387"/>
      <c r="AK353" s="388"/>
      <c r="AL353" s="124" t="str">
        <f t="shared" si="473"/>
        <v/>
      </c>
      <c r="AM353" s="389"/>
      <c r="AN353" s="388"/>
      <c r="AO353" s="384"/>
      <c r="AP353" s="367"/>
      <c r="AQ353" s="120" t="s">
        <v>162</v>
      </c>
      <c r="AR353" s="119"/>
      <c r="AS353" s="119"/>
      <c r="AT353" s="126"/>
      <c r="AU353" s="119"/>
      <c r="AV353" s="372"/>
      <c r="AW353" s="142" t="s">
        <v>161</v>
      </c>
      <c r="AX353" s="128"/>
      <c r="AY353" s="129"/>
      <c r="AZ353" s="130"/>
      <c r="BA353" s="143" t="s">
        <v>162</v>
      </c>
      <c r="BB353" s="128"/>
      <c r="BC353" s="128"/>
      <c r="BD353" s="128"/>
      <c r="BE353" s="373"/>
      <c r="BF353" s="373"/>
      <c r="BG353" s="373"/>
      <c r="BH353" s="131"/>
    </row>
    <row r="354" spans="1:1022" s="144" customFormat="1" ht="96.75" customHeight="1">
      <c r="A354" s="429">
        <v>123</v>
      </c>
      <c r="B354" s="432" t="s">
        <v>712</v>
      </c>
      <c r="C354" s="367" t="s">
        <v>713</v>
      </c>
      <c r="D354" s="432" t="s">
        <v>81</v>
      </c>
      <c r="E354" s="432" t="s">
        <v>82</v>
      </c>
      <c r="F354" s="427" t="s">
        <v>83</v>
      </c>
      <c r="G354" s="424" t="s">
        <v>1812</v>
      </c>
      <c r="H354" s="368" t="str">
        <f>IF(B354="Seguridad_Información","Posibilidad de "&amp;C354&amp;"con "&amp;M354&amp;" "&amp;"por"&amp;" "&amp;I354&amp;" "&amp;"debido a"&amp;" "&amp;L354,"Posibilidad de"&amp;" "&amp;M354&amp;" "&amp;"por"&amp;" "&amp;I354&amp;" debido a"&amp;" "&amp;L354)</f>
        <v>Posibilidad de Afectación Económica y Reputacional por inconsistencias en el pago de salarios, prestaciones y aportes a seguridad social de  trabajadores, practicantes, aprendices y judicantes de la entidad debido a desconocimiento o incumplimiento en la gestión del proceso</v>
      </c>
      <c r="I354" s="425" t="s">
        <v>1813</v>
      </c>
      <c r="J354" s="136" t="s">
        <v>717</v>
      </c>
      <c r="K354" s="137" t="s">
        <v>1814</v>
      </c>
      <c r="L354" s="425" t="s">
        <v>1815</v>
      </c>
      <c r="M354" s="425" t="s">
        <v>763</v>
      </c>
      <c r="N354" s="426" t="s">
        <v>1816</v>
      </c>
      <c r="O354" s="369" t="s">
        <v>722</v>
      </c>
      <c r="P354" s="390" t="str">
        <f>IF(OR($O354=[3]Tabla_Probabilidad!$D$30,$O354=[3]Tabla_Probabilidad!$D$32,$O354=[3]Tabla_Probabilidad!$J$32),"Muy Baja",IF(OR($O354=[3]Tabla_Probabilidad!$E$30,$O354=[3]Tabla_Probabilidad!$E$32,$O354=[3]Tabla_Probabilidad!$K$32),"Baja",IF(OR($O354=[3]Tabla_Probabilidad!$F$30,$O354=[3]Tabla_Probabilidad!$F$32,$O354=[3]Tabla_Probabilidad!$L$32),"Media",IF(OR($O354=[3]Tabla_Probabilidad!$G$30,$O354=[3]Tabla_Probabilidad!$G$32,$O354=[3]Tabla_Probabilidad!$M$32),"Alta",IF(OR($O354=[3]Tabla_Probabilidad!$H$30,$O354=[3]Tabla_Probabilidad!$H$32,$O354=[3]Tabla_Probabilidad!$N$32),"Muy Alta","")))))</f>
        <v>Media</v>
      </c>
      <c r="Q354" s="385">
        <f t="shared" ref="Q354" si="475">IF(P354="","",IF(P354="Muy Baja",0.2,IF(P354="Baja",0.4,IF(P354="Media",0.6,IF(P354="Alta",0.8,IF(P354="Muy Alta",1,))))))</f>
        <v>0.6</v>
      </c>
      <c r="R354" s="393" t="s">
        <v>787</v>
      </c>
      <c r="S354" s="394" t="str">
        <f>IF(OR($R354=[3]Tabla_Impacto!$D$24,$R354=[3]Tabla_Impacto!$D$27,$R354=[3]Tabla_Impacto!$J$24,$R354=[3]Tabla_Impacto!$P$26,$R354=[3]Tabla_Impacto!$V$26,$R354=[3]Tabla_Impacto!$AB$26),"Leve",IF(OR($R354=[3]Tabla_Impacto!$E$24,$R354=[3]Tabla_Impacto!$E$27,$R354=[3]Tabla_Impacto!$K$24,$R354=[3]Tabla_Impacto!$Q$26,$R354=[3]Tabla_Impacto!$W$26,$R354=[3]Tabla_Impacto!$AC$26),"Menor",IF(OR($R354=[3]Tabla_Impacto!$F$24,$R354=[3]Tabla_Impacto!$F$27,$R354=[3]Tabla_Impacto!$L$24,$R354=[3]Tabla_Impacto!$R$26,$R354=[3]Tabla_Impacto!$X$26,$R354=[3]Tabla_Impacto!$AD$26),"Moderado",IF(OR($R354=[3]Tabla_Impacto!$G$24,$R354=[3]Tabla_Impacto!$G$27,$R354=[3]Tabla_Impacto!$M$24,$R354=[3]Tabla_Impacto!$S$26,$R354=[3]Tabla_Impacto!$Y$26,$R354=[3]Tabla_Impacto!$AE$26),"Mayor",IF(OR($R354=[3]Tabla_Impacto!$H$24,$R354=[3]Tabla_Impacto!$H$27,$R354=[3]Tabla_Impacto!$N$24,$R354=[3]Tabla_Impacto!$T$26,$R354=[3]Tabla_Impacto!$Z$26,$R354=[3]Tabla_Impacto!$AF$26),"Catastrófico","")))))</f>
        <v>Catastrófico</v>
      </c>
      <c r="T354" s="385">
        <f t="shared" ref="T354" si="476">IF(S354="","",IF(S354="Leve",0.2,IF(S354="Menor",0.4,IF(S354="Moderado",0.6,IF(S354="Mayor",0.8,IF(S354="Catastrófico",1,))))))</f>
        <v>1</v>
      </c>
      <c r="U354" s="386" t="str">
        <f t="shared" ref="U354" si="477">IF(OR(AND(P354="Muy Baja",S354="Leve"),AND(P354="Muy Baja",S354="Menor"),AND(P354="Baja",S354="Leve")),"Bajo",IF(OR(AND(P354="Muy baja",S354="Moderado"),AND(P354="Baja",S354="Menor"),AND(P354="Baja",S354="Moderado"),AND(P354="Media",S354="Leve"),AND(P354="Media",S354="Menor"),AND(P354="Media",S354="Moderado"),AND(P354="Alta",S354="Leve"),AND(P354="Alta",S354="Menor")),"Moderado",IF(OR(AND(P354="Muy Baja",S354="Mayor"),AND(P354="Baja",S354="Mayor"),AND(P354="Media",S354="Mayor"),AND(P354="Alta",S354="Moderado"),AND(P354="Alta",S354="Mayor"),AND(P354="Muy Alta",S354="Leve"),AND(P354="Muy Alta",S354="Menor"),AND(P354="Muy Alta",S354="Moderado"),AND(P354="Muy Alta",S354="Mayor")),"Alto",IF(OR(AND(P354="Muy Baja",S354="Catastrófico"),AND(P354="Baja",S354="Catastrófico"),AND(P354="Media",S354="Catastrófico"),AND(P354="Alta",S354="Catastrófico"),AND(P354="Muy Alta",S354="Catastrófico")),"Extremo",""))))</f>
        <v>Extremo</v>
      </c>
      <c r="V354" s="136" t="s">
        <v>91</v>
      </c>
      <c r="W354" s="116" t="s">
        <v>1817</v>
      </c>
      <c r="X354" s="117" t="s">
        <v>1818</v>
      </c>
      <c r="Y354" s="118" t="s">
        <v>1819</v>
      </c>
      <c r="Z354" s="119" t="s">
        <v>95</v>
      </c>
      <c r="AA354" s="120" t="str">
        <f t="shared" si="454"/>
        <v>Probabilidad</v>
      </c>
      <c r="AB354" s="121" t="s">
        <v>727</v>
      </c>
      <c r="AC354" s="121" t="s">
        <v>728</v>
      </c>
      <c r="AD354" s="122" t="str">
        <f t="shared" si="452"/>
        <v>40%</v>
      </c>
      <c r="AE354" s="121" t="s">
        <v>729</v>
      </c>
      <c r="AF354" s="121" t="s">
        <v>730</v>
      </c>
      <c r="AG354" s="121" t="s">
        <v>731</v>
      </c>
      <c r="AH354" s="123">
        <f>IFERROR(IF(AA354="Probabilidad",(Q354-(+Q354*AD354)),IF(AA354="Impacto",Q354,"")),"")</f>
        <v>0.36</v>
      </c>
      <c r="AI354" s="122">
        <f t="shared" si="453"/>
        <v>0.36</v>
      </c>
      <c r="AJ354" s="387" t="str">
        <f t="shared" ref="AJ354" si="478">IFERROR(IF(AK354="","",IF(AK354&lt;=0.2,"Muy Baja",IF(AK354&lt;=0.4,"Baja",IF(AK354&lt;=0.6,"Media",IF(AK354&lt;=0.8,"Alta","Muy Alta"))))),"")</f>
        <v>Muy Baja</v>
      </c>
      <c r="AK354" s="388">
        <f t="shared" ref="AK354" si="479">IFERROR(LOOKUP(MAX(AI354:AI360)+1,(AI354:AI360)),"")</f>
        <v>5.4431999999999994E-2</v>
      </c>
      <c r="AL354" s="124">
        <f>IFERROR(IF(AA354="Impacto",(T354-(+T354*AD354)),IF(AA354="Probabilidad",T354,"")),"")</f>
        <v>1</v>
      </c>
      <c r="AM354" s="389" t="str">
        <f t="shared" ref="AM354" si="480">IFERROR(IF(AN354="","",IF(AN354&lt;=0.2,"Leve",IF(AN354&lt;=0.4,"Menor",IF(AN354&lt;=0.6,"Moderado",IF(AN354&lt;=0.8,"Mayor","Catastrófico"))))),"")</f>
        <v>Catastrófico</v>
      </c>
      <c r="AN354" s="388">
        <f t="shared" ref="AN354" si="481">IFERROR(LOOKUP(MAX(AL354:AL360)+1,(AL354:AL360)),"")</f>
        <v>1</v>
      </c>
      <c r="AO354" s="384" t="str">
        <f t="shared" ref="AO354" si="482">IFERROR(IF(OR(AND(AJ354="Muy Baja",AM354="Leve"),AND(AJ354="Muy Baja",AM354="Menor"),AND(AJ354="Baja",AM354="Leve")),"Bajo",IF(OR(AND(AJ354="Muy baja",AM354="Moderado"),AND(AJ354="Baja",AM354="Menor"),AND(AJ354="Baja",AM354="Moderado"),AND(AJ354="Media",AM354="Leve"),AND(AJ354="Media",AM354="Menor"),AND(AJ354="Media",AM354="Moderado"),AND(AJ354="Alta",AM354="Leve"),AND(AJ354="Alta",AM354="Menor")),"Moderado",IF(OR(AND(AJ354="Muy Baja",AM354="Mayor"),AND(AJ354="Baja",AM354="Mayor"),AND(AJ354="Media",AM354="Mayor"),AND(AJ354="Alta",AM354="Moderado"),AND(AJ354="Alta",AM354="Mayor"),AND(AJ354="Muy Alta",AM354="Leve"),AND(AJ354="Muy Alta",AM354="Menor"),AND(AJ354="Muy Alta",AM354="Moderado"),AND(AJ354="Muy Alta",AM354="Mayor")),"Alto",IF(OR(AND(AJ354="Muy Baja",AM354="Catastrófico"),AND(AJ354="Baja",AM354="Catastrófico"),AND(AJ354="Media",AM354="Catastrófico"),AND(AJ354="Alta",AM354="Catastrófico"),AND(AJ354="Muy Alta",AM354="Catastrófico")),"Extremo","")))),"")</f>
        <v>Extremo</v>
      </c>
      <c r="AP354" s="367" t="s">
        <v>104</v>
      </c>
      <c r="AQ354" s="120" t="s">
        <v>105</v>
      </c>
      <c r="AR354" s="119" t="s">
        <v>1820</v>
      </c>
      <c r="AS354" s="119" t="s">
        <v>95</v>
      </c>
      <c r="AT354" s="126" t="s">
        <v>1821</v>
      </c>
      <c r="AU354" s="127" t="s">
        <v>733</v>
      </c>
      <c r="AV354" s="370" t="s">
        <v>1822</v>
      </c>
      <c r="AW354" s="142" t="s">
        <v>91</v>
      </c>
      <c r="AX354" s="253" t="s">
        <v>2867</v>
      </c>
      <c r="AY354" s="271" t="s">
        <v>3697</v>
      </c>
      <c r="AZ354" s="271" t="s">
        <v>3068</v>
      </c>
      <c r="BA354" s="143" t="s">
        <v>105</v>
      </c>
      <c r="BB354" s="253" t="s">
        <v>2867</v>
      </c>
      <c r="BC354" s="271" t="s">
        <v>3184</v>
      </c>
      <c r="BD354" s="271" t="s">
        <v>3069</v>
      </c>
      <c r="BE354" s="373" t="s">
        <v>2891</v>
      </c>
      <c r="BF354" s="494" t="s">
        <v>3256</v>
      </c>
      <c r="BG354" s="373" t="s">
        <v>3257</v>
      </c>
      <c r="BH354" s="131"/>
      <c r="BI354" s="90"/>
      <c r="BJ354" s="90"/>
      <c r="BK354" s="90"/>
      <c r="BL354" s="90"/>
      <c r="BM354" s="90"/>
      <c r="BN354" s="90"/>
      <c r="BO354" s="90"/>
      <c r="BP354" s="90"/>
      <c r="BQ354" s="90"/>
      <c r="BR354" s="90"/>
      <c r="BS354" s="90"/>
      <c r="BT354" s="90"/>
      <c r="BU354" s="90"/>
      <c r="BV354" s="90"/>
      <c r="BW354" s="90"/>
      <c r="BX354" s="90"/>
      <c r="BY354" s="90"/>
      <c r="BZ354" s="90"/>
      <c r="CA354" s="90"/>
      <c r="CB354" s="90"/>
      <c r="CC354" s="90"/>
      <c r="CD354" s="90"/>
      <c r="CE354" s="90"/>
      <c r="CF354" s="90"/>
      <c r="CG354" s="90"/>
      <c r="CH354" s="90"/>
      <c r="CI354" s="90"/>
      <c r="CJ354" s="90"/>
      <c r="CK354" s="90"/>
      <c r="CL354" s="90"/>
      <c r="CM354" s="90"/>
      <c r="CN354" s="90"/>
      <c r="CO354" s="90"/>
      <c r="CP354" s="90"/>
      <c r="CQ354" s="90"/>
      <c r="CR354" s="90"/>
      <c r="CS354" s="90"/>
      <c r="CT354" s="90"/>
      <c r="CU354" s="90"/>
      <c r="CV354" s="90"/>
      <c r="CW354" s="90"/>
      <c r="CX354" s="90"/>
      <c r="CY354" s="90"/>
      <c r="CZ354" s="90"/>
      <c r="DA354" s="90"/>
      <c r="DB354" s="90"/>
      <c r="DC354" s="90"/>
      <c r="DD354" s="90"/>
      <c r="DE354" s="90"/>
      <c r="DF354" s="90"/>
      <c r="DG354" s="90"/>
      <c r="DH354" s="90"/>
      <c r="DI354" s="90"/>
      <c r="DJ354" s="90"/>
      <c r="DK354" s="90"/>
      <c r="DL354" s="90"/>
      <c r="DM354" s="90"/>
      <c r="DN354" s="90"/>
      <c r="DO354" s="90"/>
      <c r="DP354" s="90"/>
      <c r="DQ354" s="90"/>
      <c r="DR354" s="90"/>
      <c r="DS354" s="90"/>
      <c r="DT354" s="90"/>
      <c r="DU354" s="90"/>
      <c r="DV354" s="90"/>
      <c r="DW354" s="90"/>
      <c r="DX354" s="90"/>
      <c r="DY354" s="90"/>
      <c r="DZ354" s="90"/>
      <c r="EA354" s="90"/>
      <c r="EB354" s="90"/>
      <c r="EC354" s="90"/>
      <c r="ED354" s="90"/>
      <c r="EE354" s="90"/>
      <c r="EF354" s="90"/>
      <c r="EG354" s="90"/>
      <c r="EH354" s="90"/>
      <c r="EI354" s="90"/>
      <c r="EJ354" s="90"/>
      <c r="EK354" s="90"/>
      <c r="EL354" s="90"/>
      <c r="EM354" s="90"/>
      <c r="EN354" s="90"/>
      <c r="EO354" s="90"/>
      <c r="EP354" s="90"/>
      <c r="EQ354" s="90"/>
      <c r="ER354" s="90"/>
      <c r="ES354" s="90"/>
      <c r="ET354" s="90"/>
      <c r="EU354" s="90"/>
      <c r="EV354" s="90"/>
      <c r="EW354" s="90"/>
      <c r="EX354" s="90"/>
      <c r="EY354" s="90"/>
      <c r="EZ354" s="90"/>
      <c r="FA354" s="90"/>
      <c r="FB354" s="90"/>
      <c r="FC354" s="90"/>
      <c r="FD354" s="90"/>
      <c r="FE354" s="90"/>
      <c r="FF354" s="90"/>
      <c r="FG354" s="90"/>
      <c r="FH354" s="90"/>
      <c r="FI354" s="90"/>
      <c r="FJ354" s="90"/>
      <c r="FK354" s="90"/>
      <c r="FL354" s="90"/>
      <c r="FM354" s="90"/>
      <c r="FN354" s="90"/>
      <c r="FO354" s="90"/>
      <c r="FP354" s="90"/>
      <c r="FQ354" s="90"/>
      <c r="FR354" s="90"/>
      <c r="FS354" s="90"/>
      <c r="FT354" s="90"/>
      <c r="FU354" s="90"/>
      <c r="FV354" s="90"/>
      <c r="FW354" s="90"/>
      <c r="FX354" s="90"/>
      <c r="FY354" s="90"/>
      <c r="FZ354" s="90"/>
      <c r="GA354" s="90"/>
      <c r="GB354" s="90"/>
      <c r="GC354" s="90"/>
      <c r="GD354" s="90"/>
      <c r="GE354" s="90"/>
      <c r="GF354" s="90"/>
      <c r="GG354" s="90"/>
      <c r="GH354" s="90"/>
      <c r="GI354" s="90"/>
      <c r="GJ354" s="90"/>
      <c r="GK354" s="90"/>
      <c r="GL354" s="90"/>
      <c r="GM354" s="90"/>
      <c r="GN354" s="90"/>
      <c r="GO354" s="90"/>
      <c r="GP354" s="90"/>
      <c r="GQ354" s="90"/>
      <c r="GR354" s="90"/>
      <c r="GS354" s="90"/>
      <c r="GT354" s="90"/>
      <c r="GU354" s="90"/>
      <c r="GV354" s="90"/>
      <c r="GW354" s="90"/>
      <c r="GX354" s="90"/>
      <c r="GY354" s="90"/>
      <c r="GZ354" s="90"/>
      <c r="HA354" s="90"/>
      <c r="HB354" s="90"/>
      <c r="HC354" s="90"/>
      <c r="HD354" s="90"/>
      <c r="HE354" s="90"/>
      <c r="HF354" s="90"/>
      <c r="HG354" s="90"/>
      <c r="HH354" s="90"/>
      <c r="HI354" s="90"/>
      <c r="HJ354" s="90"/>
      <c r="HK354" s="90"/>
      <c r="HL354" s="90"/>
      <c r="HM354" s="90"/>
      <c r="HN354" s="90"/>
      <c r="HO354" s="90"/>
      <c r="HP354" s="90"/>
      <c r="HQ354" s="90"/>
      <c r="HR354" s="90"/>
      <c r="HS354" s="90"/>
      <c r="HT354" s="90"/>
      <c r="HU354" s="90"/>
      <c r="HV354" s="90"/>
      <c r="HW354" s="90"/>
      <c r="HX354" s="90"/>
      <c r="HY354" s="90"/>
      <c r="HZ354" s="90"/>
      <c r="IA354" s="90"/>
      <c r="IB354" s="90"/>
      <c r="IC354" s="90"/>
      <c r="ID354" s="90"/>
      <c r="IE354" s="90"/>
      <c r="IF354" s="90"/>
      <c r="IG354" s="90"/>
      <c r="IH354" s="90"/>
      <c r="II354" s="90"/>
      <c r="IJ354" s="90"/>
      <c r="IK354" s="90"/>
      <c r="IL354" s="90"/>
      <c r="IM354" s="90"/>
      <c r="IN354" s="90"/>
      <c r="IO354" s="90"/>
      <c r="IP354" s="90"/>
      <c r="IQ354" s="90"/>
      <c r="IR354" s="90"/>
      <c r="IS354" s="90"/>
      <c r="IT354" s="90"/>
      <c r="IU354" s="90"/>
      <c r="IV354" s="90"/>
      <c r="IW354" s="90"/>
      <c r="IX354" s="90"/>
      <c r="IY354" s="90"/>
      <c r="IZ354" s="90"/>
      <c r="JA354" s="90"/>
      <c r="JB354" s="90"/>
      <c r="JC354" s="90"/>
      <c r="JD354" s="90"/>
      <c r="JE354" s="90"/>
      <c r="JF354" s="90"/>
      <c r="JG354" s="90"/>
      <c r="JH354" s="90"/>
      <c r="JI354" s="90"/>
      <c r="JJ354" s="90"/>
      <c r="JK354" s="90"/>
      <c r="JL354" s="90"/>
      <c r="JM354" s="90"/>
      <c r="JN354" s="90"/>
      <c r="JO354" s="90"/>
      <c r="JP354" s="90"/>
      <c r="JQ354" s="90"/>
      <c r="JR354" s="90"/>
      <c r="JS354" s="90"/>
      <c r="JT354" s="90"/>
      <c r="JU354" s="90"/>
      <c r="JV354" s="90"/>
      <c r="JW354" s="90"/>
      <c r="JX354" s="90"/>
      <c r="JY354" s="90"/>
      <c r="JZ354" s="90"/>
      <c r="KA354" s="90"/>
      <c r="KB354" s="90"/>
      <c r="KC354" s="90"/>
      <c r="KD354" s="90"/>
      <c r="KE354" s="90"/>
      <c r="KF354" s="90"/>
      <c r="KG354" s="90"/>
      <c r="KH354" s="90"/>
      <c r="KI354" s="90"/>
      <c r="KJ354" s="90"/>
      <c r="KK354" s="90"/>
      <c r="KL354" s="90"/>
      <c r="KM354" s="90"/>
      <c r="KN354" s="90"/>
      <c r="KO354" s="90"/>
      <c r="KP354" s="90"/>
      <c r="KQ354" s="90"/>
      <c r="KR354" s="90"/>
      <c r="KS354" s="90"/>
      <c r="KT354" s="90"/>
      <c r="KU354" s="90"/>
      <c r="KV354" s="90"/>
      <c r="KW354" s="90"/>
      <c r="KX354" s="90"/>
      <c r="KY354" s="90"/>
      <c r="KZ354" s="90"/>
      <c r="LA354" s="90"/>
      <c r="LB354" s="90"/>
      <c r="LC354" s="90"/>
      <c r="LD354" s="90"/>
      <c r="LE354" s="90"/>
      <c r="LF354" s="90"/>
      <c r="LG354" s="90"/>
      <c r="LH354" s="90"/>
      <c r="LI354" s="90"/>
      <c r="LJ354" s="90"/>
      <c r="LK354" s="90"/>
      <c r="LL354" s="90"/>
      <c r="LM354" s="90"/>
      <c r="LN354" s="90"/>
      <c r="LO354" s="90"/>
      <c r="LP354" s="90"/>
      <c r="LQ354" s="90"/>
      <c r="LR354" s="90"/>
      <c r="LS354" s="90"/>
      <c r="LT354" s="90"/>
      <c r="LU354" s="90"/>
      <c r="LV354" s="90"/>
      <c r="LW354" s="90"/>
      <c r="LX354" s="90"/>
      <c r="LY354" s="90"/>
      <c r="LZ354" s="90"/>
      <c r="MA354" s="90"/>
      <c r="MB354" s="90"/>
      <c r="MC354" s="90"/>
      <c r="MD354" s="90"/>
      <c r="ME354" s="90"/>
      <c r="MF354" s="90"/>
      <c r="MG354" s="90"/>
      <c r="MH354" s="90"/>
      <c r="MI354" s="90"/>
      <c r="MJ354" s="90"/>
      <c r="MK354" s="90"/>
      <c r="ML354" s="90"/>
      <c r="MM354" s="90"/>
      <c r="MN354" s="90"/>
      <c r="MO354" s="90"/>
      <c r="MP354" s="90"/>
      <c r="MQ354" s="90"/>
      <c r="MR354" s="90"/>
      <c r="MS354" s="90"/>
      <c r="MT354" s="90"/>
      <c r="MU354" s="90"/>
      <c r="MV354" s="90"/>
      <c r="MW354" s="90"/>
      <c r="MX354" s="90"/>
      <c r="MY354" s="90"/>
      <c r="MZ354" s="90"/>
      <c r="NA354" s="90"/>
      <c r="NB354" s="90"/>
      <c r="NC354" s="90"/>
      <c r="ND354" s="90"/>
      <c r="NE354" s="90"/>
      <c r="NF354" s="90"/>
      <c r="NG354" s="90"/>
      <c r="NH354" s="90"/>
      <c r="NI354" s="90"/>
      <c r="NJ354" s="90"/>
      <c r="NK354" s="90"/>
      <c r="NL354" s="90"/>
      <c r="NM354" s="90"/>
      <c r="NN354" s="90"/>
      <c r="NO354" s="90"/>
      <c r="NP354" s="90"/>
      <c r="NQ354" s="90"/>
      <c r="NR354" s="90"/>
      <c r="NS354" s="90"/>
      <c r="NT354" s="90"/>
      <c r="NU354" s="90"/>
      <c r="NV354" s="90"/>
      <c r="NW354" s="90"/>
      <c r="NX354" s="90"/>
      <c r="NY354" s="90"/>
      <c r="NZ354" s="90"/>
      <c r="OA354" s="90"/>
      <c r="OB354" s="90"/>
      <c r="OC354" s="90"/>
      <c r="OD354" s="90"/>
      <c r="OE354" s="90"/>
      <c r="OF354" s="90"/>
      <c r="OG354" s="90"/>
      <c r="OH354" s="90"/>
      <c r="OI354" s="90"/>
      <c r="OJ354" s="90"/>
      <c r="OK354" s="90"/>
      <c r="OL354" s="90"/>
      <c r="OM354" s="90"/>
      <c r="ON354" s="90"/>
      <c r="OO354" s="90"/>
      <c r="OP354" s="90"/>
      <c r="OQ354" s="90"/>
      <c r="OR354" s="90"/>
      <c r="OS354" s="90"/>
      <c r="OT354" s="90"/>
      <c r="OU354" s="90"/>
      <c r="OV354" s="90"/>
      <c r="OW354" s="90"/>
      <c r="OX354" s="90"/>
      <c r="OY354" s="90"/>
      <c r="OZ354" s="90"/>
      <c r="PA354" s="90"/>
      <c r="PB354" s="90"/>
      <c r="PC354" s="90"/>
      <c r="PD354" s="90"/>
      <c r="PE354" s="90"/>
      <c r="PF354" s="90"/>
      <c r="PG354" s="90"/>
      <c r="PH354" s="90"/>
      <c r="PI354" s="90"/>
      <c r="PJ354" s="90"/>
      <c r="PK354" s="90"/>
      <c r="PL354" s="90"/>
      <c r="PM354" s="90"/>
      <c r="PN354" s="90"/>
      <c r="PO354" s="90"/>
      <c r="PP354" s="90"/>
      <c r="PQ354" s="90"/>
      <c r="PR354" s="90"/>
      <c r="PS354" s="90"/>
      <c r="PT354" s="90"/>
      <c r="PU354" s="90"/>
      <c r="PV354" s="90"/>
      <c r="PW354" s="90"/>
      <c r="PX354" s="90"/>
      <c r="PY354" s="90"/>
      <c r="PZ354" s="90"/>
      <c r="QA354" s="90"/>
      <c r="QB354" s="90"/>
      <c r="QC354" s="90"/>
      <c r="QD354" s="90"/>
      <c r="QE354" s="90"/>
      <c r="QF354" s="90"/>
      <c r="QG354" s="90"/>
      <c r="QH354" s="90"/>
      <c r="QI354" s="90"/>
      <c r="QJ354" s="90"/>
      <c r="QK354" s="90"/>
      <c r="QL354" s="90"/>
      <c r="QM354" s="90"/>
      <c r="QN354" s="90"/>
      <c r="QO354" s="90"/>
      <c r="QP354" s="90"/>
      <c r="QQ354" s="90"/>
      <c r="QR354" s="90"/>
      <c r="QS354" s="90"/>
      <c r="QT354" s="90"/>
      <c r="QU354" s="90"/>
      <c r="QV354" s="90"/>
      <c r="QW354" s="90"/>
      <c r="QX354" s="90"/>
      <c r="QY354" s="90"/>
      <c r="QZ354" s="90"/>
      <c r="RA354" s="90"/>
      <c r="RB354" s="90"/>
      <c r="RC354" s="90"/>
      <c r="RD354" s="90"/>
      <c r="RE354" s="90"/>
      <c r="RF354" s="90"/>
      <c r="RG354" s="90"/>
      <c r="RH354" s="90"/>
      <c r="RI354" s="90"/>
      <c r="RJ354" s="90"/>
      <c r="RK354" s="90"/>
      <c r="RL354" s="90"/>
      <c r="RM354" s="90"/>
      <c r="RN354" s="90"/>
      <c r="RO354" s="90"/>
      <c r="RP354" s="90"/>
      <c r="RQ354" s="90"/>
      <c r="RR354" s="90"/>
      <c r="RS354" s="90"/>
      <c r="RT354" s="90"/>
      <c r="RU354" s="90"/>
      <c r="RV354" s="90"/>
      <c r="RW354" s="90"/>
      <c r="RX354" s="90"/>
      <c r="RY354" s="90"/>
      <c r="RZ354" s="90"/>
      <c r="SA354" s="90"/>
      <c r="SB354" s="90"/>
      <c r="SC354" s="90"/>
      <c r="SD354" s="90"/>
      <c r="SE354" s="90"/>
      <c r="SF354" s="90"/>
      <c r="SG354" s="90"/>
      <c r="SH354" s="90"/>
      <c r="SI354" s="90"/>
      <c r="SJ354" s="90"/>
      <c r="SK354" s="90"/>
      <c r="SL354" s="90"/>
      <c r="SM354" s="90"/>
      <c r="SN354" s="90"/>
      <c r="SO354" s="90"/>
      <c r="SP354" s="90"/>
      <c r="SQ354" s="90"/>
      <c r="SR354" s="90"/>
      <c r="SS354" s="90"/>
      <c r="ST354" s="90"/>
      <c r="SU354" s="90"/>
      <c r="SV354" s="90"/>
      <c r="SW354" s="90"/>
      <c r="SX354" s="90"/>
      <c r="SY354" s="90"/>
      <c r="SZ354" s="90"/>
      <c r="TA354" s="90"/>
      <c r="TB354" s="90"/>
      <c r="TC354" s="90"/>
      <c r="TD354" s="90"/>
      <c r="TE354" s="90"/>
      <c r="TF354" s="90"/>
      <c r="TG354" s="90"/>
      <c r="TH354" s="90"/>
      <c r="TI354" s="90"/>
      <c r="TJ354" s="90"/>
      <c r="TK354" s="90"/>
      <c r="TL354" s="90"/>
      <c r="TM354" s="90"/>
      <c r="TN354" s="90"/>
      <c r="TO354" s="90"/>
      <c r="TP354" s="90"/>
      <c r="TQ354" s="90"/>
      <c r="TR354" s="90"/>
      <c r="TS354" s="90"/>
      <c r="TT354" s="90"/>
      <c r="TU354" s="90"/>
      <c r="TV354" s="90"/>
      <c r="TW354" s="90"/>
      <c r="TX354" s="90"/>
      <c r="TY354" s="90"/>
      <c r="TZ354" s="90"/>
      <c r="UA354" s="90"/>
      <c r="UB354" s="90"/>
      <c r="UC354" s="90"/>
      <c r="UD354" s="90"/>
      <c r="UE354" s="90"/>
      <c r="UF354" s="90"/>
      <c r="UG354" s="90"/>
      <c r="UH354" s="90"/>
      <c r="UI354" s="90"/>
      <c r="UJ354" s="90"/>
      <c r="UK354" s="90"/>
      <c r="UL354" s="90"/>
      <c r="UM354" s="90"/>
      <c r="UN354" s="90"/>
      <c r="UO354" s="90"/>
      <c r="UP354" s="90"/>
      <c r="UQ354" s="90"/>
      <c r="UR354" s="90"/>
      <c r="US354" s="90"/>
      <c r="UT354" s="90"/>
      <c r="UU354" s="90"/>
      <c r="UV354" s="90"/>
      <c r="UW354" s="90"/>
      <c r="UX354" s="90"/>
      <c r="UY354" s="90"/>
      <c r="UZ354" s="90"/>
      <c r="VA354" s="90"/>
      <c r="VB354" s="90"/>
      <c r="VC354" s="90"/>
      <c r="VD354" s="90"/>
      <c r="VE354" s="90"/>
      <c r="VF354" s="90"/>
      <c r="VG354" s="90"/>
      <c r="VH354" s="90"/>
      <c r="VI354" s="90"/>
      <c r="VJ354" s="90"/>
      <c r="VK354" s="90"/>
      <c r="VL354" s="90"/>
      <c r="VM354" s="90"/>
      <c r="VN354" s="90"/>
      <c r="VO354" s="90"/>
      <c r="VP354" s="90"/>
      <c r="VQ354" s="90"/>
      <c r="VR354" s="90"/>
      <c r="VS354" s="90"/>
      <c r="VT354" s="90"/>
      <c r="VU354" s="90"/>
      <c r="VV354" s="90"/>
      <c r="VW354" s="90"/>
      <c r="VX354" s="90"/>
      <c r="VY354" s="90"/>
      <c r="VZ354" s="90"/>
      <c r="WA354" s="90"/>
      <c r="WB354" s="90"/>
      <c r="WC354" s="90"/>
      <c r="WD354" s="90"/>
      <c r="WE354" s="90"/>
      <c r="WF354" s="90"/>
      <c r="WG354" s="90"/>
      <c r="WH354" s="90"/>
      <c r="WI354" s="90"/>
      <c r="WJ354" s="90"/>
      <c r="WK354" s="90"/>
      <c r="WL354" s="90"/>
      <c r="WM354" s="90"/>
      <c r="WN354" s="90"/>
      <c r="WO354" s="90"/>
      <c r="WP354" s="90"/>
      <c r="WQ354" s="90"/>
      <c r="WR354" s="90"/>
      <c r="WS354" s="90"/>
      <c r="WT354" s="90"/>
      <c r="WU354" s="90"/>
      <c r="WV354" s="90"/>
      <c r="WW354" s="90"/>
      <c r="WX354" s="90"/>
      <c r="WY354" s="90"/>
      <c r="WZ354" s="90"/>
      <c r="XA354" s="90"/>
      <c r="XB354" s="90"/>
      <c r="XC354" s="90"/>
      <c r="XD354" s="90"/>
      <c r="XE354" s="90"/>
      <c r="XF354" s="90"/>
      <c r="XG354" s="90"/>
      <c r="XH354" s="90"/>
      <c r="XI354" s="90"/>
      <c r="XJ354" s="90"/>
      <c r="XK354" s="90"/>
      <c r="XL354" s="90"/>
      <c r="XM354" s="90"/>
      <c r="XN354" s="90"/>
      <c r="XO354" s="90"/>
      <c r="XP354" s="90"/>
      <c r="XQ354" s="90"/>
      <c r="XR354" s="90"/>
      <c r="XS354" s="90"/>
      <c r="XT354" s="90"/>
      <c r="XU354" s="90"/>
      <c r="XV354" s="90"/>
      <c r="XW354" s="90"/>
      <c r="XX354" s="90"/>
      <c r="XY354" s="90"/>
      <c r="XZ354" s="90"/>
      <c r="YA354" s="90"/>
      <c r="YB354" s="90"/>
      <c r="YC354" s="90"/>
      <c r="YD354" s="90"/>
      <c r="YE354" s="90"/>
      <c r="YF354" s="90"/>
      <c r="YG354" s="90"/>
      <c r="YH354" s="90"/>
      <c r="YI354" s="90"/>
      <c r="YJ354" s="90"/>
      <c r="YK354" s="90"/>
      <c r="YL354" s="90"/>
      <c r="YM354" s="90"/>
      <c r="YN354" s="90"/>
      <c r="YO354" s="90"/>
      <c r="YP354" s="90"/>
      <c r="YQ354" s="90"/>
      <c r="YR354" s="90"/>
      <c r="YS354" s="90"/>
      <c r="YT354" s="90"/>
      <c r="YU354" s="90"/>
      <c r="YV354" s="90"/>
      <c r="YW354" s="90"/>
      <c r="YX354" s="90"/>
      <c r="YY354" s="90"/>
      <c r="YZ354" s="90"/>
      <c r="ZA354" s="90"/>
      <c r="ZB354" s="90"/>
      <c r="ZC354" s="90"/>
      <c r="ZD354" s="90"/>
      <c r="ZE354" s="90"/>
      <c r="ZF354" s="90"/>
      <c r="ZG354" s="90"/>
      <c r="ZH354" s="90"/>
      <c r="ZI354" s="90"/>
      <c r="ZJ354" s="90"/>
      <c r="ZK354" s="90"/>
      <c r="ZL354" s="90"/>
      <c r="ZM354" s="90"/>
      <c r="ZN354" s="90"/>
      <c r="ZO354" s="90"/>
      <c r="ZP354" s="90"/>
      <c r="ZQ354" s="90"/>
      <c r="ZR354" s="90"/>
      <c r="ZS354" s="90"/>
      <c r="ZT354" s="90"/>
      <c r="ZU354" s="90"/>
      <c r="ZV354" s="90"/>
      <c r="ZW354" s="90"/>
      <c r="ZX354" s="90"/>
      <c r="ZY354" s="90"/>
      <c r="ZZ354" s="90"/>
      <c r="AAA354" s="90"/>
      <c r="AAB354" s="90"/>
      <c r="AAC354" s="90"/>
      <c r="AAD354" s="90"/>
      <c r="AAE354" s="90"/>
      <c r="AAF354" s="90"/>
      <c r="AAG354" s="90"/>
      <c r="AAH354" s="90"/>
      <c r="AAI354" s="90"/>
      <c r="AAJ354" s="90"/>
      <c r="AAK354" s="90"/>
      <c r="AAL354" s="90"/>
      <c r="AAM354" s="90"/>
      <c r="AAN354" s="90"/>
      <c r="AAO354" s="90"/>
      <c r="AAP354" s="90"/>
      <c r="AAQ354" s="90"/>
      <c r="AAR354" s="90"/>
      <c r="AAS354" s="90"/>
      <c r="AAT354" s="90"/>
      <c r="AAU354" s="90"/>
      <c r="AAV354" s="90"/>
      <c r="AAW354" s="90"/>
      <c r="AAX354" s="90"/>
      <c r="AAY354" s="90"/>
      <c r="AAZ354" s="90"/>
      <c r="ABA354" s="90"/>
      <c r="ABB354" s="90"/>
      <c r="ABC354" s="90"/>
      <c r="ABD354" s="90"/>
      <c r="ABE354" s="90"/>
      <c r="ABF354" s="90"/>
      <c r="ABG354" s="90"/>
      <c r="ABH354" s="90"/>
      <c r="ABI354" s="90"/>
      <c r="ABJ354" s="90"/>
      <c r="ABK354" s="90"/>
      <c r="ABL354" s="90"/>
      <c r="ABM354" s="90"/>
      <c r="ABN354" s="90"/>
      <c r="ABO354" s="90"/>
      <c r="ABP354" s="90"/>
      <c r="ABQ354" s="90"/>
      <c r="ABR354" s="90"/>
      <c r="ABS354" s="90"/>
      <c r="ABT354" s="90"/>
      <c r="ABU354" s="90"/>
      <c r="ABV354" s="90"/>
      <c r="ABW354" s="90"/>
      <c r="ABX354" s="90"/>
      <c r="ABY354" s="90"/>
      <c r="ABZ354" s="90"/>
      <c r="ACA354" s="90"/>
      <c r="ACB354" s="90"/>
      <c r="ACC354" s="90"/>
      <c r="ACD354" s="90"/>
      <c r="ACE354" s="90"/>
      <c r="ACF354" s="90"/>
      <c r="ACG354" s="90"/>
      <c r="ACH354" s="90"/>
      <c r="ACI354" s="90"/>
      <c r="ACJ354" s="90"/>
      <c r="ACK354" s="90"/>
      <c r="ACL354" s="90"/>
      <c r="ACM354" s="90"/>
      <c r="ACN354" s="90"/>
      <c r="ACO354" s="90"/>
      <c r="ACP354" s="90"/>
      <c r="ACQ354" s="90"/>
      <c r="ACR354" s="90"/>
      <c r="ACS354" s="90"/>
      <c r="ACT354" s="90"/>
      <c r="ACU354" s="90"/>
      <c r="ACV354" s="90"/>
      <c r="ACW354" s="90"/>
      <c r="ACX354" s="90"/>
      <c r="ACY354" s="90"/>
      <c r="ACZ354" s="90"/>
      <c r="ADA354" s="90"/>
      <c r="ADB354" s="90"/>
      <c r="ADC354" s="90"/>
      <c r="ADD354" s="90"/>
      <c r="ADE354" s="90"/>
      <c r="ADF354" s="90"/>
      <c r="ADG354" s="90"/>
      <c r="ADH354" s="90"/>
      <c r="ADI354" s="90"/>
      <c r="ADJ354" s="90"/>
      <c r="ADK354" s="90"/>
      <c r="ADL354" s="90"/>
      <c r="ADM354" s="90"/>
      <c r="ADN354" s="90"/>
      <c r="ADO354" s="90"/>
      <c r="ADP354" s="90"/>
      <c r="ADQ354" s="90"/>
      <c r="ADR354" s="90"/>
      <c r="ADS354" s="90"/>
      <c r="ADT354" s="90"/>
      <c r="ADU354" s="90"/>
      <c r="ADV354" s="90"/>
      <c r="ADW354" s="90"/>
      <c r="ADX354" s="90"/>
      <c r="ADY354" s="90"/>
      <c r="ADZ354" s="90"/>
      <c r="AEA354" s="90"/>
      <c r="AEB354" s="90"/>
      <c r="AEC354" s="90"/>
      <c r="AED354" s="90"/>
      <c r="AEE354" s="90"/>
      <c r="AEF354" s="90"/>
      <c r="AEG354" s="90"/>
      <c r="AEH354" s="90"/>
      <c r="AEI354" s="90"/>
      <c r="AEJ354" s="90"/>
      <c r="AEK354" s="90"/>
      <c r="AEL354" s="90"/>
      <c r="AEM354" s="90"/>
      <c r="AEN354" s="90"/>
      <c r="AEO354" s="90"/>
      <c r="AEP354" s="90"/>
      <c r="AEQ354" s="90"/>
      <c r="AER354" s="90"/>
      <c r="AES354" s="90"/>
      <c r="AET354" s="90"/>
      <c r="AEU354" s="90"/>
      <c r="AEV354" s="90"/>
      <c r="AEW354" s="90"/>
      <c r="AEX354" s="90"/>
      <c r="AEY354" s="90"/>
      <c r="AEZ354" s="90"/>
      <c r="AFA354" s="90"/>
      <c r="AFB354" s="90"/>
      <c r="AFC354" s="90"/>
      <c r="AFD354" s="90"/>
      <c r="AFE354" s="90"/>
      <c r="AFF354" s="90"/>
      <c r="AFG354" s="90"/>
      <c r="AFH354" s="90"/>
      <c r="AFI354" s="90"/>
      <c r="AFJ354" s="90"/>
      <c r="AFK354" s="90"/>
      <c r="AFL354" s="90"/>
      <c r="AFM354" s="90"/>
      <c r="AFN354" s="90"/>
      <c r="AFO354" s="90"/>
      <c r="AFP354" s="90"/>
      <c r="AFQ354" s="90"/>
      <c r="AFR354" s="90"/>
      <c r="AFS354" s="90"/>
      <c r="AFT354" s="90"/>
      <c r="AFU354" s="90"/>
      <c r="AFV354" s="90"/>
      <c r="AFW354" s="90"/>
      <c r="AFX354" s="90"/>
      <c r="AFY354" s="90"/>
      <c r="AFZ354" s="90"/>
      <c r="AGA354" s="90"/>
      <c r="AGB354" s="90"/>
      <c r="AGC354" s="90"/>
      <c r="AGD354" s="90"/>
      <c r="AGE354" s="90"/>
      <c r="AGF354" s="90"/>
      <c r="AGG354" s="90"/>
      <c r="AGH354" s="90"/>
      <c r="AGI354" s="90"/>
      <c r="AGJ354" s="90"/>
      <c r="AGK354" s="90"/>
      <c r="AGL354" s="90"/>
      <c r="AGM354" s="90"/>
      <c r="AGN354" s="90"/>
      <c r="AGO354" s="90"/>
      <c r="AGP354" s="90"/>
      <c r="AGQ354" s="90"/>
      <c r="AGR354" s="90"/>
      <c r="AGS354" s="90"/>
      <c r="AGT354" s="90"/>
      <c r="AGU354" s="90"/>
      <c r="AGV354" s="90"/>
      <c r="AGW354" s="90"/>
      <c r="AGX354" s="90"/>
      <c r="AGY354" s="90"/>
      <c r="AGZ354" s="90"/>
      <c r="AHA354" s="90"/>
      <c r="AHB354" s="90"/>
      <c r="AHC354" s="90"/>
      <c r="AHD354" s="90"/>
      <c r="AHE354" s="90"/>
      <c r="AHF354" s="90"/>
      <c r="AHG354" s="90"/>
      <c r="AHH354" s="90"/>
      <c r="AHI354" s="90"/>
      <c r="AHJ354" s="90"/>
      <c r="AHK354" s="90"/>
      <c r="AHL354" s="90"/>
      <c r="AHM354" s="90"/>
      <c r="AHN354" s="90"/>
      <c r="AHO354" s="90"/>
      <c r="AHP354" s="90"/>
      <c r="AHQ354" s="90"/>
      <c r="AHR354" s="90"/>
      <c r="AHS354" s="90"/>
      <c r="AHT354" s="90"/>
      <c r="AHU354" s="90"/>
      <c r="AHV354" s="90"/>
      <c r="AHW354" s="90"/>
      <c r="AHX354" s="90"/>
      <c r="AHY354" s="90"/>
      <c r="AHZ354" s="90"/>
      <c r="AIA354" s="90"/>
      <c r="AIB354" s="90"/>
      <c r="AIC354" s="90"/>
      <c r="AID354" s="90"/>
      <c r="AIE354" s="90"/>
      <c r="AIF354" s="90"/>
      <c r="AIG354" s="90"/>
      <c r="AIH354" s="90"/>
      <c r="AII354" s="90"/>
      <c r="AIJ354" s="90"/>
      <c r="AIK354" s="90"/>
      <c r="AIL354" s="90"/>
      <c r="AIM354" s="90"/>
      <c r="AIN354" s="90"/>
      <c r="AIO354" s="90"/>
      <c r="AIP354" s="90"/>
      <c r="AIQ354" s="90"/>
      <c r="AIR354" s="90"/>
      <c r="AIS354" s="90"/>
      <c r="AIT354" s="90"/>
      <c r="AIU354" s="90"/>
      <c r="AIV354" s="90"/>
      <c r="AIW354" s="90"/>
      <c r="AIX354" s="90"/>
      <c r="AIY354" s="90"/>
      <c r="AIZ354" s="90"/>
      <c r="AJA354" s="90"/>
      <c r="AJB354" s="90"/>
      <c r="AJC354" s="90"/>
      <c r="AJD354" s="90"/>
      <c r="AJE354" s="90"/>
      <c r="AJF354" s="90"/>
      <c r="AJG354" s="90"/>
      <c r="AJH354" s="90"/>
      <c r="AJI354" s="90"/>
      <c r="AJJ354" s="90"/>
      <c r="AJK354" s="90"/>
      <c r="AJL354" s="90"/>
      <c r="AJM354" s="90"/>
      <c r="AJN354" s="90"/>
      <c r="AJO354" s="90"/>
      <c r="AJP354" s="90"/>
      <c r="AJQ354" s="90"/>
      <c r="AJR354" s="90"/>
      <c r="AJS354" s="90"/>
      <c r="AJT354" s="90"/>
      <c r="AJU354" s="90"/>
      <c r="AJV354" s="90"/>
      <c r="AJW354" s="90"/>
      <c r="AJX354" s="90"/>
      <c r="AJY354" s="90"/>
      <c r="AJZ354" s="90"/>
      <c r="AKA354" s="90"/>
      <c r="AKB354" s="90"/>
      <c r="AKC354" s="90"/>
      <c r="AKD354" s="90"/>
      <c r="AKE354" s="90"/>
      <c r="AKF354" s="90"/>
      <c r="AKG354" s="90"/>
      <c r="AKH354" s="90"/>
      <c r="AKI354" s="90"/>
      <c r="AKJ354" s="90"/>
      <c r="AKK354" s="90"/>
      <c r="AKL354" s="90"/>
      <c r="AKM354" s="90"/>
      <c r="AKN354" s="90"/>
      <c r="AKO354" s="90"/>
      <c r="AKP354" s="90"/>
      <c r="AKQ354" s="90"/>
      <c r="AKR354" s="90"/>
      <c r="AKS354" s="90"/>
      <c r="AKT354" s="90"/>
      <c r="AKU354" s="90"/>
      <c r="AKV354" s="90"/>
      <c r="AKW354" s="90"/>
      <c r="AKX354" s="90"/>
      <c r="AKY354" s="90"/>
      <c r="AKZ354" s="90"/>
      <c r="ALA354" s="90"/>
      <c r="ALB354" s="90"/>
      <c r="ALC354" s="90"/>
      <c r="ALD354" s="90"/>
      <c r="ALE354" s="90"/>
      <c r="ALF354" s="90"/>
      <c r="ALG354" s="90"/>
      <c r="ALH354" s="90"/>
      <c r="ALI354" s="90"/>
      <c r="ALJ354" s="90"/>
      <c r="ALK354" s="90"/>
      <c r="ALL354" s="90"/>
      <c r="ALM354" s="90"/>
      <c r="ALN354" s="90"/>
      <c r="ALO354" s="90"/>
      <c r="ALP354" s="90"/>
      <c r="ALQ354" s="90"/>
      <c r="ALR354" s="90"/>
      <c r="ALS354" s="90"/>
      <c r="ALT354" s="90"/>
      <c r="ALU354" s="90"/>
      <c r="ALV354" s="90"/>
      <c r="ALW354" s="90"/>
      <c r="ALX354" s="90"/>
      <c r="ALY354" s="90"/>
      <c r="ALZ354" s="90"/>
      <c r="AMA354" s="90"/>
      <c r="AMB354" s="90"/>
      <c r="AMC354" s="90"/>
      <c r="AMD354" s="90"/>
      <c r="AME354" s="90"/>
      <c r="AMF354" s="90"/>
      <c r="AMG354" s="90"/>
      <c r="AMH354" s="90"/>
    </row>
    <row r="355" spans="1:1022" ht="84.75" customHeight="1">
      <c r="A355" s="430">
        <v>123</v>
      </c>
      <c r="B355" s="433" t="s">
        <v>712</v>
      </c>
      <c r="C355" s="367"/>
      <c r="D355" s="433" t="s">
        <v>81</v>
      </c>
      <c r="E355" s="433" t="s">
        <v>82</v>
      </c>
      <c r="F355" s="427"/>
      <c r="G355" s="424"/>
      <c r="H355" s="368"/>
      <c r="I355" s="425"/>
      <c r="J355" s="136" t="s">
        <v>735</v>
      </c>
      <c r="K355" s="119" t="s">
        <v>1823</v>
      </c>
      <c r="L355" s="425"/>
      <c r="M355" s="425"/>
      <c r="N355" s="426"/>
      <c r="O355" s="369"/>
      <c r="P355" s="391"/>
      <c r="Q355" s="385"/>
      <c r="R355" s="393"/>
      <c r="S355" s="394"/>
      <c r="T355" s="385"/>
      <c r="U355" s="386"/>
      <c r="V355" s="136" t="s">
        <v>112</v>
      </c>
      <c r="W355" s="116" t="s">
        <v>1824</v>
      </c>
      <c r="X355" s="117" t="s">
        <v>1825</v>
      </c>
      <c r="Y355" s="118" t="s">
        <v>1819</v>
      </c>
      <c r="Z355" s="119" t="s">
        <v>95</v>
      </c>
      <c r="AA355" s="120" t="str">
        <f t="shared" si="454"/>
        <v>Probabilidad</v>
      </c>
      <c r="AB355" s="121" t="s">
        <v>727</v>
      </c>
      <c r="AC355" s="121" t="s">
        <v>728</v>
      </c>
      <c r="AD355" s="122" t="str">
        <f t="shared" si="452"/>
        <v>40%</v>
      </c>
      <c r="AE355" s="121" t="s">
        <v>729</v>
      </c>
      <c r="AF355" s="121" t="s">
        <v>730</v>
      </c>
      <c r="AG355" s="121" t="s">
        <v>731</v>
      </c>
      <c r="AH355" s="123">
        <f>IFERROR(IF(AND(AA354="Probabilidad",AA355="Probabilidad"),(AI354-(+AI354*AD355)),IF(AND(AA355="Probabilidad",AA354="Impacto"),(AI354-(+AI354*AD355)),IF(AA355="Impacto",AI354,""))),"")</f>
        <v>0.216</v>
      </c>
      <c r="AI355" s="122">
        <f t="shared" si="453"/>
        <v>0.216</v>
      </c>
      <c r="AJ355" s="387"/>
      <c r="AK355" s="388"/>
      <c r="AL355" s="124">
        <f t="shared" ref="AL355:AL360" si="483">IFERROR(IF(AND(AA354="Impacto",AA355="Impacto"),(AL354-(+AL354*AD355)),IF(AND(AA355="Impacto",AA354="Probabilidad"),(AL354-(+AL354*AD355)),IF(AA355="Probabilidad",AL354,""))),"")</f>
        <v>1</v>
      </c>
      <c r="AM355" s="389"/>
      <c r="AN355" s="388"/>
      <c r="AO355" s="384"/>
      <c r="AP355" s="367"/>
      <c r="AQ355" s="120" t="s">
        <v>118</v>
      </c>
      <c r="AR355" s="119" t="s">
        <v>1826</v>
      </c>
      <c r="AS355" s="119" t="s">
        <v>95</v>
      </c>
      <c r="AT355" s="126" t="s">
        <v>1827</v>
      </c>
      <c r="AU355" s="127" t="s">
        <v>733</v>
      </c>
      <c r="AV355" s="371"/>
      <c r="AW355" s="142" t="s">
        <v>112</v>
      </c>
      <c r="AX355" s="253" t="s">
        <v>2867</v>
      </c>
      <c r="AY355" s="271" t="s">
        <v>3698</v>
      </c>
      <c r="AZ355" s="271" t="s">
        <v>3068</v>
      </c>
      <c r="BA355" s="143" t="s">
        <v>118</v>
      </c>
      <c r="BB355" s="253" t="s">
        <v>2867</v>
      </c>
      <c r="BC355" s="271" t="s">
        <v>3185</v>
      </c>
      <c r="BD355" s="271" t="s">
        <v>3068</v>
      </c>
      <c r="BE355" s="373"/>
      <c r="BF355" s="373"/>
      <c r="BG355" s="373"/>
      <c r="BH355" s="131"/>
    </row>
    <row r="356" spans="1:1022" ht="84.75" customHeight="1">
      <c r="A356" s="430">
        <v>123</v>
      </c>
      <c r="B356" s="433" t="s">
        <v>712</v>
      </c>
      <c r="C356" s="367"/>
      <c r="D356" s="433" t="s">
        <v>81</v>
      </c>
      <c r="E356" s="433" t="s">
        <v>82</v>
      </c>
      <c r="F356" s="427"/>
      <c r="G356" s="424"/>
      <c r="H356" s="368"/>
      <c r="I356" s="425"/>
      <c r="J356" s="136" t="s">
        <v>741</v>
      </c>
      <c r="K356" s="137" t="s">
        <v>1828</v>
      </c>
      <c r="L356" s="425"/>
      <c r="M356" s="425"/>
      <c r="N356" s="426"/>
      <c r="O356" s="369"/>
      <c r="P356" s="391"/>
      <c r="Q356" s="385"/>
      <c r="R356" s="393"/>
      <c r="S356" s="394"/>
      <c r="T356" s="385"/>
      <c r="U356" s="386"/>
      <c r="V356" s="136" t="s">
        <v>124</v>
      </c>
      <c r="W356" s="116" t="s">
        <v>1829</v>
      </c>
      <c r="X356" s="117" t="s">
        <v>1830</v>
      </c>
      <c r="Y356" s="118" t="s">
        <v>1819</v>
      </c>
      <c r="Z356" s="119" t="s">
        <v>95</v>
      </c>
      <c r="AA356" s="120" t="str">
        <f t="shared" si="454"/>
        <v>Probabilidad</v>
      </c>
      <c r="AB356" s="121" t="s">
        <v>740</v>
      </c>
      <c r="AC356" s="121" t="s">
        <v>728</v>
      </c>
      <c r="AD356" s="122" t="str">
        <f t="shared" si="452"/>
        <v>30%</v>
      </c>
      <c r="AE356" s="121" t="s">
        <v>729</v>
      </c>
      <c r="AF356" s="121" t="s">
        <v>730</v>
      </c>
      <c r="AG356" s="121" t="s">
        <v>731</v>
      </c>
      <c r="AH356" s="123">
        <f t="shared" ref="AH356:AH360" si="484">IFERROR(IF(AND(AA355="Probabilidad",AA356="Probabilidad"),(AI355-(+AI355*AD356)),IF(AND(AA356="Probabilidad",AA355="Impacto"),(AI355-(+AI355*AD356)),IF(AA356="Impacto",AI355,""))),"")</f>
        <v>0.1512</v>
      </c>
      <c r="AI356" s="122">
        <f t="shared" si="453"/>
        <v>0.1512</v>
      </c>
      <c r="AJ356" s="387"/>
      <c r="AK356" s="388"/>
      <c r="AL356" s="124">
        <f t="shared" si="483"/>
        <v>1</v>
      </c>
      <c r="AM356" s="389"/>
      <c r="AN356" s="388"/>
      <c r="AO356" s="384"/>
      <c r="AP356" s="367"/>
      <c r="AQ356" s="120" t="s">
        <v>128</v>
      </c>
      <c r="AR356" s="119" t="s">
        <v>1826</v>
      </c>
      <c r="AS356" s="119" t="s">
        <v>95</v>
      </c>
      <c r="AT356" s="126" t="s">
        <v>1827</v>
      </c>
      <c r="AU356" s="127" t="s">
        <v>733</v>
      </c>
      <c r="AV356" s="371"/>
      <c r="AW356" s="142" t="s">
        <v>124</v>
      </c>
      <c r="AX356" s="253" t="s">
        <v>2867</v>
      </c>
      <c r="AY356" s="271" t="s">
        <v>3699</v>
      </c>
      <c r="AZ356" s="271" t="s">
        <v>3068</v>
      </c>
      <c r="BA356" s="143" t="s">
        <v>128</v>
      </c>
      <c r="BB356" s="253" t="s">
        <v>2867</v>
      </c>
      <c r="BC356" s="271" t="s">
        <v>3185</v>
      </c>
      <c r="BD356" s="271" t="s">
        <v>3068</v>
      </c>
      <c r="BE356" s="373"/>
      <c r="BF356" s="373"/>
      <c r="BG356" s="373"/>
      <c r="BH356" s="131"/>
    </row>
    <row r="357" spans="1:1022" ht="84.75" customHeight="1">
      <c r="A357" s="430">
        <v>123</v>
      </c>
      <c r="B357" s="433" t="s">
        <v>712</v>
      </c>
      <c r="C357" s="367"/>
      <c r="D357" s="433" t="s">
        <v>81</v>
      </c>
      <c r="E357" s="433" t="s">
        <v>82</v>
      </c>
      <c r="F357" s="427"/>
      <c r="G357" s="424"/>
      <c r="H357" s="368"/>
      <c r="I357" s="425"/>
      <c r="J357" s="136" t="s">
        <v>749</v>
      </c>
      <c r="K357" s="137" t="s">
        <v>1831</v>
      </c>
      <c r="L357" s="425"/>
      <c r="M357" s="425"/>
      <c r="N357" s="426"/>
      <c r="O357" s="369"/>
      <c r="P357" s="391"/>
      <c r="Q357" s="385"/>
      <c r="R357" s="393"/>
      <c r="S357" s="394"/>
      <c r="T357" s="385"/>
      <c r="U357" s="386"/>
      <c r="V357" s="136" t="s">
        <v>131</v>
      </c>
      <c r="W357" s="116" t="s">
        <v>1832</v>
      </c>
      <c r="X357" s="117" t="s">
        <v>1833</v>
      </c>
      <c r="Y357" s="118" t="s">
        <v>1524</v>
      </c>
      <c r="Z357" s="119" t="s">
        <v>95</v>
      </c>
      <c r="AA357" s="120" t="str">
        <f t="shared" si="454"/>
        <v>Probabilidad</v>
      </c>
      <c r="AB357" s="121" t="s">
        <v>727</v>
      </c>
      <c r="AC357" s="121" t="s">
        <v>728</v>
      </c>
      <c r="AD357" s="122" t="str">
        <f t="shared" si="452"/>
        <v>40%</v>
      </c>
      <c r="AE357" s="121" t="s">
        <v>729</v>
      </c>
      <c r="AF357" s="121" t="s">
        <v>730</v>
      </c>
      <c r="AG357" s="121" t="s">
        <v>731</v>
      </c>
      <c r="AH357" s="123">
        <f t="shared" si="484"/>
        <v>9.0719999999999995E-2</v>
      </c>
      <c r="AI357" s="122">
        <f t="shared" si="453"/>
        <v>9.0719999999999995E-2</v>
      </c>
      <c r="AJ357" s="387"/>
      <c r="AK357" s="388"/>
      <c r="AL357" s="124">
        <f t="shared" si="483"/>
        <v>1</v>
      </c>
      <c r="AM357" s="389"/>
      <c r="AN357" s="388"/>
      <c r="AO357" s="384"/>
      <c r="AP357" s="367"/>
      <c r="AQ357" s="120" t="s">
        <v>136</v>
      </c>
      <c r="AR357" s="119" t="s">
        <v>1820</v>
      </c>
      <c r="AS357" s="119" t="s">
        <v>95</v>
      </c>
      <c r="AT357" s="126" t="s">
        <v>1834</v>
      </c>
      <c r="AU357" s="127" t="s">
        <v>733</v>
      </c>
      <c r="AV357" s="371"/>
      <c r="AW357" s="142" t="s">
        <v>131</v>
      </c>
      <c r="AX357" s="253" t="s">
        <v>2867</v>
      </c>
      <c r="AY357" s="271" t="s">
        <v>3700</v>
      </c>
      <c r="AZ357" s="271" t="s">
        <v>3068</v>
      </c>
      <c r="BA357" s="143" t="s">
        <v>136</v>
      </c>
      <c r="BB357" s="253" t="s">
        <v>2867</v>
      </c>
      <c r="BC357" s="271" t="s">
        <v>3186</v>
      </c>
      <c r="BD357" s="271" t="s">
        <v>3187</v>
      </c>
      <c r="BE357" s="373"/>
      <c r="BF357" s="373"/>
      <c r="BG357" s="373"/>
      <c r="BH357" s="131"/>
    </row>
    <row r="358" spans="1:1022" ht="84.75" customHeight="1">
      <c r="A358" s="430">
        <v>123</v>
      </c>
      <c r="B358" s="433" t="s">
        <v>712</v>
      </c>
      <c r="C358" s="367"/>
      <c r="D358" s="433" t="s">
        <v>81</v>
      </c>
      <c r="E358" s="433" t="s">
        <v>82</v>
      </c>
      <c r="F358" s="427"/>
      <c r="G358" s="424"/>
      <c r="H358" s="368"/>
      <c r="I358" s="425"/>
      <c r="J358" s="136" t="s">
        <v>756</v>
      </c>
      <c r="K358" s="137" t="s">
        <v>1835</v>
      </c>
      <c r="L358" s="425"/>
      <c r="M358" s="425"/>
      <c r="N358" s="426"/>
      <c r="O358" s="369"/>
      <c r="P358" s="391"/>
      <c r="Q358" s="385"/>
      <c r="R358" s="393"/>
      <c r="S358" s="394"/>
      <c r="T358" s="385"/>
      <c r="U358" s="386"/>
      <c r="V358" s="136" t="s">
        <v>139</v>
      </c>
      <c r="W358" s="116" t="s">
        <v>1836</v>
      </c>
      <c r="X358" s="117" t="s">
        <v>1837</v>
      </c>
      <c r="Y358" s="117" t="s">
        <v>1838</v>
      </c>
      <c r="Z358" s="119" t="s">
        <v>95</v>
      </c>
      <c r="AA358" s="120" t="str">
        <f t="shared" si="454"/>
        <v>Probabilidad</v>
      </c>
      <c r="AB358" s="121" t="s">
        <v>727</v>
      </c>
      <c r="AC358" s="121" t="s">
        <v>728</v>
      </c>
      <c r="AD358" s="122" t="str">
        <f t="shared" si="452"/>
        <v>40%</v>
      </c>
      <c r="AE358" s="121" t="s">
        <v>729</v>
      </c>
      <c r="AF358" s="121" t="s">
        <v>730</v>
      </c>
      <c r="AG358" s="121" t="s">
        <v>731</v>
      </c>
      <c r="AH358" s="123">
        <f t="shared" si="484"/>
        <v>5.4431999999999994E-2</v>
      </c>
      <c r="AI358" s="122">
        <f t="shared" si="453"/>
        <v>5.4431999999999994E-2</v>
      </c>
      <c r="AJ358" s="387"/>
      <c r="AK358" s="388"/>
      <c r="AL358" s="124">
        <f t="shared" si="483"/>
        <v>1</v>
      </c>
      <c r="AM358" s="389"/>
      <c r="AN358" s="388"/>
      <c r="AO358" s="384"/>
      <c r="AP358" s="367"/>
      <c r="AQ358" s="120" t="s">
        <v>145</v>
      </c>
      <c r="AR358" s="116" t="s">
        <v>1839</v>
      </c>
      <c r="AS358" s="119" t="s">
        <v>95</v>
      </c>
      <c r="AT358" s="119" t="s">
        <v>1840</v>
      </c>
      <c r="AU358" s="134" t="s">
        <v>94</v>
      </c>
      <c r="AV358" s="371"/>
      <c r="AW358" s="142" t="s">
        <v>139</v>
      </c>
      <c r="AX358" s="253" t="s">
        <v>2867</v>
      </c>
      <c r="AY358" s="271" t="s">
        <v>3701</v>
      </c>
      <c r="AZ358" s="271" t="s">
        <v>3069</v>
      </c>
      <c r="BA358" s="143" t="s">
        <v>145</v>
      </c>
      <c r="BB358" s="253" t="s">
        <v>2867</v>
      </c>
      <c r="BC358" s="271" t="s">
        <v>3184</v>
      </c>
      <c r="BD358" s="271" t="s">
        <v>3069</v>
      </c>
      <c r="BE358" s="373"/>
      <c r="BF358" s="373"/>
      <c r="BG358" s="373"/>
      <c r="BH358" s="131"/>
    </row>
    <row r="359" spans="1:1022" ht="18.95" customHeight="1">
      <c r="A359" s="430">
        <v>123</v>
      </c>
      <c r="B359" s="433" t="s">
        <v>712</v>
      </c>
      <c r="C359" s="367"/>
      <c r="D359" s="433" t="s">
        <v>81</v>
      </c>
      <c r="E359" s="433" t="s">
        <v>82</v>
      </c>
      <c r="F359" s="427"/>
      <c r="G359" s="424"/>
      <c r="H359" s="368"/>
      <c r="I359" s="425"/>
      <c r="J359" s="136" t="s">
        <v>757</v>
      </c>
      <c r="K359" s="137"/>
      <c r="L359" s="425"/>
      <c r="M359" s="425"/>
      <c r="N359" s="426"/>
      <c r="O359" s="369"/>
      <c r="P359" s="391"/>
      <c r="Q359" s="385"/>
      <c r="R359" s="393"/>
      <c r="S359" s="394"/>
      <c r="T359" s="385"/>
      <c r="U359" s="386"/>
      <c r="V359" s="136" t="s">
        <v>150</v>
      </c>
      <c r="W359" s="116"/>
      <c r="X359" s="117"/>
      <c r="Y359" s="118"/>
      <c r="Z359" s="116"/>
      <c r="AA359" s="120" t="str">
        <f t="shared" si="454"/>
        <v/>
      </c>
      <c r="AB359" s="121"/>
      <c r="AC359" s="121"/>
      <c r="AD359" s="122" t="str">
        <f t="shared" si="452"/>
        <v/>
      </c>
      <c r="AE359" s="121"/>
      <c r="AF359" s="121"/>
      <c r="AG359" s="121"/>
      <c r="AH359" s="123" t="str">
        <f t="shared" si="484"/>
        <v/>
      </c>
      <c r="AI359" s="122" t="str">
        <f t="shared" si="453"/>
        <v/>
      </c>
      <c r="AJ359" s="387"/>
      <c r="AK359" s="388"/>
      <c r="AL359" s="124" t="str">
        <f t="shared" si="483"/>
        <v/>
      </c>
      <c r="AM359" s="389"/>
      <c r="AN359" s="388"/>
      <c r="AO359" s="384"/>
      <c r="AP359" s="367"/>
      <c r="AQ359" s="120" t="s">
        <v>155</v>
      </c>
      <c r="AR359" s="119"/>
      <c r="AS359" s="119"/>
      <c r="AT359" s="126"/>
      <c r="AU359" s="119"/>
      <c r="AV359" s="371"/>
      <c r="AW359" s="142" t="s">
        <v>150</v>
      </c>
      <c r="AX359" s="128"/>
      <c r="AY359" s="129"/>
      <c r="AZ359" s="130"/>
      <c r="BA359" s="143" t="s">
        <v>155</v>
      </c>
      <c r="BB359" s="128"/>
      <c r="BC359" s="128"/>
      <c r="BD359" s="128"/>
      <c r="BE359" s="373"/>
      <c r="BF359" s="373"/>
      <c r="BG359" s="373"/>
      <c r="BH359" s="131"/>
    </row>
    <row r="360" spans="1:1022" ht="23.1" customHeight="1">
      <c r="A360" s="431">
        <v>123</v>
      </c>
      <c r="B360" s="434" t="s">
        <v>712</v>
      </c>
      <c r="C360" s="367"/>
      <c r="D360" s="434" t="s">
        <v>81</v>
      </c>
      <c r="E360" s="434" t="s">
        <v>82</v>
      </c>
      <c r="F360" s="427"/>
      <c r="G360" s="424"/>
      <c r="H360" s="368"/>
      <c r="I360" s="425"/>
      <c r="J360" s="136" t="s">
        <v>758</v>
      </c>
      <c r="K360" s="137"/>
      <c r="L360" s="425"/>
      <c r="M360" s="425"/>
      <c r="N360" s="426"/>
      <c r="O360" s="369"/>
      <c r="P360" s="392"/>
      <c r="Q360" s="385"/>
      <c r="R360" s="393"/>
      <c r="S360" s="394"/>
      <c r="T360" s="385"/>
      <c r="U360" s="386"/>
      <c r="V360" s="136" t="s">
        <v>161</v>
      </c>
      <c r="W360" s="116"/>
      <c r="X360" s="117"/>
      <c r="Y360" s="118"/>
      <c r="Z360" s="116"/>
      <c r="AA360" s="120" t="str">
        <f t="shared" si="454"/>
        <v/>
      </c>
      <c r="AB360" s="121"/>
      <c r="AC360" s="121"/>
      <c r="AD360" s="122" t="str">
        <f t="shared" si="452"/>
        <v/>
      </c>
      <c r="AE360" s="121"/>
      <c r="AF360" s="121"/>
      <c r="AG360" s="121"/>
      <c r="AH360" s="123" t="str">
        <f t="shared" si="484"/>
        <v/>
      </c>
      <c r="AI360" s="122" t="str">
        <f t="shared" si="453"/>
        <v/>
      </c>
      <c r="AJ360" s="387"/>
      <c r="AK360" s="388"/>
      <c r="AL360" s="124" t="str">
        <f t="shared" si="483"/>
        <v/>
      </c>
      <c r="AM360" s="389"/>
      <c r="AN360" s="388"/>
      <c r="AO360" s="384"/>
      <c r="AP360" s="367"/>
      <c r="AQ360" s="120" t="s">
        <v>162</v>
      </c>
      <c r="AR360" s="119"/>
      <c r="AS360" s="119"/>
      <c r="AT360" s="126"/>
      <c r="AU360" s="119"/>
      <c r="AV360" s="372"/>
      <c r="AW360" s="142" t="s">
        <v>161</v>
      </c>
      <c r="AX360" s="128"/>
      <c r="AY360" s="129"/>
      <c r="AZ360" s="130"/>
      <c r="BA360" s="143" t="s">
        <v>162</v>
      </c>
      <c r="BB360" s="128"/>
      <c r="BC360" s="128"/>
      <c r="BD360" s="128"/>
      <c r="BE360" s="373"/>
      <c r="BF360" s="373"/>
      <c r="BG360" s="373"/>
      <c r="BH360" s="131"/>
    </row>
    <row r="361" spans="1:1022" s="144" customFormat="1" ht="103.5" customHeight="1">
      <c r="A361" s="429">
        <v>126</v>
      </c>
      <c r="B361" s="432" t="s">
        <v>712</v>
      </c>
      <c r="C361" s="367" t="s">
        <v>713</v>
      </c>
      <c r="D361" s="432" t="s">
        <v>81</v>
      </c>
      <c r="E361" s="432" t="s">
        <v>82</v>
      </c>
      <c r="F361" s="427" t="s">
        <v>83</v>
      </c>
      <c r="G361" s="424" t="s">
        <v>1841</v>
      </c>
      <c r="H361" s="368" t="str">
        <f>IF(B361="Seguridad_Información","Posibilidad de "&amp;C361&amp;"con "&amp;M361&amp;" "&amp;"por"&amp;" "&amp;I361&amp;" "&amp;"debido a"&amp;" "&amp;L361,"Posibilidad de"&amp;" "&amp;M361&amp;" "&amp;"por"&amp;" "&amp;I361&amp;" debido a"&amp;" "&amp;L361)</f>
        <v>Posibilidad de Afectación Económica y Reputacional por incumplimiento en la cuota de aprendices SENA debido a indisponibilidad de aprendices en el programa de formación requerido o retrasos en el proceso de solicitud</v>
      </c>
      <c r="I361" s="425" t="s">
        <v>1842</v>
      </c>
      <c r="J361" s="136" t="s">
        <v>717</v>
      </c>
      <c r="K361" s="137" t="s">
        <v>1843</v>
      </c>
      <c r="L361" s="425" t="s">
        <v>1844</v>
      </c>
      <c r="M361" s="425" t="s">
        <v>763</v>
      </c>
      <c r="N361" s="426" t="s">
        <v>1845</v>
      </c>
      <c r="O361" s="369" t="s">
        <v>1080</v>
      </c>
      <c r="P361" s="390" t="str">
        <f>IF(OR($O361=[3]Tabla_Probabilidad!$D$30,$O361=[3]Tabla_Probabilidad!$D$32,$O361=[3]Tabla_Probabilidad!$J$32),"Muy Baja",IF(OR($O361=[3]Tabla_Probabilidad!$E$30,$O361=[3]Tabla_Probabilidad!$E$32,$O361=[3]Tabla_Probabilidad!$K$32),"Baja",IF(OR($O361=[3]Tabla_Probabilidad!$F$30,$O361=[3]Tabla_Probabilidad!$F$32,$O361=[3]Tabla_Probabilidad!$L$32),"Media",IF(OR($O361=[3]Tabla_Probabilidad!$G$30,$O361=[3]Tabla_Probabilidad!$G$32,$O361=[3]Tabla_Probabilidad!$M$32),"Alta",IF(OR($O361=[3]Tabla_Probabilidad!$H$30,$O361=[3]Tabla_Probabilidad!$H$32,$O361=[3]Tabla_Probabilidad!$N$32),"Muy Alta","")))))</f>
        <v>Baja</v>
      </c>
      <c r="Q361" s="385">
        <f t="shared" ref="Q361" si="485">IF(P361="","",IF(P361="Muy Baja",0.2,IF(P361="Baja",0.4,IF(P361="Media",0.6,IF(P361="Alta",0.8,IF(P361="Muy Alta",1,))))))</f>
        <v>0.4</v>
      </c>
      <c r="R361" s="393" t="s">
        <v>1447</v>
      </c>
      <c r="S361" s="394" t="str">
        <f>IF(OR($R361=[3]Tabla_Impacto!$D$24,$R361=[3]Tabla_Impacto!$D$27,$R361=[3]Tabla_Impacto!$J$24,$R361=[3]Tabla_Impacto!$P$26,$R361=[3]Tabla_Impacto!$V$26,$R361=[3]Tabla_Impacto!$AB$26),"Leve",IF(OR($R361=[3]Tabla_Impacto!$E$24,$R361=[3]Tabla_Impacto!$E$27,$R361=[3]Tabla_Impacto!$K$24,$R361=[3]Tabla_Impacto!$Q$26,$R361=[3]Tabla_Impacto!$W$26,$R361=[3]Tabla_Impacto!$AC$26),"Menor",IF(OR($R361=[3]Tabla_Impacto!$F$24,$R361=[3]Tabla_Impacto!$F$27,$R361=[3]Tabla_Impacto!$L$24,$R361=[3]Tabla_Impacto!$R$26,$R361=[3]Tabla_Impacto!$X$26,$R361=[3]Tabla_Impacto!$AD$26),"Moderado",IF(OR($R361=[3]Tabla_Impacto!$G$24,$R361=[3]Tabla_Impacto!$G$27,$R361=[3]Tabla_Impacto!$M$24,$R361=[3]Tabla_Impacto!$S$26,$R361=[3]Tabla_Impacto!$Y$26,$R361=[3]Tabla_Impacto!$AE$26),"Mayor",IF(OR($R361=[3]Tabla_Impacto!$H$24,$R361=[3]Tabla_Impacto!$H$27,$R361=[3]Tabla_Impacto!$N$24,$R361=[3]Tabla_Impacto!$T$26,$R361=[3]Tabla_Impacto!$Z$26,$R361=[3]Tabla_Impacto!$AF$26),"Catastrófico","")))))</f>
        <v>Leve</v>
      </c>
      <c r="T361" s="385">
        <f t="shared" ref="T361" si="486">IF(S361="","",IF(S361="Leve",0.2,IF(S361="Menor",0.4,IF(S361="Moderado",0.6,IF(S361="Mayor",0.8,IF(S361="Catastrófico",1,))))))</f>
        <v>0.2</v>
      </c>
      <c r="U361" s="386" t="str">
        <f t="shared" ref="U361" si="487">IF(OR(AND(P361="Muy Baja",S361="Leve"),AND(P361="Muy Baja",S361="Menor"),AND(P361="Baja",S361="Leve")),"Bajo",IF(OR(AND(P361="Muy baja",S361="Moderado"),AND(P361="Baja",S361="Menor"),AND(P361="Baja",S361="Moderado"),AND(P361="Media",S361="Leve"),AND(P361="Media",S361="Menor"),AND(P361="Media",S361="Moderado"),AND(P361="Alta",S361="Leve"),AND(P361="Alta",S361="Menor")),"Moderado",IF(OR(AND(P361="Muy Baja",S361="Mayor"),AND(P361="Baja",S361="Mayor"),AND(P361="Media",S361="Mayor"),AND(P361="Alta",S361="Moderado"),AND(P361="Alta",S361="Mayor"),AND(P361="Muy Alta",S361="Leve"),AND(P361="Muy Alta",S361="Menor"),AND(P361="Muy Alta",S361="Moderado"),AND(P361="Muy Alta",S361="Mayor")),"Alto",IF(OR(AND(P361="Muy Baja",S361="Catastrófico"),AND(P361="Baja",S361="Catastrófico"),AND(P361="Media",S361="Catastrófico"),AND(P361="Alta",S361="Catastrófico"),AND(P361="Muy Alta",S361="Catastrófico")),"Extremo",""))))</f>
        <v>Bajo</v>
      </c>
      <c r="V361" s="136" t="s">
        <v>91</v>
      </c>
      <c r="W361" s="116" t="s">
        <v>1846</v>
      </c>
      <c r="X361" s="117" t="s">
        <v>1847</v>
      </c>
      <c r="Y361" s="118" t="s">
        <v>1524</v>
      </c>
      <c r="Z361" s="119" t="s">
        <v>95</v>
      </c>
      <c r="AA361" s="120" t="str">
        <f t="shared" si="454"/>
        <v>Probabilidad</v>
      </c>
      <c r="AB361" s="121" t="s">
        <v>727</v>
      </c>
      <c r="AC361" s="121" t="s">
        <v>728</v>
      </c>
      <c r="AD361" s="122" t="str">
        <f t="shared" si="452"/>
        <v>40%</v>
      </c>
      <c r="AE361" s="121" t="s">
        <v>729</v>
      </c>
      <c r="AF361" s="121" t="s">
        <v>809</v>
      </c>
      <c r="AG361" s="121" t="s">
        <v>731</v>
      </c>
      <c r="AH361" s="123">
        <f>IFERROR(IF(AA361="Probabilidad",(Q361-(+Q361*AD361)),IF(AA361="Impacto",Q361,"")),"")</f>
        <v>0.24</v>
      </c>
      <c r="AI361" s="122">
        <f t="shared" si="453"/>
        <v>0.24</v>
      </c>
      <c r="AJ361" s="387" t="str">
        <f t="shared" ref="AJ361" si="488">IFERROR(IF(AK361="","",IF(AK361&lt;=0.2,"Muy Baja",IF(AK361&lt;=0.4,"Baja",IF(AK361&lt;=0.6,"Media",IF(AK361&lt;=0.8,"Alta","Muy Alta"))))),"")</f>
        <v>Muy Baja</v>
      </c>
      <c r="AK361" s="388">
        <f t="shared" ref="AK361" si="489">IFERROR(LOOKUP(MAX(AI361:AI367)+1,(AI361:AI367)),"")</f>
        <v>0.1008</v>
      </c>
      <c r="AL361" s="124">
        <f>IFERROR(IF(AA361="Impacto",(T361-(+T361*AD361)),IF(AA361="Probabilidad",T361,"")),"")</f>
        <v>0.2</v>
      </c>
      <c r="AM361" s="389" t="str">
        <f t="shared" ref="AM361" si="490">IFERROR(IF(AN361="","",IF(AN361&lt;=0.2,"Leve",IF(AN361&lt;=0.4,"Menor",IF(AN361&lt;=0.6,"Moderado",IF(AN361&lt;=0.8,"Mayor","Catastrófico"))))),"")</f>
        <v>Leve</v>
      </c>
      <c r="AN361" s="388">
        <f t="shared" ref="AN361" si="491">IFERROR(LOOKUP(MAX(AL361:AL367)+1,(AL361:AL367)),"")</f>
        <v>0.2</v>
      </c>
      <c r="AO361" s="384" t="str">
        <f t="shared" ref="AO361" si="492">IFERROR(IF(OR(AND(AJ361="Muy Baja",AM361="Leve"),AND(AJ361="Muy Baja",AM361="Menor"),AND(AJ361="Baja",AM361="Leve")),"Bajo",IF(OR(AND(AJ361="Muy baja",AM361="Moderado"),AND(AJ361="Baja",AM361="Menor"),AND(AJ361="Baja",AM361="Moderado"),AND(AJ361="Media",AM361="Leve"),AND(AJ361="Media",AM361="Menor"),AND(AJ361="Media",AM361="Moderado"),AND(AJ361="Alta",AM361="Leve"),AND(AJ361="Alta",AM361="Menor")),"Moderado",IF(OR(AND(AJ361="Muy Baja",AM361="Mayor"),AND(AJ361="Baja",AM361="Mayor"),AND(AJ361="Media",AM361="Mayor"),AND(AJ361="Alta",AM361="Moderado"),AND(AJ361="Alta",AM361="Mayor"),AND(AJ361="Muy Alta",AM361="Leve"),AND(AJ361="Muy Alta",AM361="Menor"),AND(AJ361="Muy Alta",AM361="Moderado"),AND(AJ361="Muy Alta",AM361="Mayor")),"Alto",IF(OR(AND(AJ361="Muy Baja",AM361="Catastrófico"),AND(AJ361="Baja",AM361="Catastrófico"),AND(AJ361="Media",AM361="Catastrófico"),AND(AJ361="Alta",AM361="Catastrófico"),AND(AJ361="Muy Alta",AM361="Catastrófico")),"Extremo","")))),"")</f>
        <v>Bajo</v>
      </c>
      <c r="AP361" s="367" t="s">
        <v>821</v>
      </c>
      <c r="AQ361" s="120" t="s">
        <v>105</v>
      </c>
      <c r="AR361" s="134" t="s">
        <v>94</v>
      </c>
      <c r="AS361" s="134" t="s">
        <v>94</v>
      </c>
      <c r="AT361" s="134" t="s">
        <v>94</v>
      </c>
      <c r="AU361" s="134" t="s">
        <v>94</v>
      </c>
      <c r="AV361" s="370" t="s">
        <v>1848</v>
      </c>
      <c r="AW361" s="142" t="s">
        <v>91</v>
      </c>
      <c r="AX361" s="253" t="s">
        <v>2866</v>
      </c>
      <c r="AY361" s="271" t="s">
        <v>3702</v>
      </c>
      <c r="AZ361" s="271" t="s">
        <v>3703</v>
      </c>
      <c r="BA361" s="143" t="s">
        <v>105</v>
      </c>
      <c r="BB361" s="128"/>
      <c r="BC361" s="128"/>
      <c r="BD361" s="128"/>
      <c r="BE361" s="373" t="s">
        <v>2891</v>
      </c>
      <c r="BF361" s="495" t="s">
        <v>3258</v>
      </c>
      <c r="BG361" s="496" t="s">
        <v>3259</v>
      </c>
      <c r="BH361" s="131"/>
      <c r="BI361" s="90"/>
      <c r="BJ361" s="90"/>
      <c r="BK361" s="90"/>
      <c r="BL361" s="90"/>
      <c r="BM361" s="90"/>
      <c r="BN361" s="90"/>
      <c r="BO361" s="90"/>
      <c r="BP361" s="90"/>
      <c r="BQ361" s="90"/>
      <c r="BR361" s="90"/>
      <c r="BS361" s="90"/>
      <c r="BT361" s="90"/>
      <c r="BU361" s="90"/>
      <c r="BV361" s="90"/>
      <c r="BW361" s="90"/>
      <c r="BX361" s="90"/>
      <c r="BY361" s="90"/>
      <c r="BZ361" s="90"/>
      <c r="CA361" s="90"/>
      <c r="CB361" s="90"/>
      <c r="CC361" s="90"/>
      <c r="CD361" s="90"/>
      <c r="CE361" s="90"/>
      <c r="CF361" s="90"/>
      <c r="CG361" s="90"/>
      <c r="CH361" s="90"/>
      <c r="CI361" s="90"/>
      <c r="CJ361" s="90"/>
      <c r="CK361" s="90"/>
      <c r="CL361" s="90"/>
      <c r="CM361" s="90"/>
      <c r="CN361" s="90"/>
      <c r="CO361" s="90"/>
      <c r="CP361" s="90"/>
      <c r="CQ361" s="90"/>
      <c r="CR361" s="90"/>
      <c r="CS361" s="90"/>
      <c r="CT361" s="90"/>
      <c r="CU361" s="90"/>
      <c r="CV361" s="90"/>
      <c r="CW361" s="90"/>
      <c r="CX361" s="90"/>
      <c r="CY361" s="90"/>
      <c r="CZ361" s="90"/>
      <c r="DA361" s="90"/>
      <c r="DB361" s="90"/>
      <c r="DC361" s="90"/>
      <c r="DD361" s="90"/>
      <c r="DE361" s="90"/>
      <c r="DF361" s="90"/>
      <c r="DG361" s="90"/>
      <c r="DH361" s="90"/>
      <c r="DI361" s="90"/>
      <c r="DJ361" s="90"/>
      <c r="DK361" s="90"/>
      <c r="DL361" s="90"/>
      <c r="DM361" s="90"/>
      <c r="DN361" s="90"/>
      <c r="DO361" s="90"/>
      <c r="DP361" s="90"/>
      <c r="DQ361" s="90"/>
      <c r="DR361" s="90"/>
      <c r="DS361" s="90"/>
      <c r="DT361" s="90"/>
      <c r="DU361" s="90"/>
      <c r="DV361" s="90"/>
      <c r="DW361" s="90"/>
      <c r="DX361" s="90"/>
      <c r="DY361" s="90"/>
      <c r="DZ361" s="90"/>
      <c r="EA361" s="90"/>
      <c r="EB361" s="90"/>
      <c r="EC361" s="90"/>
      <c r="ED361" s="90"/>
      <c r="EE361" s="90"/>
      <c r="EF361" s="90"/>
      <c r="EG361" s="90"/>
      <c r="EH361" s="90"/>
      <c r="EI361" s="90"/>
      <c r="EJ361" s="90"/>
      <c r="EK361" s="90"/>
      <c r="EL361" s="90"/>
      <c r="EM361" s="90"/>
      <c r="EN361" s="90"/>
      <c r="EO361" s="90"/>
      <c r="EP361" s="90"/>
      <c r="EQ361" s="90"/>
      <c r="ER361" s="90"/>
      <c r="ES361" s="90"/>
      <c r="ET361" s="90"/>
      <c r="EU361" s="90"/>
      <c r="EV361" s="90"/>
      <c r="EW361" s="90"/>
      <c r="EX361" s="90"/>
      <c r="EY361" s="90"/>
      <c r="EZ361" s="90"/>
      <c r="FA361" s="90"/>
      <c r="FB361" s="90"/>
      <c r="FC361" s="90"/>
      <c r="FD361" s="90"/>
      <c r="FE361" s="90"/>
      <c r="FF361" s="90"/>
      <c r="FG361" s="90"/>
      <c r="FH361" s="90"/>
      <c r="FI361" s="90"/>
      <c r="FJ361" s="90"/>
      <c r="FK361" s="90"/>
      <c r="FL361" s="90"/>
      <c r="FM361" s="90"/>
      <c r="FN361" s="90"/>
      <c r="FO361" s="90"/>
      <c r="FP361" s="90"/>
      <c r="FQ361" s="90"/>
      <c r="FR361" s="90"/>
      <c r="FS361" s="90"/>
      <c r="FT361" s="90"/>
      <c r="FU361" s="90"/>
      <c r="FV361" s="90"/>
      <c r="FW361" s="90"/>
      <c r="FX361" s="90"/>
      <c r="FY361" s="90"/>
      <c r="FZ361" s="90"/>
      <c r="GA361" s="90"/>
      <c r="GB361" s="90"/>
      <c r="GC361" s="90"/>
      <c r="GD361" s="90"/>
      <c r="GE361" s="90"/>
      <c r="GF361" s="90"/>
      <c r="GG361" s="90"/>
      <c r="GH361" s="90"/>
      <c r="GI361" s="90"/>
      <c r="GJ361" s="90"/>
      <c r="GK361" s="90"/>
      <c r="GL361" s="90"/>
      <c r="GM361" s="90"/>
      <c r="GN361" s="90"/>
      <c r="GO361" s="90"/>
      <c r="GP361" s="90"/>
      <c r="GQ361" s="90"/>
      <c r="GR361" s="90"/>
      <c r="GS361" s="90"/>
      <c r="GT361" s="90"/>
      <c r="GU361" s="90"/>
      <c r="GV361" s="90"/>
      <c r="GW361" s="90"/>
      <c r="GX361" s="90"/>
      <c r="GY361" s="90"/>
      <c r="GZ361" s="90"/>
      <c r="HA361" s="90"/>
      <c r="HB361" s="90"/>
      <c r="HC361" s="90"/>
      <c r="HD361" s="90"/>
      <c r="HE361" s="90"/>
      <c r="HF361" s="90"/>
      <c r="HG361" s="90"/>
      <c r="HH361" s="90"/>
      <c r="HI361" s="90"/>
      <c r="HJ361" s="90"/>
      <c r="HK361" s="90"/>
      <c r="HL361" s="90"/>
      <c r="HM361" s="90"/>
      <c r="HN361" s="90"/>
      <c r="HO361" s="90"/>
      <c r="HP361" s="90"/>
      <c r="HQ361" s="90"/>
      <c r="HR361" s="90"/>
      <c r="HS361" s="90"/>
      <c r="HT361" s="90"/>
      <c r="HU361" s="90"/>
      <c r="HV361" s="90"/>
      <c r="HW361" s="90"/>
      <c r="HX361" s="90"/>
      <c r="HY361" s="90"/>
      <c r="HZ361" s="90"/>
      <c r="IA361" s="90"/>
      <c r="IB361" s="90"/>
      <c r="IC361" s="90"/>
      <c r="ID361" s="90"/>
      <c r="IE361" s="90"/>
      <c r="IF361" s="90"/>
      <c r="IG361" s="90"/>
      <c r="IH361" s="90"/>
      <c r="II361" s="90"/>
      <c r="IJ361" s="90"/>
      <c r="IK361" s="90"/>
      <c r="IL361" s="90"/>
      <c r="IM361" s="90"/>
      <c r="IN361" s="90"/>
      <c r="IO361" s="90"/>
      <c r="IP361" s="90"/>
      <c r="IQ361" s="90"/>
      <c r="IR361" s="90"/>
      <c r="IS361" s="90"/>
      <c r="IT361" s="90"/>
      <c r="IU361" s="90"/>
      <c r="IV361" s="90"/>
      <c r="IW361" s="90"/>
      <c r="IX361" s="90"/>
      <c r="IY361" s="90"/>
      <c r="IZ361" s="90"/>
      <c r="JA361" s="90"/>
      <c r="JB361" s="90"/>
      <c r="JC361" s="90"/>
      <c r="JD361" s="90"/>
      <c r="JE361" s="90"/>
      <c r="JF361" s="90"/>
      <c r="JG361" s="90"/>
      <c r="JH361" s="90"/>
      <c r="JI361" s="90"/>
      <c r="JJ361" s="90"/>
      <c r="JK361" s="90"/>
      <c r="JL361" s="90"/>
      <c r="JM361" s="90"/>
      <c r="JN361" s="90"/>
      <c r="JO361" s="90"/>
      <c r="JP361" s="90"/>
      <c r="JQ361" s="90"/>
      <c r="JR361" s="90"/>
      <c r="JS361" s="90"/>
      <c r="JT361" s="90"/>
      <c r="JU361" s="90"/>
      <c r="JV361" s="90"/>
      <c r="JW361" s="90"/>
      <c r="JX361" s="90"/>
      <c r="JY361" s="90"/>
      <c r="JZ361" s="90"/>
      <c r="KA361" s="90"/>
      <c r="KB361" s="90"/>
      <c r="KC361" s="90"/>
      <c r="KD361" s="90"/>
      <c r="KE361" s="90"/>
      <c r="KF361" s="90"/>
      <c r="KG361" s="90"/>
      <c r="KH361" s="90"/>
      <c r="KI361" s="90"/>
      <c r="KJ361" s="90"/>
      <c r="KK361" s="90"/>
      <c r="KL361" s="90"/>
      <c r="KM361" s="90"/>
      <c r="KN361" s="90"/>
      <c r="KO361" s="90"/>
      <c r="KP361" s="90"/>
      <c r="KQ361" s="90"/>
      <c r="KR361" s="90"/>
      <c r="KS361" s="90"/>
      <c r="KT361" s="90"/>
      <c r="KU361" s="90"/>
      <c r="KV361" s="90"/>
      <c r="KW361" s="90"/>
      <c r="KX361" s="90"/>
      <c r="KY361" s="90"/>
      <c r="KZ361" s="90"/>
      <c r="LA361" s="90"/>
      <c r="LB361" s="90"/>
      <c r="LC361" s="90"/>
      <c r="LD361" s="90"/>
      <c r="LE361" s="90"/>
      <c r="LF361" s="90"/>
      <c r="LG361" s="90"/>
      <c r="LH361" s="90"/>
      <c r="LI361" s="90"/>
      <c r="LJ361" s="90"/>
      <c r="LK361" s="90"/>
      <c r="LL361" s="90"/>
      <c r="LM361" s="90"/>
      <c r="LN361" s="90"/>
      <c r="LO361" s="90"/>
      <c r="LP361" s="90"/>
      <c r="LQ361" s="90"/>
      <c r="LR361" s="90"/>
      <c r="LS361" s="90"/>
      <c r="LT361" s="90"/>
      <c r="LU361" s="90"/>
      <c r="LV361" s="90"/>
      <c r="LW361" s="90"/>
      <c r="LX361" s="90"/>
      <c r="LY361" s="90"/>
      <c r="LZ361" s="90"/>
      <c r="MA361" s="90"/>
      <c r="MB361" s="90"/>
      <c r="MC361" s="90"/>
      <c r="MD361" s="90"/>
      <c r="ME361" s="90"/>
      <c r="MF361" s="90"/>
      <c r="MG361" s="90"/>
      <c r="MH361" s="90"/>
      <c r="MI361" s="90"/>
      <c r="MJ361" s="90"/>
      <c r="MK361" s="90"/>
      <c r="ML361" s="90"/>
      <c r="MM361" s="90"/>
      <c r="MN361" s="90"/>
      <c r="MO361" s="90"/>
      <c r="MP361" s="90"/>
      <c r="MQ361" s="90"/>
      <c r="MR361" s="90"/>
      <c r="MS361" s="90"/>
      <c r="MT361" s="90"/>
      <c r="MU361" s="90"/>
      <c r="MV361" s="90"/>
      <c r="MW361" s="90"/>
      <c r="MX361" s="90"/>
      <c r="MY361" s="90"/>
      <c r="MZ361" s="90"/>
      <c r="NA361" s="90"/>
      <c r="NB361" s="90"/>
      <c r="NC361" s="90"/>
      <c r="ND361" s="90"/>
      <c r="NE361" s="90"/>
      <c r="NF361" s="90"/>
      <c r="NG361" s="90"/>
      <c r="NH361" s="90"/>
      <c r="NI361" s="90"/>
      <c r="NJ361" s="90"/>
      <c r="NK361" s="90"/>
      <c r="NL361" s="90"/>
      <c r="NM361" s="90"/>
      <c r="NN361" s="90"/>
      <c r="NO361" s="90"/>
      <c r="NP361" s="90"/>
      <c r="NQ361" s="90"/>
      <c r="NR361" s="90"/>
      <c r="NS361" s="90"/>
      <c r="NT361" s="90"/>
      <c r="NU361" s="90"/>
      <c r="NV361" s="90"/>
      <c r="NW361" s="90"/>
      <c r="NX361" s="90"/>
      <c r="NY361" s="90"/>
      <c r="NZ361" s="90"/>
      <c r="OA361" s="90"/>
      <c r="OB361" s="90"/>
      <c r="OC361" s="90"/>
      <c r="OD361" s="90"/>
      <c r="OE361" s="90"/>
      <c r="OF361" s="90"/>
      <c r="OG361" s="90"/>
      <c r="OH361" s="90"/>
      <c r="OI361" s="90"/>
      <c r="OJ361" s="90"/>
      <c r="OK361" s="90"/>
      <c r="OL361" s="90"/>
      <c r="OM361" s="90"/>
      <c r="ON361" s="90"/>
      <c r="OO361" s="90"/>
      <c r="OP361" s="90"/>
      <c r="OQ361" s="90"/>
      <c r="OR361" s="90"/>
      <c r="OS361" s="90"/>
      <c r="OT361" s="90"/>
      <c r="OU361" s="90"/>
      <c r="OV361" s="90"/>
      <c r="OW361" s="90"/>
      <c r="OX361" s="90"/>
      <c r="OY361" s="90"/>
      <c r="OZ361" s="90"/>
      <c r="PA361" s="90"/>
      <c r="PB361" s="90"/>
      <c r="PC361" s="90"/>
      <c r="PD361" s="90"/>
      <c r="PE361" s="90"/>
      <c r="PF361" s="90"/>
      <c r="PG361" s="90"/>
      <c r="PH361" s="90"/>
      <c r="PI361" s="90"/>
      <c r="PJ361" s="90"/>
      <c r="PK361" s="90"/>
      <c r="PL361" s="90"/>
      <c r="PM361" s="90"/>
      <c r="PN361" s="90"/>
      <c r="PO361" s="90"/>
      <c r="PP361" s="90"/>
      <c r="PQ361" s="90"/>
      <c r="PR361" s="90"/>
      <c r="PS361" s="90"/>
      <c r="PT361" s="90"/>
      <c r="PU361" s="90"/>
      <c r="PV361" s="90"/>
      <c r="PW361" s="90"/>
      <c r="PX361" s="90"/>
      <c r="PY361" s="90"/>
      <c r="PZ361" s="90"/>
      <c r="QA361" s="90"/>
      <c r="QB361" s="90"/>
      <c r="QC361" s="90"/>
      <c r="QD361" s="90"/>
      <c r="QE361" s="90"/>
      <c r="QF361" s="90"/>
      <c r="QG361" s="90"/>
      <c r="QH361" s="90"/>
      <c r="QI361" s="90"/>
      <c r="QJ361" s="90"/>
      <c r="QK361" s="90"/>
      <c r="QL361" s="90"/>
      <c r="QM361" s="90"/>
      <c r="QN361" s="90"/>
      <c r="QO361" s="90"/>
      <c r="QP361" s="90"/>
      <c r="QQ361" s="90"/>
      <c r="QR361" s="90"/>
      <c r="QS361" s="90"/>
      <c r="QT361" s="90"/>
      <c r="QU361" s="90"/>
      <c r="QV361" s="90"/>
      <c r="QW361" s="90"/>
      <c r="QX361" s="90"/>
      <c r="QY361" s="90"/>
      <c r="QZ361" s="90"/>
      <c r="RA361" s="90"/>
      <c r="RB361" s="90"/>
      <c r="RC361" s="90"/>
      <c r="RD361" s="90"/>
      <c r="RE361" s="90"/>
      <c r="RF361" s="90"/>
      <c r="RG361" s="90"/>
      <c r="RH361" s="90"/>
      <c r="RI361" s="90"/>
      <c r="RJ361" s="90"/>
      <c r="RK361" s="90"/>
      <c r="RL361" s="90"/>
      <c r="RM361" s="90"/>
      <c r="RN361" s="90"/>
      <c r="RO361" s="90"/>
      <c r="RP361" s="90"/>
      <c r="RQ361" s="90"/>
      <c r="RR361" s="90"/>
      <c r="RS361" s="90"/>
      <c r="RT361" s="90"/>
      <c r="RU361" s="90"/>
      <c r="RV361" s="90"/>
      <c r="RW361" s="90"/>
      <c r="RX361" s="90"/>
      <c r="RY361" s="90"/>
      <c r="RZ361" s="90"/>
      <c r="SA361" s="90"/>
      <c r="SB361" s="90"/>
      <c r="SC361" s="90"/>
      <c r="SD361" s="90"/>
      <c r="SE361" s="90"/>
      <c r="SF361" s="90"/>
      <c r="SG361" s="90"/>
      <c r="SH361" s="90"/>
      <c r="SI361" s="90"/>
      <c r="SJ361" s="90"/>
      <c r="SK361" s="90"/>
      <c r="SL361" s="90"/>
      <c r="SM361" s="90"/>
      <c r="SN361" s="90"/>
      <c r="SO361" s="90"/>
      <c r="SP361" s="90"/>
      <c r="SQ361" s="90"/>
      <c r="SR361" s="90"/>
      <c r="SS361" s="90"/>
      <c r="ST361" s="90"/>
      <c r="SU361" s="90"/>
      <c r="SV361" s="90"/>
      <c r="SW361" s="90"/>
      <c r="SX361" s="90"/>
      <c r="SY361" s="90"/>
      <c r="SZ361" s="90"/>
      <c r="TA361" s="90"/>
      <c r="TB361" s="90"/>
      <c r="TC361" s="90"/>
      <c r="TD361" s="90"/>
      <c r="TE361" s="90"/>
      <c r="TF361" s="90"/>
      <c r="TG361" s="90"/>
      <c r="TH361" s="90"/>
      <c r="TI361" s="90"/>
      <c r="TJ361" s="90"/>
      <c r="TK361" s="90"/>
      <c r="TL361" s="90"/>
      <c r="TM361" s="90"/>
      <c r="TN361" s="90"/>
      <c r="TO361" s="90"/>
      <c r="TP361" s="90"/>
      <c r="TQ361" s="90"/>
      <c r="TR361" s="90"/>
      <c r="TS361" s="90"/>
      <c r="TT361" s="90"/>
      <c r="TU361" s="90"/>
      <c r="TV361" s="90"/>
      <c r="TW361" s="90"/>
      <c r="TX361" s="90"/>
      <c r="TY361" s="90"/>
      <c r="TZ361" s="90"/>
      <c r="UA361" s="90"/>
      <c r="UB361" s="90"/>
      <c r="UC361" s="90"/>
      <c r="UD361" s="90"/>
      <c r="UE361" s="90"/>
      <c r="UF361" s="90"/>
      <c r="UG361" s="90"/>
      <c r="UH361" s="90"/>
      <c r="UI361" s="90"/>
      <c r="UJ361" s="90"/>
      <c r="UK361" s="90"/>
      <c r="UL361" s="90"/>
      <c r="UM361" s="90"/>
      <c r="UN361" s="90"/>
      <c r="UO361" s="90"/>
      <c r="UP361" s="90"/>
      <c r="UQ361" s="90"/>
      <c r="UR361" s="90"/>
      <c r="US361" s="90"/>
      <c r="UT361" s="90"/>
      <c r="UU361" s="90"/>
      <c r="UV361" s="90"/>
      <c r="UW361" s="90"/>
      <c r="UX361" s="90"/>
      <c r="UY361" s="90"/>
      <c r="UZ361" s="90"/>
      <c r="VA361" s="90"/>
      <c r="VB361" s="90"/>
      <c r="VC361" s="90"/>
      <c r="VD361" s="90"/>
      <c r="VE361" s="90"/>
      <c r="VF361" s="90"/>
      <c r="VG361" s="90"/>
      <c r="VH361" s="90"/>
      <c r="VI361" s="90"/>
      <c r="VJ361" s="90"/>
      <c r="VK361" s="90"/>
      <c r="VL361" s="90"/>
      <c r="VM361" s="90"/>
      <c r="VN361" s="90"/>
      <c r="VO361" s="90"/>
      <c r="VP361" s="90"/>
      <c r="VQ361" s="90"/>
      <c r="VR361" s="90"/>
      <c r="VS361" s="90"/>
      <c r="VT361" s="90"/>
      <c r="VU361" s="90"/>
      <c r="VV361" s="90"/>
      <c r="VW361" s="90"/>
      <c r="VX361" s="90"/>
      <c r="VY361" s="90"/>
      <c r="VZ361" s="90"/>
      <c r="WA361" s="90"/>
      <c r="WB361" s="90"/>
      <c r="WC361" s="90"/>
      <c r="WD361" s="90"/>
      <c r="WE361" s="90"/>
      <c r="WF361" s="90"/>
      <c r="WG361" s="90"/>
      <c r="WH361" s="90"/>
      <c r="WI361" s="90"/>
      <c r="WJ361" s="90"/>
      <c r="WK361" s="90"/>
      <c r="WL361" s="90"/>
      <c r="WM361" s="90"/>
      <c r="WN361" s="90"/>
      <c r="WO361" s="90"/>
      <c r="WP361" s="90"/>
      <c r="WQ361" s="90"/>
      <c r="WR361" s="90"/>
      <c r="WS361" s="90"/>
      <c r="WT361" s="90"/>
      <c r="WU361" s="90"/>
      <c r="WV361" s="90"/>
      <c r="WW361" s="90"/>
      <c r="WX361" s="90"/>
      <c r="WY361" s="90"/>
      <c r="WZ361" s="90"/>
      <c r="XA361" s="90"/>
      <c r="XB361" s="90"/>
      <c r="XC361" s="90"/>
      <c r="XD361" s="90"/>
      <c r="XE361" s="90"/>
      <c r="XF361" s="90"/>
      <c r="XG361" s="90"/>
      <c r="XH361" s="90"/>
      <c r="XI361" s="90"/>
      <c r="XJ361" s="90"/>
      <c r="XK361" s="90"/>
      <c r="XL361" s="90"/>
      <c r="XM361" s="90"/>
      <c r="XN361" s="90"/>
      <c r="XO361" s="90"/>
      <c r="XP361" s="90"/>
      <c r="XQ361" s="90"/>
      <c r="XR361" s="90"/>
      <c r="XS361" s="90"/>
      <c r="XT361" s="90"/>
      <c r="XU361" s="90"/>
      <c r="XV361" s="90"/>
      <c r="XW361" s="90"/>
      <c r="XX361" s="90"/>
      <c r="XY361" s="90"/>
      <c r="XZ361" s="90"/>
      <c r="YA361" s="90"/>
      <c r="YB361" s="90"/>
      <c r="YC361" s="90"/>
      <c r="YD361" s="90"/>
      <c r="YE361" s="90"/>
      <c r="YF361" s="90"/>
      <c r="YG361" s="90"/>
      <c r="YH361" s="90"/>
      <c r="YI361" s="90"/>
      <c r="YJ361" s="90"/>
      <c r="YK361" s="90"/>
      <c r="YL361" s="90"/>
      <c r="YM361" s="90"/>
      <c r="YN361" s="90"/>
      <c r="YO361" s="90"/>
      <c r="YP361" s="90"/>
      <c r="YQ361" s="90"/>
      <c r="YR361" s="90"/>
      <c r="YS361" s="90"/>
      <c r="YT361" s="90"/>
      <c r="YU361" s="90"/>
      <c r="YV361" s="90"/>
      <c r="YW361" s="90"/>
      <c r="YX361" s="90"/>
      <c r="YY361" s="90"/>
      <c r="YZ361" s="90"/>
      <c r="ZA361" s="90"/>
      <c r="ZB361" s="90"/>
      <c r="ZC361" s="90"/>
      <c r="ZD361" s="90"/>
      <c r="ZE361" s="90"/>
      <c r="ZF361" s="90"/>
      <c r="ZG361" s="90"/>
      <c r="ZH361" s="90"/>
      <c r="ZI361" s="90"/>
      <c r="ZJ361" s="90"/>
      <c r="ZK361" s="90"/>
      <c r="ZL361" s="90"/>
      <c r="ZM361" s="90"/>
      <c r="ZN361" s="90"/>
      <c r="ZO361" s="90"/>
      <c r="ZP361" s="90"/>
      <c r="ZQ361" s="90"/>
      <c r="ZR361" s="90"/>
      <c r="ZS361" s="90"/>
      <c r="ZT361" s="90"/>
      <c r="ZU361" s="90"/>
      <c r="ZV361" s="90"/>
      <c r="ZW361" s="90"/>
      <c r="ZX361" s="90"/>
      <c r="ZY361" s="90"/>
      <c r="ZZ361" s="90"/>
      <c r="AAA361" s="90"/>
      <c r="AAB361" s="90"/>
      <c r="AAC361" s="90"/>
      <c r="AAD361" s="90"/>
      <c r="AAE361" s="90"/>
      <c r="AAF361" s="90"/>
      <c r="AAG361" s="90"/>
      <c r="AAH361" s="90"/>
      <c r="AAI361" s="90"/>
      <c r="AAJ361" s="90"/>
      <c r="AAK361" s="90"/>
      <c r="AAL361" s="90"/>
      <c r="AAM361" s="90"/>
      <c r="AAN361" s="90"/>
      <c r="AAO361" s="90"/>
      <c r="AAP361" s="90"/>
      <c r="AAQ361" s="90"/>
      <c r="AAR361" s="90"/>
      <c r="AAS361" s="90"/>
      <c r="AAT361" s="90"/>
      <c r="AAU361" s="90"/>
      <c r="AAV361" s="90"/>
      <c r="AAW361" s="90"/>
      <c r="AAX361" s="90"/>
      <c r="AAY361" s="90"/>
      <c r="AAZ361" s="90"/>
      <c r="ABA361" s="90"/>
      <c r="ABB361" s="90"/>
      <c r="ABC361" s="90"/>
      <c r="ABD361" s="90"/>
      <c r="ABE361" s="90"/>
      <c r="ABF361" s="90"/>
      <c r="ABG361" s="90"/>
      <c r="ABH361" s="90"/>
      <c r="ABI361" s="90"/>
      <c r="ABJ361" s="90"/>
      <c r="ABK361" s="90"/>
      <c r="ABL361" s="90"/>
      <c r="ABM361" s="90"/>
      <c r="ABN361" s="90"/>
      <c r="ABO361" s="90"/>
      <c r="ABP361" s="90"/>
      <c r="ABQ361" s="90"/>
      <c r="ABR361" s="90"/>
      <c r="ABS361" s="90"/>
      <c r="ABT361" s="90"/>
      <c r="ABU361" s="90"/>
      <c r="ABV361" s="90"/>
      <c r="ABW361" s="90"/>
      <c r="ABX361" s="90"/>
      <c r="ABY361" s="90"/>
      <c r="ABZ361" s="90"/>
      <c r="ACA361" s="90"/>
      <c r="ACB361" s="90"/>
      <c r="ACC361" s="90"/>
      <c r="ACD361" s="90"/>
      <c r="ACE361" s="90"/>
      <c r="ACF361" s="90"/>
      <c r="ACG361" s="90"/>
      <c r="ACH361" s="90"/>
      <c r="ACI361" s="90"/>
      <c r="ACJ361" s="90"/>
      <c r="ACK361" s="90"/>
      <c r="ACL361" s="90"/>
      <c r="ACM361" s="90"/>
      <c r="ACN361" s="90"/>
      <c r="ACO361" s="90"/>
      <c r="ACP361" s="90"/>
      <c r="ACQ361" s="90"/>
      <c r="ACR361" s="90"/>
      <c r="ACS361" s="90"/>
      <c r="ACT361" s="90"/>
      <c r="ACU361" s="90"/>
      <c r="ACV361" s="90"/>
      <c r="ACW361" s="90"/>
      <c r="ACX361" s="90"/>
      <c r="ACY361" s="90"/>
      <c r="ACZ361" s="90"/>
      <c r="ADA361" s="90"/>
      <c r="ADB361" s="90"/>
      <c r="ADC361" s="90"/>
      <c r="ADD361" s="90"/>
      <c r="ADE361" s="90"/>
      <c r="ADF361" s="90"/>
      <c r="ADG361" s="90"/>
      <c r="ADH361" s="90"/>
      <c r="ADI361" s="90"/>
      <c r="ADJ361" s="90"/>
      <c r="ADK361" s="90"/>
      <c r="ADL361" s="90"/>
      <c r="ADM361" s="90"/>
      <c r="ADN361" s="90"/>
      <c r="ADO361" s="90"/>
      <c r="ADP361" s="90"/>
      <c r="ADQ361" s="90"/>
      <c r="ADR361" s="90"/>
      <c r="ADS361" s="90"/>
      <c r="ADT361" s="90"/>
      <c r="ADU361" s="90"/>
      <c r="ADV361" s="90"/>
      <c r="ADW361" s="90"/>
      <c r="ADX361" s="90"/>
      <c r="ADY361" s="90"/>
      <c r="ADZ361" s="90"/>
      <c r="AEA361" s="90"/>
      <c r="AEB361" s="90"/>
      <c r="AEC361" s="90"/>
      <c r="AED361" s="90"/>
      <c r="AEE361" s="90"/>
      <c r="AEF361" s="90"/>
      <c r="AEG361" s="90"/>
      <c r="AEH361" s="90"/>
      <c r="AEI361" s="90"/>
      <c r="AEJ361" s="90"/>
      <c r="AEK361" s="90"/>
      <c r="AEL361" s="90"/>
      <c r="AEM361" s="90"/>
      <c r="AEN361" s="90"/>
      <c r="AEO361" s="90"/>
      <c r="AEP361" s="90"/>
      <c r="AEQ361" s="90"/>
      <c r="AER361" s="90"/>
      <c r="AES361" s="90"/>
      <c r="AET361" s="90"/>
      <c r="AEU361" s="90"/>
      <c r="AEV361" s="90"/>
      <c r="AEW361" s="90"/>
      <c r="AEX361" s="90"/>
      <c r="AEY361" s="90"/>
      <c r="AEZ361" s="90"/>
      <c r="AFA361" s="90"/>
      <c r="AFB361" s="90"/>
      <c r="AFC361" s="90"/>
      <c r="AFD361" s="90"/>
      <c r="AFE361" s="90"/>
      <c r="AFF361" s="90"/>
      <c r="AFG361" s="90"/>
      <c r="AFH361" s="90"/>
      <c r="AFI361" s="90"/>
      <c r="AFJ361" s="90"/>
      <c r="AFK361" s="90"/>
      <c r="AFL361" s="90"/>
      <c r="AFM361" s="90"/>
      <c r="AFN361" s="90"/>
      <c r="AFO361" s="90"/>
      <c r="AFP361" s="90"/>
      <c r="AFQ361" s="90"/>
      <c r="AFR361" s="90"/>
      <c r="AFS361" s="90"/>
      <c r="AFT361" s="90"/>
      <c r="AFU361" s="90"/>
      <c r="AFV361" s="90"/>
      <c r="AFW361" s="90"/>
      <c r="AFX361" s="90"/>
      <c r="AFY361" s="90"/>
      <c r="AFZ361" s="90"/>
      <c r="AGA361" s="90"/>
      <c r="AGB361" s="90"/>
      <c r="AGC361" s="90"/>
      <c r="AGD361" s="90"/>
      <c r="AGE361" s="90"/>
      <c r="AGF361" s="90"/>
      <c r="AGG361" s="90"/>
      <c r="AGH361" s="90"/>
      <c r="AGI361" s="90"/>
      <c r="AGJ361" s="90"/>
      <c r="AGK361" s="90"/>
      <c r="AGL361" s="90"/>
      <c r="AGM361" s="90"/>
      <c r="AGN361" s="90"/>
      <c r="AGO361" s="90"/>
      <c r="AGP361" s="90"/>
      <c r="AGQ361" s="90"/>
      <c r="AGR361" s="90"/>
      <c r="AGS361" s="90"/>
      <c r="AGT361" s="90"/>
      <c r="AGU361" s="90"/>
      <c r="AGV361" s="90"/>
      <c r="AGW361" s="90"/>
      <c r="AGX361" s="90"/>
      <c r="AGY361" s="90"/>
      <c r="AGZ361" s="90"/>
      <c r="AHA361" s="90"/>
      <c r="AHB361" s="90"/>
      <c r="AHC361" s="90"/>
      <c r="AHD361" s="90"/>
      <c r="AHE361" s="90"/>
      <c r="AHF361" s="90"/>
      <c r="AHG361" s="90"/>
      <c r="AHH361" s="90"/>
      <c r="AHI361" s="90"/>
      <c r="AHJ361" s="90"/>
      <c r="AHK361" s="90"/>
      <c r="AHL361" s="90"/>
      <c r="AHM361" s="90"/>
      <c r="AHN361" s="90"/>
      <c r="AHO361" s="90"/>
      <c r="AHP361" s="90"/>
      <c r="AHQ361" s="90"/>
      <c r="AHR361" s="90"/>
      <c r="AHS361" s="90"/>
      <c r="AHT361" s="90"/>
      <c r="AHU361" s="90"/>
      <c r="AHV361" s="90"/>
      <c r="AHW361" s="90"/>
      <c r="AHX361" s="90"/>
      <c r="AHY361" s="90"/>
      <c r="AHZ361" s="90"/>
      <c r="AIA361" s="90"/>
      <c r="AIB361" s="90"/>
      <c r="AIC361" s="90"/>
      <c r="AID361" s="90"/>
      <c r="AIE361" s="90"/>
      <c r="AIF361" s="90"/>
      <c r="AIG361" s="90"/>
      <c r="AIH361" s="90"/>
      <c r="AII361" s="90"/>
      <c r="AIJ361" s="90"/>
      <c r="AIK361" s="90"/>
      <c r="AIL361" s="90"/>
      <c r="AIM361" s="90"/>
      <c r="AIN361" s="90"/>
      <c r="AIO361" s="90"/>
      <c r="AIP361" s="90"/>
      <c r="AIQ361" s="90"/>
      <c r="AIR361" s="90"/>
      <c r="AIS361" s="90"/>
      <c r="AIT361" s="90"/>
      <c r="AIU361" s="90"/>
      <c r="AIV361" s="90"/>
      <c r="AIW361" s="90"/>
      <c r="AIX361" s="90"/>
      <c r="AIY361" s="90"/>
      <c r="AIZ361" s="90"/>
      <c r="AJA361" s="90"/>
      <c r="AJB361" s="90"/>
      <c r="AJC361" s="90"/>
      <c r="AJD361" s="90"/>
      <c r="AJE361" s="90"/>
      <c r="AJF361" s="90"/>
      <c r="AJG361" s="90"/>
      <c r="AJH361" s="90"/>
      <c r="AJI361" s="90"/>
      <c r="AJJ361" s="90"/>
      <c r="AJK361" s="90"/>
      <c r="AJL361" s="90"/>
      <c r="AJM361" s="90"/>
      <c r="AJN361" s="90"/>
      <c r="AJO361" s="90"/>
      <c r="AJP361" s="90"/>
      <c r="AJQ361" s="90"/>
      <c r="AJR361" s="90"/>
      <c r="AJS361" s="90"/>
      <c r="AJT361" s="90"/>
      <c r="AJU361" s="90"/>
      <c r="AJV361" s="90"/>
      <c r="AJW361" s="90"/>
      <c r="AJX361" s="90"/>
      <c r="AJY361" s="90"/>
      <c r="AJZ361" s="90"/>
      <c r="AKA361" s="90"/>
      <c r="AKB361" s="90"/>
      <c r="AKC361" s="90"/>
      <c r="AKD361" s="90"/>
      <c r="AKE361" s="90"/>
      <c r="AKF361" s="90"/>
      <c r="AKG361" s="90"/>
      <c r="AKH361" s="90"/>
      <c r="AKI361" s="90"/>
      <c r="AKJ361" s="90"/>
      <c r="AKK361" s="90"/>
      <c r="AKL361" s="90"/>
      <c r="AKM361" s="90"/>
      <c r="AKN361" s="90"/>
      <c r="AKO361" s="90"/>
      <c r="AKP361" s="90"/>
      <c r="AKQ361" s="90"/>
      <c r="AKR361" s="90"/>
      <c r="AKS361" s="90"/>
      <c r="AKT361" s="90"/>
      <c r="AKU361" s="90"/>
      <c r="AKV361" s="90"/>
      <c r="AKW361" s="90"/>
      <c r="AKX361" s="90"/>
      <c r="AKY361" s="90"/>
      <c r="AKZ361" s="90"/>
      <c r="ALA361" s="90"/>
      <c r="ALB361" s="90"/>
      <c r="ALC361" s="90"/>
      <c r="ALD361" s="90"/>
      <c r="ALE361" s="90"/>
      <c r="ALF361" s="90"/>
      <c r="ALG361" s="90"/>
      <c r="ALH361" s="90"/>
      <c r="ALI361" s="90"/>
      <c r="ALJ361" s="90"/>
      <c r="ALK361" s="90"/>
      <c r="ALL361" s="90"/>
      <c r="ALM361" s="90"/>
      <c r="ALN361" s="90"/>
      <c r="ALO361" s="90"/>
      <c r="ALP361" s="90"/>
      <c r="ALQ361" s="90"/>
      <c r="ALR361" s="90"/>
      <c r="ALS361" s="90"/>
      <c r="ALT361" s="90"/>
      <c r="ALU361" s="90"/>
      <c r="ALV361" s="90"/>
      <c r="ALW361" s="90"/>
      <c r="ALX361" s="90"/>
      <c r="ALY361" s="90"/>
      <c r="ALZ361" s="90"/>
      <c r="AMA361" s="90"/>
      <c r="AMB361" s="90"/>
      <c r="AMC361" s="90"/>
      <c r="AMD361" s="90"/>
      <c r="AME361" s="90"/>
      <c r="AMF361" s="90"/>
      <c r="AMG361" s="90"/>
      <c r="AMH361" s="90"/>
    </row>
    <row r="362" spans="1:1022" ht="77.25" customHeight="1">
      <c r="A362" s="430">
        <v>126</v>
      </c>
      <c r="B362" s="433" t="s">
        <v>712</v>
      </c>
      <c r="C362" s="367"/>
      <c r="D362" s="433" t="s">
        <v>81</v>
      </c>
      <c r="E362" s="433" t="s">
        <v>82</v>
      </c>
      <c r="F362" s="427"/>
      <c r="G362" s="424"/>
      <c r="H362" s="368"/>
      <c r="I362" s="425"/>
      <c r="J362" s="136" t="s">
        <v>735</v>
      </c>
      <c r="K362" s="137" t="s">
        <v>1849</v>
      </c>
      <c r="L362" s="425"/>
      <c r="M362" s="425"/>
      <c r="N362" s="426"/>
      <c r="O362" s="369"/>
      <c r="P362" s="391"/>
      <c r="Q362" s="385"/>
      <c r="R362" s="393"/>
      <c r="S362" s="394"/>
      <c r="T362" s="385"/>
      <c r="U362" s="386"/>
      <c r="V362" s="136" t="s">
        <v>112</v>
      </c>
      <c r="W362" s="116" t="s">
        <v>1850</v>
      </c>
      <c r="X362" s="117" t="s">
        <v>1851</v>
      </c>
      <c r="Y362" s="118" t="s">
        <v>1852</v>
      </c>
      <c r="Z362" s="119" t="s">
        <v>95</v>
      </c>
      <c r="AA362" s="120" t="str">
        <f t="shared" si="454"/>
        <v>Probabilidad</v>
      </c>
      <c r="AB362" s="121" t="s">
        <v>727</v>
      </c>
      <c r="AC362" s="121" t="s">
        <v>728</v>
      </c>
      <c r="AD362" s="122" t="str">
        <f t="shared" si="452"/>
        <v>40%</v>
      </c>
      <c r="AE362" s="121" t="s">
        <v>729</v>
      </c>
      <c r="AF362" s="121" t="s">
        <v>730</v>
      </c>
      <c r="AG362" s="121" t="s">
        <v>731</v>
      </c>
      <c r="AH362" s="123">
        <f>IFERROR(IF(AND(AA361="Probabilidad",AA362="Probabilidad"),(AI361-(+AI361*AD362)),IF(AND(AA362="Probabilidad",AA361="Impacto"),(AI361-(+AI361*AD362)),IF(AA362="Impacto",AI361,""))),"")</f>
        <v>0.14399999999999999</v>
      </c>
      <c r="AI362" s="122">
        <f t="shared" si="453"/>
        <v>0.14399999999999999</v>
      </c>
      <c r="AJ362" s="387"/>
      <c r="AK362" s="388"/>
      <c r="AL362" s="124">
        <f t="shared" ref="AL362:AL367" si="493">IFERROR(IF(AND(AA361="Impacto",AA362="Impacto"),(AL361-(+AL361*AD362)),IF(AND(AA362="Impacto",AA361="Probabilidad"),(AL361-(+AL361*AD362)),IF(AA362="Probabilidad",AL361,""))),"")</f>
        <v>0.2</v>
      </c>
      <c r="AM362" s="389"/>
      <c r="AN362" s="388"/>
      <c r="AO362" s="384"/>
      <c r="AP362" s="367"/>
      <c r="AQ362" s="120" t="s">
        <v>118</v>
      </c>
      <c r="AR362" s="134" t="s">
        <v>94</v>
      </c>
      <c r="AS362" s="134" t="s">
        <v>94</v>
      </c>
      <c r="AT362" s="134" t="s">
        <v>94</v>
      </c>
      <c r="AU362" s="134" t="s">
        <v>94</v>
      </c>
      <c r="AV362" s="371"/>
      <c r="AW362" s="142" t="s">
        <v>112</v>
      </c>
      <c r="AX362" s="253" t="s">
        <v>2866</v>
      </c>
      <c r="AY362" s="271" t="s">
        <v>3704</v>
      </c>
      <c r="AZ362" s="271" t="s">
        <v>3705</v>
      </c>
      <c r="BA362" s="143" t="s">
        <v>118</v>
      </c>
      <c r="BB362" s="128"/>
      <c r="BC362" s="128"/>
      <c r="BD362" s="128"/>
      <c r="BE362" s="373"/>
      <c r="BF362" s="496"/>
      <c r="BG362" s="496"/>
      <c r="BH362" s="131"/>
    </row>
    <row r="363" spans="1:1022" ht="110.25" customHeight="1">
      <c r="A363" s="430">
        <v>126</v>
      </c>
      <c r="B363" s="433" t="s">
        <v>712</v>
      </c>
      <c r="C363" s="367"/>
      <c r="D363" s="433" t="s">
        <v>81</v>
      </c>
      <c r="E363" s="433" t="s">
        <v>82</v>
      </c>
      <c r="F363" s="427"/>
      <c r="G363" s="424"/>
      <c r="H363" s="368"/>
      <c r="I363" s="425"/>
      <c r="J363" s="136" t="s">
        <v>741</v>
      </c>
      <c r="K363" s="137" t="s">
        <v>1853</v>
      </c>
      <c r="L363" s="425"/>
      <c r="M363" s="425"/>
      <c r="N363" s="426"/>
      <c r="O363" s="369"/>
      <c r="P363" s="391"/>
      <c r="Q363" s="385"/>
      <c r="R363" s="393"/>
      <c r="S363" s="394"/>
      <c r="T363" s="385"/>
      <c r="U363" s="386"/>
      <c r="V363" s="136" t="s">
        <v>124</v>
      </c>
      <c r="W363" s="116" t="s">
        <v>1854</v>
      </c>
      <c r="X363" s="117" t="s">
        <v>1855</v>
      </c>
      <c r="Y363" s="118" t="s">
        <v>1856</v>
      </c>
      <c r="Z363" s="119" t="s">
        <v>95</v>
      </c>
      <c r="AA363" s="120" t="str">
        <f t="shared" si="454"/>
        <v>Probabilidad</v>
      </c>
      <c r="AB363" s="121" t="s">
        <v>740</v>
      </c>
      <c r="AC363" s="121" t="s">
        <v>728</v>
      </c>
      <c r="AD363" s="122" t="str">
        <f t="shared" si="452"/>
        <v>30%</v>
      </c>
      <c r="AE363" s="121" t="s">
        <v>729</v>
      </c>
      <c r="AF363" s="121" t="s">
        <v>730</v>
      </c>
      <c r="AG363" s="121" t="s">
        <v>731</v>
      </c>
      <c r="AH363" s="123">
        <f t="shared" ref="AH363:AH367" si="494">IFERROR(IF(AND(AA362="Probabilidad",AA363="Probabilidad"),(AI362-(+AI362*AD363)),IF(AND(AA363="Probabilidad",AA362="Impacto"),(AI362-(+AI362*AD363)),IF(AA363="Impacto",AI362,""))),"")</f>
        <v>0.1008</v>
      </c>
      <c r="AI363" s="122">
        <f t="shared" si="453"/>
        <v>0.1008</v>
      </c>
      <c r="AJ363" s="387"/>
      <c r="AK363" s="388"/>
      <c r="AL363" s="124">
        <f t="shared" si="493"/>
        <v>0.2</v>
      </c>
      <c r="AM363" s="389"/>
      <c r="AN363" s="388"/>
      <c r="AO363" s="384"/>
      <c r="AP363" s="367"/>
      <c r="AQ363" s="120" t="s">
        <v>128</v>
      </c>
      <c r="AR363" s="134" t="s">
        <v>94</v>
      </c>
      <c r="AS363" s="134" t="s">
        <v>94</v>
      </c>
      <c r="AT363" s="134" t="s">
        <v>94</v>
      </c>
      <c r="AU363" s="134" t="s">
        <v>94</v>
      </c>
      <c r="AV363" s="371"/>
      <c r="AW363" s="142" t="s">
        <v>124</v>
      </c>
      <c r="AX363" s="253" t="s">
        <v>2866</v>
      </c>
      <c r="AY363" s="271" t="s">
        <v>3706</v>
      </c>
      <c r="AZ363" s="271" t="s">
        <v>3705</v>
      </c>
      <c r="BA363" s="143" t="s">
        <v>128</v>
      </c>
      <c r="BB363" s="128"/>
      <c r="BC363" s="128"/>
      <c r="BD363" s="128"/>
      <c r="BE363" s="373"/>
      <c r="BF363" s="496"/>
      <c r="BG363" s="496"/>
      <c r="BH363" s="131"/>
    </row>
    <row r="364" spans="1:1022" ht="101.25" customHeight="1">
      <c r="A364" s="430">
        <v>126</v>
      </c>
      <c r="B364" s="433" t="s">
        <v>712</v>
      </c>
      <c r="C364" s="367"/>
      <c r="D364" s="433" t="s">
        <v>81</v>
      </c>
      <c r="E364" s="433" t="s">
        <v>82</v>
      </c>
      <c r="F364" s="427"/>
      <c r="G364" s="424"/>
      <c r="H364" s="368"/>
      <c r="I364" s="425"/>
      <c r="J364" s="136" t="s">
        <v>749</v>
      </c>
      <c r="K364" s="137"/>
      <c r="L364" s="425"/>
      <c r="M364" s="425"/>
      <c r="N364" s="426"/>
      <c r="O364" s="369"/>
      <c r="P364" s="391"/>
      <c r="Q364" s="385"/>
      <c r="R364" s="393"/>
      <c r="S364" s="394"/>
      <c r="T364" s="385"/>
      <c r="U364" s="386"/>
      <c r="V364" s="136" t="s">
        <v>131</v>
      </c>
      <c r="W364" s="116"/>
      <c r="X364" s="117"/>
      <c r="Y364" s="118"/>
      <c r="Z364" s="119"/>
      <c r="AA364" s="120" t="str">
        <f t="shared" si="454"/>
        <v/>
      </c>
      <c r="AB364" s="121"/>
      <c r="AC364" s="121"/>
      <c r="AD364" s="122" t="str">
        <f t="shared" si="452"/>
        <v/>
      </c>
      <c r="AE364" s="121"/>
      <c r="AF364" s="121"/>
      <c r="AG364" s="121"/>
      <c r="AH364" s="123" t="str">
        <f t="shared" si="494"/>
        <v/>
      </c>
      <c r="AI364" s="122" t="str">
        <f t="shared" si="453"/>
        <v/>
      </c>
      <c r="AJ364" s="387"/>
      <c r="AK364" s="388"/>
      <c r="AL364" s="124" t="str">
        <f t="shared" si="493"/>
        <v/>
      </c>
      <c r="AM364" s="389"/>
      <c r="AN364" s="388"/>
      <c r="AO364" s="384"/>
      <c r="AP364" s="367"/>
      <c r="AQ364" s="120" t="s">
        <v>136</v>
      </c>
      <c r="AR364" s="134"/>
      <c r="AS364" s="134"/>
      <c r="AT364" s="134"/>
      <c r="AU364" s="134"/>
      <c r="AV364" s="371"/>
      <c r="AW364" s="142" t="s">
        <v>131</v>
      </c>
      <c r="AX364" s="128"/>
      <c r="AY364" s="129"/>
      <c r="AZ364" s="130"/>
      <c r="BA364" s="143" t="s">
        <v>136</v>
      </c>
      <c r="BB364" s="128"/>
      <c r="BC364" s="128"/>
      <c r="BD364" s="128"/>
      <c r="BE364" s="373"/>
      <c r="BF364" s="496"/>
      <c r="BG364" s="496"/>
      <c r="BH364" s="131"/>
    </row>
    <row r="365" spans="1:1022" ht="18.95" customHeight="1">
      <c r="A365" s="430">
        <v>126</v>
      </c>
      <c r="B365" s="433" t="s">
        <v>712</v>
      </c>
      <c r="C365" s="367"/>
      <c r="D365" s="433" t="s">
        <v>81</v>
      </c>
      <c r="E365" s="433" t="s">
        <v>82</v>
      </c>
      <c r="F365" s="427"/>
      <c r="G365" s="424"/>
      <c r="H365" s="368"/>
      <c r="I365" s="425"/>
      <c r="J365" s="136" t="s">
        <v>756</v>
      </c>
      <c r="K365" s="137"/>
      <c r="L365" s="425"/>
      <c r="M365" s="425"/>
      <c r="N365" s="426"/>
      <c r="O365" s="369"/>
      <c r="P365" s="391"/>
      <c r="Q365" s="385"/>
      <c r="R365" s="393"/>
      <c r="S365" s="394"/>
      <c r="T365" s="385"/>
      <c r="U365" s="386"/>
      <c r="V365" s="136" t="s">
        <v>139</v>
      </c>
      <c r="W365" s="116"/>
      <c r="X365" s="117"/>
      <c r="Y365" s="118"/>
      <c r="Z365" s="116"/>
      <c r="AA365" s="120" t="str">
        <f t="shared" si="454"/>
        <v/>
      </c>
      <c r="AB365" s="121"/>
      <c r="AC365" s="121"/>
      <c r="AD365" s="122" t="str">
        <f t="shared" si="452"/>
        <v/>
      </c>
      <c r="AE365" s="121"/>
      <c r="AF365" s="121"/>
      <c r="AG365" s="121"/>
      <c r="AH365" s="123" t="str">
        <f t="shared" si="494"/>
        <v/>
      </c>
      <c r="AI365" s="122" t="str">
        <f t="shared" si="453"/>
        <v/>
      </c>
      <c r="AJ365" s="387"/>
      <c r="AK365" s="388"/>
      <c r="AL365" s="124" t="str">
        <f t="shared" si="493"/>
        <v/>
      </c>
      <c r="AM365" s="389"/>
      <c r="AN365" s="388"/>
      <c r="AO365" s="384"/>
      <c r="AP365" s="367"/>
      <c r="AQ365" s="120" t="s">
        <v>145</v>
      </c>
      <c r="AR365" s="119"/>
      <c r="AS365" s="119"/>
      <c r="AT365" s="126"/>
      <c r="AU365" s="119"/>
      <c r="AV365" s="371"/>
      <c r="AW365" s="142" t="s">
        <v>139</v>
      </c>
      <c r="AX365" s="128"/>
      <c r="AY365" s="129"/>
      <c r="AZ365" s="130"/>
      <c r="BA365" s="143" t="s">
        <v>145</v>
      </c>
      <c r="BB365" s="128"/>
      <c r="BC365" s="128"/>
      <c r="BD365" s="128"/>
      <c r="BE365" s="373"/>
      <c r="BF365" s="496"/>
      <c r="BG365" s="496"/>
      <c r="BH365" s="131"/>
    </row>
    <row r="366" spans="1:1022" ht="18.95" customHeight="1">
      <c r="A366" s="430">
        <v>126</v>
      </c>
      <c r="B366" s="433" t="s">
        <v>712</v>
      </c>
      <c r="C366" s="367"/>
      <c r="D366" s="433" t="s">
        <v>81</v>
      </c>
      <c r="E366" s="433" t="s">
        <v>82</v>
      </c>
      <c r="F366" s="427"/>
      <c r="G366" s="424"/>
      <c r="H366" s="368"/>
      <c r="I366" s="425"/>
      <c r="J366" s="136" t="s">
        <v>757</v>
      </c>
      <c r="K366" s="137"/>
      <c r="L366" s="425"/>
      <c r="M366" s="425"/>
      <c r="N366" s="426"/>
      <c r="O366" s="369"/>
      <c r="P366" s="391"/>
      <c r="Q366" s="385"/>
      <c r="R366" s="393"/>
      <c r="S366" s="394"/>
      <c r="T366" s="385"/>
      <c r="U366" s="386"/>
      <c r="V366" s="136" t="s">
        <v>150</v>
      </c>
      <c r="W366" s="116"/>
      <c r="X366" s="117"/>
      <c r="Y366" s="118"/>
      <c r="Z366" s="116"/>
      <c r="AA366" s="120" t="str">
        <f t="shared" si="454"/>
        <v/>
      </c>
      <c r="AB366" s="121"/>
      <c r="AC366" s="121"/>
      <c r="AD366" s="122" t="str">
        <f t="shared" si="452"/>
        <v/>
      </c>
      <c r="AE366" s="121"/>
      <c r="AF366" s="121"/>
      <c r="AG366" s="121"/>
      <c r="AH366" s="123" t="str">
        <f t="shared" si="494"/>
        <v/>
      </c>
      <c r="AI366" s="122" t="str">
        <f t="shared" si="453"/>
        <v/>
      </c>
      <c r="AJ366" s="387"/>
      <c r="AK366" s="388"/>
      <c r="AL366" s="124" t="str">
        <f t="shared" si="493"/>
        <v/>
      </c>
      <c r="AM366" s="389"/>
      <c r="AN366" s="388"/>
      <c r="AO366" s="384"/>
      <c r="AP366" s="367"/>
      <c r="AQ366" s="120" t="s">
        <v>155</v>
      </c>
      <c r="AR366" s="119"/>
      <c r="AS366" s="119"/>
      <c r="AT366" s="126"/>
      <c r="AU366" s="119"/>
      <c r="AV366" s="371"/>
      <c r="AW366" s="142" t="s">
        <v>150</v>
      </c>
      <c r="AX366" s="128"/>
      <c r="AY366" s="129"/>
      <c r="AZ366" s="130"/>
      <c r="BA366" s="143" t="s">
        <v>155</v>
      </c>
      <c r="BB366" s="128"/>
      <c r="BC366" s="128"/>
      <c r="BD366" s="128"/>
      <c r="BE366" s="373"/>
      <c r="BF366" s="496"/>
      <c r="BG366" s="496"/>
      <c r="BH366" s="131"/>
    </row>
    <row r="367" spans="1:1022" ht="23.1" customHeight="1">
      <c r="A367" s="431">
        <v>126</v>
      </c>
      <c r="B367" s="434" t="s">
        <v>712</v>
      </c>
      <c r="C367" s="367"/>
      <c r="D367" s="434" t="s">
        <v>81</v>
      </c>
      <c r="E367" s="434" t="s">
        <v>82</v>
      </c>
      <c r="F367" s="427"/>
      <c r="G367" s="424"/>
      <c r="H367" s="368"/>
      <c r="I367" s="425"/>
      <c r="J367" s="136" t="s">
        <v>758</v>
      </c>
      <c r="K367" s="137"/>
      <c r="L367" s="425"/>
      <c r="M367" s="425"/>
      <c r="N367" s="426"/>
      <c r="O367" s="369"/>
      <c r="P367" s="392"/>
      <c r="Q367" s="385"/>
      <c r="R367" s="393"/>
      <c r="S367" s="394"/>
      <c r="T367" s="385"/>
      <c r="U367" s="386"/>
      <c r="V367" s="136" t="s">
        <v>161</v>
      </c>
      <c r="W367" s="116"/>
      <c r="X367" s="117"/>
      <c r="Y367" s="118"/>
      <c r="Z367" s="116"/>
      <c r="AA367" s="120" t="str">
        <f t="shared" si="454"/>
        <v/>
      </c>
      <c r="AB367" s="121"/>
      <c r="AC367" s="121"/>
      <c r="AD367" s="122" t="str">
        <f t="shared" si="452"/>
        <v/>
      </c>
      <c r="AE367" s="121"/>
      <c r="AF367" s="121"/>
      <c r="AG367" s="121"/>
      <c r="AH367" s="123" t="str">
        <f t="shared" si="494"/>
        <v/>
      </c>
      <c r="AI367" s="122" t="str">
        <f t="shared" si="453"/>
        <v/>
      </c>
      <c r="AJ367" s="387"/>
      <c r="AK367" s="388"/>
      <c r="AL367" s="124" t="str">
        <f t="shared" si="493"/>
        <v/>
      </c>
      <c r="AM367" s="389"/>
      <c r="AN367" s="388"/>
      <c r="AO367" s="384"/>
      <c r="AP367" s="367"/>
      <c r="AQ367" s="120" t="s">
        <v>162</v>
      </c>
      <c r="AR367" s="119"/>
      <c r="AS367" s="119"/>
      <c r="AT367" s="126"/>
      <c r="AU367" s="119"/>
      <c r="AV367" s="372"/>
      <c r="AW367" s="142" t="s">
        <v>161</v>
      </c>
      <c r="AX367" s="128"/>
      <c r="AY367" s="129"/>
      <c r="AZ367" s="130"/>
      <c r="BA367" s="143" t="s">
        <v>162</v>
      </c>
      <c r="BB367" s="128"/>
      <c r="BC367" s="128"/>
      <c r="BD367" s="128"/>
      <c r="BE367" s="373"/>
      <c r="BF367" s="496"/>
      <c r="BG367" s="496"/>
      <c r="BH367" s="131"/>
    </row>
    <row r="368" spans="1:1022" s="144" customFormat="1" ht="82.5" customHeight="1">
      <c r="A368" s="429">
        <v>127</v>
      </c>
      <c r="B368" s="432" t="s">
        <v>712</v>
      </c>
      <c r="C368" s="367" t="s">
        <v>713</v>
      </c>
      <c r="D368" s="432" t="s">
        <v>81</v>
      </c>
      <c r="E368" s="432" t="s">
        <v>82</v>
      </c>
      <c r="F368" s="427" t="s">
        <v>83</v>
      </c>
      <c r="G368" s="424" t="s">
        <v>1857</v>
      </c>
      <c r="H368" s="368" t="str">
        <f>IF(B368="Seguridad_Información","Posibilidad de "&amp;C368&amp;"con "&amp;M368&amp;" "&amp;"por"&amp;" "&amp;I368&amp;" "&amp;"debido a"&amp;" "&amp;L368,"Posibilidad de"&amp;" "&amp;M368&amp;" "&amp;"por"&amp;" "&amp;I368&amp;" debido a"&amp;" "&amp;L368)</f>
        <v>Posibilidad de Afectación Reputacional por no contar con los recursos necesarios para ejecutar la actividad objeto de las comisión debido a inoportunidad en la programación de comisiones</v>
      </c>
      <c r="I368" s="426" t="s">
        <v>1858</v>
      </c>
      <c r="J368" s="136" t="s">
        <v>717</v>
      </c>
      <c r="K368" s="137" t="s">
        <v>1859</v>
      </c>
      <c r="L368" s="425" t="s">
        <v>1860</v>
      </c>
      <c r="M368" s="425" t="s">
        <v>897</v>
      </c>
      <c r="N368" s="426" t="s">
        <v>1861</v>
      </c>
      <c r="O368" s="369" t="s">
        <v>722</v>
      </c>
      <c r="P368" s="390" t="str">
        <f>IF(OR($O368=[3]Tabla_Probabilidad!$D$30,$O368=[3]Tabla_Probabilidad!$D$32,$O368=[3]Tabla_Probabilidad!$J$32),"Muy Baja",IF(OR($O368=[3]Tabla_Probabilidad!$E$30,$O368=[3]Tabla_Probabilidad!$E$32,$O368=[3]Tabla_Probabilidad!$K$32),"Baja",IF(OR($O368=[3]Tabla_Probabilidad!$F$30,$O368=[3]Tabla_Probabilidad!$F$32,$O368=[3]Tabla_Probabilidad!$L$32),"Media",IF(OR($O368=[3]Tabla_Probabilidad!$G$30,$O368=[3]Tabla_Probabilidad!$G$32,$O368=[3]Tabla_Probabilidad!$M$32),"Alta",IF(OR($O368=[3]Tabla_Probabilidad!$H$30,$O368=[3]Tabla_Probabilidad!$H$32,$O368=[3]Tabla_Probabilidad!$N$32),"Muy Alta","")))))</f>
        <v>Media</v>
      </c>
      <c r="Q368" s="385">
        <f t="shared" ref="Q368" si="495">IF(P368="","",IF(P368="Muy Baja",0.2,IF(P368="Baja",0.4,IF(P368="Media",0.6,IF(P368="Alta",0.8,IF(P368="Muy Alta",1,))))))</f>
        <v>0.6</v>
      </c>
      <c r="R368" s="393" t="s">
        <v>723</v>
      </c>
      <c r="S368" s="394" t="str">
        <f>IF(OR($R368=[3]Tabla_Impacto!$D$24,$R368=[3]Tabla_Impacto!$D$27,$R368=[3]Tabla_Impacto!$J$24,$R368=[3]Tabla_Impacto!$P$26,$R368=[3]Tabla_Impacto!$V$26,$R368=[3]Tabla_Impacto!$AB$26),"Leve",IF(OR($R368=[3]Tabla_Impacto!$E$24,$R368=[3]Tabla_Impacto!$E$27,$R368=[3]Tabla_Impacto!$K$24,$R368=[3]Tabla_Impacto!$Q$26,$R368=[3]Tabla_Impacto!$W$26,$R368=[3]Tabla_Impacto!$AC$26),"Menor",IF(OR($R368=[3]Tabla_Impacto!$F$24,$R368=[3]Tabla_Impacto!$F$27,$R368=[3]Tabla_Impacto!$L$24,$R368=[3]Tabla_Impacto!$R$26,$R368=[3]Tabla_Impacto!$X$26,$R368=[3]Tabla_Impacto!$AD$26),"Moderado",IF(OR($R368=[3]Tabla_Impacto!$G$24,$R368=[3]Tabla_Impacto!$G$27,$R368=[3]Tabla_Impacto!$M$24,$R368=[3]Tabla_Impacto!$S$26,$R368=[3]Tabla_Impacto!$Y$26,$R368=[3]Tabla_Impacto!$AE$26),"Mayor",IF(OR($R368=[3]Tabla_Impacto!$H$24,$R368=[3]Tabla_Impacto!$H$27,$R368=[3]Tabla_Impacto!$N$24,$R368=[3]Tabla_Impacto!$T$26,$R368=[3]Tabla_Impacto!$Z$26,$R368=[3]Tabla_Impacto!$AF$26),"Catastrófico","")))))</f>
        <v>Moderado</v>
      </c>
      <c r="T368" s="385">
        <f t="shared" ref="T368" si="496">IF(S368="","",IF(S368="Leve",0.2,IF(S368="Menor",0.4,IF(S368="Moderado",0.6,IF(S368="Mayor",0.8,IF(S368="Catastrófico",1,))))))</f>
        <v>0.6</v>
      </c>
      <c r="U368" s="386" t="str">
        <f t="shared" ref="U368" si="497">IF(OR(AND(P368="Muy Baja",S368="Leve"),AND(P368="Muy Baja",S368="Menor"),AND(P368="Baja",S368="Leve")),"Bajo",IF(OR(AND(P368="Muy baja",S368="Moderado"),AND(P368="Baja",S368="Menor"),AND(P368="Baja",S368="Moderado"),AND(P368="Media",S368="Leve"),AND(P368="Media",S368="Menor"),AND(P368="Media",S368="Moderado"),AND(P368="Alta",S368="Leve"),AND(P368="Alta",S368="Menor")),"Moderado",IF(OR(AND(P368="Muy Baja",S368="Mayor"),AND(P368="Baja",S368="Mayor"),AND(P368="Media",S368="Mayor"),AND(P368="Alta",S368="Moderado"),AND(P368="Alta",S368="Mayor"),AND(P368="Muy Alta",S368="Leve"),AND(P368="Muy Alta",S368="Menor"),AND(P368="Muy Alta",S368="Moderado"),AND(P368="Muy Alta",S368="Mayor")),"Alto",IF(OR(AND(P368="Muy Baja",S368="Catastrófico"),AND(P368="Baja",S368="Catastrófico"),AND(P368="Media",S368="Catastrófico"),AND(P368="Alta",S368="Catastrófico"),AND(P368="Muy Alta",S368="Catastrófico")),"Extremo",""))))</f>
        <v>Moderado</v>
      </c>
      <c r="V368" s="136" t="s">
        <v>91</v>
      </c>
      <c r="W368" s="116" t="s">
        <v>1862</v>
      </c>
      <c r="X368" s="117" t="s">
        <v>1863</v>
      </c>
      <c r="Y368" s="118" t="s">
        <v>1864</v>
      </c>
      <c r="Z368" s="116" t="s">
        <v>1865</v>
      </c>
      <c r="AA368" s="120" t="str">
        <f t="shared" si="454"/>
        <v>Probabilidad</v>
      </c>
      <c r="AB368" s="121" t="s">
        <v>727</v>
      </c>
      <c r="AC368" s="121" t="s">
        <v>728</v>
      </c>
      <c r="AD368" s="122" t="str">
        <f t="shared" si="452"/>
        <v>40%</v>
      </c>
      <c r="AE368" s="121" t="s">
        <v>729</v>
      </c>
      <c r="AF368" s="121" t="s">
        <v>730</v>
      </c>
      <c r="AG368" s="121" t="s">
        <v>731</v>
      </c>
      <c r="AH368" s="123">
        <f>IFERROR(IF(AA368="Probabilidad",(Q368-(+Q368*AD368)),IF(AA368="Impacto",Q368,"")),"")</f>
        <v>0.36</v>
      </c>
      <c r="AI368" s="122">
        <f t="shared" si="453"/>
        <v>0.36</v>
      </c>
      <c r="AJ368" s="387" t="str">
        <f t="shared" ref="AJ368" si="498">IFERROR(IF(AK368="","",IF(AK368&lt;=0.2,"Muy Baja",IF(AK368&lt;=0.4,"Baja",IF(AK368&lt;=0.6,"Media",IF(AK368&lt;=0.8,"Alta","Muy Alta"))))),"")</f>
        <v>Muy Baja</v>
      </c>
      <c r="AK368" s="388">
        <f t="shared" ref="AK368" si="499">IFERROR(LOOKUP(MAX(AI368:AI374)+1,(AI368:AI374)),"")</f>
        <v>0.1512</v>
      </c>
      <c r="AL368" s="124">
        <f>IFERROR(IF(AA368="Impacto",(T368-(+T368*AD368)),IF(AA368="Probabilidad",T368,"")),"")</f>
        <v>0.6</v>
      </c>
      <c r="AM368" s="389" t="str">
        <f t="shared" ref="AM368" si="500">IFERROR(IF(AN368="","",IF(AN368&lt;=0.2,"Leve",IF(AN368&lt;=0.4,"Menor",IF(AN368&lt;=0.6,"Moderado",IF(AN368&lt;=0.8,"Mayor","Catastrófico"))))),"")</f>
        <v>Moderado</v>
      </c>
      <c r="AN368" s="388">
        <f t="shared" ref="AN368" si="501">IFERROR(LOOKUP(MAX(AL368:AL374)+1,(AL368:AL374)),"")</f>
        <v>0.6</v>
      </c>
      <c r="AO368" s="384" t="str">
        <f t="shared" ref="AO368" si="502">IFERROR(IF(OR(AND(AJ368="Muy Baja",AM368="Leve"),AND(AJ368="Muy Baja",AM368="Menor"),AND(AJ368="Baja",AM368="Leve")),"Bajo",IF(OR(AND(AJ368="Muy baja",AM368="Moderado"),AND(AJ368="Baja",AM368="Menor"),AND(AJ368="Baja",AM368="Moderado"),AND(AJ368="Media",AM368="Leve"),AND(AJ368="Media",AM368="Menor"),AND(AJ368="Media",AM368="Moderado"),AND(AJ368="Alta",AM368="Leve"),AND(AJ368="Alta",AM368="Menor")),"Moderado",IF(OR(AND(AJ368="Muy Baja",AM368="Mayor"),AND(AJ368="Baja",AM368="Mayor"),AND(AJ368="Media",AM368="Mayor"),AND(AJ368="Alta",AM368="Moderado"),AND(AJ368="Alta",AM368="Mayor"),AND(AJ368="Muy Alta",AM368="Leve"),AND(AJ368="Muy Alta",AM368="Menor"),AND(AJ368="Muy Alta",AM368="Moderado"),AND(AJ368="Muy Alta",AM368="Mayor")),"Alto",IF(OR(AND(AJ368="Muy Baja",AM368="Catastrófico"),AND(AJ368="Baja",AM368="Catastrófico"),AND(AJ368="Media",AM368="Catastrófico"),AND(AJ368="Alta",AM368="Catastrófico"),AND(AJ368="Muy Alta",AM368="Catastrófico")),"Extremo","")))),"")</f>
        <v>Moderado</v>
      </c>
      <c r="AP368" s="367" t="s">
        <v>104</v>
      </c>
      <c r="AQ368" s="120" t="s">
        <v>105</v>
      </c>
      <c r="AR368" s="119" t="s">
        <v>1866</v>
      </c>
      <c r="AS368" s="119" t="s">
        <v>1867</v>
      </c>
      <c r="AT368" s="126" t="s">
        <v>747</v>
      </c>
      <c r="AU368" s="127" t="s">
        <v>733</v>
      </c>
      <c r="AV368" s="370" t="s">
        <v>1868</v>
      </c>
      <c r="AW368" s="142" t="s">
        <v>91</v>
      </c>
      <c r="AX368" s="253" t="s">
        <v>2866</v>
      </c>
      <c r="AY368" s="272" t="s">
        <v>3707</v>
      </c>
      <c r="AZ368" s="272" t="s">
        <v>3708</v>
      </c>
      <c r="BA368" s="143" t="s">
        <v>105</v>
      </c>
      <c r="BB368" s="276" t="s">
        <v>2866</v>
      </c>
      <c r="BC368" s="299" t="s">
        <v>3299</v>
      </c>
      <c r="BD368" s="299" t="s">
        <v>3300</v>
      </c>
      <c r="BE368" s="373" t="s">
        <v>2891</v>
      </c>
      <c r="BF368" s="373" t="s">
        <v>3303</v>
      </c>
      <c r="BG368" s="374"/>
      <c r="BH368" s="131"/>
      <c r="BI368" s="90"/>
      <c r="BJ368" s="90"/>
      <c r="BK368" s="90"/>
      <c r="BL368" s="90"/>
      <c r="BM368" s="90"/>
      <c r="BN368" s="90"/>
      <c r="BO368" s="90"/>
      <c r="BP368" s="90"/>
      <c r="BQ368" s="90"/>
      <c r="BR368" s="90"/>
      <c r="BS368" s="90"/>
      <c r="BT368" s="90"/>
      <c r="BU368" s="90"/>
      <c r="BV368" s="90"/>
      <c r="BW368" s="90"/>
      <c r="BX368" s="90"/>
      <c r="BY368" s="90"/>
      <c r="BZ368" s="90"/>
      <c r="CA368" s="90"/>
      <c r="CB368" s="90"/>
      <c r="CC368" s="90"/>
      <c r="CD368" s="90"/>
      <c r="CE368" s="90"/>
      <c r="CF368" s="90"/>
      <c r="CG368" s="90"/>
      <c r="CH368" s="90"/>
      <c r="CI368" s="90"/>
      <c r="CJ368" s="90"/>
      <c r="CK368" s="90"/>
      <c r="CL368" s="90"/>
      <c r="CM368" s="90"/>
      <c r="CN368" s="90"/>
      <c r="CO368" s="90"/>
      <c r="CP368" s="90"/>
      <c r="CQ368" s="90"/>
      <c r="CR368" s="90"/>
      <c r="CS368" s="90"/>
      <c r="CT368" s="90"/>
      <c r="CU368" s="90"/>
      <c r="CV368" s="90"/>
      <c r="CW368" s="90"/>
      <c r="CX368" s="90"/>
      <c r="CY368" s="90"/>
      <c r="CZ368" s="90"/>
      <c r="DA368" s="90"/>
      <c r="DB368" s="90"/>
      <c r="DC368" s="90"/>
      <c r="DD368" s="90"/>
      <c r="DE368" s="90"/>
      <c r="DF368" s="90"/>
      <c r="DG368" s="90"/>
      <c r="DH368" s="90"/>
      <c r="DI368" s="90"/>
      <c r="DJ368" s="90"/>
      <c r="DK368" s="90"/>
      <c r="DL368" s="90"/>
      <c r="DM368" s="90"/>
      <c r="DN368" s="90"/>
      <c r="DO368" s="90"/>
      <c r="DP368" s="90"/>
      <c r="DQ368" s="90"/>
      <c r="DR368" s="90"/>
      <c r="DS368" s="90"/>
      <c r="DT368" s="90"/>
      <c r="DU368" s="90"/>
      <c r="DV368" s="90"/>
      <c r="DW368" s="90"/>
      <c r="DX368" s="90"/>
      <c r="DY368" s="90"/>
      <c r="DZ368" s="90"/>
      <c r="EA368" s="90"/>
      <c r="EB368" s="90"/>
      <c r="EC368" s="90"/>
      <c r="ED368" s="90"/>
      <c r="EE368" s="90"/>
      <c r="EF368" s="90"/>
      <c r="EG368" s="90"/>
      <c r="EH368" s="90"/>
      <c r="EI368" s="90"/>
      <c r="EJ368" s="90"/>
      <c r="EK368" s="90"/>
      <c r="EL368" s="90"/>
      <c r="EM368" s="90"/>
      <c r="EN368" s="90"/>
      <c r="EO368" s="90"/>
      <c r="EP368" s="90"/>
      <c r="EQ368" s="90"/>
      <c r="ER368" s="90"/>
      <c r="ES368" s="90"/>
      <c r="ET368" s="90"/>
      <c r="EU368" s="90"/>
      <c r="EV368" s="90"/>
      <c r="EW368" s="90"/>
      <c r="EX368" s="90"/>
      <c r="EY368" s="90"/>
      <c r="EZ368" s="90"/>
      <c r="FA368" s="90"/>
      <c r="FB368" s="90"/>
      <c r="FC368" s="90"/>
      <c r="FD368" s="90"/>
      <c r="FE368" s="90"/>
      <c r="FF368" s="90"/>
      <c r="FG368" s="90"/>
      <c r="FH368" s="90"/>
      <c r="FI368" s="90"/>
      <c r="FJ368" s="90"/>
      <c r="FK368" s="90"/>
      <c r="FL368" s="90"/>
      <c r="FM368" s="90"/>
      <c r="FN368" s="90"/>
      <c r="FO368" s="90"/>
      <c r="FP368" s="90"/>
      <c r="FQ368" s="90"/>
      <c r="FR368" s="90"/>
      <c r="FS368" s="90"/>
      <c r="FT368" s="90"/>
      <c r="FU368" s="90"/>
      <c r="FV368" s="90"/>
      <c r="FW368" s="90"/>
      <c r="FX368" s="90"/>
      <c r="FY368" s="90"/>
      <c r="FZ368" s="90"/>
      <c r="GA368" s="90"/>
      <c r="GB368" s="90"/>
      <c r="GC368" s="90"/>
      <c r="GD368" s="90"/>
      <c r="GE368" s="90"/>
      <c r="GF368" s="90"/>
      <c r="GG368" s="90"/>
      <c r="GH368" s="90"/>
      <c r="GI368" s="90"/>
      <c r="GJ368" s="90"/>
      <c r="GK368" s="90"/>
      <c r="GL368" s="90"/>
      <c r="GM368" s="90"/>
      <c r="GN368" s="90"/>
      <c r="GO368" s="90"/>
      <c r="GP368" s="90"/>
      <c r="GQ368" s="90"/>
      <c r="GR368" s="90"/>
      <c r="GS368" s="90"/>
      <c r="GT368" s="90"/>
      <c r="GU368" s="90"/>
      <c r="GV368" s="90"/>
      <c r="GW368" s="90"/>
      <c r="GX368" s="90"/>
      <c r="GY368" s="90"/>
      <c r="GZ368" s="90"/>
      <c r="HA368" s="90"/>
      <c r="HB368" s="90"/>
      <c r="HC368" s="90"/>
      <c r="HD368" s="90"/>
      <c r="HE368" s="90"/>
      <c r="HF368" s="90"/>
      <c r="HG368" s="90"/>
      <c r="HH368" s="90"/>
      <c r="HI368" s="90"/>
      <c r="HJ368" s="90"/>
      <c r="HK368" s="90"/>
      <c r="HL368" s="90"/>
      <c r="HM368" s="90"/>
      <c r="HN368" s="90"/>
      <c r="HO368" s="90"/>
      <c r="HP368" s="90"/>
      <c r="HQ368" s="90"/>
      <c r="HR368" s="90"/>
      <c r="HS368" s="90"/>
      <c r="HT368" s="90"/>
      <c r="HU368" s="90"/>
      <c r="HV368" s="90"/>
      <c r="HW368" s="90"/>
      <c r="HX368" s="90"/>
      <c r="HY368" s="90"/>
      <c r="HZ368" s="90"/>
      <c r="IA368" s="90"/>
      <c r="IB368" s="90"/>
      <c r="IC368" s="90"/>
      <c r="ID368" s="90"/>
      <c r="IE368" s="90"/>
      <c r="IF368" s="90"/>
      <c r="IG368" s="90"/>
      <c r="IH368" s="90"/>
      <c r="II368" s="90"/>
      <c r="IJ368" s="90"/>
      <c r="IK368" s="90"/>
      <c r="IL368" s="90"/>
      <c r="IM368" s="90"/>
      <c r="IN368" s="90"/>
      <c r="IO368" s="90"/>
      <c r="IP368" s="90"/>
      <c r="IQ368" s="90"/>
      <c r="IR368" s="90"/>
      <c r="IS368" s="90"/>
      <c r="IT368" s="90"/>
      <c r="IU368" s="90"/>
      <c r="IV368" s="90"/>
      <c r="IW368" s="90"/>
      <c r="IX368" s="90"/>
      <c r="IY368" s="90"/>
      <c r="IZ368" s="90"/>
      <c r="JA368" s="90"/>
      <c r="JB368" s="90"/>
      <c r="JC368" s="90"/>
      <c r="JD368" s="90"/>
      <c r="JE368" s="90"/>
      <c r="JF368" s="90"/>
      <c r="JG368" s="90"/>
      <c r="JH368" s="90"/>
      <c r="JI368" s="90"/>
      <c r="JJ368" s="90"/>
      <c r="JK368" s="90"/>
      <c r="JL368" s="90"/>
      <c r="JM368" s="90"/>
      <c r="JN368" s="90"/>
      <c r="JO368" s="90"/>
      <c r="JP368" s="90"/>
      <c r="JQ368" s="90"/>
      <c r="JR368" s="90"/>
      <c r="JS368" s="90"/>
      <c r="JT368" s="90"/>
      <c r="JU368" s="90"/>
      <c r="JV368" s="90"/>
      <c r="JW368" s="90"/>
      <c r="JX368" s="90"/>
      <c r="JY368" s="90"/>
      <c r="JZ368" s="90"/>
      <c r="KA368" s="90"/>
      <c r="KB368" s="90"/>
      <c r="KC368" s="90"/>
      <c r="KD368" s="90"/>
      <c r="KE368" s="90"/>
      <c r="KF368" s="90"/>
      <c r="KG368" s="90"/>
      <c r="KH368" s="90"/>
      <c r="KI368" s="90"/>
      <c r="KJ368" s="90"/>
      <c r="KK368" s="90"/>
      <c r="KL368" s="90"/>
      <c r="KM368" s="90"/>
      <c r="KN368" s="90"/>
      <c r="KO368" s="90"/>
      <c r="KP368" s="90"/>
      <c r="KQ368" s="90"/>
      <c r="KR368" s="90"/>
      <c r="KS368" s="90"/>
      <c r="KT368" s="90"/>
      <c r="KU368" s="90"/>
      <c r="KV368" s="90"/>
      <c r="KW368" s="90"/>
      <c r="KX368" s="90"/>
      <c r="KY368" s="90"/>
      <c r="KZ368" s="90"/>
      <c r="LA368" s="90"/>
      <c r="LB368" s="90"/>
      <c r="LC368" s="90"/>
      <c r="LD368" s="90"/>
      <c r="LE368" s="90"/>
      <c r="LF368" s="90"/>
      <c r="LG368" s="90"/>
      <c r="LH368" s="90"/>
      <c r="LI368" s="90"/>
      <c r="LJ368" s="90"/>
      <c r="LK368" s="90"/>
      <c r="LL368" s="90"/>
      <c r="LM368" s="90"/>
      <c r="LN368" s="90"/>
      <c r="LO368" s="90"/>
      <c r="LP368" s="90"/>
      <c r="LQ368" s="90"/>
      <c r="LR368" s="90"/>
      <c r="LS368" s="90"/>
      <c r="LT368" s="90"/>
      <c r="LU368" s="90"/>
      <c r="LV368" s="90"/>
      <c r="LW368" s="90"/>
      <c r="LX368" s="90"/>
      <c r="LY368" s="90"/>
      <c r="LZ368" s="90"/>
      <c r="MA368" s="90"/>
      <c r="MB368" s="90"/>
      <c r="MC368" s="90"/>
      <c r="MD368" s="90"/>
      <c r="ME368" s="90"/>
      <c r="MF368" s="90"/>
      <c r="MG368" s="90"/>
      <c r="MH368" s="90"/>
      <c r="MI368" s="90"/>
      <c r="MJ368" s="90"/>
      <c r="MK368" s="90"/>
      <c r="ML368" s="90"/>
      <c r="MM368" s="90"/>
      <c r="MN368" s="90"/>
      <c r="MO368" s="90"/>
      <c r="MP368" s="90"/>
      <c r="MQ368" s="90"/>
      <c r="MR368" s="90"/>
      <c r="MS368" s="90"/>
      <c r="MT368" s="90"/>
      <c r="MU368" s="90"/>
      <c r="MV368" s="90"/>
      <c r="MW368" s="90"/>
      <c r="MX368" s="90"/>
      <c r="MY368" s="90"/>
      <c r="MZ368" s="90"/>
      <c r="NA368" s="90"/>
      <c r="NB368" s="90"/>
      <c r="NC368" s="90"/>
      <c r="ND368" s="90"/>
      <c r="NE368" s="90"/>
      <c r="NF368" s="90"/>
      <c r="NG368" s="90"/>
      <c r="NH368" s="90"/>
      <c r="NI368" s="90"/>
      <c r="NJ368" s="90"/>
      <c r="NK368" s="90"/>
      <c r="NL368" s="90"/>
      <c r="NM368" s="90"/>
      <c r="NN368" s="90"/>
      <c r="NO368" s="90"/>
      <c r="NP368" s="90"/>
      <c r="NQ368" s="90"/>
      <c r="NR368" s="90"/>
      <c r="NS368" s="90"/>
      <c r="NT368" s="90"/>
      <c r="NU368" s="90"/>
      <c r="NV368" s="90"/>
      <c r="NW368" s="90"/>
      <c r="NX368" s="90"/>
      <c r="NY368" s="90"/>
      <c r="NZ368" s="90"/>
      <c r="OA368" s="90"/>
      <c r="OB368" s="90"/>
      <c r="OC368" s="90"/>
      <c r="OD368" s="90"/>
      <c r="OE368" s="90"/>
      <c r="OF368" s="90"/>
      <c r="OG368" s="90"/>
      <c r="OH368" s="90"/>
      <c r="OI368" s="90"/>
      <c r="OJ368" s="90"/>
      <c r="OK368" s="90"/>
      <c r="OL368" s="90"/>
      <c r="OM368" s="90"/>
      <c r="ON368" s="90"/>
      <c r="OO368" s="90"/>
      <c r="OP368" s="90"/>
      <c r="OQ368" s="90"/>
      <c r="OR368" s="90"/>
      <c r="OS368" s="90"/>
      <c r="OT368" s="90"/>
      <c r="OU368" s="90"/>
      <c r="OV368" s="90"/>
      <c r="OW368" s="90"/>
      <c r="OX368" s="90"/>
      <c r="OY368" s="90"/>
      <c r="OZ368" s="90"/>
      <c r="PA368" s="90"/>
      <c r="PB368" s="90"/>
      <c r="PC368" s="90"/>
      <c r="PD368" s="90"/>
      <c r="PE368" s="90"/>
      <c r="PF368" s="90"/>
      <c r="PG368" s="90"/>
      <c r="PH368" s="90"/>
      <c r="PI368" s="90"/>
      <c r="PJ368" s="90"/>
      <c r="PK368" s="90"/>
      <c r="PL368" s="90"/>
      <c r="PM368" s="90"/>
      <c r="PN368" s="90"/>
      <c r="PO368" s="90"/>
      <c r="PP368" s="90"/>
      <c r="PQ368" s="90"/>
      <c r="PR368" s="90"/>
      <c r="PS368" s="90"/>
      <c r="PT368" s="90"/>
      <c r="PU368" s="90"/>
      <c r="PV368" s="90"/>
      <c r="PW368" s="90"/>
      <c r="PX368" s="90"/>
      <c r="PY368" s="90"/>
      <c r="PZ368" s="90"/>
      <c r="QA368" s="90"/>
      <c r="QB368" s="90"/>
      <c r="QC368" s="90"/>
      <c r="QD368" s="90"/>
      <c r="QE368" s="90"/>
      <c r="QF368" s="90"/>
      <c r="QG368" s="90"/>
      <c r="QH368" s="90"/>
      <c r="QI368" s="90"/>
      <c r="QJ368" s="90"/>
      <c r="QK368" s="90"/>
      <c r="QL368" s="90"/>
      <c r="QM368" s="90"/>
      <c r="QN368" s="90"/>
      <c r="QO368" s="90"/>
      <c r="QP368" s="90"/>
      <c r="QQ368" s="90"/>
      <c r="QR368" s="90"/>
      <c r="QS368" s="90"/>
      <c r="QT368" s="90"/>
      <c r="QU368" s="90"/>
      <c r="QV368" s="90"/>
      <c r="QW368" s="90"/>
      <c r="QX368" s="90"/>
      <c r="QY368" s="90"/>
      <c r="QZ368" s="90"/>
      <c r="RA368" s="90"/>
      <c r="RB368" s="90"/>
      <c r="RC368" s="90"/>
      <c r="RD368" s="90"/>
      <c r="RE368" s="90"/>
      <c r="RF368" s="90"/>
      <c r="RG368" s="90"/>
      <c r="RH368" s="90"/>
      <c r="RI368" s="90"/>
      <c r="RJ368" s="90"/>
      <c r="RK368" s="90"/>
      <c r="RL368" s="90"/>
      <c r="RM368" s="90"/>
      <c r="RN368" s="90"/>
      <c r="RO368" s="90"/>
      <c r="RP368" s="90"/>
      <c r="RQ368" s="90"/>
      <c r="RR368" s="90"/>
      <c r="RS368" s="90"/>
      <c r="RT368" s="90"/>
      <c r="RU368" s="90"/>
      <c r="RV368" s="90"/>
      <c r="RW368" s="90"/>
      <c r="RX368" s="90"/>
      <c r="RY368" s="90"/>
      <c r="RZ368" s="90"/>
      <c r="SA368" s="90"/>
      <c r="SB368" s="90"/>
      <c r="SC368" s="90"/>
      <c r="SD368" s="90"/>
      <c r="SE368" s="90"/>
      <c r="SF368" s="90"/>
      <c r="SG368" s="90"/>
      <c r="SH368" s="90"/>
      <c r="SI368" s="90"/>
      <c r="SJ368" s="90"/>
      <c r="SK368" s="90"/>
      <c r="SL368" s="90"/>
      <c r="SM368" s="90"/>
      <c r="SN368" s="90"/>
      <c r="SO368" s="90"/>
      <c r="SP368" s="90"/>
      <c r="SQ368" s="90"/>
      <c r="SR368" s="90"/>
      <c r="SS368" s="90"/>
      <c r="ST368" s="90"/>
      <c r="SU368" s="90"/>
      <c r="SV368" s="90"/>
      <c r="SW368" s="90"/>
      <c r="SX368" s="90"/>
      <c r="SY368" s="90"/>
      <c r="SZ368" s="90"/>
      <c r="TA368" s="90"/>
      <c r="TB368" s="90"/>
      <c r="TC368" s="90"/>
      <c r="TD368" s="90"/>
      <c r="TE368" s="90"/>
      <c r="TF368" s="90"/>
      <c r="TG368" s="90"/>
      <c r="TH368" s="90"/>
      <c r="TI368" s="90"/>
      <c r="TJ368" s="90"/>
      <c r="TK368" s="90"/>
      <c r="TL368" s="90"/>
      <c r="TM368" s="90"/>
      <c r="TN368" s="90"/>
      <c r="TO368" s="90"/>
      <c r="TP368" s="90"/>
      <c r="TQ368" s="90"/>
      <c r="TR368" s="90"/>
      <c r="TS368" s="90"/>
      <c r="TT368" s="90"/>
      <c r="TU368" s="90"/>
      <c r="TV368" s="90"/>
      <c r="TW368" s="90"/>
      <c r="TX368" s="90"/>
      <c r="TY368" s="90"/>
      <c r="TZ368" s="90"/>
      <c r="UA368" s="90"/>
      <c r="UB368" s="90"/>
      <c r="UC368" s="90"/>
      <c r="UD368" s="90"/>
      <c r="UE368" s="90"/>
      <c r="UF368" s="90"/>
      <c r="UG368" s="90"/>
      <c r="UH368" s="90"/>
      <c r="UI368" s="90"/>
      <c r="UJ368" s="90"/>
      <c r="UK368" s="90"/>
      <c r="UL368" s="90"/>
      <c r="UM368" s="90"/>
      <c r="UN368" s="90"/>
      <c r="UO368" s="90"/>
      <c r="UP368" s="90"/>
      <c r="UQ368" s="90"/>
      <c r="UR368" s="90"/>
      <c r="US368" s="90"/>
      <c r="UT368" s="90"/>
      <c r="UU368" s="90"/>
      <c r="UV368" s="90"/>
      <c r="UW368" s="90"/>
      <c r="UX368" s="90"/>
      <c r="UY368" s="90"/>
      <c r="UZ368" s="90"/>
      <c r="VA368" s="90"/>
      <c r="VB368" s="90"/>
      <c r="VC368" s="90"/>
      <c r="VD368" s="90"/>
      <c r="VE368" s="90"/>
      <c r="VF368" s="90"/>
      <c r="VG368" s="90"/>
      <c r="VH368" s="90"/>
      <c r="VI368" s="90"/>
      <c r="VJ368" s="90"/>
      <c r="VK368" s="90"/>
      <c r="VL368" s="90"/>
      <c r="VM368" s="90"/>
      <c r="VN368" s="90"/>
      <c r="VO368" s="90"/>
      <c r="VP368" s="90"/>
      <c r="VQ368" s="90"/>
      <c r="VR368" s="90"/>
      <c r="VS368" s="90"/>
      <c r="VT368" s="90"/>
      <c r="VU368" s="90"/>
      <c r="VV368" s="90"/>
      <c r="VW368" s="90"/>
      <c r="VX368" s="90"/>
      <c r="VY368" s="90"/>
      <c r="VZ368" s="90"/>
      <c r="WA368" s="90"/>
      <c r="WB368" s="90"/>
      <c r="WC368" s="90"/>
      <c r="WD368" s="90"/>
      <c r="WE368" s="90"/>
      <c r="WF368" s="90"/>
      <c r="WG368" s="90"/>
      <c r="WH368" s="90"/>
      <c r="WI368" s="90"/>
      <c r="WJ368" s="90"/>
      <c r="WK368" s="90"/>
      <c r="WL368" s="90"/>
      <c r="WM368" s="90"/>
      <c r="WN368" s="90"/>
      <c r="WO368" s="90"/>
      <c r="WP368" s="90"/>
      <c r="WQ368" s="90"/>
      <c r="WR368" s="90"/>
      <c r="WS368" s="90"/>
      <c r="WT368" s="90"/>
      <c r="WU368" s="90"/>
      <c r="WV368" s="90"/>
      <c r="WW368" s="90"/>
      <c r="WX368" s="90"/>
      <c r="WY368" s="90"/>
      <c r="WZ368" s="90"/>
      <c r="XA368" s="90"/>
      <c r="XB368" s="90"/>
      <c r="XC368" s="90"/>
      <c r="XD368" s="90"/>
      <c r="XE368" s="90"/>
      <c r="XF368" s="90"/>
      <c r="XG368" s="90"/>
      <c r="XH368" s="90"/>
      <c r="XI368" s="90"/>
      <c r="XJ368" s="90"/>
      <c r="XK368" s="90"/>
      <c r="XL368" s="90"/>
      <c r="XM368" s="90"/>
      <c r="XN368" s="90"/>
      <c r="XO368" s="90"/>
      <c r="XP368" s="90"/>
      <c r="XQ368" s="90"/>
      <c r="XR368" s="90"/>
      <c r="XS368" s="90"/>
      <c r="XT368" s="90"/>
      <c r="XU368" s="90"/>
      <c r="XV368" s="90"/>
      <c r="XW368" s="90"/>
      <c r="XX368" s="90"/>
      <c r="XY368" s="90"/>
      <c r="XZ368" s="90"/>
      <c r="YA368" s="90"/>
      <c r="YB368" s="90"/>
      <c r="YC368" s="90"/>
      <c r="YD368" s="90"/>
      <c r="YE368" s="90"/>
      <c r="YF368" s="90"/>
      <c r="YG368" s="90"/>
      <c r="YH368" s="90"/>
      <c r="YI368" s="90"/>
      <c r="YJ368" s="90"/>
      <c r="YK368" s="90"/>
      <c r="YL368" s="90"/>
      <c r="YM368" s="90"/>
      <c r="YN368" s="90"/>
      <c r="YO368" s="90"/>
      <c r="YP368" s="90"/>
      <c r="YQ368" s="90"/>
      <c r="YR368" s="90"/>
      <c r="YS368" s="90"/>
      <c r="YT368" s="90"/>
      <c r="YU368" s="90"/>
      <c r="YV368" s="90"/>
      <c r="YW368" s="90"/>
      <c r="YX368" s="90"/>
      <c r="YY368" s="90"/>
      <c r="YZ368" s="90"/>
      <c r="ZA368" s="90"/>
      <c r="ZB368" s="90"/>
      <c r="ZC368" s="90"/>
      <c r="ZD368" s="90"/>
      <c r="ZE368" s="90"/>
      <c r="ZF368" s="90"/>
      <c r="ZG368" s="90"/>
      <c r="ZH368" s="90"/>
      <c r="ZI368" s="90"/>
      <c r="ZJ368" s="90"/>
      <c r="ZK368" s="90"/>
      <c r="ZL368" s="90"/>
      <c r="ZM368" s="90"/>
      <c r="ZN368" s="90"/>
      <c r="ZO368" s="90"/>
      <c r="ZP368" s="90"/>
      <c r="ZQ368" s="90"/>
      <c r="ZR368" s="90"/>
      <c r="ZS368" s="90"/>
      <c r="ZT368" s="90"/>
      <c r="ZU368" s="90"/>
      <c r="ZV368" s="90"/>
      <c r="ZW368" s="90"/>
      <c r="ZX368" s="90"/>
      <c r="ZY368" s="90"/>
      <c r="ZZ368" s="90"/>
      <c r="AAA368" s="90"/>
      <c r="AAB368" s="90"/>
      <c r="AAC368" s="90"/>
      <c r="AAD368" s="90"/>
      <c r="AAE368" s="90"/>
      <c r="AAF368" s="90"/>
      <c r="AAG368" s="90"/>
      <c r="AAH368" s="90"/>
      <c r="AAI368" s="90"/>
      <c r="AAJ368" s="90"/>
      <c r="AAK368" s="90"/>
      <c r="AAL368" s="90"/>
      <c r="AAM368" s="90"/>
      <c r="AAN368" s="90"/>
      <c r="AAO368" s="90"/>
      <c r="AAP368" s="90"/>
      <c r="AAQ368" s="90"/>
      <c r="AAR368" s="90"/>
      <c r="AAS368" s="90"/>
      <c r="AAT368" s="90"/>
      <c r="AAU368" s="90"/>
      <c r="AAV368" s="90"/>
      <c r="AAW368" s="90"/>
      <c r="AAX368" s="90"/>
      <c r="AAY368" s="90"/>
      <c r="AAZ368" s="90"/>
      <c r="ABA368" s="90"/>
      <c r="ABB368" s="90"/>
      <c r="ABC368" s="90"/>
      <c r="ABD368" s="90"/>
      <c r="ABE368" s="90"/>
      <c r="ABF368" s="90"/>
      <c r="ABG368" s="90"/>
      <c r="ABH368" s="90"/>
      <c r="ABI368" s="90"/>
      <c r="ABJ368" s="90"/>
      <c r="ABK368" s="90"/>
      <c r="ABL368" s="90"/>
      <c r="ABM368" s="90"/>
      <c r="ABN368" s="90"/>
      <c r="ABO368" s="90"/>
      <c r="ABP368" s="90"/>
      <c r="ABQ368" s="90"/>
      <c r="ABR368" s="90"/>
      <c r="ABS368" s="90"/>
      <c r="ABT368" s="90"/>
      <c r="ABU368" s="90"/>
      <c r="ABV368" s="90"/>
      <c r="ABW368" s="90"/>
      <c r="ABX368" s="90"/>
      <c r="ABY368" s="90"/>
      <c r="ABZ368" s="90"/>
      <c r="ACA368" s="90"/>
      <c r="ACB368" s="90"/>
      <c r="ACC368" s="90"/>
      <c r="ACD368" s="90"/>
      <c r="ACE368" s="90"/>
      <c r="ACF368" s="90"/>
      <c r="ACG368" s="90"/>
      <c r="ACH368" s="90"/>
      <c r="ACI368" s="90"/>
      <c r="ACJ368" s="90"/>
      <c r="ACK368" s="90"/>
      <c r="ACL368" s="90"/>
      <c r="ACM368" s="90"/>
      <c r="ACN368" s="90"/>
      <c r="ACO368" s="90"/>
      <c r="ACP368" s="90"/>
      <c r="ACQ368" s="90"/>
      <c r="ACR368" s="90"/>
      <c r="ACS368" s="90"/>
      <c r="ACT368" s="90"/>
      <c r="ACU368" s="90"/>
      <c r="ACV368" s="90"/>
      <c r="ACW368" s="90"/>
      <c r="ACX368" s="90"/>
      <c r="ACY368" s="90"/>
      <c r="ACZ368" s="90"/>
      <c r="ADA368" s="90"/>
      <c r="ADB368" s="90"/>
      <c r="ADC368" s="90"/>
      <c r="ADD368" s="90"/>
      <c r="ADE368" s="90"/>
      <c r="ADF368" s="90"/>
      <c r="ADG368" s="90"/>
      <c r="ADH368" s="90"/>
      <c r="ADI368" s="90"/>
      <c r="ADJ368" s="90"/>
      <c r="ADK368" s="90"/>
      <c r="ADL368" s="90"/>
      <c r="ADM368" s="90"/>
      <c r="ADN368" s="90"/>
      <c r="ADO368" s="90"/>
      <c r="ADP368" s="90"/>
      <c r="ADQ368" s="90"/>
      <c r="ADR368" s="90"/>
      <c r="ADS368" s="90"/>
      <c r="ADT368" s="90"/>
      <c r="ADU368" s="90"/>
      <c r="ADV368" s="90"/>
      <c r="ADW368" s="90"/>
      <c r="ADX368" s="90"/>
      <c r="ADY368" s="90"/>
      <c r="ADZ368" s="90"/>
      <c r="AEA368" s="90"/>
      <c r="AEB368" s="90"/>
      <c r="AEC368" s="90"/>
      <c r="AED368" s="90"/>
      <c r="AEE368" s="90"/>
      <c r="AEF368" s="90"/>
      <c r="AEG368" s="90"/>
      <c r="AEH368" s="90"/>
      <c r="AEI368" s="90"/>
      <c r="AEJ368" s="90"/>
      <c r="AEK368" s="90"/>
      <c r="AEL368" s="90"/>
      <c r="AEM368" s="90"/>
      <c r="AEN368" s="90"/>
      <c r="AEO368" s="90"/>
      <c r="AEP368" s="90"/>
      <c r="AEQ368" s="90"/>
      <c r="AER368" s="90"/>
      <c r="AES368" s="90"/>
      <c r="AET368" s="90"/>
      <c r="AEU368" s="90"/>
      <c r="AEV368" s="90"/>
      <c r="AEW368" s="90"/>
      <c r="AEX368" s="90"/>
      <c r="AEY368" s="90"/>
      <c r="AEZ368" s="90"/>
      <c r="AFA368" s="90"/>
      <c r="AFB368" s="90"/>
      <c r="AFC368" s="90"/>
      <c r="AFD368" s="90"/>
      <c r="AFE368" s="90"/>
      <c r="AFF368" s="90"/>
      <c r="AFG368" s="90"/>
      <c r="AFH368" s="90"/>
      <c r="AFI368" s="90"/>
      <c r="AFJ368" s="90"/>
      <c r="AFK368" s="90"/>
      <c r="AFL368" s="90"/>
      <c r="AFM368" s="90"/>
      <c r="AFN368" s="90"/>
      <c r="AFO368" s="90"/>
      <c r="AFP368" s="90"/>
      <c r="AFQ368" s="90"/>
      <c r="AFR368" s="90"/>
      <c r="AFS368" s="90"/>
      <c r="AFT368" s="90"/>
      <c r="AFU368" s="90"/>
      <c r="AFV368" s="90"/>
      <c r="AFW368" s="90"/>
      <c r="AFX368" s="90"/>
      <c r="AFY368" s="90"/>
      <c r="AFZ368" s="90"/>
      <c r="AGA368" s="90"/>
      <c r="AGB368" s="90"/>
      <c r="AGC368" s="90"/>
      <c r="AGD368" s="90"/>
      <c r="AGE368" s="90"/>
      <c r="AGF368" s="90"/>
      <c r="AGG368" s="90"/>
      <c r="AGH368" s="90"/>
      <c r="AGI368" s="90"/>
      <c r="AGJ368" s="90"/>
      <c r="AGK368" s="90"/>
      <c r="AGL368" s="90"/>
      <c r="AGM368" s="90"/>
      <c r="AGN368" s="90"/>
      <c r="AGO368" s="90"/>
      <c r="AGP368" s="90"/>
      <c r="AGQ368" s="90"/>
      <c r="AGR368" s="90"/>
      <c r="AGS368" s="90"/>
      <c r="AGT368" s="90"/>
      <c r="AGU368" s="90"/>
      <c r="AGV368" s="90"/>
      <c r="AGW368" s="90"/>
      <c r="AGX368" s="90"/>
      <c r="AGY368" s="90"/>
      <c r="AGZ368" s="90"/>
      <c r="AHA368" s="90"/>
      <c r="AHB368" s="90"/>
      <c r="AHC368" s="90"/>
      <c r="AHD368" s="90"/>
      <c r="AHE368" s="90"/>
      <c r="AHF368" s="90"/>
      <c r="AHG368" s="90"/>
      <c r="AHH368" s="90"/>
      <c r="AHI368" s="90"/>
      <c r="AHJ368" s="90"/>
      <c r="AHK368" s="90"/>
      <c r="AHL368" s="90"/>
      <c r="AHM368" s="90"/>
      <c r="AHN368" s="90"/>
      <c r="AHO368" s="90"/>
      <c r="AHP368" s="90"/>
      <c r="AHQ368" s="90"/>
      <c r="AHR368" s="90"/>
      <c r="AHS368" s="90"/>
      <c r="AHT368" s="90"/>
      <c r="AHU368" s="90"/>
      <c r="AHV368" s="90"/>
      <c r="AHW368" s="90"/>
      <c r="AHX368" s="90"/>
      <c r="AHY368" s="90"/>
      <c r="AHZ368" s="90"/>
      <c r="AIA368" s="90"/>
      <c r="AIB368" s="90"/>
      <c r="AIC368" s="90"/>
      <c r="AID368" s="90"/>
      <c r="AIE368" s="90"/>
      <c r="AIF368" s="90"/>
      <c r="AIG368" s="90"/>
      <c r="AIH368" s="90"/>
      <c r="AII368" s="90"/>
      <c r="AIJ368" s="90"/>
      <c r="AIK368" s="90"/>
      <c r="AIL368" s="90"/>
      <c r="AIM368" s="90"/>
      <c r="AIN368" s="90"/>
      <c r="AIO368" s="90"/>
      <c r="AIP368" s="90"/>
      <c r="AIQ368" s="90"/>
      <c r="AIR368" s="90"/>
      <c r="AIS368" s="90"/>
      <c r="AIT368" s="90"/>
      <c r="AIU368" s="90"/>
      <c r="AIV368" s="90"/>
      <c r="AIW368" s="90"/>
      <c r="AIX368" s="90"/>
      <c r="AIY368" s="90"/>
      <c r="AIZ368" s="90"/>
      <c r="AJA368" s="90"/>
      <c r="AJB368" s="90"/>
      <c r="AJC368" s="90"/>
      <c r="AJD368" s="90"/>
      <c r="AJE368" s="90"/>
      <c r="AJF368" s="90"/>
      <c r="AJG368" s="90"/>
      <c r="AJH368" s="90"/>
      <c r="AJI368" s="90"/>
      <c r="AJJ368" s="90"/>
      <c r="AJK368" s="90"/>
      <c r="AJL368" s="90"/>
      <c r="AJM368" s="90"/>
      <c r="AJN368" s="90"/>
      <c r="AJO368" s="90"/>
      <c r="AJP368" s="90"/>
      <c r="AJQ368" s="90"/>
      <c r="AJR368" s="90"/>
      <c r="AJS368" s="90"/>
      <c r="AJT368" s="90"/>
      <c r="AJU368" s="90"/>
      <c r="AJV368" s="90"/>
      <c r="AJW368" s="90"/>
      <c r="AJX368" s="90"/>
      <c r="AJY368" s="90"/>
      <c r="AJZ368" s="90"/>
      <c r="AKA368" s="90"/>
      <c r="AKB368" s="90"/>
      <c r="AKC368" s="90"/>
      <c r="AKD368" s="90"/>
      <c r="AKE368" s="90"/>
      <c r="AKF368" s="90"/>
      <c r="AKG368" s="90"/>
      <c r="AKH368" s="90"/>
      <c r="AKI368" s="90"/>
      <c r="AKJ368" s="90"/>
      <c r="AKK368" s="90"/>
      <c r="AKL368" s="90"/>
      <c r="AKM368" s="90"/>
      <c r="AKN368" s="90"/>
      <c r="AKO368" s="90"/>
      <c r="AKP368" s="90"/>
      <c r="AKQ368" s="90"/>
      <c r="AKR368" s="90"/>
      <c r="AKS368" s="90"/>
      <c r="AKT368" s="90"/>
      <c r="AKU368" s="90"/>
      <c r="AKV368" s="90"/>
      <c r="AKW368" s="90"/>
      <c r="AKX368" s="90"/>
      <c r="AKY368" s="90"/>
      <c r="AKZ368" s="90"/>
      <c r="ALA368" s="90"/>
      <c r="ALB368" s="90"/>
      <c r="ALC368" s="90"/>
      <c r="ALD368" s="90"/>
      <c r="ALE368" s="90"/>
      <c r="ALF368" s="90"/>
      <c r="ALG368" s="90"/>
      <c r="ALH368" s="90"/>
      <c r="ALI368" s="90"/>
      <c r="ALJ368" s="90"/>
      <c r="ALK368" s="90"/>
      <c r="ALL368" s="90"/>
      <c r="ALM368" s="90"/>
      <c r="ALN368" s="90"/>
      <c r="ALO368" s="90"/>
      <c r="ALP368" s="90"/>
      <c r="ALQ368" s="90"/>
      <c r="ALR368" s="90"/>
      <c r="ALS368" s="90"/>
      <c r="ALT368" s="90"/>
      <c r="ALU368" s="90"/>
      <c r="ALV368" s="90"/>
      <c r="ALW368" s="90"/>
      <c r="ALX368" s="90"/>
      <c r="ALY368" s="90"/>
      <c r="ALZ368" s="90"/>
      <c r="AMA368" s="90"/>
      <c r="AMB368" s="90"/>
      <c r="AMC368" s="90"/>
      <c r="AMD368" s="90"/>
      <c r="AME368" s="90"/>
      <c r="AMF368" s="90"/>
      <c r="AMG368" s="90"/>
      <c r="AMH368" s="90"/>
    </row>
    <row r="369" spans="1:1023" ht="115.5" customHeight="1">
      <c r="A369" s="430">
        <v>127</v>
      </c>
      <c r="B369" s="433" t="s">
        <v>712</v>
      </c>
      <c r="C369" s="367"/>
      <c r="D369" s="433" t="s">
        <v>81</v>
      </c>
      <c r="E369" s="433" t="s">
        <v>82</v>
      </c>
      <c r="F369" s="427"/>
      <c r="G369" s="424"/>
      <c r="H369" s="368"/>
      <c r="I369" s="426"/>
      <c r="J369" s="136" t="s">
        <v>735</v>
      </c>
      <c r="K369" s="137" t="s">
        <v>1869</v>
      </c>
      <c r="L369" s="425"/>
      <c r="M369" s="425"/>
      <c r="N369" s="426"/>
      <c r="O369" s="369"/>
      <c r="P369" s="391"/>
      <c r="Q369" s="385"/>
      <c r="R369" s="393"/>
      <c r="S369" s="394"/>
      <c r="T369" s="385"/>
      <c r="U369" s="386"/>
      <c r="V369" s="136" t="s">
        <v>112</v>
      </c>
      <c r="W369" s="116" t="s">
        <v>1870</v>
      </c>
      <c r="X369" s="117" t="s">
        <v>1871</v>
      </c>
      <c r="Y369" s="118" t="s">
        <v>1864</v>
      </c>
      <c r="Z369" s="116" t="s">
        <v>1865</v>
      </c>
      <c r="AA369" s="120" t="str">
        <f t="shared" si="454"/>
        <v>Probabilidad</v>
      </c>
      <c r="AB369" s="121" t="s">
        <v>727</v>
      </c>
      <c r="AC369" s="121" t="s">
        <v>728</v>
      </c>
      <c r="AD369" s="122" t="str">
        <f t="shared" si="452"/>
        <v>40%</v>
      </c>
      <c r="AE369" s="121" t="s">
        <v>729</v>
      </c>
      <c r="AF369" s="121" t="s">
        <v>730</v>
      </c>
      <c r="AG369" s="121" t="s">
        <v>731</v>
      </c>
      <c r="AH369" s="123">
        <f>IFERROR(IF(AND(AA368="Probabilidad",AA369="Probabilidad"),(AI368-(+AI368*AD369)),IF(AND(AA369="Probabilidad",AA368="Impacto"),(AI368-(+AI368*AD369)),IF(AA369="Impacto",AI368,""))),"")</f>
        <v>0.216</v>
      </c>
      <c r="AI369" s="122">
        <f t="shared" si="453"/>
        <v>0.216</v>
      </c>
      <c r="AJ369" s="387"/>
      <c r="AK369" s="388"/>
      <c r="AL369" s="124">
        <f t="shared" ref="AL369:AL374" si="503">IFERROR(IF(AND(AA368="Impacto",AA369="Impacto"),(AL368-(+AL368*AD369)),IF(AND(AA369="Impacto",AA368="Probabilidad"),(AL368-(+AL368*AD369)),IF(AA369="Probabilidad",AL368,""))),"")</f>
        <v>0.6</v>
      </c>
      <c r="AM369" s="389"/>
      <c r="AN369" s="388"/>
      <c r="AO369" s="384"/>
      <c r="AP369" s="367"/>
      <c r="AQ369" s="120" t="s">
        <v>118</v>
      </c>
      <c r="AR369" s="119" t="s">
        <v>1872</v>
      </c>
      <c r="AS369" s="119" t="s">
        <v>1867</v>
      </c>
      <c r="AT369" s="126">
        <v>44742</v>
      </c>
      <c r="AU369" s="127" t="s">
        <v>733</v>
      </c>
      <c r="AV369" s="371"/>
      <c r="AW369" s="142" t="s">
        <v>112</v>
      </c>
      <c r="AX369" s="253" t="s">
        <v>2866</v>
      </c>
      <c r="AY369" s="271" t="s">
        <v>3709</v>
      </c>
      <c r="AZ369" s="272" t="s">
        <v>3710</v>
      </c>
      <c r="BA369" s="143" t="s">
        <v>118</v>
      </c>
      <c r="BB369" s="276" t="s">
        <v>2866</v>
      </c>
      <c r="BC369" s="299" t="s">
        <v>3301</v>
      </c>
      <c r="BD369" s="299" t="s">
        <v>3302</v>
      </c>
      <c r="BE369" s="373"/>
      <c r="BF369" s="374"/>
      <c r="BG369" s="374"/>
      <c r="BH369" s="131"/>
    </row>
    <row r="370" spans="1:1023" ht="112.5" customHeight="1">
      <c r="A370" s="430">
        <v>127</v>
      </c>
      <c r="B370" s="433" t="s">
        <v>712</v>
      </c>
      <c r="C370" s="367"/>
      <c r="D370" s="433" t="s">
        <v>81</v>
      </c>
      <c r="E370" s="433" t="s">
        <v>82</v>
      </c>
      <c r="F370" s="427"/>
      <c r="G370" s="424"/>
      <c r="H370" s="368"/>
      <c r="I370" s="426"/>
      <c r="J370" s="136" t="s">
        <v>741</v>
      </c>
      <c r="K370" s="137" t="s">
        <v>1873</v>
      </c>
      <c r="L370" s="425"/>
      <c r="M370" s="425"/>
      <c r="N370" s="426"/>
      <c r="O370" s="369"/>
      <c r="P370" s="391"/>
      <c r="Q370" s="385"/>
      <c r="R370" s="393"/>
      <c r="S370" s="394"/>
      <c r="T370" s="385"/>
      <c r="U370" s="386"/>
      <c r="V370" s="136" t="s">
        <v>124</v>
      </c>
      <c r="W370" s="116" t="s">
        <v>1874</v>
      </c>
      <c r="X370" s="117" t="s">
        <v>1875</v>
      </c>
      <c r="Y370" s="118" t="s">
        <v>1864</v>
      </c>
      <c r="Z370" s="116" t="s">
        <v>1865</v>
      </c>
      <c r="AA370" s="120" t="str">
        <f t="shared" si="454"/>
        <v>Probabilidad</v>
      </c>
      <c r="AB370" s="121" t="s">
        <v>740</v>
      </c>
      <c r="AC370" s="121" t="s">
        <v>728</v>
      </c>
      <c r="AD370" s="122" t="str">
        <f t="shared" si="452"/>
        <v>30%</v>
      </c>
      <c r="AE370" s="121" t="s">
        <v>729</v>
      </c>
      <c r="AF370" s="121" t="s">
        <v>730</v>
      </c>
      <c r="AG370" s="121" t="s">
        <v>731</v>
      </c>
      <c r="AH370" s="123">
        <f t="shared" ref="AH370:AH374" si="504">IFERROR(IF(AND(AA369="Probabilidad",AA370="Probabilidad"),(AI369-(+AI369*AD370)),IF(AND(AA370="Probabilidad",AA369="Impacto"),(AI369-(+AI369*AD370)),IF(AA370="Impacto",AI369,""))),"")</f>
        <v>0.1512</v>
      </c>
      <c r="AI370" s="122">
        <f t="shared" si="453"/>
        <v>0.1512</v>
      </c>
      <c r="AJ370" s="387"/>
      <c r="AK370" s="388"/>
      <c r="AL370" s="124">
        <f t="shared" si="503"/>
        <v>0.6</v>
      </c>
      <c r="AM370" s="389"/>
      <c r="AN370" s="388"/>
      <c r="AO370" s="384"/>
      <c r="AP370" s="367"/>
      <c r="AQ370" s="120" t="s">
        <v>128</v>
      </c>
      <c r="AR370" s="134" t="s">
        <v>94</v>
      </c>
      <c r="AS370" s="134" t="s">
        <v>94</v>
      </c>
      <c r="AT370" s="134" t="s">
        <v>94</v>
      </c>
      <c r="AU370" s="134" t="s">
        <v>94</v>
      </c>
      <c r="AV370" s="371"/>
      <c r="AW370" s="142" t="s">
        <v>124</v>
      </c>
      <c r="AX370" s="253" t="s">
        <v>2866</v>
      </c>
      <c r="AY370" s="271" t="s">
        <v>3711</v>
      </c>
      <c r="AZ370" s="272" t="s">
        <v>3710</v>
      </c>
      <c r="BA370" s="143" t="s">
        <v>128</v>
      </c>
      <c r="BB370" s="128"/>
      <c r="BC370" s="128"/>
      <c r="BD370" s="128"/>
      <c r="BE370" s="373"/>
      <c r="BF370" s="374"/>
      <c r="BG370" s="374"/>
      <c r="BH370" s="131"/>
    </row>
    <row r="371" spans="1:1023" ht="30" customHeight="1">
      <c r="A371" s="430">
        <v>127</v>
      </c>
      <c r="B371" s="433" t="s">
        <v>712</v>
      </c>
      <c r="C371" s="367"/>
      <c r="D371" s="433" t="s">
        <v>81</v>
      </c>
      <c r="E371" s="433" t="s">
        <v>82</v>
      </c>
      <c r="F371" s="427"/>
      <c r="G371" s="424"/>
      <c r="H371" s="368"/>
      <c r="I371" s="426"/>
      <c r="J371" s="136" t="s">
        <v>749</v>
      </c>
      <c r="K371" s="137"/>
      <c r="L371" s="425"/>
      <c r="M371" s="425"/>
      <c r="N371" s="426"/>
      <c r="O371" s="369"/>
      <c r="P371" s="391"/>
      <c r="Q371" s="385"/>
      <c r="R371" s="393"/>
      <c r="S371" s="394"/>
      <c r="T371" s="385"/>
      <c r="U371" s="386"/>
      <c r="V371" s="136" t="s">
        <v>131</v>
      </c>
      <c r="W371" s="116"/>
      <c r="X371" s="117"/>
      <c r="Y371" s="118"/>
      <c r="Z371" s="116"/>
      <c r="AA371" s="120" t="str">
        <f t="shared" si="454"/>
        <v/>
      </c>
      <c r="AB371" s="121"/>
      <c r="AC371" s="121"/>
      <c r="AD371" s="122" t="str">
        <f t="shared" si="452"/>
        <v/>
      </c>
      <c r="AE371" s="121"/>
      <c r="AF371" s="121"/>
      <c r="AG371" s="121"/>
      <c r="AH371" s="123" t="str">
        <f t="shared" si="504"/>
        <v/>
      </c>
      <c r="AI371" s="122" t="str">
        <f t="shared" si="453"/>
        <v/>
      </c>
      <c r="AJ371" s="387"/>
      <c r="AK371" s="388"/>
      <c r="AL371" s="124" t="str">
        <f t="shared" si="503"/>
        <v/>
      </c>
      <c r="AM371" s="389"/>
      <c r="AN371" s="388"/>
      <c r="AO371" s="384"/>
      <c r="AP371" s="367"/>
      <c r="AQ371" s="120" t="s">
        <v>136</v>
      </c>
      <c r="AR371" s="119"/>
      <c r="AS371" s="119"/>
      <c r="AT371" s="126"/>
      <c r="AU371" s="119"/>
      <c r="AV371" s="371"/>
      <c r="AW371" s="142" t="s">
        <v>131</v>
      </c>
      <c r="AX371" s="128"/>
      <c r="AY371" s="129"/>
      <c r="AZ371" s="130"/>
      <c r="BA371" s="143" t="s">
        <v>136</v>
      </c>
      <c r="BB371" s="128"/>
      <c r="BC371" s="128"/>
      <c r="BD371" s="128"/>
      <c r="BE371" s="373"/>
      <c r="BF371" s="374"/>
      <c r="BG371" s="374"/>
      <c r="BH371" s="131"/>
    </row>
    <row r="372" spans="1:1023" ht="18.95" customHeight="1">
      <c r="A372" s="430">
        <v>127</v>
      </c>
      <c r="B372" s="433" t="s">
        <v>712</v>
      </c>
      <c r="C372" s="367"/>
      <c r="D372" s="433" t="s">
        <v>81</v>
      </c>
      <c r="E372" s="433" t="s">
        <v>82</v>
      </c>
      <c r="F372" s="427"/>
      <c r="G372" s="424"/>
      <c r="H372" s="368"/>
      <c r="I372" s="426"/>
      <c r="J372" s="136" t="s">
        <v>756</v>
      </c>
      <c r="K372" s="137"/>
      <c r="L372" s="425"/>
      <c r="M372" s="425"/>
      <c r="N372" s="426"/>
      <c r="O372" s="369"/>
      <c r="P372" s="391"/>
      <c r="Q372" s="385"/>
      <c r="R372" s="393"/>
      <c r="S372" s="394"/>
      <c r="T372" s="385"/>
      <c r="U372" s="386"/>
      <c r="V372" s="136" t="s">
        <v>139</v>
      </c>
      <c r="W372" s="116"/>
      <c r="X372" s="117"/>
      <c r="Y372" s="118"/>
      <c r="Z372" s="116"/>
      <c r="AA372" s="120" t="str">
        <f t="shared" si="454"/>
        <v/>
      </c>
      <c r="AB372" s="121"/>
      <c r="AC372" s="121"/>
      <c r="AD372" s="122" t="str">
        <f t="shared" si="452"/>
        <v/>
      </c>
      <c r="AE372" s="121"/>
      <c r="AF372" s="121"/>
      <c r="AG372" s="121"/>
      <c r="AH372" s="123" t="str">
        <f t="shared" si="504"/>
        <v/>
      </c>
      <c r="AI372" s="122" t="str">
        <f t="shared" si="453"/>
        <v/>
      </c>
      <c r="AJ372" s="387"/>
      <c r="AK372" s="388"/>
      <c r="AL372" s="124" t="str">
        <f t="shared" si="503"/>
        <v/>
      </c>
      <c r="AM372" s="389"/>
      <c r="AN372" s="388"/>
      <c r="AO372" s="384"/>
      <c r="AP372" s="367"/>
      <c r="AQ372" s="120" t="s">
        <v>145</v>
      </c>
      <c r="AR372" s="119"/>
      <c r="AS372" s="119"/>
      <c r="AT372" s="126"/>
      <c r="AU372" s="119"/>
      <c r="AV372" s="371"/>
      <c r="AW372" s="142" t="s">
        <v>139</v>
      </c>
      <c r="AX372" s="128"/>
      <c r="AY372" s="129"/>
      <c r="AZ372" s="130"/>
      <c r="BA372" s="143" t="s">
        <v>145</v>
      </c>
      <c r="BB372" s="128"/>
      <c r="BC372" s="128"/>
      <c r="BD372" s="128"/>
      <c r="BE372" s="373"/>
      <c r="BF372" s="374"/>
      <c r="BG372" s="374"/>
      <c r="BH372" s="131"/>
    </row>
    <row r="373" spans="1:1023" ht="18.95" customHeight="1">
      <c r="A373" s="430">
        <v>127</v>
      </c>
      <c r="B373" s="433" t="s">
        <v>712</v>
      </c>
      <c r="C373" s="367"/>
      <c r="D373" s="433" t="s">
        <v>81</v>
      </c>
      <c r="E373" s="433" t="s">
        <v>82</v>
      </c>
      <c r="F373" s="427"/>
      <c r="G373" s="424"/>
      <c r="H373" s="368"/>
      <c r="I373" s="426"/>
      <c r="J373" s="136" t="s">
        <v>757</v>
      </c>
      <c r="K373" s="137"/>
      <c r="L373" s="425"/>
      <c r="M373" s="425"/>
      <c r="N373" s="426"/>
      <c r="O373" s="369"/>
      <c r="P373" s="391"/>
      <c r="Q373" s="385"/>
      <c r="R373" s="393"/>
      <c r="S373" s="394"/>
      <c r="T373" s="385"/>
      <c r="U373" s="386"/>
      <c r="V373" s="136" t="s">
        <v>150</v>
      </c>
      <c r="W373" s="116"/>
      <c r="X373" s="117"/>
      <c r="Y373" s="118"/>
      <c r="Z373" s="116"/>
      <c r="AA373" s="120" t="str">
        <f t="shared" si="454"/>
        <v/>
      </c>
      <c r="AB373" s="121"/>
      <c r="AC373" s="121"/>
      <c r="AD373" s="122" t="str">
        <f t="shared" si="452"/>
        <v/>
      </c>
      <c r="AE373" s="121"/>
      <c r="AF373" s="121"/>
      <c r="AG373" s="121"/>
      <c r="AH373" s="123" t="str">
        <f t="shared" si="504"/>
        <v/>
      </c>
      <c r="AI373" s="122" t="str">
        <f t="shared" si="453"/>
        <v/>
      </c>
      <c r="AJ373" s="387"/>
      <c r="AK373" s="388"/>
      <c r="AL373" s="124" t="str">
        <f t="shared" si="503"/>
        <v/>
      </c>
      <c r="AM373" s="389"/>
      <c r="AN373" s="388"/>
      <c r="AO373" s="384"/>
      <c r="AP373" s="367"/>
      <c r="AQ373" s="120" t="s">
        <v>155</v>
      </c>
      <c r="AR373" s="119"/>
      <c r="AS373" s="119"/>
      <c r="AT373" s="126"/>
      <c r="AU373" s="119"/>
      <c r="AV373" s="371"/>
      <c r="AW373" s="142" t="s">
        <v>150</v>
      </c>
      <c r="AX373" s="128"/>
      <c r="AY373" s="129"/>
      <c r="AZ373" s="130"/>
      <c r="BA373" s="143" t="s">
        <v>155</v>
      </c>
      <c r="BB373" s="128"/>
      <c r="BC373" s="128"/>
      <c r="BD373" s="128"/>
      <c r="BE373" s="373"/>
      <c r="BF373" s="374"/>
      <c r="BG373" s="374"/>
      <c r="BH373" s="131"/>
    </row>
    <row r="374" spans="1:1023" ht="23.1" customHeight="1">
      <c r="A374" s="431">
        <v>127</v>
      </c>
      <c r="B374" s="434" t="s">
        <v>712</v>
      </c>
      <c r="C374" s="367"/>
      <c r="D374" s="434" t="s">
        <v>81</v>
      </c>
      <c r="E374" s="434" t="s">
        <v>82</v>
      </c>
      <c r="F374" s="427"/>
      <c r="G374" s="424"/>
      <c r="H374" s="368"/>
      <c r="I374" s="426"/>
      <c r="J374" s="136" t="s">
        <v>758</v>
      </c>
      <c r="K374" s="137"/>
      <c r="L374" s="425"/>
      <c r="M374" s="425"/>
      <c r="N374" s="426"/>
      <c r="O374" s="369"/>
      <c r="P374" s="392"/>
      <c r="Q374" s="385"/>
      <c r="R374" s="393"/>
      <c r="S374" s="394"/>
      <c r="T374" s="385"/>
      <c r="U374" s="386"/>
      <c r="V374" s="136" t="s">
        <v>161</v>
      </c>
      <c r="W374" s="116"/>
      <c r="X374" s="117"/>
      <c r="Y374" s="118"/>
      <c r="Z374" s="116"/>
      <c r="AA374" s="120" t="str">
        <f t="shared" si="454"/>
        <v/>
      </c>
      <c r="AB374" s="121"/>
      <c r="AC374" s="121"/>
      <c r="AD374" s="122" t="str">
        <f t="shared" si="452"/>
        <v/>
      </c>
      <c r="AE374" s="121"/>
      <c r="AF374" s="121"/>
      <c r="AG374" s="121"/>
      <c r="AH374" s="123" t="str">
        <f t="shared" si="504"/>
        <v/>
      </c>
      <c r="AI374" s="122" t="str">
        <f t="shared" si="453"/>
        <v/>
      </c>
      <c r="AJ374" s="387"/>
      <c r="AK374" s="388"/>
      <c r="AL374" s="124" t="str">
        <f t="shared" si="503"/>
        <v/>
      </c>
      <c r="AM374" s="389"/>
      <c r="AN374" s="388"/>
      <c r="AO374" s="384"/>
      <c r="AP374" s="367"/>
      <c r="AQ374" s="120" t="s">
        <v>162</v>
      </c>
      <c r="AR374" s="119"/>
      <c r="AS374" s="119"/>
      <c r="AT374" s="126"/>
      <c r="AU374" s="119"/>
      <c r="AV374" s="372"/>
      <c r="AW374" s="142" t="s">
        <v>161</v>
      </c>
      <c r="AX374" s="128"/>
      <c r="AY374" s="129"/>
      <c r="AZ374" s="130"/>
      <c r="BA374" s="143" t="s">
        <v>162</v>
      </c>
      <c r="BB374" s="128"/>
      <c r="BC374" s="128"/>
      <c r="BD374" s="128"/>
      <c r="BE374" s="373"/>
      <c r="BF374" s="374"/>
      <c r="BG374" s="374"/>
      <c r="BH374" s="131"/>
    </row>
    <row r="375" spans="1:1023" s="144" customFormat="1" ht="91.5" customHeight="1">
      <c r="A375" s="429">
        <v>129</v>
      </c>
      <c r="B375" s="432" t="s">
        <v>712</v>
      </c>
      <c r="C375" s="367" t="s">
        <v>713</v>
      </c>
      <c r="D375" s="432" t="s">
        <v>245</v>
      </c>
      <c r="E375" s="432" t="s">
        <v>246</v>
      </c>
      <c r="F375" s="427" t="s">
        <v>1458</v>
      </c>
      <c r="G375" s="424" t="s">
        <v>1876</v>
      </c>
      <c r="H375" s="368" t="str">
        <f>IF(B375="Seguridad_Información","Posibilidad de "&amp;C375&amp;"con "&amp;M375&amp;" "&amp;"por"&amp;" "&amp;I375&amp;" "&amp;"debido a"&amp;" "&amp;L375,"Posibilidad de"&amp;" "&amp;M375&amp;" "&amp;"por"&amp;" "&amp;I375&amp;" debido a"&amp;" "&amp;L375)</f>
        <v>Posibilidad de Afectación Económica y Reputacional por incumplimiento en la entrega de informes de Ley de acuerdo con la normatividad vigente debido a falta de capacidad operativa, debilidades en la planeación, desconocimiento de la normatividad y/o entrega inoportuna de información por parte de las áreas.</v>
      </c>
      <c r="I375" s="425" t="s">
        <v>1877</v>
      </c>
      <c r="J375" s="136" t="s">
        <v>717</v>
      </c>
      <c r="K375" s="137" t="s">
        <v>1878</v>
      </c>
      <c r="L375" s="425" t="s">
        <v>1879</v>
      </c>
      <c r="M375" s="425" t="s">
        <v>763</v>
      </c>
      <c r="N375" s="426" t="s">
        <v>1880</v>
      </c>
      <c r="O375" s="369" t="s">
        <v>722</v>
      </c>
      <c r="P375" s="390" t="str">
        <f>IF(OR($O375=[3]Tabla_Probabilidad!$D$30,$O375=[3]Tabla_Probabilidad!$D$32,$O375=[3]Tabla_Probabilidad!$J$32),"Muy Baja",IF(OR($O375=[3]Tabla_Probabilidad!$E$30,$O375=[3]Tabla_Probabilidad!$E$32,$O375=[3]Tabla_Probabilidad!$K$32),"Baja",IF(OR($O375=[3]Tabla_Probabilidad!$F$30,$O375=[3]Tabla_Probabilidad!$F$32,$O375=[3]Tabla_Probabilidad!$L$32),"Media",IF(OR($O375=[3]Tabla_Probabilidad!$G$30,$O375=[3]Tabla_Probabilidad!$G$32,$O375=[3]Tabla_Probabilidad!$M$32),"Alta",IF(OR($O375=[3]Tabla_Probabilidad!$H$30,$O375=[3]Tabla_Probabilidad!$H$32,$O375=[3]Tabla_Probabilidad!$N$32),"Muy Alta","")))))</f>
        <v>Media</v>
      </c>
      <c r="Q375" s="385">
        <f t="shared" ref="Q375" si="505">IF(P375="","",IF(P375="Muy Baja",0.2,IF(P375="Baja",0.4,IF(P375="Media",0.6,IF(P375="Alta",0.8,IF(P375="Muy Alta",1,))))))</f>
        <v>0.6</v>
      </c>
      <c r="R375" s="393" t="s">
        <v>723</v>
      </c>
      <c r="S375" s="394" t="str">
        <f>IF(OR($R375=[3]Tabla_Impacto!$D$24,$R375=[3]Tabla_Impacto!$D$27,$R375=[3]Tabla_Impacto!$J$24,$R375=[3]Tabla_Impacto!$P$26,$R375=[3]Tabla_Impacto!$V$26,$R375=[3]Tabla_Impacto!$AB$26),"Leve",IF(OR($R375=[3]Tabla_Impacto!$E$24,$R375=[3]Tabla_Impacto!$E$27,$R375=[3]Tabla_Impacto!$K$24,$R375=[3]Tabla_Impacto!$Q$26,$R375=[3]Tabla_Impacto!$W$26,$R375=[3]Tabla_Impacto!$AC$26),"Menor",IF(OR($R375=[3]Tabla_Impacto!$F$24,$R375=[3]Tabla_Impacto!$F$27,$R375=[3]Tabla_Impacto!$L$24,$R375=[3]Tabla_Impacto!$R$26,$R375=[3]Tabla_Impacto!$X$26,$R375=[3]Tabla_Impacto!$AD$26),"Moderado",IF(OR($R375=[3]Tabla_Impacto!$G$24,$R375=[3]Tabla_Impacto!$G$27,$R375=[3]Tabla_Impacto!$M$24,$R375=[3]Tabla_Impacto!$S$26,$R375=[3]Tabla_Impacto!$Y$26,$R375=[3]Tabla_Impacto!$AE$26),"Mayor",IF(OR($R375=[3]Tabla_Impacto!$H$24,$R375=[3]Tabla_Impacto!$H$27,$R375=[3]Tabla_Impacto!$N$24,$R375=[3]Tabla_Impacto!$T$26,$R375=[3]Tabla_Impacto!$Z$26,$R375=[3]Tabla_Impacto!$AF$26),"Catastrófico","")))))</f>
        <v>Moderado</v>
      </c>
      <c r="T375" s="385">
        <f t="shared" ref="T375" si="506">IF(S375="","",IF(S375="Leve",0.2,IF(S375="Menor",0.4,IF(S375="Moderado",0.6,IF(S375="Mayor",0.8,IF(S375="Catastrófico",1,))))))</f>
        <v>0.6</v>
      </c>
      <c r="U375" s="386" t="str">
        <f t="shared" ref="U375" si="507">IF(OR(AND(P375="Muy Baja",S375="Leve"),AND(P375="Muy Baja",S375="Menor"),AND(P375="Baja",S375="Leve")),"Bajo",IF(OR(AND(P375="Muy baja",S375="Moderado"),AND(P375="Baja",S375="Menor"),AND(P375="Baja",S375="Moderado"),AND(P375="Media",S375="Leve"),AND(P375="Media",S375="Menor"),AND(P375="Media",S375="Moderado"),AND(P375="Alta",S375="Leve"),AND(P375="Alta",S375="Menor")),"Moderado",IF(OR(AND(P375="Muy Baja",S375="Mayor"),AND(P375="Baja",S375="Mayor"),AND(P375="Media",S375="Mayor"),AND(P375="Alta",S375="Moderado"),AND(P375="Alta",S375="Mayor"),AND(P375="Muy Alta",S375="Leve"),AND(P375="Muy Alta",S375="Menor"),AND(P375="Muy Alta",S375="Moderado"),AND(P375="Muy Alta",S375="Mayor")),"Alto",IF(OR(AND(P375="Muy Baja",S375="Catastrófico"),AND(P375="Baja",S375="Catastrófico"),AND(P375="Media",S375="Catastrófico"),AND(P375="Alta",S375="Catastrófico"),AND(P375="Muy Alta",S375="Catastrófico")),"Extremo",""))))</f>
        <v>Moderado</v>
      </c>
      <c r="V375" s="136" t="s">
        <v>91</v>
      </c>
      <c r="W375" s="116" t="s">
        <v>1881</v>
      </c>
      <c r="X375" s="117" t="s">
        <v>1882</v>
      </c>
      <c r="Y375" s="118" t="s">
        <v>1475</v>
      </c>
      <c r="Z375" s="119" t="s">
        <v>1466</v>
      </c>
      <c r="AA375" s="120" t="str">
        <f t="shared" si="454"/>
        <v>Probabilidad</v>
      </c>
      <c r="AB375" s="121" t="s">
        <v>727</v>
      </c>
      <c r="AC375" s="121" t="s">
        <v>728</v>
      </c>
      <c r="AD375" s="122" t="str">
        <f t="shared" si="452"/>
        <v>40%</v>
      </c>
      <c r="AE375" s="121" t="s">
        <v>729</v>
      </c>
      <c r="AF375" s="121" t="s">
        <v>730</v>
      </c>
      <c r="AG375" s="121" t="s">
        <v>731</v>
      </c>
      <c r="AH375" s="123">
        <f>IFERROR(IF(AA375="Probabilidad",(Q375-(+Q375*AD375)),IF(AA375="Impacto",Q375,"")),"")</f>
        <v>0.36</v>
      </c>
      <c r="AI375" s="122">
        <f t="shared" si="453"/>
        <v>0.36</v>
      </c>
      <c r="AJ375" s="387" t="str">
        <f t="shared" ref="AJ375" si="508">IFERROR(IF(AK375="","",IF(AK375&lt;=0.2,"Muy Baja",IF(AK375&lt;=0.4,"Baja",IF(AK375&lt;=0.6,"Media",IF(AK375&lt;=0.8,"Alta","Muy Alta"))))),"")</f>
        <v>Muy Baja</v>
      </c>
      <c r="AK375" s="388">
        <f t="shared" ref="AK375" si="509">IFERROR(LOOKUP(MAX(AI375:AI381)+1,(AI375:AI381)),"")</f>
        <v>5.4431999999999994E-2</v>
      </c>
      <c r="AL375" s="124">
        <f>IFERROR(IF(AA375="Impacto",(T375-(+T375*AD375)),IF(AA375="Probabilidad",T375,"")),"")</f>
        <v>0.6</v>
      </c>
      <c r="AM375" s="389" t="str">
        <f t="shared" ref="AM375" si="510">IFERROR(IF(AN375="","",IF(AN375&lt;=0.2,"Leve",IF(AN375&lt;=0.4,"Menor",IF(AN375&lt;=0.6,"Moderado",IF(AN375&lt;=0.8,"Mayor","Catastrófico"))))),"")</f>
        <v>Moderado</v>
      </c>
      <c r="AN375" s="388">
        <f t="shared" ref="AN375" si="511">IFERROR(LOOKUP(MAX(AL375:AL381)+1,(AL375:AL381)),"")</f>
        <v>0.6</v>
      </c>
      <c r="AO375" s="384" t="str">
        <f t="shared" ref="AO375" si="512">IFERROR(IF(OR(AND(AJ375="Muy Baja",AM375="Leve"),AND(AJ375="Muy Baja",AM375="Menor"),AND(AJ375="Baja",AM375="Leve")),"Bajo",IF(OR(AND(AJ375="Muy baja",AM375="Moderado"),AND(AJ375="Baja",AM375="Menor"),AND(AJ375="Baja",AM375="Moderado"),AND(AJ375="Media",AM375="Leve"),AND(AJ375="Media",AM375="Menor"),AND(AJ375="Media",AM375="Moderado"),AND(AJ375="Alta",AM375="Leve"),AND(AJ375="Alta",AM375="Menor")),"Moderado",IF(OR(AND(AJ375="Muy Baja",AM375="Mayor"),AND(AJ375="Baja",AM375="Mayor"),AND(AJ375="Media",AM375="Mayor"),AND(AJ375="Alta",AM375="Moderado"),AND(AJ375="Alta",AM375="Mayor"),AND(AJ375="Muy Alta",AM375="Leve"),AND(AJ375="Muy Alta",AM375="Menor"),AND(AJ375="Muy Alta",AM375="Moderado"),AND(AJ375="Muy Alta",AM375="Mayor")),"Alto",IF(OR(AND(AJ375="Muy Baja",AM375="Catastrófico"),AND(AJ375="Baja",AM375="Catastrófico"),AND(AJ375="Media",AM375="Catastrófico"),AND(AJ375="Alta",AM375="Catastrófico"),AND(AJ375="Muy Alta",AM375="Catastrófico")),"Extremo","")))),"")</f>
        <v>Moderado</v>
      </c>
      <c r="AP375" s="367" t="s">
        <v>104</v>
      </c>
      <c r="AQ375" s="120" t="s">
        <v>105</v>
      </c>
      <c r="AR375" s="119" t="s">
        <v>1883</v>
      </c>
      <c r="AS375" s="119" t="s">
        <v>1466</v>
      </c>
      <c r="AT375" s="126" t="s">
        <v>747</v>
      </c>
      <c r="AU375" s="127" t="s">
        <v>733</v>
      </c>
      <c r="AV375" s="370" t="s">
        <v>1884</v>
      </c>
      <c r="AW375" s="142" t="s">
        <v>91</v>
      </c>
      <c r="AX375" s="264" t="s">
        <v>2866</v>
      </c>
      <c r="AY375" s="283" t="s">
        <v>3000</v>
      </c>
      <c r="AZ375" s="284" t="s">
        <v>3001</v>
      </c>
      <c r="BA375" s="143" t="s">
        <v>105</v>
      </c>
      <c r="BB375" s="264" t="s">
        <v>2866</v>
      </c>
      <c r="BC375" s="283" t="s">
        <v>3000</v>
      </c>
      <c r="BD375" s="284" t="s">
        <v>3001</v>
      </c>
      <c r="BE375" s="373" t="s">
        <v>2891</v>
      </c>
      <c r="BF375" s="374"/>
      <c r="BG375" s="374"/>
      <c r="BH375" s="131"/>
      <c r="BI375" s="90"/>
      <c r="BJ375" s="90"/>
      <c r="BK375" s="90"/>
      <c r="BL375" s="90"/>
      <c r="BM375" s="90"/>
      <c r="BN375" s="90"/>
      <c r="BO375" s="90"/>
      <c r="BP375" s="90"/>
      <c r="BQ375" s="90"/>
      <c r="BR375" s="90"/>
      <c r="BS375" s="90"/>
      <c r="BT375" s="90"/>
      <c r="BU375" s="90"/>
      <c r="BV375" s="90"/>
      <c r="BW375" s="90"/>
      <c r="BX375" s="90"/>
      <c r="BY375" s="90"/>
      <c r="BZ375" s="90"/>
      <c r="CA375" s="90"/>
      <c r="CB375" s="90"/>
      <c r="CC375" s="90"/>
      <c r="CD375" s="90"/>
      <c r="CE375" s="90"/>
      <c r="CF375" s="90"/>
      <c r="CG375" s="90"/>
      <c r="CH375" s="90"/>
      <c r="CI375" s="90"/>
      <c r="CJ375" s="90"/>
      <c r="CK375" s="90"/>
      <c r="CL375" s="90"/>
      <c r="CM375" s="90"/>
      <c r="CN375" s="90"/>
      <c r="CO375" s="90"/>
      <c r="CP375" s="90"/>
      <c r="CQ375" s="90"/>
      <c r="CR375" s="90"/>
      <c r="CS375" s="90"/>
      <c r="CT375" s="90"/>
      <c r="CU375" s="90"/>
      <c r="CV375" s="90"/>
      <c r="CW375" s="90"/>
      <c r="CX375" s="90"/>
      <c r="CY375" s="90"/>
      <c r="CZ375" s="90"/>
      <c r="DA375" s="90"/>
      <c r="DB375" s="90"/>
      <c r="DC375" s="90"/>
      <c r="DD375" s="90"/>
      <c r="DE375" s="90"/>
      <c r="DF375" s="90"/>
      <c r="DG375" s="90"/>
      <c r="DH375" s="90"/>
      <c r="DI375" s="90"/>
      <c r="DJ375" s="90"/>
      <c r="DK375" s="90"/>
      <c r="DL375" s="90"/>
      <c r="DM375" s="90"/>
      <c r="DN375" s="90"/>
      <c r="DO375" s="90"/>
      <c r="DP375" s="90"/>
      <c r="DQ375" s="90"/>
      <c r="DR375" s="90"/>
      <c r="DS375" s="90"/>
      <c r="DT375" s="90"/>
      <c r="DU375" s="90"/>
      <c r="DV375" s="90"/>
      <c r="DW375" s="90"/>
      <c r="DX375" s="90"/>
      <c r="DY375" s="90"/>
      <c r="DZ375" s="90"/>
      <c r="EA375" s="90"/>
      <c r="EB375" s="90"/>
      <c r="EC375" s="90"/>
      <c r="ED375" s="90"/>
      <c r="EE375" s="90"/>
      <c r="EF375" s="90"/>
      <c r="EG375" s="90"/>
      <c r="EH375" s="90"/>
      <c r="EI375" s="90"/>
      <c r="EJ375" s="90"/>
      <c r="EK375" s="90"/>
      <c r="EL375" s="90"/>
      <c r="EM375" s="90"/>
      <c r="EN375" s="90"/>
      <c r="EO375" s="90"/>
      <c r="EP375" s="90"/>
      <c r="EQ375" s="90"/>
      <c r="ER375" s="90"/>
      <c r="ES375" s="90"/>
      <c r="ET375" s="90"/>
      <c r="EU375" s="90"/>
      <c r="EV375" s="90"/>
      <c r="EW375" s="90"/>
      <c r="EX375" s="90"/>
      <c r="EY375" s="90"/>
      <c r="EZ375" s="90"/>
      <c r="FA375" s="90"/>
      <c r="FB375" s="90"/>
      <c r="FC375" s="90"/>
      <c r="FD375" s="90"/>
      <c r="FE375" s="90"/>
      <c r="FF375" s="90"/>
      <c r="FG375" s="90"/>
      <c r="FH375" s="90"/>
      <c r="FI375" s="90"/>
      <c r="FJ375" s="90"/>
      <c r="FK375" s="90"/>
      <c r="FL375" s="90"/>
      <c r="FM375" s="90"/>
      <c r="FN375" s="90"/>
      <c r="FO375" s="90"/>
      <c r="FP375" s="90"/>
      <c r="FQ375" s="90"/>
      <c r="FR375" s="90"/>
      <c r="FS375" s="90"/>
      <c r="FT375" s="90"/>
      <c r="FU375" s="90"/>
      <c r="FV375" s="90"/>
      <c r="FW375" s="90"/>
      <c r="FX375" s="90"/>
      <c r="FY375" s="90"/>
      <c r="FZ375" s="90"/>
      <c r="GA375" s="90"/>
      <c r="GB375" s="90"/>
      <c r="GC375" s="90"/>
      <c r="GD375" s="90"/>
      <c r="GE375" s="90"/>
      <c r="GF375" s="90"/>
      <c r="GG375" s="90"/>
      <c r="GH375" s="90"/>
      <c r="GI375" s="90"/>
      <c r="GJ375" s="90"/>
      <c r="GK375" s="90"/>
      <c r="GL375" s="90"/>
      <c r="GM375" s="90"/>
      <c r="GN375" s="90"/>
      <c r="GO375" s="90"/>
      <c r="GP375" s="90"/>
      <c r="GQ375" s="90"/>
      <c r="GR375" s="90"/>
      <c r="GS375" s="90"/>
      <c r="GT375" s="90"/>
      <c r="GU375" s="90"/>
      <c r="GV375" s="90"/>
      <c r="GW375" s="90"/>
      <c r="GX375" s="90"/>
      <c r="GY375" s="90"/>
      <c r="GZ375" s="90"/>
      <c r="HA375" s="90"/>
      <c r="HB375" s="90"/>
      <c r="HC375" s="90"/>
      <c r="HD375" s="90"/>
      <c r="HE375" s="90"/>
      <c r="HF375" s="90"/>
      <c r="HG375" s="90"/>
      <c r="HH375" s="90"/>
      <c r="HI375" s="90"/>
      <c r="HJ375" s="90"/>
      <c r="HK375" s="90"/>
      <c r="HL375" s="90"/>
      <c r="HM375" s="90"/>
      <c r="HN375" s="90"/>
      <c r="HO375" s="90"/>
      <c r="HP375" s="90"/>
      <c r="HQ375" s="90"/>
      <c r="HR375" s="90"/>
      <c r="HS375" s="90"/>
      <c r="HT375" s="90"/>
      <c r="HU375" s="90"/>
      <c r="HV375" s="90"/>
      <c r="HW375" s="90"/>
      <c r="HX375" s="90"/>
      <c r="HY375" s="90"/>
      <c r="HZ375" s="90"/>
      <c r="IA375" s="90"/>
      <c r="IB375" s="90"/>
      <c r="IC375" s="90"/>
      <c r="ID375" s="90"/>
      <c r="IE375" s="90"/>
      <c r="IF375" s="90"/>
      <c r="IG375" s="90"/>
      <c r="IH375" s="90"/>
      <c r="II375" s="90"/>
      <c r="IJ375" s="90"/>
      <c r="IK375" s="90"/>
      <c r="IL375" s="90"/>
      <c r="IM375" s="90"/>
      <c r="IN375" s="90"/>
      <c r="IO375" s="90"/>
      <c r="IP375" s="90"/>
      <c r="IQ375" s="90"/>
      <c r="IR375" s="90"/>
      <c r="IS375" s="90"/>
      <c r="IT375" s="90"/>
      <c r="IU375" s="90"/>
      <c r="IV375" s="90"/>
      <c r="IW375" s="90"/>
      <c r="IX375" s="90"/>
      <c r="IY375" s="90"/>
      <c r="IZ375" s="90"/>
      <c r="JA375" s="90"/>
      <c r="JB375" s="90"/>
      <c r="JC375" s="90"/>
      <c r="JD375" s="90"/>
      <c r="JE375" s="90"/>
      <c r="JF375" s="90"/>
      <c r="JG375" s="90"/>
      <c r="JH375" s="90"/>
      <c r="JI375" s="90"/>
      <c r="JJ375" s="90"/>
      <c r="JK375" s="90"/>
      <c r="JL375" s="90"/>
      <c r="JM375" s="90"/>
      <c r="JN375" s="90"/>
      <c r="JO375" s="90"/>
      <c r="JP375" s="90"/>
      <c r="JQ375" s="90"/>
      <c r="JR375" s="90"/>
      <c r="JS375" s="90"/>
      <c r="JT375" s="90"/>
      <c r="JU375" s="90"/>
      <c r="JV375" s="90"/>
      <c r="JW375" s="90"/>
      <c r="JX375" s="90"/>
      <c r="JY375" s="90"/>
      <c r="JZ375" s="90"/>
      <c r="KA375" s="90"/>
      <c r="KB375" s="90"/>
      <c r="KC375" s="90"/>
      <c r="KD375" s="90"/>
      <c r="KE375" s="90"/>
      <c r="KF375" s="90"/>
      <c r="KG375" s="90"/>
      <c r="KH375" s="90"/>
      <c r="KI375" s="90"/>
      <c r="KJ375" s="90"/>
      <c r="KK375" s="90"/>
      <c r="KL375" s="90"/>
      <c r="KM375" s="90"/>
      <c r="KN375" s="90"/>
      <c r="KO375" s="90"/>
      <c r="KP375" s="90"/>
      <c r="KQ375" s="90"/>
      <c r="KR375" s="90"/>
      <c r="KS375" s="90"/>
      <c r="KT375" s="90"/>
      <c r="KU375" s="90"/>
      <c r="KV375" s="90"/>
      <c r="KW375" s="90"/>
      <c r="KX375" s="90"/>
      <c r="KY375" s="90"/>
      <c r="KZ375" s="90"/>
      <c r="LA375" s="90"/>
      <c r="LB375" s="90"/>
      <c r="LC375" s="90"/>
      <c r="LD375" s="90"/>
      <c r="LE375" s="90"/>
      <c r="LF375" s="90"/>
      <c r="LG375" s="90"/>
      <c r="LH375" s="90"/>
      <c r="LI375" s="90"/>
      <c r="LJ375" s="90"/>
      <c r="LK375" s="90"/>
      <c r="LL375" s="90"/>
      <c r="LM375" s="90"/>
      <c r="LN375" s="90"/>
      <c r="LO375" s="90"/>
      <c r="LP375" s="90"/>
      <c r="LQ375" s="90"/>
      <c r="LR375" s="90"/>
      <c r="LS375" s="90"/>
      <c r="LT375" s="90"/>
      <c r="LU375" s="90"/>
      <c r="LV375" s="90"/>
      <c r="LW375" s="90"/>
      <c r="LX375" s="90"/>
      <c r="LY375" s="90"/>
      <c r="LZ375" s="90"/>
      <c r="MA375" s="90"/>
      <c r="MB375" s="90"/>
      <c r="MC375" s="90"/>
      <c r="MD375" s="90"/>
      <c r="ME375" s="90"/>
      <c r="MF375" s="90"/>
      <c r="MG375" s="90"/>
      <c r="MH375" s="90"/>
      <c r="MI375" s="90"/>
      <c r="MJ375" s="90"/>
      <c r="MK375" s="90"/>
      <c r="ML375" s="90"/>
      <c r="MM375" s="90"/>
      <c r="MN375" s="90"/>
      <c r="MO375" s="90"/>
      <c r="MP375" s="90"/>
      <c r="MQ375" s="90"/>
      <c r="MR375" s="90"/>
      <c r="MS375" s="90"/>
      <c r="MT375" s="90"/>
      <c r="MU375" s="90"/>
      <c r="MV375" s="90"/>
      <c r="MW375" s="90"/>
      <c r="MX375" s="90"/>
      <c r="MY375" s="90"/>
      <c r="MZ375" s="90"/>
      <c r="NA375" s="90"/>
      <c r="NB375" s="90"/>
      <c r="NC375" s="90"/>
      <c r="ND375" s="90"/>
      <c r="NE375" s="90"/>
      <c r="NF375" s="90"/>
      <c r="NG375" s="90"/>
      <c r="NH375" s="90"/>
      <c r="NI375" s="90"/>
      <c r="NJ375" s="90"/>
      <c r="NK375" s="90"/>
      <c r="NL375" s="90"/>
      <c r="NM375" s="90"/>
      <c r="NN375" s="90"/>
      <c r="NO375" s="90"/>
      <c r="NP375" s="90"/>
      <c r="NQ375" s="90"/>
      <c r="NR375" s="90"/>
      <c r="NS375" s="90"/>
      <c r="NT375" s="90"/>
      <c r="NU375" s="90"/>
      <c r="NV375" s="90"/>
      <c r="NW375" s="90"/>
      <c r="NX375" s="90"/>
      <c r="NY375" s="90"/>
      <c r="NZ375" s="90"/>
      <c r="OA375" s="90"/>
      <c r="OB375" s="90"/>
      <c r="OC375" s="90"/>
      <c r="OD375" s="90"/>
      <c r="OE375" s="90"/>
      <c r="OF375" s="90"/>
      <c r="OG375" s="90"/>
      <c r="OH375" s="90"/>
      <c r="OI375" s="90"/>
      <c r="OJ375" s="90"/>
      <c r="OK375" s="90"/>
      <c r="OL375" s="90"/>
      <c r="OM375" s="90"/>
      <c r="ON375" s="90"/>
      <c r="OO375" s="90"/>
      <c r="OP375" s="90"/>
      <c r="OQ375" s="90"/>
      <c r="OR375" s="90"/>
      <c r="OS375" s="90"/>
      <c r="OT375" s="90"/>
      <c r="OU375" s="90"/>
      <c r="OV375" s="90"/>
      <c r="OW375" s="90"/>
      <c r="OX375" s="90"/>
      <c r="OY375" s="90"/>
      <c r="OZ375" s="90"/>
      <c r="PA375" s="90"/>
      <c r="PB375" s="90"/>
      <c r="PC375" s="90"/>
      <c r="PD375" s="90"/>
      <c r="PE375" s="90"/>
      <c r="PF375" s="90"/>
      <c r="PG375" s="90"/>
      <c r="PH375" s="90"/>
      <c r="PI375" s="90"/>
      <c r="PJ375" s="90"/>
      <c r="PK375" s="90"/>
      <c r="PL375" s="90"/>
      <c r="PM375" s="90"/>
      <c r="PN375" s="90"/>
      <c r="PO375" s="90"/>
      <c r="PP375" s="90"/>
      <c r="PQ375" s="90"/>
      <c r="PR375" s="90"/>
      <c r="PS375" s="90"/>
      <c r="PT375" s="90"/>
      <c r="PU375" s="90"/>
      <c r="PV375" s="90"/>
      <c r="PW375" s="90"/>
      <c r="PX375" s="90"/>
      <c r="PY375" s="90"/>
      <c r="PZ375" s="90"/>
      <c r="QA375" s="90"/>
      <c r="QB375" s="90"/>
      <c r="QC375" s="90"/>
      <c r="QD375" s="90"/>
      <c r="QE375" s="90"/>
      <c r="QF375" s="90"/>
      <c r="QG375" s="90"/>
      <c r="QH375" s="90"/>
      <c r="QI375" s="90"/>
      <c r="QJ375" s="90"/>
      <c r="QK375" s="90"/>
      <c r="QL375" s="90"/>
      <c r="QM375" s="90"/>
      <c r="QN375" s="90"/>
      <c r="QO375" s="90"/>
      <c r="QP375" s="90"/>
      <c r="QQ375" s="90"/>
      <c r="QR375" s="90"/>
      <c r="QS375" s="90"/>
      <c r="QT375" s="90"/>
      <c r="QU375" s="90"/>
      <c r="QV375" s="90"/>
      <c r="QW375" s="90"/>
      <c r="QX375" s="90"/>
      <c r="QY375" s="90"/>
      <c r="QZ375" s="90"/>
      <c r="RA375" s="90"/>
      <c r="RB375" s="90"/>
      <c r="RC375" s="90"/>
      <c r="RD375" s="90"/>
      <c r="RE375" s="90"/>
      <c r="RF375" s="90"/>
      <c r="RG375" s="90"/>
      <c r="RH375" s="90"/>
      <c r="RI375" s="90"/>
      <c r="RJ375" s="90"/>
      <c r="RK375" s="90"/>
      <c r="RL375" s="90"/>
      <c r="RM375" s="90"/>
      <c r="RN375" s="90"/>
      <c r="RO375" s="90"/>
      <c r="RP375" s="90"/>
      <c r="RQ375" s="90"/>
      <c r="RR375" s="90"/>
      <c r="RS375" s="90"/>
      <c r="RT375" s="90"/>
      <c r="RU375" s="90"/>
      <c r="RV375" s="90"/>
      <c r="RW375" s="90"/>
      <c r="RX375" s="90"/>
      <c r="RY375" s="90"/>
      <c r="RZ375" s="90"/>
      <c r="SA375" s="90"/>
      <c r="SB375" s="90"/>
      <c r="SC375" s="90"/>
      <c r="SD375" s="90"/>
      <c r="SE375" s="90"/>
      <c r="SF375" s="90"/>
      <c r="SG375" s="90"/>
      <c r="SH375" s="90"/>
      <c r="SI375" s="90"/>
      <c r="SJ375" s="90"/>
      <c r="SK375" s="90"/>
      <c r="SL375" s="90"/>
      <c r="SM375" s="90"/>
      <c r="SN375" s="90"/>
      <c r="SO375" s="90"/>
      <c r="SP375" s="90"/>
      <c r="SQ375" s="90"/>
      <c r="SR375" s="90"/>
      <c r="SS375" s="90"/>
      <c r="ST375" s="90"/>
      <c r="SU375" s="90"/>
      <c r="SV375" s="90"/>
      <c r="SW375" s="90"/>
      <c r="SX375" s="90"/>
      <c r="SY375" s="90"/>
      <c r="SZ375" s="90"/>
      <c r="TA375" s="90"/>
      <c r="TB375" s="90"/>
      <c r="TC375" s="90"/>
      <c r="TD375" s="90"/>
      <c r="TE375" s="90"/>
      <c r="TF375" s="90"/>
      <c r="TG375" s="90"/>
      <c r="TH375" s="90"/>
      <c r="TI375" s="90"/>
      <c r="TJ375" s="90"/>
      <c r="TK375" s="90"/>
      <c r="TL375" s="90"/>
      <c r="TM375" s="90"/>
      <c r="TN375" s="90"/>
      <c r="TO375" s="90"/>
      <c r="TP375" s="90"/>
      <c r="TQ375" s="90"/>
      <c r="TR375" s="90"/>
      <c r="TS375" s="90"/>
      <c r="TT375" s="90"/>
      <c r="TU375" s="90"/>
      <c r="TV375" s="90"/>
      <c r="TW375" s="90"/>
      <c r="TX375" s="90"/>
      <c r="TY375" s="90"/>
      <c r="TZ375" s="90"/>
      <c r="UA375" s="90"/>
      <c r="UB375" s="90"/>
      <c r="UC375" s="90"/>
      <c r="UD375" s="90"/>
      <c r="UE375" s="90"/>
      <c r="UF375" s="90"/>
      <c r="UG375" s="90"/>
      <c r="UH375" s="90"/>
      <c r="UI375" s="90"/>
      <c r="UJ375" s="90"/>
      <c r="UK375" s="90"/>
      <c r="UL375" s="90"/>
      <c r="UM375" s="90"/>
      <c r="UN375" s="90"/>
      <c r="UO375" s="90"/>
      <c r="UP375" s="90"/>
      <c r="UQ375" s="90"/>
      <c r="UR375" s="90"/>
      <c r="US375" s="90"/>
      <c r="UT375" s="90"/>
      <c r="UU375" s="90"/>
      <c r="UV375" s="90"/>
      <c r="UW375" s="90"/>
      <c r="UX375" s="90"/>
      <c r="UY375" s="90"/>
      <c r="UZ375" s="90"/>
      <c r="VA375" s="90"/>
      <c r="VB375" s="90"/>
      <c r="VC375" s="90"/>
      <c r="VD375" s="90"/>
      <c r="VE375" s="90"/>
      <c r="VF375" s="90"/>
      <c r="VG375" s="90"/>
      <c r="VH375" s="90"/>
      <c r="VI375" s="90"/>
      <c r="VJ375" s="90"/>
      <c r="VK375" s="90"/>
      <c r="VL375" s="90"/>
      <c r="VM375" s="90"/>
      <c r="VN375" s="90"/>
      <c r="VO375" s="90"/>
      <c r="VP375" s="90"/>
      <c r="VQ375" s="90"/>
      <c r="VR375" s="90"/>
      <c r="VS375" s="90"/>
      <c r="VT375" s="90"/>
      <c r="VU375" s="90"/>
      <c r="VV375" s="90"/>
      <c r="VW375" s="90"/>
      <c r="VX375" s="90"/>
      <c r="VY375" s="90"/>
      <c r="VZ375" s="90"/>
      <c r="WA375" s="90"/>
      <c r="WB375" s="90"/>
      <c r="WC375" s="90"/>
      <c r="WD375" s="90"/>
      <c r="WE375" s="90"/>
      <c r="WF375" s="90"/>
      <c r="WG375" s="90"/>
      <c r="WH375" s="90"/>
      <c r="WI375" s="90"/>
      <c r="WJ375" s="90"/>
      <c r="WK375" s="90"/>
      <c r="WL375" s="90"/>
      <c r="WM375" s="90"/>
      <c r="WN375" s="90"/>
      <c r="WO375" s="90"/>
      <c r="WP375" s="90"/>
      <c r="WQ375" s="90"/>
      <c r="WR375" s="90"/>
      <c r="WS375" s="90"/>
      <c r="WT375" s="90"/>
      <c r="WU375" s="90"/>
      <c r="WV375" s="90"/>
      <c r="WW375" s="90"/>
      <c r="WX375" s="90"/>
      <c r="WY375" s="90"/>
      <c r="WZ375" s="90"/>
      <c r="XA375" s="90"/>
      <c r="XB375" s="90"/>
      <c r="XC375" s="90"/>
      <c r="XD375" s="90"/>
      <c r="XE375" s="90"/>
      <c r="XF375" s="90"/>
      <c r="XG375" s="90"/>
      <c r="XH375" s="90"/>
      <c r="XI375" s="90"/>
      <c r="XJ375" s="90"/>
      <c r="XK375" s="90"/>
      <c r="XL375" s="90"/>
      <c r="XM375" s="90"/>
      <c r="XN375" s="90"/>
      <c r="XO375" s="90"/>
      <c r="XP375" s="90"/>
      <c r="XQ375" s="90"/>
      <c r="XR375" s="90"/>
      <c r="XS375" s="90"/>
      <c r="XT375" s="90"/>
      <c r="XU375" s="90"/>
      <c r="XV375" s="90"/>
      <c r="XW375" s="90"/>
      <c r="XX375" s="90"/>
      <c r="XY375" s="90"/>
      <c r="XZ375" s="90"/>
      <c r="YA375" s="90"/>
      <c r="YB375" s="90"/>
      <c r="YC375" s="90"/>
      <c r="YD375" s="90"/>
      <c r="YE375" s="90"/>
      <c r="YF375" s="90"/>
      <c r="YG375" s="90"/>
      <c r="YH375" s="90"/>
      <c r="YI375" s="90"/>
      <c r="YJ375" s="90"/>
      <c r="YK375" s="90"/>
      <c r="YL375" s="90"/>
      <c r="YM375" s="90"/>
      <c r="YN375" s="90"/>
      <c r="YO375" s="90"/>
      <c r="YP375" s="90"/>
      <c r="YQ375" s="90"/>
      <c r="YR375" s="90"/>
      <c r="YS375" s="90"/>
      <c r="YT375" s="90"/>
      <c r="YU375" s="90"/>
      <c r="YV375" s="90"/>
      <c r="YW375" s="90"/>
      <c r="YX375" s="90"/>
      <c r="YY375" s="90"/>
      <c r="YZ375" s="90"/>
      <c r="ZA375" s="90"/>
      <c r="ZB375" s="90"/>
      <c r="ZC375" s="90"/>
      <c r="ZD375" s="90"/>
      <c r="ZE375" s="90"/>
      <c r="ZF375" s="90"/>
      <c r="ZG375" s="90"/>
      <c r="ZH375" s="90"/>
      <c r="ZI375" s="90"/>
      <c r="ZJ375" s="90"/>
      <c r="ZK375" s="90"/>
      <c r="ZL375" s="90"/>
      <c r="ZM375" s="90"/>
      <c r="ZN375" s="90"/>
      <c r="ZO375" s="90"/>
      <c r="ZP375" s="90"/>
      <c r="ZQ375" s="90"/>
      <c r="ZR375" s="90"/>
      <c r="ZS375" s="90"/>
      <c r="ZT375" s="90"/>
      <c r="ZU375" s="90"/>
      <c r="ZV375" s="90"/>
      <c r="ZW375" s="90"/>
      <c r="ZX375" s="90"/>
      <c r="ZY375" s="90"/>
      <c r="ZZ375" s="90"/>
      <c r="AAA375" s="90"/>
      <c r="AAB375" s="90"/>
      <c r="AAC375" s="90"/>
      <c r="AAD375" s="90"/>
      <c r="AAE375" s="90"/>
      <c r="AAF375" s="90"/>
      <c r="AAG375" s="90"/>
      <c r="AAH375" s="90"/>
      <c r="AAI375" s="90"/>
      <c r="AAJ375" s="90"/>
      <c r="AAK375" s="90"/>
      <c r="AAL375" s="90"/>
      <c r="AAM375" s="90"/>
      <c r="AAN375" s="90"/>
      <c r="AAO375" s="90"/>
      <c r="AAP375" s="90"/>
      <c r="AAQ375" s="90"/>
      <c r="AAR375" s="90"/>
      <c r="AAS375" s="90"/>
      <c r="AAT375" s="90"/>
      <c r="AAU375" s="90"/>
      <c r="AAV375" s="90"/>
      <c r="AAW375" s="90"/>
      <c r="AAX375" s="90"/>
      <c r="AAY375" s="90"/>
      <c r="AAZ375" s="90"/>
      <c r="ABA375" s="90"/>
      <c r="ABB375" s="90"/>
      <c r="ABC375" s="90"/>
      <c r="ABD375" s="90"/>
      <c r="ABE375" s="90"/>
      <c r="ABF375" s="90"/>
      <c r="ABG375" s="90"/>
      <c r="ABH375" s="90"/>
      <c r="ABI375" s="90"/>
      <c r="ABJ375" s="90"/>
      <c r="ABK375" s="90"/>
      <c r="ABL375" s="90"/>
      <c r="ABM375" s="90"/>
      <c r="ABN375" s="90"/>
      <c r="ABO375" s="90"/>
      <c r="ABP375" s="90"/>
      <c r="ABQ375" s="90"/>
      <c r="ABR375" s="90"/>
      <c r="ABS375" s="90"/>
      <c r="ABT375" s="90"/>
      <c r="ABU375" s="90"/>
      <c r="ABV375" s="90"/>
      <c r="ABW375" s="90"/>
      <c r="ABX375" s="90"/>
      <c r="ABY375" s="90"/>
      <c r="ABZ375" s="90"/>
      <c r="ACA375" s="90"/>
      <c r="ACB375" s="90"/>
      <c r="ACC375" s="90"/>
      <c r="ACD375" s="90"/>
      <c r="ACE375" s="90"/>
      <c r="ACF375" s="90"/>
      <c r="ACG375" s="90"/>
      <c r="ACH375" s="90"/>
      <c r="ACI375" s="90"/>
      <c r="ACJ375" s="90"/>
      <c r="ACK375" s="90"/>
      <c r="ACL375" s="90"/>
      <c r="ACM375" s="90"/>
      <c r="ACN375" s="90"/>
      <c r="ACO375" s="90"/>
      <c r="ACP375" s="90"/>
      <c r="ACQ375" s="90"/>
      <c r="ACR375" s="90"/>
      <c r="ACS375" s="90"/>
      <c r="ACT375" s="90"/>
      <c r="ACU375" s="90"/>
      <c r="ACV375" s="90"/>
      <c r="ACW375" s="90"/>
      <c r="ACX375" s="90"/>
      <c r="ACY375" s="90"/>
      <c r="ACZ375" s="90"/>
      <c r="ADA375" s="90"/>
      <c r="ADB375" s="90"/>
      <c r="ADC375" s="90"/>
      <c r="ADD375" s="90"/>
      <c r="ADE375" s="90"/>
      <c r="ADF375" s="90"/>
      <c r="ADG375" s="90"/>
      <c r="ADH375" s="90"/>
      <c r="ADI375" s="90"/>
      <c r="ADJ375" s="90"/>
      <c r="ADK375" s="90"/>
      <c r="ADL375" s="90"/>
      <c r="ADM375" s="90"/>
      <c r="ADN375" s="90"/>
      <c r="ADO375" s="90"/>
      <c r="ADP375" s="90"/>
      <c r="ADQ375" s="90"/>
      <c r="ADR375" s="90"/>
      <c r="ADS375" s="90"/>
      <c r="ADT375" s="90"/>
      <c r="ADU375" s="90"/>
      <c r="ADV375" s="90"/>
      <c r="ADW375" s="90"/>
      <c r="ADX375" s="90"/>
      <c r="ADY375" s="90"/>
      <c r="ADZ375" s="90"/>
      <c r="AEA375" s="90"/>
      <c r="AEB375" s="90"/>
      <c r="AEC375" s="90"/>
      <c r="AED375" s="90"/>
      <c r="AEE375" s="90"/>
      <c r="AEF375" s="90"/>
      <c r="AEG375" s="90"/>
      <c r="AEH375" s="90"/>
      <c r="AEI375" s="90"/>
      <c r="AEJ375" s="90"/>
      <c r="AEK375" s="90"/>
      <c r="AEL375" s="90"/>
      <c r="AEM375" s="90"/>
      <c r="AEN375" s="90"/>
      <c r="AEO375" s="90"/>
      <c r="AEP375" s="90"/>
      <c r="AEQ375" s="90"/>
      <c r="AER375" s="90"/>
      <c r="AES375" s="90"/>
      <c r="AET375" s="90"/>
      <c r="AEU375" s="90"/>
      <c r="AEV375" s="90"/>
      <c r="AEW375" s="90"/>
      <c r="AEX375" s="90"/>
      <c r="AEY375" s="90"/>
      <c r="AEZ375" s="90"/>
      <c r="AFA375" s="90"/>
      <c r="AFB375" s="90"/>
      <c r="AFC375" s="90"/>
      <c r="AFD375" s="90"/>
      <c r="AFE375" s="90"/>
      <c r="AFF375" s="90"/>
      <c r="AFG375" s="90"/>
      <c r="AFH375" s="90"/>
      <c r="AFI375" s="90"/>
      <c r="AFJ375" s="90"/>
      <c r="AFK375" s="90"/>
      <c r="AFL375" s="90"/>
      <c r="AFM375" s="90"/>
      <c r="AFN375" s="90"/>
      <c r="AFO375" s="90"/>
      <c r="AFP375" s="90"/>
      <c r="AFQ375" s="90"/>
      <c r="AFR375" s="90"/>
      <c r="AFS375" s="90"/>
      <c r="AFT375" s="90"/>
      <c r="AFU375" s="90"/>
      <c r="AFV375" s="90"/>
      <c r="AFW375" s="90"/>
      <c r="AFX375" s="90"/>
      <c r="AFY375" s="90"/>
      <c r="AFZ375" s="90"/>
      <c r="AGA375" s="90"/>
      <c r="AGB375" s="90"/>
      <c r="AGC375" s="90"/>
      <c r="AGD375" s="90"/>
      <c r="AGE375" s="90"/>
      <c r="AGF375" s="90"/>
      <c r="AGG375" s="90"/>
      <c r="AGH375" s="90"/>
      <c r="AGI375" s="90"/>
      <c r="AGJ375" s="90"/>
      <c r="AGK375" s="90"/>
      <c r="AGL375" s="90"/>
      <c r="AGM375" s="90"/>
      <c r="AGN375" s="90"/>
      <c r="AGO375" s="90"/>
      <c r="AGP375" s="90"/>
      <c r="AGQ375" s="90"/>
      <c r="AGR375" s="90"/>
      <c r="AGS375" s="90"/>
      <c r="AGT375" s="90"/>
      <c r="AGU375" s="90"/>
      <c r="AGV375" s="90"/>
      <c r="AGW375" s="90"/>
      <c r="AGX375" s="90"/>
      <c r="AGY375" s="90"/>
      <c r="AGZ375" s="90"/>
      <c r="AHA375" s="90"/>
      <c r="AHB375" s="90"/>
      <c r="AHC375" s="90"/>
      <c r="AHD375" s="90"/>
      <c r="AHE375" s="90"/>
      <c r="AHF375" s="90"/>
      <c r="AHG375" s="90"/>
      <c r="AHH375" s="90"/>
      <c r="AHI375" s="90"/>
      <c r="AHJ375" s="90"/>
      <c r="AHK375" s="90"/>
      <c r="AHL375" s="90"/>
      <c r="AHM375" s="90"/>
      <c r="AHN375" s="90"/>
      <c r="AHO375" s="90"/>
      <c r="AHP375" s="90"/>
      <c r="AHQ375" s="90"/>
      <c r="AHR375" s="90"/>
      <c r="AHS375" s="90"/>
      <c r="AHT375" s="90"/>
      <c r="AHU375" s="90"/>
      <c r="AHV375" s="90"/>
      <c r="AHW375" s="90"/>
      <c r="AHX375" s="90"/>
      <c r="AHY375" s="90"/>
      <c r="AHZ375" s="90"/>
      <c r="AIA375" s="90"/>
      <c r="AIB375" s="90"/>
      <c r="AIC375" s="90"/>
      <c r="AID375" s="90"/>
      <c r="AIE375" s="90"/>
      <c r="AIF375" s="90"/>
      <c r="AIG375" s="90"/>
      <c r="AIH375" s="90"/>
      <c r="AII375" s="90"/>
      <c r="AIJ375" s="90"/>
      <c r="AIK375" s="90"/>
      <c r="AIL375" s="90"/>
      <c r="AIM375" s="90"/>
      <c r="AIN375" s="90"/>
      <c r="AIO375" s="90"/>
      <c r="AIP375" s="90"/>
      <c r="AIQ375" s="90"/>
      <c r="AIR375" s="90"/>
      <c r="AIS375" s="90"/>
      <c r="AIT375" s="90"/>
      <c r="AIU375" s="90"/>
      <c r="AIV375" s="90"/>
      <c r="AIW375" s="90"/>
      <c r="AIX375" s="90"/>
      <c r="AIY375" s="90"/>
      <c r="AIZ375" s="90"/>
      <c r="AJA375" s="90"/>
      <c r="AJB375" s="90"/>
      <c r="AJC375" s="90"/>
      <c r="AJD375" s="90"/>
      <c r="AJE375" s="90"/>
      <c r="AJF375" s="90"/>
      <c r="AJG375" s="90"/>
      <c r="AJH375" s="90"/>
      <c r="AJI375" s="90"/>
      <c r="AJJ375" s="90"/>
      <c r="AJK375" s="90"/>
      <c r="AJL375" s="90"/>
      <c r="AJM375" s="90"/>
      <c r="AJN375" s="90"/>
      <c r="AJO375" s="90"/>
      <c r="AJP375" s="90"/>
      <c r="AJQ375" s="90"/>
      <c r="AJR375" s="90"/>
      <c r="AJS375" s="90"/>
      <c r="AJT375" s="90"/>
      <c r="AJU375" s="90"/>
      <c r="AJV375" s="90"/>
      <c r="AJW375" s="90"/>
      <c r="AJX375" s="90"/>
      <c r="AJY375" s="90"/>
      <c r="AJZ375" s="90"/>
      <c r="AKA375" s="90"/>
      <c r="AKB375" s="90"/>
      <c r="AKC375" s="90"/>
      <c r="AKD375" s="90"/>
      <c r="AKE375" s="90"/>
      <c r="AKF375" s="90"/>
      <c r="AKG375" s="90"/>
      <c r="AKH375" s="90"/>
      <c r="AKI375" s="90"/>
      <c r="AKJ375" s="90"/>
      <c r="AKK375" s="90"/>
      <c r="AKL375" s="90"/>
      <c r="AKM375" s="90"/>
      <c r="AKN375" s="90"/>
      <c r="AKO375" s="90"/>
      <c r="AKP375" s="90"/>
      <c r="AKQ375" s="90"/>
      <c r="AKR375" s="90"/>
      <c r="AKS375" s="90"/>
      <c r="AKT375" s="90"/>
      <c r="AKU375" s="90"/>
      <c r="AKV375" s="90"/>
      <c r="AKW375" s="90"/>
      <c r="AKX375" s="90"/>
      <c r="AKY375" s="90"/>
      <c r="AKZ375" s="90"/>
      <c r="ALA375" s="90"/>
      <c r="ALB375" s="90"/>
      <c r="ALC375" s="90"/>
      <c r="ALD375" s="90"/>
      <c r="ALE375" s="90"/>
      <c r="ALF375" s="90"/>
      <c r="ALG375" s="90"/>
      <c r="ALH375" s="90"/>
      <c r="ALI375" s="90"/>
      <c r="ALJ375" s="90"/>
      <c r="ALK375" s="90"/>
      <c r="ALL375" s="90"/>
      <c r="ALM375" s="90"/>
      <c r="ALN375" s="90"/>
      <c r="ALO375" s="90"/>
      <c r="ALP375" s="90"/>
      <c r="ALQ375" s="90"/>
      <c r="ALR375" s="90"/>
      <c r="ALS375" s="90"/>
      <c r="ALT375" s="90"/>
      <c r="ALU375" s="90"/>
      <c r="ALV375" s="90"/>
      <c r="ALW375" s="90"/>
      <c r="ALX375" s="90"/>
      <c r="ALY375" s="90"/>
      <c r="ALZ375" s="90"/>
      <c r="AMA375" s="90"/>
      <c r="AMB375" s="90"/>
      <c r="AMC375" s="90"/>
      <c r="AMD375" s="90"/>
      <c r="AME375" s="90"/>
      <c r="AMF375" s="90"/>
      <c r="AMG375" s="90"/>
      <c r="AMH375" s="90"/>
    </row>
    <row r="376" spans="1:1023" ht="96.75" customHeight="1">
      <c r="A376" s="430">
        <v>129</v>
      </c>
      <c r="B376" s="433" t="s">
        <v>712</v>
      </c>
      <c r="C376" s="367"/>
      <c r="D376" s="433" t="s">
        <v>245</v>
      </c>
      <c r="E376" s="433" t="s">
        <v>246</v>
      </c>
      <c r="F376" s="427"/>
      <c r="G376" s="424"/>
      <c r="H376" s="368"/>
      <c r="I376" s="425"/>
      <c r="J376" s="136" t="s">
        <v>735</v>
      </c>
      <c r="K376" s="137" t="s">
        <v>1885</v>
      </c>
      <c r="L376" s="425"/>
      <c r="M376" s="425"/>
      <c r="N376" s="426"/>
      <c r="O376" s="369"/>
      <c r="P376" s="391"/>
      <c r="Q376" s="385"/>
      <c r="R376" s="393"/>
      <c r="S376" s="394"/>
      <c r="T376" s="385"/>
      <c r="U376" s="386"/>
      <c r="V376" s="136" t="s">
        <v>112</v>
      </c>
      <c r="W376" s="116" t="s">
        <v>1881</v>
      </c>
      <c r="X376" s="117" t="s">
        <v>1882</v>
      </c>
      <c r="Y376" s="118" t="s">
        <v>1475</v>
      </c>
      <c r="Z376" s="119" t="s">
        <v>1466</v>
      </c>
      <c r="AA376" s="120" t="str">
        <f t="shared" si="454"/>
        <v>Probabilidad</v>
      </c>
      <c r="AB376" s="121" t="s">
        <v>727</v>
      </c>
      <c r="AC376" s="121" t="s">
        <v>728</v>
      </c>
      <c r="AD376" s="122" t="str">
        <f t="shared" si="452"/>
        <v>40%</v>
      </c>
      <c r="AE376" s="121" t="s">
        <v>729</v>
      </c>
      <c r="AF376" s="121" t="s">
        <v>730</v>
      </c>
      <c r="AG376" s="121" t="s">
        <v>731</v>
      </c>
      <c r="AH376" s="123">
        <f>IFERROR(IF(AND(AA375="Probabilidad",AA376="Probabilidad"),(AI375-(+AI375*AD376)),IF(AND(AA376="Probabilidad",AA375="Impacto"),(AI375-(+AI375*AD376)),IF(AA376="Impacto",AI375,""))),"")</f>
        <v>0.216</v>
      </c>
      <c r="AI376" s="122">
        <f t="shared" si="453"/>
        <v>0.216</v>
      </c>
      <c r="AJ376" s="387"/>
      <c r="AK376" s="388"/>
      <c r="AL376" s="124">
        <f t="shared" ref="AL376:AL381" si="513">IFERROR(IF(AND(AA375="Impacto",AA376="Impacto"),(AL375-(+AL375*AD376)),IF(AND(AA376="Impacto",AA375="Probabilidad"),(AL375-(+AL375*AD376)),IF(AA376="Probabilidad",AL375,""))),"")</f>
        <v>0.6</v>
      </c>
      <c r="AM376" s="389"/>
      <c r="AN376" s="388"/>
      <c r="AO376" s="384"/>
      <c r="AP376" s="367"/>
      <c r="AQ376" s="120" t="s">
        <v>118</v>
      </c>
      <c r="AR376" s="119" t="s">
        <v>1886</v>
      </c>
      <c r="AS376" s="119" t="s">
        <v>1466</v>
      </c>
      <c r="AT376" s="126" t="s">
        <v>747</v>
      </c>
      <c r="AU376" s="127" t="s">
        <v>733</v>
      </c>
      <c r="AV376" s="371"/>
      <c r="AW376" s="142" t="s">
        <v>112</v>
      </c>
      <c r="AX376" s="264" t="s">
        <v>2866</v>
      </c>
      <c r="AY376" s="283" t="s">
        <v>3000</v>
      </c>
      <c r="AZ376" s="284" t="s">
        <v>3001</v>
      </c>
      <c r="BA376" s="143" t="s">
        <v>118</v>
      </c>
      <c r="BB376" s="264" t="s">
        <v>2866</v>
      </c>
      <c r="BC376" s="283" t="s">
        <v>3000</v>
      </c>
      <c r="BD376" s="284" t="s">
        <v>3001</v>
      </c>
      <c r="BE376" s="373"/>
      <c r="BF376" s="374"/>
      <c r="BG376" s="374"/>
      <c r="BH376" s="131"/>
    </row>
    <row r="377" spans="1:1023" ht="71.25" customHeight="1">
      <c r="A377" s="430">
        <v>129</v>
      </c>
      <c r="B377" s="433" t="s">
        <v>712</v>
      </c>
      <c r="C377" s="367"/>
      <c r="D377" s="433" t="s">
        <v>245</v>
      </c>
      <c r="E377" s="433" t="s">
        <v>246</v>
      </c>
      <c r="F377" s="427"/>
      <c r="G377" s="424"/>
      <c r="H377" s="368"/>
      <c r="I377" s="425"/>
      <c r="J377" s="136" t="s">
        <v>741</v>
      </c>
      <c r="K377" s="137" t="s">
        <v>1887</v>
      </c>
      <c r="L377" s="425"/>
      <c r="M377" s="425"/>
      <c r="N377" s="426"/>
      <c r="O377" s="369"/>
      <c r="P377" s="391"/>
      <c r="Q377" s="385"/>
      <c r="R377" s="393"/>
      <c r="S377" s="394"/>
      <c r="T377" s="385"/>
      <c r="U377" s="386"/>
      <c r="V377" s="136" t="s">
        <v>124</v>
      </c>
      <c r="W377" s="116" t="s">
        <v>1888</v>
      </c>
      <c r="X377" s="117" t="s">
        <v>1889</v>
      </c>
      <c r="Y377" s="118" t="s">
        <v>1475</v>
      </c>
      <c r="Z377" s="119" t="s">
        <v>1466</v>
      </c>
      <c r="AA377" s="120" t="str">
        <f t="shared" si="454"/>
        <v>Probabilidad</v>
      </c>
      <c r="AB377" s="121" t="s">
        <v>727</v>
      </c>
      <c r="AC377" s="121" t="s">
        <v>728</v>
      </c>
      <c r="AD377" s="122" t="str">
        <f t="shared" si="452"/>
        <v>40%</v>
      </c>
      <c r="AE377" s="121" t="s">
        <v>729</v>
      </c>
      <c r="AF377" s="121" t="s">
        <v>730</v>
      </c>
      <c r="AG377" s="121" t="s">
        <v>731</v>
      </c>
      <c r="AH377" s="123">
        <f t="shared" ref="AH377:AH381" si="514">IFERROR(IF(AND(AA376="Probabilidad",AA377="Probabilidad"),(AI376-(+AI376*AD377)),IF(AND(AA377="Probabilidad",AA376="Impacto"),(AI376-(+AI376*AD377)),IF(AA377="Impacto",AI376,""))),"")</f>
        <v>0.12959999999999999</v>
      </c>
      <c r="AI377" s="122">
        <f t="shared" si="453"/>
        <v>0.12959999999999999</v>
      </c>
      <c r="AJ377" s="387"/>
      <c r="AK377" s="388"/>
      <c r="AL377" s="124">
        <f t="shared" si="513"/>
        <v>0.6</v>
      </c>
      <c r="AM377" s="389"/>
      <c r="AN377" s="388"/>
      <c r="AO377" s="384"/>
      <c r="AP377" s="367"/>
      <c r="AQ377" s="120" t="s">
        <v>128</v>
      </c>
      <c r="AR377" s="119" t="s">
        <v>1883</v>
      </c>
      <c r="AS377" s="119" t="s">
        <v>1466</v>
      </c>
      <c r="AT377" s="126" t="s">
        <v>747</v>
      </c>
      <c r="AU377" s="127" t="s">
        <v>733</v>
      </c>
      <c r="AV377" s="371"/>
      <c r="AW377" s="142" t="s">
        <v>124</v>
      </c>
      <c r="AX377" s="264" t="s">
        <v>2867</v>
      </c>
      <c r="AY377" s="265" t="s">
        <v>3712</v>
      </c>
      <c r="AZ377" s="266" t="s">
        <v>3713</v>
      </c>
      <c r="BA377" s="143" t="s">
        <v>128</v>
      </c>
      <c r="BB377" s="264" t="s">
        <v>2866</v>
      </c>
      <c r="BC377" s="283" t="s">
        <v>3000</v>
      </c>
      <c r="BD377" s="284" t="s">
        <v>3001</v>
      </c>
      <c r="BE377" s="373"/>
      <c r="BF377" s="374"/>
      <c r="BG377" s="374"/>
      <c r="BH377" s="131"/>
    </row>
    <row r="378" spans="1:1023" ht="90.75" customHeight="1">
      <c r="A378" s="430">
        <v>129</v>
      </c>
      <c r="B378" s="433" t="s">
        <v>712</v>
      </c>
      <c r="C378" s="367"/>
      <c r="D378" s="433" t="s">
        <v>245</v>
      </c>
      <c r="E378" s="433" t="s">
        <v>246</v>
      </c>
      <c r="F378" s="427"/>
      <c r="G378" s="424"/>
      <c r="H378" s="368"/>
      <c r="I378" s="425"/>
      <c r="J378" s="136" t="s">
        <v>749</v>
      </c>
      <c r="K378" s="137" t="s">
        <v>1890</v>
      </c>
      <c r="L378" s="425"/>
      <c r="M378" s="425"/>
      <c r="N378" s="426"/>
      <c r="O378" s="369"/>
      <c r="P378" s="391"/>
      <c r="Q378" s="385"/>
      <c r="R378" s="393"/>
      <c r="S378" s="394"/>
      <c r="T378" s="385"/>
      <c r="U378" s="386"/>
      <c r="V378" s="136" t="s">
        <v>131</v>
      </c>
      <c r="W378" s="116" t="s">
        <v>1891</v>
      </c>
      <c r="X378" s="117" t="s">
        <v>1892</v>
      </c>
      <c r="Y378" s="118" t="s">
        <v>1838</v>
      </c>
      <c r="Z378" s="119" t="s">
        <v>1466</v>
      </c>
      <c r="AA378" s="120" t="str">
        <f t="shared" si="454"/>
        <v>Probabilidad</v>
      </c>
      <c r="AB378" s="121" t="s">
        <v>727</v>
      </c>
      <c r="AC378" s="121" t="s">
        <v>728</v>
      </c>
      <c r="AD378" s="122" t="str">
        <f t="shared" si="452"/>
        <v>40%</v>
      </c>
      <c r="AE378" s="121" t="s">
        <v>729</v>
      </c>
      <c r="AF378" s="121" t="s">
        <v>809</v>
      </c>
      <c r="AG378" s="121" t="s">
        <v>731</v>
      </c>
      <c r="AH378" s="123">
        <f t="shared" si="514"/>
        <v>7.7759999999999996E-2</v>
      </c>
      <c r="AI378" s="122">
        <f t="shared" si="453"/>
        <v>7.7759999999999996E-2</v>
      </c>
      <c r="AJ378" s="387"/>
      <c r="AK378" s="388"/>
      <c r="AL378" s="124">
        <f t="shared" si="513"/>
        <v>0.6</v>
      </c>
      <c r="AM378" s="389"/>
      <c r="AN378" s="388"/>
      <c r="AO378" s="384"/>
      <c r="AP378" s="367"/>
      <c r="AQ378" s="120" t="s">
        <v>136</v>
      </c>
      <c r="AR378" s="119" t="s">
        <v>1883</v>
      </c>
      <c r="AS378" s="119" t="s">
        <v>1466</v>
      </c>
      <c r="AT378" s="126" t="s">
        <v>747</v>
      </c>
      <c r="AU378" s="127" t="s">
        <v>733</v>
      </c>
      <c r="AV378" s="371"/>
      <c r="AW378" s="142" t="s">
        <v>131</v>
      </c>
      <c r="AX378" s="264" t="s">
        <v>2866</v>
      </c>
      <c r="AY378" s="285" t="s">
        <v>3714</v>
      </c>
      <c r="AZ378" s="284" t="s">
        <v>3715</v>
      </c>
      <c r="BA378" s="143" t="s">
        <v>136</v>
      </c>
      <c r="BB378" s="264" t="s">
        <v>2866</v>
      </c>
      <c r="BC378" s="283" t="s">
        <v>3000</v>
      </c>
      <c r="BD378" s="284" t="s">
        <v>3001</v>
      </c>
      <c r="BE378" s="373"/>
      <c r="BF378" s="374"/>
      <c r="BG378" s="374"/>
      <c r="BH378" s="131"/>
    </row>
    <row r="379" spans="1:1023" ht="78" customHeight="1">
      <c r="A379" s="430">
        <v>129</v>
      </c>
      <c r="B379" s="433" t="s">
        <v>712</v>
      </c>
      <c r="C379" s="367"/>
      <c r="D379" s="433" t="s">
        <v>245</v>
      </c>
      <c r="E379" s="433" t="s">
        <v>246</v>
      </c>
      <c r="F379" s="427"/>
      <c r="G379" s="424"/>
      <c r="H379" s="368"/>
      <c r="I379" s="425"/>
      <c r="J379" s="136" t="s">
        <v>756</v>
      </c>
      <c r="K379" s="137" t="s">
        <v>1893</v>
      </c>
      <c r="L379" s="425"/>
      <c r="M379" s="425"/>
      <c r="N379" s="426"/>
      <c r="O379" s="369"/>
      <c r="P379" s="391"/>
      <c r="Q379" s="385"/>
      <c r="R379" s="393"/>
      <c r="S379" s="394"/>
      <c r="T379" s="385"/>
      <c r="U379" s="386"/>
      <c r="V379" s="136" t="s">
        <v>139</v>
      </c>
      <c r="W379" s="116" t="s">
        <v>1469</v>
      </c>
      <c r="X379" s="117" t="s">
        <v>1894</v>
      </c>
      <c r="Y379" s="118" t="s">
        <v>1475</v>
      </c>
      <c r="Z379" s="119" t="s">
        <v>1466</v>
      </c>
      <c r="AA379" s="120" t="str">
        <f t="shared" si="454"/>
        <v>Probabilidad</v>
      </c>
      <c r="AB379" s="121" t="s">
        <v>740</v>
      </c>
      <c r="AC379" s="121" t="s">
        <v>728</v>
      </c>
      <c r="AD379" s="122" t="str">
        <f t="shared" si="452"/>
        <v>30%</v>
      </c>
      <c r="AE379" s="121" t="s">
        <v>729</v>
      </c>
      <c r="AF379" s="121" t="s">
        <v>730</v>
      </c>
      <c r="AG379" s="121" t="s">
        <v>731</v>
      </c>
      <c r="AH379" s="123">
        <f t="shared" si="514"/>
        <v>5.4431999999999994E-2</v>
      </c>
      <c r="AI379" s="122">
        <f t="shared" si="453"/>
        <v>5.4431999999999994E-2</v>
      </c>
      <c r="AJ379" s="387"/>
      <c r="AK379" s="388"/>
      <c r="AL379" s="124">
        <f t="shared" si="513"/>
        <v>0.6</v>
      </c>
      <c r="AM379" s="389"/>
      <c r="AN379" s="388"/>
      <c r="AO379" s="384"/>
      <c r="AP379" s="367"/>
      <c r="AQ379" s="120" t="s">
        <v>145</v>
      </c>
      <c r="AR379" s="119" t="s">
        <v>1895</v>
      </c>
      <c r="AS379" s="119" t="s">
        <v>1466</v>
      </c>
      <c r="AT379" s="126" t="s">
        <v>1046</v>
      </c>
      <c r="AU379" s="127" t="s">
        <v>733</v>
      </c>
      <c r="AV379" s="371"/>
      <c r="AW379" s="142" t="s">
        <v>139</v>
      </c>
      <c r="AX379" s="264" t="s">
        <v>2866</v>
      </c>
      <c r="AY379" s="283" t="s">
        <v>3013</v>
      </c>
      <c r="AZ379" s="284" t="s">
        <v>3014</v>
      </c>
      <c r="BA379" s="143" t="s">
        <v>145</v>
      </c>
      <c r="BB379" s="264" t="s">
        <v>2866</v>
      </c>
      <c r="BC379" s="283" t="s">
        <v>3013</v>
      </c>
      <c r="BD379" s="284" t="s">
        <v>3014</v>
      </c>
      <c r="BE379" s="373"/>
      <c r="BF379" s="374"/>
      <c r="BG379" s="374"/>
      <c r="BH379" s="131"/>
    </row>
    <row r="380" spans="1:1023" ht="18.95" customHeight="1">
      <c r="A380" s="430">
        <v>129</v>
      </c>
      <c r="B380" s="433" t="s">
        <v>712</v>
      </c>
      <c r="C380" s="367"/>
      <c r="D380" s="433" t="s">
        <v>245</v>
      </c>
      <c r="E380" s="433" t="s">
        <v>246</v>
      </c>
      <c r="F380" s="427"/>
      <c r="G380" s="424"/>
      <c r="H380" s="368"/>
      <c r="I380" s="425"/>
      <c r="J380" s="136" t="s">
        <v>757</v>
      </c>
      <c r="K380" s="137"/>
      <c r="L380" s="425"/>
      <c r="M380" s="425"/>
      <c r="N380" s="426"/>
      <c r="O380" s="369"/>
      <c r="P380" s="391"/>
      <c r="Q380" s="385"/>
      <c r="R380" s="393"/>
      <c r="S380" s="394"/>
      <c r="T380" s="385"/>
      <c r="U380" s="386"/>
      <c r="V380" s="136" t="s">
        <v>150</v>
      </c>
      <c r="W380" s="116"/>
      <c r="X380" s="117"/>
      <c r="Y380" s="118"/>
      <c r="Z380" s="116"/>
      <c r="AA380" s="120" t="str">
        <f t="shared" si="454"/>
        <v/>
      </c>
      <c r="AB380" s="121"/>
      <c r="AC380" s="121"/>
      <c r="AD380" s="122" t="str">
        <f t="shared" si="452"/>
        <v/>
      </c>
      <c r="AE380" s="121"/>
      <c r="AF380" s="121"/>
      <c r="AG380" s="121"/>
      <c r="AH380" s="123" t="str">
        <f t="shared" si="514"/>
        <v/>
      </c>
      <c r="AI380" s="122" t="str">
        <f t="shared" si="453"/>
        <v/>
      </c>
      <c r="AJ380" s="387"/>
      <c r="AK380" s="388"/>
      <c r="AL380" s="124" t="str">
        <f t="shared" si="513"/>
        <v/>
      </c>
      <c r="AM380" s="389"/>
      <c r="AN380" s="388"/>
      <c r="AO380" s="384"/>
      <c r="AP380" s="367"/>
      <c r="AQ380" s="120" t="s">
        <v>155</v>
      </c>
      <c r="AR380" s="119"/>
      <c r="AS380" s="119"/>
      <c r="AT380" s="126"/>
      <c r="AU380" s="119"/>
      <c r="AV380" s="371"/>
      <c r="AW380" s="142" t="s">
        <v>150</v>
      </c>
      <c r="AX380" s="128"/>
      <c r="AY380" s="129"/>
      <c r="AZ380" s="130"/>
      <c r="BA380" s="143" t="s">
        <v>155</v>
      </c>
      <c r="BB380" s="128"/>
      <c r="BC380" s="128"/>
      <c r="BD380" s="128"/>
      <c r="BE380" s="373"/>
      <c r="BF380" s="374"/>
      <c r="BG380" s="374"/>
      <c r="BH380" s="131"/>
    </row>
    <row r="381" spans="1:1023" ht="23.1" customHeight="1">
      <c r="A381" s="431">
        <v>129</v>
      </c>
      <c r="B381" s="434" t="s">
        <v>712</v>
      </c>
      <c r="C381" s="367"/>
      <c r="D381" s="434" t="s">
        <v>245</v>
      </c>
      <c r="E381" s="434" t="s">
        <v>246</v>
      </c>
      <c r="F381" s="427"/>
      <c r="G381" s="424"/>
      <c r="H381" s="368"/>
      <c r="I381" s="425"/>
      <c r="J381" s="136" t="s">
        <v>758</v>
      </c>
      <c r="K381" s="137"/>
      <c r="L381" s="425"/>
      <c r="M381" s="425"/>
      <c r="N381" s="426"/>
      <c r="O381" s="369"/>
      <c r="P381" s="392"/>
      <c r="Q381" s="385"/>
      <c r="R381" s="393"/>
      <c r="S381" s="394"/>
      <c r="T381" s="385"/>
      <c r="U381" s="386"/>
      <c r="V381" s="136" t="s">
        <v>161</v>
      </c>
      <c r="W381" s="116"/>
      <c r="X381" s="117"/>
      <c r="Y381" s="118"/>
      <c r="Z381" s="116"/>
      <c r="AA381" s="120" t="str">
        <f t="shared" si="454"/>
        <v/>
      </c>
      <c r="AB381" s="121"/>
      <c r="AC381" s="121"/>
      <c r="AD381" s="122" t="str">
        <f t="shared" si="452"/>
        <v/>
      </c>
      <c r="AE381" s="121"/>
      <c r="AF381" s="121"/>
      <c r="AG381" s="121"/>
      <c r="AH381" s="123" t="str">
        <f t="shared" si="514"/>
        <v/>
      </c>
      <c r="AI381" s="122" t="str">
        <f t="shared" si="453"/>
        <v/>
      </c>
      <c r="AJ381" s="387"/>
      <c r="AK381" s="388"/>
      <c r="AL381" s="124" t="str">
        <f t="shared" si="513"/>
        <v/>
      </c>
      <c r="AM381" s="389"/>
      <c r="AN381" s="388"/>
      <c r="AO381" s="384"/>
      <c r="AP381" s="367"/>
      <c r="AQ381" s="120" t="s">
        <v>162</v>
      </c>
      <c r="AR381" s="119"/>
      <c r="AS381" s="119"/>
      <c r="AT381" s="126"/>
      <c r="AU381" s="119"/>
      <c r="AV381" s="372"/>
      <c r="AW381" s="142" t="s">
        <v>161</v>
      </c>
      <c r="AX381" s="128"/>
      <c r="AY381" s="129"/>
      <c r="AZ381" s="130"/>
      <c r="BA381" s="143" t="s">
        <v>162</v>
      </c>
      <c r="BB381" s="128"/>
      <c r="BC381" s="128"/>
      <c r="BD381" s="128"/>
      <c r="BE381" s="373"/>
      <c r="BF381" s="374"/>
      <c r="BG381" s="374"/>
      <c r="BH381" s="131"/>
    </row>
    <row r="382" spans="1:1023" s="144" customFormat="1" ht="82.5" customHeight="1">
      <c r="A382" s="500">
        <v>130</v>
      </c>
      <c r="B382" s="481" t="s">
        <v>712</v>
      </c>
      <c r="C382" s="367" t="s">
        <v>713</v>
      </c>
      <c r="D382" s="481" t="s">
        <v>1303</v>
      </c>
      <c r="E382" s="481" t="s">
        <v>1304</v>
      </c>
      <c r="F382" s="427" t="s">
        <v>1305</v>
      </c>
      <c r="G382" s="367" t="s">
        <v>1896</v>
      </c>
      <c r="H382" s="415" t="str">
        <f>IF(B382="Seguridad_Información","Posibilidad de "&amp;C382&amp;"con "&amp;M382&amp;" "&amp;"por"&amp;" "&amp;I382&amp;" "&amp;"debido a"&amp;" "&amp;L382,"Posibilidad de"&amp;" "&amp;M382&amp;" "&amp;"por"&amp;" "&amp;I382&amp;" debido a"&amp;" "&amp;L382)</f>
        <v>Posibilidad de Afectación Reputacional por indisponibilidad o inexactitud de reportes de negocio e inteligencia competitiva  debido a información sin atributos de calidad y/o controles deficientes en el procesamiento de datos</v>
      </c>
      <c r="I382" s="497" t="s">
        <v>1897</v>
      </c>
      <c r="J382" s="136" t="s">
        <v>717</v>
      </c>
      <c r="K382" s="115" t="s">
        <v>1898</v>
      </c>
      <c r="L382" s="369" t="s">
        <v>1899</v>
      </c>
      <c r="M382" s="418" t="s">
        <v>897</v>
      </c>
      <c r="N382" s="373" t="s">
        <v>1900</v>
      </c>
      <c r="O382" s="369" t="s">
        <v>722</v>
      </c>
      <c r="P382" s="390" t="str">
        <f>IF(OR($O382=[3]Tabla_Probabilidad!$D$30,$O382=[3]Tabla_Probabilidad!$D$32,$O382=[3]Tabla_Probabilidad!$J$32),"Muy Baja",IF(OR($O382=[3]Tabla_Probabilidad!$E$30,$O382=[3]Tabla_Probabilidad!$E$32,$O382=[3]Tabla_Probabilidad!$K$32),"Baja",IF(OR($O382=[3]Tabla_Probabilidad!$F$30,$O382=[3]Tabla_Probabilidad!$F$32,$O382=[3]Tabla_Probabilidad!$L$32),"Media",IF(OR($O382=[3]Tabla_Probabilidad!$G$30,$O382=[3]Tabla_Probabilidad!$G$32,$O382=[3]Tabla_Probabilidad!$M$32),"Alta",IF(OR($O382=[3]Tabla_Probabilidad!$H$30,$O382=[3]Tabla_Probabilidad!$H$32,$O382=[3]Tabla_Probabilidad!$N$32),"Muy Alta","")))))</f>
        <v>Media</v>
      </c>
      <c r="Q382" s="385">
        <f t="shared" ref="Q382" si="515">IF(P382="","",IF(P382="Muy Baja",0.2,IF(P382="Baja",0.4,IF(P382="Media",0.6,IF(P382="Alta",0.8,IF(P382="Muy Alta",1,))))))</f>
        <v>0.6</v>
      </c>
      <c r="R382" s="393" t="s">
        <v>816</v>
      </c>
      <c r="S382" s="394" t="str">
        <f>IF(OR($R382=[3]Tabla_Impacto!$D$24,$R382=[3]Tabla_Impacto!$D$27,$R382=[3]Tabla_Impacto!$J$24,$R382=[3]Tabla_Impacto!$P$26,$R382=[3]Tabla_Impacto!$V$26,$R382=[3]Tabla_Impacto!$AB$26),"Leve",IF(OR($R382=[3]Tabla_Impacto!$E$24,$R382=[3]Tabla_Impacto!$E$27,$R382=[3]Tabla_Impacto!$K$24,$R382=[3]Tabla_Impacto!$Q$26,$R382=[3]Tabla_Impacto!$W$26,$R382=[3]Tabla_Impacto!$AC$26),"Menor",IF(OR($R382=[3]Tabla_Impacto!$F$24,$R382=[3]Tabla_Impacto!$F$27,$R382=[3]Tabla_Impacto!$L$24,$R382=[3]Tabla_Impacto!$R$26,$R382=[3]Tabla_Impacto!$X$26,$R382=[3]Tabla_Impacto!$AD$26),"Moderado",IF(OR($R382=[3]Tabla_Impacto!$G$24,$R382=[3]Tabla_Impacto!$G$27,$R382=[3]Tabla_Impacto!$M$24,$R382=[3]Tabla_Impacto!$S$26,$R382=[3]Tabla_Impacto!$Y$26,$R382=[3]Tabla_Impacto!$AE$26),"Mayor",IF(OR($R382=[3]Tabla_Impacto!$H$24,$R382=[3]Tabla_Impacto!$H$27,$R382=[3]Tabla_Impacto!$N$24,$R382=[3]Tabla_Impacto!$T$26,$R382=[3]Tabla_Impacto!$Z$26,$R382=[3]Tabla_Impacto!$AF$26),"Catastrófico","")))))</f>
        <v>Menor</v>
      </c>
      <c r="T382" s="385">
        <f t="shared" ref="T382" si="516">IF(S382="","",IF(S382="Leve",0.2,IF(S382="Menor",0.4,IF(S382="Moderado",0.6,IF(S382="Mayor",0.8,IF(S382="Catastrófico",1,))))))</f>
        <v>0.4</v>
      </c>
      <c r="U382" s="386" t="str">
        <f t="shared" ref="U382" si="517">IF(OR(AND(P382="Muy Baja",S382="Leve"),AND(P382="Muy Baja",S382="Menor"),AND(P382="Baja",S382="Leve")),"Bajo",IF(OR(AND(P382="Muy baja",S382="Moderado"),AND(P382="Baja",S382="Menor"),AND(P382="Baja",S382="Moderado"),AND(P382="Media",S382="Leve"),AND(P382="Media",S382="Menor"),AND(P382="Media",S382="Moderado"),AND(P382="Alta",S382="Leve"),AND(P382="Alta",S382="Menor")),"Moderado",IF(OR(AND(P382="Muy Baja",S382="Mayor"),AND(P382="Baja",S382="Mayor"),AND(P382="Media",S382="Mayor"),AND(P382="Alta",S382="Moderado"),AND(P382="Alta",S382="Mayor"),AND(P382="Muy Alta",S382="Leve"),AND(P382="Muy Alta",S382="Menor"),AND(P382="Muy Alta",S382="Moderado"),AND(P382="Muy Alta",S382="Mayor")),"Alto",IF(OR(AND(P382="Muy Baja",S382="Catastrófico"),AND(P382="Baja",S382="Catastrófico"),AND(P382="Media",S382="Catastrófico"),AND(P382="Alta",S382="Catastrófico"),AND(P382="Muy Alta",S382="Catastrófico")),"Extremo",""))))</f>
        <v>Moderado</v>
      </c>
      <c r="V382" s="136" t="s">
        <v>91</v>
      </c>
      <c r="W382" s="116" t="s">
        <v>1901</v>
      </c>
      <c r="X382" s="117" t="s">
        <v>1902</v>
      </c>
      <c r="Y382" s="118" t="s">
        <v>94</v>
      </c>
      <c r="Z382" s="116" t="s">
        <v>1903</v>
      </c>
      <c r="AA382" s="120" t="str">
        <f t="shared" si="454"/>
        <v>Probabilidad</v>
      </c>
      <c r="AB382" s="121" t="s">
        <v>727</v>
      </c>
      <c r="AC382" s="121" t="s">
        <v>728</v>
      </c>
      <c r="AD382" s="122" t="str">
        <f t="shared" si="452"/>
        <v>40%</v>
      </c>
      <c r="AE382" s="121" t="s">
        <v>954</v>
      </c>
      <c r="AF382" s="121" t="s">
        <v>730</v>
      </c>
      <c r="AG382" s="121" t="s">
        <v>731</v>
      </c>
      <c r="AH382" s="123">
        <f>IFERROR(IF(AA382="Probabilidad",(Q382-(+Q382*AD382)),IF(AA382="Impacto",Q382,"")),"")</f>
        <v>0.36</v>
      </c>
      <c r="AI382" s="122">
        <f t="shared" si="453"/>
        <v>0.36</v>
      </c>
      <c r="AJ382" s="387" t="str">
        <f t="shared" ref="AJ382" si="518">IFERROR(IF(AK382="","",IF(AK382&lt;=0.2,"Muy Baja",IF(AK382&lt;=0.4,"Baja",IF(AK382&lt;=0.6,"Media",IF(AK382&lt;=0.8,"Alta","Muy Alta"))))),"")</f>
        <v>Muy Baja</v>
      </c>
      <c r="AK382" s="388">
        <f t="shared" ref="AK382" si="519">IFERROR(LOOKUP(MAX(AI382:AI388)+1,(AI382:AI388)),"")</f>
        <v>5.4431999999999994E-2</v>
      </c>
      <c r="AL382" s="124">
        <f>IFERROR(IF(AA382="Impacto",(T382-(+T382*AD382)),IF(AA382="Probabilidad",T382,"")),"")</f>
        <v>0.4</v>
      </c>
      <c r="AM382" s="389" t="str">
        <f t="shared" ref="AM382" si="520">IFERROR(IF(AN382="","",IF(AN382&lt;=0.2,"Leve",IF(AN382&lt;=0.4,"Menor",IF(AN382&lt;=0.6,"Moderado",IF(AN382&lt;=0.8,"Mayor","Catastrófico"))))),"")</f>
        <v>Menor</v>
      </c>
      <c r="AN382" s="388">
        <f t="shared" ref="AN382" si="521">IFERROR(LOOKUP(MAX(AL382:AL388)+1,(AL382:AL388)),"")</f>
        <v>0.4</v>
      </c>
      <c r="AO382" s="384" t="str">
        <f t="shared" ref="AO382" si="522">IFERROR(IF(OR(AND(AJ382="Muy Baja",AM382="Leve"),AND(AJ382="Muy Baja",AM382="Menor"),AND(AJ382="Baja",AM382="Leve")),"Bajo",IF(OR(AND(AJ382="Muy baja",AM382="Moderado"),AND(AJ382="Baja",AM382="Menor"),AND(AJ382="Baja",AM382="Moderado"),AND(AJ382="Media",AM382="Leve"),AND(AJ382="Media",AM382="Menor"),AND(AJ382="Media",AM382="Moderado"),AND(AJ382="Alta",AM382="Leve"),AND(AJ382="Alta",AM382="Menor")),"Moderado",IF(OR(AND(AJ382="Muy Baja",AM382="Mayor"),AND(AJ382="Baja",AM382="Mayor"),AND(AJ382="Media",AM382="Mayor"),AND(AJ382="Alta",AM382="Moderado"),AND(AJ382="Alta",AM382="Mayor"),AND(AJ382="Muy Alta",AM382="Leve"),AND(AJ382="Muy Alta",AM382="Menor"),AND(AJ382="Muy Alta",AM382="Moderado"),AND(AJ382="Muy Alta",AM382="Mayor")),"Alto",IF(OR(AND(AJ382="Muy Baja",AM382="Catastrófico"),AND(AJ382="Baja",AM382="Catastrófico"),AND(AJ382="Media",AM382="Catastrófico"),AND(AJ382="Alta",AM382="Catastrófico"),AND(AJ382="Muy Alta",AM382="Catastrófico")),"Extremo","")))),"")</f>
        <v>Bajo</v>
      </c>
      <c r="AP382" s="367" t="s">
        <v>821</v>
      </c>
      <c r="AQ382" s="120" t="s">
        <v>105</v>
      </c>
      <c r="AR382" s="134" t="s">
        <v>94</v>
      </c>
      <c r="AS382" s="134" t="s">
        <v>94</v>
      </c>
      <c r="AT382" s="134" t="s">
        <v>94</v>
      </c>
      <c r="AU382" s="134" t="s">
        <v>94</v>
      </c>
      <c r="AV382" s="370" t="s">
        <v>1904</v>
      </c>
      <c r="AW382" s="142" t="s">
        <v>91</v>
      </c>
      <c r="AX382" s="253" t="s">
        <v>2866</v>
      </c>
      <c r="AY382" s="273" t="s">
        <v>3716</v>
      </c>
      <c r="AZ382" s="273" t="s">
        <v>3717</v>
      </c>
      <c r="BA382" s="143" t="s">
        <v>105</v>
      </c>
      <c r="BB382" s="128"/>
      <c r="BC382" s="128"/>
      <c r="BD382" s="128"/>
      <c r="BE382" s="373" t="s">
        <v>2891</v>
      </c>
      <c r="BF382" s="374"/>
      <c r="BG382" s="374"/>
      <c r="BH382" s="199"/>
      <c r="BI382" s="501">
        <v>130</v>
      </c>
      <c r="BJ382" s="90"/>
      <c r="BK382" s="90"/>
      <c r="BL382" s="90"/>
      <c r="BM382" s="90"/>
      <c r="BN382" s="90"/>
      <c r="BO382" s="90"/>
      <c r="BP382" s="90"/>
      <c r="BQ382" s="90"/>
      <c r="BR382" s="90"/>
      <c r="BS382" s="90"/>
      <c r="BT382" s="90"/>
      <c r="BU382" s="90"/>
      <c r="BV382" s="90"/>
      <c r="BW382" s="90"/>
      <c r="BX382" s="90"/>
      <c r="BY382" s="90"/>
      <c r="BZ382" s="90"/>
      <c r="CA382" s="90"/>
      <c r="CB382" s="90"/>
      <c r="CC382" s="90"/>
      <c r="CD382" s="90"/>
      <c r="CE382" s="90"/>
      <c r="CF382" s="90"/>
      <c r="CG382" s="90"/>
      <c r="CH382" s="90"/>
      <c r="CI382" s="90"/>
      <c r="CJ382" s="90"/>
      <c r="CK382" s="90"/>
      <c r="CL382" s="90"/>
      <c r="CM382" s="90"/>
      <c r="CN382" s="90"/>
      <c r="CO382" s="90"/>
      <c r="CP382" s="90"/>
      <c r="CQ382" s="90"/>
      <c r="CR382" s="90"/>
      <c r="CS382" s="90"/>
      <c r="CT382" s="90"/>
      <c r="CU382" s="90"/>
      <c r="CV382" s="90"/>
      <c r="CW382" s="90"/>
      <c r="CX382" s="90"/>
      <c r="CY382" s="90"/>
      <c r="CZ382" s="90"/>
      <c r="DA382" s="90"/>
      <c r="DB382" s="90"/>
      <c r="DC382" s="90"/>
      <c r="DD382" s="90"/>
      <c r="DE382" s="90"/>
      <c r="DF382" s="90"/>
      <c r="DG382" s="90"/>
      <c r="DH382" s="90"/>
      <c r="DI382" s="90"/>
      <c r="DJ382" s="90"/>
      <c r="DK382" s="90"/>
      <c r="DL382" s="90"/>
      <c r="DM382" s="90"/>
      <c r="DN382" s="90"/>
      <c r="DO382" s="90"/>
      <c r="DP382" s="90"/>
      <c r="DQ382" s="90"/>
      <c r="DR382" s="90"/>
      <c r="DS382" s="90"/>
      <c r="DT382" s="90"/>
      <c r="DU382" s="90"/>
      <c r="DV382" s="90"/>
      <c r="DW382" s="90"/>
      <c r="DX382" s="90"/>
      <c r="DY382" s="90"/>
      <c r="DZ382" s="90"/>
      <c r="EA382" s="90"/>
      <c r="EB382" s="90"/>
      <c r="EC382" s="90"/>
      <c r="ED382" s="90"/>
      <c r="EE382" s="90"/>
      <c r="EF382" s="90"/>
      <c r="EG382" s="90"/>
      <c r="EH382" s="90"/>
      <c r="EI382" s="90"/>
      <c r="EJ382" s="90"/>
      <c r="EK382" s="90"/>
      <c r="EL382" s="90"/>
      <c r="EM382" s="90"/>
      <c r="EN382" s="90"/>
      <c r="EO382" s="90"/>
      <c r="EP382" s="90"/>
      <c r="EQ382" s="90"/>
      <c r="ER382" s="90"/>
      <c r="ES382" s="90"/>
      <c r="ET382" s="90"/>
      <c r="EU382" s="90"/>
      <c r="EV382" s="90"/>
      <c r="EW382" s="90"/>
      <c r="EX382" s="90"/>
      <c r="EY382" s="90"/>
      <c r="EZ382" s="90"/>
      <c r="FA382" s="90"/>
      <c r="FB382" s="90"/>
      <c r="FC382" s="90"/>
      <c r="FD382" s="90"/>
      <c r="FE382" s="90"/>
      <c r="FF382" s="90"/>
      <c r="FG382" s="90"/>
      <c r="FH382" s="90"/>
      <c r="FI382" s="90"/>
      <c r="FJ382" s="90"/>
      <c r="FK382" s="90"/>
      <c r="FL382" s="90"/>
      <c r="FM382" s="90"/>
      <c r="FN382" s="90"/>
      <c r="FO382" s="90"/>
      <c r="FP382" s="90"/>
      <c r="FQ382" s="90"/>
      <c r="FR382" s="90"/>
      <c r="FS382" s="90"/>
      <c r="FT382" s="90"/>
      <c r="FU382" s="90"/>
      <c r="FV382" s="90"/>
      <c r="FW382" s="90"/>
      <c r="FX382" s="90"/>
      <c r="FY382" s="90"/>
      <c r="FZ382" s="90"/>
      <c r="GA382" s="90"/>
      <c r="GB382" s="90"/>
      <c r="GC382" s="90"/>
      <c r="GD382" s="90"/>
      <c r="GE382" s="90"/>
      <c r="GF382" s="90"/>
      <c r="GG382" s="90"/>
      <c r="GH382" s="90"/>
      <c r="GI382" s="90"/>
      <c r="GJ382" s="90"/>
      <c r="GK382" s="90"/>
      <c r="GL382" s="90"/>
      <c r="GM382" s="90"/>
      <c r="GN382" s="90"/>
      <c r="GO382" s="90"/>
      <c r="GP382" s="90"/>
      <c r="GQ382" s="90"/>
      <c r="GR382" s="90"/>
      <c r="GS382" s="90"/>
      <c r="GT382" s="90"/>
      <c r="GU382" s="90"/>
      <c r="GV382" s="90"/>
      <c r="GW382" s="90"/>
      <c r="GX382" s="90"/>
      <c r="GY382" s="90"/>
      <c r="GZ382" s="90"/>
      <c r="HA382" s="90"/>
      <c r="HB382" s="90"/>
      <c r="HC382" s="90"/>
      <c r="HD382" s="90"/>
      <c r="HE382" s="90"/>
      <c r="HF382" s="90"/>
      <c r="HG382" s="90"/>
      <c r="HH382" s="90"/>
      <c r="HI382" s="90"/>
      <c r="HJ382" s="90"/>
      <c r="HK382" s="90"/>
      <c r="HL382" s="90"/>
      <c r="HM382" s="90"/>
      <c r="HN382" s="90"/>
      <c r="HO382" s="90"/>
      <c r="HP382" s="90"/>
      <c r="HQ382" s="90"/>
      <c r="HR382" s="90"/>
      <c r="HS382" s="90"/>
      <c r="HT382" s="90"/>
      <c r="HU382" s="90"/>
      <c r="HV382" s="90"/>
      <c r="HW382" s="90"/>
      <c r="HX382" s="90"/>
      <c r="HY382" s="90"/>
      <c r="HZ382" s="90"/>
      <c r="IA382" s="90"/>
      <c r="IB382" s="90"/>
      <c r="IC382" s="90"/>
      <c r="ID382" s="90"/>
      <c r="IE382" s="90"/>
      <c r="IF382" s="90"/>
      <c r="IG382" s="90"/>
      <c r="IH382" s="90"/>
      <c r="II382" s="90"/>
      <c r="IJ382" s="90"/>
      <c r="IK382" s="90"/>
      <c r="IL382" s="90"/>
      <c r="IM382" s="90"/>
      <c r="IN382" s="90"/>
      <c r="IO382" s="90"/>
      <c r="IP382" s="90"/>
      <c r="IQ382" s="90"/>
      <c r="IR382" s="90"/>
      <c r="IS382" s="90"/>
      <c r="IT382" s="90"/>
      <c r="IU382" s="90"/>
      <c r="IV382" s="90"/>
      <c r="IW382" s="90"/>
      <c r="IX382" s="90"/>
      <c r="IY382" s="90"/>
      <c r="IZ382" s="90"/>
      <c r="JA382" s="90"/>
      <c r="JB382" s="90"/>
      <c r="JC382" s="90"/>
      <c r="JD382" s="90"/>
      <c r="JE382" s="90"/>
      <c r="JF382" s="90"/>
      <c r="JG382" s="90"/>
      <c r="JH382" s="90"/>
      <c r="JI382" s="90"/>
      <c r="JJ382" s="90"/>
      <c r="JK382" s="90"/>
      <c r="JL382" s="90"/>
      <c r="JM382" s="90"/>
      <c r="JN382" s="90"/>
      <c r="JO382" s="90"/>
      <c r="JP382" s="90"/>
      <c r="JQ382" s="90"/>
      <c r="JR382" s="90"/>
      <c r="JS382" s="90"/>
      <c r="JT382" s="90"/>
      <c r="JU382" s="90"/>
      <c r="JV382" s="90"/>
      <c r="JW382" s="90"/>
      <c r="JX382" s="90"/>
      <c r="JY382" s="90"/>
      <c r="JZ382" s="90"/>
      <c r="KA382" s="90"/>
      <c r="KB382" s="90"/>
      <c r="KC382" s="90"/>
      <c r="KD382" s="90"/>
      <c r="KE382" s="90"/>
      <c r="KF382" s="90"/>
      <c r="KG382" s="90"/>
      <c r="KH382" s="90"/>
      <c r="KI382" s="90"/>
      <c r="KJ382" s="90"/>
      <c r="KK382" s="90"/>
      <c r="KL382" s="90"/>
      <c r="KM382" s="90"/>
      <c r="KN382" s="90"/>
      <c r="KO382" s="90"/>
      <c r="KP382" s="90"/>
      <c r="KQ382" s="90"/>
      <c r="KR382" s="90"/>
      <c r="KS382" s="90"/>
      <c r="KT382" s="90"/>
      <c r="KU382" s="90"/>
      <c r="KV382" s="90"/>
      <c r="KW382" s="90"/>
      <c r="KX382" s="90"/>
      <c r="KY382" s="90"/>
      <c r="KZ382" s="90"/>
      <c r="LA382" s="90"/>
      <c r="LB382" s="90"/>
      <c r="LC382" s="90"/>
      <c r="LD382" s="90"/>
      <c r="LE382" s="90"/>
      <c r="LF382" s="90"/>
      <c r="LG382" s="90"/>
      <c r="LH382" s="90"/>
      <c r="LI382" s="90"/>
      <c r="LJ382" s="90"/>
      <c r="LK382" s="90"/>
      <c r="LL382" s="90"/>
      <c r="LM382" s="90"/>
      <c r="LN382" s="90"/>
      <c r="LO382" s="90"/>
      <c r="LP382" s="90"/>
      <c r="LQ382" s="90"/>
      <c r="LR382" s="90"/>
      <c r="LS382" s="90"/>
      <c r="LT382" s="90"/>
      <c r="LU382" s="90"/>
      <c r="LV382" s="90"/>
      <c r="LW382" s="90"/>
      <c r="LX382" s="90"/>
      <c r="LY382" s="90"/>
      <c r="LZ382" s="90"/>
      <c r="MA382" s="90"/>
      <c r="MB382" s="90"/>
      <c r="MC382" s="90"/>
      <c r="MD382" s="90"/>
      <c r="ME382" s="90"/>
      <c r="MF382" s="90"/>
      <c r="MG382" s="90"/>
      <c r="MH382" s="90"/>
      <c r="MI382" s="90"/>
      <c r="MJ382" s="90"/>
      <c r="MK382" s="90"/>
      <c r="ML382" s="90"/>
      <c r="MM382" s="90"/>
      <c r="MN382" s="90"/>
      <c r="MO382" s="90"/>
      <c r="MP382" s="90"/>
      <c r="MQ382" s="90"/>
      <c r="MR382" s="90"/>
      <c r="MS382" s="90"/>
      <c r="MT382" s="90"/>
      <c r="MU382" s="90"/>
      <c r="MV382" s="90"/>
      <c r="MW382" s="90"/>
      <c r="MX382" s="90"/>
      <c r="MY382" s="90"/>
      <c r="MZ382" s="90"/>
      <c r="NA382" s="90"/>
      <c r="NB382" s="90"/>
      <c r="NC382" s="90"/>
      <c r="ND382" s="90"/>
      <c r="NE382" s="90"/>
      <c r="NF382" s="90"/>
      <c r="NG382" s="90"/>
      <c r="NH382" s="90"/>
      <c r="NI382" s="90"/>
      <c r="NJ382" s="90"/>
      <c r="NK382" s="90"/>
      <c r="NL382" s="90"/>
      <c r="NM382" s="90"/>
      <c r="NN382" s="90"/>
      <c r="NO382" s="90"/>
      <c r="NP382" s="90"/>
      <c r="NQ382" s="90"/>
      <c r="NR382" s="90"/>
      <c r="NS382" s="90"/>
      <c r="NT382" s="90"/>
      <c r="NU382" s="90"/>
      <c r="NV382" s="90"/>
      <c r="NW382" s="90"/>
      <c r="NX382" s="90"/>
      <c r="NY382" s="90"/>
      <c r="NZ382" s="90"/>
      <c r="OA382" s="90"/>
      <c r="OB382" s="90"/>
      <c r="OC382" s="90"/>
      <c r="OD382" s="90"/>
      <c r="OE382" s="90"/>
      <c r="OF382" s="90"/>
      <c r="OG382" s="90"/>
      <c r="OH382" s="90"/>
      <c r="OI382" s="90"/>
      <c r="OJ382" s="90"/>
      <c r="OK382" s="90"/>
      <c r="OL382" s="90"/>
      <c r="OM382" s="90"/>
      <c r="ON382" s="90"/>
      <c r="OO382" s="90"/>
      <c r="OP382" s="90"/>
      <c r="OQ382" s="90"/>
      <c r="OR382" s="90"/>
      <c r="OS382" s="90"/>
      <c r="OT382" s="90"/>
      <c r="OU382" s="90"/>
      <c r="OV382" s="90"/>
      <c r="OW382" s="90"/>
      <c r="OX382" s="90"/>
      <c r="OY382" s="90"/>
      <c r="OZ382" s="90"/>
      <c r="PA382" s="90"/>
      <c r="PB382" s="90"/>
      <c r="PC382" s="90"/>
      <c r="PD382" s="90"/>
      <c r="PE382" s="90"/>
      <c r="PF382" s="90"/>
      <c r="PG382" s="90"/>
      <c r="PH382" s="90"/>
      <c r="PI382" s="90"/>
      <c r="PJ382" s="90"/>
      <c r="PK382" s="90"/>
      <c r="PL382" s="90"/>
      <c r="PM382" s="90"/>
      <c r="PN382" s="90"/>
      <c r="PO382" s="90"/>
      <c r="PP382" s="90"/>
      <c r="PQ382" s="90"/>
      <c r="PR382" s="90"/>
      <c r="PS382" s="90"/>
      <c r="PT382" s="90"/>
      <c r="PU382" s="90"/>
      <c r="PV382" s="90"/>
      <c r="PW382" s="90"/>
      <c r="PX382" s="90"/>
      <c r="PY382" s="90"/>
      <c r="PZ382" s="90"/>
      <c r="QA382" s="90"/>
      <c r="QB382" s="90"/>
      <c r="QC382" s="90"/>
      <c r="QD382" s="90"/>
      <c r="QE382" s="90"/>
      <c r="QF382" s="90"/>
      <c r="QG382" s="90"/>
      <c r="QH382" s="90"/>
      <c r="QI382" s="90"/>
      <c r="QJ382" s="90"/>
      <c r="QK382" s="90"/>
      <c r="QL382" s="90"/>
      <c r="QM382" s="90"/>
      <c r="QN382" s="90"/>
      <c r="QO382" s="90"/>
      <c r="QP382" s="90"/>
      <c r="QQ382" s="90"/>
      <c r="QR382" s="90"/>
      <c r="QS382" s="90"/>
      <c r="QT382" s="90"/>
      <c r="QU382" s="90"/>
      <c r="QV382" s="90"/>
      <c r="QW382" s="90"/>
      <c r="QX382" s="90"/>
      <c r="QY382" s="90"/>
      <c r="QZ382" s="90"/>
      <c r="RA382" s="90"/>
      <c r="RB382" s="90"/>
      <c r="RC382" s="90"/>
      <c r="RD382" s="90"/>
      <c r="RE382" s="90"/>
      <c r="RF382" s="90"/>
      <c r="RG382" s="90"/>
      <c r="RH382" s="90"/>
      <c r="RI382" s="90"/>
      <c r="RJ382" s="90"/>
      <c r="RK382" s="90"/>
      <c r="RL382" s="90"/>
      <c r="RM382" s="90"/>
      <c r="RN382" s="90"/>
      <c r="RO382" s="90"/>
      <c r="RP382" s="90"/>
      <c r="RQ382" s="90"/>
      <c r="RR382" s="90"/>
      <c r="RS382" s="90"/>
      <c r="RT382" s="90"/>
      <c r="RU382" s="90"/>
      <c r="RV382" s="90"/>
      <c r="RW382" s="90"/>
      <c r="RX382" s="90"/>
      <c r="RY382" s="90"/>
      <c r="RZ382" s="90"/>
      <c r="SA382" s="90"/>
      <c r="SB382" s="90"/>
      <c r="SC382" s="90"/>
      <c r="SD382" s="90"/>
      <c r="SE382" s="90"/>
      <c r="SF382" s="90"/>
      <c r="SG382" s="90"/>
      <c r="SH382" s="90"/>
      <c r="SI382" s="90"/>
      <c r="SJ382" s="90"/>
      <c r="SK382" s="90"/>
      <c r="SL382" s="90"/>
      <c r="SM382" s="90"/>
      <c r="SN382" s="90"/>
      <c r="SO382" s="90"/>
      <c r="SP382" s="90"/>
      <c r="SQ382" s="90"/>
      <c r="SR382" s="90"/>
      <c r="SS382" s="90"/>
      <c r="ST382" s="90"/>
      <c r="SU382" s="90"/>
      <c r="SV382" s="90"/>
      <c r="SW382" s="90"/>
      <c r="SX382" s="90"/>
      <c r="SY382" s="90"/>
      <c r="SZ382" s="90"/>
      <c r="TA382" s="90"/>
      <c r="TB382" s="90"/>
      <c r="TC382" s="90"/>
      <c r="TD382" s="90"/>
      <c r="TE382" s="90"/>
      <c r="TF382" s="90"/>
      <c r="TG382" s="90"/>
      <c r="TH382" s="90"/>
      <c r="TI382" s="90"/>
      <c r="TJ382" s="90"/>
      <c r="TK382" s="90"/>
      <c r="TL382" s="90"/>
      <c r="TM382" s="90"/>
      <c r="TN382" s="90"/>
      <c r="TO382" s="90"/>
      <c r="TP382" s="90"/>
      <c r="TQ382" s="90"/>
      <c r="TR382" s="90"/>
      <c r="TS382" s="90"/>
      <c r="TT382" s="90"/>
      <c r="TU382" s="90"/>
      <c r="TV382" s="90"/>
      <c r="TW382" s="90"/>
      <c r="TX382" s="90"/>
      <c r="TY382" s="90"/>
      <c r="TZ382" s="90"/>
      <c r="UA382" s="90"/>
      <c r="UB382" s="90"/>
      <c r="UC382" s="90"/>
      <c r="UD382" s="90"/>
      <c r="UE382" s="90"/>
      <c r="UF382" s="90"/>
      <c r="UG382" s="90"/>
      <c r="UH382" s="90"/>
      <c r="UI382" s="90"/>
      <c r="UJ382" s="90"/>
      <c r="UK382" s="90"/>
      <c r="UL382" s="90"/>
      <c r="UM382" s="90"/>
      <c r="UN382" s="90"/>
      <c r="UO382" s="90"/>
      <c r="UP382" s="90"/>
      <c r="UQ382" s="90"/>
      <c r="UR382" s="90"/>
      <c r="US382" s="90"/>
      <c r="UT382" s="90"/>
      <c r="UU382" s="90"/>
      <c r="UV382" s="90"/>
      <c r="UW382" s="90"/>
      <c r="UX382" s="90"/>
      <c r="UY382" s="90"/>
      <c r="UZ382" s="90"/>
      <c r="VA382" s="90"/>
      <c r="VB382" s="90"/>
      <c r="VC382" s="90"/>
      <c r="VD382" s="90"/>
      <c r="VE382" s="90"/>
      <c r="VF382" s="90"/>
      <c r="VG382" s="90"/>
      <c r="VH382" s="90"/>
      <c r="VI382" s="90"/>
      <c r="VJ382" s="90"/>
      <c r="VK382" s="90"/>
      <c r="VL382" s="90"/>
      <c r="VM382" s="90"/>
      <c r="VN382" s="90"/>
      <c r="VO382" s="90"/>
      <c r="VP382" s="90"/>
      <c r="VQ382" s="90"/>
      <c r="VR382" s="90"/>
      <c r="VS382" s="90"/>
      <c r="VT382" s="90"/>
      <c r="VU382" s="90"/>
      <c r="VV382" s="90"/>
      <c r="VW382" s="90"/>
      <c r="VX382" s="90"/>
      <c r="VY382" s="90"/>
      <c r="VZ382" s="90"/>
      <c r="WA382" s="90"/>
      <c r="WB382" s="90"/>
      <c r="WC382" s="90"/>
      <c r="WD382" s="90"/>
      <c r="WE382" s="90"/>
      <c r="WF382" s="90"/>
      <c r="WG382" s="90"/>
      <c r="WH382" s="90"/>
      <c r="WI382" s="90"/>
      <c r="WJ382" s="90"/>
      <c r="WK382" s="90"/>
      <c r="WL382" s="90"/>
      <c r="WM382" s="90"/>
      <c r="WN382" s="90"/>
      <c r="WO382" s="90"/>
      <c r="WP382" s="90"/>
      <c r="WQ382" s="90"/>
      <c r="WR382" s="90"/>
      <c r="WS382" s="90"/>
      <c r="WT382" s="90"/>
      <c r="WU382" s="90"/>
      <c r="WV382" s="90"/>
      <c r="WW382" s="90"/>
      <c r="WX382" s="90"/>
      <c r="WY382" s="90"/>
      <c r="WZ382" s="90"/>
      <c r="XA382" s="90"/>
      <c r="XB382" s="90"/>
      <c r="XC382" s="90"/>
      <c r="XD382" s="90"/>
      <c r="XE382" s="90"/>
      <c r="XF382" s="90"/>
      <c r="XG382" s="90"/>
      <c r="XH382" s="90"/>
      <c r="XI382" s="90"/>
      <c r="XJ382" s="90"/>
      <c r="XK382" s="90"/>
      <c r="XL382" s="90"/>
      <c r="XM382" s="90"/>
      <c r="XN382" s="90"/>
      <c r="XO382" s="90"/>
      <c r="XP382" s="90"/>
      <c r="XQ382" s="90"/>
      <c r="XR382" s="90"/>
      <c r="XS382" s="90"/>
      <c r="XT382" s="90"/>
      <c r="XU382" s="90"/>
      <c r="XV382" s="90"/>
      <c r="XW382" s="90"/>
      <c r="XX382" s="90"/>
      <c r="XY382" s="90"/>
      <c r="XZ382" s="90"/>
      <c r="YA382" s="90"/>
      <c r="YB382" s="90"/>
      <c r="YC382" s="90"/>
      <c r="YD382" s="90"/>
      <c r="YE382" s="90"/>
      <c r="YF382" s="90"/>
      <c r="YG382" s="90"/>
      <c r="YH382" s="90"/>
      <c r="YI382" s="90"/>
      <c r="YJ382" s="90"/>
      <c r="YK382" s="90"/>
      <c r="YL382" s="90"/>
      <c r="YM382" s="90"/>
      <c r="YN382" s="90"/>
      <c r="YO382" s="90"/>
      <c r="YP382" s="90"/>
      <c r="YQ382" s="90"/>
      <c r="YR382" s="90"/>
      <c r="YS382" s="90"/>
      <c r="YT382" s="90"/>
      <c r="YU382" s="90"/>
      <c r="YV382" s="90"/>
      <c r="YW382" s="90"/>
      <c r="YX382" s="90"/>
      <c r="YY382" s="90"/>
      <c r="YZ382" s="90"/>
      <c r="ZA382" s="90"/>
      <c r="ZB382" s="90"/>
      <c r="ZC382" s="90"/>
      <c r="ZD382" s="90"/>
      <c r="ZE382" s="90"/>
      <c r="ZF382" s="90"/>
      <c r="ZG382" s="90"/>
      <c r="ZH382" s="90"/>
      <c r="ZI382" s="90"/>
      <c r="ZJ382" s="90"/>
      <c r="ZK382" s="90"/>
      <c r="ZL382" s="90"/>
      <c r="ZM382" s="90"/>
      <c r="ZN382" s="90"/>
      <c r="ZO382" s="90"/>
      <c r="ZP382" s="90"/>
      <c r="ZQ382" s="90"/>
      <c r="ZR382" s="90"/>
      <c r="ZS382" s="90"/>
      <c r="ZT382" s="90"/>
      <c r="ZU382" s="90"/>
      <c r="ZV382" s="90"/>
      <c r="ZW382" s="90"/>
      <c r="ZX382" s="90"/>
      <c r="ZY382" s="90"/>
      <c r="ZZ382" s="90"/>
      <c r="AAA382" s="90"/>
      <c r="AAB382" s="90"/>
      <c r="AAC382" s="90"/>
      <c r="AAD382" s="90"/>
      <c r="AAE382" s="90"/>
      <c r="AAF382" s="90"/>
      <c r="AAG382" s="90"/>
      <c r="AAH382" s="90"/>
      <c r="AAI382" s="90"/>
      <c r="AAJ382" s="90"/>
      <c r="AAK382" s="90"/>
      <c r="AAL382" s="90"/>
      <c r="AAM382" s="90"/>
      <c r="AAN382" s="90"/>
      <c r="AAO382" s="90"/>
      <c r="AAP382" s="90"/>
      <c r="AAQ382" s="90"/>
      <c r="AAR382" s="90"/>
      <c r="AAS382" s="90"/>
      <c r="AAT382" s="90"/>
      <c r="AAU382" s="90"/>
      <c r="AAV382" s="90"/>
      <c r="AAW382" s="90"/>
      <c r="AAX382" s="90"/>
      <c r="AAY382" s="90"/>
      <c r="AAZ382" s="90"/>
      <c r="ABA382" s="90"/>
      <c r="ABB382" s="90"/>
      <c r="ABC382" s="90"/>
      <c r="ABD382" s="90"/>
      <c r="ABE382" s="90"/>
      <c r="ABF382" s="90"/>
      <c r="ABG382" s="90"/>
      <c r="ABH382" s="90"/>
      <c r="ABI382" s="90"/>
      <c r="ABJ382" s="90"/>
      <c r="ABK382" s="90"/>
      <c r="ABL382" s="90"/>
      <c r="ABM382" s="90"/>
      <c r="ABN382" s="90"/>
      <c r="ABO382" s="90"/>
      <c r="ABP382" s="90"/>
      <c r="ABQ382" s="90"/>
      <c r="ABR382" s="90"/>
      <c r="ABS382" s="90"/>
      <c r="ABT382" s="90"/>
      <c r="ABU382" s="90"/>
      <c r="ABV382" s="90"/>
      <c r="ABW382" s="90"/>
      <c r="ABX382" s="90"/>
      <c r="ABY382" s="90"/>
      <c r="ABZ382" s="90"/>
      <c r="ACA382" s="90"/>
      <c r="ACB382" s="90"/>
      <c r="ACC382" s="90"/>
      <c r="ACD382" s="90"/>
      <c r="ACE382" s="90"/>
      <c r="ACF382" s="90"/>
      <c r="ACG382" s="90"/>
      <c r="ACH382" s="90"/>
      <c r="ACI382" s="90"/>
      <c r="ACJ382" s="90"/>
      <c r="ACK382" s="90"/>
      <c r="ACL382" s="90"/>
      <c r="ACM382" s="90"/>
      <c r="ACN382" s="90"/>
      <c r="ACO382" s="90"/>
      <c r="ACP382" s="90"/>
      <c r="ACQ382" s="90"/>
      <c r="ACR382" s="90"/>
      <c r="ACS382" s="90"/>
      <c r="ACT382" s="90"/>
      <c r="ACU382" s="90"/>
      <c r="ACV382" s="90"/>
      <c r="ACW382" s="90"/>
      <c r="ACX382" s="90"/>
      <c r="ACY382" s="90"/>
      <c r="ACZ382" s="90"/>
      <c r="ADA382" s="90"/>
      <c r="ADB382" s="90"/>
      <c r="ADC382" s="90"/>
      <c r="ADD382" s="90"/>
      <c r="ADE382" s="90"/>
      <c r="ADF382" s="90"/>
      <c r="ADG382" s="90"/>
      <c r="ADH382" s="90"/>
      <c r="ADI382" s="90"/>
      <c r="ADJ382" s="90"/>
      <c r="ADK382" s="90"/>
      <c r="ADL382" s="90"/>
      <c r="ADM382" s="90"/>
      <c r="ADN382" s="90"/>
      <c r="ADO382" s="90"/>
      <c r="ADP382" s="90"/>
      <c r="ADQ382" s="90"/>
      <c r="ADR382" s="90"/>
      <c r="ADS382" s="90"/>
      <c r="ADT382" s="90"/>
      <c r="ADU382" s="90"/>
      <c r="ADV382" s="90"/>
      <c r="ADW382" s="90"/>
      <c r="ADX382" s="90"/>
      <c r="ADY382" s="90"/>
      <c r="ADZ382" s="90"/>
      <c r="AEA382" s="90"/>
      <c r="AEB382" s="90"/>
      <c r="AEC382" s="90"/>
      <c r="AED382" s="90"/>
      <c r="AEE382" s="90"/>
      <c r="AEF382" s="90"/>
      <c r="AEG382" s="90"/>
      <c r="AEH382" s="90"/>
      <c r="AEI382" s="90"/>
      <c r="AEJ382" s="90"/>
      <c r="AEK382" s="90"/>
      <c r="AEL382" s="90"/>
      <c r="AEM382" s="90"/>
      <c r="AEN382" s="90"/>
      <c r="AEO382" s="90"/>
      <c r="AEP382" s="90"/>
      <c r="AEQ382" s="90"/>
      <c r="AER382" s="90"/>
      <c r="AES382" s="90"/>
      <c r="AET382" s="90"/>
      <c r="AEU382" s="90"/>
      <c r="AEV382" s="90"/>
      <c r="AEW382" s="90"/>
      <c r="AEX382" s="90"/>
      <c r="AEY382" s="90"/>
      <c r="AEZ382" s="90"/>
      <c r="AFA382" s="90"/>
      <c r="AFB382" s="90"/>
      <c r="AFC382" s="90"/>
      <c r="AFD382" s="90"/>
      <c r="AFE382" s="90"/>
      <c r="AFF382" s="90"/>
      <c r="AFG382" s="90"/>
      <c r="AFH382" s="90"/>
      <c r="AFI382" s="90"/>
      <c r="AFJ382" s="90"/>
      <c r="AFK382" s="90"/>
      <c r="AFL382" s="90"/>
      <c r="AFM382" s="90"/>
      <c r="AFN382" s="90"/>
      <c r="AFO382" s="90"/>
      <c r="AFP382" s="90"/>
      <c r="AFQ382" s="90"/>
      <c r="AFR382" s="90"/>
      <c r="AFS382" s="90"/>
      <c r="AFT382" s="90"/>
      <c r="AFU382" s="90"/>
      <c r="AFV382" s="90"/>
      <c r="AFW382" s="90"/>
      <c r="AFX382" s="90"/>
      <c r="AFY382" s="90"/>
      <c r="AFZ382" s="90"/>
      <c r="AGA382" s="90"/>
      <c r="AGB382" s="90"/>
      <c r="AGC382" s="90"/>
      <c r="AGD382" s="90"/>
      <c r="AGE382" s="90"/>
      <c r="AGF382" s="90"/>
      <c r="AGG382" s="90"/>
      <c r="AGH382" s="90"/>
      <c r="AGI382" s="90"/>
      <c r="AGJ382" s="90"/>
      <c r="AGK382" s="90"/>
      <c r="AGL382" s="90"/>
      <c r="AGM382" s="90"/>
      <c r="AGN382" s="90"/>
      <c r="AGO382" s="90"/>
      <c r="AGP382" s="90"/>
      <c r="AGQ382" s="90"/>
      <c r="AGR382" s="90"/>
      <c r="AGS382" s="90"/>
      <c r="AGT382" s="90"/>
      <c r="AGU382" s="90"/>
      <c r="AGV382" s="90"/>
      <c r="AGW382" s="90"/>
      <c r="AGX382" s="90"/>
      <c r="AGY382" s="90"/>
      <c r="AGZ382" s="90"/>
      <c r="AHA382" s="90"/>
      <c r="AHB382" s="90"/>
      <c r="AHC382" s="90"/>
      <c r="AHD382" s="90"/>
      <c r="AHE382" s="90"/>
      <c r="AHF382" s="90"/>
      <c r="AHG382" s="90"/>
      <c r="AHH382" s="90"/>
      <c r="AHI382" s="90"/>
      <c r="AHJ382" s="90"/>
      <c r="AHK382" s="90"/>
      <c r="AHL382" s="90"/>
      <c r="AHM382" s="90"/>
      <c r="AHN382" s="90"/>
      <c r="AHO382" s="90"/>
      <c r="AHP382" s="90"/>
      <c r="AHQ382" s="90"/>
      <c r="AHR382" s="90"/>
      <c r="AHS382" s="90"/>
      <c r="AHT382" s="90"/>
      <c r="AHU382" s="90"/>
      <c r="AHV382" s="90"/>
      <c r="AHW382" s="90"/>
      <c r="AHX382" s="90"/>
      <c r="AHY382" s="90"/>
      <c r="AHZ382" s="90"/>
      <c r="AIA382" s="90"/>
      <c r="AIB382" s="90"/>
      <c r="AIC382" s="90"/>
      <c r="AID382" s="90"/>
      <c r="AIE382" s="90"/>
      <c r="AIF382" s="90"/>
      <c r="AIG382" s="90"/>
      <c r="AIH382" s="90"/>
      <c r="AII382" s="90"/>
      <c r="AIJ382" s="90"/>
      <c r="AIK382" s="90"/>
      <c r="AIL382" s="90"/>
      <c r="AIM382" s="90"/>
      <c r="AIN382" s="90"/>
      <c r="AIO382" s="90"/>
      <c r="AIP382" s="90"/>
      <c r="AIQ382" s="90"/>
      <c r="AIR382" s="90"/>
      <c r="AIS382" s="90"/>
      <c r="AIT382" s="90"/>
      <c r="AIU382" s="90"/>
      <c r="AIV382" s="90"/>
      <c r="AIW382" s="90"/>
      <c r="AIX382" s="90"/>
      <c r="AIY382" s="90"/>
      <c r="AIZ382" s="90"/>
      <c r="AJA382" s="90"/>
      <c r="AJB382" s="90"/>
      <c r="AJC382" s="90"/>
      <c r="AJD382" s="90"/>
      <c r="AJE382" s="90"/>
      <c r="AJF382" s="90"/>
      <c r="AJG382" s="90"/>
      <c r="AJH382" s="90"/>
      <c r="AJI382" s="90"/>
      <c r="AJJ382" s="90"/>
      <c r="AJK382" s="90"/>
      <c r="AJL382" s="90"/>
      <c r="AJM382" s="90"/>
      <c r="AJN382" s="90"/>
      <c r="AJO382" s="90"/>
      <c r="AJP382" s="90"/>
      <c r="AJQ382" s="90"/>
      <c r="AJR382" s="90"/>
      <c r="AJS382" s="90"/>
      <c r="AJT382" s="90"/>
      <c r="AJU382" s="90"/>
      <c r="AJV382" s="90"/>
      <c r="AJW382" s="90"/>
      <c r="AJX382" s="90"/>
      <c r="AJY382" s="90"/>
      <c r="AJZ382" s="90"/>
      <c r="AKA382" s="90"/>
      <c r="AKB382" s="90"/>
      <c r="AKC382" s="90"/>
      <c r="AKD382" s="90"/>
      <c r="AKE382" s="90"/>
      <c r="AKF382" s="90"/>
      <c r="AKG382" s="90"/>
      <c r="AKH382" s="90"/>
      <c r="AKI382" s="90"/>
      <c r="AKJ382" s="90"/>
      <c r="AKK382" s="90"/>
      <c r="AKL382" s="90"/>
      <c r="AKM382" s="90"/>
      <c r="AKN382" s="90"/>
      <c r="AKO382" s="90"/>
      <c r="AKP382" s="90"/>
      <c r="AKQ382" s="90"/>
      <c r="AKR382" s="90"/>
      <c r="AKS382" s="90"/>
      <c r="AKT382" s="90"/>
      <c r="AKU382" s="90"/>
      <c r="AKV382" s="90"/>
      <c r="AKW382" s="90"/>
      <c r="AKX382" s="90"/>
      <c r="AKY382" s="90"/>
      <c r="AKZ382" s="90"/>
      <c r="ALA382" s="90"/>
      <c r="ALB382" s="90"/>
      <c r="ALC382" s="90"/>
      <c r="ALD382" s="90"/>
      <c r="ALE382" s="90"/>
      <c r="ALF382" s="90"/>
      <c r="ALG382" s="90"/>
      <c r="ALH382" s="90"/>
      <c r="ALI382" s="90"/>
      <c r="ALJ382" s="90"/>
      <c r="ALK382" s="90"/>
      <c r="ALL382" s="90"/>
      <c r="ALM382" s="90"/>
      <c r="ALN382" s="90"/>
      <c r="ALO382" s="90"/>
      <c r="ALP382" s="90"/>
      <c r="ALQ382" s="90"/>
      <c r="ALR382" s="90"/>
      <c r="ALS382" s="90"/>
      <c r="ALT382" s="90"/>
      <c r="ALU382" s="90"/>
      <c r="ALV382" s="90"/>
      <c r="ALW382" s="90"/>
      <c r="ALX382" s="90"/>
      <c r="ALY382" s="90"/>
      <c r="ALZ382" s="90"/>
      <c r="AMA382" s="90"/>
      <c r="AMB382" s="90"/>
      <c r="AMC382" s="90"/>
      <c r="AMD382" s="90"/>
      <c r="AME382" s="90"/>
      <c r="AMF382" s="90"/>
      <c r="AMG382" s="90"/>
      <c r="AMH382" s="90"/>
      <c r="AMI382" s="90"/>
    </row>
    <row r="383" spans="1:1023" ht="99.75" customHeight="1">
      <c r="A383" s="500">
        <v>130</v>
      </c>
      <c r="B383" s="481" t="s">
        <v>712</v>
      </c>
      <c r="C383" s="367"/>
      <c r="D383" s="481" t="s">
        <v>1303</v>
      </c>
      <c r="E383" s="481" t="s">
        <v>1304</v>
      </c>
      <c r="F383" s="427"/>
      <c r="G383" s="367"/>
      <c r="H383" s="416"/>
      <c r="I383" s="498"/>
      <c r="J383" s="136" t="s">
        <v>735</v>
      </c>
      <c r="K383" s="115" t="s">
        <v>1905</v>
      </c>
      <c r="L383" s="369"/>
      <c r="M383" s="419"/>
      <c r="N383" s="374"/>
      <c r="O383" s="369"/>
      <c r="P383" s="391"/>
      <c r="Q383" s="385"/>
      <c r="R383" s="393"/>
      <c r="S383" s="394"/>
      <c r="T383" s="385"/>
      <c r="U383" s="386"/>
      <c r="V383" s="136" t="s">
        <v>112</v>
      </c>
      <c r="W383" s="116" t="s">
        <v>1906</v>
      </c>
      <c r="X383" s="117" t="s">
        <v>1907</v>
      </c>
      <c r="Y383" s="118" t="s">
        <v>94</v>
      </c>
      <c r="Z383" s="116" t="s">
        <v>1903</v>
      </c>
      <c r="AA383" s="120" t="str">
        <f t="shared" si="454"/>
        <v>Probabilidad</v>
      </c>
      <c r="AB383" s="121" t="s">
        <v>727</v>
      </c>
      <c r="AC383" s="121" t="s">
        <v>728</v>
      </c>
      <c r="AD383" s="122" t="str">
        <f t="shared" si="452"/>
        <v>40%</v>
      </c>
      <c r="AE383" s="121" t="s">
        <v>954</v>
      </c>
      <c r="AF383" s="121" t="s">
        <v>730</v>
      </c>
      <c r="AG383" s="121" t="s">
        <v>731</v>
      </c>
      <c r="AH383" s="123">
        <f>IFERROR(IF(AND(AA382="Probabilidad",AA383="Probabilidad"),(AI382-(+AI382*AD383)),IF(AND(AA383="Probabilidad",AA382="Impacto"),(AI382-(+AI382*AD383)),IF(AA383="Impacto",AI382,""))),"")</f>
        <v>0.216</v>
      </c>
      <c r="AI383" s="122">
        <f t="shared" si="453"/>
        <v>0.216</v>
      </c>
      <c r="AJ383" s="387"/>
      <c r="AK383" s="388"/>
      <c r="AL383" s="124">
        <f t="shared" ref="AL383:AL388" si="523">IFERROR(IF(AND(AA382="Impacto",AA383="Impacto"),(AL382-(+AL382*AD383)),IF(AND(AA383="Impacto",AA382="Probabilidad"),(AL382-(+AL382*AD383)),IF(AA383="Probabilidad",AL382,""))),"")</f>
        <v>0.4</v>
      </c>
      <c r="AM383" s="389"/>
      <c r="AN383" s="388"/>
      <c r="AO383" s="384"/>
      <c r="AP383" s="367"/>
      <c r="AQ383" s="120" t="s">
        <v>118</v>
      </c>
      <c r="AR383" s="134" t="s">
        <v>94</v>
      </c>
      <c r="AS383" s="134" t="s">
        <v>94</v>
      </c>
      <c r="AT383" s="134" t="s">
        <v>94</v>
      </c>
      <c r="AU383" s="134" t="s">
        <v>94</v>
      </c>
      <c r="AV383" s="371"/>
      <c r="AW383" s="142" t="s">
        <v>112</v>
      </c>
      <c r="AX383" s="253" t="s">
        <v>2866</v>
      </c>
      <c r="AY383" s="273" t="s">
        <v>3718</v>
      </c>
      <c r="AZ383" s="273" t="s">
        <v>3719</v>
      </c>
      <c r="BA383" s="143" t="s">
        <v>118</v>
      </c>
      <c r="BB383" s="128"/>
      <c r="BC383" s="128"/>
      <c r="BD383" s="128"/>
      <c r="BE383" s="373"/>
      <c r="BF383" s="374"/>
      <c r="BG383" s="374"/>
      <c r="BH383" s="199"/>
      <c r="BI383" s="501"/>
      <c r="AMI383" s="86"/>
    </row>
    <row r="384" spans="1:1023" ht="79.5" customHeight="1">
      <c r="A384" s="500">
        <v>130</v>
      </c>
      <c r="B384" s="481" t="s">
        <v>712</v>
      </c>
      <c r="C384" s="367"/>
      <c r="D384" s="481" t="s">
        <v>1303</v>
      </c>
      <c r="E384" s="481" t="s">
        <v>1304</v>
      </c>
      <c r="F384" s="427"/>
      <c r="G384" s="367"/>
      <c r="H384" s="416"/>
      <c r="I384" s="498"/>
      <c r="J384" s="136" t="s">
        <v>741</v>
      </c>
      <c r="K384" s="115" t="s">
        <v>1908</v>
      </c>
      <c r="L384" s="369"/>
      <c r="M384" s="419"/>
      <c r="N384" s="374"/>
      <c r="O384" s="369"/>
      <c r="P384" s="391"/>
      <c r="Q384" s="385"/>
      <c r="R384" s="393"/>
      <c r="S384" s="394"/>
      <c r="T384" s="385"/>
      <c r="U384" s="386"/>
      <c r="V384" s="136" t="s">
        <v>124</v>
      </c>
      <c r="W384" s="116" t="s">
        <v>1909</v>
      </c>
      <c r="X384" s="117" t="s">
        <v>1910</v>
      </c>
      <c r="Y384" s="118" t="s">
        <v>94</v>
      </c>
      <c r="Z384" s="116" t="s">
        <v>1903</v>
      </c>
      <c r="AA384" s="120" t="str">
        <f t="shared" si="454"/>
        <v>Probabilidad</v>
      </c>
      <c r="AB384" s="121" t="s">
        <v>727</v>
      </c>
      <c r="AC384" s="121" t="s">
        <v>728</v>
      </c>
      <c r="AD384" s="122" t="str">
        <f t="shared" si="452"/>
        <v>40%</v>
      </c>
      <c r="AE384" s="121" t="s">
        <v>954</v>
      </c>
      <c r="AF384" s="121" t="s">
        <v>730</v>
      </c>
      <c r="AG384" s="121" t="s">
        <v>731</v>
      </c>
      <c r="AH384" s="123">
        <f t="shared" ref="AH384:AH388" si="524">IFERROR(IF(AND(AA383="Probabilidad",AA384="Probabilidad"),(AI383-(+AI383*AD384)),IF(AND(AA384="Probabilidad",AA383="Impacto"),(AI383-(+AI383*AD384)),IF(AA384="Impacto",AI383,""))),"")</f>
        <v>0.12959999999999999</v>
      </c>
      <c r="AI384" s="122">
        <f t="shared" si="453"/>
        <v>0.12959999999999999</v>
      </c>
      <c r="AJ384" s="387"/>
      <c r="AK384" s="388"/>
      <c r="AL384" s="124">
        <f t="shared" si="523"/>
        <v>0.4</v>
      </c>
      <c r="AM384" s="389"/>
      <c r="AN384" s="388"/>
      <c r="AO384" s="384"/>
      <c r="AP384" s="367"/>
      <c r="AQ384" s="120" t="s">
        <v>128</v>
      </c>
      <c r="AR384" s="134" t="s">
        <v>94</v>
      </c>
      <c r="AS384" s="134" t="s">
        <v>94</v>
      </c>
      <c r="AT384" s="134" t="s">
        <v>94</v>
      </c>
      <c r="AU384" s="134" t="s">
        <v>94</v>
      </c>
      <c r="AV384" s="371"/>
      <c r="AW384" s="142" t="s">
        <v>124</v>
      </c>
      <c r="AX384" s="253" t="s">
        <v>2866</v>
      </c>
      <c r="AY384" s="273" t="s">
        <v>3718</v>
      </c>
      <c r="AZ384" s="273" t="s">
        <v>3719</v>
      </c>
      <c r="BA384" s="143" t="s">
        <v>128</v>
      </c>
      <c r="BB384" s="128"/>
      <c r="BC384" s="128"/>
      <c r="BD384" s="128"/>
      <c r="BE384" s="373"/>
      <c r="BF384" s="374"/>
      <c r="BG384" s="374"/>
      <c r="BH384" s="199"/>
      <c r="BI384" s="501"/>
      <c r="AMI384" s="86"/>
    </row>
    <row r="385" spans="1:1023" ht="90" customHeight="1">
      <c r="A385" s="500">
        <v>130</v>
      </c>
      <c r="B385" s="481" t="s">
        <v>712</v>
      </c>
      <c r="C385" s="367"/>
      <c r="D385" s="481" t="s">
        <v>1303</v>
      </c>
      <c r="E385" s="481" t="s">
        <v>1304</v>
      </c>
      <c r="F385" s="427"/>
      <c r="G385" s="367"/>
      <c r="H385" s="416"/>
      <c r="I385" s="498"/>
      <c r="J385" s="136" t="s">
        <v>749</v>
      </c>
      <c r="K385" s="115" t="s">
        <v>1911</v>
      </c>
      <c r="L385" s="369"/>
      <c r="M385" s="419"/>
      <c r="N385" s="374"/>
      <c r="O385" s="369"/>
      <c r="P385" s="391"/>
      <c r="Q385" s="385"/>
      <c r="R385" s="393"/>
      <c r="S385" s="394"/>
      <c r="T385" s="385"/>
      <c r="U385" s="386"/>
      <c r="V385" s="136" t="s">
        <v>131</v>
      </c>
      <c r="W385" s="116" t="s">
        <v>1912</v>
      </c>
      <c r="X385" s="117" t="s">
        <v>1913</v>
      </c>
      <c r="Y385" s="118" t="s">
        <v>94</v>
      </c>
      <c r="Z385" s="116" t="s">
        <v>1903</v>
      </c>
      <c r="AA385" s="120" t="str">
        <f t="shared" si="454"/>
        <v>Probabilidad</v>
      </c>
      <c r="AB385" s="121" t="s">
        <v>740</v>
      </c>
      <c r="AC385" s="121" t="s">
        <v>728</v>
      </c>
      <c r="AD385" s="122" t="str">
        <f t="shared" si="452"/>
        <v>30%</v>
      </c>
      <c r="AE385" s="121" t="s">
        <v>954</v>
      </c>
      <c r="AF385" s="121" t="s">
        <v>730</v>
      </c>
      <c r="AG385" s="121" t="s">
        <v>731</v>
      </c>
      <c r="AH385" s="123">
        <f t="shared" si="524"/>
        <v>9.0719999999999995E-2</v>
      </c>
      <c r="AI385" s="122">
        <f t="shared" si="453"/>
        <v>9.0719999999999995E-2</v>
      </c>
      <c r="AJ385" s="387"/>
      <c r="AK385" s="388"/>
      <c r="AL385" s="124">
        <f t="shared" si="523"/>
        <v>0.4</v>
      </c>
      <c r="AM385" s="389"/>
      <c r="AN385" s="388"/>
      <c r="AO385" s="384"/>
      <c r="AP385" s="367"/>
      <c r="AQ385" s="120" t="s">
        <v>136</v>
      </c>
      <c r="AR385" s="134" t="s">
        <v>94</v>
      </c>
      <c r="AS385" s="134" t="s">
        <v>94</v>
      </c>
      <c r="AT385" s="134" t="s">
        <v>94</v>
      </c>
      <c r="AU385" s="134" t="s">
        <v>94</v>
      </c>
      <c r="AV385" s="371"/>
      <c r="AW385" s="142" t="s">
        <v>131</v>
      </c>
      <c r="AX385" s="253" t="s">
        <v>2866</v>
      </c>
      <c r="AY385" s="273" t="s">
        <v>3720</v>
      </c>
      <c r="AZ385" s="273" t="s">
        <v>3721</v>
      </c>
      <c r="BA385" s="143" t="s">
        <v>136</v>
      </c>
      <c r="BB385" s="128"/>
      <c r="BC385" s="128"/>
      <c r="BD385" s="128"/>
      <c r="BE385" s="373"/>
      <c r="BF385" s="374"/>
      <c r="BG385" s="374"/>
      <c r="BH385" s="199"/>
      <c r="BI385" s="501"/>
      <c r="AMI385" s="86"/>
    </row>
    <row r="386" spans="1:1023" ht="98.25" customHeight="1">
      <c r="A386" s="500">
        <v>130</v>
      </c>
      <c r="B386" s="481" t="s">
        <v>712</v>
      </c>
      <c r="C386" s="367"/>
      <c r="D386" s="481" t="s">
        <v>1303</v>
      </c>
      <c r="E386" s="481" t="s">
        <v>1304</v>
      </c>
      <c r="F386" s="427"/>
      <c r="G386" s="367"/>
      <c r="H386" s="416"/>
      <c r="I386" s="498"/>
      <c r="J386" s="136" t="s">
        <v>756</v>
      </c>
      <c r="K386" s="115" t="s">
        <v>1914</v>
      </c>
      <c r="L386" s="369"/>
      <c r="M386" s="419"/>
      <c r="N386" s="374"/>
      <c r="O386" s="369"/>
      <c r="P386" s="391"/>
      <c r="Q386" s="385"/>
      <c r="R386" s="393"/>
      <c r="S386" s="394"/>
      <c r="T386" s="385"/>
      <c r="U386" s="386"/>
      <c r="V386" s="136" t="s">
        <v>139</v>
      </c>
      <c r="W386" s="116" t="s">
        <v>1915</v>
      </c>
      <c r="X386" s="117" t="s">
        <v>1916</v>
      </c>
      <c r="Y386" s="118" t="s">
        <v>94</v>
      </c>
      <c r="Z386" s="116" t="s">
        <v>1903</v>
      </c>
      <c r="AA386" s="120" t="str">
        <f t="shared" si="454"/>
        <v>Probabilidad</v>
      </c>
      <c r="AB386" s="121" t="s">
        <v>727</v>
      </c>
      <c r="AC386" s="121" t="s">
        <v>728</v>
      </c>
      <c r="AD386" s="122" t="str">
        <f t="shared" si="452"/>
        <v>40%</v>
      </c>
      <c r="AE386" s="121" t="s">
        <v>954</v>
      </c>
      <c r="AF386" s="121" t="s">
        <v>809</v>
      </c>
      <c r="AG386" s="121" t="s">
        <v>955</v>
      </c>
      <c r="AH386" s="123">
        <f t="shared" si="524"/>
        <v>5.4431999999999994E-2</v>
      </c>
      <c r="AI386" s="122">
        <f t="shared" si="453"/>
        <v>5.4431999999999994E-2</v>
      </c>
      <c r="AJ386" s="387"/>
      <c r="AK386" s="388"/>
      <c r="AL386" s="124">
        <f t="shared" si="523"/>
        <v>0.4</v>
      </c>
      <c r="AM386" s="389"/>
      <c r="AN386" s="388"/>
      <c r="AO386" s="384"/>
      <c r="AP386" s="367"/>
      <c r="AQ386" s="120" t="s">
        <v>145</v>
      </c>
      <c r="AR386" s="134" t="s">
        <v>94</v>
      </c>
      <c r="AS386" s="134" t="s">
        <v>94</v>
      </c>
      <c r="AT386" s="134" t="s">
        <v>94</v>
      </c>
      <c r="AU386" s="134" t="s">
        <v>94</v>
      </c>
      <c r="AV386" s="371"/>
      <c r="AW386" s="142" t="s">
        <v>139</v>
      </c>
      <c r="AX386" s="253" t="s">
        <v>2866</v>
      </c>
      <c r="AY386" s="273" t="s">
        <v>3722</v>
      </c>
      <c r="AZ386" s="273" t="s">
        <v>3723</v>
      </c>
      <c r="BA386" s="143" t="s">
        <v>145</v>
      </c>
      <c r="BB386" s="128"/>
      <c r="BC386" s="128"/>
      <c r="BD386" s="128"/>
      <c r="BE386" s="373"/>
      <c r="BF386" s="374"/>
      <c r="BG386" s="374"/>
      <c r="BH386" s="199"/>
      <c r="BI386" s="501"/>
      <c r="AMI386" s="86"/>
    </row>
    <row r="387" spans="1:1023" ht="84" customHeight="1">
      <c r="A387" s="500">
        <v>130</v>
      </c>
      <c r="B387" s="481" t="s">
        <v>712</v>
      </c>
      <c r="C387" s="367"/>
      <c r="D387" s="481" t="s">
        <v>1303</v>
      </c>
      <c r="E387" s="481" t="s">
        <v>1304</v>
      </c>
      <c r="F387" s="427"/>
      <c r="G387" s="367"/>
      <c r="H387" s="416"/>
      <c r="I387" s="498"/>
      <c r="J387" s="136" t="s">
        <v>757</v>
      </c>
      <c r="K387" s="115"/>
      <c r="L387" s="369"/>
      <c r="M387" s="419"/>
      <c r="N387" s="374"/>
      <c r="O387" s="369"/>
      <c r="P387" s="391"/>
      <c r="Q387" s="385"/>
      <c r="R387" s="393"/>
      <c r="S387" s="394"/>
      <c r="T387" s="385"/>
      <c r="U387" s="386"/>
      <c r="V387" s="136" t="s">
        <v>150</v>
      </c>
      <c r="W387" s="116"/>
      <c r="X387" s="117"/>
      <c r="Y387" s="118"/>
      <c r="Z387" s="116"/>
      <c r="AA387" s="120" t="str">
        <f t="shared" si="454"/>
        <v/>
      </c>
      <c r="AB387" s="121"/>
      <c r="AC387" s="121"/>
      <c r="AD387" s="122" t="str">
        <f t="shared" si="452"/>
        <v/>
      </c>
      <c r="AE387" s="121"/>
      <c r="AF387" s="121"/>
      <c r="AG387" s="121"/>
      <c r="AH387" s="123" t="str">
        <f t="shared" si="524"/>
        <v/>
      </c>
      <c r="AI387" s="122" t="str">
        <f t="shared" si="453"/>
        <v/>
      </c>
      <c r="AJ387" s="387"/>
      <c r="AK387" s="388"/>
      <c r="AL387" s="124" t="str">
        <f t="shared" si="523"/>
        <v/>
      </c>
      <c r="AM387" s="389"/>
      <c r="AN387" s="388"/>
      <c r="AO387" s="384"/>
      <c r="AP387" s="367"/>
      <c r="AQ387" s="120" t="s">
        <v>155</v>
      </c>
      <c r="AR387" s="134"/>
      <c r="AS387" s="134"/>
      <c r="AT387" s="134"/>
      <c r="AU387" s="134"/>
      <c r="AV387" s="371"/>
      <c r="AW387" s="142" t="s">
        <v>150</v>
      </c>
      <c r="AX387" s="128"/>
      <c r="AY387" s="129"/>
      <c r="AZ387" s="130"/>
      <c r="BA387" s="143" t="s">
        <v>155</v>
      </c>
      <c r="BB387" s="128"/>
      <c r="BC387" s="128"/>
      <c r="BD387" s="128"/>
      <c r="BE387" s="373"/>
      <c r="BF387" s="374"/>
      <c r="BG387" s="374"/>
      <c r="BH387" s="199"/>
      <c r="BI387" s="501"/>
      <c r="AMI387" s="86"/>
    </row>
    <row r="388" spans="1:1023" ht="30" customHeight="1">
      <c r="A388" s="500">
        <v>130</v>
      </c>
      <c r="B388" s="481" t="s">
        <v>712</v>
      </c>
      <c r="C388" s="367"/>
      <c r="D388" s="481" t="s">
        <v>1303</v>
      </c>
      <c r="E388" s="481" t="s">
        <v>1304</v>
      </c>
      <c r="F388" s="427"/>
      <c r="G388" s="367"/>
      <c r="H388" s="417"/>
      <c r="I388" s="499"/>
      <c r="J388" s="136" t="s">
        <v>758</v>
      </c>
      <c r="K388" s="115"/>
      <c r="L388" s="369"/>
      <c r="M388" s="420"/>
      <c r="N388" s="374"/>
      <c r="O388" s="369"/>
      <c r="P388" s="392"/>
      <c r="Q388" s="385"/>
      <c r="R388" s="393"/>
      <c r="S388" s="394"/>
      <c r="T388" s="385"/>
      <c r="U388" s="386"/>
      <c r="V388" s="136" t="s">
        <v>161</v>
      </c>
      <c r="W388" s="116"/>
      <c r="X388" s="117"/>
      <c r="Y388" s="118"/>
      <c r="Z388" s="116"/>
      <c r="AA388" s="120" t="str">
        <f t="shared" si="454"/>
        <v/>
      </c>
      <c r="AB388" s="121"/>
      <c r="AC388" s="121"/>
      <c r="AD388" s="122" t="str">
        <f t="shared" si="452"/>
        <v/>
      </c>
      <c r="AE388" s="121"/>
      <c r="AF388" s="121"/>
      <c r="AG388" s="121"/>
      <c r="AH388" s="123" t="str">
        <f t="shared" si="524"/>
        <v/>
      </c>
      <c r="AI388" s="122" t="str">
        <f t="shared" si="453"/>
        <v/>
      </c>
      <c r="AJ388" s="387"/>
      <c r="AK388" s="388"/>
      <c r="AL388" s="124" t="str">
        <f t="shared" si="523"/>
        <v/>
      </c>
      <c r="AM388" s="389"/>
      <c r="AN388" s="388"/>
      <c r="AO388" s="384"/>
      <c r="AP388" s="367"/>
      <c r="AQ388" s="120" t="s">
        <v>162</v>
      </c>
      <c r="AR388" s="119"/>
      <c r="AS388" s="119"/>
      <c r="AT388" s="126"/>
      <c r="AU388" s="119"/>
      <c r="AV388" s="372"/>
      <c r="AW388" s="142" t="s">
        <v>161</v>
      </c>
      <c r="AX388" s="128"/>
      <c r="AY388" s="129"/>
      <c r="AZ388" s="130"/>
      <c r="BA388" s="143" t="s">
        <v>162</v>
      </c>
      <c r="BB388" s="128"/>
      <c r="BC388" s="128"/>
      <c r="BD388" s="128"/>
      <c r="BE388" s="373"/>
      <c r="BF388" s="374"/>
      <c r="BG388" s="374"/>
      <c r="BH388" s="199"/>
      <c r="BI388" s="501"/>
      <c r="AMI388" s="86"/>
    </row>
    <row r="389" spans="1:1023" s="144" customFormat="1" ht="78" customHeight="1">
      <c r="A389" s="429">
        <v>131</v>
      </c>
      <c r="B389" s="432" t="s">
        <v>712</v>
      </c>
      <c r="C389" s="367" t="s">
        <v>713</v>
      </c>
      <c r="D389" s="432" t="s">
        <v>185</v>
      </c>
      <c r="E389" s="432" t="s">
        <v>1598</v>
      </c>
      <c r="F389" s="427" t="s">
        <v>1599</v>
      </c>
      <c r="G389" s="367" t="s">
        <v>1917</v>
      </c>
      <c r="H389" s="415" t="str">
        <f>IF(B389="Seguridad_Información","Posibilidad de "&amp;C389&amp;"con "&amp;M389&amp;" "&amp;"por"&amp;" "&amp;I389&amp;" "&amp;"debido a"&amp;" "&amp;L389,"Posibilidad de"&amp;" "&amp;M389&amp;" "&amp;"por"&amp;" "&amp;I389&amp;" debido a"&amp;" "&amp;L389)</f>
        <v>Posibilidad de Afectación Económica y Reputacional por proyección Inadecuada de Conceptos Jurídicos debido a falta de claridad y completitud de la solicitud por parte de las áreas y/o interpretación errada de la norma.</v>
      </c>
      <c r="I389" s="497" t="s">
        <v>1918</v>
      </c>
      <c r="J389" s="136" t="s">
        <v>717</v>
      </c>
      <c r="K389" s="115" t="s">
        <v>1919</v>
      </c>
      <c r="L389" s="369" t="s">
        <v>1920</v>
      </c>
      <c r="M389" s="418" t="s">
        <v>763</v>
      </c>
      <c r="N389" s="373" t="s">
        <v>1921</v>
      </c>
      <c r="O389" s="369" t="s">
        <v>722</v>
      </c>
      <c r="P389" s="390" t="str">
        <f>IF(OR($O389=[3]Tabla_Probabilidad!$D$30,$O389=[3]Tabla_Probabilidad!$D$32,$O389=[3]Tabla_Probabilidad!$J$32),"Muy Baja",IF(OR($O389=[3]Tabla_Probabilidad!$E$30,$O389=[3]Tabla_Probabilidad!$E$32,$O389=[3]Tabla_Probabilidad!$K$32),"Baja",IF(OR($O389=[3]Tabla_Probabilidad!$F$30,$O389=[3]Tabla_Probabilidad!$F$32,$O389=[3]Tabla_Probabilidad!$L$32),"Media",IF(OR($O389=[3]Tabla_Probabilidad!$G$30,$O389=[3]Tabla_Probabilidad!$G$32,$O389=[3]Tabla_Probabilidad!$M$32),"Alta",IF(OR($O389=[3]Tabla_Probabilidad!$H$30,$O389=[3]Tabla_Probabilidad!$H$32,$O389=[3]Tabla_Probabilidad!$N$32),"Muy Alta","")))))</f>
        <v>Media</v>
      </c>
      <c r="Q389" s="385">
        <f t="shared" ref="Q389" si="525">IF(P389="","",IF(P389="Muy Baja",0.2,IF(P389="Baja",0.4,IF(P389="Media",0.6,IF(P389="Alta",0.8,IF(P389="Muy Alta",1,))))))</f>
        <v>0.6</v>
      </c>
      <c r="R389" s="393" t="s">
        <v>816</v>
      </c>
      <c r="S389" s="394" t="str">
        <f>IF(OR($R389=[3]Tabla_Impacto!$D$24,$R389=[3]Tabla_Impacto!$D$27,$R389=[3]Tabla_Impacto!$J$24,$R389=[3]Tabla_Impacto!$P$26,$R389=[3]Tabla_Impacto!$V$26,$R389=[3]Tabla_Impacto!$AB$26),"Leve",IF(OR($R389=[3]Tabla_Impacto!$E$24,$R389=[3]Tabla_Impacto!$E$27,$R389=[3]Tabla_Impacto!$K$24,$R389=[3]Tabla_Impacto!$Q$26,$R389=[3]Tabla_Impacto!$W$26,$R389=[3]Tabla_Impacto!$AC$26),"Menor",IF(OR($R389=[3]Tabla_Impacto!$F$24,$R389=[3]Tabla_Impacto!$F$27,$R389=[3]Tabla_Impacto!$L$24,$R389=[3]Tabla_Impacto!$R$26,$R389=[3]Tabla_Impacto!$X$26,$R389=[3]Tabla_Impacto!$AD$26),"Moderado",IF(OR($R389=[3]Tabla_Impacto!$G$24,$R389=[3]Tabla_Impacto!$G$27,$R389=[3]Tabla_Impacto!$M$24,$R389=[3]Tabla_Impacto!$S$26,$R389=[3]Tabla_Impacto!$Y$26,$R389=[3]Tabla_Impacto!$AE$26),"Mayor",IF(OR($R389=[3]Tabla_Impacto!$H$24,$R389=[3]Tabla_Impacto!$H$27,$R389=[3]Tabla_Impacto!$N$24,$R389=[3]Tabla_Impacto!$T$26,$R389=[3]Tabla_Impacto!$Z$26,$R389=[3]Tabla_Impacto!$AF$26),"Catastrófico","")))))</f>
        <v>Menor</v>
      </c>
      <c r="T389" s="385">
        <f t="shared" ref="T389" si="526">IF(S389="","",IF(S389="Leve",0.2,IF(S389="Menor",0.4,IF(S389="Moderado",0.6,IF(S389="Mayor",0.8,IF(S389="Catastrófico",1,))))))</f>
        <v>0.4</v>
      </c>
      <c r="U389" s="386" t="str">
        <f t="shared" ref="U389" si="527">IF(OR(AND(P389="Muy Baja",S389="Leve"),AND(P389="Muy Baja",S389="Menor"),AND(P389="Baja",S389="Leve")),"Bajo",IF(OR(AND(P389="Muy baja",S389="Moderado"),AND(P389="Baja",S389="Menor"),AND(P389="Baja",S389="Moderado"),AND(P389="Media",S389="Leve"),AND(P389="Media",S389="Menor"),AND(P389="Media",S389="Moderado"),AND(P389="Alta",S389="Leve"),AND(P389="Alta",S389="Menor")),"Moderado",IF(OR(AND(P389="Muy Baja",S389="Mayor"),AND(P389="Baja",S389="Mayor"),AND(P389="Media",S389="Mayor"),AND(P389="Alta",S389="Moderado"),AND(P389="Alta",S389="Mayor"),AND(P389="Muy Alta",S389="Leve"),AND(P389="Muy Alta",S389="Menor"),AND(P389="Muy Alta",S389="Moderado"),AND(P389="Muy Alta",S389="Mayor")),"Alto",IF(OR(AND(P389="Muy Baja",S389="Catastrófico"),AND(P389="Baja",S389="Catastrófico"),AND(P389="Media",S389="Catastrófico"),AND(P389="Alta",S389="Catastrófico"),AND(P389="Muy Alta",S389="Catastrófico")),"Extremo",""))))</f>
        <v>Moderado</v>
      </c>
      <c r="V389" s="136" t="s">
        <v>91</v>
      </c>
      <c r="W389" s="116" t="s">
        <v>1922</v>
      </c>
      <c r="X389" s="117" t="s">
        <v>1923</v>
      </c>
      <c r="Y389" s="118" t="s">
        <v>1924</v>
      </c>
      <c r="Z389" s="135" t="s">
        <v>195</v>
      </c>
      <c r="AA389" s="120" t="str">
        <f t="shared" si="454"/>
        <v>Probabilidad</v>
      </c>
      <c r="AB389" s="121" t="s">
        <v>727</v>
      </c>
      <c r="AC389" s="121" t="s">
        <v>728</v>
      </c>
      <c r="AD389" s="122" t="str">
        <f t="shared" si="452"/>
        <v>40%</v>
      </c>
      <c r="AE389" s="121" t="s">
        <v>729</v>
      </c>
      <c r="AF389" s="121" t="s">
        <v>730</v>
      </c>
      <c r="AG389" s="121" t="s">
        <v>731</v>
      </c>
      <c r="AH389" s="123">
        <f>IFERROR(IF(AA389="Probabilidad",(Q389-(+Q389*AD389)),IF(AA389="Impacto",Q389,"")),"")</f>
        <v>0.36</v>
      </c>
      <c r="AI389" s="122">
        <f t="shared" si="453"/>
        <v>0.36</v>
      </c>
      <c r="AJ389" s="387" t="str">
        <f t="shared" ref="AJ389" si="528">IFERROR(IF(AK389="","",IF(AK389&lt;=0.2,"Muy Baja",IF(AK389&lt;=0.4,"Baja",IF(AK389&lt;=0.6,"Media",IF(AK389&lt;=0.8,"Alta","Muy Alta"))))),"")</f>
        <v>Muy Baja</v>
      </c>
      <c r="AK389" s="388">
        <f t="shared" ref="AK389" si="529">IFERROR(LOOKUP(MAX(AI389:AI395)+1,(AI389:AI395)),"")</f>
        <v>0.12959999999999999</v>
      </c>
      <c r="AL389" s="124">
        <f>IFERROR(IF(AA389="Impacto",(T389-(+T389*AD389)),IF(AA389="Probabilidad",T389,"")),"")</f>
        <v>0.4</v>
      </c>
      <c r="AM389" s="389" t="str">
        <f t="shared" ref="AM389" si="530">IFERROR(IF(AN389="","",IF(AN389&lt;=0.2,"Leve",IF(AN389&lt;=0.4,"Menor",IF(AN389&lt;=0.6,"Moderado",IF(AN389&lt;=0.8,"Mayor","Catastrófico"))))),"")</f>
        <v>Menor</v>
      </c>
      <c r="AN389" s="388">
        <f t="shared" ref="AN389" si="531">IFERROR(LOOKUP(MAX(AL389:AL395)+1,(AL389:AL395)),"")</f>
        <v>0.4</v>
      </c>
      <c r="AO389" s="384" t="str">
        <f t="shared" ref="AO389" si="532">IFERROR(IF(OR(AND(AJ389="Muy Baja",AM389="Leve"),AND(AJ389="Muy Baja",AM389="Menor"),AND(AJ389="Baja",AM389="Leve")),"Bajo",IF(OR(AND(AJ389="Muy baja",AM389="Moderado"),AND(AJ389="Baja",AM389="Menor"),AND(AJ389="Baja",AM389="Moderado"),AND(AJ389="Media",AM389="Leve"),AND(AJ389="Media",AM389="Menor"),AND(AJ389="Media",AM389="Moderado"),AND(AJ389="Alta",AM389="Leve"),AND(AJ389="Alta",AM389="Menor")),"Moderado",IF(OR(AND(AJ389="Muy Baja",AM389="Mayor"),AND(AJ389="Baja",AM389="Mayor"),AND(AJ389="Media",AM389="Mayor"),AND(AJ389="Alta",AM389="Moderado"),AND(AJ389="Alta",AM389="Mayor"),AND(AJ389="Muy Alta",AM389="Leve"),AND(AJ389="Muy Alta",AM389="Menor"),AND(AJ389="Muy Alta",AM389="Moderado"),AND(AJ389="Muy Alta",AM389="Mayor")),"Alto",IF(OR(AND(AJ389="Muy Baja",AM389="Catastrófico"),AND(AJ389="Baja",AM389="Catastrófico"),AND(AJ389="Media",AM389="Catastrófico"),AND(AJ389="Alta",AM389="Catastrófico"),AND(AJ389="Muy Alta",AM389="Catastrófico")),"Extremo","")))),"")</f>
        <v>Bajo</v>
      </c>
      <c r="AP389" s="367" t="s">
        <v>821</v>
      </c>
      <c r="AQ389" s="120" t="s">
        <v>105</v>
      </c>
      <c r="AR389" s="134" t="s">
        <v>94</v>
      </c>
      <c r="AS389" s="134" t="s">
        <v>94</v>
      </c>
      <c r="AT389" s="134" t="s">
        <v>94</v>
      </c>
      <c r="AU389" s="134" t="s">
        <v>94</v>
      </c>
      <c r="AV389" s="370" t="s">
        <v>1925</v>
      </c>
      <c r="AW389" s="142" t="s">
        <v>91</v>
      </c>
      <c r="AX389" s="128"/>
      <c r="AY389" s="129" t="s">
        <v>2869</v>
      </c>
      <c r="AZ389" s="130"/>
      <c r="BA389" s="143" t="s">
        <v>105</v>
      </c>
      <c r="BB389" s="128"/>
      <c r="BC389" s="128"/>
      <c r="BD389" s="128"/>
      <c r="BE389" s="373" t="s">
        <v>2891</v>
      </c>
      <c r="BF389" s="374"/>
      <c r="BG389" s="374"/>
      <c r="BH389" s="131"/>
      <c r="BI389" s="90"/>
      <c r="BJ389" s="90"/>
      <c r="BK389" s="90"/>
      <c r="BL389" s="90"/>
      <c r="BM389" s="90"/>
      <c r="BN389" s="90"/>
      <c r="BO389" s="90"/>
      <c r="BP389" s="90"/>
      <c r="BQ389" s="90"/>
      <c r="BR389" s="90"/>
      <c r="BS389" s="90"/>
      <c r="BT389" s="90"/>
      <c r="BU389" s="90"/>
      <c r="BV389" s="90"/>
      <c r="BW389" s="90"/>
      <c r="BX389" s="90"/>
      <c r="BY389" s="90"/>
      <c r="BZ389" s="90"/>
      <c r="CA389" s="90"/>
      <c r="CB389" s="90"/>
      <c r="CC389" s="90"/>
      <c r="CD389" s="90"/>
      <c r="CE389" s="90"/>
      <c r="CF389" s="90"/>
      <c r="CG389" s="90"/>
      <c r="CH389" s="90"/>
      <c r="CI389" s="90"/>
      <c r="CJ389" s="90"/>
      <c r="CK389" s="90"/>
      <c r="CL389" s="90"/>
      <c r="CM389" s="90"/>
      <c r="CN389" s="90"/>
      <c r="CO389" s="90"/>
      <c r="CP389" s="90"/>
      <c r="CQ389" s="90"/>
      <c r="CR389" s="90"/>
      <c r="CS389" s="90"/>
      <c r="CT389" s="90"/>
      <c r="CU389" s="90"/>
      <c r="CV389" s="90"/>
      <c r="CW389" s="90"/>
      <c r="CX389" s="90"/>
      <c r="CY389" s="90"/>
      <c r="CZ389" s="90"/>
      <c r="DA389" s="90"/>
      <c r="DB389" s="90"/>
      <c r="DC389" s="90"/>
      <c r="DD389" s="90"/>
      <c r="DE389" s="90"/>
      <c r="DF389" s="90"/>
      <c r="DG389" s="90"/>
      <c r="DH389" s="90"/>
      <c r="DI389" s="90"/>
      <c r="DJ389" s="90"/>
      <c r="DK389" s="90"/>
      <c r="DL389" s="90"/>
      <c r="DM389" s="90"/>
      <c r="DN389" s="90"/>
      <c r="DO389" s="90"/>
      <c r="DP389" s="90"/>
      <c r="DQ389" s="90"/>
      <c r="DR389" s="90"/>
      <c r="DS389" s="90"/>
      <c r="DT389" s="90"/>
      <c r="DU389" s="90"/>
      <c r="DV389" s="90"/>
      <c r="DW389" s="90"/>
      <c r="DX389" s="90"/>
      <c r="DY389" s="90"/>
      <c r="DZ389" s="90"/>
      <c r="EA389" s="90"/>
      <c r="EB389" s="90"/>
      <c r="EC389" s="90"/>
      <c r="ED389" s="90"/>
      <c r="EE389" s="90"/>
      <c r="EF389" s="90"/>
      <c r="EG389" s="90"/>
      <c r="EH389" s="90"/>
      <c r="EI389" s="90"/>
      <c r="EJ389" s="90"/>
      <c r="EK389" s="90"/>
      <c r="EL389" s="90"/>
      <c r="EM389" s="90"/>
      <c r="EN389" s="90"/>
      <c r="EO389" s="90"/>
      <c r="EP389" s="90"/>
      <c r="EQ389" s="90"/>
      <c r="ER389" s="90"/>
      <c r="ES389" s="90"/>
      <c r="ET389" s="90"/>
      <c r="EU389" s="90"/>
      <c r="EV389" s="90"/>
      <c r="EW389" s="90"/>
      <c r="EX389" s="90"/>
      <c r="EY389" s="90"/>
      <c r="EZ389" s="90"/>
      <c r="FA389" s="90"/>
      <c r="FB389" s="90"/>
      <c r="FC389" s="90"/>
      <c r="FD389" s="90"/>
      <c r="FE389" s="90"/>
      <c r="FF389" s="90"/>
      <c r="FG389" s="90"/>
      <c r="FH389" s="90"/>
      <c r="FI389" s="90"/>
      <c r="FJ389" s="90"/>
      <c r="FK389" s="90"/>
      <c r="FL389" s="90"/>
      <c r="FM389" s="90"/>
      <c r="FN389" s="90"/>
      <c r="FO389" s="90"/>
      <c r="FP389" s="90"/>
      <c r="FQ389" s="90"/>
      <c r="FR389" s="90"/>
      <c r="FS389" s="90"/>
      <c r="FT389" s="90"/>
      <c r="FU389" s="90"/>
      <c r="FV389" s="90"/>
      <c r="FW389" s="90"/>
      <c r="FX389" s="90"/>
      <c r="FY389" s="90"/>
      <c r="FZ389" s="90"/>
      <c r="GA389" s="90"/>
      <c r="GB389" s="90"/>
      <c r="GC389" s="90"/>
      <c r="GD389" s="90"/>
      <c r="GE389" s="90"/>
      <c r="GF389" s="90"/>
      <c r="GG389" s="90"/>
      <c r="GH389" s="90"/>
      <c r="GI389" s="90"/>
      <c r="GJ389" s="90"/>
      <c r="GK389" s="90"/>
      <c r="GL389" s="90"/>
      <c r="GM389" s="90"/>
      <c r="GN389" s="90"/>
      <c r="GO389" s="90"/>
      <c r="GP389" s="90"/>
      <c r="GQ389" s="90"/>
      <c r="GR389" s="90"/>
      <c r="GS389" s="90"/>
      <c r="GT389" s="90"/>
      <c r="GU389" s="90"/>
      <c r="GV389" s="90"/>
      <c r="GW389" s="90"/>
      <c r="GX389" s="90"/>
      <c r="GY389" s="90"/>
      <c r="GZ389" s="90"/>
      <c r="HA389" s="90"/>
      <c r="HB389" s="90"/>
      <c r="HC389" s="90"/>
      <c r="HD389" s="90"/>
      <c r="HE389" s="90"/>
      <c r="HF389" s="90"/>
      <c r="HG389" s="90"/>
      <c r="HH389" s="90"/>
      <c r="HI389" s="90"/>
      <c r="HJ389" s="90"/>
      <c r="HK389" s="90"/>
      <c r="HL389" s="90"/>
      <c r="HM389" s="90"/>
      <c r="HN389" s="90"/>
      <c r="HO389" s="90"/>
      <c r="HP389" s="90"/>
      <c r="HQ389" s="90"/>
      <c r="HR389" s="90"/>
      <c r="HS389" s="90"/>
      <c r="HT389" s="90"/>
      <c r="HU389" s="90"/>
      <c r="HV389" s="90"/>
      <c r="HW389" s="90"/>
      <c r="HX389" s="90"/>
      <c r="HY389" s="90"/>
      <c r="HZ389" s="90"/>
      <c r="IA389" s="90"/>
      <c r="IB389" s="90"/>
      <c r="IC389" s="90"/>
      <c r="ID389" s="90"/>
      <c r="IE389" s="90"/>
      <c r="IF389" s="90"/>
      <c r="IG389" s="90"/>
      <c r="IH389" s="90"/>
      <c r="II389" s="90"/>
      <c r="IJ389" s="90"/>
      <c r="IK389" s="90"/>
      <c r="IL389" s="90"/>
      <c r="IM389" s="90"/>
      <c r="IN389" s="90"/>
      <c r="IO389" s="90"/>
      <c r="IP389" s="90"/>
      <c r="IQ389" s="90"/>
      <c r="IR389" s="90"/>
      <c r="IS389" s="90"/>
      <c r="IT389" s="90"/>
      <c r="IU389" s="90"/>
      <c r="IV389" s="90"/>
      <c r="IW389" s="90"/>
      <c r="IX389" s="90"/>
      <c r="IY389" s="90"/>
      <c r="IZ389" s="90"/>
      <c r="JA389" s="90"/>
      <c r="JB389" s="90"/>
      <c r="JC389" s="90"/>
      <c r="JD389" s="90"/>
      <c r="JE389" s="90"/>
      <c r="JF389" s="90"/>
      <c r="JG389" s="90"/>
      <c r="JH389" s="90"/>
      <c r="JI389" s="90"/>
      <c r="JJ389" s="90"/>
      <c r="JK389" s="90"/>
      <c r="JL389" s="90"/>
      <c r="JM389" s="90"/>
      <c r="JN389" s="90"/>
      <c r="JO389" s="90"/>
      <c r="JP389" s="90"/>
      <c r="JQ389" s="90"/>
      <c r="JR389" s="90"/>
      <c r="JS389" s="90"/>
      <c r="JT389" s="90"/>
      <c r="JU389" s="90"/>
      <c r="JV389" s="90"/>
      <c r="JW389" s="90"/>
      <c r="JX389" s="90"/>
      <c r="JY389" s="90"/>
      <c r="JZ389" s="90"/>
      <c r="KA389" s="90"/>
      <c r="KB389" s="90"/>
      <c r="KC389" s="90"/>
      <c r="KD389" s="90"/>
      <c r="KE389" s="90"/>
      <c r="KF389" s="90"/>
      <c r="KG389" s="90"/>
      <c r="KH389" s="90"/>
      <c r="KI389" s="90"/>
      <c r="KJ389" s="90"/>
      <c r="KK389" s="90"/>
      <c r="KL389" s="90"/>
      <c r="KM389" s="90"/>
      <c r="KN389" s="90"/>
      <c r="KO389" s="90"/>
      <c r="KP389" s="90"/>
      <c r="KQ389" s="90"/>
      <c r="KR389" s="90"/>
      <c r="KS389" s="90"/>
      <c r="KT389" s="90"/>
      <c r="KU389" s="90"/>
      <c r="KV389" s="90"/>
      <c r="KW389" s="90"/>
      <c r="KX389" s="90"/>
      <c r="KY389" s="90"/>
      <c r="KZ389" s="90"/>
      <c r="LA389" s="90"/>
      <c r="LB389" s="90"/>
      <c r="LC389" s="90"/>
      <c r="LD389" s="90"/>
      <c r="LE389" s="90"/>
      <c r="LF389" s="90"/>
      <c r="LG389" s="90"/>
      <c r="LH389" s="90"/>
      <c r="LI389" s="90"/>
      <c r="LJ389" s="90"/>
      <c r="LK389" s="90"/>
      <c r="LL389" s="90"/>
      <c r="LM389" s="90"/>
      <c r="LN389" s="90"/>
      <c r="LO389" s="90"/>
      <c r="LP389" s="90"/>
      <c r="LQ389" s="90"/>
      <c r="LR389" s="90"/>
      <c r="LS389" s="90"/>
      <c r="LT389" s="90"/>
      <c r="LU389" s="90"/>
      <c r="LV389" s="90"/>
      <c r="LW389" s="90"/>
      <c r="LX389" s="90"/>
      <c r="LY389" s="90"/>
      <c r="LZ389" s="90"/>
      <c r="MA389" s="90"/>
      <c r="MB389" s="90"/>
      <c r="MC389" s="90"/>
      <c r="MD389" s="90"/>
      <c r="ME389" s="90"/>
      <c r="MF389" s="90"/>
      <c r="MG389" s="90"/>
      <c r="MH389" s="90"/>
      <c r="MI389" s="90"/>
      <c r="MJ389" s="90"/>
      <c r="MK389" s="90"/>
      <c r="ML389" s="90"/>
      <c r="MM389" s="90"/>
      <c r="MN389" s="90"/>
      <c r="MO389" s="90"/>
      <c r="MP389" s="90"/>
      <c r="MQ389" s="90"/>
      <c r="MR389" s="90"/>
      <c r="MS389" s="90"/>
      <c r="MT389" s="90"/>
      <c r="MU389" s="90"/>
      <c r="MV389" s="90"/>
      <c r="MW389" s="90"/>
      <c r="MX389" s="90"/>
      <c r="MY389" s="90"/>
      <c r="MZ389" s="90"/>
      <c r="NA389" s="90"/>
      <c r="NB389" s="90"/>
      <c r="NC389" s="90"/>
      <c r="ND389" s="90"/>
      <c r="NE389" s="90"/>
      <c r="NF389" s="90"/>
      <c r="NG389" s="90"/>
      <c r="NH389" s="90"/>
      <c r="NI389" s="90"/>
      <c r="NJ389" s="90"/>
      <c r="NK389" s="90"/>
      <c r="NL389" s="90"/>
      <c r="NM389" s="90"/>
      <c r="NN389" s="90"/>
      <c r="NO389" s="90"/>
      <c r="NP389" s="90"/>
      <c r="NQ389" s="90"/>
      <c r="NR389" s="90"/>
      <c r="NS389" s="90"/>
      <c r="NT389" s="90"/>
      <c r="NU389" s="90"/>
      <c r="NV389" s="90"/>
      <c r="NW389" s="90"/>
      <c r="NX389" s="90"/>
      <c r="NY389" s="90"/>
      <c r="NZ389" s="90"/>
      <c r="OA389" s="90"/>
      <c r="OB389" s="90"/>
      <c r="OC389" s="90"/>
      <c r="OD389" s="90"/>
      <c r="OE389" s="90"/>
      <c r="OF389" s="90"/>
      <c r="OG389" s="90"/>
      <c r="OH389" s="90"/>
      <c r="OI389" s="90"/>
      <c r="OJ389" s="90"/>
      <c r="OK389" s="90"/>
      <c r="OL389" s="90"/>
      <c r="OM389" s="90"/>
      <c r="ON389" s="90"/>
      <c r="OO389" s="90"/>
      <c r="OP389" s="90"/>
      <c r="OQ389" s="90"/>
      <c r="OR389" s="90"/>
      <c r="OS389" s="90"/>
      <c r="OT389" s="90"/>
      <c r="OU389" s="90"/>
      <c r="OV389" s="90"/>
      <c r="OW389" s="90"/>
      <c r="OX389" s="90"/>
      <c r="OY389" s="90"/>
      <c r="OZ389" s="90"/>
      <c r="PA389" s="90"/>
      <c r="PB389" s="90"/>
      <c r="PC389" s="90"/>
      <c r="PD389" s="90"/>
      <c r="PE389" s="90"/>
      <c r="PF389" s="90"/>
      <c r="PG389" s="90"/>
      <c r="PH389" s="90"/>
      <c r="PI389" s="90"/>
      <c r="PJ389" s="90"/>
      <c r="PK389" s="90"/>
      <c r="PL389" s="90"/>
      <c r="PM389" s="90"/>
      <c r="PN389" s="90"/>
      <c r="PO389" s="90"/>
      <c r="PP389" s="90"/>
      <c r="PQ389" s="90"/>
      <c r="PR389" s="90"/>
      <c r="PS389" s="90"/>
      <c r="PT389" s="90"/>
      <c r="PU389" s="90"/>
      <c r="PV389" s="90"/>
      <c r="PW389" s="90"/>
      <c r="PX389" s="90"/>
      <c r="PY389" s="90"/>
      <c r="PZ389" s="90"/>
      <c r="QA389" s="90"/>
      <c r="QB389" s="90"/>
      <c r="QC389" s="90"/>
      <c r="QD389" s="90"/>
      <c r="QE389" s="90"/>
      <c r="QF389" s="90"/>
      <c r="QG389" s="90"/>
      <c r="QH389" s="90"/>
      <c r="QI389" s="90"/>
      <c r="QJ389" s="90"/>
      <c r="QK389" s="90"/>
      <c r="QL389" s="90"/>
      <c r="QM389" s="90"/>
      <c r="QN389" s="90"/>
      <c r="QO389" s="90"/>
      <c r="QP389" s="90"/>
      <c r="QQ389" s="90"/>
      <c r="QR389" s="90"/>
      <c r="QS389" s="90"/>
      <c r="QT389" s="90"/>
      <c r="QU389" s="90"/>
      <c r="QV389" s="90"/>
      <c r="QW389" s="90"/>
      <c r="QX389" s="90"/>
      <c r="QY389" s="90"/>
      <c r="QZ389" s="90"/>
      <c r="RA389" s="90"/>
      <c r="RB389" s="90"/>
      <c r="RC389" s="90"/>
      <c r="RD389" s="90"/>
      <c r="RE389" s="90"/>
      <c r="RF389" s="90"/>
      <c r="RG389" s="90"/>
      <c r="RH389" s="90"/>
      <c r="RI389" s="90"/>
      <c r="RJ389" s="90"/>
      <c r="RK389" s="90"/>
      <c r="RL389" s="90"/>
      <c r="RM389" s="90"/>
      <c r="RN389" s="90"/>
      <c r="RO389" s="90"/>
      <c r="RP389" s="90"/>
      <c r="RQ389" s="90"/>
      <c r="RR389" s="90"/>
      <c r="RS389" s="90"/>
      <c r="RT389" s="90"/>
      <c r="RU389" s="90"/>
      <c r="RV389" s="90"/>
      <c r="RW389" s="90"/>
      <c r="RX389" s="90"/>
      <c r="RY389" s="90"/>
      <c r="RZ389" s="90"/>
      <c r="SA389" s="90"/>
      <c r="SB389" s="90"/>
      <c r="SC389" s="90"/>
      <c r="SD389" s="90"/>
      <c r="SE389" s="90"/>
      <c r="SF389" s="90"/>
      <c r="SG389" s="90"/>
      <c r="SH389" s="90"/>
      <c r="SI389" s="90"/>
      <c r="SJ389" s="90"/>
      <c r="SK389" s="90"/>
      <c r="SL389" s="90"/>
      <c r="SM389" s="90"/>
      <c r="SN389" s="90"/>
      <c r="SO389" s="90"/>
      <c r="SP389" s="90"/>
      <c r="SQ389" s="90"/>
      <c r="SR389" s="90"/>
      <c r="SS389" s="90"/>
      <c r="ST389" s="90"/>
      <c r="SU389" s="90"/>
      <c r="SV389" s="90"/>
      <c r="SW389" s="90"/>
      <c r="SX389" s="90"/>
      <c r="SY389" s="90"/>
      <c r="SZ389" s="90"/>
      <c r="TA389" s="90"/>
      <c r="TB389" s="90"/>
      <c r="TC389" s="90"/>
      <c r="TD389" s="90"/>
      <c r="TE389" s="90"/>
      <c r="TF389" s="90"/>
      <c r="TG389" s="90"/>
      <c r="TH389" s="90"/>
      <c r="TI389" s="90"/>
      <c r="TJ389" s="90"/>
      <c r="TK389" s="90"/>
      <c r="TL389" s="90"/>
      <c r="TM389" s="90"/>
      <c r="TN389" s="90"/>
      <c r="TO389" s="90"/>
      <c r="TP389" s="90"/>
      <c r="TQ389" s="90"/>
      <c r="TR389" s="90"/>
      <c r="TS389" s="90"/>
      <c r="TT389" s="90"/>
      <c r="TU389" s="90"/>
      <c r="TV389" s="90"/>
      <c r="TW389" s="90"/>
      <c r="TX389" s="90"/>
      <c r="TY389" s="90"/>
      <c r="TZ389" s="90"/>
      <c r="UA389" s="90"/>
      <c r="UB389" s="90"/>
      <c r="UC389" s="90"/>
      <c r="UD389" s="90"/>
      <c r="UE389" s="90"/>
      <c r="UF389" s="90"/>
      <c r="UG389" s="90"/>
      <c r="UH389" s="90"/>
      <c r="UI389" s="90"/>
      <c r="UJ389" s="90"/>
      <c r="UK389" s="90"/>
      <c r="UL389" s="90"/>
      <c r="UM389" s="90"/>
      <c r="UN389" s="90"/>
      <c r="UO389" s="90"/>
      <c r="UP389" s="90"/>
      <c r="UQ389" s="90"/>
      <c r="UR389" s="90"/>
      <c r="US389" s="90"/>
      <c r="UT389" s="90"/>
      <c r="UU389" s="90"/>
      <c r="UV389" s="90"/>
      <c r="UW389" s="90"/>
      <c r="UX389" s="90"/>
      <c r="UY389" s="90"/>
      <c r="UZ389" s="90"/>
      <c r="VA389" s="90"/>
      <c r="VB389" s="90"/>
      <c r="VC389" s="90"/>
      <c r="VD389" s="90"/>
      <c r="VE389" s="90"/>
      <c r="VF389" s="90"/>
      <c r="VG389" s="90"/>
      <c r="VH389" s="90"/>
      <c r="VI389" s="90"/>
      <c r="VJ389" s="90"/>
      <c r="VK389" s="90"/>
      <c r="VL389" s="90"/>
      <c r="VM389" s="90"/>
      <c r="VN389" s="90"/>
      <c r="VO389" s="90"/>
      <c r="VP389" s="90"/>
      <c r="VQ389" s="90"/>
      <c r="VR389" s="90"/>
      <c r="VS389" s="90"/>
      <c r="VT389" s="90"/>
      <c r="VU389" s="90"/>
      <c r="VV389" s="90"/>
      <c r="VW389" s="90"/>
      <c r="VX389" s="90"/>
      <c r="VY389" s="90"/>
      <c r="VZ389" s="90"/>
      <c r="WA389" s="90"/>
      <c r="WB389" s="90"/>
      <c r="WC389" s="90"/>
      <c r="WD389" s="90"/>
      <c r="WE389" s="90"/>
      <c r="WF389" s="90"/>
      <c r="WG389" s="90"/>
      <c r="WH389" s="90"/>
      <c r="WI389" s="90"/>
      <c r="WJ389" s="90"/>
      <c r="WK389" s="90"/>
      <c r="WL389" s="90"/>
      <c r="WM389" s="90"/>
      <c r="WN389" s="90"/>
      <c r="WO389" s="90"/>
      <c r="WP389" s="90"/>
      <c r="WQ389" s="90"/>
      <c r="WR389" s="90"/>
      <c r="WS389" s="90"/>
      <c r="WT389" s="90"/>
      <c r="WU389" s="90"/>
      <c r="WV389" s="90"/>
      <c r="WW389" s="90"/>
      <c r="WX389" s="90"/>
      <c r="WY389" s="90"/>
      <c r="WZ389" s="90"/>
      <c r="XA389" s="90"/>
      <c r="XB389" s="90"/>
      <c r="XC389" s="90"/>
      <c r="XD389" s="90"/>
      <c r="XE389" s="90"/>
      <c r="XF389" s="90"/>
      <c r="XG389" s="90"/>
      <c r="XH389" s="90"/>
      <c r="XI389" s="90"/>
      <c r="XJ389" s="90"/>
      <c r="XK389" s="90"/>
      <c r="XL389" s="90"/>
      <c r="XM389" s="90"/>
      <c r="XN389" s="90"/>
      <c r="XO389" s="90"/>
      <c r="XP389" s="90"/>
      <c r="XQ389" s="90"/>
      <c r="XR389" s="90"/>
      <c r="XS389" s="90"/>
      <c r="XT389" s="90"/>
      <c r="XU389" s="90"/>
      <c r="XV389" s="90"/>
      <c r="XW389" s="90"/>
      <c r="XX389" s="90"/>
      <c r="XY389" s="90"/>
      <c r="XZ389" s="90"/>
      <c r="YA389" s="90"/>
      <c r="YB389" s="90"/>
      <c r="YC389" s="90"/>
      <c r="YD389" s="90"/>
      <c r="YE389" s="90"/>
      <c r="YF389" s="90"/>
      <c r="YG389" s="90"/>
      <c r="YH389" s="90"/>
      <c r="YI389" s="90"/>
      <c r="YJ389" s="90"/>
      <c r="YK389" s="90"/>
      <c r="YL389" s="90"/>
      <c r="YM389" s="90"/>
      <c r="YN389" s="90"/>
      <c r="YO389" s="90"/>
      <c r="YP389" s="90"/>
      <c r="YQ389" s="90"/>
      <c r="YR389" s="90"/>
      <c r="YS389" s="90"/>
      <c r="YT389" s="90"/>
      <c r="YU389" s="90"/>
      <c r="YV389" s="90"/>
      <c r="YW389" s="90"/>
      <c r="YX389" s="90"/>
      <c r="YY389" s="90"/>
      <c r="YZ389" s="90"/>
      <c r="ZA389" s="90"/>
      <c r="ZB389" s="90"/>
      <c r="ZC389" s="90"/>
      <c r="ZD389" s="90"/>
      <c r="ZE389" s="90"/>
      <c r="ZF389" s="90"/>
      <c r="ZG389" s="90"/>
      <c r="ZH389" s="90"/>
      <c r="ZI389" s="90"/>
      <c r="ZJ389" s="90"/>
      <c r="ZK389" s="90"/>
      <c r="ZL389" s="90"/>
      <c r="ZM389" s="90"/>
      <c r="ZN389" s="90"/>
      <c r="ZO389" s="90"/>
      <c r="ZP389" s="90"/>
      <c r="ZQ389" s="90"/>
      <c r="ZR389" s="90"/>
      <c r="ZS389" s="90"/>
      <c r="ZT389" s="90"/>
      <c r="ZU389" s="90"/>
      <c r="ZV389" s="90"/>
      <c r="ZW389" s="90"/>
      <c r="ZX389" s="90"/>
      <c r="ZY389" s="90"/>
      <c r="ZZ389" s="90"/>
      <c r="AAA389" s="90"/>
      <c r="AAB389" s="90"/>
      <c r="AAC389" s="90"/>
      <c r="AAD389" s="90"/>
      <c r="AAE389" s="90"/>
      <c r="AAF389" s="90"/>
      <c r="AAG389" s="90"/>
      <c r="AAH389" s="90"/>
      <c r="AAI389" s="90"/>
      <c r="AAJ389" s="90"/>
      <c r="AAK389" s="90"/>
      <c r="AAL389" s="90"/>
      <c r="AAM389" s="90"/>
      <c r="AAN389" s="90"/>
      <c r="AAO389" s="90"/>
      <c r="AAP389" s="90"/>
      <c r="AAQ389" s="90"/>
      <c r="AAR389" s="90"/>
      <c r="AAS389" s="90"/>
      <c r="AAT389" s="90"/>
      <c r="AAU389" s="90"/>
      <c r="AAV389" s="90"/>
      <c r="AAW389" s="90"/>
      <c r="AAX389" s="90"/>
      <c r="AAY389" s="90"/>
      <c r="AAZ389" s="90"/>
      <c r="ABA389" s="90"/>
      <c r="ABB389" s="90"/>
      <c r="ABC389" s="90"/>
      <c r="ABD389" s="90"/>
      <c r="ABE389" s="90"/>
      <c r="ABF389" s="90"/>
      <c r="ABG389" s="90"/>
      <c r="ABH389" s="90"/>
      <c r="ABI389" s="90"/>
      <c r="ABJ389" s="90"/>
      <c r="ABK389" s="90"/>
      <c r="ABL389" s="90"/>
      <c r="ABM389" s="90"/>
      <c r="ABN389" s="90"/>
      <c r="ABO389" s="90"/>
      <c r="ABP389" s="90"/>
      <c r="ABQ389" s="90"/>
      <c r="ABR389" s="90"/>
      <c r="ABS389" s="90"/>
      <c r="ABT389" s="90"/>
      <c r="ABU389" s="90"/>
      <c r="ABV389" s="90"/>
      <c r="ABW389" s="90"/>
      <c r="ABX389" s="90"/>
      <c r="ABY389" s="90"/>
      <c r="ABZ389" s="90"/>
      <c r="ACA389" s="90"/>
      <c r="ACB389" s="90"/>
      <c r="ACC389" s="90"/>
      <c r="ACD389" s="90"/>
      <c r="ACE389" s="90"/>
      <c r="ACF389" s="90"/>
      <c r="ACG389" s="90"/>
      <c r="ACH389" s="90"/>
      <c r="ACI389" s="90"/>
      <c r="ACJ389" s="90"/>
      <c r="ACK389" s="90"/>
      <c r="ACL389" s="90"/>
      <c r="ACM389" s="90"/>
      <c r="ACN389" s="90"/>
      <c r="ACO389" s="90"/>
      <c r="ACP389" s="90"/>
      <c r="ACQ389" s="90"/>
      <c r="ACR389" s="90"/>
      <c r="ACS389" s="90"/>
      <c r="ACT389" s="90"/>
      <c r="ACU389" s="90"/>
      <c r="ACV389" s="90"/>
      <c r="ACW389" s="90"/>
      <c r="ACX389" s="90"/>
      <c r="ACY389" s="90"/>
      <c r="ACZ389" s="90"/>
      <c r="ADA389" s="90"/>
      <c r="ADB389" s="90"/>
      <c r="ADC389" s="90"/>
      <c r="ADD389" s="90"/>
      <c r="ADE389" s="90"/>
      <c r="ADF389" s="90"/>
      <c r="ADG389" s="90"/>
      <c r="ADH389" s="90"/>
      <c r="ADI389" s="90"/>
      <c r="ADJ389" s="90"/>
      <c r="ADK389" s="90"/>
      <c r="ADL389" s="90"/>
      <c r="ADM389" s="90"/>
      <c r="ADN389" s="90"/>
      <c r="ADO389" s="90"/>
      <c r="ADP389" s="90"/>
      <c r="ADQ389" s="90"/>
      <c r="ADR389" s="90"/>
      <c r="ADS389" s="90"/>
      <c r="ADT389" s="90"/>
      <c r="ADU389" s="90"/>
      <c r="ADV389" s="90"/>
      <c r="ADW389" s="90"/>
      <c r="ADX389" s="90"/>
      <c r="ADY389" s="90"/>
      <c r="ADZ389" s="90"/>
      <c r="AEA389" s="90"/>
      <c r="AEB389" s="90"/>
      <c r="AEC389" s="90"/>
      <c r="AED389" s="90"/>
      <c r="AEE389" s="90"/>
      <c r="AEF389" s="90"/>
      <c r="AEG389" s="90"/>
      <c r="AEH389" s="90"/>
      <c r="AEI389" s="90"/>
      <c r="AEJ389" s="90"/>
      <c r="AEK389" s="90"/>
      <c r="AEL389" s="90"/>
      <c r="AEM389" s="90"/>
      <c r="AEN389" s="90"/>
      <c r="AEO389" s="90"/>
      <c r="AEP389" s="90"/>
      <c r="AEQ389" s="90"/>
      <c r="AER389" s="90"/>
      <c r="AES389" s="90"/>
      <c r="AET389" s="90"/>
      <c r="AEU389" s="90"/>
      <c r="AEV389" s="90"/>
      <c r="AEW389" s="90"/>
      <c r="AEX389" s="90"/>
      <c r="AEY389" s="90"/>
      <c r="AEZ389" s="90"/>
      <c r="AFA389" s="90"/>
      <c r="AFB389" s="90"/>
      <c r="AFC389" s="90"/>
      <c r="AFD389" s="90"/>
      <c r="AFE389" s="90"/>
      <c r="AFF389" s="90"/>
      <c r="AFG389" s="90"/>
      <c r="AFH389" s="90"/>
      <c r="AFI389" s="90"/>
      <c r="AFJ389" s="90"/>
      <c r="AFK389" s="90"/>
      <c r="AFL389" s="90"/>
      <c r="AFM389" s="90"/>
      <c r="AFN389" s="90"/>
      <c r="AFO389" s="90"/>
      <c r="AFP389" s="90"/>
      <c r="AFQ389" s="90"/>
      <c r="AFR389" s="90"/>
      <c r="AFS389" s="90"/>
      <c r="AFT389" s="90"/>
      <c r="AFU389" s="90"/>
      <c r="AFV389" s="90"/>
      <c r="AFW389" s="90"/>
      <c r="AFX389" s="90"/>
      <c r="AFY389" s="90"/>
      <c r="AFZ389" s="90"/>
      <c r="AGA389" s="90"/>
      <c r="AGB389" s="90"/>
      <c r="AGC389" s="90"/>
      <c r="AGD389" s="90"/>
      <c r="AGE389" s="90"/>
      <c r="AGF389" s="90"/>
      <c r="AGG389" s="90"/>
      <c r="AGH389" s="90"/>
      <c r="AGI389" s="90"/>
      <c r="AGJ389" s="90"/>
      <c r="AGK389" s="90"/>
      <c r="AGL389" s="90"/>
      <c r="AGM389" s="90"/>
      <c r="AGN389" s="90"/>
      <c r="AGO389" s="90"/>
      <c r="AGP389" s="90"/>
      <c r="AGQ389" s="90"/>
      <c r="AGR389" s="90"/>
      <c r="AGS389" s="90"/>
      <c r="AGT389" s="90"/>
      <c r="AGU389" s="90"/>
      <c r="AGV389" s="90"/>
      <c r="AGW389" s="90"/>
      <c r="AGX389" s="90"/>
      <c r="AGY389" s="90"/>
      <c r="AGZ389" s="90"/>
      <c r="AHA389" s="90"/>
      <c r="AHB389" s="90"/>
      <c r="AHC389" s="90"/>
      <c r="AHD389" s="90"/>
      <c r="AHE389" s="90"/>
      <c r="AHF389" s="90"/>
      <c r="AHG389" s="90"/>
      <c r="AHH389" s="90"/>
      <c r="AHI389" s="90"/>
      <c r="AHJ389" s="90"/>
      <c r="AHK389" s="90"/>
      <c r="AHL389" s="90"/>
      <c r="AHM389" s="90"/>
      <c r="AHN389" s="90"/>
      <c r="AHO389" s="90"/>
      <c r="AHP389" s="90"/>
      <c r="AHQ389" s="90"/>
      <c r="AHR389" s="90"/>
      <c r="AHS389" s="90"/>
      <c r="AHT389" s="90"/>
      <c r="AHU389" s="90"/>
      <c r="AHV389" s="90"/>
      <c r="AHW389" s="90"/>
      <c r="AHX389" s="90"/>
      <c r="AHY389" s="90"/>
      <c r="AHZ389" s="90"/>
      <c r="AIA389" s="90"/>
      <c r="AIB389" s="90"/>
      <c r="AIC389" s="90"/>
      <c r="AID389" s="90"/>
      <c r="AIE389" s="90"/>
      <c r="AIF389" s="90"/>
      <c r="AIG389" s="90"/>
      <c r="AIH389" s="90"/>
      <c r="AII389" s="90"/>
      <c r="AIJ389" s="90"/>
      <c r="AIK389" s="90"/>
      <c r="AIL389" s="90"/>
      <c r="AIM389" s="90"/>
      <c r="AIN389" s="90"/>
      <c r="AIO389" s="90"/>
      <c r="AIP389" s="90"/>
      <c r="AIQ389" s="90"/>
      <c r="AIR389" s="90"/>
      <c r="AIS389" s="90"/>
      <c r="AIT389" s="90"/>
      <c r="AIU389" s="90"/>
      <c r="AIV389" s="90"/>
      <c r="AIW389" s="90"/>
      <c r="AIX389" s="90"/>
      <c r="AIY389" s="90"/>
      <c r="AIZ389" s="90"/>
      <c r="AJA389" s="90"/>
      <c r="AJB389" s="90"/>
      <c r="AJC389" s="90"/>
      <c r="AJD389" s="90"/>
      <c r="AJE389" s="90"/>
      <c r="AJF389" s="90"/>
      <c r="AJG389" s="90"/>
      <c r="AJH389" s="90"/>
      <c r="AJI389" s="90"/>
      <c r="AJJ389" s="90"/>
      <c r="AJK389" s="90"/>
      <c r="AJL389" s="90"/>
      <c r="AJM389" s="90"/>
      <c r="AJN389" s="90"/>
      <c r="AJO389" s="90"/>
      <c r="AJP389" s="90"/>
      <c r="AJQ389" s="90"/>
      <c r="AJR389" s="90"/>
      <c r="AJS389" s="90"/>
      <c r="AJT389" s="90"/>
      <c r="AJU389" s="90"/>
      <c r="AJV389" s="90"/>
      <c r="AJW389" s="90"/>
      <c r="AJX389" s="90"/>
      <c r="AJY389" s="90"/>
      <c r="AJZ389" s="90"/>
      <c r="AKA389" s="90"/>
      <c r="AKB389" s="90"/>
      <c r="AKC389" s="90"/>
      <c r="AKD389" s="90"/>
      <c r="AKE389" s="90"/>
      <c r="AKF389" s="90"/>
      <c r="AKG389" s="90"/>
      <c r="AKH389" s="90"/>
      <c r="AKI389" s="90"/>
      <c r="AKJ389" s="90"/>
      <c r="AKK389" s="90"/>
      <c r="AKL389" s="90"/>
      <c r="AKM389" s="90"/>
      <c r="AKN389" s="90"/>
      <c r="AKO389" s="90"/>
      <c r="AKP389" s="90"/>
      <c r="AKQ389" s="90"/>
      <c r="AKR389" s="90"/>
      <c r="AKS389" s="90"/>
      <c r="AKT389" s="90"/>
      <c r="AKU389" s="90"/>
      <c r="AKV389" s="90"/>
      <c r="AKW389" s="90"/>
      <c r="AKX389" s="90"/>
      <c r="AKY389" s="90"/>
      <c r="AKZ389" s="90"/>
      <c r="ALA389" s="90"/>
      <c r="ALB389" s="90"/>
      <c r="ALC389" s="90"/>
      <c r="ALD389" s="90"/>
      <c r="ALE389" s="90"/>
      <c r="ALF389" s="90"/>
      <c r="ALG389" s="90"/>
      <c r="ALH389" s="90"/>
      <c r="ALI389" s="90"/>
      <c r="ALJ389" s="90"/>
      <c r="ALK389" s="90"/>
      <c r="ALL389" s="90"/>
      <c r="ALM389" s="90"/>
      <c r="ALN389" s="90"/>
      <c r="ALO389" s="90"/>
      <c r="ALP389" s="90"/>
      <c r="ALQ389" s="90"/>
      <c r="ALR389" s="90"/>
      <c r="ALS389" s="90"/>
      <c r="ALT389" s="90"/>
      <c r="ALU389" s="90"/>
      <c r="ALV389" s="90"/>
      <c r="ALW389" s="90"/>
      <c r="ALX389" s="90"/>
      <c r="ALY389" s="90"/>
      <c r="ALZ389" s="90"/>
      <c r="AMA389" s="90"/>
      <c r="AMB389" s="90"/>
      <c r="AMC389" s="90"/>
      <c r="AMD389" s="90"/>
      <c r="AME389" s="90"/>
      <c r="AMF389" s="90"/>
      <c r="AMG389" s="90"/>
      <c r="AMH389" s="90"/>
      <c r="AMI389" s="90"/>
    </row>
    <row r="390" spans="1:1023" ht="90" customHeight="1">
      <c r="A390" s="430">
        <v>131</v>
      </c>
      <c r="B390" s="433" t="s">
        <v>712</v>
      </c>
      <c r="C390" s="367"/>
      <c r="D390" s="433" t="s">
        <v>185</v>
      </c>
      <c r="E390" s="433" t="s">
        <v>1598</v>
      </c>
      <c r="F390" s="427"/>
      <c r="G390" s="367"/>
      <c r="H390" s="416"/>
      <c r="I390" s="498"/>
      <c r="J390" s="136" t="s">
        <v>735</v>
      </c>
      <c r="K390" s="115" t="s">
        <v>1926</v>
      </c>
      <c r="L390" s="369"/>
      <c r="M390" s="419"/>
      <c r="N390" s="374"/>
      <c r="O390" s="369"/>
      <c r="P390" s="391"/>
      <c r="Q390" s="385"/>
      <c r="R390" s="393"/>
      <c r="S390" s="394"/>
      <c r="T390" s="385"/>
      <c r="U390" s="386"/>
      <c r="V390" s="136" t="s">
        <v>112</v>
      </c>
      <c r="W390" s="116" t="s">
        <v>1927</v>
      </c>
      <c r="X390" s="117" t="s">
        <v>1928</v>
      </c>
      <c r="Y390" s="118" t="s">
        <v>1924</v>
      </c>
      <c r="Z390" s="135" t="s">
        <v>195</v>
      </c>
      <c r="AA390" s="120" t="str">
        <f t="shared" si="454"/>
        <v>Probabilidad</v>
      </c>
      <c r="AB390" s="121" t="s">
        <v>727</v>
      </c>
      <c r="AC390" s="121" t="s">
        <v>728</v>
      </c>
      <c r="AD390" s="122" t="str">
        <f t="shared" si="452"/>
        <v>40%</v>
      </c>
      <c r="AE390" s="121" t="s">
        <v>729</v>
      </c>
      <c r="AF390" s="121" t="s">
        <v>730</v>
      </c>
      <c r="AG390" s="121" t="s">
        <v>955</v>
      </c>
      <c r="AH390" s="123">
        <f>IFERROR(IF(AND(AA389="Probabilidad",AA390="Probabilidad"),(AI389-(+AI389*AD390)),IF(AND(AA390="Probabilidad",AA389="Impacto"),(AI389-(+AI389*AD390)),IF(AA390="Impacto",AI389,""))),"")</f>
        <v>0.216</v>
      </c>
      <c r="AI390" s="122">
        <f t="shared" si="453"/>
        <v>0.216</v>
      </c>
      <c r="AJ390" s="387"/>
      <c r="AK390" s="388"/>
      <c r="AL390" s="124">
        <f t="shared" ref="AL390:AL395" si="533">IFERROR(IF(AND(AA389="Impacto",AA390="Impacto"),(AL389-(+AL389*AD390)),IF(AND(AA390="Impacto",AA389="Probabilidad"),(AL389-(+AL389*AD390)),IF(AA390="Probabilidad",AL389,""))),"")</f>
        <v>0.4</v>
      </c>
      <c r="AM390" s="389"/>
      <c r="AN390" s="388"/>
      <c r="AO390" s="384"/>
      <c r="AP390" s="367"/>
      <c r="AQ390" s="120" t="s">
        <v>118</v>
      </c>
      <c r="AR390" s="134" t="s">
        <v>94</v>
      </c>
      <c r="AS390" s="134" t="s">
        <v>94</v>
      </c>
      <c r="AT390" s="134" t="s">
        <v>94</v>
      </c>
      <c r="AU390" s="134" t="s">
        <v>94</v>
      </c>
      <c r="AV390" s="371"/>
      <c r="AW390" s="142" t="s">
        <v>112</v>
      </c>
      <c r="AX390" s="128"/>
      <c r="AY390" s="129" t="s">
        <v>2869</v>
      </c>
      <c r="AZ390" s="130"/>
      <c r="BA390" s="143" t="s">
        <v>118</v>
      </c>
      <c r="BB390" s="128"/>
      <c r="BC390" s="128"/>
      <c r="BD390" s="128"/>
      <c r="BE390" s="373"/>
      <c r="BF390" s="374"/>
      <c r="BG390" s="374"/>
      <c r="BH390" s="131"/>
      <c r="AMI390" s="86"/>
    </row>
    <row r="391" spans="1:1023" ht="49.5" customHeight="1">
      <c r="A391" s="430">
        <v>131</v>
      </c>
      <c r="B391" s="433" t="s">
        <v>712</v>
      </c>
      <c r="C391" s="367"/>
      <c r="D391" s="433" t="s">
        <v>185</v>
      </c>
      <c r="E391" s="433" t="s">
        <v>1598</v>
      </c>
      <c r="F391" s="427"/>
      <c r="G391" s="367"/>
      <c r="H391" s="416"/>
      <c r="I391" s="498"/>
      <c r="J391" s="136" t="s">
        <v>741</v>
      </c>
      <c r="K391" s="115" t="s">
        <v>1610</v>
      </c>
      <c r="L391" s="369"/>
      <c r="M391" s="419"/>
      <c r="N391" s="374"/>
      <c r="O391" s="369"/>
      <c r="P391" s="391"/>
      <c r="Q391" s="385"/>
      <c r="R391" s="393"/>
      <c r="S391" s="394"/>
      <c r="T391" s="385"/>
      <c r="U391" s="386"/>
      <c r="V391" s="136" t="s">
        <v>124</v>
      </c>
      <c r="W391" s="116" t="s">
        <v>1929</v>
      </c>
      <c r="X391" s="117" t="s">
        <v>1930</v>
      </c>
      <c r="Y391" s="118" t="s">
        <v>94</v>
      </c>
      <c r="Z391" s="135" t="s">
        <v>195</v>
      </c>
      <c r="AA391" s="120" t="str">
        <f t="shared" si="454"/>
        <v>Probabilidad</v>
      </c>
      <c r="AB391" s="121" t="s">
        <v>727</v>
      </c>
      <c r="AC391" s="121" t="s">
        <v>728</v>
      </c>
      <c r="AD391" s="122" t="str">
        <f t="shared" si="452"/>
        <v>40%</v>
      </c>
      <c r="AE391" s="121" t="s">
        <v>954</v>
      </c>
      <c r="AF391" s="121" t="s">
        <v>730</v>
      </c>
      <c r="AG391" s="121" t="s">
        <v>731</v>
      </c>
      <c r="AH391" s="123">
        <f t="shared" ref="AH391:AH395" si="534">IFERROR(IF(AND(AA390="Probabilidad",AA391="Probabilidad"),(AI390-(+AI390*AD391)),IF(AND(AA391="Probabilidad",AA390="Impacto"),(AI390-(+AI390*AD391)),IF(AA391="Impacto",AI390,""))),"")</f>
        <v>0.12959999999999999</v>
      </c>
      <c r="AI391" s="122">
        <f t="shared" si="453"/>
        <v>0.12959999999999999</v>
      </c>
      <c r="AJ391" s="387"/>
      <c r="AK391" s="388"/>
      <c r="AL391" s="124">
        <f t="shared" si="533"/>
        <v>0.4</v>
      </c>
      <c r="AM391" s="389"/>
      <c r="AN391" s="388"/>
      <c r="AO391" s="384"/>
      <c r="AP391" s="367"/>
      <c r="AQ391" s="120" t="s">
        <v>128</v>
      </c>
      <c r="AR391" s="134" t="s">
        <v>94</v>
      </c>
      <c r="AS391" s="134" t="s">
        <v>94</v>
      </c>
      <c r="AT391" s="134" t="s">
        <v>94</v>
      </c>
      <c r="AU391" s="134" t="s">
        <v>94</v>
      </c>
      <c r="AV391" s="371"/>
      <c r="AW391" s="142" t="s">
        <v>124</v>
      </c>
      <c r="AX391" s="128"/>
      <c r="AY391" s="129" t="s">
        <v>2869</v>
      </c>
      <c r="AZ391" s="130"/>
      <c r="BA391" s="143" t="s">
        <v>128</v>
      </c>
      <c r="BB391" s="128"/>
      <c r="BC391" s="128"/>
      <c r="BD391" s="128"/>
      <c r="BE391" s="373"/>
      <c r="BF391" s="374"/>
      <c r="BG391" s="374"/>
      <c r="BH391" s="131"/>
      <c r="AMI391" s="86"/>
    </row>
    <row r="392" spans="1:1023" ht="30" customHeight="1">
      <c r="A392" s="430">
        <v>131</v>
      </c>
      <c r="B392" s="433" t="s">
        <v>712</v>
      </c>
      <c r="C392" s="367"/>
      <c r="D392" s="433" t="s">
        <v>185</v>
      </c>
      <c r="E392" s="433" t="s">
        <v>1598</v>
      </c>
      <c r="F392" s="427"/>
      <c r="G392" s="367"/>
      <c r="H392" s="416"/>
      <c r="I392" s="498"/>
      <c r="J392" s="136" t="s">
        <v>749</v>
      </c>
      <c r="K392" s="115"/>
      <c r="L392" s="369"/>
      <c r="M392" s="419"/>
      <c r="N392" s="374"/>
      <c r="O392" s="369"/>
      <c r="P392" s="391"/>
      <c r="Q392" s="385"/>
      <c r="R392" s="393"/>
      <c r="S392" s="394"/>
      <c r="T392" s="385"/>
      <c r="U392" s="386"/>
      <c r="V392" s="136" t="s">
        <v>131</v>
      </c>
      <c r="W392" s="116"/>
      <c r="X392" s="117"/>
      <c r="Y392" s="118"/>
      <c r="Z392" s="116"/>
      <c r="AA392" s="120" t="str">
        <f t="shared" si="454"/>
        <v/>
      </c>
      <c r="AB392" s="121"/>
      <c r="AC392" s="121"/>
      <c r="AD392" s="122" t="str">
        <f t="shared" si="452"/>
        <v/>
      </c>
      <c r="AE392" s="121"/>
      <c r="AF392" s="121"/>
      <c r="AG392" s="121"/>
      <c r="AH392" s="123" t="str">
        <f t="shared" si="534"/>
        <v/>
      </c>
      <c r="AI392" s="122" t="str">
        <f t="shared" si="453"/>
        <v/>
      </c>
      <c r="AJ392" s="387"/>
      <c r="AK392" s="388"/>
      <c r="AL392" s="124" t="str">
        <f t="shared" si="533"/>
        <v/>
      </c>
      <c r="AM392" s="389"/>
      <c r="AN392" s="388"/>
      <c r="AO392" s="384"/>
      <c r="AP392" s="367"/>
      <c r="AQ392" s="120" t="s">
        <v>136</v>
      </c>
      <c r="AR392" s="119"/>
      <c r="AS392" s="119"/>
      <c r="AT392" s="126"/>
      <c r="AU392" s="119"/>
      <c r="AV392" s="371"/>
      <c r="AW392" s="142" t="s">
        <v>131</v>
      </c>
      <c r="AX392" s="128"/>
      <c r="AY392" s="129"/>
      <c r="AZ392" s="130"/>
      <c r="BA392" s="143" t="s">
        <v>136</v>
      </c>
      <c r="BB392" s="128"/>
      <c r="BC392" s="128"/>
      <c r="BD392" s="128"/>
      <c r="BE392" s="373"/>
      <c r="BF392" s="374"/>
      <c r="BG392" s="374"/>
      <c r="BH392" s="131"/>
      <c r="AMI392" s="86"/>
    </row>
    <row r="393" spans="1:1023" ht="30" customHeight="1">
      <c r="A393" s="430">
        <v>131</v>
      </c>
      <c r="B393" s="433" t="s">
        <v>712</v>
      </c>
      <c r="C393" s="367"/>
      <c r="D393" s="433" t="s">
        <v>185</v>
      </c>
      <c r="E393" s="433" t="s">
        <v>1598</v>
      </c>
      <c r="F393" s="427"/>
      <c r="G393" s="367"/>
      <c r="H393" s="416"/>
      <c r="I393" s="498"/>
      <c r="J393" s="136" t="s">
        <v>756</v>
      </c>
      <c r="K393" s="115"/>
      <c r="L393" s="369"/>
      <c r="M393" s="419"/>
      <c r="N393" s="374"/>
      <c r="O393" s="369"/>
      <c r="P393" s="391"/>
      <c r="Q393" s="385"/>
      <c r="R393" s="393"/>
      <c r="S393" s="394"/>
      <c r="T393" s="385"/>
      <c r="U393" s="386"/>
      <c r="V393" s="136" t="s">
        <v>139</v>
      </c>
      <c r="W393" s="116"/>
      <c r="X393" s="117"/>
      <c r="Y393" s="118"/>
      <c r="Z393" s="116"/>
      <c r="AA393" s="120" t="str">
        <f t="shared" si="454"/>
        <v/>
      </c>
      <c r="AB393" s="121"/>
      <c r="AC393" s="121"/>
      <c r="AD393" s="122" t="str">
        <f t="shared" si="452"/>
        <v/>
      </c>
      <c r="AE393" s="121"/>
      <c r="AF393" s="121"/>
      <c r="AG393" s="121"/>
      <c r="AH393" s="123" t="str">
        <f t="shared" si="534"/>
        <v/>
      </c>
      <c r="AI393" s="122" t="str">
        <f t="shared" si="453"/>
        <v/>
      </c>
      <c r="AJ393" s="387"/>
      <c r="AK393" s="388"/>
      <c r="AL393" s="124" t="str">
        <f t="shared" si="533"/>
        <v/>
      </c>
      <c r="AM393" s="389"/>
      <c r="AN393" s="388"/>
      <c r="AO393" s="384"/>
      <c r="AP393" s="367"/>
      <c r="AQ393" s="120" t="s">
        <v>145</v>
      </c>
      <c r="AR393" s="119"/>
      <c r="AS393" s="119"/>
      <c r="AT393" s="126"/>
      <c r="AU393" s="119"/>
      <c r="AV393" s="371"/>
      <c r="AW393" s="142" t="s">
        <v>139</v>
      </c>
      <c r="AX393" s="128"/>
      <c r="AY393" s="129"/>
      <c r="AZ393" s="130"/>
      <c r="BA393" s="143" t="s">
        <v>145</v>
      </c>
      <c r="BB393" s="128"/>
      <c r="BC393" s="128"/>
      <c r="BD393" s="128"/>
      <c r="BE393" s="373"/>
      <c r="BF393" s="374"/>
      <c r="BG393" s="374"/>
      <c r="BH393" s="131"/>
      <c r="AMI393" s="86"/>
    </row>
    <row r="394" spans="1:1023" ht="30" customHeight="1">
      <c r="A394" s="430">
        <v>131</v>
      </c>
      <c r="B394" s="433" t="s">
        <v>712</v>
      </c>
      <c r="C394" s="367"/>
      <c r="D394" s="433" t="s">
        <v>185</v>
      </c>
      <c r="E394" s="433" t="s">
        <v>1598</v>
      </c>
      <c r="F394" s="427"/>
      <c r="G394" s="367"/>
      <c r="H394" s="416"/>
      <c r="I394" s="498"/>
      <c r="J394" s="136" t="s">
        <v>757</v>
      </c>
      <c r="K394" s="115"/>
      <c r="L394" s="369"/>
      <c r="M394" s="419"/>
      <c r="N394" s="374"/>
      <c r="O394" s="369"/>
      <c r="P394" s="391"/>
      <c r="Q394" s="385"/>
      <c r="R394" s="393"/>
      <c r="S394" s="394"/>
      <c r="T394" s="385"/>
      <c r="U394" s="386"/>
      <c r="V394" s="136" t="s">
        <v>150</v>
      </c>
      <c r="W394" s="116"/>
      <c r="X394" s="117"/>
      <c r="Y394" s="118"/>
      <c r="Z394" s="116"/>
      <c r="AA394" s="120" t="str">
        <f t="shared" si="454"/>
        <v/>
      </c>
      <c r="AB394" s="121"/>
      <c r="AC394" s="121"/>
      <c r="AD394" s="122" t="str">
        <f t="shared" si="452"/>
        <v/>
      </c>
      <c r="AE394" s="121"/>
      <c r="AF394" s="121"/>
      <c r="AG394" s="121"/>
      <c r="AH394" s="123" t="str">
        <f t="shared" si="534"/>
        <v/>
      </c>
      <c r="AI394" s="122" t="str">
        <f t="shared" si="453"/>
        <v/>
      </c>
      <c r="AJ394" s="387"/>
      <c r="AK394" s="388"/>
      <c r="AL394" s="124" t="str">
        <f t="shared" si="533"/>
        <v/>
      </c>
      <c r="AM394" s="389"/>
      <c r="AN394" s="388"/>
      <c r="AO394" s="384"/>
      <c r="AP394" s="367"/>
      <c r="AQ394" s="120" t="s">
        <v>155</v>
      </c>
      <c r="AR394" s="119"/>
      <c r="AS394" s="119"/>
      <c r="AT394" s="126"/>
      <c r="AU394" s="119"/>
      <c r="AV394" s="371"/>
      <c r="AW394" s="142" t="s">
        <v>150</v>
      </c>
      <c r="AX394" s="128"/>
      <c r="AY394" s="129"/>
      <c r="AZ394" s="130"/>
      <c r="BA394" s="143" t="s">
        <v>155</v>
      </c>
      <c r="BB394" s="128"/>
      <c r="BC394" s="128"/>
      <c r="BD394" s="128"/>
      <c r="BE394" s="373"/>
      <c r="BF394" s="374"/>
      <c r="BG394" s="374"/>
      <c r="BH394" s="131"/>
      <c r="AMI394" s="86"/>
    </row>
    <row r="395" spans="1:1023" ht="30" customHeight="1">
      <c r="A395" s="431">
        <v>131</v>
      </c>
      <c r="B395" s="434" t="s">
        <v>712</v>
      </c>
      <c r="C395" s="367"/>
      <c r="D395" s="434" t="s">
        <v>185</v>
      </c>
      <c r="E395" s="434" t="s">
        <v>1598</v>
      </c>
      <c r="F395" s="427"/>
      <c r="G395" s="367"/>
      <c r="H395" s="417"/>
      <c r="I395" s="499"/>
      <c r="J395" s="136" t="s">
        <v>758</v>
      </c>
      <c r="K395" s="115"/>
      <c r="L395" s="369"/>
      <c r="M395" s="420"/>
      <c r="N395" s="374"/>
      <c r="O395" s="369"/>
      <c r="P395" s="392"/>
      <c r="Q395" s="385"/>
      <c r="R395" s="393"/>
      <c r="S395" s="394"/>
      <c r="T395" s="385"/>
      <c r="U395" s="386"/>
      <c r="V395" s="136" t="s">
        <v>161</v>
      </c>
      <c r="W395" s="116"/>
      <c r="X395" s="117"/>
      <c r="Y395" s="118"/>
      <c r="Z395" s="116"/>
      <c r="AA395" s="120" t="str">
        <f t="shared" si="454"/>
        <v/>
      </c>
      <c r="AB395" s="121"/>
      <c r="AC395" s="121"/>
      <c r="AD395" s="122" t="str">
        <f t="shared" si="452"/>
        <v/>
      </c>
      <c r="AE395" s="121"/>
      <c r="AF395" s="121"/>
      <c r="AG395" s="121"/>
      <c r="AH395" s="123" t="str">
        <f t="shared" si="534"/>
        <v/>
      </c>
      <c r="AI395" s="122" t="str">
        <f t="shared" si="453"/>
        <v/>
      </c>
      <c r="AJ395" s="387"/>
      <c r="AK395" s="388"/>
      <c r="AL395" s="124" t="str">
        <f t="shared" si="533"/>
        <v/>
      </c>
      <c r="AM395" s="389"/>
      <c r="AN395" s="388"/>
      <c r="AO395" s="384"/>
      <c r="AP395" s="367"/>
      <c r="AQ395" s="120" t="s">
        <v>162</v>
      </c>
      <c r="AR395" s="119"/>
      <c r="AS395" s="119"/>
      <c r="AT395" s="126"/>
      <c r="AU395" s="119"/>
      <c r="AV395" s="372"/>
      <c r="AW395" s="142" t="s">
        <v>161</v>
      </c>
      <c r="AX395" s="128"/>
      <c r="AY395" s="129"/>
      <c r="AZ395" s="130"/>
      <c r="BA395" s="143" t="s">
        <v>162</v>
      </c>
      <c r="BB395" s="128"/>
      <c r="BC395" s="128"/>
      <c r="BD395" s="128"/>
      <c r="BE395" s="373"/>
      <c r="BF395" s="374"/>
      <c r="BG395" s="374"/>
      <c r="BH395" s="131"/>
      <c r="AMI395" s="86"/>
    </row>
    <row r="396" spans="1:1023" s="144" customFormat="1" ht="95.25" customHeight="1">
      <c r="A396" s="429">
        <v>132</v>
      </c>
      <c r="B396" s="432" t="s">
        <v>1736</v>
      </c>
      <c r="C396" s="367" t="s">
        <v>1931</v>
      </c>
      <c r="D396" s="432" t="s">
        <v>81</v>
      </c>
      <c r="E396" s="432" t="s">
        <v>1932</v>
      </c>
      <c r="F396" s="427" t="s">
        <v>1933</v>
      </c>
      <c r="G396" s="367" t="s">
        <v>1934</v>
      </c>
      <c r="H396" s="415" t="str">
        <f>IF(B396="Seguridad_Información","Posibilidad de "&amp;C396&amp;"con "&amp;M396&amp;" "&amp;"por"&amp;" "&amp;I396&amp;" "&amp;"debido a"&amp;" "&amp;L396,"Posibilidad de"&amp;" "&amp;M396&amp;" "&amp;"por"&amp;" "&amp;I396&amp;" debido a"&amp;" "&amp;L396)</f>
        <v>Posibilidad de Afectación Operacional por daños a personas, recursos físicos o tecnológicos de la SAE debido a la ocurrencia de un desastre natural</v>
      </c>
      <c r="I396" s="497" t="s">
        <v>1935</v>
      </c>
      <c r="J396" s="136" t="s">
        <v>717</v>
      </c>
      <c r="K396" s="115" t="s">
        <v>1936</v>
      </c>
      <c r="L396" s="369" t="s">
        <v>1937</v>
      </c>
      <c r="M396" s="418" t="s">
        <v>1741</v>
      </c>
      <c r="N396" s="373" t="s">
        <v>1938</v>
      </c>
      <c r="O396" s="369" t="s">
        <v>1939</v>
      </c>
      <c r="P396" s="390" t="str">
        <f>IF(OR($O396=[3]Tabla_Probabilidad!$D$30,$O396=[3]Tabla_Probabilidad!$D$32,$O396=[3]Tabla_Probabilidad!$J$32),"Muy Baja",IF(OR($O396=[3]Tabla_Probabilidad!$E$30,$O396=[3]Tabla_Probabilidad!$E$32,$O396=[3]Tabla_Probabilidad!$K$32),"Baja",IF(OR($O396=[3]Tabla_Probabilidad!$F$30,$O396=[3]Tabla_Probabilidad!$F$32,$O396=[3]Tabla_Probabilidad!$L$32),"Media",IF(OR($O396=[3]Tabla_Probabilidad!$G$30,$O396=[3]Tabla_Probabilidad!$G$32,$O396=[3]Tabla_Probabilidad!$M$32),"Alta",IF(OR($O396=[3]Tabla_Probabilidad!$H$30,$O396=[3]Tabla_Probabilidad!$H$32,$O396=[3]Tabla_Probabilidad!$N$32),"Muy Alta","")))))</f>
        <v>Muy Baja</v>
      </c>
      <c r="Q396" s="385">
        <f t="shared" ref="Q396" si="535">IF(P396="","",IF(P396="Muy Baja",0.2,IF(P396="Baja",0.4,IF(P396="Media",0.6,IF(P396="Alta",0.8,IF(P396="Muy Alta",1,))))))</f>
        <v>0.2</v>
      </c>
      <c r="R396" s="393" t="s">
        <v>1940</v>
      </c>
      <c r="S396" s="394" t="str">
        <f>IF(OR($R396=[3]Tabla_Impacto!$D$24,$R396=[3]Tabla_Impacto!$D$27,$R396=[3]Tabla_Impacto!$J$24,$R396=[3]Tabla_Impacto!$P$26,$R396=[3]Tabla_Impacto!$V$26,$R396=[3]Tabla_Impacto!$AB$26),"Leve",IF(OR($R396=[3]Tabla_Impacto!$E$24,$R396=[3]Tabla_Impacto!$E$27,$R396=[3]Tabla_Impacto!$K$24,$R396=[3]Tabla_Impacto!$Q$26,$R396=[3]Tabla_Impacto!$W$26,$R396=[3]Tabla_Impacto!$AC$26),"Menor",IF(OR($R396=[3]Tabla_Impacto!$F$24,$R396=[3]Tabla_Impacto!$F$27,$R396=[3]Tabla_Impacto!$L$24,$R396=[3]Tabla_Impacto!$R$26,$R396=[3]Tabla_Impacto!$X$26,$R396=[3]Tabla_Impacto!$AD$26),"Moderado",IF(OR($R396=[3]Tabla_Impacto!$G$24,$R396=[3]Tabla_Impacto!$G$27,$R396=[3]Tabla_Impacto!$M$24,$R396=[3]Tabla_Impacto!$S$26,$R396=[3]Tabla_Impacto!$Y$26,$R396=[3]Tabla_Impacto!$AE$26),"Mayor",IF(OR($R396=[3]Tabla_Impacto!$H$24,$R396=[3]Tabla_Impacto!$H$27,$R396=[3]Tabla_Impacto!$N$24,$R396=[3]Tabla_Impacto!$T$26,$R396=[3]Tabla_Impacto!$Z$26,$R396=[3]Tabla_Impacto!$AF$26),"Catastrófico","")))))</f>
        <v>Catastrófico</v>
      </c>
      <c r="T396" s="385">
        <f t="shared" ref="T396" si="536">IF(S396="","",IF(S396="Leve",0.2,IF(S396="Menor",0.4,IF(S396="Moderado",0.6,IF(S396="Mayor",0.8,IF(S396="Catastrófico",1,))))))</f>
        <v>1</v>
      </c>
      <c r="U396" s="386" t="str">
        <f t="shared" ref="U396" si="537">IF(OR(AND(P396="Muy Baja",S396="Leve"),AND(P396="Muy Baja",S396="Menor"),AND(P396="Baja",S396="Leve")),"Bajo",IF(OR(AND(P396="Muy baja",S396="Moderado"),AND(P396="Baja",S396="Menor"),AND(P396="Baja",S396="Moderado"),AND(P396="Media",S396="Leve"),AND(P396="Media",S396="Menor"),AND(P396="Media",S396="Moderado"),AND(P396="Alta",S396="Leve"),AND(P396="Alta",S396="Menor")),"Moderado",IF(OR(AND(P396="Muy Baja",S396="Mayor"),AND(P396="Baja",S396="Mayor"),AND(P396="Media",S396="Mayor"),AND(P396="Alta",S396="Moderado"),AND(P396="Alta",S396="Mayor"),AND(P396="Muy Alta",S396="Leve"),AND(P396="Muy Alta",S396="Menor"),AND(P396="Muy Alta",S396="Moderado"),AND(P396="Muy Alta",S396="Mayor")),"Alto",IF(OR(AND(P396="Muy Baja",S396="Catastrófico"),AND(P396="Baja",S396="Catastrófico"),AND(P396="Media",S396="Catastrófico"),AND(P396="Alta",S396="Catastrófico"),AND(P396="Muy Alta",S396="Catastrófico")),"Extremo",""))))</f>
        <v>Extremo</v>
      </c>
      <c r="V396" s="136" t="s">
        <v>91</v>
      </c>
      <c r="W396" s="116" t="s">
        <v>1941</v>
      </c>
      <c r="X396" s="117" t="s">
        <v>1942</v>
      </c>
      <c r="Y396" s="118" t="s">
        <v>1943</v>
      </c>
      <c r="Z396" s="119" t="s">
        <v>95</v>
      </c>
      <c r="AA396" s="120" t="str">
        <f t="shared" si="454"/>
        <v>Impacto</v>
      </c>
      <c r="AB396" s="121" t="s">
        <v>808</v>
      </c>
      <c r="AC396" s="121" t="s">
        <v>728</v>
      </c>
      <c r="AD396" s="122" t="str">
        <f t="shared" si="452"/>
        <v>25%</v>
      </c>
      <c r="AE396" s="121" t="s">
        <v>729</v>
      </c>
      <c r="AF396" s="121" t="s">
        <v>730</v>
      </c>
      <c r="AG396" s="121" t="s">
        <v>731</v>
      </c>
      <c r="AH396" s="123">
        <f>IFERROR(IF(AA396="Probabilidad",(Q396-(+Q396*AD396)),IF(AA396="Impacto",Q396,"")),"")</f>
        <v>0.2</v>
      </c>
      <c r="AI396" s="122">
        <f t="shared" si="453"/>
        <v>0.2</v>
      </c>
      <c r="AJ396" s="387" t="str">
        <f t="shared" ref="AJ396" si="538">IFERROR(IF(AK396="","",IF(AK396&lt;=0.2,"Muy Baja",IF(AK396&lt;=0.4,"Baja",IF(AK396&lt;=0.6,"Media",IF(AK396&lt;=0.8,"Alta","Muy Alta"))))),"")</f>
        <v>Muy Baja</v>
      </c>
      <c r="AK396" s="388">
        <f t="shared" ref="AK396" si="539">IFERROR(LOOKUP(MAX(AI396:AI402)+1,(AI396:AI402)),"")</f>
        <v>5.04E-2</v>
      </c>
      <c r="AL396" s="124">
        <f>IFERROR(IF(AA396="Impacto",(T396-(+T396*AD396)),IF(AA396="Probabilidad",T396,"")),"")</f>
        <v>0.75</v>
      </c>
      <c r="AM396" s="389" t="str">
        <f t="shared" ref="AM396" si="540">IFERROR(IF(AN396="","",IF(AN396&lt;=0.2,"Leve",IF(AN396&lt;=0.4,"Menor",IF(AN396&lt;=0.6,"Moderado",IF(AN396&lt;=0.8,"Mayor","Catastrófico"))))),"")</f>
        <v>Moderado</v>
      </c>
      <c r="AN396" s="388">
        <f t="shared" ref="AN396" si="541">IFERROR(LOOKUP(MAX(AL396:AL402)+1,(AL396:AL402)),"")</f>
        <v>0.421875</v>
      </c>
      <c r="AO396" s="384" t="str">
        <f t="shared" ref="AO396" si="542">IFERROR(IF(OR(AND(AJ396="Muy Baja",AM396="Leve"),AND(AJ396="Muy Baja",AM396="Menor"),AND(AJ396="Baja",AM396="Leve")),"Bajo",IF(OR(AND(AJ396="Muy baja",AM396="Moderado"),AND(AJ396="Baja",AM396="Menor"),AND(AJ396="Baja",AM396="Moderado"),AND(AJ396="Media",AM396="Leve"),AND(AJ396="Media",AM396="Menor"),AND(AJ396="Media",AM396="Moderado"),AND(AJ396="Alta",AM396="Leve"),AND(AJ396="Alta",AM396="Menor")),"Moderado",IF(OR(AND(AJ396="Muy Baja",AM396="Mayor"),AND(AJ396="Baja",AM396="Mayor"),AND(AJ396="Media",AM396="Mayor"),AND(AJ396="Alta",AM396="Moderado"),AND(AJ396="Alta",AM396="Mayor"),AND(AJ396="Muy Alta",AM396="Leve"),AND(AJ396="Muy Alta",AM396="Menor"),AND(AJ396="Muy Alta",AM396="Moderado"),AND(AJ396="Muy Alta",AM396="Mayor")),"Alto",IF(OR(AND(AJ396="Muy Baja",AM396="Catastrófico"),AND(AJ396="Baja",AM396="Catastrófico"),AND(AJ396="Media",AM396="Catastrófico"),AND(AJ396="Alta",AM396="Catastrófico"),AND(AJ396="Muy Alta",AM396="Catastrófico")),"Extremo","")))),"")</f>
        <v>Moderado</v>
      </c>
      <c r="AP396" s="367" t="s">
        <v>104</v>
      </c>
      <c r="AQ396" s="120" t="s">
        <v>105</v>
      </c>
      <c r="AR396" s="119" t="s">
        <v>1944</v>
      </c>
      <c r="AS396" s="119" t="s">
        <v>95</v>
      </c>
      <c r="AT396" s="135" t="s">
        <v>1016</v>
      </c>
      <c r="AU396" s="127" t="s">
        <v>733</v>
      </c>
      <c r="AV396" s="370" t="s">
        <v>1945</v>
      </c>
      <c r="AW396" s="142" t="s">
        <v>91</v>
      </c>
      <c r="AX396" s="253" t="s">
        <v>2866</v>
      </c>
      <c r="AY396" s="271" t="s">
        <v>3724</v>
      </c>
      <c r="AZ396" s="271" t="s">
        <v>3725</v>
      </c>
      <c r="BA396" s="143" t="s">
        <v>105</v>
      </c>
      <c r="BB396" s="253" t="s">
        <v>2866</v>
      </c>
      <c r="BC396" s="271" t="s">
        <v>3188</v>
      </c>
      <c r="BD396" s="271" t="s">
        <v>3189</v>
      </c>
      <c r="BE396" s="373" t="s">
        <v>2891</v>
      </c>
      <c r="BF396" s="373" t="s">
        <v>3260</v>
      </c>
      <c r="BG396" s="373" t="s">
        <v>3260</v>
      </c>
      <c r="BH396" s="131"/>
      <c r="BI396" s="90"/>
      <c r="BJ396" s="90"/>
      <c r="BK396" s="90"/>
      <c r="BL396" s="90"/>
      <c r="BM396" s="90"/>
      <c r="BN396" s="90"/>
      <c r="BO396" s="90"/>
      <c r="BP396" s="90"/>
      <c r="BQ396" s="90"/>
      <c r="BR396" s="90"/>
      <c r="BS396" s="90"/>
      <c r="BT396" s="90"/>
      <c r="BU396" s="90"/>
      <c r="BV396" s="90"/>
      <c r="BW396" s="90"/>
      <c r="BX396" s="90"/>
      <c r="BY396" s="90"/>
      <c r="BZ396" s="90"/>
      <c r="CA396" s="90"/>
      <c r="CB396" s="90"/>
      <c r="CC396" s="90"/>
      <c r="CD396" s="90"/>
      <c r="CE396" s="90"/>
      <c r="CF396" s="90"/>
      <c r="CG396" s="90"/>
      <c r="CH396" s="90"/>
      <c r="CI396" s="90"/>
      <c r="CJ396" s="90"/>
      <c r="CK396" s="90"/>
      <c r="CL396" s="90"/>
      <c r="CM396" s="90"/>
      <c r="CN396" s="90"/>
      <c r="CO396" s="90"/>
      <c r="CP396" s="90"/>
      <c r="CQ396" s="90"/>
      <c r="CR396" s="90"/>
      <c r="CS396" s="90"/>
      <c r="CT396" s="90"/>
      <c r="CU396" s="90"/>
      <c r="CV396" s="90"/>
      <c r="CW396" s="90"/>
      <c r="CX396" s="90"/>
      <c r="CY396" s="90"/>
      <c r="CZ396" s="90"/>
      <c r="DA396" s="90"/>
      <c r="DB396" s="90"/>
      <c r="DC396" s="90"/>
      <c r="DD396" s="90"/>
      <c r="DE396" s="90"/>
      <c r="DF396" s="90"/>
      <c r="DG396" s="90"/>
      <c r="DH396" s="90"/>
      <c r="DI396" s="90"/>
      <c r="DJ396" s="90"/>
      <c r="DK396" s="90"/>
      <c r="DL396" s="90"/>
      <c r="DM396" s="90"/>
      <c r="DN396" s="90"/>
      <c r="DO396" s="90"/>
      <c r="DP396" s="90"/>
      <c r="DQ396" s="90"/>
      <c r="DR396" s="90"/>
      <c r="DS396" s="90"/>
      <c r="DT396" s="90"/>
      <c r="DU396" s="90"/>
      <c r="DV396" s="90"/>
      <c r="DW396" s="90"/>
      <c r="DX396" s="90"/>
      <c r="DY396" s="90"/>
      <c r="DZ396" s="90"/>
      <c r="EA396" s="90"/>
      <c r="EB396" s="90"/>
      <c r="EC396" s="90"/>
      <c r="ED396" s="90"/>
      <c r="EE396" s="90"/>
      <c r="EF396" s="90"/>
      <c r="EG396" s="90"/>
      <c r="EH396" s="90"/>
      <c r="EI396" s="90"/>
      <c r="EJ396" s="90"/>
      <c r="EK396" s="90"/>
      <c r="EL396" s="90"/>
      <c r="EM396" s="90"/>
      <c r="EN396" s="90"/>
      <c r="EO396" s="90"/>
      <c r="EP396" s="90"/>
      <c r="EQ396" s="90"/>
      <c r="ER396" s="90"/>
      <c r="ES396" s="90"/>
      <c r="ET396" s="90"/>
      <c r="EU396" s="90"/>
      <c r="EV396" s="90"/>
      <c r="EW396" s="90"/>
      <c r="EX396" s="90"/>
      <c r="EY396" s="90"/>
      <c r="EZ396" s="90"/>
      <c r="FA396" s="90"/>
      <c r="FB396" s="90"/>
      <c r="FC396" s="90"/>
      <c r="FD396" s="90"/>
      <c r="FE396" s="90"/>
      <c r="FF396" s="90"/>
      <c r="FG396" s="90"/>
      <c r="FH396" s="90"/>
      <c r="FI396" s="90"/>
      <c r="FJ396" s="90"/>
      <c r="FK396" s="90"/>
      <c r="FL396" s="90"/>
      <c r="FM396" s="90"/>
      <c r="FN396" s="90"/>
      <c r="FO396" s="90"/>
      <c r="FP396" s="90"/>
      <c r="FQ396" s="90"/>
      <c r="FR396" s="90"/>
      <c r="FS396" s="90"/>
      <c r="FT396" s="90"/>
      <c r="FU396" s="90"/>
      <c r="FV396" s="90"/>
      <c r="FW396" s="90"/>
      <c r="FX396" s="90"/>
      <c r="FY396" s="90"/>
      <c r="FZ396" s="90"/>
      <c r="GA396" s="90"/>
      <c r="GB396" s="90"/>
      <c r="GC396" s="90"/>
      <c r="GD396" s="90"/>
      <c r="GE396" s="90"/>
      <c r="GF396" s="90"/>
      <c r="GG396" s="90"/>
      <c r="GH396" s="90"/>
      <c r="GI396" s="90"/>
      <c r="GJ396" s="90"/>
      <c r="GK396" s="90"/>
      <c r="GL396" s="90"/>
      <c r="GM396" s="90"/>
      <c r="GN396" s="90"/>
      <c r="GO396" s="90"/>
      <c r="GP396" s="90"/>
      <c r="GQ396" s="90"/>
      <c r="GR396" s="90"/>
      <c r="GS396" s="90"/>
      <c r="GT396" s="90"/>
      <c r="GU396" s="90"/>
      <c r="GV396" s="90"/>
      <c r="GW396" s="90"/>
      <c r="GX396" s="90"/>
      <c r="GY396" s="90"/>
      <c r="GZ396" s="90"/>
      <c r="HA396" s="90"/>
      <c r="HB396" s="90"/>
      <c r="HC396" s="90"/>
      <c r="HD396" s="90"/>
      <c r="HE396" s="90"/>
      <c r="HF396" s="90"/>
      <c r="HG396" s="90"/>
      <c r="HH396" s="90"/>
      <c r="HI396" s="90"/>
      <c r="HJ396" s="90"/>
      <c r="HK396" s="90"/>
      <c r="HL396" s="90"/>
      <c r="HM396" s="90"/>
      <c r="HN396" s="90"/>
      <c r="HO396" s="90"/>
      <c r="HP396" s="90"/>
      <c r="HQ396" s="90"/>
      <c r="HR396" s="90"/>
      <c r="HS396" s="90"/>
      <c r="HT396" s="90"/>
      <c r="HU396" s="90"/>
      <c r="HV396" s="90"/>
      <c r="HW396" s="90"/>
      <c r="HX396" s="90"/>
      <c r="HY396" s="90"/>
      <c r="HZ396" s="90"/>
      <c r="IA396" s="90"/>
      <c r="IB396" s="90"/>
      <c r="IC396" s="90"/>
      <c r="ID396" s="90"/>
      <c r="IE396" s="90"/>
      <c r="IF396" s="90"/>
      <c r="IG396" s="90"/>
      <c r="IH396" s="90"/>
      <c r="II396" s="90"/>
      <c r="IJ396" s="90"/>
      <c r="IK396" s="90"/>
      <c r="IL396" s="90"/>
      <c r="IM396" s="90"/>
      <c r="IN396" s="90"/>
      <c r="IO396" s="90"/>
      <c r="IP396" s="90"/>
      <c r="IQ396" s="90"/>
      <c r="IR396" s="90"/>
      <c r="IS396" s="90"/>
      <c r="IT396" s="90"/>
      <c r="IU396" s="90"/>
      <c r="IV396" s="90"/>
      <c r="IW396" s="90"/>
      <c r="IX396" s="90"/>
      <c r="IY396" s="90"/>
      <c r="IZ396" s="90"/>
      <c r="JA396" s="90"/>
      <c r="JB396" s="90"/>
      <c r="JC396" s="90"/>
      <c r="JD396" s="90"/>
      <c r="JE396" s="90"/>
      <c r="JF396" s="90"/>
      <c r="JG396" s="90"/>
      <c r="JH396" s="90"/>
      <c r="JI396" s="90"/>
      <c r="JJ396" s="90"/>
      <c r="JK396" s="90"/>
      <c r="JL396" s="90"/>
      <c r="JM396" s="90"/>
      <c r="JN396" s="90"/>
      <c r="JO396" s="90"/>
      <c r="JP396" s="90"/>
      <c r="JQ396" s="90"/>
      <c r="JR396" s="90"/>
      <c r="JS396" s="90"/>
      <c r="JT396" s="90"/>
      <c r="JU396" s="90"/>
      <c r="JV396" s="90"/>
      <c r="JW396" s="90"/>
      <c r="JX396" s="90"/>
      <c r="JY396" s="90"/>
      <c r="JZ396" s="90"/>
      <c r="KA396" s="90"/>
      <c r="KB396" s="90"/>
      <c r="KC396" s="90"/>
      <c r="KD396" s="90"/>
      <c r="KE396" s="90"/>
      <c r="KF396" s="90"/>
      <c r="KG396" s="90"/>
      <c r="KH396" s="90"/>
      <c r="KI396" s="90"/>
      <c r="KJ396" s="90"/>
      <c r="KK396" s="90"/>
      <c r="KL396" s="90"/>
      <c r="KM396" s="90"/>
      <c r="KN396" s="90"/>
      <c r="KO396" s="90"/>
      <c r="KP396" s="90"/>
      <c r="KQ396" s="90"/>
      <c r="KR396" s="90"/>
      <c r="KS396" s="90"/>
      <c r="KT396" s="90"/>
      <c r="KU396" s="90"/>
      <c r="KV396" s="90"/>
      <c r="KW396" s="90"/>
      <c r="KX396" s="90"/>
      <c r="KY396" s="90"/>
      <c r="KZ396" s="90"/>
      <c r="LA396" s="90"/>
      <c r="LB396" s="90"/>
      <c r="LC396" s="90"/>
      <c r="LD396" s="90"/>
      <c r="LE396" s="90"/>
      <c r="LF396" s="90"/>
      <c r="LG396" s="90"/>
      <c r="LH396" s="90"/>
      <c r="LI396" s="90"/>
      <c r="LJ396" s="90"/>
      <c r="LK396" s="90"/>
      <c r="LL396" s="90"/>
      <c r="LM396" s="90"/>
      <c r="LN396" s="90"/>
      <c r="LO396" s="90"/>
      <c r="LP396" s="90"/>
      <c r="LQ396" s="90"/>
      <c r="LR396" s="90"/>
      <c r="LS396" s="90"/>
      <c r="LT396" s="90"/>
      <c r="LU396" s="90"/>
      <c r="LV396" s="90"/>
      <c r="LW396" s="90"/>
      <c r="LX396" s="90"/>
      <c r="LY396" s="90"/>
      <c r="LZ396" s="90"/>
      <c r="MA396" s="90"/>
      <c r="MB396" s="90"/>
      <c r="MC396" s="90"/>
      <c r="MD396" s="90"/>
      <c r="ME396" s="90"/>
      <c r="MF396" s="90"/>
      <c r="MG396" s="90"/>
      <c r="MH396" s="90"/>
      <c r="MI396" s="90"/>
      <c r="MJ396" s="90"/>
      <c r="MK396" s="90"/>
      <c r="ML396" s="90"/>
      <c r="MM396" s="90"/>
      <c r="MN396" s="90"/>
      <c r="MO396" s="90"/>
      <c r="MP396" s="90"/>
      <c r="MQ396" s="90"/>
      <c r="MR396" s="90"/>
      <c r="MS396" s="90"/>
      <c r="MT396" s="90"/>
      <c r="MU396" s="90"/>
      <c r="MV396" s="90"/>
      <c r="MW396" s="90"/>
      <c r="MX396" s="90"/>
      <c r="MY396" s="90"/>
      <c r="MZ396" s="90"/>
      <c r="NA396" s="90"/>
      <c r="NB396" s="90"/>
      <c r="NC396" s="90"/>
      <c r="ND396" s="90"/>
      <c r="NE396" s="90"/>
      <c r="NF396" s="90"/>
      <c r="NG396" s="90"/>
      <c r="NH396" s="90"/>
      <c r="NI396" s="90"/>
      <c r="NJ396" s="90"/>
      <c r="NK396" s="90"/>
      <c r="NL396" s="90"/>
      <c r="NM396" s="90"/>
      <c r="NN396" s="90"/>
      <c r="NO396" s="90"/>
      <c r="NP396" s="90"/>
      <c r="NQ396" s="90"/>
      <c r="NR396" s="90"/>
      <c r="NS396" s="90"/>
      <c r="NT396" s="90"/>
      <c r="NU396" s="90"/>
      <c r="NV396" s="90"/>
      <c r="NW396" s="90"/>
      <c r="NX396" s="90"/>
      <c r="NY396" s="90"/>
      <c r="NZ396" s="90"/>
      <c r="OA396" s="90"/>
      <c r="OB396" s="90"/>
      <c r="OC396" s="90"/>
      <c r="OD396" s="90"/>
      <c r="OE396" s="90"/>
      <c r="OF396" s="90"/>
      <c r="OG396" s="90"/>
      <c r="OH396" s="90"/>
      <c r="OI396" s="90"/>
      <c r="OJ396" s="90"/>
      <c r="OK396" s="90"/>
      <c r="OL396" s="90"/>
      <c r="OM396" s="90"/>
      <c r="ON396" s="90"/>
      <c r="OO396" s="90"/>
      <c r="OP396" s="90"/>
      <c r="OQ396" s="90"/>
      <c r="OR396" s="90"/>
      <c r="OS396" s="90"/>
      <c r="OT396" s="90"/>
      <c r="OU396" s="90"/>
      <c r="OV396" s="90"/>
      <c r="OW396" s="90"/>
      <c r="OX396" s="90"/>
      <c r="OY396" s="90"/>
      <c r="OZ396" s="90"/>
      <c r="PA396" s="90"/>
      <c r="PB396" s="90"/>
      <c r="PC396" s="90"/>
      <c r="PD396" s="90"/>
      <c r="PE396" s="90"/>
      <c r="PF396" s="90"/>
      <c r="PG396" s="90"/>
      <c r="PH396" s="90"/>
      <c r="PI396" s="90"/>
      <c r="PJ396" s="90"/>
      <c r="PK396" s="90"/>
      <c r="PL396" s="90"/>
      <c r="PM396" s="90"/>
      <c r="PN396" s="90"/>
      <c r="PO396" s="90"/>
      <c r="PP396" s="90"/>
      <c r="PQ396" s="90"/>
      <c r="PR396" s="90"/>
      <c r="PS396" s="90"/>
      <c r="PT396" s="90"/>
      <c r="PU396" s="90"/>
      <c r="PV396" s="90"/>
      <c r="PW396" s="90"/>
      <c r="PX396" s="90"/>
      <c r="PY396" s="90"/>
      <c r="PZ396" s="90"/>
      <c r="QA396" s="90"/>
      <c r="QB396" s="90"/>
      <c r="QC396" s="90"/>
      <c r="QD396" s="90"/>
      <c r="QE396" s="90"/>
      <c r="QF396" s="90"/>
      <c r="QG396" s="90"/>
      <c r="QH396" s="90"/>
      <c r="QI396" s="90"/>
      <c r="QJ396" s="90"/>
      <c r="QK396" s="90"/>
      <c r="QL396" s="90"/>
      <c r="QM396" s="90"/>
      <c r="QN396" s="90"/>
      <c r="QO396" s="90"/>
      <c r="QP396" s="90"/>
      <c r="QQ396" s="90"/>
      <c r="QR396" s="90"/>
      <c r="QS396" s="90"/>
      <c r="QT396" s="90"/>
      <c r="QU396" s="90"/>
      <c r="QV396" s="90"/>
      <c r="QW396" s="90"/>
      <c r="QX396" s="90"/>
      <c r="QY396" s="90"/>
      <c r="QZ396" s="90"/>
      <c r="RA396" s="90"/>
      <c r="RB396" s="90"/>
      <c r="RC396" s="90"/>
      <c r="RD396" s="90"/>
      <c r="RE396" s="90"/>
      <c r="RF396" s="90"/>
      <c r="RG396" s="90"/>
      <c r="RH396" s="90"/>
      <c r="RI396" s="90"/>
      <c r="RJ396" s="90"/>
      <c r="RK396" s="90"/>
      <c r="RL396" s="90"/>
      <c r="RM396" s="90"/>
      <c r="RN396" s="90"/>
      <c r="RO396" s="90"/>
      <c r="RP396" s="90"/>
      <c r="RQ396" s="90"/>
      <c r="RR396" s="90"/>
      <c r="RS396" s="90"/>
      <c r="RT396" s="90"/>
      <c r="RU396" s="90"/>
      <c r="RV396" s="90"/>
      <c r="RW396" s="90"/>
      <c r="RX396" s="90"/>
      <c r="RY396" s="90"/>
      <c r="RZ396" s="90"/>
      <c r="SA396" s="90"/>
      <c r="SB396" s="90"/>
      <c r="SC396" s="90"/>
      <c r="SD396" s="90"/>
      <c r="SE396" s="90"/>
      <c r="SF396" s="90"/>
      <c r="SG396" s="90"/>
      <c r="SH396" s="90"/>
      <c r="SI396" s="90"/>
      <c r="SJ396" s="90"/>
      <c r="SK396" s="90"/>
      <c r="SL396" s="90"/>
      <c r="SM396" s="90"/>
      <c r="SN396" s="90"/>
      <c r="SO396" s="90"/>
      <c r="SP396" s="90"/>
      <c r="SQ396" s="90"/>
      <c r="SR396" s="90"/>
      <c r="SS396" s="90"/>
      <c r="ST396" s="90"/>
      <c r="SU396" s="90"/>
      <c r="SV396" s="90"/>
      <c r="SW396" s="90"/>
      <c r="SX396" s="90"/>
      <c r="SY396" s="90"/>
      <c r="SZ396" s="90"/>
      <c r="TA396" s="90"/>
      <c r="TB396" s="90"/>
      <c r="TC396" s="90"/>
      <c r="TD396" s="90"/>
      <c r="TE396" s="90"/>
      <c r="TF396" s="90"/>
      <c r="TG396" s="90"/>
      <c r="TH396" s="90"/>
      <c r="TI396" s="90"/>
      <c r="TJ396" s="90"/>
      <c r="TK396" s="90"/>
      <c r="TL396" s="90"/>
      <c r="TM396" s="90"/>
      <c r="TN396" s="90"/>
      <c r="TO396" s="90"/>
      <c r="TP396" s="90"/>
      <c r="TQ396" s="90"/>
      <c r="TR396" s="90"/>
      <c r="TS396" s="90"/>
      <c r="TT396" s="90"/>
      <c r="TU396" s="90"/>
      <c r="TV396" s="90"/>
      <c r="TW396" s="90"/>
      <c r="TX396" s="90"/>
      <c r="TY396" s="90"/>
      <c r="TZ396" s="90"/>
      <c r="UA396" s="90"/>
      <c r="UB396" s="90"/>
      <c r="UC396" s="90"/>
      <c r="UD396" s="90"/>
      <c r="UE396" s="90"/>
      <c r="UF396" s="90"/>
      <c r="UG396" s="90"/>
      <c r="UH396" s="90"/>
      <c r="UI396" s="90"/>
      <c r="UJ396" s="90"/>
      <c r="UK396" s="90"/>
      <c r="UL396" s="90"/>
      <c r="UM396" s="90"/>
      <c r="UN396" s="90"/>
      <c r="UO396" s="90"/>
      <c r="UP396" s="90"/>
      <c r="UQ396" s="90"/>
      <c r="UR396" s="90"/>
      <c r="US396" s="90"/>
      <c r="UT396" s="90"/>
      <c r="UU396" s="90"/>
      <c r="UV396" s="90"/>
      <c r="UW396" s="90"/>
      <c r="UX396" s="90"/>
      <c r="UY396" s="90"/>
      <c r="UZ396" s="90"/>
      <c r="VA396" s="90"/>
      <c r="VB396" s="90"/>
      <c r="VC396" s="90"/>
      <c r="VD396" s="90"/>
      <c r="VE396" s="90"/>
      <c r="VF396" s="90"/>
      <c r="VG396" s="90"/>
      <c r="VH396" s="90"/>
      <c r="VI396" s="90"/>
      <c r="VJ396" s="90"/>
      <c r="VK396" s="90"/>
      <c r="VL396" s="90"/>
      <c r="VM396" s="90"/>
      <c r="VN396" s="90"/>
      <c r="VO396" s="90"/>
      <c r="VP396" s="90"/>
      <c r="VQ396" s="90"/>
      <c r="VR396" s="90"/>
      <c r="VS396" s="90"/>
      <c r="VT396" s="90"/>
      <c r="VU396" s="90"/>
      <c r="VV396" s="90"/>
      <c r="VW396" s="90"/>
      <c r="VX396" s="90"/>
      <c r="VY396" s="90"/>
      <c r="VZ396" s="90"/>
      <c r="WA396" s="90"/>
      <c r="WB396" s="90"/>
      <c r="WC396" s="90"/>
      <c r="WD396" s="90"/>
      <c r="WE396" s="90"/>
      <c r="WF396" s="90"/>
      <c r="WG396" s="90"/>
      <c r="WH396" s="90"/>
      <c r="WI396" s="90"/>
      <c r="WJ396" s="90"/>
      <c r="WK396" s="90"/>
      <c r="WL396" s="90"/>
      <c r="WM396" s="90"/>
      <c r="WN396" s="90"/>
      <c r="WO396" s="90"/>
      <c r="WP396" s="90"/>
      <c r="WQ396" s="90"/>
      <c r="WR396" s="90"/>
      <c r="WS396" s="90"/>
      <c r="WT396" s="90"/>
      <c r="WU396" s="90"/>
      <c r="WV396" s="90"/>
      <c r="WW396" s="90"/>
      <c r="WX396" s="90"/>
      <c r="WY396" s="90"/>
      <c r="WZ396" s="90"/>
      <c r="XA396" s="90"/>
      <c r="XB396" s="90"/>
      <c r="XC396" s="90"/>
      <c r="XD396" s="90"/>
      <c r="XE396" s="90"/>
      <c r="XF396" s="90"/>
      <c r="XG396" s="90"/>
      <c r="XH396" s="90"/>
      <c r="XI396" s="90"/>
      <c r="XJ396" s="90"/>
      <c r="XK396" s="90"/>
      <c r="XL396" s="90"/>
      <c r="XM396" s="90"/>
      <c r="XN396" s="90"/>
      <c r="XO396" s="90"/>
      <c r="XP396" s="90"/>
      <c r="XQ396" s="90"/>
      <c r="XR396" s="90"/>
      <c r="XS396" s="90"/>
      <c r="XT396" s="90"/>
      <c r="XU396" s="90"/>
      <c r="XV396" s="90"/>
      <c r="XW396" s="90"/>
      <c r="XX396" s="90"/>
      <c r="XY396" s="90"/>
      <c r="XZ396" s="90"/>
      <c r="YA396" s="90"/>
      <c r="YB396" s="90"/>
      <c r="YC396" s="90"/>
      <c r="YD396" s="90"/>
      <c r="YE396" s="90"/>
      <c r="YF396" s="90"/>
      <c r="YG396" s="90"/>
      <c r="YH396" s="90"/>
      <c r="YI396" s="90"/>
      <c r="YJ396" s="90"/>
      <c r="YK396" s="90"/>
      <c r="YL396" s="90"/>
      <c r="YM396" s="90"/>
      <c r="YN396" s="90"/>
      <c r="YO396" s="90"/>
      <c r="YP396" s="90"/>
      <c r="YQ396" s="90"/>
      <c r="YR396" s="90"/>
      <c r="YS396" s="90"/>
      <c r="YT396" s="90"/>
      <c r="YU396" s="90"/>
      <c r="YV396" s="90"/>
      <c r="YW396" s="90"/>
      <c r="YX396" s="90"/>
      <c r="YY396" s="90"/>
      <c r="YZ396" s="90"/>
      <c r="ZA396" s="90"/>
      <c r="ZB396" s="90"/>
      <c r="ZC396" s="90"/>
      <c r="ZD396" s="90"/>
      <c r="ZE396" s="90"/>
      <c r="ZF396" s="90"/>
      <c r="ZG396" s="90"/>
      <c r="ZH396" s="90"/>
      <c r="ZI396" s="90"/>
      <c r="ZJ396" s="90"/>
      <c r="ZK396" s="90"/>
      <c r="ZL396" s="90"/>
      <c r="ZM396" s="90"/>
      <c r="ZN396" s="90"/>
      <c r="ZO396" s="90"/>
      <c r="ZP396" s="90"/>
      <c r="ZQ396" s="90"/>
      <c r="ZR396" s="90"/>
      <c r="ZS396" s="90"/>
      <c r="ZT396" s="90"/>
      <c r="ZU396" s="90"/>
      <c r="ZV396" s="90"/>
      <c r="ZW396" s="90"/>
      <c r="ZX396" s="90"/>
      <c r="ZY396" s="90"/>
      <c r="ZZ396" s="90"/>
      <c r="AAA396" s="90"/>
      <c r="AAB396" s="90"/>
      <c r="AAC396" s="90"/>
      <c r="AAD396" s="90"/>
      <c r="AAE396" s="90"/>
      <c r="AAF396" s="90"/>
      <c r="AAG396" s="90"/>
      <c r="AAH396" s="90"/>
      <c r="AAI396" s="90"/>
      <c r="AAJ396" s="90"/>
      <c r="AAK396" s="90"/>
      <c r="AAL396" s="90"/>
      <c r="AAM396" s="90"/>
      <c r="AAN396" s="90"/>
      <c r="AAO396" s="90"/>
      <c r="AAP396" s="90"/>
      <c r="AAQ396" s="90"/>
      <c r="AAR396" s="90"/>
      <c r="AAS396" s="90"/>
      <c r="AAT396" s="90"/>
      <c r="AAU396" s="90"/>
      <c r="AAV396" s="90"/>
      <c r="AAW396" s="90"/>
      <c r="AAX396" s="90"/>
      <c r="AAY396" s="90"/>
      <c r="AAZ396" s="90"/>
      <c r="ABA396" s="90"/>
      <c r="ABB396" s="90"/>
      <c r="ABC396" s="90"/>
      <c r="ABD396" s="90"/>
      <c r="ABE396" s="90"/>
      <c r="ABF396" s="90"/>
      <c r="ABG396" s="90"/>
      <c r="ABH396" s="90"/>
      <c r="ABI396" s="90"/>
      <c r="ABJ396" s="90"/>
      <c r="ABK396" s="90"/>
      <c r="ABL396" s="90"/>
      <c r="ABM396" s="90"/>
      <c r="ABN396" s="90"/>
      <c r="ABO396" s="90"/>
      <c r="ABP396" s="90"/>
      <c r="ABQ396" s="90"/>
      <c r="ABR396" s="90"/>
      <c r="ABS396" s="90"/>
      <c r="ABT396" s="90"/>
      <c r="ABU396" s="90"/>
      <c r="ABV396" s="90"/>
      <c r="ABW396" s="90"/>
      <c r="ABX396" s="90"/>
      <c r="ABY396" s="90"/>
      <c r="ABZ396" s="90"/>
      <c r="ACA396" s="90"/>
      <c r="ACB396" s="90"/>
      <c r="ACC396" s="90"/>
      <c r="ACD396" s="90"/>
      <c r="ACE396" s="90"/>
      <c r="ACF396" s="90"/>
      <c r="ACG396" s="90"/>
      <c r="ACH396" s="90"/>
      <c r="ACI396" s="90"/>
      <c r="ACJ396" s="90"/>
      <c r="ACK396" s="90"/>
      <c r="ACL396" s="90"/>
      <c r="ACM396" s="90"/>
      <c r="ACN396" s="90"/>
      <c r="ACO396" s="90"/>
      <c r="ACP396" s="90"/>
      <c r="ACQ396" s="90"/>
      <c r="ACR396" s="90"/>
      <c r="ACS396" s="90"/>
      <c r="ACT396" s="90"/>
      <c r="ACU396" s="90"/>
      <c r="ACV396" s="90"/>
      <c r="ACW396" s="90"/>
      <c r="ACX396" s="90"/>
      <c r="ACY396" s="90"/>
      <c r="ACZ396" s="90"/>
      <c r="ADA396" s="90"/>
      <c r="ADB396" s="90"/>
      <c r="ADC396" s="90"/>
      <c r="ADD396" s="90"/>
      <c r="ADE396" s="90"/>
      <c r="ADF396" s="90"/>
      <c r="ADG396" s="90"/>
      <c r="ADH396" s="90"/>
      <c r="ADI396" s="90"/>
      <c r="ADJ396" s="90"/>
      <c r="ADK396" s="90"/>
      <c r="ADL396" s="90"/>
      <c r="ADM396" s="90"/>
      <c r="ADN396" s="90"/>
      <c r="ADO396" s="90"/>
      <c r="ADP396" s="90"/>
      <c r="ADQ396" s="90"/>
      <c r="ADR396" s="90"/>
      <c r="ADS396" s="90"/>
      <c r="ADT396" s="90"/>
      <c r="ADU396" s="90"/>
      <c r="ADV396" s="90"/>
      <c r="ADW396" s="90"/>
      <c r="ADX396" s="90"/>
      <c r="ADY396" s="90"/>
      <c r="ADZ396" s="90"/>
      <c r="AEA396" s="90"/>
      <c r="AEB396" s="90"/>
      <c r="AEC396" s="90"/>
      <c r="AED396" s="90"/>
      <c r="AEE396" s="90"/>
      <c r="AEF396" s="90"/>
      <c r="AEG396" s="90"/>
      <c r="AEH396" s="90"/>
      <c r="AEI396" s="90"/>
      <c r="AEJ396" s="90"/>
      <c r="AEK396" s="90"/>
      <c r="AEL396" s="90"/>
      <c r="AEM396" s="90"/>
      <c r="AEN396" s="90"/>
      <c r="AEO396" s="90"/>
      <c r="AEP396" s="90"/>
      <c r="AEQ396" s="90"/>
      <c r="AER396" s="90"/>
      <c r="AES396" s="90"/>
      <c r="AET396" s="90"/>
      <c r="AEU396" s="90"/>
      <c r="AEV396" s="90"/>
      <c r="AEW396" s="90"/>
      <c r="AEX396" s="90"/>
      <c r="AEY396" s="90"/>
      <c r="AEZ396" s="90"/>
      <c r="AFA396" s="90"/>
      <c r="AFB396" s="90"/>
      <c r="AFC396" s="90"/>
      <c r="AFD396" s="90"/>
      <c r="AFE396" s="90"/>
      <c r="AFF396" s="90"/>
      <c r="AFG396" s="90"/>
      <c r="AFH396" s="90"/>
      <c r="AFI396" s="90"/>
      <c r="AFJ396" s="90"/>
      <c r="AFK396" s="90"/>
      <c r="AFL396" s="90"/>
      <c r="AFM396" s="90"/>
      <c r="AFN396" s="90"/>
      <c r="AFO396" s="90"/>
      <c r="AFP396" s="90"/>
      <c r="AFQ396" s="90"/>
      <c r="AFR396" s="90"/>
      <c r="AFS396" s="90"/>
      <c r="AFT396" s="90"/>
      <c r="AFU396" s="90"/>
      <c r="AFV396" s="90"/>
      <c r="AFW396" s="90"/>
      <c r="AFX396" s="90"/>
      <c r="AFY396" s="90"/>
      <c r="AFZ396" s="90"/>
      <c r="AGA396" s="90"/>
      <c r="AGB396" s="90"/>
      <c r="AGC396" s="90"/>
      <c r="AGD396" s="90"/>
      <c r="AGE396" s="90"/>
      <c r="AGF396" s="90"/>
      <c r="AGG396" s="90"/>
      <c r="AGH396" s="90"/>
      <c r="AGI396" s="90"/>
      <c r="AGJ396" s="90"/>
      <c r="AGK396" s="90"/>
      <c r="AGL396" s="90"/>
      <c r="AGM396" s="90"/>
      <c r="AGN396" s="90"/>
      <c r="AGO396" s="90"/>
      <c r="AGP396" s="90"/>
      <c r="AGQ396" s="90"/>
      <c r="AGR396" s="90"/>
      <c r="AGS396" s="90"/>
      <c r="AGT396" s="90"/>
      <c r="AGU396" s="90"/>
      <c r="AGV396" s="90"/>
      <c r="AGW396" s="90"/>
      <c r="AGX396" s="90"/>
      <c r="AGY396" s="90"/>
      <c r="AGZ396" s="90"/>
      <c r="AHA396" s="90"/>
      <c r="AHB396" s="90"/>
      <c r="AHC396" s="90"/>
      <c r="AHD396" s="90"/>
      <c r="AHE396" s="90"/>
      <c r="AHF396" s="90"/>
      <c r="AHG396" s="90"/>
      <c r="AHH396" s="90"/>
      <c r="AHI396" s="90"/>
      <c r="AHJ396" s="90"/>
      <c r="AHK396" s="90"/>
      <c r="AHL396" s="90"/>
      <c r="AHM396" s="90"/>
      <c r="AHN396" s="90"/>
      <c r="AHO396" s="90"/>
      <c r="AHP396" s="90"/>
      <c r="AHQ396" s="90"/>
      <c r="AHR396" s="90"/>
      <c r="AHS396" s="90"/>
      <c r="AHT396" s="90"/>
      <c r="AHU396" s="90"/>
      <c r="AHV396" s="90"/>
      <c r="AHW396" s="90"/>
      <c r="AHX396" s="90"/>
      <c r="AHY396" s="90"/>
      <c r="AHZ396" s="90"/>
      <c r="AIA396" s="90"/>
      <c r="AIB396" s="90"/>
      <c r="AIC396" s="90"/>
      <c r="AID396" s="90"/>
      <c r="AIE396" s="90"/>
      <c r="AIF396" s="90"/>
      <c r="AIG396" s="90"/>
      <c r="AIH396" s="90"/>
      <c r="AII396" s="90"/>
      <c r="AIJ396" s="90"/>
      <c r="AIK396" s="90"/>
      <c r="AIL396" s="90"/>
      <c r="AIM396" s="90"/>
      <c r="AIN396" s="90"/>
      <c r="AIO396" s="90"/>
      <c r="AIP396" s="90"/>
      <c r="AIQ396" s="90"/>
      <c r="AIR396" s="90"/>
      <c r="AIS396" s="90"/>
      <c r="AIT396" s="90"/>
      <c r="AIU396" s="90"/>
      <c r="AIV396" s="90"/>
      <c r="AIW396" s="90"/>
      <c r="AIX396" s="90"/>
      <c r="AIY396" s="90"/>
      <c r="AIZ396" s="90"/>
      <c r="AJA396" s="90"/>
      <c r="AJB396" s="90"/>
      <c r="AJC396" s="90"/>
      <c r="AJD396" s="90"/>
      <c r="AJE396" s="90"/>
      <c r="AJF396" s="90"/>
      <c r="AJG396" s="90"/>
      <c r="AJH396" s="90"/>
      <c r="AJI396" s="90"/>
      <c r="AJJ396" s="90"/>
      <c r="AJK396" s="90"/>
      <c r="AJL396" s="90"/>
      <c r="AJM396" s="90"/>
      <c r="AJN396" s="90"/>
      <c r="AJO396" s="90"/>
      <c r="AJP396" s="90"/>
      <c r="AJQ396" s="90"/>
      <c r="AJR396" s="90"/>
      <c r="AJS396" s="90"/>
      <c r="AJT396" s="90"/>
      <c r="AJU396" s="90"/>
      <c r="AJV396" s="90"/>
      <c r="AJW396" s="90"/>
      <c r="AJX396" s="90"/>
      <c r="AJY396" s="90"/>
      <c r="AJZ396" s="90"/>
      <c r="AKA396" s="90"/>
      <c r="AKB396" s="90"/>
      <c r="AKC396" s="90"/>
      <c r="AKD396" s="90"/>
      <c r="AKE396" s="90"/>
      <c r="AKF396" s="90"/>
      <c r="AKG396" s="90"/>
      <c r="AKH396" s="90"/>
      <c r="AKI396" s="90"/>
      <c r="AKJ396" s="90"/>
      <c r="AKK396" s="90"/>
      <c r="AKL396" s="90"/>
      <c r="AKM396" s="90"/>
      <c r="AKN396" s="90"/>
      <c r="AKO396" s="90"/>
      <c r="AKP396" s="90"/>
      <c r="AKQ396" s="90"/>
      <c r="AKR396" s="90"/>
      <c r="AKS396" s="90"/>
      <c r="AKT396" s="90"/>
      <c r="AKU396" s="90"/>
      <c r="AKV396" s="90"/>
      <c r="AKW396" s="90"/>
      <c r="AKX396" s="90"/>
      <c r="AKY396" s="90"/>
      <c r="AKZ396" s="90"/>
      <c r="ALA396" s="90"/>
      <c r="ALB396" s="90"/>
      <c r="ALC396" s="90"/>
      <c r="ALD396" s="90"/>
      <c r="ALE396" s="90"/>
      <c r="ALF396" s="90"/>
      <c r="ALG396" s="90"/>
      <c r="ALH396" s="90"/>
      <c r="ALI396" s="90"/>
      <c r="ALJ396" s="90"/>
      <c r="ALK396" s="90"/>
      <c r="ALL396" s="90"/>
      <c r="ALM396" s="90"/>
      <c r="ALN396" s="90"/>
      <c r="ALO396" s="90"/>
      <c r="ALP396" s="90"/>
      <c r="ALQ396" s="90"/>
      <c r="ALR396" s="90"/>
      <c r="ALS396" s="90"/>
      <c r="ALT396" s="90"/>
      <c r="ALU396" s="90"/>
      <c r="ALV396" s="90"/>
      <c r="ALW396" s="90"/>
      <c r="ALX396" s="90"/>
      <c r="ALY396" s="90"/>
      <c r="ALZ396" s="90"/>
      <c r="AMA396" s="90"/>
      <c r="AMB396" s="90"/>
      <c r="AMC396" s="90"/>
      <c r="AMD396" s="90"/>
      <c r="AME396" s="90"/>
      <c r="AMF396" s="90"/>
      <c r="AMG396" s="90"/>
      <c r="AMH396" s="90"/>
      <c r="AMI396" s="90"/>
    </row>
    <row r="397" spans="1:1023" ht="117" customHeight="1">
      <c r="A397" s="430">
        <v>132</v>
      </c>
      <c r="B397" s="433" t="s">
        <v>1736</v>
      </c>
      <c r="C397" s="367"/>
      <c r="D397" s="433" t="s">
        <v>81</v>
      </c>
      <c r="E397" s="433" t="s">
        <v>1932</v>
      </c>
      <c r="F397" s="427"/>
      <c r="G397" s="367"/>
      <c r="H397" s="416"/>
      <c r="I397" s="498"/>
      <c r="J397" s="136" t="s">
        <v>735</v>
      </c>
      <c r="K397" s="115" t="s">
        <v>1946</v>
      </c>
      <c r="L397" s="369"/>
      <c r="M397" s="419"/>
      <c r="N397" s="374"/>
      <c r="O397" s="369"/>
      <c r="P397" s="391"/>
      <c r="Q397" s="385"/>
      <c r="R397" s="393"/>
      <c r="S397" s="394"/>
      <c r="T397" s="385"/>
      <c r="U397" s="386"/>
      <c r="V397" s="136" t="s">
        <v>112</v>
      </c>
      <c r="W397" s="116" t="s">
        <v>1947</v>
      </c>
      <c r="X397" s="117" t="s">
        <v>1948</v>
      </c>
      <c r="Y397" s="118" t="s">
        <v>1949</v>
      </c>
      <c r="Z397" s="119" t="s">
        <v>95</v>
      </c>
      <c r="AA397" s="120" t="str">
        <f t="shared" si="454"/>
        <v>Probabilidad</v>
      </c>
      <c r="AB397" s="121" t="s">
        <v>740</v>
      </c>
      <c r="AC397" s="121" t="s">
        <v>728</v>
      </c>
      <c r="AD397" s="122" t="str">
        <f t="shared" si="452"/>
        <v>30%</v>
      </c>
      <c r="AE397" s="121" t="s">
        <v>729</v>
      </c>
      <c r="AF397" s="121" t="s">
        <v>730</v>
      </c>
      <c r="AG397" s="121" t="s">
        <v>955</v>
      </c>
      <c r="AH397" s="123">
        <f>IFERROR(IF(AND(AA396="Probabilidad",AA397="Probabilidad"),(AI396-(+AI396*AD397)),IF(AND(AA397="Probabilidad",AA396="Impacto"),(AI396-(+AI396*AD397)),IF(AA397="Impacto",AI396,""))),"")</f>
        <v>0.14000000000000001</v>
      </c>
      <c r="AI397" s="122">
        <f t="shared" si="453"/>
        <v>0.14000000000000001</v>
      </c>
      <c r="AJ397" s="387"/>
      <c r="AK397" s="388"/>
      <c r="AL397" s="124">
        <f t="shared" ref="AL397:AL402" si="543">IFERROR(IF(AND(AA396="Impacto",AA397="Impacto"),(AL396-(+AL396*AD397)),IF(AND(AA397="Impacto",AA396="Probabilidad"),(AL396-(+AL396*AD397)),IF(AA397="Probabilidad",AL396,""))),"")</f>
        <v>0.75</v>
      </c>
      <c r="AM397" s="389"/>
      <c r="AN397" s="388"/>
      <c r="AO397" s="384"/>
      <c r="AP397" s="367"/>
      <c r="AQ397" s="120" t="s">
        <v>118</v>
      </c>
      <c r="AR397" s="119" t="s">
        <v>1950</v>
      </c>
      <c r="AS397" s="119" t="s">
        <v>95</v>
      </c>
      <c r="AT397" s="135" t="s">
        <v>1016</v>
      </c>
      <c r="AU397" s="127" t="s">
        <v>733</v>
      </c>
      <c r="AV397" s="371"/>
      <c r="AW397" s="142" t="s">
        <v>112</v>
      </c>
      <c r="AX397" s="253" t="s">
        <v>2866</v>
      </c>
      <c r="AY397" s="271" t="s">
        <v>3726</v>
      </c>
      <c r="AZ397" s="271" t="s">
        <v>3727</v>
      </c>
      <c r="BA397" s="143" t="s">
        <v>118</v>
      </c>
      <c r="BB397" s="253" t="s">
        <v>2989</v>
      </c>
      <c r="BC397" s="271" t="s">
        <v>3190</v>
      </c>
      <c r="BD397" s="271" t="s">
        <v>3191</v>
      </c>
      <c r="BE397" s="373"/>
      <c r="BF397" s="373"/>
      <c r="BG397" s="373"/>
      <c r="BH397" s="131"/>
      <c r="BI397" s="90"/>
      <c r="AMI397" s="86"/>
    </row>
    <row r="398" spans="1:1023" ht="107.25" customHeight="1">
      <c r="A398" s="430">
        <v>132</v>
      </c>
      <c r="B398" s="433" t="s">
        <v>1736</v>
      </c>
      <c r="C398" s="367"/>
      <c r="D398" s="433" t="s">
        <v>81</v>
      </c>
      <c r="E398" s="433" t="s">
        <v>1932</v>
      </c>
      <c r="F398" s="427"/>
      <c r="G398" s="367"/>
      <c r="H398" s="416"/>
      <c r="I398" s="498"/>
      <c r="J398" s="136" t="s">
        <v>741</v>
      </c>
      <c r="K398" s="115" t="s">
        <v>1951</v>
      </c>
      <c r="L398" s="369"/>
      <c r="M398" s="419"/>
      <c r="N398" s="374"/>
      <c r="O398" s="369"/>
      <c r="P398" s="391"/>
      <c r="Q398" s="385"/>
      <c r="R398" s="393"/>
      <c r="S398" s="394"/>
      <c r="T398" s="385"/>
      <c r="U398" s="386"/>
      <c r="V398" s="136" t="s">
        <v>124</v>
      </c>
      <c r="W398" s="116" t="s">
        <v>1952</v>
      </c>
      <c r="X398" s="117" t="s">
        <v>1953</v>
      </c>
      <c r="Y398" s="118" t="s">
        <v>1943</v>
      </c>
      <c r="Z398" s="119" t="s">
        <v>95</v>
      </c>
      <c r="AA398" s="120" t="str">
        <f t="shared" si="454"/>
        <v>Probabilidad</v>
      </c>
      <c r="AB398" s="121" t="s">
        <v>727</v>
      </c>
      <c r="AC398" s="121" t="s">
        <v>728</v>
      </c>
      <c r="AD398" s="122" t="str">
        <f t="shared" si="452"/>
        <v>40%</v>
      </c>
      <c r="AE398" s="121" t="s">
        <v>729</v>
      </c>
      <c r="AF398" s="121" t="s">
        <v>730</v>
      </c>
      <c r="AG398" s="121" t="s">
        <v>731</v>
      </c>
      <c r="AH398" s="123">
        <f t="shared" ref="AH398:AH402" si="544">IFERROR(IF(AND(AA397="Probabilidad",AA398="Probabilidad"),(AI397-(+AI397*AD398)),IF(AND(AA398="Probabilidad",AA397="Impacto"),(AI397-(+AI397*AD398)),IF(AA398="Impacto",AI397,""))),"")</f>
        <v>8.4000000000000005E-2</v>
      </c>
      <c r="AI398" s="122">
        <f t="shared" si="453"/>
        <v>8.4000000000000005E-2</v>
      </c>
      <c r="AJ398" s="387"/>
      <c r="AK398" s="388"/>
      <c r="AL398" s="124">
        <f t="shared" si="543"/>
        <v>0.75</v>
      </c>
      <c r="AM398" s="389"/>
      <c r="AN398" s="388"/>
      <c r="AO398" s="384"/>
      <c r="AP398" s="367"/>
      <c r="AQ398" s="120" t="s">
        <v>128</v>
      </c>
      <c r="AR398" s="119" t="s">
        <v>1954</v>
      </c>
      <c r="AS398" s="119" t="s">
        <v>95</v>
      </c>
      <c r="AT398" s="135" t="s">
        <v>1016</v>
      </c>
      <c r="AU398" s="127" t="s">
        <v>733</v>
      </c>
      <c r="AV398" s="371"/>
      <c r="AW398" s="142" t="s">
        <v>124</v>
      </c>
      <c r="AX398" s="253" t="s">
        <v>2867</v>
      </c>
      <c r="AY398" s="271" t="s">
        <v>3728</v>
      </c>
      <c r="AZ398" s="271" t="s">
        <v>3729</v>
      </c>
      <c r="BA398" s="143" t="s">
        <v>128</v>
      </c>
      <c r="BB398" s="253" t="s">
        <v>2867</v>
      </c>
      <c r="BC398" s="271" t="s">
        <v>3192</v>
      </c>
      <c r="BD398" s="271" t="s">
        <v>3193</v>
      </c>
      <c r="BE398" s="373"/>
      <c r="BF398" s="373"/>
      <c r="BG398" s="373"/>
      <c r="BH398" s="131"/>
      <c r="BI398" s="90"/>
      <c r="AMI398" s="86"/>
    </row>
    <row r="399" spans="1:1023" ht="98.25" customHeight="1">
      <c r="A399" s="430">
        <v>132</v>
      </c>
      <c r="B399" s="433" t="s">
        <v>1736</v>
      </c>
      <c r="C399" s="367"/>
      <c r="D399" s="433" t="s">
        <v>81</v>
      </c>
      <c r="E399" s="433" t="s">
        <v>1932</v>
      </c>
      <c r="F399" s="427"/>
      <c r="G399" s="367"/>
      <c r="H399" s="416"/>
      <c r="I399" s="498"/>
      <c r="J399" s="136" t="s">
        <v>749</v>
      </c>
      <c r="K399" s="115" t="s">
        <v>1955</v>
      </c>
      <c r="L399" s="369"/>
      <c r="M399" s="419"/>
      <c r="N399" s="374"/>
      <c r="O399" s="369"/>
      <c r="P399" s="391"/>
      <c r="Q399" s="385"/>
      <c r="R399" s="393"/>
      <c r="S399" s="394"/>
      <c r="T399" s="385"/>
      <c r="U399" s="386"/>
      <c r="V399" s="136" t="s">
        <v>131</v>
      </c>
      <c r="W399" s="116" t="s">
        <v>1956</v>
      </c>
      <c r="X399" s="117" t="s">
        <v>1957</v>
      </c>
      <c r="Y399" s="118" t="s">
        <v>1943</v>
      </c>
      <c r="Z399" s="119" t="s">
        <v>95</v>
      </c>
      <c r="AA399" s="120" t="str">
        <f t="shared" si="454"/>
        <v>Impacto</v>
      </c>
      <c r="AB399" s="121" t="s">
        <v>808</v>
      </c>
      <c r="AC399" s="121" t="s">
        <v>728</v>
      </c>
      <c r="AD399" s="122" t="str">
        <f t="shared" si="452"/>
        <v>25%</v>
      </c>
      <c r="AE399" s="121" t="s">
        <v>729</v>
      </c>
      <c r="AF399" s="121" t="s">
        <v>730</v>
      </c>
      <c r="AG399" s="121" t="s">
        <v>731</v>
      </c>
      <c r="AH399" s="123">
        <f t="shared" si="544"/>
        <v>8.4000000000000005E-2</v>
      </c>
      <c r="AI399" s="122">
        <f t="shared" si="453"/>
        <v>8.4000000000000005E-2</v>
      </c>
      <c r="AJ399" s="387"/>
      <c r="AK399" s="388"/>
      <c r="AL399" s="124">
        <f t="shared" si="543"/>
        <v>0.5625</v>
      </c>
      <c r="AM399" s="389"/>
      <c r="AN399" s="388"/>
      <c r="AO399" s="384"/>
      <c r="AP399" s="367"/>
      <c r="AQ399" s="120" t="s">
        <v>136</v>
      </c>
      <c r="AR399" s="119" t="s">
        <v>1958</v>
      </c>
      <c r="AS399" s="119" t="s">
        <v>95</v>
      </c>
      <c r="AT399" s="135" t="s">
        <v>1016</v>
      </c>
      <c r="AU399" s="127" t="s">
        <v>733</v>
      </c>
      <c r="AV399" s="371"/>
      <c r="AW399" s="142" t="s">
        <v>131</v>
      </c>
      <c r="AX399" s="253" t="s">
        <v>2866</v>
      </c>
      <c r="AY399" s="271" t="s">
        <v>3730</v>
      </c>
      <c r="AZ399" s="271" t="s">
        <v>3731</v>
      </c>
      <c r="BA399" s="143" t="s">
        <v>136</v>
      </c>
      <c r="BB399" s="253" t="s">
        <v>2989</v>
      </c>
      <c r="BC399" s="271" t="s">
        <v>3194</v>
      </c>
      <c r="BD399" s="271" t="s">
        <v>3191</v>
      </c>
      <c r="BE399" s="373"/>
      <c r="BF399" s="373"/>
      <c r="BG399" s="373"/>
      <c r="BH399" s="131"/>
      <c r="BI399" s="90"/>
      <c r="AMI399" s="86"/>
    </row>
    <row r="400" spans="1:1023" ht="103.5" customHeight="1">
      <c r="A400" s="430">
        <v>132</v>
      </c>
      <c r="B400" s="433" t="s">
        <v>1736</v>
      </c>
      <c r="C400" s="367"/>
      <c r="D400" s="433" t="s">
        <v>81</v>
      </c>
      <c r="E400" s="433" t="s">
        <v>1932</v>
      </c>
      <c r="F400" s="427"/>
      <c r="G400" s="367"/>
      <c r="H400" s="416"/>
      <c r="I400" s="498"/>
      <c r="J400" s="136" t="s">
        <v>756</v>
      </c>
      <c r="K400" s="115" t="s">
        <v>1959</v>
      </c>
      <c r="L400" s="369"/>
      <c r="M400" s="419"/>
      <c r="N400" s="374"/>
      <c r="O400" s="369"/>
      <c r="P400" s="391"/>
      <c r="Q400" s="385"/>
      <c r="R400" s="393"/>
      <c r="S400" s="394"/>
      <c r="T400" s="385"/>
      <c r="U400" s="386"/>
      <c r="V400" s="136" t="s">
        <v>139</v>
      </c>
      <c r="W400" s="116" t="s">
        <v>1960</v>
      </c>
      <c r="X400" s="117" t="s">
        <v>1961</v>
      </c>
      <c r="Y400" s="118" t="s">
        <v>1962</v>
      </c>
      <c r="Z400" s="119" t="s">
        <v>1963</v>
      </c>
      <c r="AA400" s="120" t="str">
        <f t="shared" si="454"/>
        <v>Impacto</v>
      </c>
      <c r="AB400" s="121" t="s">
        <v>808</v>
      </c>
      <c r="AC400" s="121" t="s">
        <v>728</v>
      </c>
      <c r="AD400" s="122" t="str">
        <f t="shared" si="452"/>
        <v>25%</v>
      </c>
      <c r="AE400" s="121" t="s">
        <v>729</v>
      </c>
      <c r="AF400" s="121" t="s">
        <v>730</v>
      </c>
      <c r="AG400" s="121" t="s">
        <v>731</v>
      </c>
      <c r="AH400" s="123">
        <f t="shared" si="544"/>
        <v>8.4000000000000005E-2</v>
      </c>
      <c r="AI400" s="122">
        <f t="shared" si="453"/>
        <v>8.4000000000000005E-2</v>
      </c>
      <c r="AJ400" s="387"/>
      <c r="AK400" s="388"/>
      <c r="AL400" s="124">
        <f t="shared" si="543"/>
        <v>0.421875</v>
      </c>
      <c r="AM400" s="389"/>
      <c r="AN400" s="388"/>
      <c r="AO400" s="384"/>
      <c r="AP400" s="367"/>
      <c r="AQ400" s="120" t="s">
        <v>145</v>
      </c>
      <c r="AR400" s="119" t="s">
        <v>1964</v>
      </c>
      <c r="AS400" s="119" t="s">
        <v>1313</v>
      </c>
      <c r="AT400" s="126">
        <v>44895</v>
      </c>
      <c r="AU400" s="127" t="s">
        <v>733</v>
      </c>
      <c r="AV400" s="371"/>
      <c r="AW400" s="142" t="s">
        <v>139</v>
      </c>
      <c r="AX400" s="264" t="s">
        <v>2989</v>
      </c>
      <c r="AY400" s="265" t="s">
        <v>3615</v>
      </c>
      <c r="AZ400" s="265" t="s">
        <v>3616</v>
      </c>
      <c r="BA400" s="143" t="s">
        <v>145</v>
      </c>
      <c r="BB400" s="276" t="s">
        <v>2989</v>
      </c>
      <c r="BC400" s="299" t="s">
        <v>3624</v>
      </c>
      <c r="BD400" s="265" t="s">
        <v>3616</v>
      </c>
      <c r="BE400" s="373"/>
      <c r="BF400" s="374"/>
      <c r="BG400" s="374"/>
      <c r="BH400" s="131"/>
      <c r="BI400" s="90"/>
      <c r="AMI400" s="86"/>
    </row>
    <row r="401" spans="1:1023" ht="90" customHeight="1">
      <c r="A401" s="430">
        <v>132</v>
      </c>
      <c r="B401" s="433" t="s">
        <v>1736</v>
      </c>
      <c r="C401" s="367"/>
      <c r="D401" s="433" t="s">
        <v>81</v>
      </c>
      <c r="E401" s="433" t="s">
        <v>1932</v>
      </c>
      <c r="F401" s="427"/>
      <c r="G401" s="367"/>
      <c r="H401" s="416"/>
      <c r="I401" s="498"/>
      <c r="J401" s="136" t="s">
        <v>757</v>
      </c>
      <c r="K401" s="115" t="s">
        <v>1965</v>
      </c>
      <c r="L401" s="369"/>
      <c r="M401" s="419"/>
      <c r="N401" s="374"/>
      <c r="O401" s="369"/>
      <c r="P401" s="391"/>
      <c r="Q401" s="385"/>
      <c r="R401" s="393"/>
      <c r="S401" s="394"/>
      <c r="T401" s="385"/>
      <c r="U401" s="386"/>
      <c r="V401" s="136" t="s">
        <v>150</v>
      </c>
      <c r="W401" s="116" t="s">
        <v>1966</v>
      </c>
      <c r="X401" s="117" t="s">
        <v>1967</v>
      </c>
      <c r="Y401" s="118" t="s">
        <v>94</v>
      </c>
      <c r="Z401" s="119" t="s">
        <v>95</v>
      </c>
      <c r="AA401" s="120" t="str">
        <f t="shared" si="454"/>
        <v>Probabilidad</v>
      </c>
      <c r="AB401" s="121" t="s">
        <v>727</v>
      </c>
      <c r="AC401" s="121" t="s">
        <v>728</v>
      </c>
      <c r="AD401" s="122" t="str">
        <f t="shared" si="452"/>
        <v>40%</v>
      </c>
      <c r="AE401" s="121" t="s">
        <v>954</v>
      </c>
      <c r="AF401" s="121" t="s">
        <v>730</v>
      </c>
      <c r="AG401" s="121" t="s">
        <v>731</v>
      </c>
      <c r="AH401" s="123">
        <f t="shared" si="544"/>
        <v>5.04E-2</v>
      </c>
      <c r="AI401" s="122">
        <f t="shared" si="453"/>
        <v>5.04E-2</v>
      </c>
      <c r="AJ401" s="387"/>
      <c r="AK401" s="388"/>
      <c r="AL401" s="124">
        <f t="shared" si="543"/>
        <v>0.421875</v>
      </c>
      <c r="AM401" s="389"/>
      <c r="AN401" s="388"/>
      <c r="AO401" s="384"/>
      <c r="AP401" s="367"/>
      <c r="AQ401" s="120" t="s">
        <v>155</v>
      </c>
      <c r="AR401" s="119" t="s">
        <v>1968</v>
      </c>
      <c r="AS401" s="119" t="s">
        <v>95</v>
      </c>
      <c r="AT401" s="135" t="s">
        <v>1016</v>
      </c>
      <c r="AU401" s="127" t="s">
        <v>733</v>
      </c>
      <c r="AV401" s="371"/>
      <c r="AW401" s="142" t="s">
        <v>150</v>
      </c>
      <c r="AX401" s="253" t="s">
        <v>2867</v>
      </c>
      <c r="AY401" s="271" t="s">
        <v>3732</v>
      </c>
      <c r="AZ401" s="271" t="s">
        <v>3733</v>
      </c>
      <c r="BA401" s="143" t="s">
        <v>155</v>
      </c>
      <c r="BB401" s="253" t="s">
        <v>2867</v>
      </c>
      <c r="BC401" s="271" t="s">
        <v>3195</v>
      </c>
      <c r="BD401" s="271" t="s">
        <v>3196</v>
      </c>
      <c r="BE401" s="373"/>
      <c r="BF401" s="373"/>
      <c r="BG401" s="373"/>
      <c r="BH401" s="131"/>
      <c r="BI401" s="90"/>
      <c r="AMI401" s="86"/>
    </row>
    <row r="402" spans="1:1023" ht="30" customHeight="1">
      <c r="A402" s="431">
        <v>132</v>
      </c>
      <c r="B402" s="434" t="s">
        <v>1736</v>
      </c>
      <c r="C402" s="367"/>
      <c r="D402" s="434" t="s">
        <v>81</v>
      </c>
      <c r="E402" s="434" t="s">
        <v>1932</v>
      </c>
      <c r="F402" s="427"/>
      <c r="G402" s="367"/>
      <c r="H402" s="417"/>
      <c r="I402" s="499"/>
      <c r="J402" s="136" t="s">
        <v>758</v>
      </c>
      <c r="K402" s="115"/>
      <c r="L402" s="369"/>
      <c r="M402" s="420"/>
      <c r="N402" s="374"/>
      <c r="O402" s="369"/>
      <c r="P402" s="392"/>
      <c r="Q402" s="385"/>
      <c r="R402" s="393"/>
      <c r="S402" s="394"/>
      <c r="T402" s="385"/>
      <c r="U402" s="386"/>
      <c r="V402" s="136" t="s">
        <v>161</v>
      </c>
      <c r="W402" s="116"/>
      <c r="X402" s="117"/>
      <c r="Y402" s="118"/>
      <c r="Z402" s="116"/>
      <c r="AA402" s="120" t="str">
        <f t="shared" si="454"/>
        <v/>
      </c>
      <c r="AB402" s="121"/>
      <c r="AC402" s="121"/>
      <c r="AD402" s="122" t="str">
        <f t="shared" si="452"/>
        <v/>
      </c>
      <c r="AE402" s="121"/>
      <c r="AF402" s="121"/>
      <c r="AG402" s="121"/>
      <c r="AH402" s="123" t="str">
        <f t="shared" si="544"/>
        <v/>
      </c>
      <c r="AI402" s="122" t="str">
        <f t="shared" si="453"/>
        <v/>
      </c>
      <c r="AJ402" s="387"/>
      <c r="AK402" s="388"/>
      <c r="AL402" s="124" t="str">
        <f t="shared" si="543"/>
        <v/>
      </c>
      <c r="AM402" s="389"/>
      <c r="AN402" s="388"/>
      <c r="AO402" s="384"/>
      <c r="AP402" s="367"/>
      <c r="AQ402" s="120" t="s">
        <v>162</v>
      </c>
      <c r="AR402" s="119"/>
      <c r="AS402" s="119"/>
      <c r="AT402" s="126"/>
      <c r="AU402" s="127"/>
      <c r="AV402" s="372"/>
      <c r="AW402" s="142" t="s">
        <v>161</v>
      </c>
      <c r="AX402" s="128"/>
      <c r="AY402" s="129"/>
      <c r="AZ402" s="130"/>
      <c r="BA402" s="143" t="s">
        <v>162</v>
      </c>
      <c r="BB402" s="128"/>
      <c r="BC402" s="128"/>
      <c r="BD402" s="128"/>
      <c r="BE402" s="373"/>
      <c r="BF402" s="374"/>
      <c r="BG402" s="374"/>
      <c r="BH402" s="131"/>
      <c r="AMI402" s="86"/>
    </row>
    <row r="403" spans="1:1023" s="144" customFormat="1" ht="98.25" customHeight="1">
      <c r="A403" s="429">
        <v>133</v>
      </c>
      <c r="B403" s="432" t="s">
        <v>1736</v>
      </c>
      <c r="C403" s="367" t="s">
        <v>1969</v>
      </c>
      <c r="D403" s="432" t="s">
        <v>209</v>
      </c>
      <c r="E403" s="432" t="s">
        <v>1970</v>
      </c>
      <c r="F403" s="427" t="s">
        <v>1971</v>
      </c>
      <c r="G403" s="424" t="s">
        <v>1972</v>
      </c>
      <c r="H403" s="368" t="str">
        <f>IF(B403="Seguridad_Información","Posibilidad de "&amp;C403&amp;"con "&amp;M403&amp;" "&amp;"por"&amp;" "&amp;I403&amp;" "&amp;"debido a"&amp;" "&amp;L403,"Posibilidad de"&amp;" "&amp;M403&amp;" "&amp;"por"&amp;" "&amp;I403&amp;" debido a"&amp;" "&amp;L403)</f>
        <v>Posibilidad de Afectación Operacional por indisponibilidad de los servicios tecnológicos debido a falta de capacidad técnica y operativa</v>
      </c>
      <c r="I403" s="425" t="s">
        <v>1973</v>
      </c>
      <c r="J403" s="136" t="s">
        <v>717</v>
      </c>
      <c r="K403" s="137" t="s">
        <v>1974</v>
      </c>
      <c r="L403" s="425" t="s">
        <v>1975</v>
      </c>
      <c r="M403" s="425" t="s">
        <v>1741</v>
      </c>
      <c r="N403" s="426" t="s">
        <v>1976</v>
      </c>
      <c r="O403" s="369" t="s">
        <v>1977</v>
      </c>
      <c r="P403" s="390" t="str">
        <f>IF(OR($O403=[3]Tabla_Probabilidad!$D$30,$O403=[3]Tabla_Probabilidad!$D$32,$O403=[3]Tabla_Probabilidad!$J$32),"Muy Baja",IF(OR($O403=[3]Tabla_Probabilidad!$E$30,$O403=[3]Tabla_Probabilidad!$E$32,$O403=[3]Tabla_Probabilidad!$K$32),"Baja",IF(OR($O403=[3]Tabla_Probabilidad!$F$30,$O403=[3]Tabla_Probabilidad!$F$32,$O403=[3]Tabla_Probabilidad!$L$32),"Media",IF(OR($O403=[3]Tabla_Probabilidad!$G$30,$O403=[3]Tabla_Probabilidad!$G$32,$O403=[3]Tabla_Probabilidad!$M$32),"Alta",IF(OR($O403=[3]Tabla_Probabilidad!$H$30,$O403=[3]Tabla_Probabilidad!$H$32,$O403=[3]Tabla_Probabilidad!$N$32),"Muy Alta","")))))</f>
        <v>Muy Alta</v>
      </c>
      <c r="Q403" s="385">
        <f t="shared" ref="Q403" si="545">IF(P403="","",IF(P403="Muy Baja",0.2,IF(P403="Baja",0.4,IF(P403="Media",0.6,IF(P403="Alta",0.8,IF(P403="Muy Alta",1,))))))</f>
        <v>1</v>
      </c>
      <c r="R403" s="393" t="s">
        <v>1978</v>
      </c>
      <c r="S403" s="394" t="str">
        <f>IF(OR($R403=[3]Tabla_Impacto!$D$24,$R403=[3]Tabla_Impacto!$D$27,$R403=[3]Tabla_Impacto!$J$24,$R403=[3]Tabla_Impacto!$P$26,$R403=[3]Tabla_Impacto!$V$26,$R403=[3]Tabla_Impacto!$AB$26),"Leve",IF(OR($R403=[3]Tabla_Impacto!$E$24,$R403=[3]Tabla_Impacto!$E$27,$R403=[3]Tabla_Impacto!$K$24,$R403=[3]Tabla_Impacto!$Q$26,$R403=[3]Tabla_Impacto!$W$26,$R403=[3]Tabla_Impacto!$AC$26),"Menor",IF(OR($R403=[3]Tabla_Impacto!$F$24,$R403=[3]Tabla_Impacto!$F$27,$R403=[3]Tabla_Impacto!$L$24,$R403=[3]Tabla_Impacto!$R$26,$R403=[3]Tabla_Impacto!$X$26,$R403=[3]Tabla_Impacto!$AD$26),"Moderado",IF(OR($R403=[3]Tabla_Impacto!$G$24,$R403=[3]Tabla_Impacto!$G$27,$R403=[3]Tabla_Impacto!$M$24,$R403=[3]Tabla_Impacto!$S$26,$R403=[3]Tabla_Impacto!$Y$26,$R403=[3]Tabla_Impacto!$AE$26),"Mayor",IF(OR($R403=[3]Tabla_Impacto!$H$24,$R403=[3]Tabla_Impacto!$H$27,$R403=[3]Tabla_Impacto!$N$24,$R403=[3]Tabla_Impacto!$T$26,$R403=[3]Tabla_Impacto!$Z$26,$R403=[3]Tabla_Impacto!$AF$26),"Catastrófico","")))))</f>
        <v>Menor</v>
      </c>
      <c r="T403" s="385">
        <f t="shared" ref="T403" si="546">IF(S403="","",IF(S403="Leve",0.2,IF(S403="Menor",0.4,IF(S403="Moderado",0.6,IF(S403="Mayor",0.8,IF(S403="Catastrófico",1,))))))</f>
        <v>0.4</v>
      </c>
      <c r="U403" s="386" t="str">
        <f t="shared" ref="U403" si="547">IF(OR(AND(P403="Muy Baja",S403="Leve"),AND(P403="Muy Baja",S403="Menor"),AND(P403="Baja",S403="Leve")),"Bajo",IF(OR(AND(P403="Muy baja",S403="Moderado"),AND(P403="Baja",S403="Menor"),AND(P403="Baja",S403="Moderado"),AND(P403="Media",S403="Leve"),AND(P403="Media",S403="Menor"),AND(P403="Media",S403="Moderado"),AND(P403="Alta",S403="Leve"),AND(P403="Alta",S403="Menor")),"Moderado",IF(OR(AND(P403="Muy Baja",S403="Mayor"),AND(P403="Baja",S403="Mayor"),AND(P403="Media",S403="Mayor"),AND(P403="Alta",S403="Moderado"),AND(P403="Alta",S403="Mayor"),AND(P403="Muy Alta",S403="Leve"),AND(P403="Muy Alta",S403="Menor"),AND(P403="Muy Alta",S403="Moderado"),AND(P403="Muy Alta",S403="Mayor")),"Alto",IF(OR(AND(P403="Muy Baja",S403="Catastrófico"),AND(P403="Baja",S403="Catastrófico"),AND(P403="Media",S403="Catastrófico"),AND(P403="Alta",S403="Catastrófico"),AND(P403="Muy Alta",S403="Catastrófico")),"Extremo",""))))</f>
        <v>Alto</v>
      </c>
      <c r="V403" s="136" t="s">
        <v>91</v>
      </c>
      <c r="W403" s="116" t="s">
        <v>1979</v>
      </c>
      <c r="X403" s="117" t="s">
        <v>1980</v>
      </c>
      <c r="Y403" s="118" t="s">
        <v>94</v>
      </c>
      <c r="Z403" s="119" t="s">
        <v>913</v>
      </c>
      <c r="AA403" s="120" t="str">
        <f t="shared" si="454"/>
        <v>Probabilidad</v>
      </c>
      <c r="AB403" s="121" t="s">
        <v>727</v>
      </c>
      <c r="AC403" s="121" t="s">
        <v>728</v>
      </c>
      <c r="AD403" s="122" t="str">
        <f t="shared" si="452"/>
        <v>40%</v>
      </c>
      <c r="AE403" s="121" t="s">
        <v>954</v>
      </c>
      <c r="AF403" s="121" t="s">
        <v>730</v>
      </c>
      <c r="AG403" s="121" t="s">
        <v>731</v>
      </c>
      <c r="AH403" s="123">
        <f>IFERROR(IF(AA403="Probabilidad",(Q403-(+Q403*AD403)),IF(AA403="Impacto",Q403,"")),"")</f>
        <v>0.6</v>
      </c>
      <c r="AI403" s="122">
        <f t="shared" si="453"/>
        <v>0.6</v>
      </c>
      <c r="AJ403" s="387" t="str">
        <f t="shared" ref="AJ403" si="548">IFERROR(IF(AK403="","",IF(AK403&lt;=0.2,"Muy Baja",IF(AK403&lt;=0.4,"Baja",IF(AK403&lt;=0.6,"Media",IF(AK403&lt;=0.8,"Alta","Muy Alta"))))),"")</f>
        <v>Muy Baja</v>
      </c>
      <c r="AK403" s="388">
        <f t="shared" ref="AK403" si="549">IFERROR(LOOKUP(MAX(AI403:AI409)+1,(AI403:AI409)),"")</f>
        <v>3.8879999999999998E-2</v>
      </c>
      <c r="AL403" s="124">
        <f>IFERROR(IF(AA403="Impacto",(T403-(+T403*AD403)),IF(AA403="Probabilidad",T403,"")),"")</f>
        <v>0.4</v>
      </c>
      <c r="AM403" s="389" t="str">
        <f t="shared" ref="AM403" si="550">IFERROR(IF(AN403="","",IF(AN403&lt;=0.2,"Leve",IF(AN403&lt;=0.4,"Menor",IF(AN403&lt;=0.6,"Moderado",IF(AN403&lt;=0.8,"Mayor","Catastrófico"))))),"")</f>
        <v>Menor</v>
      </c>
      <c r="AN403" s="388">
        <f t="shared" ref="AN403" si="551">IFERROR(LOOKUP(MAX(AL403:AL409)+1,(AL403:AL409)),"")</f>
        <v>0.4</v>
      </c>
      <c r="AO403" s="384" t="str">
        <f t="shared" ref="AO403" si="552">IFERROR(IF(OR(AND(AJ403="Muy Baja",AM403="Leve"),AND(AJ403="Muy Baja",AM403="Menor"),AND(AJ403="Baja",AM403="Leve")),"Bajo",IF(OR(AND(AJ403="Muy baja",AM403="Moderado"),AND(AJ403="Baja",AM403="Menor"),AND(AJ403="Baja",AM403="Moderado"),AND(AJ403="Media",AM403="Leve"),AND(AJ403="Media",AM403="Menor"),AND(AJ403="Media",AM403="Moderado"),AND(AJ403="Alta",AM403="Leve"),AND(AJ403="Alta",AM403="Menor")),"Moderado",IF(OR(AND(AJ403="Muy Baja",AM403="Mayor"),AND(AJ403="Baja",AM403="Mayor"),AND(AJ403="Media",AM403="Mayor"),AND(AJ403="Alta",AM403="Moderado"),AND(AJ403="Alta",AM403="Mayor"),AND(AJ403="Muy Alta",AM403="Leve"),AND(AJ403="Muy Alta",AM403="Menor"),AND(AJ403="Muy Alta",AM403="Moderado"),AND(AJ403="Muy Alta",AM403="Mayor")),"Alto",IF(OR(AND(AJ403="Muy Baja",AM403="Catastrófico"),AND(AJ403="Baja",AM403="Catastrófico"),AND(AJ403="Media",AM403="Catastrófico"),AND(AJ403="Alta",AM403="Catastrófico"),AND(AJ403="Muy Alta",AM403="Catastrófico")),"Extremo","")))),"")</f>
        <v>Bajo</v>
      </c>
      <c r="AP403" s="367" t="s">
        <v>821</v>
      </c>
      <c r="AQ403" s="120" t="s">
        <v>105</v>
      </c>
      <c r="AR403" s="134" t="s">
        <v>94</v>
      </c>
      <c r="AS403" s="134" t="s">
        <v>94</v>
      </c>
      <c r="AT403" s="134" t="s">
        <v>94</v>
      </c>
      <c r="AU403" s="134" t="s">
        <v>94</v>
      </c>
      <c r="AV403" s="370" t="s">
        <v>1981</v>
      </c>
      <c r="AW403" s="142" t="s">
        <v>91</v>
      </c>
      <c r="AX403" s="264" t="s">
        <v>2866</v>
      </c>
      <c r="AY403" s="265" t="s">
        <v>3317</v>
      </c>
      <c r="AZ403" s="265" t="s">
        <v>3318</v>
      </c>
      <c r="BA403" s="143" t="s">
        <v>105</v>
      </c>
      <c r="BB403" s="128"/>
      <c r="BC403" s="128"/>
      <c r="BD403" s="128"/>
      <c r="BE403" s="373" t="s">
        <v>2891</v>
      </c>
      <c r="BF403" s="373" t="s">
        <v>3369</v>
      </c>
      <c r="BG403" s="374"/>
      <c r="BH403" s="131"/>
      <c r="BI403" s="90"/>
      <c r="BJ403" s="90"/>
      <c r="BK403" s="90"/>
      <c r="BL403" s="90"/>
      <c r="BM403" s="90"/>
      <c r="BN403" s="90"/>
      <c r="BO403" s="90"/>
      <c r="BP403" s="90"/>
      <c r="BQ403" s="90"/>
      <c r="BR403" s="90"/>
      <c r="BS403" s="90"/>
      <c r="BT403" s="90"/>
      <c r="BU403" s="90"/>
      <c r="BV403" s="90"/>
      <c r="BW403" s="90"/>
      <c r="BX403" s="90"/>
      <c r="BY403" s="90"/>
      <c r="BZ403" s="90"/>
      <c r="CA403" s="90"/>
      <c r="CB403" s="90"/>
      <c r="CC403" s="90"/>
      <c r="CD403" s="90"/>
      <c r="CE403" s="90"/>
      <c r="CF403" s="90"/>
      <c r="CG403" s="90"/>
      <c r="CH403" s="90"/>
      <c r="CI403" s="90"/>
      <c r="CJ403" s="90"/>
      <c r="CK403" s="90"/>
      <c r="CL403" s="90"/>
      <c r="CM403" s="90"/>
      <c r="CN403" s="90"/>
      <c r="CO403" s="90"/>
      <c r="CP403" s="90"/>
      <c r="CQ403" s="90"/>
      <c r="CR403" s="90"/>
      <c r="CS403" s="90"/>
      <c r="CT403" s="90"/>
      <c r="CU403" s="90"/>
      <c r="CV403" s="90"/>
      <c r="CW403" s="90"/>
      <c r="CX403" s="90"/>
      <c r="CY403" s="90"/>
      <c r="CZ403" s="90"/>
      <c r="DA403" s="90"/>
      <c r="DB403" s="90"/>
      <c r="DC403" s="90"/>
      <c r="DD403" s="90"/>
      <c r="DE403" s="90"/>
      <c r="DF403" s="90"/>
      <c r="DG403" s="90"/>
      <c r="DH403" s="90"/>
      <c r="DI403" s="90"/>
      <c r="DJ403" s="90"/>
      <c r="DK403" s="90"/>
      <c r="DL403" s="90"/>
      <c r="DM403" s="90"/>
      <c r="DN403" s="90"/>
      <c r="DO403" s="90"/>
      <c r="DP403" s="90"/>
      <c r="DQ403" s="90"/>
      <c r="DR403" s="90"/>
      <c r="DS403" s="90"/>
      <c r="DT403" s="90"/>
      <c r="DU403" s="90"/>
      <c r="DV403" s="90"/>
      <c r="DW403" s="90"/>
      <c r="DX403" s="90"/>
      <c r="DY403" s="90"/>
      <c r="DZ403" s="90"/>
      <c r="EA403" s="90"/>
      <c r="EB403" s="90"/>
      <c r="EC403" s="90"/>
      <c r="ED403" s="90"/>
      <c r="EE403" s="90"/>
      <c r="EF403" s="90"/>
      <c r="EG403" s="90"/>
      <c r="EH403" s="90"/>
      <c r="EI403" s="90"/>
      <c r="EJ403" s="90"/>
      <c r="EK403" s="90"/>
      <c r="EL403" s="90"/>
      <c r="EM403" s="90"/>
      <c r="EN403" s="90"/>
      <c r="EO403" s="90"/>
      <c r="EP403" s="90"/>
      <c r="EQ403" s="90"/>
      <c r="ER403" s="90"/>
      <c r="ES403" s="90"/>
      <c r="ET403" s="90"/>
      <c r="EU403" s="90"/>
      <c r="EV403" s="90"/>
      <c r="EW403" s="90"/>
      <c r="EX403" s="90"/>
      <c r="EY403" s="90"/>
      <c r="EZ403" s="90"/>
      <c r="FA403" s="90"/>
      <c r="FB403" s="90"/>
      <c r="FC403" s="90"/>
      <c r="FD403" s="90"/>
      <c r="FE403" s="90"/>
      <c r="FF403" s="90"/>
      <c r="FG403" s="90"/>
      <c r="FH403" s="90"/>
      <c r="FI403" s="90"/>
      <c r="FJ403" s="90"/>
      <c r="FK403" s="90"/>
      <c r="FL403" s="90"/>
      <c r="FM403" s="90"/>
      <c r="FN403" s="90"/>
      <c r="FO403" s="90"/>
      <c r="FP403" s="90"/>
      <c r="FQ403" s="90"/>
      <c r="FR403" s="90"/>
      <c r="FS403" s="90"/>
      <c r="FT403" s="90"/>
      <c r="FU403" s="90"/>
      <c r="FV403" s="90"/>
      <c r="FW403" s="90"/>
      <c r="FX403" s="90"/>
      <c r="FY403" s="90"/>
      <c r="FZ403" s="90"/>
      <c r="GA403" s="90"/>
      <c r="GB403" s="90"/>
      <c r="GC403" s="90"/>
      <c r="GD403" s="90"/>
      <c r="GE403" s="90"/>
      <c r="GF403" s="90"/>
      <c r="GG403" s="90"/>
      <c r="GH403" s="90"/>
      <c r="GI403" s="90"/>
      <c r="GJ403" s="90"/>
      <c r="GK403" s="90"/>
      <c r="GL403" s="90"/>
      <c r="GM403" s="90"/>
      <c r="GN403" s="90"/>
      <c r="GO403" s="90"/>
      <c r="GP403" s="90"/>
      <c r="GQ403" s="90"/>
      <c r="GR403" s="90"/>
      <c r="GS403" s="90"/>
      <c r="GT403" s="90"/>
      <c r="GU403" s="90"/>
      <c r="GV403" s="90"/>
      <c r="GW403" s="90"/>
      <c r="GX403" s="90"/>
      <c r="GY403" s="90"/>
      <c r="GZ403" s="90"/>
      <c r="HA403" s="90"/>
      <c r="HB403" s="90"/>
      <c r="HC403" s="90"/>
      <c r="HD403" s="90"/>
      <c r="HE403" s="90"/>
      <c r="HF403" s="90"/>
      <c r="HG403" s="90"/>
      <c r="HH403" s="90"/>
      <c r="HI403" s="90"/>
      <c r="HJ403" s="90"/>
      <c r="HK403" s="90"/>
      <c r="HL403" s="90"/>
      <c r="HM403" s="90"/>
      <c r="HN403" s="90"/>
      <c r="HO403" s="90"/>
      <c r="HP403" s="90"/>
      <c r="HQ403" s="90"/>
      <c r="HR403" s="90"/>
      <c r="HS403" s="90"/>
      <c r="HT403" s="90"/>
      <c r="HU403" s="90"/>
      <c r="HV403" s="90"/>
      <c r="HW403" s="90"/>
      <c r="HX403" s="90"/>
      <c r="HY403" s="90"/>
      <c r="HZ403" s="90"/>
      <c r="IA403" s="90"/>
      <c r="IB403" s="90"/>
      <c r="IC403" s="90"/>
      <c r="ID403" s="90"/>
      <c r="IE403" s="90"/>
      <c r="IF403" s="90"/>
      <c r="IG403" s="90"/>
      <c r="IH403" s="90"/>
      <c r="II403" s="90"/>
      <c r="IJ403" s="90"/>
      <c r="IK403" s="90"/>
      <c r="IL403" s="90"/>
      <c r="IM403" s="90"/>
      <c r="IN403" s="90"/>
      <c r="IO403" s="90"/>
      <c r="IP403" s="90"/>
      <c r="IQ403" s="90"/>
      <c r="IR403" s="90"/>
      <c r="IS403" s="90"/>
      <c r="IT403" s="90"/>
      <c r="IU403" s="90"/>
      <c r="IV403" s="90"/>
      <c r="IW403" s="90"/>
      <c r="IX403" s="90"/>
      <c r="IY403" s="90"/>
      <c r="IZ403" s="90"/>
      <c r="JA403" s="90"/>
      <c r="JB403" s="90"/>
      <c r="JC403" s="90"/>
      <c r="JD403" s="90"/>
      <c r="JE403" s="90"/>
      <c r="JF403" s="90"/>
      <c r="JG403" s="90"/>
      <c r="JH403" s="90"/>
      <c r="JI403" s="90"/>
      <c r="JJ403" s="90"/>
      <c r="JK403" s="90"/>
      <c r="JL403" s="90"/>
      <c r="JM403" s="90"/>
      <c r="JN403" s="90"/>
      <c r="JO403" s="90"/>
      <c r="JP403" s="90"/>
      <c r="JQ403" s="90"/>
      <c r="JR403" s="90"/>
      <c r="JS403" s="90"/>
      <c r="JT403" s="90"/>
      <c r="JU403" s="90"/>
      <c r="JV403" s="90"/>
      <c r="JW403" s="90"/>
      <c r="JX403" s="90"/>
      <c r="JY403" s="90"/>
      <c r="JZ403" s="90"/>
      <c r="KA403" s="90"/>
      <c r="KB403" s="90"/>
      <c r="KC403" s="90"/>
      <c r="KD403" s="90"/>
      <c r="KE403" s="90"/>
      <c r="KF403" s="90"/>
      <c r="KG403" s="90"/>
      <c r="KH403" s="90"/>
      <c r="KI403" s="90"/>
      <c r="KJ403" s="90"/>
      <c r="KK403" s="90"/>
      <c r="KL403" s="90"/>
      <c r="KM403" s="90"/>
      <c r="KN403" s="90"/>
      <c r="KO403" s="90"/>
      <c r="KP403" s="90"/>
      <c r="KQ403" s="90"/>
      <c r="KR403" s="90"/>
      <c r="KS403" s="90"/>
      <c r="KT403" s="90"/>
      <c r="KU403" s="90"/>
      <c r="KV403" s="90"/>
      <c r="KW403" s="90"/>
      <c r="KX403" s="90"/>
      <c r="KY403" s="90"/>
      <c r="KZ403" s="90"/>
      <c r="LA403" s="90"/>
      <c r="LB403" s="90"/>
      <c r="LC403" s="90"/>
      <c r="LD403" s="90"/>
      <c r="LE403" s="90"/>
      <c r="LF403" s="90"/>
      <c r="LG403" s="90"/>
      <c r="LH403" s="90"/>
      <c r="LI403" s="90"/>
      <c r="LJ403" s="90"/>
      <c r="LK403" s="90"/>
      <c r="LL403" s="90"/>
      <c r="LM403" s="90"/>
      <c r="LN403" s="90"/>
      <c r="LO403" s="90"/>
      <c r="LP403" s="90"/>
      <c r="LQ403" s="90"/>
      <c r="LR403" s="90"/>
      <c r="LS403" s="90"/>
      <c r="LT403" s="90"/>
      <c r="LU403" s="90"/>
      <c r="LV403" s="90"/>
      <c r="LW403" s="90"/>
      <c r="LX403" s="90"/>
      <c r="LY403" s="90"/>
      <c r="LZ403" s="90"/>
      <c r="MA403" s="90"/>
      <c r="MB403" s="90"/>
      <c r="MC403" s="90"/>
      <c r="MD403" s="90"/>
      <c r="ME403" s="90"/>
      <c r="MF403" s="90"/>
      <c r="MG403" s="90"/>
      <c r="MH403" s="90"/>
      <c r="MI403" s="90"/>
      <c r="MJ403" s="90"/>
      <c r="MK403" s="90"/>
      <c r="ML403" s="90"/>
      <c r="MM403" s="90"/>
      <c r="MN403" s="90"/>
      <c r="MO403" s="90"/>
      <c r="MP403" s="90"/>
      <c r="MQ403" s="90"/>
      <c r="MR403" s="90"/>
      <c r="MS403" s="90"/>
      <c r="MT403" s="90"/>
      <c r="MU403" s="90"/>
      <c r="MV403" s="90"/>
      <c r="MW403" s="90"/>
      <c r="MX403" s="90"/>
      <c r="MY403" s="90"/>
      <c r="MZ403" s="90"/>
      <c r="NA403" s="90"/>
      <c r="NB403" s="90"/>
      <c r="NC403" s="90"/>
      <c r="ND403" s="90"/>
      <c r="NE403" s="90"/>
      <c r="NF403" s="90"/>
      <c r="NG403" s="90"/>
      <c r="NH403" s="90"/>
      <c r="NI403" s="90"/>
      <c r="NJ403" s="90"/>
      <c r="NK403" s="90"/>
      <c r="NL403" s="90"/>
      <c r="NM403" s="90"/>
      <c r="NN403" s="90"/>
      <c r="NO403" s="90"/>
      <c r="NP403" s="90"/>
      <c r="NQ403" s="90"/>
      <c r="NR403" s="90"/>
      <c r="NS403" s="90"/>
      <c r="NT403" s="90"/>
      <c r="NU403" s="90"/>
      <c r="NV403" s="90"/>
      <c r="NW403" s="90"/>
      <c r="NX403" s="90"/>
      <c r="NY403" s="90"/>
      <c r="NZ403" s="90"/>
      <c r="OA403" s="90"/>
      <c r="OB403" s="90"/>
      <c r="OC403" s="90"/>
      <c r="OD403" s="90"/>
      <c r="OE403" s="90"/>
      <c r="OF403" s="90"/>
      <c r="OG403" s="90"/>
      <c r="OH403" s="90"/>
      <c r="OI403" s="90"/>
      <c r="OJ403" s="90"/>
      <c r="OK403" s="90"/>
      <c r="OL403" s="90"/>
      <c r="OM403" s="90"/>
      <c r="ON403" s="90"/>
      <c r="OO403" s="90"/>
      <c r="OP403" s="90"/>
      <c r="OQ403" s="90"/>
      <c r="OR403" s="90"/>
      <c r="OS403" s="90"/>
      <c r="OT403" s="90"/>
      <c r="OU403" s="90"/>
      <c r="OV403" s="90"/>
      <c r="OW403" s="90"/>
      <c r="OX403" s="90"/>
      <c r="OY403" s="90"/>
      <c r="OZ403" s="90"/>
      <c r="PA403" s="90"/>
      <c r="PB403" s="90"/>
      <c r="PC403" s="90"/>
      <c r="PD403" s="90"/>
      <c r="PE403" s="90"/>
      <c r="PF403" s="90"/>
      <c r="PG403" s="90"/>
      <c r="PH403" s="90"/>
      <c r="PI403" s="90"/>
      <c r="PJ403" s="90"/>
      <c r="PK403" s="90"/>
      <c r="PL403" s="90"/>
      <c r="PM403" s="90"/>
      <c r="PN403" s="90"/>
      <c r="PO403" s="90"/>
      <c r="PP403" s="90"/>
      <c r="PQ403" s="90"/>
      <c r="PR403" s="90"/>
      <c r="PS403" s="90"/>
      <c r="PT403" s="90"/>
      <c r="PU403" s="90"/>
      <c r="PV403" s="90"/>
      <c r="PW403" s="90"/>
      <c r="PX403" s="90"/>
      <c r="PY403" s="90"/>
      <c r="PZ403" s="90"/>
      <c r="QA403" s="90"/>
      <c r="QB403" s="90"/>
      <c r="QC403" s="90"/>
      <c r="QD403" s="90"/>
      <c r="QE403" s="90"/>
      <c r="QF403" s="90"/>
      <c r="QG403" s="90"/>
      <c r="QH403" s="90"/>
      <c r="QI403" s="90"/>
      <c r="QJ403" s="90"/>
      <c r="QK403" s="90"/>
      <c r="QL403" s="90"/>
      <c r="QM403" s="90"/>
      <c r="QN403" s="90"/>
      <c r="QO403" s="90"/>
      <c r="QP403" s="90"/>
      <c r="QQ403" s="90"/>
      <c r="QR403" s="90"/>
      <c r="QS403" s="90"/>
      <c r="QT403" s="90"/>
      <c r="QU403" s="90"/>
      <c r="QV403" s="90"/>
      <c r="QW403" s="90"/>
      <c r="QX403" s="90"/>
      <c r="QY403" s="90"/>
      <c r="QZ403" s="90"/>
      <c r="RA403" s="90"/>
      <c r="RB403" s="90"/>
      <c r="RC403" s="90"/>
      <c r="RD403" s="90"/>
      <c r="RE403" s="90"/>
      <c r="RF403" s="90"/>
      <c r="RG403" s="90"/>
      <c r="RH403" s="90"/>
      <c r="RI403" s="90"/>
      <c r="RJ403" s="90"/>
      <c r="RK403" s="90"/>
      <c r="RL403" s="90"/>
      <c r="RM403" s="90"/>
      <c r="RN403" s="90"/>
      <c r="RO403" s="90"/>
      <c r="RP403" s="90"/>
      <c r="RQ403" s="90"/>
      <c r="RR403" s="90"/>
      <c r="RS403" s="90"/>
      <c r="RT403" s="90"/>
      <c r="RU403" s="90"/>
      <c r="RV403" s="90"/>
      <c r="RW403" s="90"/>
      <c r="RX403" s="90"/>
      <c r="RY403" s="90"/>
      <c r="RZ403" s="90"/>
      <c r="SA403" s="90"/>
      <c r="SB403" s="90"/>
      <c r="SC403" s="90"/>
      <c r="SD403" s="90"/>
      <c r="SE403" s="90"/>
      <c r="SF403" s="90"/>
      <c r="SG403" s="90"/>
      <c r="SH403" s="90"/>
      <c r="SI403" s="90"/>
      <c r="SJ403" s="90"/>
      <c r="SK403" s="90"/>
      <c r="SL403" s="90"/>
      <c r="SM403" s="90"/>
      <c r="SN403" s="90"/>
      <c r="SO403" s="90"/>
      <c r="SP403" s="90"/>
      <c r="SQ403" s="90"/>
      <c r="SR403" s="90"/>
      <c r="SS403" s="90"/>
      <c r="ST403" s="90"/>
      <c r="SU403" s="90"/>
      <c r="SV403" s="90"/>
      <c r="SW403" s="90"/>
      <c r="SX403" s="90"/>
      <c r="SY403" s="90"/>
      <c r="SZ403" s="90"/>
      <c r="TA403" s="90"/>
      <c r="TB403" s="90"/>
      <c r="TC403" s="90"/>
      <c r="TD403" s="90"/>
      <c r="TE403" s="90"/>
      <c r="TF403" s="90"/>
      <c r="TG403" s="90"/>
      <c r="TH403" s="90"/>
      <c r="TI403" s="90"/>
      <c r="TJ403" s="90"/>
      <c r="TK403" s="90"/>
      <c r="TL403" s="90"/>
      <c r="TM403" s="90"/>
      <c r="TN403" s="90"/>
      <c r="TO403" s="90"/>
      <c r="TP403" s="90"/>
      <c r="TQ403" s="90"/>
      <c r="TR403" s="90"/>
      <c r="TS403" s="90"/>
      <c r="TT403" s="90"/>
      <c r="TU403" s="90"/>
      <c r="TV403" s="90"/>
      <c r="TW403" s="90"/>
      <c r="TX403" s="90"/>
      <c r="TY403" s="90"/>
      <c r="TZ403" s="90"/>
      <c r="UA403" s="90"/>
      <c r="UB403" s="90"/>
      <c r="UC403" s="90"/>
      <c r="UD403" s="90"/>
      <c r="UE403" s="90"/>
      <c r="UF403" s="90"/>
      <c r="UG403" s="90"/>
      <c r="UH403" s="90"/>
      <c r="UI403" s="90"/>
      <c r="UJ403" s="90"/>
      <c r="UK403" s="90"/>
      <c r="UL403" s="90"/>
      <c r="UM403" s="90"/>
      <c r="UN403" s="90"/>
      <c r="UO403" s="90"/>
      <c r="UP403" s="90"/>
      <c r="UQ403" s="90"/>
      <c r="UR403" s="90"/>
      <c r="US403" s="90"/>
      <c r="UT403" s="90"/>
      <c r="UU403" s="90"/>
      <c r="UV403" s="90"/>
      <c r="UW403" s="90"/>
      <c r="UX403" s="90"/>
      <c r="UY403" s="90"/>
      <c r="UZ403" s="90"/>
      <c r="VA403" s="90"/>
      <c r="VB403" s="90"/>
      <c r="VC403" s="90"/>
      <c r="VD403" s="90"/>
      <c r="VE403" s="90"/>
      <c r="VF403" s="90"/>
      <c r="VG403" s="90"/>
      <c r="VH403" s="90"/>
      <c r="VI403" s="90"/>
      <c r="VJ403" s="90"/>
      <c r="VK403" s="90"/>
      <c r="VL403" s="90"/>
      <c r="VM403" s="90"/>
      <c r="VN403" s="90"/>
      <c r="VO403" s="90"/>
      <c r="VP403" s="90"/>
      <c r="VQ403" s="90"/>
      <c r="VR403" s="90"/>
      <c r="VS403" s="90"/>
      <c r="VT403" s="90"/>
      <c r="VU403" s="90"/>
      <c r="VV403" s="90"/>
      <c r="VW403" s="90"/>
      <c r="VX403" s="90"/>
      <c r="VY403" s="90"/>
      <c r="VZ403" s="90"/>
      <c r="WA403" s="90"/>
      <c r="WB403" s="90"/>
      <c r="WC403" s="90"/>
      <c r="WD403" s="90"/>
      <c r="WE403" s="90"/>
      <c r="WF403" s="90"/>
      <c r="WG403" s="90"/>
      <c r="WH403" s="90"/>
      <c r="WI403" s="90"/>
      <c r="WJ403" s="90"/>
      <c r="WK403" s="90"/>
      <c r="WL403" s="90"/>
      <c r="WM403" s="90"/>
      <c r="WN403" s="90"/>
      <c r="WO403" s="90"/>
      <c r="WP403" s="90"/>
      <c r="WQ403" s="90"/>
      <c r="WR403" s="90"/>
      <c r="WS403" s="90"/>
      <c r="WT403" s="90"/>
      <c r="WU403" s="90"/>
      <c r="WV403" s="90"/>
      <c r="WW403" s="90"/>
      <c r="WX403" s="90"/>
      <c r="WY403" s="90"/>
      <c r="WZ403" s="90"/>
      <c r="XA403" s="90"/>
      <c r="XB403" s="90"/>
      <c r="XC403" s="90"/>
      <c r="XD403" s="90"/>
      <c r="XE403" s="90"/>
      <c r="XF403" s="90"/>
      <c r="XG403" s="90"/>
      <c r="XH403" s="90"/>
      <c r="XI403" s="90"/>
      <c r="XJ403" s="90"/>
      <c r="XK403" s="90"/>
      <c r="XL403" s="90"/>
      <c r="XM403" s="90"/>
      <c r="XN403" s="90"/>
      <c r="XO403" s="90"/>
      <c r="XP403" s="90"/>
      <c r="XQ403" s="90"/>
      <c r="XR403" s="90"/>
      <c r="XS403" s="90"/>
      <c r="XT403" s="90"/>
      <c r="XU403" s="90"/>
      <c r="XV403" s="90"/>
      <c r="XW403" s="90"/>
      <c r="XX403" s="90"/>
      <c r="XY403" s="90"/>
      <c r="XZ403" s="90"/>
      <c r="YA403" s="90"/>
      <c r="YB403" s="90"/>
      <c r="YC403" s="90"/>
      <c r="YD403" s="90"/>
      <c r="YE403" s="90"/>
      <c r="YF403" s="90"/>
      <c r="YG403" s="90"/>
      <c r="YH403" s="90"/>
      <c r="YI403" s="90"/>
      <c r="YJ403" s="90"/>
      <c r="YK403" s="90"/>
      <c r="YL403" s="90"/>
      <c r="YM403" s="90"/>
      <c r="YN403" s="90"/>
      <c r="YO403" s="90"/>
      <c r="YP403" s="90"/>
      <c r="YQ403" s="90"/>
      <c r="YR403" s="90"/>
      <c r="YS403" s="90"/>
      <c r="YT403" s="90"/>
      <c r="YU403" s="90"/>
      <c r="YV403" s="90"/>
      <c r="YW403" s="90"/>
      <c r="YX403" s="90"/>
      <c r="YY403" s="90"/>
      <c r="YZ403" s="90"/>
      <c r="ZA403" s="90"/>
      <c r="ZB403" s="90"/>
      <c r="ZC403" s="90"/>
      <c r="ZD403" s="90"/>
      <c r="ZE403" s="90"/>
      <c r="ZF403" s="90"/>
      <c r="ZG403" s="90"/>
      <c r="ZH403" s="90"/>
      <c r="ZI403" s="90"/>
      <c r="ZJ403" s="90"/>
      <c r="ZK403" s="90"/>
      <c r="ZL403" s="90"/>
      <c r="ZM403" s="90"/>
      <c r="ZN403" s="90"/>
      <c r="ZO403" s="90"/>
      <c r="ZP403" s="90"/>
      <c r="ZQ403" s="90"/>
      <c r="ZR403" s="90"/>
      <c r="ZS403" s="90"/>
      <c r="ZT403" s="90"/>
      <c r="ZU403" s="90"/>
      <c r="ZV403" s="90"/>
      <c r="ZW403" s="90"/>
      <c r="ZX403" s="90"/>
      <c r="ZY403" s="90"/>
      <c r="ZZ403" s="90"/>
      <c r="AAA403" s="90"/>
      <c r="AAB403" s="90"/>
      <c r="AAC403" s="90"/>
      <c r="AAD403" s="90"/>
      <c r="AAE403" s="90"/>
      <c r="AAF403" s="90"/>
      <c r="AAG403" s="90"/>
      <c r="AAH403" s="90"/>
      <c r="AAI403" s="90"/>
      <c r="AAJ403" s="90"/>
      <c r="AAK403" s="90"/>
      <c r="AAL403" s="90"/>
      <c r="AAM403" s="90"/>
      <c r="AAN403" s="90"/>
      <c r="AAO403" s="90"/>
      <c r="AAP403" s="90"/>
      <c r="AAQ403" s="90"/>
      <c r="AAR403" s="90"/>
      <c r="AAS403" s="90"/>
      <c r="AAT403" s="90"/>
      <c r="AAU403" s="90"/>
      <c r="AAV403" s="90"/>
      <c r="AAW403" s="90"/>
      <c r="AAX403" s="90"/>
      <c r="AAY403" s="90"/>
      <c r="AAZ403" s="90"/>
      <c r="ABA403" s="90"/>
      <c r="ABB403" s="90"/>
      <c r="ABC403" s="90"/>
      <c r="ABD403" s="90"/>
      <c r="ABE403" s="90"/>
      <c r="ABF403" s="90"/>
      <c r="ABG403" s="90"/>
      <c r="ABH403" s="90"/>
      <c r="ABI403" s="90"/>
      <c r="ABJ403" s="90"/>
      <c r="ABK403" s="90"/>
      <c r="ABL403" s="90"/>
      <c r="ABM403" s="90"/>
      <c r="ABN403" s="90"/>
      <c r="ABO403" s="90"/>
      <c r="ABP403" s="90"/>
      <c r="ABQ403" s="90"/>
      <c r="ABR403" s="90"/>
      <c r="ABS403" s="90"/>
      <c r="ABT403" s="90"/>
      <c r="ABU403" s="90"/>
      <c r="ABV403" s="90"/>
      <c r="ABW403" s="90"/>
      <c r="ABX403" s="90"/>
      <c r="ABY403" s="90"/>
      <c r="ABZ403" s="90"/>
      <c r="ACA403" s="90"/>
      <c r="ACB403" s="90"/>
      <c r="ACC403" s="90"/>
      <c r="ACD403" s="90"/>
      <c r="ACE403" s="90"/>
      <c r="ACF403" s="90"/>
      <c r="ACG403" s="90"/>
      <c r="ACH403" s="90"/>
      <c r="ACI403" s="90"/>
      <c r="ACJ403" s="90"/>
      <c r="ACK403" s="90"/>
      <c r="ACL403" s="90"/>
      <c r="ACM403" s="90"/>
      <c r="ACN403" s="90"/>
      <c r="ACO403" s="90"/>
      <c r="ACP403" s="90"/>
      <c r="ACQ403" s="90"/>
      <c r="ACR403" s="90"/>
      <c r="ACS403" s="90"/>
      <c r="ACT403" s="90"/>
      <c r="ACU403" s="90"/>
      <c r="ACV403" s="90"/>
      <c r="ACW403" s="90"/>
      <c r="ACX403" s="90"/>
      <c r="ACY403" s="90"/>
      <c r="ACZ403" s="90"/>
      <c r="ADA403" s="90"/>
      <c r="ADB403" s="90"/>
      <c r="ADC403" s="90"/>
      <c r="ADD403" s="90"/>
      <c r="ADE403" s="90"/>
      <c r="ADF403" s="90"/>
      <c r="ADG403" s="90"/>
      <c r="ADH403" s="90"/>
      <c r="ADI403" s="90"/>
      <c r="ADJ403" s="90"/>
      <c r="ADK403" s="90"/>
      <c r="ADL403" s="90"/>
      <c r="ADM403" s="90"/>
      <c r="ADN403" s="90"/>
      <c r="ADO403" s="90"/>
      <c r="ADP403" s="90"/>
      <c r="ADQ403" s="90"/>
      <c r="ADR403" s="90"/>
      <c r="ADS403" s="90"/>
      <c r="ADT403" s="90"/>
      <c r="ADU403" s="90"/>
      <c r="ADV403" s="90"/>
      <c r="ADW403" s="90"/>
      <c r="ADX403" s="90"/>
      <c r="ADY403" s="90"/>
      <c r="ADZ403" s="90"/>
      <c r="AEA403" s="90"/>
      <c r="AEB403" s="90"/>
      <c r="AEC403" s="90"/>
      <c r="AED403" s="90"/>
      <c r="AEE403" s="90"/>
      <c r="AEF403" s="90"/>
      <c r="AEG403" s="90"/>
      <c r="AEH403" s="90"/>
      <c r="AEI403" s="90"/>
      <c r="AEJ403" s="90"/>
      <c r="AEK403" s="90"/>
      <c r="AEL403" s="90"/>
      <c r="AEM403" s="90"/>
      <c r="AEN403" s="90"/>
      <c r="AEO403" s="90"/>
      <c r="AEP403" s="90"/>
      <c r="AEQ403" s="90"/>
      <c r="AER403" s="90"/>
      <c r="AES403" s="90"/>
      <c r="AET403" s="90"/>
      <c r="AEU403" s="90"/>
      <c r="AEV403" s="90"/>
      <c r="AEW403" s="90"/>
      <c r="AEX403" s="90"/>
      <c r="AEY403" s="90"/>
      <c r="AEZ403" s="90"/>
      <c r="AFA403" s="90"/>
      <c r="AFB403" s="90"/>
      <c r="AFC403" s="90"/>
      <c r="AFD403" s="90"/>
      <c r="AFE403" s="90"/>
      <c r="AFF403" s="90"/>
      <c r="AFG403" s="90"/>
      <c r="AFH403" s="90"/>
      <c r="AFI403" s="90"/>
      <c r="AFJ403" s="90"/>
      <c r="AFK403" s="90"/>
      <c r="AFL403" s="90"/>
      <c r="AFM403" s="90"/>
      <c r="AFN403" s="90"/>
      <c r="AFO403" s="90"/>
      <c r="AFP403" s="90"/>
      <c r="AFQ403" s="90"/>
      <c r="AFR403" s="90"/>
      <c r="AFS403" s="90"/>
      <c r="AFT403" s="90"/>
      <c r="AFU403" s="90"/>
      <c r="AFV403" s="90"/>
      <c r="AFW403" s="90"/>
      <c r="AFX403" s="90"/>
      <c r="AFY403" s="90"/>
      <c r="AFZ403" s="90"/>
      <c r="AGA403" s="90"/>
      <c r="AGB403" s="90"/>
      <c r="AGC403" s="90"/>
      <c r="AGD403" s="90"/>
      <c r="AGE403" s="90"/>
      <c r="AGF403" s="90"/>
      <c r="AGG403" s="90"/>
      <c r="AGH403" s="90"/>
      <c r="AGI403" s="90"/>
      <c r="AGJ403" s="90"/>
      <c r="AGK403" s="90"/>
      <c r="AGL403" s="90"/>
      <c r="AGM403" s="90"/>
      <c r="AGN403" s="90"/>
      <c r="AGO403" s="90"/>
      <c r="AGP403" s="90"/>
      <c r="AGQ403" s="90"/>
      <c r="AGR403" s="90"/>
      <c r="AGS403" s="90"/>
      <c r="AGT403" s="90"/>
      <c r="AGU403" s="90"/>
      <c r="AGV403" s="90"/>
      <c r="AGW403" s="90"/>
      <c r="AGX403" s="90"/>
      <c r="AGY403" s="90"/>
      <c r="AGZ403" s="90"/>
      <c r="AHA403" s="90"/>
      <c r="AHB403" s="90"/>
      <c r="AHC403" s="90"/>
      <c r="AHD403" s="90"/>
      <c r="AHE403" s="90"/>
      <c r="AHF403" s="90"/>
      <c r="AHG403" s="90"/>
      <c r="AHH403" s="90"/>
      <c r="AHI403" s="90"/>
      <c r="AHJ403" s="90"/>
      <c r="AHK403" s="90"/>
      <c r="AHL403" s="90"/>
      <c r="AHM403" s="90"/>
      <c r="AHN403" s="90"/>
      <c r="AHO403" s="90"/>
      <c r="AHP403" s="90"/>
      <c r="AHQ403" s="90"/>
      <c r="AHR403" s="90"/>
      <c r="AHS403" s="90"/>
      <c r="AHT403" s="90"/>
      <c r="AHU403" s="90"/>
      <c r="AHV403" s="90"/>
      <c r="AHW403" s="90"/>
      <c r="AHX403" s="90"/>
      <c r="AHY403" s="90"/>
      <c r="AHZ403" s="90"/>
      <c r="AIA403" s="90"/>
      <c r="AIB403" s="90"/>
      <c r="AIC403" s="90"/>
      <c r="AID403" s="90"/>
      <c r="AIE403" s="90"/>
      <c r="AIF403" s="90"/>
      <c r="AIG403" s="90"/>
      <c r="AIH403" s="90"/>
      <c r="AII403" s="90"/>
      <c r="AIJ403" s="90"/>
      <c r="AIK403" s="90"/>
      <c r="AIL403" s="90"/>
      <c r="AIM403" s="90"/>
      <c r="AIN403" s="90"/>
      <c r="AIO403" s="90"/>
      <c r="AIP403" s="90"/>
      <c r="AIQ403" s="90"/>
      <c r="AIR403" s="90"/>
      <c r="AIS403" s="90"/>
      <c r="AIT403" s="90"/>
      <c r="AIU403" s="90"/>
      <c r="AIV403" s="90"/>
      <c r="AIW403" s="90"/>
      <c r="AIX403" s="90"/>
      <c r="AIY403" s="90"/>
      <c r="AIZ403" s="90"/>
      <c r="AJA403" s="90"/>
      <c r="AJB403" s="90"/>
      <c r="AJC403" s="90"/>
      <c r="AJD403" s="90"/>
      <c r="AJE403" s="90"/>
      <c r="AJF403" s="90"/>
      <c r="AJG403" s="90"/>
      <c r="AJH403" s="90"/>
      <c r="AJI403" s="90"/>
      <c r="AJJ403" s="90"/>
      <c r="AJK403" s="90"/>
      <c r="AJL403" s="90"/>
      <c r="AJM403" s="90"/>
      <c r="AJN403" s="90"/>
      <c r="AJO403" s="90"/>
      <c r="AJP403" s="90"/>
      <c r="AJQ403" s="90"/>
      <c r="AJR403" s="90"/>
      <c r="AJS403" s="90"/>
      <c r="AJT403" s="90"/>
      <c r="AJU403" s="90"/>
      <c r="AJV403" s="90"/>
      <c r="AJW403" s="90"/>
      <c r="AJX403" s="90"/>
      <c r="AJY403" s="90"/>
      <c r="AJZ403" s="90"/>
      <c r="AKA403" s="90"/>
      <c r="AKB403" s="90"/>
      <c r="AKC403" s="90"/>
      <c r="AKD403" s="90"/>
      <c r="AKE403" s="90"/>
      <c r="AKF403" s="90"/>
      <c r="AKG403" s="90"/>
      <c r="AKH403" s="90"/>
      <c r="AKI403" s="90"/>
      <c r="AKJ403" s="90"/>
      <c r="AKK403" s="90"/>
      <c r="AKL403" s="90"/>
      <c r="AKM403" s="90"/>
      <c r="AKN403" s="90"/>
      <c r="AKO403" s="90"/>
      <c r="AKP403" s="90"/>
      <c r="AKQ403" s="90"/>
      <c r="AKR403" s="90"/>
      <c r="AKS403" s="90"/>
      <c r="AKT403" s="90"/>
      <c r="AKU403" s="90"/>
      <c r="AKV403" s="90"/>
      <c r="AKW403" s="90"/>
      <c r="AKX403" s="90"/>
      <c r="AKY403" s="90"/>
      <c r="AKZ403" s="90"/>
      <c r="ALA403" s="90"/>
      <c r="ALB403" s="90"/>
      <c r="ALC403" s="90"/>
      <c r="ALD403" s="90"/>
      <c r="ALE403" s="90"/>
      <c r="ALF403" s="90"/>
      <c r="ALG403" s="90"/>
      <c r="ALH403" s="90"/>
      <c r="ALI403" s="90"/>
      <c r="ALJ403" s="90"/>
      <c r="ALK403" s="90"/>
      <c r="ALL403" s="90"/>
      <c r="ALM403" s="90"/>
      <c r="ALN403" s="90"/>
      <c r="ALO403" s="90"/>
      <c r="ALP403" s="90"/>
      <c r="ALQ403" s="90"/>
      <c r="ALR403" s="90"/>
      <c r="ALS403" s="90"/>
      <c r="ALT403" s="90"/>
      <c r="ALU403" s="90"/>
      <c r="ALV403" s="90"/>
      <c r="ALW403" s="90"/>
      <c r="ALX403" s="90"/>
      <c r="ALY403" s="90"/>
      <c r="ALZ403" s="90"/>
      <c r="AMA403" s="90"/>
      <c r="AMB403" s="90"/>
      <c r="AMC403" s="90"/>
      <c r="AMD403" s="90"/>
      <c r="AME403" s="90"/>
      <c r="AMF403" s="90"/>
      <c r="AMG403" s="90"/>
      <c r="AMH403" s="90"/>
    </row>
    <row r="404" spans="1:1023" ht="168" customHeight="1">
      <c r="A404" s="430">
        <v>133</v>
      </c>
      <c r="B404" s="433" t="s">
        <v>1736</v>
      </c>
      <c r="C404" s="367"/>
      <c r="D404" s="433" t="s">
        <v>209</v>
      </c>
      <c r="E404" s="433" t="s">
        <v>1970</v>
      </c>
      <c r="F404" s="427"/>
      <c r="G404" s="424"/>
      <c r="H404" s="368"/>
      <c r="I404" s="425"/>
      <c r="J404" s="136" t="s">
        <v>735</v>
      </c>
      <c r="K404" s="137" t="s">
        <v>1982</v>
      </c>
      <c r="L404" s="425"/>
      <c r="M404" s="425"/>
      <c r="N404" s="426"/>
      <c r="O404" s="369"/>
      <c r="P404" s="391"/>
      <c r="Q404" s="385"/>
      <c r="R404" s="393"/>
      <c r="S404" s="394"/>
      <c r="T404" s="385"/>
      <c r="U404" s="386"/>
      <c r="V404" s="136" t="s">
        <v>112</v>
      </c>
      <c r="W404" s="116" t="s">
        <v>1983</v>
      </c>
      <c r="X404" s="117" t="s">
        <v>1984</v>
      </c>
      <c r="Y404" s="118" t="s">
        <v>1985</v>
      </c>
      <c r="Z404" s="119" t="s">
        <v>913</v>
      </c>
      <c r="AA404" s="120" t="str">
        <f t="shared" si="454"/>
        <v>Probabilidad</v>
      </c>
      <c r="AB404" s="121" t="s">
        <v>727</v>
      </c>
      <c r="AC404" s="121" t="s">
        <v>728</v>
      </c>
      <c r="AD404" s="122" t="str">
        <f t="shared" si="452"/>
        <v>40%</v>
      </c>
      <c r="AE404" s="121" t="s">
        <v>729</v>
      </c>
      <c r="AF404" s="121" t="s">
        <v>809</v>
      </c>
      <c r="AG404" s="121" t="s">
        <v>731</v>
      </c>
      <c r="AH404" s="123">
        <f>IFERROR(IF(AND(AA403="Probabilidad",AA404="Probabilidad"),(AI403-(+AI403*AD404)),IF(AND(AA404="Probabilidad",AA403="Impacto"),(AI403-(+AI403*AD404)),IF(AA404="Impacto",AI403,""))),"")</f>
        <v>0.36</v>
      </c>
      <c r="AI404" s="122">
        <f t="shared" si="453"/>
        <v>0.36</v>
      </c>
      <c r="AJ404" s="387"/>
      <c r="AK404" s="388"/>
      <c r="AL404" s="124">
        <f t="shared" ref="AL404:AL409" si="553">IFERROR(IF(AND(AA403="Impacto",AA404="Impacto"),(AL403-(+AL403*AD404)),IF(AND(AA404="Impacto",AA403="Probabilidad"),(AL403-(+AL403*AD404)),IF(AA404="Probabilidad",AL403,""))),"")</f>
        <v>0.4</v>
      </c>
      <c r="AM404" s="389"/>
      <c r="AN404" s="388"/>
      <c r="AO404" s="384"/>
      <c r="AP404" s="367"/>
      <c r="AQ404" s="120" t="s">
        <v>118</v>
      </c>
      <c r="AR404" s="134" t="s">
        <v>94</v>
      </c>
      <c r="AS404" s="134" t="s">
        <v>94</v>
      </c>
      <c r="AT404" s="134" t="s">
        <v>94</v>
      </c>
      <c r="AU404" s="134" t="s">
        <v>94</v>
      </c>
      <c r="AV404" s="371"/>
      <c r="AW404" s="142" t="s">
        <v>112</v>
      </c>
      <c r="AX404" s="264" t="s">
        <v>2866</v>
      </c>
      <c r="AY404" s="265" t="s">
        <v>3319</v>
      </c>
      <c r="AZ404" s="265" t="s">
        <v>3320</v>
      </c>
      <c r="BA404" s="143" t="s">
        <v>118</v>
      </c>
      <c r="BB404" s="128"/>
      <c r="BC404" s="128"/>
      <c r="BD404" s="128"/>
      <c r="BE404" s="373"/>
      <c r="BF404" s="374"/>
      <c r="BG404" s="374"/>
      <c r="BH404" s="131"/>
    </row>
    <row r="405" spans="1:1023" ht="86.25" customHeight="1">
      <c r="A405" s="430">
        <v>133</v>
      </c>
      <c r="B405" s="433" t="s">
        <v>1736</v>
      </c>
      <c r="C405" s="367"/>
      <c r="D405" s="433" t="s">
        <v>209</v>
      </c>
      <c r="E405" s="433" t="s">
        <v>1970</v>
      </c>
      <c r="F405" s="427"/>
      <c r="G405" s="424"/>
      <c r="H405" s="368"/>
      <c r="I405" s="425"/>
      <c r="J405" s="136" t="s">
        <v>741</v>
      </c>
      <c r="K405" s="137" t="s">
        <v>1986</v>
      </c>
      <c r="L405" s="425"/>
      <c r="M405" s="425"/>
      <c r="N405" s="426"/>
      <c r="O405" s="369"/>
      <c r="P405" s="391"/>
      <c r="Q405" s="385"/>
      <c r="R405" s="393"/>
      <c r="S405" s="394"/>
      <c r="T405" s="385"/>
      <c r="U405" s="386"/>
      <c r="V405" s="136" t="s">
        <v>124</v>
      </c>
      <c r="W405" s="116" t="s">
        <v>1987</v>
      </c>
      <c r="X405" s="117" t="s">
        <v>1988</v>
      </c>
      <c r="Y405" s="118" t="s">
        <v>94</v>
      </c>
      <c r="Z405" s="119" t="s">
        <v>913</v>
      </c>
      <c r="AA405" s="120" t="str">
        <f t="shared" si="454"/>
        <v>Probabilidad</v>
      </c>
      <c r="AB405" s="121" t="s">
        <v>727</v>
      </c>
      <c r="AC405" s="121" t="s">
        <v>728</v>
      </c>
      <c r="AD405" s="122" t="str">
        <f t="shared" si="452"/>
        <v>40%</v>
      </c>
      <c r="AE405" s="121" t="s">
        <v>954</v>
      </c>
      <c r="AF405" s="121" t="s">
        <v>809</v>
      </c>
      <c r="AG405" s="121" t="s">
        <v>731</v>
      </c>
      <c r="AH405" s="123">
        <f t="shared" ref="AH405:AH409" si="554">IFERROR(IF(AND(AA404="Probabilidad",AA405="Probabilidad"),(AI404-(+AI404*AD405)),IF(AND(AA405="Probabilidad",AA404="Impacto"),(AI404-(+AI404*AD405)),IF(AA405="Impacto",AI404,""))),"")</f>
        <v>0.216</v>
      </c>
      <c r="AI405" s="122">
        <f t="shared" si="453"/>
        <v>0.216</v>
      </c>
      <c r="AJ405" s="387"/>
      <c r="AK405" s="388"/>
      <c r="AL405" s="124">
        <f t="shared" si="553"/>
        <v>0.4</v>
      </c>
      <c r="AM405" s="389"/>
      <c r="AN405" s="388"/>
      <c r="AO405" s="384"/>
      <c r="AP405" s="367"/>
      <c r="AQ405" s="120" t="s">
        <v>128</v>
      </c>
      <c r="AR405" s="134" t="s">
        <v>94</v>
      </c>
      <c r="AS405" s="134" t="s">
        <v>94</v>
      </c>
      <c r="AT405" s="134" t="s">
        <v>94</v>
      </c>
      <c r="AU405" s="134" t="s">
        <v>94</v>
      </c>
      <c r="AV405" s="371"/>
      <c r="AW405" s="142" t="s">
        <v>124</v>
      </c>
      <c r="AX405" s="264" t="s">
        <v>2866</v>
      </c>
      <c r="AY405" s="265" t="s">
        <v>3321</v>
      </c>
      <c r="AZ405" s="265" t="s">
        <v>3320</v>
      </c>
      <c r="BA405" s="143" t="s">
        <v>128</v>
      </c>
      <c r="BB405" s="128"/>
      <c r="BC405" s="128"/>
      <c r="BD405" s="128"/>
      <c r="BE405" s="373"/>
      <c r="BF405" s="374"/>
      <c r="BG405" s="374"/>
      <c r="BH405" s="131"/>
    </row>
    <row r="406" spans="1:1023" ht="84.75" customHeight="1">
      <c r="A406" s="430">
        <v>133</v>
      </c>
      <c r="B406" s="433" t="s">
        <v>1736</v>
      </c>
      <c r="C406" s="367"/>
      <c r="D406" s="433" t="s">
        <v>209</v>
      </c>
      <c r="E406" s="433" t="s">
        <v>1970</v>
      </c>
      <c r="F406" s="427"/>
      <c r="G406" s="424"/>
      <c r="H406" s="368"/>
      <c r="I406" s="425"/>
      <c r="J406" s="136" t="s">
        <v>749</v>
      </c>
      <c r="K406" s="137" t="s">
        <v>1989</v>
      </c>
      <c r="L406" s="425"/>
      <c r="M406" s="425"/>
      <c r="N406" s="426"/>
      <c r="O406" s="369"/>
      <c r="P406" s="391"/>
      <c r="Q406" s="385"/>
      <c r="R406" s="393"/>
      <c r="S406" s="394"/>
      <c r="T406" s="385"/>
      <c r="U406" s="386"/>
      <c r="V406" s="136" t="s">
        <v>131</v>
      </c>
      <c r="W406" s="116" t="s">
        <v>1990</v>
      </c>
      <c r="X406" s="117" t="s">
        <v>1991</v>
      </c>
      <c r="Y406" s="118" t="s">
        <v>1992</v>
      </c>
      <c r="Z406" s="119" t="s">
        <v>913</v>
      </c>
      <c r="AA406" s="120" t="str">
        <f t="shared" si="454"/>
        <v>Probabilidad</v>
      </c>
      <c r="AB406" s="121" t="s">
        <v>727</v>
      </c>
      <c r="AC406" s="121" t="s">
        <v>1993</v>
      </c>
      <c r="AD406" s="122" t="str">
        <f t="shared" si="452"/>
        <v>50%</v>
      </c>
      <c r="AE406" s="121" t="s">
        <v>729</v>
      </c>
      <c r="AF406" s="121" t="s">
        <v>730</v>
      </c>
      <c r="AG406" s="121" t="s">
        <v>731</v>
      </c>
      <c r="AH406" s="123">
        <f t="shared" si="554"/>
        <v>0.108</v>
      </c>
      <c r="AI406" s="122">
        <f t="shared" si="453"/>
        <v>0.108</v>
      </c>
      <c r="AJ406" s="387"/>
      <c r="AK406" s="388"/>
      <c r="AL406" s="124">
        <f t="shared" si="553"/>
        <v>0.4</v>
      </c>
      <c r="AM406" s="389"/>
      <c r="AN406" s="388"/>
      <c r="AO406" s="384"/>
      <c r="AP406" s="367"/>
      <c r="AQ406" s="120" t="s">
        <v>136</v>
      </c>
      <c r="AR406" s="134" t="s">
        <v>94</v>
      </c>
      <c r="AS406" s="134" t="s">
        <v>94</v>
      </c>
      <c r="AT406" s="134" t="s">
        <v>94</v>
      </c>
      <c r="AU406" s="134" t="s">
        <v>94</v>
      </c>
      <c r="AV406" s="371"/>
      <c r="AW406" s="142" t="s">
        <v>131</v>
      </c>
      <c r="AX406" s="264" t="s">
        <v>2866</v>
      </c>
      <c r="AY406" s="265" t="s">
        <v>3322</v>
      </c>
      <c r="AZ406" s="265" t="s">
        <v>3323</v>
      </c>
      <c r="BA406" s="143" t="s">
        <v>136</v>
      </c>
      <c r="BB406" s="128"/>
      <c r="BC406" s="128"/>
      <c r="BD406" s="128"/>
      <c r="BE406" s="373"/>
      <c r="BF406" s="374"/>
      <c r="BG406" s="374"/>
      <c r="BH406" s="131"/>
    </row>
    <row r="407" spans="1:1023" ht="65.25" customHeight="1">
      <c r="A407" s="430">
        <v>133</v>
      </c>
      <c r="B407" s="433" t="s">
        <v>1736</v>
      </c>
      <c r="C407" s="367"/>
      <c r="D407" s="433" t="s">
        <v>209</v>
      </c>
      <c r="E407" s="433" t="s">
        <v>1970</v>
      </c>
      <c r="F407" s="427"/>
      <c r="G407" s="424"/>
      <c r="H407" s="368"/>
      <c r="I407" s="425"/>
      <c r="J407" s="136" t="s">
        <v>756</v>
      </c>
      <c r="K407" s="137" t="s">
        <v>1994</v>
      </c>
      <c r="L407" s="425"/>
      <c r="M407" s="425"/>
      <c r="N407" s="426"/>
      <c r="O407" s="369"/>
      <c r="P407" s="391"/>
      <c r="Q407" s="385"/>
      <c r="R407" s="393"/>
      <c r="S407" s="394"/>
      <c r="T407" s="385"/>
      <c r="U407" s="386"/>
      <c r="V407" s="136" t="s">
        <v>139</v>
      </c>
      <c r="W407" s="116" t="s">
        <v>1995</v>
      </c>
      <c r="X407" s="117" t="s">
        <v>1996</v>
      </c>
      <c r="Y407" s="118" t="s">
        <v>94</v>
      </c>
      <c r="Z407" s="119" t="s">
        <v>913</v>
      </c>
      <c r="AA407" s="120" t="str">
        <f t="shared" si="454"/>
        <v>Probabilidad</v>
      </c>
      <c r="AB407" s="121" t="s">
        <v>727</v>
      </c>
      <c r="AC407" s="121" t="s">
        <v>728</v>
      </c>
      <c r="AD407" s="122" t="str">
        <f t="shared" si="452"/>
        <v>40%</v>
      </c>
      <c r="AE407" s="121" t="s">
        <v>729</v>
      </c>
      <c r="AF407" s="121" t="s">
        <v>730</v>
      </c>
      <c r="AG407" s="121" t="s">
        <v>731</v>
      </c>
      <c r="AH407" s="123">
        <f t="shared" si="554"/>
        <v>6.4799999999999996E-2</v>
      </c>
      <c r="AI407" s="122">
        <f t="shared" si="453"/>
        <v>6.4799999999999996E-2</v>
      </c>
      <c r="AJ407" s="387"/>
      <c r="AK407" s="388"/>
      <c r="AL407" s="124">
        <f t="shared" si="553"/>
        <v>0.4</v>
      </c>
      <c r="AM407" s="389"/>
      <c r="AN407" s="388"/>
      <c r="AO407" s="384"/>
      <c r="AP407" s="367"/>
      <c r="AQ407" s="120" t="s">
        <v>145</v>
      </c>
      <c r="AR407" s="134" t="s">
        <v>94</v>
      </c>
      <c r="AS407" s="134" t="s">
        <v>94</v>
      </c>
      <c r="AT407" s="134" t="s">
        <v>94</v>
      </c>
      <c r="AU407" s="134" t="s">
        <v>94</v>
      </c>
      <c r="AV407" s="371"/>
      <c r="AW407" s="142" t="s">
        <v>139</v>
      </c>
      <c r="AX407" s="264" t="s">
        <v>2866</v>
      </c>
      <c r="AY407" s="265" t="s">
        <v>3324</v>
      </c>
      <c r="AZ407" s="265" t="s">
        <v>3325</v>
      </c>
      <c r="BA407" s="143" t="s">
        <v>145</v>
      </c>
      <c r="BB407" s="128"/>
      <c r="BC407" s="128"/>
      <c r="BD407" s="128"/>
      <c r="BE407" s="373"/>
      <c r="BF407" s="374"/>
      <c r="BG407" s="374"/>
      <c r="BH407" s="131"/>
    </row>
    <row r="408" spans="1:1023" ht="80.25" customHeight="1">
      <c r="A408" s="430">
        <v>133</v>
      </c>
      <c r="B408" s="433" t="s">
        <v>1736</v>
      </c>
      <c r="C408" s="367"/>
      <c r="D408" s="433" t="s">
        <v>209</v>
      </c>
      <c r="E408" s="433" t="s">
        <v>1970</v>
      </c>
      <c r="F408" s="427"/>
      <c r="G408" s="424"/>
      <c r="H408" s="368"/>
      <c r="I408" s="425"/>
      <c r="J408" s="136" t="s">
        <v>757</v>
      </c>
      <c r="K408" s="137" t="s">
        <v>1997</v>
      </c>
      <c r="L408" s="425"/>
      <c r="M408" s="425"/>
      <c r="N408" s="426"/>
      <c r="O408" s="369"/>
      <c r="P408" s="391"/>
      <c r="Q408" s="385"/>
      <c r="R408" s="393"/>
      <c r="S408" s="394"/>
      <c r="T408" s="385"/>
      <c r="U408" s="386"/>
      <c r="V408" s="136" t="s">
        <v>150</v>
      </c>
      <c r="W408" s="116" t="s">
        <v>1998</v>
      </c>
      <c r="X408" s="117" t="s">
        <v>1999</v>
      </c>
      <c r="Y408" s="118" t="s">
        <v>2000</v>
      </c>
      <c r="Z408" s="119" t="s">
        <v>913</v>
      </c>
      <c r="AA408" s="120" t="str">
        <f t="shared" si="454"/>
        <v>Probabilidad</v>
      </c>
      <c r="AB408" s="121" t="s">
        <v>727</v>
      </c>
      <c r="AC408" s="121" t="s">
        <v>728</v>
      </c>
      <c r="AD408" s="122" t="str">
        <f t="shared" si="452"/>
        <v>40%</v>
      </c>
      <c r="AE408" s="121" t="s">
        <v>729</v>
      </c>
      <c r="AF408" s="121" t="s">
        <v>809</v>
      </c>
      <c r="AG408" s="121" t="s">
        <v>731</v>
      </c>
      <c r="AH408" s="123">
        <f t="shared" si="554"/>
        <v>3.8879999999999998E-2</v>
      </c>
      <c r="AI408" s="122">
        <f t="shared" si="453"/>
        <v>3.8879999999999998E-2</v>
      </c>
      <c r="AJ408" s="387"/>
      <c r="AK408" s="388"/>
      <c r="AL408" s="124">
        <f t="shared" si="553"/>
        <v>0.4</v>
      </c>
      <c r="AM408" s="389"/>
      <c r="AN408" s="388"/>
      <c r="AO408" s="384"/>
      <c r="AP408" s="367"/>
      <c r="AQ408" s="120" t="s">
        <v>155</v>
      </c>
      <c r="AR408" s="134" t="s">
        <v>94</v>
      </c>
      <c r="AS408" s="134" t="s">
        <v>94</v>
      </c>
      <c r="AT408" s="134" t="s">
        <v>94</v>
      </c>
      <c r="AU408" s="134" t="s">
        <v>94</v>
      </c>
      <c r="AV408" s="371"/>
      <c r="AW408" s="142" t="s">
        <v>150</v>
      </c>
      <c r="AX408" s="264" t="s">
        <v>2866</v>
      </c>
      <c r="AY408" s="265" t="s">
        <v>3326</v>
      </c>
      <c r="AZ408" s="265" t="s">
        <v>3327</v>
      </c>
      <c r="BA408" s="143" t="s">
        <v>155</v>
      </c>
      <c r="BB408" s="128"/>
      <c r="BC408" s="128"/>
      <c r="BD408" s="128"/>
      <c r="BE408" s="373"/>
      <c r="BF408" s="374"/>
      <c r="BG408" s="374"/>
      <c r="BH408" s="131"/>
    </row>
    <row r="409" spans="1:1023" ht="23.1" customHeight="1">
      <c r="A409" s="431">
        <v>133</v>
      </c>
      <c r="B409" s="434" t="s">
        <v>1736</v>
      </c>
      <c r="C409" s="367"/>
      <c r="D409" s="434" t="s">
        <v>209</v>
      </c>
      <c r="E409" s="434" t="s">
        <v>1970</v>
      </c>
      <c r="F409" s="427"/>
      <c r="G409" s="424"/>
      <c r="H409" s="368"/>
      <c r="I409" s="425"/>
      <c r="J409" s="136" t="s">
        <v>758</v>
      </c>
      <c r="K409" s="137"/>
      <c r="L409" s="425"/>
      <c r="M409" s="425"/>
      <c r="N409" s="426"/>
      <c r="O409" s="369"/>
      <c r="P409" s="392"/>
      <c r="Q409" s="385"/>
      <c r="R409" s="393"/>
      <c r="S409" s="394"/>
      <c r="T409" s="385"/>
      <c r="U409" s="386"/>
      <c r="V409" s="136" t="s">
        <v>161</v>
      </c>
      <c r="W409" s="116"/>
      <c r="X409" s="117"/>
      <c r="Y409" s="118"/>
      <c r="Z409" s="116"/>
      <c r="AA409" s="120" t="str">
        <f t="shared" si="454"/>
        <v/>
      </c>
      <c r="AB409" s="121"/>
      <c r="AC409" s="121"/>
      <c r="AD409" s="122" t="str">
        <f t="shared" si="452"/>
        <v/>
      </c>
      <c r="AE409" s="121"/>
      <c r="AF409" s="121"/>
      <c r="AG409" s="121"/>
      <c r="AH409" s="123" t="str">
        <f t="shared" si="554"/>
        <v/>
      </c>
      <c r="AI409" s="122" t="str">
        <f t="shared" si="453"/>
        <v/>
      </c>
      <c r="AJ409" s="387"/>
      <c r="AK409" s="388"/>
      <c r="AL409" s="124" t="str">
        <f t="shared" si="553"/>
        <v/>
      </c>
      <c r="AM409" s="389"/>
      <c r="AN409" s="388"/>
      <c r="AO409" s="384"/>
      <c r="AP409" s="367"/>
      <c r="AQ409" s="120" t="s">
        <v>162</v>
      </c>
      <c r="AR409" s="119"/>
      <c r="AS409" s="119"/>
      <c r="AT409" s="126"/>
      <c r="AU409" s="119"/>
      <c r="AV409" s="372"/>
      <c r="AW409" s="142" t="s">
        <v>161</v>
      </c>
      <c r="AX409" s="128"/>
      <c r="AY409" s="129"/>
      <c r="AZ409" s="130"/>
      <c r="BA409" s="143" t="s">
        <v>162</v>
      </c>
      <c r="BB409" s="128"/>
      <c r="BC409" s="128"/>
      <c r="BD409" s="128"/>
      <c r="BE409" s="373"/>
      <c r="BF409" s="374"/>
      <c r="BG409" s="374"/>
      <c r="BH409" s="131"/>
    </row>
    <row r="410" spans="1:1023" s="144" customFormat="1" ht="101.25" customHeight="1">
      <c r="A410" s="429">
        <v>134</v>
      </c>
      <c r="B410" s="432" t="s">
        <v>1736</v>
      </c>
      <c r="C410" s="367" t="s">
        <v>2001</v>
      </c>
      <c r="D410" s="432" t="s">
        <v>1149</v>
      </c>
      <c r="E410" s="432" t="s">
        <v>2002</v>
      </c>
      <c r="F410" s="427" t="s">
        <v>2003</v>
      </c>
      <c r="G410" s="424" t="s">
        <v>2004</v>
      </c>
      <c r="H410" s="368" t="str">
        <f>IF(B410="Seguridad_Información","Posibilidad de "&amp;C410&amp;"con "&amp;M410&amp;" "&amp;"por"&amp;" "&amp;I410&amp;" "&amp;"debido a"&amp;" "&amp;L410,"Posibilidad de"&amp;" "&amp;M410&amp;" "&amp;"por"&amp;" "&amp;I410&amp;" debido a"&amp;" "&amp;L410)</f>
        <v>Posibilidad de Afectación Operacional por destrucción o pérdida de información física debido a centralización de información física sin respaldo tecnológico o condiciones de seguridad requeridas</v>
      </c>
      <c r="I410" s="425" t="s">
        <v>2005</v>
      </c>
      <c r="J410" s="136" t="s">
        <v>717</v>
      </c>
      <c r="K410" s="137" t="s">
        <v>2006</v>
      </c>
      <c r="L410" s="425" t="s">
        <v>2007</v>
      </c>
      <c r="M410" s="425" t="s">
        <v>1741</v>
      </c>
      <c r="N410" s="426" t="s">
        <v>2008</v>
      </c>
      <c r="O410" s="369" t="s">
        <v>89</v>
      </c>
      <c r="P410" s="390" t="str">
        <f>IF(OR($O410=[3]Tabla_Probabilidad!$D$30,$O410=[3]Tabla_Probabilidad!$D$32,$O410=[3]Tabla_Probabilidad!$J$32),"Muy Baja",IF(OR($O410=[3]Tabla_Probabilidad!$E$30,$O410=[3]Tabla_Probabilidad!$E$32,$O410=[3]Tabla_Probabilidad!$K$32),"Baja",IF(OR($O410=[3]Tabla_Probabilidad!$F$30,$O410=[3]Tabla_Probabilidad!$F$32,$O410=[3]Tabla_Probabilidad!$L$32),"Media",IF(OR($O410=[3]Tabla_Probabilidad!$G$30,$O410=[3]Tabla_Probabilidad!$G$32,$O410=[3]Tabla_Probabilidad!$M$32),"Alta",IF(OR($O410=[3]Tabla_Probabilidad!$H$30,$O410=[3]Tabla_Probabilidad!$H$32,$O410=[3]Tabla_Probabilidad!$N$32),"Muy Alta","")))))</f>
        <v>Media</v>
      </c>
      <c r="Q410" s="385">
        <f t="shared" ref="Q410" si="555">IF(P410="","",IF(P410="Muy Baja",0.2,IF(P410="Baja",0.4,IF(P410="Media",0.6,IF(P410="Alta",0.8,IF(P410="Muy Alta",1,))))))</f>
        <v>0.6</v>
      </c>
      <c r="R410" s="393" t="s">
        <v>723</v>
      </c>
      <c r="S410" s="394" t="str">
        <f>IF(OR($R410=[3]Tabla_Impacto!$D$24,$R410=[3]Tabla_Impacto!$D$27,$R410=[3]Tabla_Impacto!$J$24,$R410=[3]Tabla_Impacto!$P$26,$R410=[3]Tabla_Impacto!$V$26,$R410=[3]Tabla_Impacto!$AB$26),"Leve",IF(OR($R410=[3]Tabla_Impacto!$E$24,$R410=[3]Tabla_Impacto!$E$27,$R410=[3]Tabla_Impacto!$K$24,$R410=[3]Tabla_Impacto!$Q$26,$R410=[3]Tabla_Impacto!$W$26,$R410=[3]Tabla_Impacto!$AC$26),"Menor",IF(OR($R410=[3]Tabla_Impacto!$F$24,$R410=[3]Tabla_Impacto!$F$27,$R410=[3]Tabla_Impacto!$L$24,$R410=[3]Tabla_Impacto!$R$26,$R410=[3]Tabla_Impacto!$X$26,$R410=[3]Tabla_Impacto!$AD$26),"Moderado",IF(OR($R410=[3]Tabla_Impacto!$G$24,$R410=[3]Tabla_Impacto!$G$27,$R410=[3]Tabla_Impacto!$M$24,$R410=[3]Tabla_Impacto!$S$26,$R410=[3]Tabla_Impacto!$Y$26,$R410=[3]Tabla_Impacto!$AE$26),"Mayor",IF(OR($R410=[3]Tabla_Impacto!$H$24,$R410=[3]Tabla_Impacto!$H$27,$R410=[3]Tabla_Impacto!$N$24,$R410=[3]Tabla_Impacto!$T$26,$R410=[3]Tabla_Impacto!$Z$26,$R410=[3]Tabla_Impacto!$AF$26),"Catastrófico","")))))</f>
        <v>Moderado</v>
      </c>
      <c r="T410" s="385">
        <f t="shared" ref="T410" si="556">IF(S410="","",IF(S410="Leve",0.2,IF(S410="Menor",0.4,IF(S410="Moderado",0.6,IF(S410="Mayor",0.8,IF(S410="Catastrófico",1,))))))</f>
        <v>0.6</v>
      </c>
      <c r="U410" s="403" t="str">
        <f t="shared" ref="U410" si="557">IF(OR(AND(P410="Muy Baja",S410="Leve"),AND(P410="Muy Baja",S410="Menor"),AND(P410="Baja",S410="Leve")),"Bajo",IF(OR(AND(P410="Muy baja",S410="Moderado"),AND(P410="Baja",S410="Menor"),AND(P410="Baja",S410="Moderado"),AND(P410="Media",S410="Leve"),AND(P410="Media",S410="Menor"),AND(P410="Media",S410="Moderado"),AND(P410="Alta",S410="Leve"),AND(P410="Alta",S410="Menor")),"Moderado",IF(OR(AND(P410="Muy Baja",S410="Mayor"),AND(P410="Baja",S410="Mayor"),AND(P410="Media",S410="Mayor"),AND(P410="Alta",S410="Moderado"),AND(P410="Alta",S410="Mayor"),AND(P410="Muy Alta",S410="Leve"),AND(P410="Muy Alta",S410="Menor"),AND(P410="Muy Alta",S410="Moderado"),AND(P410="Muy Alta",S410="Mayor")),"Alto",IF(OR(AND(P410="Muy Baja",S410="Catastrófico"),AND(P410="Baja",S410="Catastrófico"),AND(P410="Media",S410="Catastrófico"),AND(P410="Alta",S410="Catastrófico"),AND(P410="Muy Alta",S410="Catastrófico")),"Extremo",""))))</f>
        <v>Moderado</v>
      </c>
      <c r="V410" s="136" t="s">
        <v>91</v>
      </c>
      <c r="W410" s="116" t="s">
        <v>2009</v>
      </c>
      <c r="X410" s="117" t="s">
        <v>2010</v>
      </c>
      <c r="Y410" s="118" t="s">
        <v>2011</v>
      </c>
      <c r="Z410" s="119" t="s">
        <v>1158</v>
      </c>
      <c r="AA410" s="120" t="str">
        <f t="shared" si="454"/>
        <v>Probabilidad</v>
      </c>
      <c r="AB410" s="121" t="s">
        <v>740</v>
      </c>
      <c r="AC410" s="121" t="s">
        <v>728</v>
      </c>
      <c r="AD410" s="122" t="str">
        <f t="shared" si="452"/>
        <v>30%</v>
      </c>
      <c r="AE410" s="121" t="s">
        <v>729</v>
      </c>
      <c r="AF410" s="121" t="s">
        <v>730</v>
      </c>
      <c r="AG410" s="121" t="s">
        <v>731</v>
      </c>
      <c r="AH410" s="123">
        <f>IFERROR(IF(AA410="Probabilidad",(Q410-(+Q410*AD410)),IF(AA410="Impacto",Q410,"")),"")</f>
        <v>0.42</v>
      </c>
      <c r="AI410" s="122">
        <f t="shared" si="453"/>
        <v>0.42</v>
      </c>
      <c r="AJ410" s="387" t="str">
        <f t="shared" ref="AJ410" si="558">IFERROR(IF(AK410="","",IF(AK410&lt;=0.2,"Muy Baja",IF(AK410&lt;=0.4,"Baja",IF(AK410&lt;=0.6,"Media",IF(AK410&lt;=0.8,"Alta","Muy Alta"))))),"")</f>
        <v>Muy Baja</v>
      </c>
      <c r="AK410" s="388">
        <f t="shared" ref="AK410" si="559">IFERROR(LOOKUP(MAX(AI410:AI416)+1,(AI410:AI416)),"")</f>
        <v>0.12348000000000001</v>
      </c>
      <c r="AL410" s="124">
        <f>IFERROR(IF(AA410="Impacto",(T410-(+T410*AD410)),IF(AA410="Probabilidad",T410,"")),"")</f>
        <v>0.6</v>
      </c>
      <c r="AM410" s="389" t="str">
        <f t="shared" ref="AM410" si="560">IFERROR(IF(AN410="","",IF(AN410&lt;=0.2,"Leve",IF(AN410&lt;=0.4,"Menor",IF(AN410&lt;=0.6,"Moderado",IF(AN410&lt;=0.8,"Mayor","Catastrófico"))))),"")</f>
        <v>Moderado</v>
      </c>
      <c r="AN410" s="388">
        <f t="shared" ref="AN410" si="561">IFERROR(LOOKUP(MAX(AL410:AL416)+1,(AL410:AL416)),"")</f>
        <v>0.44999999999999996</v>
      </c>
      <c r="AO410" s="384" t="str">
        <f t="shared" ref="AO410" si="562">IFERROR(IF(OR(AND(AJ410="Muy Baja",AM410="Leve"),AND(AJ410="Muy Baja",AM410="Menor"),AND(AJ410="Baja",AM410="Leve")),"Bajo",IF(OR(AND(AJ410="Muy baja",AM410="Moderado"),AND(AJ410="Baja",AM410="Menor"),AND(AJ410="Baja",AM410="Moderado"),AND(AJ410="Media",AM410="Leve"),AND(AJ410="Media",AM410="Menor"),AND(AJ410="Media",AM410="Moderado"),AND(AJ410="Alta",AM410="Leve"),AND(AJ410="Alta",AM410="Menor")),"Moderado",IF(OR(AND(AJ410="Muy Baja",AM410="Mayor"),AND(AJ410="Baja",AM410="Mayor"),AND(AJ410="Media",AM410="Mayor"),AND(AJ410="Alta",AM410="Moderado"),AND(AJ410="Alta",AM410="Mayor"),AND(AJ410="Muy Alta",AM410="Leve"),AND(AJ410="Muy Alta",AM410="Menor"),AND(AJ410="Muy Alta",AM410="Moderado"),AND(AJ410="Muy Alta",AM410="Mayor")),"Alto",IF(OR(AND(AJ410="Muy Baja",AM410="Catastrófico"),AND(AJ410="Baja",AM410="Catastrófico"),AND(AJ410="Media",AM410="Catastrófico"),AND(AJ410="Alta",AM410="Catastrófico"),AND(AJ410="Muy Alta",AM410="Catastrófico")),"Extremo","")))),"")</f>
        <v>Moderado</v>
      </c>
      <c r="AP410" s="367" t="s">
        <v>104</v>
      </c>
      <c r="AQ410" s="120" t="s">
        <v>105</v>
      </c>
      <c r="AR410" s="119" t="s">
        <v>2012</v>
      </c>
      <c r="AS410" s="119" t="s">
        <v>2013</v>
      </c>
      <c r="AT410" s="126" t="s">
        <v>794</v>
      </c>
      <c r="AU410" s="127" t="s">
        <v>733</v>
      </c>
      <c r="AV410" s="370" t="s">
        <v>2014</v>
      </c>
      <c r="AW410" s="142" t="s">
        <v>91</v>
      </c>
      <c r="AX410" s="253" t="s">
        <v>2866</v>
      </c>
      <c r="AY410" s="307" t="s">
        <v>3747</v>
      </c>
      <c r="AZ410" s="307" t="s">
        <v>3748</v>
      </c>
      <c r="BA410" s="143" t="s">
        <v>105</v>
      </c>
      <c r="BB410" s="253" t="s">
        <v>2866</v>
      </c>
      <c r="BC410" s="333" t="s">
        <v>3922</v>
      </c>
      <c r="BD410" s="333" t="s">
        <v>3748</v>
      </c>
      <c r="BE410" s="373" t="s">
        <v>2891</v>
      </c>
      <c r="BF410" s="374"/>
      <c r="BG410" s="374"/>
      <c r="BH410" s="131"/>
      <c r="BI410" s="90"/>
      <c r="BJ410" s="90"/>
      <c r="BK410" s="90"/>
      <c r="BL410" s="90"/>
      <c r="BM410" s="90"/>
      <c r="BN410" s="90"/>
      <c r="BO410" s="90"/>
      <c r="BP410" s="90"/>
      <c r="BQ410" s="90"/>
      <c r="BR410" s="90"/>
      <c r="BS410" s="90"/>
      <c r="BT410" s="90"/>
      <c r="BU410" s="90"/>
      <c r="BV410" s="90"/>
      <c r="BW410" s="90"/>
      <c r="BX410" s="90"/>
      <c r="BY410" s="90"/>
      <c r="BZ410" s="90"/>
      <c r="CA410" s="90"/>
      <c r="CB410" s="90"/>
      <c r="CC410" s="90"/>
      <c r="CD410" s="90"/>
      <c r="CE410" s="90"/>
      <c r="CF410" s="90"/>
      <c r="CG410" s="90"/>
      <c r="CH410" s="90"/>
      <c r="CI410" s="90"/>
      <c r="CJ410" s="90"/>
      <c r="CK410" s="90"/>
      <c r="CL410" s="90"/>
      <c r="CM410" s="90"/>
      <c r="CN410" s="90"/>
      <c r="CO410" s="90"/>
      <c r="CP410" s="90"/>
      <c r="CQ410" s="90"/>
      <c r="CR410" s="90"/>
      <c r="CS410" s="90"/>
      <c r="CT410" s="90"/>
      <c r="CU410" s="90"/>
      <c r="CV410" s="90"/>
      <c r="CW410" s="90"/>
      <c r="CX410" s="90"/>
      <c r="CY410" s="90"/>
      <c r="CZ410" s="90"/>
      <c r="DA410" s="90"/>
      <c r="DB410" s="90"/>
      <c r="DC410" s="90"/>
      <c r="DD410" s="90"/>
      <c r="DE410" s="90"/>
      <c r="DF410" s="90"/>
      <c r="DG410" s="90"/>
      <c r="DH410" s="90"/>
      <c r="DI410" s="90"/>
      <c r="DJ410" s="90"/>
      <c r="DK410" s="90"/>
      <c r="DL410" s="90"/>
      <c r="DM410" s="90"/>
      <c r="DN410" s="90"/>
      <c r="DO410" s="90"/>
      <c r="DP410" s="90"/>
      <c r="DQ410" s="90"/>
      <c r="DR410" s="90"/>
      <c r="DS410" s="90"/>
      <c r="DT410" s="90"/>
      <c r="DU410" s="90"/>
      <c r="DV410" s="90"/>
      <c r="DW410" s="90"/>
      <c r="DX410" s="90"/>
      <c r="DY410" s="90"/>
      <c r="DZ410" s="90"/>
      <c r="EA410" s="90"/>
      <c r="EB410" s="90"/>
      <c r="EC410" s="90"/>
      <c r="ED410" s="90"/>
      <c r="EE410" s="90"/>
      <c r="EF410" s="90"/>
      <c r="EG410" s="90"/>
      <c r="EH410" s="90"/>
      <c r="EI410" s="90"/>
      <c r="EJ410" s="90"/>
      <c r="EK410" s="90"/>
      <c r="EL410" s="90"/>
      <c r="EM410" s="90"/>
      <c r="EN410" s="90"/>
      <c r="EO410" s="90"/>
      <c r="EP410" s="90"/>
      <c r="EQ410" s="90"/>
      <c r="ER410" s="90"/>
      <c r="ES410" s="90"/>
      <c r="ET410" s="90"/>
      <c r="EU410" s="90"/>
      <c r="EV410" s="90"/>
      <c r="EW410" s="90"/>
      <c r="EX410" s="90"/>
      <c r="EY410" s="90"/>
      <c r="EZ410" s="90"/>
      <c r="FA410" s="90"/>
      <c r="FB410" s="90"/>
      <c r="FC410" s="90"/>
      <c r="FD410" s="90"/>
      <c r="FE410" s="90"/>
      <c r="FF410" s="90"/>
      <c r="FG410" s="90"/>
      <c r="FH410" s="90"/>
      <c r="FI410" s="90"/>
      <c r="FJ410" s="90"/>
      <c r="FK410" s="90"/>
      <c r="FL410" s="90"/>
      <c r="FM410" s="90"/>
      <c r="FN410" s="90"/>
      <c r="FO410" s="90"/>
      <c r="FP410" s="90"/>
      <c r="FQ410" s="90"/>
      <c r="FR410" s="90"/>
      <c r="FS410" s="90"/>
      <c r="FT410" s="90"/>
      <c r="FU410" s="90"/>
      <c r="FV410" s="90"/>
      <c r="FW410" s="90"/>
      <c r="FX410" s="90"/>
      <c r="FY410" s="90"/>
      <c r="FZ410" s="90"/>
      <c r="GA410" s="90"/>
      <c r="GB410" s="90"/>
      <c r="GC410" s="90"/>
      <c r="GD410" s="90"/>
      <c r="GE410" s="90"/>
      <c r="GF410" s="90"/>
      <c r="GG410" s="90"/>
      <c r="GH410" s="90"/>
      <c r="GI410" s="90"/>
      <c r="GJ410" s="90"/>
      <c r="GK410" s="90"/>
      <c r="GL410" s="90"/>
      <c r="GM410" s="90"/>
      <c r="GN410" s="90"/>
      <c r="GO410" s="90"/>
      <c r="GP410" s="90"/>
      <c r="GQ410" s="90"/>
      <c r="GR410" s="90"/>
      <c r="GS410" s="90"/>
      <c r="GT410" s="90"/>
      <c r="GU410" s="90"/>
      <c r="GV410" s="90"/>
      <c r="GW410" s="90"/>
      <c r="GX410" s="90"/>
      <c r="GY410" s="90"/>
      <c r="GZ410" s="90"/>
      <c r="HA410" s="90"/>
      <c r="HB410" s="90"/>
      <c r="HC410" s="90"/>
      <c r="HD410" s="90"/>
      <c r="HE410" s="90"/>
      <c r="HF410" s="90"/>
      <c r="HG410" s="90"/>
      <c r="HH410" s="90"/>
      <c r="HI410" s="90"/>
      <c r="HJ410" s="90"/>
      <c r="HK410" s="90"/>
      <c r="HL410" s="90"/>
      <c r="HM410" s="90"/>
      <c r="HN410" s="90"/>
      <c r="HO410" s="90"/>
      <c r="HP410" s="90"/>
      <c r="HQ410" s="90"/>
      <c r="HR410" s="90"/>
      <c r="HS410" s="90"/>
      <c r="HT410" s="90"/>
      <c r="HU410" s="90"/>
      <c r="HV410" s="90"/>
      <c r="HW410" s="90"/>
      <c r="HX410" s="90"/>
      <c r="HY410" s="90"/>
      <c r="HZ410" s="90"/>
      <c r="IA410" s="90"/>
      <c r="IB410" s="90"/>
      <c r="IC410" s="90"/>
      <c r="ID410" s="90"/>
      <c r="IE410" s="90"/>
      <c r="IF410" s="90"/>
      <c r="IG410" s="90"/>
      <c r="IH410" s="90"/>
      <c r="II410" s="90"/>
      <c r="IJ410" s="90"/>
      <c r="IK410" s="90"/>
      <c r="IL410" s="90"/>
      <c r="IM410" s="90"/>
      <c r="IN410" s="90"/>
      <c r="IO410" s="90"/>
      <c r="IP410" s="90"/>
      <c r="IQ410" s="90"/>
      <c r="IR410" s="90"/>
      <c r="IS410" s="90"/>
      <c r="IT410" s="90"/>
      <c r="IU410" s="90"/>
      <c r="IV410" s="90"/>
      <c r="IW410" s="90"/>
      <c r="IX410" s="90"/>
      <c r="IY410" s="90"/>
      <c r="IZ410" s="90"/>
      <c r="JA410" s="90"/>
      <c r="JB410" s="90"/>
      <c r="JC410" s="90"/>
      <c r="JD410" s="90"/>
      <c r="JE410" s="90"/>
      <c r="JF410" s="90"/>
      <c r="JG410" s="90"/>
      <c r="JH410" s="90"/>
      <c r="JI410" s="90"/>
      <c r="JJ410" s="90"/>
      <c r="JK410" s="90"/>
      <c r="JL410" s="90"/>
      <c r="JM410" s="90"/>
      <c r="JN410" s="90"/>
      <c r="JO410" s="90"/>
      <c r="JP410" s="90"/>
      <c r="JQ410" s="90"/>
      <c r="JR410" s="90"/>
      <c r="JS410" s="90"/>
      <c r="JT410" s="90"/>
      <c r="JU410" s="90"/>
      <c r="JV410" s="90"/>
      <c r="JW410" s="90"/>
      <c r="JX410" s="90"/>
      <c r="JY410" s="90"/>
      <c r="JZ410" s="90"/>
      <c r="KA410" s="90"/>
      <c r="KB410" s="90"/>
      <c r="KC410" s="90"/>
      <c r="KD410" s="90"/>
      <c r="KE410" s="90"/>
      <c r="KF410" s="90"/>
      <c r="KG410" s="90"/>
      <c r="KH410" s="90"/>
      <c r="KI410" s="90"/>
      <c r="KJ410" s="90"/>
      <c r="KK410" s="90"/>
      <c r="KL410" s="90"/>
      <c r="KM410" s="90"/>
      <c r="KN410" s="90"/>
      <c r="KO410" s="90"/>
      <c r="KP410" s="90"/>
      <c r="KQ410" s="90"/>
      <c r="KR410" s="90"/>
      <c r="KS410" s="90"/>
      <c r="KT410" s="90"/>
      <c r="KU410" s="90"/>
      <c r="KV410" s="90"/>
      <c r="KW410" s="90"/>
      <c r="KX410" s="90"/>
      <c r="KY410" s="90"/>
      <c r="KZ410" s="90"/>
      <c r="LA410" s="90"/>
      <c r="LB410" s="90"/>
      <c r="LC410" s="90"/>
      <c r="LD410" s="90"/>
      <c r="LE410" s="90"/>
      <c r="LF410" s="90"/>
      <c r="LG410" s="90"/>
      <c r="LH410" s="90"/>
      <c r="LI410" s="90"/>
      <c r="LJ410" s="90"/>
      <c r="LK410" s="90"/>
      <c r="LL410" s="90"/>
      <c r="LM410" s="90"/>
      <c r="LN410" s="90"/>
      <c r="LO410" s="90"/>
      <c r="LP410" s="90"/>
      <c r="LQ410" s="90"/>
      <c r="LR410" s="90"/>
      <c r="LS410" s="90"/>
      <c r="LT410" s="90"/>
      <c r="LU410" s="90"/>
      <c r="LV410" s="90"/>
      <c r="LW410" s="90"/>
      <c r="LX410" s="90"/>
      <c r="LY410" s="90"/>
      <c r="LZ410" s="90"/>
      <c r="MA410" s="90"/>
      <c r="MB410" s="90"/>
      <c r="MC410" s="90"/>
      <c r="MD410" s="90"/>
      <c r="ME410" s="90"/>
      <c r="MF410" s="90"/>
      <c r="MG410" s="90"/>
      <c r="MH410" s="90"/>
      <c r="MI410" s="90"/>
      <c r="MJ410" s="90"/>
      <c r="MK410" s="90"/>
      <c r="ML410" s="90"/>
      <c r="MM410" s="90"/>
      <c r="MN410" s="90"/>
      <c r="MO410" s="90"/>
      <c r="MP410" s="90"/>
      <c r="MQ410" s="90"/>
      <c r="MR410" s="90"/>
      <c r="MS410" s="90"/>
      <c r="MT410" s="90"/>
      <c r="MU410" s="90"/>
      <c r="MV410" s="90"/>
      <c r="MW410" s="90"/>
      <c r="MX410" s="90"/>
      <c r="MY410" s="90"/>
      <c r="MZ410" s="90"/>
      <c r="NA410" s="90"/>
      <c r="NB410" s="90"/>
      <c r="NC410" s="90"/>
      <c r="ND410" s="90"/>
      <c r="NE410" s="90"/>
      <c r="NF410" s="90"/>
      <c r="NG410" s="90"/>
      <c r="NH410" s="90"/>
      <c r="NI410" s="90"/>
      <c r="NJ410" s="90"/>
      <c r="NK410" s="90"/>
      <c r="NL410" s="90"/>
      <c r="NM410" s="90"/>
      <c r="NN410" s="90"/>
      <c r="NO410" s="90"/>
      <c r="NP410" s="90"/>
      <c r="NQ410" s="90"/>
      <c r="NR410" s="90"/>
      <c r="NS410" s="90"/>
      <c r="NT410" s="90"/>
      <c r="NU410" s="90"/>
      <c r="NV410" s="90"/>
      <c r="NW410" s="90"/>
      <c r="NX410" s="90"/>
      <c r="NY410" s="90"/>
      <c r="NZ410" s="90"/>
      <c r="OA410" s="90"/>
      <c r="OB410" s="90"/>
      <c r="OC410" s="90"/>
      <c r="OD410" s="90"/>
      <c r="OE410" s="90"/>
      <c r="OF410" s="90"/>
      <c r="OG410" s="90"/>
      <c r="OH410" s="90"/>
      <c r="OI410" s="90"/>
      <c r="OJ410" s="90"/>
      <c r="OK410" s="90"/>
      <c r="OL410" s="90"/>
      <c r="OM410" s="90"/>
      <c r="ON410" s="90"/>
      <c r="OO410" s="90"/>
      <c r="OP410" s="90"/>
      <c r="OQ410" s="90"/>
      <c r="OR410" s="90"/>
      <c r="OS410" s="90"/>
      <c r="OT410" s="90"/>
      <c r="OU410" s="90"/>
      <c r="OV410" s="90"/>
      <c r="OW410" s="90"/>
      <c r="OX410" s="90"/>
      <c r="OY410" s="90"/>
      <c r="OZ410" s="90"/>
      <c r="PA410" s="90"/>
      <c r="PB410" s="90"/>
      <c r="PC410" s="90"/>
      <c r="PD410" s="90"/>
      <c r="PE410" s="90"/>
      <c r="PF410" s="90"/>
      <c r="PG410" s="90"/>
      <c r="PH410" s="90"/>
      <c r="PI410" s="90"/>
      <c r="PJ410" s="90"/>
      <c r="PK410" s="90"/>
      <c r="PL410" s="90"/>
      <c r="PM410" s="90"/>
      <c r="PN410" s="90"/>
      <c r="PO410" s="90"/>
      <c r="PP410" s="90"/>
      <c r="PQ410" s="90"/>
      <c r="PR410" s="90"/>
      <c r="PS410" s="90"/>
      <c r="PT410" s="90"/>
      <c r="PU410" s="90"/>
      <c r="PV410" s="90"/>
      <c r="PW410" s="90"/>
      <c r="PX410" s="90"/>
      <c r="PY410" s="90"/>
      <c r="PZ410" s="90"/>
      <c r="QA410" s="90"/>
      <c r="QB410" s="90"/>
      <c r="QC410" s="90"/>
      <c r="QD410" s="90"/>
      <c r="QE410" s="90"/>
      <c r="QF410" s="90"/>
      <c r="QG410" s="90"/>
      <c r="QH410" s="90"/>
      <c r="QI410" s="90"/>
      <c r="QJ410" s="90"/>
      <c r="QK410" s="90"/>
      <c r="QL410" s="90"/>
      <c r="QM410" s="90"/>
      <c r="QN410" s="90"/>
      <c r="QO410" s="90"/>
      <c r="QP410" s="90"/>
      <c r="QQ410" s="90"/>
      <c r="QR410" s="90"/>
      <c r="QS410" s="90"/>
      <c r="QT410" s="90"/>
      <c r="QU410" s="90"/>
      <c r="QV410" s="90"/>
      <c r="QW410" s="90"/>
      <c r="QX410" s="90"/>
      <c r="QY410" s="90"/>
      <c r="QZ410" s="90"/>
      <c r="RA410" s="90"/>
      <c r="RB410" s="90"/>
      <c r="RC410" s="90"/>
      <c r="RD410" s="90"/>
      <c r="RE410" s="90"/>
      <c r="RF410" s="90"/>
      <c r="RG410" s="90"/>
      <c r="RH410" s="90"/>
      <c r="RI410" s="90"/>
      <c r="RJ410" s="90"/>
      <c r="RK410" s="90"/>
      <c r="RL410" s="90"/>
      <c r="RM410" s="90"/>
      <c r="RN410" s="90"/>
      <c r="RO410" s="90"/>
      <c r="RP410" s="90"/>
      <c r="RQ410" s="90"/>
      <c r="RR410" s="90"/>
      <c r="RS410" s="90"/>
      <c r="RT410" s="90"/>
      <c r="RU410" s="90"/>
      <c r="RV410" s="90"/>
      <c r="RW410" s="90"/>
      <c r="RX410" s="90"/>
      <c r="RY410" s="90"/>
      <c r="RZ410" s="90"/>
      <c r="SA410" s="90"/>
      <c r="SB410" s="90"/>
      <c r="SC410" s="90"/>
      <c r="SD410" s="90"/>
      <c r="SE410" s="90"/>
      <c r="SF410" s="90"/>
      <c r="SG410" s="90"/>
      <c r="SH410" s="90"/>
      <c r="SI410" s="90"/>
      <c r="SJ410" s="90"/>
      <c r="SK410" s="90"/>
      <c r="SL410" s="90"/>
      <c r="SM410" s="90"/>
      <c r="SN410" s="90"/>
      <c r="SO410" s="90"/>
      <c r="SP410" s="90"/>
      <c r="SQ410" s="90"/>
      <c r="SR410" s="90"/>
      <c r="SS410" s="90"/>
      <c r="ST410" s="90"/>
      <c r="SU410" s="90"/>
      <c r="SV410" s="90"/>
      <c r="SW410" s="90"/>
      <c r="SX410" s="90"/>
      <c r="SY410" s="90"/>
      <c r="SZ410" s="90"/>
      <c r="TA410" s="90"/>
      <c r="TB410" s="90"/>
      <c r="TC410" s="90"/>
      <c r="TD410" s="90"/>
      <c r="TE410" s="90"/>
      <c r="TF410" s="90"/>
      <c r="TG410" s="90"/>
      <c r="TH410" s="90"/>
      <c r="TI410" s="90"/>
      <c r="TJ410" s="90"/>
      <c r="TK410" s="90"/>
      <c r="TL410" s="90"/>
      <c r="TM410" s="90"/>
      <c r="TN410" s="90"/>
      <c r="TO410" s="90"/>
      <c r="TP410" s="90"/>
      <c r="TQ410" s="90"/>
      <c r="TR410" s="90"/>
      <c r="TS410" s="90"/>
      <c r="TT410" s="90"/>
      <c r="TU410" s="90"/>
      <c r="TV410" s="90"/>
      <c r="TW410" s="90"/>
      <c r="TX410" s="90"/>
      <c r="TY410" s="90"/>
      <c r="TZ410" s="90"/>
      <c r="UA410" s="90"/>
      <c r="UB410" s="90"/>
      <c r="UC410" s="90"/>
      <c r="UD410" s="90"/>
      <c r="UE410" s="90"/>
      <c r="UF410" s="90"/>
      <c r="UG410" s="90"/>
      <c r="UH410" s="90"/>
      <c r="UI410" s="90"/>
      <c r="UJ410" s="90"/>
      <c r="UK410" s="90"/>
      <c r="UL410" s="90"/>
      <c r="UM410" s="90"/>
      <c r="UN410" s="90"/>
      <c r="UO410" s="90"/>
      <c r="UP410" s="90"/>
      <c r="UQ410" s="90"/>
      <c r="UR410" s="90"/>
      <c r="US410" s="90"/>
      <c r="UT410" s="90"/>
      <c r="UU410" s="90"/>
      <c r="UV410" s="90"/>
      <c r="UW410" s="90"/>
      <c r="UX410" s="90"/>
      <c r="UY410" s="90"/>
      <c r="UZ410" s="90"/>
      <c r="VA410" s="90"/>
      <c r="VB410" s="90"/>
      <c r="VC410" s="90"/>
      <c r="VD410" s="90"/>
      <c r="VE410" s="90"/>
      <c r="VF410" s="90"/>
      <c r="VG410" s="90"/>
      <c r="VH410" s="90"/>
      <c r="VI410" s="90"/>
      <c r="VJ410" s="90"/>
      <c r="VK410" s="90"/>
      <c r="VL410" s="90"/>
      <c r="VM410" s="90"/>
      <c r="VN410" s="90"/>
      <c r="VO410" s="90"/>
      <c r="VP410" s="90"/>
      <c r="VQ410" s="90"/>
      <c r="VR410" s="90"/>
      <c r="VS410" s="90"/>
      <c r="VT410" s="90"/>
      <c r="VU410" s="90"/>
      <c r="VV410" s="90"/>
      <c r="VW410" s="90"/>
      <c r="VX410" s="90"/>
      <c r="VY410" s="90"/>
      <c r="VZ410" s="90"/>
      <c r="WA410" s="90"/>
      <c r="WB410" s="90"/>
      <c r="WC410" s="90"/>
      <c r="WD410" s="90"/>
      <c r="WE410" s="90"/>
      <c r="WF410" s="90"/>
      <c r="WG410" s="90"/>
      <c r="WH410" s="90"/>
      <c r="WI410" s="90"/>
      <c r="WJ410" s="90"/>
      <c r="WK410" s="90"/>
      <c r="WL410" s="90"/>
      <c r="WM410" s="90"/>
      <c r="WN410" s="90"/>
      <c r="WO410" s="90"/>
      <c r="WP410" s="90"/>
      <c r="WQ410" s="90"/>
      <c r="WR410" s="90"/>
      <c r="WS410" s="90"/>
      <c r="WT410" s="90"/>
      <c r="WU410" s="90"/>
      <c r="WV410" s="90"/>
      <c r="WW410" s="90"/>
      <c r="WX410" s="90"/>
      <c r="WY410" s="90"/>
      <c r="WZ410" s="90"/>
      <c r="XA410" s="90"/>
      <c r="XB410" s="90"/>
      <c r="XC410" s="90"/>
      <c r="XD410" s="90"/>
      <c r="XE410" s="90"/>
      <c r="XF410" s="90"/>
      <c r="XG410" s="90"/>
      <c r="XH410" s="90"/>
      <c r="XI410" s="90"/>
      <c r="XJ410" s="90"/>
      <c r="XK410" s="90"/>
      <c r="XL410" s="90"/>
      <c r="XM410" s="90"/>
      <c r="XN410" s="90"/>
      <c r="XO410" s="90"/>
      <c r="XP410" s="90"/>
      <c r="XQ410" s="90"/>
      <c r="XR410" s="90"/>
      <c r="XS410" s="90"/>
      <c r="XT410" s="90"/>
      <c r="XU410" s="90"/>
      <c r="XV410" s="90"/>
      <c r="XW410" s="90"/>
      <c r="XX410" s="90"/>
      <c r="XY410" s="90"/>
      <c r="XZ410" s="90"/>
      <c r="YA410" s="90"/>
      <c r="YB410" s="90"/>
      <c r="YC410" s="90"/>
      <c r="YD410" s="90"/>
      <c r="YE410" s="90"/>
      <c r="YF410" s="90"/>
      <c r="YG410" s="90"/>
      <c r="YH410" s="90"/>
      <c r="YI410" s="90"/>
      <c r="YJ410" s="90"/>
      <c r="YK410" s="90"/>
      <c r="YL410" s="90"/>
      <c r="YM410" s="90"/>
      <c r="YN410" s="90"/>
      <c r="YO410" s="90"/>
      <c r="YP410" s="90"/>
      <c r="YQ410" s="90"/>
      <c r="YR410" s="90"/>
      <c r="YS410" s="90"/>
      <c r="YT410" s="90"/>
      <c r="YU410" s="90"/>
      <c r="YV410" s="90"/>
      <c r="YW410" s="90"/>
      <c r="YX410" s="90"/>
      <c r="YY410" s="90"/>
      <c r="YZ410" s="90"/>
      <c r="ZA410" s="90"/>
      <c r="ZB410" s="90"/>
      <c r="ZC410" s="90"/>
      <c r="ZD410" s="90"/>
      <c r="ZE410" s="90"/>
      <c r="ZF410" s="90"/>
      <c r="ZG410" s="90"/>
      <c r="ZH410" s="90"/>
      <c r="ZI410" s="90"/>
      <c r="ZJ410" s="90"/>
      <c r="ZK410" s="90"/>
      <c r="ZL410" s="90"/>
      <c r="ZM410" s="90"/>
      <c r="ZN410" s="90"/>
      <c r="ZO410" s="90"/>
      <c r="ZP410" s="90"/>
      <c r="ZQ410" s="90"/>
      <c r="ZR410" s="90"/>
      <c r="ZS410" s="90"/>
      <c r="ZT410" s="90"/>
      <c r="ZU410" s="90"/>
      <c r="ZV410" s="90"/>
      <c r="ZW410" s="90"/>
      <c r="ZX410" s="90"/>
      <c r="ZY410" s="90"/>
      <c r="ZZ410" s="90"/>
      <c r="AAA410" s="90"/>
      <c r="AAB410" s="90"/>
      <c r="AAC410" s="90"/>
      <c r="AAD410" s="90"/>
      <c r="AAE410" s="90"/>
      <c r="AAF410" s="90"/>
      <c r="AAG410" s="90"/>
      <c r="AAH410" s="90"/>
      <c r="AAI410" s="90"/>
      <c r="AAJ410" s="90"/>
      <c r="AAK410" s="90"/>
      <c r="AAL410" s="90"/>
      <c r="AAM410" s="90"/>
      <c r="AAN410" s="90"/>
      <c r="AAO410" s="90"/>
      <c r="AAP410" s="90"/>
      <c r="AAQ410" s="90"/>
      <c r="AAR410" s="90"/>
      <c r="AAS410" s="90"/>
      <c r="AAT410" s="90"/>
      <c r="AAU410" s="90"/>
      <c r="AAV410" s="90"/>
      <c r="AAW410" s="90"/>
      <c r="AAX410" s="90"/>
      <c r="AAY410" s="90"/>
      <c r="AAZ410" s="90"/>
      <c r="ABA410" s="90"/>
      <c r="ABB410" s="90"/>
      <c r="ABC410" s="90"/>
      <c r="ABD410" s="90"/>
      <c r="ABE410" s="90"/>
      <c r="ABF410" s="90"/>
      <c r="ABG410" s="90"/>
      <c r="ABH410" s="90"/>
      <c r="ABI410" s="90"/>
      <c r="ABJ410" s="90"/>
      <c r="ABK410" s="90"/>
      <c r="ABL410" s="90"/>
      <c r="ABM410" s="90"/>
      <c r="ABN410" s="90"/>
      <c r="ABO410" s="90"/>
      <c r="ABP410" s="90"/>
      <c r="ABQ410" s="90"/>
      <c r="ABR410" s="90"/>
      <c r="ABS410" s="90"/>
      <c r="ABT410" s="90"/>
      <c r="ABU410" s="90"/>
      <c r="ABV410" s="90"/>
      <c r="ABW410" s="90"/>
      <c r="ABX410" s="90"/>
      <c r="ABY410" s="90"/>
      <c r="ABZ410" s="90"/>
      <c r="ACA410" s="90"/>
      <c r="ACB410" s="90"/>
      <c r="ACC410" s="90"/>
      <c r="ACD410" s="90"/>
      <c r="ACE410" s="90"/>
      <c r="ACF410" s="90"/>
      <c r="ACG410" s="90"/>
      <c r="ACH410" s="90"/>
      <c r="ACI410" s="90"/>
      <c r="ACJ410" s="90"/>
      <c r="ACK410" s="90"/>
      <c r="ACL410" s="90"/>
      <c r="ACM410" s="90"/>
      <c r="ACN410" s="90"/>
      <c r="ACO410" s="90"/>
      <c r="ACP410" s="90"/>
      <c r="ACQ410" s="90"/>
      <c r="ACR410" s="90"/>
      <c r="ACS410" s="90"/>
      <c r="ACT410" s="90"/>
      <c r="ACU410" s="90"/>
      <c r="ACV410" s="90"/>
      <c r="ACW410" s="90"/>
      <c r="ACX410" s="90"/>
      <c r="ACY410" s="90"/>
      <c r="ACZ410" s="90"/>
      <c r="ADA410" s="90"/>
      <c r="ADB410" s="90"/>
      <c r="ADC410" s="90"/>
      <c r="ADD410" s="90"/>
      <c r="ADE410" s="90"/>
      <c r="ADF410" s="90"/>
      <c r="ADG410" s="90"/>
      <c r="ADH410" s="90"/>
      <c r="ADI410" s="90"/>
      <c r="ADJ410" s="90"/>
      <c r="ADK410" s="90"/>
      <c r="ADL410" s="90"/>
      <c r="ADM410" s="90"/>
      <c r="ADN410" s="90"/>
      <c r="ADO410" s="90"/>
      <c r="ADP410" s="90"/>
      <c r="ADQ410" s="90"/>
      <c r="ADR410" s="90"/>
      <c r="ADS410" s="90"/>
      <c r="ADT410" s="90"/>
      <c r="ADU410" s="90"/>
      <c r="ADV410" s="90"/>
      <c r="ADW410" s="90"/>
      <c r="ADX410" s="90"/>
      <c r="ADY410" s="90"/>
      <c r="ADZ410" s="90"/>
      <c r="AEA410" s="90"/>
      <c r="AEB410" s="90"/>
      <c r="AEC410" s="90"/>
      <c r="AED410" s="90"/>
      <c r="AEE410" s="90"/>
      <c r="AEF410" s="90"/>
      <c r="AEG410" s="90"/>
      <c r="AEH410" s="90"/>
      <c r="AEI410" s="90"/>
      <c r="AEJ410" s="90"/>
      <c r="AEK410" s="90"/>
      <c r="AEL410" s="90"/>
      <c r="AEM410" s="90"/>
      <c r="AEN410" s="90"/>
      <c r="AEO410" s="90"/>
      <c r="AEP410" s="90"/>
      <c r="AEQ410" s="90"/>
      <c r="AER410" s="90"/>
      <c r="AES410" s="90"/>
      <c r="AET410" s="90"/>
      <c r="AEU410" s="90"/>
      <c r="AEV410" s="90"/>
      <c r="AEW410" s="90"/>
      <c r="AEX410" s="90"/>
      <c r="AEY410" s="90"/>
      <c r="AEZ410" s="90"/>
      <c r="AFA410" s="90"/>
      <c r="AFB410" s="90"/>
      <c r="AFC410" s="90"/>
      <c r="AFD410" s="90"/>
      <c r="AFE410" s="90"/>
      <c r="AFF410" s="90"/>
      <c r="AFG410" s="90"/>
      <c r="AFH410" s="90"/>
      <c r="AFI410" s="90"/>
      <c r="AFJ410" s="90"/>
      <c r="AFK410" s="90"/>
      <c r="AFL410" s="90"/>
      <c r="AFM410" s="90"/>
      <c r="AFN410" s="90"/>
      <c r="AFO410" s="90"/>
      <c r="AFP410" s="90"/>
      <c r="AFQ410" s="90"/>
      <c r="AFR410" s="90"/>
      <c r="AFS410" s="90"/>
      <c r="AFT410" s="90"/>
      <c r="AFU410" s="90"/>
      <c r="AFV410" s="90"/>
      <c r="AFW410" s="90"/>
      <c r="AFX410" s="90"/>
      <c r="AFY410" s="90"/>
      <c r="AFZ410" s="90"/>
      <c r="AGA410" s="90"/>
      <c r="AGB410" s="90"/>
      <c r="AGC410" s="90"/>
      <c r="AGD410" s="90"/>
      <c r="AGE410" s="90"/>
      <c r="AGF410" s="90"/>
      <c r="AGG410" s="90"/>
      <c r="AGH410" s="90"/>
      <c r="AGI410" s="90"/>
      <c r="AGJ410" s="90"/>
      <c r="AGK410" s="90"/>
      <c r="AGL410" s="90"/>
      <c r="AGM410" s="90"/>
      <c r="AGN410" s="90"/>
      <c r="AGO410" s="90"/>
      <c r="AGP410" s="90"/>
      <c r="AGQ410" s="90"/>
      <c r="AGR410" s="90"/>
      <c r="AGS410" s="90"/>
      <c r="AGT410" s="90"/>
      <c r="AGU410" s="90"/>
      <c r="AGV410" s="90"/>
      <c r="AGW410" s="90"/>
      <c r="AGX410" s="90"/>
      <c r="AGY410" s="90"/>
      <c r="AGZ410" s="90"/>
      <c r="AHA410" s="90"/>
      <c r="AHB410" s="90"/>
      <c r="AHC410" s="90"/>
      <c r="AHD410" s="90"/>
      <c r="AHE410" s="90"/>
      <c r="AHF410" s="90"/>
      <c r="AHG410" s="90"/>
      <c r="AHH410" s="90"/>
      <c r="AHI410" s="90"/>
      <c r="AHJ410" s="90"/>
      <c r="AHK410" s="90"/>
      <c r="AHL410" s="90"/>
      <c r="AHM410" s="90"/>
      <c r="AHN410" s="90"/>
      <c r="AHO410" s="90"/>
      <c r="AHP410" s="90"/>
      <c r="AHQ410" s="90"/>
      <c r="AHR410" s="90"/>
      <c r="AHS410" s="90"/>
      <c r="AHT410" s="90"/>
      <c r="AHU410" s="90"/>
      <c r="AHV410" s="90"/>
      <c r="AHW410" s="90"/>
      <c r="AHX410" s="90"/>
      <c r="AHY410" s="90"/>
      <c r="AHZ410" s="90"/>
      <c r="AIA410" s="90"/>
      <c r="AIB410" s="90"/>
      <c r="AIC410" s="90"/>
      <c r="AID410" s="90"/>
      <c r="AIE410" s="90"/>
      <c r="AIF410" s="90"/>
      <c r="AIG410" s="90"/>
      <c r="AIH410" s="90"/>
      <c r="AII410" s="90"/>
      <c r="AIJ410" s="90"/>
      <c r="AIK410" s="90"/>
      <c r="AIL410" s="90"/>
      <c r="AIM410" s="90"/>
      <c r="AIN410" s="90"/>
      <c r="AIO410" s="90"/>
      <c r="AIP410" s="90"/>
      <c r="AIQ410" s="90"/>
      <c r="AIR410" s="90"/>
      <c r="AIS410" s="90"/>
      <c r="AIT410" s="90"/>
      <c r="AIU410" s="90"/>
      <c r="AIV410" s="90"/>
      <c r="AIW410" s="90"/>
      <c r="AIX410" s="90"/>
      <c r="AIY410" s="90"/>
      <c r="AIZ410" s="90"/>
      <c r="AJA410" s="90"/>
      <c r="AJB410" s="90"/>
      <c r="AJC410" s="90"/>
      <c r="AJD410" s="90"/>
      <c r="AJE410" s="90"/>
      <c r="AJF410" s="90"/>
      <c r="AJG410" s="90"/>
      <c r="AJH410" s="90"/>
      <c r="AJI410" s="90"/>
      <c r="AJJ410" s="90"/>
      <c r="AJK410" s="90"/>
      <c r="AJL410" s="90"/>
      <c r="AJM410" s="90"/>
      <c r="AJN410" s="90"/>
      <c r="AJO410" s="90"/>
      <c r="AJP410" s="90"/>
      <c r="AJQ410" s="90"/>
      <c r="AJR410" s="90"/>
      <c r="AJS410" s="90"/>
      <c r="AJT410" s="90"/>
      <c r="AJU410" s="90"/>
      <c r="AJV410" s="90"/>
      <c r="AJW410" s="90"/>
      <c r="AJX410" s="90"/>
      <c r="AJY410" s="90"/>
      <c r="AJZ410" s="90"/>
      <c r="AKA410" s="90"/>
      <c r="AKB410" s="90"/>
      <c r="AKC410" s="90"/>
      <c r="AKD410" s="90"/>
      <c r="AKE410" s="90"/>
      <c r="AKF410" s="90"/>
      <c r="AKG410" s="90"/>
      <c r="AKH410" s="90"/>
      <c r="AKI410" s="90"/>
      <c r="AKJ410" s="90"/>
      <c r="AKK410" s="90"/>
      <c r="AKL410" s="90"/>
      <c r="AKM410" s="90"/>
      <c r="AKN410" s="90"/>
      <c r="AKO410" s="90"/>
      <c r="AKP410" s="90"/>
      <c r="AKQ410" s="90"/>
      <c r="AKR410" s="90"/>
      <c r="AKS410" s="90"/>
      <c r="AKT410" s="90"/>
      <c r="AKU410" s="90"/>
      <c r="AKV410" s="90"/>
      <c r="AKW410" s="90"/>
      <c r="AKX410" s="90"/>
      <c r="AKY410" s="90"/>
      <c r="AKZ410" s="90"/>
      <c r="ALA410" s="90"/>
      <c r="ALB410" s="90"/>
      <c r="ALC410" s="90"/>
      <c r="ALD410" s="90"/>
      <c r="ALE410" s="90"/>
      <c r="ALF410" s="90"/>
      <c r="ALG410" s="90"/>
      <c r="ALH410" s="90"/>
      <c r="ALI410" s="90"/>
      <c r="ALJ410" s="90"/>
      <c r="ALK410" s="90"/>
      <c r="ALL410" s="90"/>
      <c r="ALM410" s="90"/>
      <c r="ALN410" s="90"/>
      <c r="ALO410" s="90"/>
      <c r="ALP410" s="90"/>
      <c r="ALQ410" s="90"/>
      <c r="ALR410" s="90"/>
      <c r="ALS410" s="90"/>
      <c r="ALT410" s="90"/>
      <c r="ALU410" s="90"/>
      <c r="ALV410" s="90"/>
      <c r="ALW410" s="90"/>
      <c r="ALX410" s="90"/>
      <c r="ALY410" s="90"/>
      <c r="ALZ410" s="90"/>
      <c r="AMA410" s="90"/>
      <c r="AMB410" s="90"/>
      <c r="AMC410" s="90"/>
      <c r="AMD410" s="90"/>
      <c r="AME410" s="90"/>
      <c r="AMF410" s="90"/>
      <c r="AMG410" s="90"/>
      <c r="AMH410" s="90"/>
    </row>
    <row r="411" spans="1:1023" ht="102" customHeight="1">
      <c r="A411" s="430">
        <v>134</v>
      </c>
      <c r="B411" s="433" t="s">
        <v>1736</v>
      </c>
      <c r="C411" s="367"/>
      <c r="D411" s="433" t="s">
        <v>1149</v>
      </c>
      <c r="E411" s="433" t="s">
        <v>2002</v>
      </c>
      <c r="F411" s="427"/>
      <c r="G411" s="424"/>
      <c r="H411" s="368"/>
      <c r="I411" s="425"/>
      <c r="J411" s="136" t="s">
        <v>735</v>
      </c>
      <c r="K411" s="137" t="s">
        <v>2015</v>
      </c>
      <c r="L411" s="425"/>
      <c r="M411" s="425"/>
      <c r="N411" s="426"/>
      <c r="O411" s="369"/>
      <c r="P411" s="391"/>
      <c r="Q411" s="385"/>
      <c r="R411" s="393"/>
      <c r="S411" s="394"/>
      <c r="T411" s="385"/>
      <c r="U411" s="404"/>
      <c r="V411" s="136" t="s">
        <v>112</v>
      </c>
      <c r="W411" s="116" t="s">
        <v>2016</v>
      </c>
      <c r="X411" s="117" t="s">
        <v>2017</v>
      </c>
      <c r="Y411" s="118" t="s">
        <v>2018</v>
      </c>
      <c r="Z411" s="119" t="s">
        <v>1158</v>
      </c>
      <c r="AA411" s="120" t="str">
        <f t="shared" si="454"/>
        <v>Probabilidad</v>
      </c>
      <c r="AB411" s="121" t="s">
        <v>740</v>
      </c>
      <c r="AC411" s="121" t="s">
        <v>728</v>
      </c>
      <c r="AD411" s="122" t="str">
        <f t="shared" si="452"/>
        <v>30%</v>
      </c>
      <c r="AE411" s="121" t="s">
        <v>729</v>
      </c>
      <c r="AF411" s="121" t="s">
        <v>730</v>
      </c>
      <c r="AG411" s="121" t="s">
        <v>731</v>
      </c>
      <c r="AH411" s="123">
        <f>IFERROR(IF(AND(AA410="Probabilidad",AA411="Probabilidad"),(AI410-(+AI410*AD411)),IF(AND(AA411="Probabilidad",AA410="Impacto"),(AI410-(+AI410*AD411)),IF(AA411="Impacto",AI410,""))),"")</f>
        <v>0.29399999999999998</v>
      </c>
      <c r="AI411" s="122">
        <f t="shared" si="453"/>
        <v>0.29399999999999998</v>
      </c>
      <c r="AJ411" s="387"/>
      <c r="AK411" s="388"/>
      <c r="AL411" s="124">
        <f t="shared" ref="AL411:AL416" si="563">IFERROR(IF(AND(AA410="Impacto",AA411="Impacto"),(AL410-(+AL410*AD411)),IF(AND(AA411="Impacto",AA410="Probabilidad"),(AL410-(+AL410*AD411)),IF(AA411="Probabilidad",AL410,""))),"")</f>
        <v>0.6</v>
      </c>
      <c r="AM411" s="389"/>
      <c r="AN411" s="388"/>
      <c r="AO411" s="384"/>
      <c r="AP411" s="367"/>
      <c r="AQ411" s="120" t="s">
        <v>118</v>
      </c>
      <c r="AR411" s="134" t="s">
        <v>94</v>
      </c>
      <c r="AS411" s="134" t="s">
        <v>94</v>
      </c>
      <c r="AT411" s="134" t="s">
        <v>94</v>
      </c>
      <c r="AU411" s="134" t="s">
        <v>94</v>
      </c>
      <c r="AV411" s="371"/>
      <c r="AW411" s="142" t="s">
        <v>112</v>
      </c>
      <c r="AX411" s="253" t="s">
        <v>2866</v>
      </c>
      <c r="AY411" s="307" t="s">
        <v>3749</v>
      </c>
      <c r="AZ411" s="307" t="s">
        <v>3750</v>
      </c>
      <c r="BA411" s="143" t="s">
        <v>118</v>
      </c>
      <c r="BB411" s="128"/>
      <c r="BC411" s="128"/>
      <c r="BD411" s="128"/>
      <c r="BE411" s="373"/>
      <c r="BF411" s="374"/>
      <c r="BG411" s="374"/>
      <c r="BH411" s="131"/>
    </row>
    <row r="412" spans="1:1023" ht="60" customHeight="1">
      <c r="A412" s="430">
        <v>134</v>
      </c>
      <c r="B412" s="433" t="s">
        <v>1736</v>
      </c>
      <c r="C412" s="367"/>
      <c r="D412" s="433" t="s">
        <v>1149</v>
      </c>
      <c r="E412" s="433" t="s">
        <v>2002</v>
      </c>
      <c r="F412" s="427"/>
      <c r="G412" s="424"/>
      <c r="H412" s="368"/>
      <c r="I412" s="425"/>
      <c r="J412" s="136" t="s">
        <v>741</v>
      </c>
      <c r="K412" s="137" t="s">
        <v>2019</v>
      </c>
      <c r="L412" s="425"/>
      <c r="M412" s="425"/>
      <c r="N412" s="426"/>
      <c r="O412" s="369"/>
      <c r="P412" s="391"/>
      <c r="Q412" s="385"/>
      <c r="R412" s="393"/>
      <c r="S412" s="394"/>
      <c r="T412" s="385"/>
      <c r="U412" s="404"/>
      <c r="V412" s="136" t="s">
        <v>124</v>
      </c>
      <c r="W412" s="116" t="s">
        <v>2020</v>
      </c>
      <c r="X412" s="117" t="s">
        <v>2021</v>
      </c>
      <c r="Y412" s="118" t="s">
        <v>2011</v>
      </c>
      <c r="Z412" s="119" t="s">
        <v>1158</v>
      </c>
      <c r="AA412" s="120" t="str">
        <f t="shared" si="454"/>
        <v>Impacto</v>
      </c>
      <c r="AB412" s="121" t="s">
        <v>808</v>
      </c>
      <c r="AC412" s="121" t="s">
        <v>728</v>
      </c>
      <c r="AD412" s="122" t="str">
        <f t="shared" si="452"/>
        <v>25%</v>
      </c>
      <c r="AE412" s="121" t="s">
        <v>729</v>
      </c>
      <c r="AF412" s="121" t="s">
        <v>730</v>
      </c>
      <c r="AG412" s="121" t="s">
        <v>731</v>
      </c>
      <c r="AH412" s="123">
        <f t="shared" ref="AH412:AH416" si="564">IFERROR(IF(AND(AA411="Probabilidad",AA412="Probabilidad"),(AI411-(+AI411*AD412)),IF(AND(AA412="Probabilidad",AA411="Impacto"),(AI411-(+AI411*AD412)),IF(AA412="Impacto",AI411,""))),"")</f>
        <v>0.29399999999999998</v>
      </c>
      <c r="AI412" s="122">
        <f t="shared" si="453"/>
        <v>0.29399999999999998</v>
      </c>
      <c r="AJ412" s="387"/>
      <c r="AK412" s="388"/>
      <c r="AL412" s="124">
        <f t="shared" si="563"/>
        <v>0.44999999999999996</v>
      </c>
      <c r="AM412" s="389"/>
      <c r="AN412" s="388"/>
      <c r="AO412" s="384"/>
      <c r="AP412" s="367"/>
      <c r="AQ412" s="120" t="s">
        <v>128</v>
      </c>
      <c r="AR412" s="134" t="s">
        <v>94</v>
      </c>
      <c r="AS412" s="134" t="s">
        <v>94</v>
      </c>
      <c r="AT412" s="134" t="s">
        <v>94</v>
      </c>
      <c r="AU412" s="134" t="s">
        <v>94</v>
      </c>
      <c r="AV412" s="371"/>
      <c r="AW412" s="142" t="s">
        <v>124</v>
      </c>
      <c r="AX412" s="253" t="s">
        <v>2866</v>
      </c>
      <c r="AY412" s="254" t="s">
        <v>3751</v>
      </c>
      <c r="AZ412" s="307" t="s">
        <v>3748</v>
      </c>
      <c r="BA412" s="143" t="s">
        <v>128</v>
      </c>
      <c r="BB412" s="128"/>
      <c r="BC412" s="128"/>
      <c r="BD412" s="128"/>
      <c r="BE412" s="373"/>
      <c r="BF412" s="374"/>
      <c r="BG412" s="374"/>
      <c r="BH412" s="131"/>
    </row>
    <row r="413" spans="1:1023" ht="88.5" customHeight="1">
      <c r="A413" s="430">
        <v>134</v>
      </c>
      <c r="B413" s="433" t="s">
        <v>1736</v>
      </c>
      <c r="C413" s="367"/>
      <c r="D413" s="433" t="s">
        <v>1149</v>
      </c>
      <c r="E413" s="433" t="s">
        <v>2002</v>
      </c>
      <c r="F413" s="427"/>
      <c r="G413" s="424"/>
      <c r="H413" s="368"/>
      <c r="I413" s="425"/>
      <c r="J413" s="136" t="s">
        <v>749</v>
      </c>
      <c r="K413" s="137" t="s">
        <v>2022</v>
      </c>
      <c r="L413" s="425"/>
      <c r="M413" s="425"/>
      <c r="N413" s="426"/>
      <c r="O413" s="369"/>
      <c r="P413" s="391"/>
      <c r="Q413" s="385"/>
      <c r="R413" s="393"/>
      <c r="S413" s="394"/>
      <c r="T413" s="385"/>
      <c r="U413" s="404"/>
      <c r="V413" s="136" t="s">
        <v>131</v>
      </c>
      <c r="W413" s="116" t="s">
        <v>2023</v>
      </c>
      <c r="X413" s="117" t="s">
        <v>2024</v>
      </c>
      <c r="Y413" s="118" t="s">
        <v>2025</v>
      </c>
      <c r="Z413" s="119" t="s">
        <v>1158</v>
      </c>
      <c r="AA413" s="120" t="str">
        <f t="shared" si="454"/>
        <v>Probabilidad</v>
      </c>
      <c r="AB413" s="121" t="s">
        <v>727</v>
      </c>
      <c r="AC413" s="121" t="s">
        <v>728</v>
      </c>
      <c r="AD413" s="122" t="str">
        <f t="shared" si="452"/>
        <v>40%</v>
      </c>
      <c r="AE413" s="121" t="s">
        <v>729</v>
      </c>
      <c r="AF413" s="121" t="s">
        <v>730</v>
      </c>
      <c r="AG413" s="121" t="s">
        <v>731</v>
      </c>
      <c r="AH413" s="123">
        <f t="shared" si="564"/>
        <v>0.1764</v>
      </c>
      <c r="AI413" s="122">
        <f t="shared" si="453"/>
        <v>0.1764</v>
      </c>
      <c r="AJ413" s="387"/>
      <c r="AK413" s="388"/>
      <c r="AL413" s="124">
        <f t="shared" si="563"/>
        <v>0.44999999999999996</v>
      </c>
      <c r="AM413" s="389"/>
      <c r="AN413" s="388"/>
      <c r="AO413" s="384"/>
      <c r="AP413" s="367"/>
      <c r="AQ413" s="120" t="s">
        <v>136</v>
      </c>
      <c r="AR413" s="134" t="s">
        <v>94</v>
      </c>
      <c r="AS413" s="134" t="s">
        <v>94</v>
      </c>
      <c r="AT413" s="134" t="s">
        <v>94</v>
      </c>
      <c r="AU413" s="134" t="s">
        <v>94</v>
      </c>
      <c r="AV413" s="371"/>
      <c r="AW413" s="142" t="s">
        <v>131</v>
      </c>
      <c r="AX413" s="253" t="s">
        <v>2866</v>
      </c>
      <c r="AY413" s="307" t="s">
        <v>3752</v>
      </c>
      <c r="AZ413" s="307" t="s">
        <v>3753</v>
      </c>
      <c r="BA413" s="143" t="s">
        <v>136</v>
      </c>
      <c r="BB413" s="128"/>
      <c r="BC413" s="128"/>
      <c r="BD413" s="128"/>
      <c r="BE413" s="373"/>
      <c r="BF413" s="374"/>
      <c r="BG413" s="374"/>
      <c r="BH413" s="131"/>
    </row>
    <row r="414" spans="1:1023" ht="84.75" customHeight="1">
      <c r="A414" s="430">
        <v>134</v>
      </c>
      <c r="B414" s="433" t="s">
        <v>1736</v>
      </c>
      <c r="C414" s="367"/>
      <c r="D414" s="433" t="s">
        <v>1149</v>
      </c>
      <c r="E414" s="433" t="s">
        <v>2002</v>
      </c>
      <c r="F414" s="427"/>
      <c r="G414" s="424"/>
      <c r="H414" s="368"/>
      <c r="I414" s="425"/>
      <c r="J414" s="136" t="s">
        <v>756</v>
      </c>
      <c r="K414" s="137" t="s">
        <v>2026</v>
      </c>
      <c r="L414" s="425"/>
      <c r="M414" s="425"/>
      <c r="N414" s="426"/>
      <c r="O414" s="369"/>
      <c r="P414" s="391"/>
      <c r="Q414" s="385"/>
      <c r="R414" s="393"/>
      <c r="S414" s="394"/>
      <c r="T414" s="385"/>
      <c r="U414" s="404"/>
      <c r="V414" s="136" t="s">
        <v>139</v>
      </c>
      <c r="W414" s="116" t="s">
        <v>2027</v>
      </c>
      <c r="X414" s="117" t="s">
        <v>2028</v>
      </c>
      <c r="Y414" s="118" t="s">
        <v>2025</v>
      </c>
      <c r="Z414" s="119" t="s">
        <v>1158</v>
      </c>
      <c r="AA414" s="120" t="str">
        <f t="shared" si="454"/>
        <v>Probabilidad</v>
      </c>
      <c r="AB414" s="121" t="s">
        <v>740</v>
      </c>
      <c r="AC414" s="121" t="s">
        <v>728</v>
      </c>
      <c r="AD414" s="122" t="str">
        <f t="shared" si="452"/>
        <v>30%</v>
      </c>
      <c r="AE414" s="121" t="s">
        <v>729</v>
      </c>
      <c r="AF414" s="121" t="s">
        <v>730</v>
      </c>
      <c r="AG414" s="121" t="s">
        <v>731</v>
      </c>
      <c r="AH414" s="123">
        <f t="shared" si="564"/>
        <v>0.12348000000000001</v>
      </c>
      <c r="AI414" s="122">
        <f t="shared" si="453"/>
        <v>0.12348000000000001</v>
      </c>
      <c r="AJ414" s="387"/>
      <c r="AK414" s="388"/>
      <c r="AL414" s="124">
        <f t="shared" si="563"/>
        <v>0.44999999999999996</v>
      </c>
      <c r="AM414" s="389"/>
      <c r="AN414" s="388"/>
      <c r="AO414" s="384"/>
      <c r="AP414" s="367"/>
      <c r="AQ414" s="120" t="s">
        <v>145</v>
      </c>
      <c r="AR414" s="134" t="s">
        <v>94</v>
      </c>
      <c r="AS414" s="134" t="s">
        <v>94</v>
      </c>
      <c r="AT414" s="134" t="s">
        <v>94</v>
      </c>
      <c r="AU414" s="134" t="s">
        <v>94</v>
      </c>
      <c r="AV414" s="371"/>
      <c r="AW414" s="142" t="s">
        <v>139</v>
      </c>
      <c r="AX414" s="253" t="s">
        <v>2866</v>
      </c>
      <c r="AY414" s="307" t="s">
        <v>3754</v>
      </c>
      <c r="AZ414" s="307" t="s">
        <v>3753</v>
      </c>
      <c r="BA414" s="143" t="s">
        <v>145</v>
      </c>
      <c r="BB414" s="128"/>
      <c r="BC414" s="128"/>
      <c r="BD414" s="128"/>
      <c r="BE414" s="373"/>
      <c r="BF414" s="374"/>
      <c r="BG414" s="374"/>
      <c r="BH414" s="131"/>
    </row>
    <row r="415" spans="1:1023" ht="101.25" customHeight="1">
      <c r="A415" s="430">
        <v>134</v>
      </c>
      <c r="B415" s="433" t="s">
        <v>1736</v>
      </c>
      <c r="C415" s="367"/>
      <c r="D415" s="433" t="s">
        <v>1149</v>
      </c>
      <c r="E415" s="433" t="s">
        <v>2002</v>
      </c>
      <c r="F415" s="427"/>
      <c r="G415" s="424"/>
      <c r="H415" s="368"/>
      <c r="I415" s="425"/>
      <c r="J415" s="136" t="s">
        <v>757</v>
      </c>
      <c r="K415" s="137"/>
      <c r="L415" s="425"/>
      <c r="M415" s="425"/>
      <c r="N415" s="426"/>
      <c r="O415" s="369"/>
      <c r="P415" s="391"/>
      <c r="Q415" s="385"/>
      <c r="R415" s="393"/>
      <c r="S415" s="394"/>
      <c r="T415" s="385"/>
      <c r="U415" s="404"/>
      <c r="V415" s="136" t="s">
        <v>150</v>
      </c>
      <c r="W415" s="116"/>
      <c r="X415" s="117"/>
      <c r="Y415" s="118"/>
      <c r="Z415" s="119"/>
      <c r="AA415" s="120" t="str">
        <f t="shared" si="454"/>
        <v/>
      </c>
      <c r="AB415" s="121"/>
      <c r="AC415" s="121"/>
      <c r="AD415" s="122" t="str">
        <f t="shared" si="452"/>
        <v/>
      </c>
      <c r="AE415" s="121"/>
      <c r="AF415" s="121"/>
      <c r="AG415" s="121"/>
      <c r="AH415" s="123" t="str">
        <f t="shared" si="564"/>
        <v/>
      </c>
      <c r="AI415" s="122" t="str">
        <f t="shared" si="453"/>
        <v/>
      </c>
      <c r="AJ415" s="387"/>
      <c r="AK415" s="388"/>
      <c r="AL415" s="124" t="str">
        <f t="shared" si="563"/>
        <v/>
      </c>
      <c r="AM415" s="389"/>
      <c r="AN415" s="388"/>
      <c r="AO415" s="384"/>
      <c r="AP415" s="367"/>
      <c r="AQ415" s="120" t="s">
        <v>155</v>
      </c>
      <c r="AR415" s="134" t="s">
        <v>94</v>
      </c>
      <c r="AS415" s="134" t="s">
        <v>94</v>
      </c>
      <c r="AT415" s="134" t="s">
        <v>94</v>
      </c>
      <c r="AU415" s="134" t="s">
        <v>94</v>
      </c>
      <c r="AV415" s="371"/>
      <c r="AW415" s="142" t="s">
        <v>150</v>
      </c>
      <c r="AX415" s="128"/>
      <c r="AY415" s="129"/>
      <c r="AZ415" s="130"/>
      <c r="BA415" s="143" t="s">
        <v>155</v>
      </c>
      <c r="BB415" s="128"/>
      <c r="BC415" s="128"/>
      <c r="BD415" s="128"/>
      <c r="BE415" s="373"/>
      <c r="BF415" s="374"/>
      <c r="BG415" s="374"/>
      <c r="BH415" s="131"/>
    </row>
    <row r="416" spans="1:1023" ht="23.1" customHeight="1">
      <c r="A416" s="431">
        <v>134</v>
      </c>
      <c r="B416" s="434" t="s">
        <v>1736</v>
      </c>
      <c r="C416" s="367"/>
      <c r="D416" s="434" t="s">
        <v>1149</v>
      </c>
      <c r="E416" s="434" t="s">
        <v>2002</v>
      </c>
      <c r="F416" s="427"/>
      <c r="G416" s="424"/>
      <c r="H416" s="368"/>
      <c r="I416" s="425"/>
      <c r="J416" s="136" t="s">
        <v>758</v>
      </c>
      <c r="K416" s="137"/>
      <c r="L416" s="425"/>
      <c r="M416" s="425"/>
      <c r="N416" s="426"/>
      <c r="O416" s="369"/>
      <c r="P416" s="392"/>
      <c r="Q416" s="385"/>
      <c r="R416" s="393"/>
      <c r="S416" s="394"/>
      <c r="T416" s="385"/>
      <c r="U416" s="405"/>
      <c r="V416" s="136" t="s">
        <v>161</v>
      </c>
      <c r="W416" s="116"/>
      <c r="X416" s="117"/>
      <c r="Y416" s="118"/>
      <c r="Z416" s="116"/>
      <c r="AA416" s="120" t="str">
        <f t="shared" si="454"/>
        <v/>
      </c>
      <c r="AB416" s="121"/>
      <c r="AC416" s="121"/>
      <c r="AD416" s="122" t="str">
        <f t="shared" si="452"/>
        <v/>
      </c>
      <c r="AE416" s="121"/>
      <c r="AF416" s="121"/>
      <c r="AG416" s="121"/>
      <c r="AH416" s="123" t="str">
        <f t="shared" si="564"/>
        <v/>
      </c>
      <c r="AI416" s="122" t="str">
        <f t="shared" si="453"/>
        <v/>
      </c>
      <c r="AJ416" s="387"/>
      <c r="AK416" s="388"/>
      <c r="AL416" s="124" t="str">
        <f t="shared" si="563"/>
        <v/>
      </c>
      <c r="AM416" s="389"/>
      <c r="AN416" s="388"/>
      <c r="AO416" s="384"/>
      <c r="AP416" s="367"/>
      <c r="AQ416" s="120" t="s">
        <v>162</v>
      </c>
      <c r="AR416" s="119"/>
      <c r="AS416" s="119"/>
      <c r="AT416" s="126"/>
      <c r="AU416" s="119"/>
      <c r="AV416" s="372"/>
      <c r="AW416" s="142" t="s">
        <v>161</v>
      </c>
      <c r="AX416" s="128"/>
      <c r="AY416" s="129"/>
      <c r="AZ416" s="130"/>
      <c r="BA416" s="143" t="s">
        <v>162</v>
      </c>
      <c r="BB416" s="128"/>
      <c r="BC416" s="128"/>
      <c r="BD416" s="128"/>
      <c r="BE416" s="373"/>
      <c r="BF416" s="374"/>
      <c r="BG416" s="374"/>
      <c r="BH416" s="131"/>
    </row>
    <row r="417" spans="1:1022" s="144" customFormat="1" ht="107.25" customHeight="1">
      <c r="A417" s="500">
        <v>137</v>
      </c>
      <c r="B417" s="481" t="s">
        <v>1736</v>
      </c>
      <c r="C417" s="367" t="s">
        <v>1931</v>
      </c>
      <c r="D417" s="481" t="s">
        <v>1415</v>
      </c>
      <c r="E417" s="481" t="s">
        <v>1440</v>
      </c>
      <c r="F417" s="427" t="s">
        <v>1441</v>
      </c>
      <c r="G417" s="424" t="s">
        <v>2029</v>
      </c>
      <c r="H417" s="368" t="str">
        <f>IF(B417="Seguridad_Información","Posibilidad de "&amp;C417&amp;"con "&amp;M417&amp;" "&amp;"por"&amp;" "&amp;I417&amp;" "&amp;"debido a"&amp;" "&amp;L417,"Posibilidad de"&amp;" "&amp;M417&amp;" "&amp;"por"&amp;" "&amp;I417&amp;" debido a"&amp;" "&amp;L417)</f>
        <v>Posibilidad de Afectación Operacional por daños a personas, recursos físicos o tecnológicos de la SAE debido a eventos sociales de desorden público o terrorismo</v>
      </c>
      <c r="I417" s="425" t="s">
        <v>1935</v>
      </c>
      <c r="J417" s="136" t="s">
        <v>717</v>
      </c>
      <c r="K417" s="137" t="s">
        <v>2030</v>
      </c>
      <c r="L417" s="425" t="s">
        <v>2031</v>
      </c>
      <c r="M417" s="425" t="s">
        <v>1741</v>
      </c>
      <c r="N417" s="426" t="s">
        <v>2032</v>
      </c>
      <c r="O417" s="369" t="s">
        <v>2033</v>
      </c>
      <c r="P417" s="390" t="str">
        <f>IF(OR($O417=[3]Tabla_Probabilidad!$D$30,$O417=[3]Tabla_Probabilidad!$D$32,$O417=[3]Tabla_Probabilidad!$J$32),"Muy Baja",IF(OR($O417=[3]Tabla_Probabilidad!$E$30,$O417=[3]Tabla_Probabilidad!$E$32,$O417=[3]Tabla_Probabilidad!$K$32),"Baja",IF(OR($O417=[3]Tabla_Probabilidad!$F$30,$O417=[3]Tabla_Probabilidad!$F$32,$O417=[3]Tabla_Probabilidad!$L$32),"Media",IF(OR($O417=[3]Tabla_Probabilidad!$G$30,$O417=[3]Tabla_Probabilidad!$G$32,$O417=[3]Tabla_Probabilidad!$M$32),"Alta",IF(OR($O417=[3]Tabla_Probabilidad!$H$30,$O417=[3]Tabla_Probabilidad!$H$32,$O417=[3]Tabla_Probabilidad!$N$32),"Muy Alta","")))))</f>
        <v>Baja</v>
      </c>
      <c r="Q417" s="385">
        <f t="shared" ref="Q417" si="565">IF(P417="","",IF(P417="Muy Baja",0.2,IF(P417="Baja",0.4,IF(P417="Media",0.6,IF(P417="Alta",0.8,IF(P417="Muy Alta",1,))))))</f>
        <v>0.4</v>
      </c>
      <c r="R417" s="393" t="s">
        <v>1743</v>
      </c>
      <c r="S417" s="394" t="str">
        <f>IF(OR($R417=[3]Tabla_Impacto!$D$24,$R417=[3]Tabla_Impacto!$D$27,$R417=[3]Tabla_Impacto!$J$24,$R417=[3]Tabla_Impacto!$P$26,$R417=[3]Tabla_Impacto!$V$26,$R417=[3]Tabla_Impacto!$AB$26),"Leve",IF(OR($R417=[3]Tabla_Impacto!$E$24,$R417=[3]Tabla_Impacto!$E$27,$R417=[3]Tabla_Impacto!$K$24,$R417=[3]Tabla_Impacto!$Q$26,$R417=[3]Tabla_Impacto!$W$26,$R417=[3]Tabla_Impacto!$AC$26),"Menor",IF(OR($R417=[3]Tabla_Impacto!$F$24,$R417=[3]Tabla_Impacto!$F$27,$R417=[3]Tabla_Impacto!$L$24,$R417=[3]Tabla_Impacto!$R$26,$R417=[3]Tabla_Impacto!$X$26,$R417=[3]Tabla_Impacto!$AD$26),"Moderado",IF(OR($R417=[3]Tabla_Impacto!$G$24,$R417=[3]Tabla_Impacto!$G$27,$R417=[3]Tabla_Impacto!$M$24,$R417=[3]Tabla_Impacto!$S$26,$R417=[3]Tabla_Impacto!$Y$26,$R417=[3]Tabla_Impacto!$AE$26),"Mayor",IF(OR($R417=[3]Tabla_Impacto!$H$24,$R417=[3]Tabla_Impacto!$H$27,$R417=[3]Tabla_Impacto!$N$24,$R417=[3]Tabla_Impacto!$T$26,$R417=[3]Tabla_Impacto!$Z$26,$R417=[3]Tabla_Impacto!$AF$26),"Catastrófico","")))))</f>
        <v>Mayor</v>
      </c>
      <c r="T417" s="385">
        <f t="shared" ref="T417" si="566">IF(S417="","",IF(S417="Leve",0.2,IF(S417="Menor",0.4,IF(S417="Moderado",0.6,IF(S417="Mayor",0.8,IF(S417="Catastrófico",1,))))))</f>
        <v>0.8</v>
      </c>
      <c r="U417" s="403" t="str">
        <f t="shared" ref="U417" si="567">IF(OR(AND(P417="Muy Baja",S417="Leve"),AND(P417="Muy Baja",S417="Menor"),AND(P417="Baja",S417="Leve")),"Bajo",IF(OR(AND(P417="Muy baja",S417="Moderado"),AND(P417="Baja",S417="Menor"),AND(P417="Baja",S417="Moderado"),AND(P417="Media",S417="Leve"),AND(P417="Media",S417="Menor"),AND(P417="Media",S417="Moderado"),AND(P417="Alta",S417="Leve"),AND(P417="Alta",S417="Menor")),"Moderado",IF(OR(AND(P417="Muy Baja",S417="Mayor"),AND(P417="Baja",S417="Mayor"),AND(P417="Media",S417="Mayor"),AND(P417="Alta",S417="Moderado"),AND(P417="Alta",S417="Mayor"),AND(P417="Muy Alta",S417="Leve"),AND(P417="Muy Alta",S417="Menor"),AND(P417="Muy Alta",S417="Moderado"),AND(P417="Muy Alta",S417="Mayor")),"Alto",IF(OR(AND(P417="Muy Baja",S417="Catastrófico"),AND(P417="Baja",S417="Catastrófico"),AND(P417="Media",S417="Catastrófico"),AND(P417="Alta",S417="Catastrófico"),AND(P417="Muy Alta",S417="Catastrófico")),"Extremo",""))))</f>
        <v>Alto</v>
      </c>
      <c r="V417" s="136" t="s">
        <v>91</v>
      </c>
      <c r="W417" s="116" t="s">
        <v>2034</v>
      </c>
      <c r="X417" s="117" t="s">
        <v>2035</v>
      </c>
      <c r="Y417" s="118" t="s">
        <v>1943</v>
      </c>
      <c r="Z417" s="119" t="s">
        <v>1426</v>
      </c>
      <c r="AA417" s="120" t="str">
        <f t="shared" si="454"/>
        <v>Impacto</v>
      </c>
      <c r="AB417" s="121" t="s">
        <v>808</v>
      </c>
      <c r="AC417" s="121" t="s">
        <v>728</v>
      </c>
      <c r="AD417" s="122" t="str">
        <f t="shared" si="452"/>
        <v>25%</v>
      </c>
      <c r="AE417" s="121" t="s">
        <v>729</v>
      </c>
      <c r="AF417" s="121" t="s">
        <v>730</v>
      </c>
      <c r="AG417" s="121" t="s">
        <v>731</v>
      </c>
      <c r="AH417" s="123">
        <f>IFERROR(IF(AA417="Probabilidad",(Q417-(+Q417*AD417)),IF(AA417="Impacto",Q417,"")),"")</f>
        <v>0.4</v>
      </c>
      <c r="AI417" s="122">
        <f t="shared" si="453"/>
        <v>0.4</v>
      </c>
      <c r="AJ417" s="387" t="str">
        <f t="shared" ref="AJ417" si="568">IFERROR(IF(AK417="","",IF(AK417&lt;=0.2,"Muy Baja",IF(AK417&lt;=0.4,"Baja",IF(AK417&lt;=0.6,"Media",IF(AK417&lt;=0.8,"Alta","Muy Alta"))))),"")</f>
        <v>Muy Baja</v>
      </c>
      <c r="AK417" s="388">
        <f t="shared" ref="AK417" si="569">IFERROR(LOOKUP(MAX(AI417:AI423)+1,(AI417:AI423)),"")</f>
        <v>6.0479999999999999E-2</v>
      </c>
      <c r="AL417" s="124">
        <f>IFERROR(IF(AA417="Impacto",(T417-(+T417*AD417)),IF(AA417="Probabilidad",T417,"")),"")</f>
        <v>0.60000000000000009</v>
      </c>
      <c r="AM417" s="389" t="str">
        <f t="shared" ref="AM417" si="570">IFERROR(IF(AN417="","",IF(AN417&lt;=0.2,"Leve",IF(AN417&lt;=0.4,"Menor",IF(AN417&lt;=0.6,"Moderado",IF(AN417&lt;=0.8,"Mayor","Catastrófico"))))),"")</f>
        <v>Moderado</v>
      </c>
      <c r="AN417" s="388">
        <f t="shared" ref="AN417" si="571">IFERROR(LOOKUP(MAX(AL417:AL423)+1,(AL417:AL423)),"")</f>
        <v>0.60000000000000009</v>
      </c>
      <c r="AO417" s="384" t="str">
        <f t="shared" ref="AO417" si="572">IFERROR(IF(OR(AND(AJ417="Muy Baja",AM417="Leve"),AND(AJ417="Muy Baja",AM417="Menor"),AND(AJ417="Baja",AM417="Leve")),"Bajo",IF(OR(AND(AJ417="Muy baja",AM417="Moderado"),AND(AJ417="Baja",AM417="Menor"),AND(AJ417="Baja",AM417="Moderado"),AND(AJ417="Media",AM417="Leve"),AND(AJ417="Media",AM417="Menor"),AND(AJ417="Media",AM417="Moderado"),AND(AJ417="Alta",AM417="Leve"),AND(AJ417="Alta",AM417="Menor")),"Moderado",IF(OR(AND(AJ417="Muy Baja",AM417="Mayor"),AND(AJ417="Baja",AM417="Mayor"),AND(AJ417="Media",AM417="Mayor"),AND(AJ417="Alta",AM417="Moderado"),AND(AJ417="Alta",AM417="Mayor"),AND(AJ417="Muy Alta",AM417="Leve"),AND(AJ417="Muy Alta",AM417="Menor"),AND(AJ417="Muy Alta",AM417="Moderado"),AND(AJ417="Muy Alta",AM417="Mayor")),"Alto",IF(OR(AND(AJ417="Muy Baja",AM417="Catastrófico"),AND(AJ417="Baja",AM417="Catastrófico"),AND(AJ417="Media",AM417="Catastrófico"),AND(AJ417="Alta",AM417="Catastrófico"),AND(AJ417="Muy Alta",AM417="Catastrófico")),"Extremo","")))),"")</f>
        <v>Moderado</v>
      </c>
      <c r="AP417" s="367" t="s">
        <v>104</v>
      </c>
      <c r="AQ417" s="120" t="s">
        <v>105</v>
      </c>
      <c r="AR417" s="119" t="s">
        <v>2036</v>
      </c>
      <c r="AS417" s="119" t="s">
        <v>1426</v>
      </c>
      <c r="AT417" s="126">
        <v>44834</v>
      </c>
      <c r="AU417" s="127" t="s">
        <v>733</v>
      </c>
      <c r="AV417" s="370" t="s">
        <v>2037</v>
      </c>
      <c r="AW417" s="142" t="s">
        <v>91</v>
      </c>
      <c r="AX417" s="58" t="s">
        <v>2989</v>
      </c>
      <c r="AY417" s="307" t="s">
        <v>2890</v>
      </c>
      <c r="AZ417" s="307" t="s">
        <v>3755</v>
      </c>
      <c r="BA417" s="143" t="s">
        <v>105</v>
      </c>
      <c r="BB417" s="128" t="s">
        <v>2989</v>
      </c>
      <c r="BC417" s="333" t="s">
        <v>3923</v>
      </c>
      <c r="BD417" s="333" t="s">
        <v>3923</v>
      </c>
      <c r="BE417" s="373" t="s">
        <v>2891</v>
      </c>
      <c r="BF417" s="374"/>
      <c r="BG417" s="374"/>
      <c r="BH417" s="199"/>
      <c r="BI417" s="501"/>
      <c r="BJ417" s="90"/>
      <c r="BK417" s="90"/>
      <c r="BL417" s="90"/>
      <c r="BM417" s="90"/>
      <c r="BN417" s="90"/>
      <c r="BO417" s="90"/>
      <c r="BP417" s="90"/>
      <c r="BQ417" s="90"/>
      <c r="BR417" s="90"/>
      <c r="BS417" s="90"/>
      <c r="BT417" s="90"/>
      <c r="BU417" s="90"/>
      <c r="BV417" s="90"/>
      <c r="BW417" s="90"/>
      <c r="BX417" s="90"/>
      <c r="BY417" s="90"/>
      <c r="BZ417" s="90"/>
      <c r="CA417" s="90"/>
      <c r="CB417" s="90"/>
      <c r="CC417" s="90"/>
      <c r="CD417" s="90"/>
      <c r="CE417" s="90"/>
      <c r="CF417" s="90"/>
      <c r="CG417" s="90"/>
      <c r="CH417" s="90"/>
      <c r="CI417" s="90"/>
      <c r="CJ417" s="90"/>
      <c r="CK417" s="90"/>
      <c r="CL417" s="90"/>
      <c r="CM417" s="90"/>
      <c r="CN417" s="90"/>
      <c r="CO417" s="90"/>
      <c r="CP417" s="90"/>
      <c r="CQ417" s="90"/>
      <c r="CR417" s="90"/>
      <c r="CS417" s="90"/>
      <c r="CT417" s="90"/>
      <c r="CU417" s="90"/>
      <c r="CV417" s="90"/>
      <c r="CW417" s="90"/>
      <c r="CX417" s="90"/>
      <c r="CY417" s="90"/>
      <c r="CZ417" s="90"/>
      <c r="DA417" s="90"/>
      <c r="DB417" s="90"/>
      <c r="DC417" s="90"/>
      <c r="DD417" s="90"/>
      <c r="DE417" s="90"/>
      <c r="DF417" s="90"/>
      <c r="DG417" s="90"/>
      <c r="DH417" s="90"/>
      <c r="DI417" s="90"/>
      <c r="DJ417" s="90"/>
      <c r="DK417" s="90"/>
      <c r="DL417" s="90"/>
      <c r="DM417" s="90"/>
      <c r="DN417" s="90"/>
      <c r="DO417" s="90"/>
      <c r="DP417" s="90"/>
      <c r="DQ417" s="90"/>
      <c r="DR417" s="90"/>
      <c r="DS417" s="90"/>
      <c r="DT417" s="90"/>
      <c r="DU417" s="90"/>
      <c r="DV417" s="90"/>
      <c r="DW417" s="90"/>
      <c r="DX417" s="90"/>
      <c r="DY417" s="90"/>
      <c r="DZ417" s="90"/>
      <c r="EA417" s="90"/>
      <c r="EB417" s="90"/>
      <c r="EC417" s="90"/>
      <c r="ED417" s="90"/>
      <c r="EE417" s="90"/>
      <c r="EF417" s="90"/>
      <c r="EG417" s="90"/>
      <c r="EH417" s="90"/>
      <c r="EI417" s="90"/>
      <c r="EJ417" s="90"/>
      <c r="EK417" s="90"/>
      <c r="EL417" s="90"/>
      <c r="EM417" s="90"/>
      <c r="EN417" s="90"/>
      <c r="EO417" s="90"/>
      <c r="EP417" s="90"/>
      <c r="EQ417" s="90"/>
      <c r="ER417" s="90"/>
      <c r="ES417" s="90"/>
      <c r="ET417" s="90"/>
      <c r="EU417" s="90"/>
      <c r="EV417" s="90"/>
      <c r="EW417" s="90"/>
      <c r="EX417" s="90"/>
      <c r="EY417" s="90"/>
      <c r="EZ417" s="90"/>
      <c r="FA417" s="90"/>
      <c r="FB417" s="90"/>
      <c r="FC417" s="90"/>
      <c r="FD417" s="90"/>
      <c r="FE417" s="90"/>
      <c r="FF417" s="90"/>
      <c r="FG417" s="90"/>
      <c r="FH417" s="90"/>
      <c r="FI417" s="90"/>
      <c r="FJ417" s="90"/>
      <c r="FK417" s="90"/>
      <c r="FL417" s="90"/>
      <c r="FM417" s="90"/>
      <c r="FN417" s="90"/>
      <c r="FO417" s="90"/>
      <c r="FP417" s="90"/>
      <c r="FQ417" s="90"/>
      <c r="FR417" s="90"/>
      <c r="FS417" s="90"/>
      <c r="FT417" s="90"/>
      <c r="FU417" s="90"/>
      <c r="FV417" s="90"/>
      <c r="FW417" s="90"/>
      <c r="FX417" s="90"/>
      <c r="FY417" s="90"/>
      <c r="FZ417" s="90"/>
      <c r="GA417" s="90"/>
      <c r="GB417" s="90"/>
      <c r="GC417" s="90"/>
      <c r="GD417" s="90"/>
      <c r="GE417" s="90"/>
      <c r="GF417" s="90"/>
      <c r="GG417" s="90"/>
      <c r="GH417" s="90"/>
      <c r="GI417" s="90"/>
      <c r="GJ417" s="90"/>
      <c r="GK417" s="90"/>
      <c r="GL417" s="90"/>
      <c r="GM417" s="90"/>
      <c r="GN417" s="90"/>
      <c r="GO417" s="90"/>
      <c r="GP417" s="90"/>
      <c r="GQ417" s="90"/>
      <c r="GR417" s="90"/>
      <c r="GS417" s="90"/>
      <c r="GT417" s="90"/>
      <c r="GU417" s="90"/>
      <c r="GV417" s="90"/>
      <c r="GW417" s="90"/>
      <c r="GX417" s="90"/>
      <c r="GY417" s="90"/>
      <c r="GZ417" s="90"/>
      <c r="HA417" s="90"/>
      <c r="HB417" s="90"/>
      <c r="HC417" s="90"/>
      <c r="HD417" s="90"/>
      <c r="HE417" s="90"/>
      <c r="HF417" s="90"/>
      <c r="HG417" s="90"/>
      <c r="HH417" s="90"/>
      <c r="HI417" s="90"/>
      <c r="HJ417" s="90"/>
      <c r="HK417" s="90"/>
      <c r="HL417" s="90"/>
      <c r="HM417" s="90"/>
      <c r="HN417" s="90"/>
      <c r="HO417" s="90"/>
      <c r="HP417" s="90"/>
      <c r="HQ417" s="90"/>
      <c r="HR417" s="90"/>
      <c r="HS417" s="90"/>
      <c r="HT417" s="90"/>
      <c r="HU417" s="90"/>
      <c r="HV417" s="90"/>
      <c r="HW417" s="90"/>
      <c r="HX417" s="90"/>
      <c r="HY417" s="90"/>
      <c r="HZ417" s="90"/>
      <c r="IA417" s="90"/>
      <c r="IB417" s="90"/>
      <c r="IC417" s="90"/>
      <c r="ID417" s="90"/>
      <c r="IE417" s="90"/>
      <c r="IF417" s="90"/>
      <c r="IG417" s="90"/>
      <c r="IH417" s="90"/>
      <c r="II417" s="90"/>
      <c r="IJ417" s="90"/>
      <c r="IK417" s="90"/>
      <c r="IL417" s="90"/>
      <c r="IM417" s="90"/>
      <c r="IN417" s="90"/>
      <c r="IO417" s="90"/>
      <c r="IP417" s="90"/>
      <c r="IQ417" s="90"/>
      <c r="IR417" s="90"/>
      <c r="IS417" s="90"/>
      <c r="IT417" s="90"/>
      <c r="IU417" s="90"/>
      <c r="IV417" s="90"/>
      <c r="IW417" s="90"/>
      <c r="IX417" s="90"/>
      <c r="IY417" s="90"/>
      <c r="IZ417" s="90"/>
      <c r="JA417" s="90"/>
      <c r="JB417" s="90"/>
      <c r="JC417" s="90"/>
      <c r="JD417" s="90"/>
      <c r="JE417" s="90"/>
      <c r="JF417" s="90"/>
      <c r="JG417" s="90"/>
      <c r="JH417" s="90"/>
      <c r="JI417" s="90"/>
      <c r="JJ417" s="90"/>
      <c r="JK417" s="90"/>
      <c r="JL417" s="90"/>
      <c r="JM417" s="90"/>
      <c r="JN417" s="90"/>
      <c r="JO417" s="90"/>
      <c r="JP417" s="90"/>
      <c r="JQ417" s="90"/>
      <c r="JR417" s="90"/>
      <c r="JS417" s="90"/>
      <c r="JT417" s="90"/>
      <c r="JU417" s="90"/>
      <c r="JV417" s="90"/>
      <c r="JW417" s="90"/>
      <c r="JX417" s="90"/>
      <c r="JY417" s="90"/>
      <c r="JZ417" s="90"/>
      <c r="KA417" s="90"/>
      <c r="KB417" s="90"/>
      <c r="KC417" s="90"/>
      <c r="KD417" s="90"/>
      <c r="KE417" s="90"/>
      <c r="KF417" s="90"/>
      <c r="KG417" s="90"/>
      <c r="KH417" s="90"/>
      <c r="KI417" s="90"/>
      <c r="KJ417" s="90"/>
      <c r="KK417" s="90"/>
      <c r="KL417" s="90"/>
      <c r="KM417" s="90"/>
      <c r="KN417" s="90"/>
      <c r="KO417" s="90"/>
      <c r="KP417" s="90"/>
      <c r="KQ417" s="90"/>
      <c r="KR417" s="90"/>
      <c r="KS417" s="90"/>
      <c r="KT417" s="90"/>
      <c r="KU417" s="90"/>
      <c r="KV417" s="90"/>
      <c r="KW417" s="90"/>
      <c r="KX417" s="90"/>
      <c r="KY417" s="90"/>
      <c r="KZ417" s="90"/>
      <c r="LA417" s="90"/>
      <c r="LB417" s="90"/>
      <c r="LC417" s="90"/>
      <c r="LD417" s="90"/>
      <c r="LE417" s="90"/>
      <c r="LF417" s="90"/>
      <c r="LG417" s="90"/>
      <c r="LH417" s="90"/>
      <c r="LI417" s="90"/>
      <c r="LJ417" s="90"/>
      <c r="LK417" s="90"/>
      <c r="LL417" s="90"/>
      <c r="LM417" s="90"/>
      <c r="LN417" s="90"/>
      <c r="LO417" s="90"/>
      <c r="LP417" s="90"/>
      <c r="LQ417" s="90"/>
      <c r="LR417" s="90"/>
      <c r="LS417" s="90"/>
      <c r="LT417" s="90"/>
      <c r="LU417" s="90"/>
      <c r="LV417" s="90"/>
      <c r="LW417" s="90"/>
      <c r="LX417" s="90"/>
      <c r="LY417" s="90"/>
      <c r="LZ417" s="90"/>
      <c r="MA417" s="90"/>
      <c r="MB417" s="90"/>
      <c r="MC417" s="90"/>
      <c r="MD417" s="90"/>
      <c r="ME417" s="90"/>
      <c r="MF417" s="90"/>
      <c r="MG417" s="90"/>
      <c r="MH417" s="90"/>
      <c r="MI417" s="90"/>
      <c r="MJ417" s="90"/>
      <c r="MK417" s="90"/>
      <c r="ML417" s="90"/>
      <c r="MM417" s="90"/>
      <c r="MN417" s="90"/>
      <c r="MO417" s="90"/>
      <c r="MP417" s="90"/>
      <c r="MQ417" s="90"/>
      <c r="MR417" s="90"/>
      <c r="MS417" s="90"/>
      <c r="MT417" s="90"/>
      <c r="MU417" s="90"/>
      <c r="MV417" s="90"/>
      <c r="MW417" s="90"/>
      <c r="MX417" s="90"/>
      <c r="MY417" s="90"/>
      <c r="MZ417" s="90"/>
      <c r="NA417" s="90"/>
      <c r="NB417" s="90"/>
      <c r="NC417" s="90"/>
      <c r="ND417" s="90"/>
      <c r="NE417" s="90"/>
      <c r="NF417" s="90"/>
      <c r="NG417" s="90"/>
      <c r="NH417" s="90"/>
      <c r="NI417" s="90"/>
      <c r="NJ417" s="90"/>
      <c r="NK417" s="90"/>
      <c r="NL417" s="90"/>
      <c r="NM417" s="90"/>
      <c r="NN417" s="90"/>
      <c r="NO417" s="90"/>
      <c r="NP417" s="90"/>
      <c r="NQ417" s="90"/>
      <c r="NR417" s="90"/>
      <c r="NS417" s="90"/>
      <c r="NT417" s="90"/>
      <c r="NU417" s="90"/>
      <c r="NV417" s="90"/>
      <c r="NW417" s="90"/>
      <c r="NX417" s="90"/>
      <c r="NY417" s="90"/>
      <c r="NZ417" s="90"/>
      <c r="OA417" s="90"/>
      <c r="OB417" s="90"/>
      <c r="OC417" s="90"/>
      <c r="OD417" s="90"/>
      <c r="OE417" s="90"/>
      <c r="OF417" s="90"/>
      <c r="OG417" s="90"/>
      <c r="OH417" s="90"/>
      <c r="OI417" s="90"/>
      <c r="OJ417" s="90"/>
      <c r="OK417" s="90"/>
      <c r="OL417" s="90"/>
      <c r="OM417" s="90"/>
      <c r="ON417" s="90"/>
      <c r="OO417" s="90"/>
      <c r="OP417" s="90"/>
      <c r="OQ417" s="90"/>
      <c r="OR417" s="90"/>
      <c r="OS417" s="90"/>
      <c r="OT417" s="90"/>
      <c r="OU417" s="90"/>
      <c r="OV417" s="90"/>
      <c r="OW417" s="90"/>
      <c r="OX417" s="90"/>
      <c r="OY417" s="90"/>
      <c r="OZ417" s="90"/>
      <c r="PA417" s="90"/>
      <c r="PB417" s="90"/>
      <c r="PC417" s="90"/>
      <c r="PD417" s="90"/>
      <c r="PE417" s="90"/>
      <c r="PF417" s="90"/>
      <c r="PG417" s="90"/>
      <c r="PH417" s="90"/>
      <c r="PI417" s="90"/>
      <c r="PJ417" s="90"/>
      <c r="PK417" s="90"/>
      <c r="PL417" s="90"/>
      <c r="PM417" s="90"/>
      <c r="PN417" s="90"/>
      <c r="PO417" s="90"/>
      <c r="PP417" s="90"/>
      <c r="PQ417" s="90"/>
      <c r="PR417" s="90"/>
      <c r="PS417" s="90"/>
      <c r="PT417" s="90"/>
      <c r="PU417" s="90"/>
      <c r="PV417" s="90"/>
      <c r="PW417" s="90"/>
      <c r="PX417" s="90"/>
      <c r="PY417" s="90"/>
      <c r="PZ417" s="90"/>
      <c r="QA417" s="90"/>
      <c r="QB417" s="90"/>
      <c r="QC417" s="90"/>
      <c r="QD417" s="90"/>
      <c r="QE417" s="90"/>
      <c r="QF417" s="90"/>
      <c r="QG417" s="90"/>
      <c r="QH417" s="90"/>
      <c r="QI417" s="90"/>
      <c r="QJ417" s="90"/>
      <c r="QK417" s="90"/>
      <c r="QL417" s="90"/>
      <c r="QM417" s="90"/>
      <c r="QN417" s="90"/>
      <c r="QO417" s="90"/>
      <c r="QP417" s="90"/>
      <c r="QQ417" s="90"/>
      <c r="QR417" s="90"/>
      <c r="QS417" s="90"/>
      <c r="QT417" s="90"/>
      <c r="QU417" s="90"/>
      <c r="QV417" s="90"/>
      <c r="QW417" s="90"/>
      <c r="QX417" s="90"/>
      <c r="QY417" s="90"/>
      <c r="QZ417" s="90"/>
      <c r="RA417" s="90"/>
      <c r="RB417" s="90"/>
      <c r="RC417" s="90"/>
      <c r="RD417" s="90"/>
      <c r="RE417" s="90"/>
      <c r="RF417" s="90"/>
      <c r="RG417" s="90"/>
      <c r="RH417" s="90"/>
      <c r="RI417" s="90"/>
      <c r="RJ417" s="90"/>
      <c r="RK417" s="90"/>
      <c r="RL417" s="90"/>
      <c r="RM417" s="90"/>
      <c r="RN417" s="90"/>
      <c r="RO417" s="90"/>
      <c r="RP417" s="90"/>
      <c r="RQ417" s="90"/>
      <c r="RR417" s="90"/>
      <c r="RS417" s="90"/>
      <c r="RT417" s="90"/>
      <c r="RU417" s="90"/>
      <c r="RV417" s="90"/>
      <c r="RW417" s="90"/>
      <c r="RX417" s="90"/>
      <c r="RY417" s="90"/>
      <c r="RZ417" s="90"/>
      <c r="SA417" s="90"/>
      <c r="SB417" s="90"/>
      <c r="SC417" s="90"/>
      <c r="SD417" s="90"/>
      <c r="SE417" s="90"/>
      <c r="SF417" s="90"/>
      <c r="SG417" s="90"/>
      <c r="SH417" s="90"/>
      <c r="SI417" s="90"/>
      <c r="SJ417" s="90"/>
      <c r="SK417" s="90"/>
      <c r="SL417" s="90"/>
      <c r="SM417" s="90"/>
      <c r="SN417" s="90"/>
      <c r="SO417" s="90"/>
      <c r="SP417" s="90"/>
      <c r="SQ417" s="90"/>
      <c r="SR417" s="90"/>
      <c r="SS417" s="90"/>
      <c r="ST417" s="90"/>
      <c r="SU417" s="90"/>
      <c r="SV417" s="90"/>
      <c r="SW417" s="90"/>
      <c r="SX417" s="90"/>
      <c r="SY417" s="90"/>
      <c r="SZ417" s="90"/>
      <c r="TA417" s="90"/>
      <c r="TB417" s="90"/>
      <c r="TC417" s="90"/>
      <c r="TD417" s="90"/>
      <c r="TE417" s="90"/>
      <c r="TF417" s="90"/>
      <c r="TG417" s="90"/>
      <c r="TH417" s="90"/>
      <c r="TI417" s="90"/>
      <c r="TJ417" s="90"/>
      <c r="TK417" s="90"/>
      <c r="TL417" s="90"/>
      <c r="TM417" s="90"/>
      <c r="TN417" s="90"/>
      <c r="TO417" s="90"/>
      <c r="TP417" s="90"/>
      <c r="TQ417" s="90"/>
      <c r="TR417" s="90"/>
      <c r="TS417" s="90"/>
      <c r="TT417" s="90"/>
      <c r="TU417" s="90"/>
      <c r="TV417" s="90"/>
      <c r="TW417" s="90"/>
      <c r="TX417" s="90"/>
      <c r="TY417" s="90"/>
      <c r="TZ417" s="90"/>
      <c r="UA417" s="90"/>
      <c r="UB417" s="90"/>
      <c r="UC417" s="90"/>
      <c r="UD417" s="90"/>
      <c r="UE417" s="90"/>
      <c r="UF417" s="90"/>
      <c r="UG417" s="90"/>
      <c r="UH417" s="90"/>
      <c r="UI417" s="90"/>
      <c r="UJ417" s="90"/>
      <c r="UK417" s="90"/>
      <c r="UL417" s="90"/>
      <c r="UM417" s="90"/>
      <c r="UN417" s="90"/>
      <c r="UO417" s="90"/>
      <c r="UP417" s="90"/>
      <c r="UQ417" s="90"/>
      <c r="UR417" s="90"/>
      <c r="US417" s="90"/>
      <c r="UT417" s="90"/>
      <c r="UU417" s="90"/>
      <c r="UV417" s="90"/>
      <c r="UW417" s="90"/>
      <c r="UX417" s="90"/>
      <c r="UY417" s="90"/>
      <c r="UZ417" s="90"/>
      <c r="VA417" s="90"/>
      <c r="VB417" s="90"/>
      <c r="VC417" s="90"/>
      <c r="VD417" s="90"/>
      <c r="VE417" s="90"/>
      <c r="VF417" s="90"/>
      <c r="VG417" s="90"/>
      <c r="VH417" s="90"/>
      <c r="VI417" s="90"/>
      <c r="VJ417" s="90"/>
      <c r="VK417" s="90"/>
      <c r="VL417" s="90"/>
      <c r="VM417" s="90"/>
      <c r="VN417" s="90"/>
      <c r="VO417" s="90"/>
      <c r="VP417" s="90"/>
      <c r="VQ417" s="90"/>
      <c r="VR417" s="90"/>
      <c r="VS417" s="90"/>
      <c r="VT417" s="90"/>
      <c r="VU417" s="90"/>
      <c r="VV417" s="90"/>
      <c r="VW417" s="90"/>
      <c r="VX417" s="90"/>
      <c r="VY417" s="90"/>
      <c r="VZ417" s="90"/>
      <c r="WA417" s="90"/>
      <c r="WB417" s="90"/>
      <c r="WC417" s="90"/>
      <c r="WD417" s="90"/>
      <c r="WE417" s="90"/>
      <c r="WF417" s="90"/>
      <c r="WG417" s="90"/>
      <c r="WH417" s="90"/>
      <c r="WI417" s="90"/>
      <c r="WJ417" s="90"/>
      <c r="WK417" s="90"/>
      <c r="WL417" s="90"/>
      <c r="WM417" s="90"/>
      <c r="WN417" s="90"/>
      <c r="WO417" s="90"/>
      <c r="WP417" s="90"/>
      <c r="WQ417" s="90"/>
      <c r="WR417" s="90"/>
      <c r="WS417" s="90"/>
      <c r="WT417" s="90"/>
      <c r="WU417" s="90"/>
      <c r="WV417" s="90"/>
      <c r="WW417" s="90"/>
      <c r="WX417" s="90"/>
      <c r="WY417" s="90"/>
      <c r="WZ417" s="90"/>
      <c r="XA417" s="90"/>
      <c r="XB417" s="90"/>
      <c r="XC417" s="90"/>
      <c r="XD417" s="90"/>
      <c r="XE417" s="90"/>
      <c r="XF417" s="90"/>
      <c r="XG417" s="90"/>
      <c r="XH417" s="90"/>
      <c r="XI417" s="90"/>
      <c r="XJ417" s="90"/>
      <c r="XK417" s="90"/>
      <c r="XL417" s="90"/>
      <c r="XM417" s="90"/>
      <c r="XN417" s="90"/>
      <c r="XO417" s="90"/>
      <c r="XP417" s="90"/>
      <c r="XQ417" s="90"/>
      <c r="XR417" s="90"/>
      <c r="XS417" s="90"/>
      <c r="XT417" s="90"/>
      <c r="XU417" s="90"/>
      <c r="XV417" s="90"/>
      <c r="XW417" s="90"/>
      <c r="XX417" s="90"/>
      <c r="XY417" s="90"/>
      <c r="XZ417" s="90"/>
      <c r="YA417" s="90"/>
      <c r="YB417" s="90"/>
      <c r="YC417" s="90"/>
      <c r="YD417" s="90"/>
      <c r="YE417" s="90"/>
      <c r="YF417" s="90"/>
      <c r="YG417" s="90"/>
      <c r="YH417" s="90"/>
      <c r="YI417" s="90"/>
      <c r="YJ417" s="90"/>
      <c r="YK417" s="90"/>
      <c r="YL417" s="90"/>
      <c r="YM417" s="90"/>
      <c r="YN417" s="90"/>
      <c r="YO417" s="90"/>
      <c r="YP417" s="90"/>
      <c r="YQ417" s="90"/>
      <c r="YR417" s="90"/>
      <c r="YS417" s="90"/>
      <c r="YT417" s="90"/>
      <c r="YU417" s="90"/>
      <c r="YV417" s="90"/>
      <c r="YW417" s="90"/>
      <c r="YX417" s="90"/>
      <c r="YY417" s="90"/>
      <c r="YZ417" s="90"/>
      <c r="ZA417" s="90"/>
      <c r="ZB417" s="90"/>
      <c r="ZC417" s="90"/>
      <c r="ZD417" s="90"/>
      <c r="ZE417" s="90"/>
      <c r="ZF417" s="90"/>
      <c r="ZG417" s="90"/>
      <c r="ZH417" s="90"/>
      <c r="ZI417" s="90"/>
      <c r="ZJ417" s="90"/>
      <c r="ZK417" s="90"/>
      <c r="ZL417" s="90"/>
      <c r="ZM417" s="90"/>
      <c r="ZN417" s="90"/>
      <c r="ZO417" s="90"/>
      <c r="ZP417" s="90"/>
      <c r="ZQ417" s="90"/>
      <c r="ZR417" s="90"/>
      <c r="ZS417" s="90"/>
      <c r="ZT417" s="90"/>
      <c r="ZU417" s="90"/>
      <c r="ZV417" s="90"/>
      <c r="ZW417" s="90"/>
      <c r="ZX417" s="90"/>
      <c r="ZY417" s="90"/>
      <c r="ZZ417" s="90"/>
      <c r="AAA417" s="90"/>
      <c r="AAB417" s="90"/>
      <c r="AAC417" s="90"/>
      <c r="AAD417" s="90"/>
      <c r="AAE417" s="90"/>
      <c r="AAF417" s="90"/>
      <c r="AAG417" s="90"/>
      <c r="AAH417" s="90"/>
      <c r="AAI417" s="90"/>
      <c r="AAJ417" s="90"/>
      <c r="AAK417" s="90"/>
      <c r="AAL417" s="90"/>
      <c r="AAM417" s="90"/>
      <c r="AAN417" s="90"/>
      <c r="AAO417" s="90"/>
      <c r="AAP417" s="90"/>
      <c r="AAQ417" s="90"/>
      <c r="AAR417" s="90"/>
      <c r="AAS417" s="90"/>
      <c r="AAT417" s="90"/>
      <c r="AAU417" s="90"/>
      <c r="AAV417" s="90"/>
      <c r="AAW417" s="90"/>
      <c r="AAX417" s="90"/>
      <c r="AAY417" s="90"/>
      <c r="AAZ417" s="90"/>
      <c r="ABA417" s="90"/>
      <c r="ABB417" s="90"/>
      <c r="ABC417" s="90"/>
      <c r="ABD417" s="90"/>
      <c r="ABE417" s="90"/>
      <c r="ABF417" s="90"/>
      <c r="ABG417" s="90"/>
      <c r="ABH417" s="90"/>
      <c r="ABI417" s="90"/>
      <c r="ABJ417" s="90"/>
      <c r="ABK417" s="90"/>
      <c r="ABL417" s="90"/>
      <c r="ABM417" s="90"/>
      <c r="ABN417" s="90"/>
      <c r="ABO417" s="90"/>
      <c r="ABP417" s="90"/>
      <c r="ABQ417" s="90"/>
      <c r="ABR417" s="90"/>
      <c r="ABS417" s="90"/>
      <c r="ABT417" s="90"/>
      <c r="ABU417" s="90"/>
      <c r="ABV417" s="90"/>
      <c r="ABW417" s="90"/>
      <c r="ABX417" s="90"/>
      <c r="ABY417" s="90"/>
      <c r="ABZ417" s="90"/>
      <c r="ACA417" s="90"/>
      <c r="ACB417" s="90"/>
      <c r="ACC417" s="90"/>
      <c r="ACD417" s="90"/>
      <c r="ACE417" s="90"/>
      <c r="ACF417" s="90"/>
      <c r="ACG417" s="90"/>
      <c r="ACH417" s="90"/>
      <c r="ACI417" s="90"/>
      <c r="ACJ417" s="90"/>
      <c r="ACK417" s="90"/>
      <c r="ACL417" s="90"/>
      <c r="ACM417" s="90"/>
      <c r="ACN417" s="90"/>
      <c r="ACO417" s="90"/>
      <c r="ACP417" s="90"/>
      <c r="ACQ417" s="90"/>
      <c r="ACR417" s="90"/>
      <c r="ACS417" s="90"/>
      <c r="ACT417" s="90"/>
      <c r="ACU417" s="90"/>
      <c r="ACV417" s="90"/>
      <c r="ACW417" s="90"/>
      <c r="ACX417" s="90"/>
      <c r="ACY417" s="90"/>
      <c r="ACZ417" s="90"/>
      <c r="ADA417" s="90"/>
      <c r="ADB417" s="90"/>
      <c r="ADC417" s="90"/>
      <c r="ADD417" s="90"/>
      <c r="ADE417" s="90"/>
      <c r="ADF417" s="90"/>
      <c r="ADG417" s="90"/>
      <c r="ADH417" s="90"/>
      <c r="ADI417" s="90"/>
      <c r="ADJ417" s="90"/>
      <c r="ADK417" s="90"/>
      <c r="ADL417" s="90"/>
      <c r="ADM417" s="90"/>
      <c r="ADN417" s="90"/>
      <c r="ADO417" s="90"/>
      <c r="ADP417" s="90"/>
      <c r="ADQ417" s="90"/>
      <c r="ADR417" s="90"/>
      <c r="ADS417" s="90"/>
      <c r="ADT417" s="90"/>
      <c r="ADU417" s="90"/>
      <c r="ADV417" s="90"/>
      <c r="ADW417" s="90"/>
      <c r="ADX417" s="90"/>
      <c r="ADY417" s="90"/>
      <c r="ADZ417" s="90"/>
      <c r="AEA417" s="90"/>
      <c r="AEB417" s="90"/>
      <c r="AEC417" s="90"/>
      <c r="AED417" s="90"/>
      <c r="AEE417" s="90"/>
      <c r="AEF417" s="90"/>
      <c r="AEG417" s="90"/>
      <c r="AEH417" s="90"/>
      <c r="AEI417" s="90"/>
      <c r="AEJ417" s="90"/>
      <c r="AEK417" s="90"/>
      <c r="AEL417" s="90"/>
      <c r="AEM417" s="90"/>
      <c r="AEN417" s="90"/>
      <c r="AEO417" s="90"/>
      <c r="AEP417" s="90"/>
      <c r="AEQ417" s="90"/>
      <c r="AER417" s="90"/>
      <c r="AES417" s="90"/>
      <c r="AET417" s="90"/>
      <c r="AEU417" s="90"/>
      <c r="AEV417" s="90"/>
      <c r="AEW417" s="90"/>
      <c r="AEX417" s="90"/>
      <c r="AEY417" s="90"/>
      <c r="AEZ417" s="90"/>
      <c r="AFA417" s="90"/>
      <c r="AFB417" s="90"/>
      <c r="AFC417" s="90"/>
      <c r="AFD417" s="90"/>
      <c r="AFE417" s="90"/>
      <c r="AFF417" s="90"/>
      <c r="AFG417" s="90"/>
      <c r="AFH417" s="90"/>
      <c r="AFI417" s="90"/>
      <c r="AFJ417" s="90"/>
      <c r="AFK417" s="90"/>
      <c r="AFL417" s="90"/>
      <c r="AFM417" s="90"/>
      <c r="AFN417" s="90"/>
      <c r="AFO417" s="90"/>
      <c r="AFP417" s="90"/>
      <c r="AFQ417" s="90"/>
      <c r="AFR417" s="90"/>
      <c r="AFS417" s="90"/>
      <c r="AFT417" s="90"/>
      <c r="AFU417" s="90"/>
      <c r="AFV417" s="90"/>
      <c r="AFW417" s="90"/>
      <c r="AFX417" s="90"/>
      <c r="AFY417" s="90"/>
      <c r="AFZ417" s="90"/>
      <c r="AGA417" s="90"/>
      <c r="AGB417" s="90"/>
      <c r="AGC417" s="90"/>
      <c r="AGD417" s="90"/>
      <c r="AGE417" s="90"/>
      <c r="AGF417" s="90"/>
      <c r="AGG417" s="90"/>
      <c r="AGH417" s="90"/>
      <c r="AGI417" s="90"/>
      <c r="AGJ417" s="90"/>
      <c r="AGK417" s="90"/>
      <c r="AGL417" s="90"/>
      <c r="AGM417" s="90"/>
      <c r="AGN417" s="90"/>
      <c r="AGO417" s="90"/>
      <c r="AGP417" s="90"/>
      <c r="AGQ417" s="90"/>
      <c r="AGR417" s="90"/>
      <c r="AGS417" s="90"/>
      <c r="AGT417" s="90"/>
      <c r="AGU417" s="90"/>
      <c r="AGV417" s="90"/>
      <c r="AGW417" s="90"/>
      <c r="AGX417" s="90"/>
      <c r="AGY417" s="90"/>
      <c r="AGZ417" s="90"/>
      <c r="AHA417" s="90"/>
      <c r="AHB417" s="90"/>
      <c r="AHC417" s="90"/>
      <c r="AHD417" s="90"/>
      <c r="AHE417" s="90"/>
      <c r="AHF417" s="90"/>
      <c r="AHG417" s="90"/>
      <c r="AHH417" s="90"/>
      <c r="AHI417" s="90"/>
      <c r="AHJ417" s="90"/>
      <c r="AHK417" s="90"/>
      <c r="AHL417" s="90"/>
      <c r="AHM417" s="90"/>
      <c r="AHN417" s="90"/>
      <c r="AHO417" s="90"/>
      <c r="AHP417" s="90"/>
      <c r="AHQ417" s="90"/>
      <c r="AHR417" s="90"/>
      <c r="AHS417" s="90"/>
      <c r="AHT417" s="90"/>
      <c r="AHU417" s="90"/>
      <c r="AHV417" s="90"/>
      <c r="AHW417" s="90"/>
      <c r="AHX417" s="90"/>
      <c r="AHY417" s="90"/>
      <c r="AHZ417" s="90"/>
      <c r="AIA417" s="90"/>
      <c r="AIB417" s="90"/>
      <c r="AIC417" s="90"/>
      <c r="AID417" s="90"/>
      <c r="AIE417" s="90"/>
      <c r="AIF417" s="90"/>
      <c r="AIG417" s="90"/>
      <c r="AIH417" s="90"/>
      <c r="AII417" s="90"/>
      <c r="AIJ417" s="90"/>
      <c r="AIK417" s="90"/>
      <c r="AIL417" s="90"/>
      <c r="AIM417" s="90"/>
      <c r="AIN417" s="90"/>
      <c r="AIO417" s="90"/>
      <c r="AIP417" s="90"/>
      <c r="AIQ417" s="90"/>
      <c r="AIR417" s="90"/>
      <c r="AIS417" s="90"/>
      <c r="AIT417" s="90"/>
      <c r="AIU417" s="90"/>
      <c r="AIV417" s="90"/>
      <c r="AIW417" s="90"/>
      <c r="AIX417" s="90"/>
      <c r="AIY417" s="90"/>
      <c r="AIZ417" s="90"/>
      <c r="AJA417" s="90"/>
      <c r="AJB417" s="90"/>
      <c r="AJC417" s="90"/>
      <c r="AJD417" s="90"/>
      <c r="AJE417" s="90"/>
      <c r="AJF417" s="90"/>
      <c r="AJG417" s="90"/>
      <c r="AJH417" s="90"/>
      <c r="AJI417" s="90"/>
      <c r="AJJ417" s="90"/>
      <c r="AJK417" s="90"/>
      <c r="AJL417" s="90"/>
      <c r="AJM417" s="90"/>
      <c r="AJN417" s="90"/>
      <c r="AJO417" s="90"/>
      <c r="AJP417" s="90"/>
      <c r="AJQ417" s="90"/>
      <c r="AJR417" s="90"/>
      <c r="AJS417" s="90"/>
      <c r="AJT417" s="90"/>
      <c r="AJU417" s="90"/>
      <c r="AJV417" s="90"/>
      <c r="AJW417" s="90"/>
      <c r="AJX417" s="90"/>
      <c r="AJY417" s="90"/>
      <c r="AJZ417" s="90"/>
      <c r="AKA417" s="90"/>
      <c r="AKB417" s="90"/>
      <c r="AKC417" s="90"/>
      <c r="AKD417" s="90"/>
      <c r="AKE417" s="90"/>
      <c r="AKF417" s="90"/>
      <c r="AKG417" s="90"/>
      <c r="AKH417" s="90"/>
      <c r="AKI417" s="90"/>
      <c r="AKJ417" s="90"/>
      <c r="AKK417" s="90"/>
      <c r="AKL417" s="90"/>
      <c r="AKM417" s="90"/>
      <c r="AKN417" s="90"/>
      <c r="AKO417" s="90"/>
      <c r="AKP417" s="90"/>
      <c r="AKQ417" s="90"/>
      <c r="AKR417" s="90"/>
      <c r="AKS417" s="90"/>
      <c r="AKT417" s="90"/>
      <c r="AKU417" s="90"/>
      <c r="AKV417" s="90"/>
      <c r="AKW417" s="90"/>
      <c r="AKX417" s="90"/>
      <c r="AKY417" s="90"/>
      <c r="AKZ417" s="90"/>
      <c r="ALA417" s="90"/>
      <c r="ALB417" s="90"/>
      <c r="ALC417" s="90"/>
      <c r="ALD417" s="90"/>
      <c r="ALE417" s="90"/>
      <c r="ALF417" s="90"/>
      <c r="ALG417" s="90"/>
      <c r="ALH417" s="90"/>
      <c r="ALI417" s="90"/>
      <c r="ALJ417" s="90"/>
      <c r="ALK417" s="90"/>
      <c r="ALL417" s="90"/>
      <c r="ALM417" s="90"/>
      <c r="ALN417" s="90"/>
      <c r="ALO417" s="90"/>
      <c r="ALP417" s="90"/>
      <c r="ALQ417" s="90"/>
      <c r="ALR417" s="90"/>
      <c r="ALS417" s="90"/>
      <c r="ALT417" s="90"/>
      <c r="ALU417" s="90"/>
      <c r="ALV417" s="90"/>
      <c r="ALW417" s="90"/>
      <c r="ALX417" s="90"/>
      <c r="ALY417" s="90"/>
      <c r="ALZ417" s="90"/>
      <c r="AMA417" s="90"/>
      <c r="AMB417" s="90"/>
      <c r="AMC417" s="90"/>
      <c r="AMD417" s="90"/>
      <c r="AME417" s="90"/>
      <c r="AMF417" s="90"/>
      <c r="AMG417" s="90"/>
      <c r="AMH417" s="90"/>
    </row>
    <row r="418" spans="1:1022" ht="121.5" customHeight="1">
      <c r="A418" s="500">
        <v>137</v>
      </c>
      <c r="B418" s="481" t="s">
        <v>1736</v>
      </c>
      <c r="C418" s="367"/>
      <c r="D418" s="481" t="s">
        <v>1415</v>
      </c>
      <c r="E418" s="481" t="s">
        <v>1440</v>
      </c>
      <c r="F418" s="427"/>
      <c r="G418" s="424"/>
      <c r="H418" s="368"/>
      <c r="I418" s="425"/>
      <c r="J418" s="136" t="s">
        <v>735</v>
      </c>
      <c r="K418" s="137" t="s">
        <v>2038</v>
      </c>
      <c r="L418" s="425"/>
      <c r="M418" s="425"/>
      <c r="N418" s="426"/>
      <c r="O418" s="369"/>
      <c r="P418" s="391"/>
      <c r="Q418" s="385"/>
      <c r="R418" s="393"/>
      <c r="S418" s="394"/>
      <c r="T418" s="385"/>
      <c r="U418" s="404"/>
      <c r="V418" s="136" t="s">
        <v>112</v>
      </c>
      <c r="W418" s="116" t="s">
        <v>2039</v>
      </c>
      <c r="X418" s="117" t="s">
        <v>2040</v>
      </c>
      <c r="Y418" s="118" t="s">
        <v>2041</v>
      </c>
      <c r="Z418" s="119" t="s">
        <v>1426</v>
      </c>
      <c r="AA418" s="120" t="str">
        <f t="shared" si="454"/>
        <v>Probabilidad</v>
      </c>
      <c r="AB418" s="121" t="s">
        <v>740</v>
      </c>
      <c r="AC418" s="121" t="s">
        <v>728</v>
      </c>
      <c r="AD418" s="122" t="str">
        <f t="shared" si="452"/>
        <v>30%</v>
      </c>
      <c r="AE418" s="121" t="s">
        <v>729</v>
      </c>
      <c r="AF418" s="121" t="s">
        <v>730</v>
      </c>
      <c r="AG418" s="121" t="s">
        <v>731</v>
      </c>
      <c r="AH418" s="123">
        <f>IFERROR(IF(AND(AA417="Probabilidad",AA418="Probabilidad"),(AI417-(+AI417*AD418)),IF(AND(AA418="Probabilidad",AA417="Impacto"),(AI417-(+AI417*AD418)),IF(AA418="Impacto",AI417,""))),"")</f>
        <v>0.28000000000000003</v>
      </c>
      <c r="AI418" s="122">
        <f t="shared" si="453"/>
        <v>0.28000000000000003</v>
      </c>
      <c r="AJ418" s="387"/>
      <c r="AK418" s="388"/>
      <c r="AL418" s="124">
        <f t="shared" ref="AL418:AL423" si="573">IFERROR(IF(AND(AA417="Impacto",AA418="Impacto"),(AL417-(+AL417*AD418)),IF(AND(AA418="Impacto",AA417="Probabilidad"),(AL417-(+AL417*AD418)),IF(AA418="Probabilidad",AL417,""))),"")</f>
        <v>0.60000000000000009</v>
      </c>
      <c r="AM418" s="389"/>
      <c r="AN418" s="388"/>
      <c r="AO418" s="384"/>
      <c r="AP418" s="367"/>
      <c r="AQ418" s="120" t="s">
        <v>118</v>
      </c>
      <c r="AR418" s="134" t="s">
        <v>94</v>
      </c>
      <c r="AS418" s="134" t="s">
        <v>94</v>
      </c>
      <c r="AT418" s="134" t="s">
        <v>94</v>
      </c>
      <c r="AU418" s="134" t="s">
        <v>94</v>
      </c>
      <c r="AV418" s="371"/>
      <c r="AW418" s="142" t="s">
        <v>112</v>
      </c>
      <c r="AX418" s="253" t="s">
        <v>2866</v>
      </c>
      <c r="AY418" s="254" t="s">
        <v>2884</v>
      </c>
      <c r="AZ418" s="255" t="s">
        <v>2885</v>
      </c>
      <c r="BA418" s="143" t="s">
        <v>118</v>
      </c>
      <c r="BB418" s="128"/>
      <c r="BC418" s="128"/>
      <c r="BD418" s="128"/>
      <c r="BE418" s="373"/>
      <c r="BF418" s="374"/>
      <c r="BG418" s="374"/>
      <c r="BH418" s="199"/>
      <c r="BI418" s="501"/>
    </row>
    <row r="419" spans="1:1022" ht="118.5" customHeight="1">
      <c r="A419" s="500">
        <v>137</v>
      </c>
      <c r="B419" s="481" t="s">
        <v>1736</v>
      </c>
      <c r="C419" s="367"/>
      <c r="D419" s="481" t="s">
        <v>1415</v>
      </c>
      <c r="E419" s="481" t="s">
        <v>1440</v>
      </c>
      <c r="F419" s="427"/>
      <c r="G419" s="424"/>
      <c r="H419" s="368"/>
      <c r="I419" s="425"/>
      <c r="J419" s="136" t="s">
        <v>741</v>
      </c>
      <c r="K419" s="137" t="s">
        <v>2042</v>
      </c>
      <c r="L419" s="425"/>
      <c r="M419" s="425"/>
      <c r="N419" s="426"/>
      <c r="O419" s="369"/>
      <c r="P419" s="391"/>
      <c r="Q419" s="385"/>
      <c r="R419" s="393"/>
      <c r="S419" s="394"/>
      <c r="T419" s="385"/>
      <c r="U419" s="404"/>
      <c r="V419" s="136" t="s">
        <v>124</v>
      </c>
      <c r="W419" s="116" t="s">
        <v>2043</v>
      </c>
      <c r="X419" s="117" t="s">
        <v>2044</v>
      </c>
      <c r="Y419" s="118" t="s">
        <v>2045</v>
      </c>
      <c r="Z419" s="119" t="s">
        <v>1426</v>
      </c>
      <c r="AA419" s="120" t="str">
        <f t="shared" si="454"/>
        <v>Probabilidad</v>
      </c>
      <c r="AB419" s="121" t="s">
        <v>727</v>
      </c>
      <c r="AC419" s="121" t="s">
        <v>728</v>
      </c>
      <c r="AD419" s="122" t="str">
        <f t="shared" si="452"/>
        <v>40%</v>
      </c>
      <c r="AE419" s="121" t="s">
        <v>729</v>
      </c>
      <c r="AF419" s="121" t="s">
        <v>730</v>
      </c>
      <c r="AG419" s="121" t="s">
        <v>731</v>
      </c>
      <c r="AH419" s="123">
        <f t="shared" ref="AH419:AH423" si="574">IFERROR(IF(AND(AA418="Probabilidad",AA419="Probabilidad"),(AI418-(+AI418*AD419)),IF(AND(AA419="Probabilidad",AA418="Impacto"),(AI418-(+AI418*AD419)),IF(AA419="Impacto",AI418,""))),"")</f>
        <v>0.16800000000000001</v>
      </c>
      <c r="AI419" s="122">
        <f t="shared" si="453"/>
        <v>0.16800000000000001</v>
      </c>
      <c r="AJ419" s="387"/>
      <c r="AK419" s="388"/>
      <c r="AL419" s="124">
        <f t="shared" si="573"/>
        <v>0.60000000000000009</v>
      </c>
      <c r="AM419" s="389"/>
      <c r="AN419" s="388"/>
      <c r="AO419" s="384"/>
      <c r="AP419" s="367"/>
      <c r="AQ419" s="120" t="s">
        <v>128</v>
      </c>
      <c r="AR419" s="134" t="s">
        <v>94</v>
      </c>
      <c r="AS419" s="134" t="s">
        <v>94</v>
      </c>
      <c r="AT419" s="134" t="s">
        <v>94</v>
      </c>
      <c r="AU419" s="134" t="s">
        <v>94</v>
      </c>
      <c r="AV419" s="371"/>
      <c r="AW419" s="142" t="s">
        <v>124</v>
      </c>
      <c r="AX419" s="253" t="s">
        <v>2867</v>
      </c>
      <c r="AY419" s="254" t="s">
        <v>2886</v>
      </c>
      <c r="AZ419" s="255" t="s">
        <v>2887</v>
      </c>
      <c r="BA419" s="143" t="s">
        <v>128</v>
      </c>
      <c r="BB419" s="128"/>
      <c r="BC419" s="128"/>
      <c r="BD419" s="128"/>
      <c r="BE419" s="373"/>
      <c r="BF419" s="374"/>
      <c r="BG419" s="374"/>
      <c r="BH419" s="199"/>
      <c r="BI419" s="501"/>
    </row>
    <row r="420" spans="1:1022" ht="79.5" customHeight="1">
      <c r="A420" s="500">
        <v>137</v>
      </c>
      <c r="B420" s="481" t="s">
        <v>1736</v>
      </c>
      <c r="C420" s="367"/>
      <c r="D420" s="481" t="s">
        <v>1415</v>
      </c>
      <c r="E420" s="481" t="s">
        <v>1440</v>
      </c>
      <c r="F420" s="427"/>
      <c r="G420" s="424"/>
      <c r="H420" s="368"/>
      <c r="I420" s="425"/>
      <c r="J420" s="136" t="s">
        <v>749</v>
      </c>
      <c r="K420" s="137" t="s">
        <v>2046</v>
      </c>
      <c r="L420" s="425"/>
      <c r="M420" s="425"/>
      <c r="N420" s="426"/>
      <c r="O420" s="369"/>
      <c r="P420" s="391"/>
      <c r="Q420" s="385"/>
      <c r="R420" s="393"/>
      <c r="S420" s="394"/>
      <c r="T420" s="385"/>
      <c r="U420" s="404"/>
      <c r="V420" s="136" t="s">
        <v>131</v>
      </c>
      <c r="W420" s="116" t="s">
        <v>2047</v>
      </c>
      <c r="X420" s="117" t="s">
        <v>2048</v>
      </c>
      <c r="Y420" s="118" t="s">
        <v>94</v>
      </c>
      <c r="Z420" s="119" t="s">
        <v>1426</v>
      </c>
      <c r="AA420" s="120" t="str">
        <f t="shared" si="454"/>
        <v>Probabilidad</v>
      </c>
      <c r="AB420" s="121" t="s">
        <v>727</v>
      </c>
      <c r="AC420" s="121" t="s">
        <v>728</v>
      </c>
      <c r="AD420" s="122" t="str">
        <f t="shared" si="452"/>
        <v>40%</v>
      </c>
      <c r="AE420" s="121" t="s">
        <v>954</v>
      </c>
      <c r="AF420" s="121" t="s">
        <v>730</v>
      </c>
      <c r="AG420" s="121" t="s">
        <v>731</v>
      </c>
      <c r="AH420" s="123">
        <f t="shared" si="574"/>
        <v>0.1008</v>
      </c>
      <c r="AI420" s="122">
        <f t="shared" si="453"/>
        <v>0.1008</v>
      </c>
      <c r="AJ420" s="387"/>
      <c r="AK420" s="388"/>
      <c r="AL420" s="124">
        <f t="shared" si="573"/>
        <v>0.60000000000000009</v>
      </c>
      <c r="AM420" s="389"/>
      <c r="AN420" s="388"/>
      <c r="AO420" s="384"/>
      <c r="AP420" s="367"/>
      <c r="AQ420" s="120" t="s">
        <v>136</v>
      </c>
      <c r="AR420" s="134" t="s">
        <v>94</v>
      </c>
      <c r="AS420" s="134" t="s">
        <v>94</v>
      </c>
      <c r="AT420" s="134" t="s">
        <v>94</v>
      </c>
      <c r="AU420" s="134" t="s">
        <v>94</v>
      </c>
      <c r="AV420" s="371"/>
      <c r="AW420" s="142" t="s">
        <v>131</v>
      </c>
      <c r="AX420" s="253" t="s">
        <v>2867</v>
      </c>
      <c r="AY420" s="254" t="s">
        <v>2888</v>
      </c>
      <c r="AZ420" s="255" t="s">
        <v>2889</v>
      </c>
      <c r="BA420" s="143" t="s">
        <v>136</v>
      </c>
      <c r="BB420" s="128"/>
      <c r="BC420" s="128"/>
      <c r="BD420" s="128"/>
      <c r="BE420" s="373"/>
      <c r="BF420" s="374"/>
      <c r="BG420" s="374"/>
      <c r="BH420" s="199"/>
      <c r="BI420" s="501"/>
    </row>
    <row r="421" spans="1:1022" ht="95.25" customHeight="1">
      <c r="A421" s="500">
        <v>137</v>
      </c>
      <c r="B421" s="481" t="s">
        <v>1736</v>
      </c>
      <c r="C421" s="367"/>
      <c r="D421" s="481" t="s">
        <v>1415</v>
      </c>
      <c r="E421" s="481" t="s">
        <v>1440</v>
      </c>
      <c r="F421" s="427"/>
      <c r="G421" s="424"/>
      <c r="H421" s="368"/>
      <c r="I421" s="425"/>
      <c r="J421" s="136" t="s">
        <v>756</v>
      </c>
      <c r="K421" s="137" t="s">
        <v>2049</v>
      </c>
      <c r="L421" s="425"/>
      <c r="M421" s="425"/>
      <c r="N421" s="426"/>
      <c r="O421" s="369"/>
      <c r="P421" s="391"/>
      <c r="Q421" s="385"/>
      <c r="R421" s="393"/>
      <c r="S421" s="394"/>
      <c r="T421" s="385"/>
      <c r="U421" s="404"/>
      <c r="V421" s="136" t="s">
        <v>139</v>
      </c>
      <c r="W421" s="116" t="s">
        <v>2050</v>
      </c>
      <c r="X421" s="117" t="s">
        <v>2051</v>
      </c>
      <c r="Y421" s="118" t="s">
        <v>2052</v>
      </c>
      <c r="Z421" s="119" t="s">
        <v>95</v>
      </c>
      <c r="AA421" s="120" t="str">
        <f t="shared" si="454"/>
        <v>Probabilidad</v>
      </c>
      <c r="AB421" s="121" t="s">
        <v>727</v>
      </c>
      <c r="AC421" s="121" t="s">
        <v>728</v>
      </c>
      <c r="AD421" s="122" t="str">
        <f t="shared" si="452"/>
        <v>40%</v>
      </c>
      <c r="AE421" s="121" t="s">
        <v>729</v>
      </c>
      <c r="AF421" s="121" t="s">
        <v>730</v>
      </c>
      <c r="AG421" s="121" t="s">
        <v>955</v>
      </c>
      <c r="AH421" s="123">
        <f t="shared" si="574"/>
        <v>6.0479999999999999E-2</v>
      </c>
      <c r="AI421" s="122">
        <f t="shared" si="453"/>
        <v>6.0479999999999999E-2</v>
      </c>
      <c r="AJ421" s="387"/>
      <c r="AK421" s="388"/>
      <c r="AL421" s="124">
        <f t="shared" si="573"/>
        <v>0.60000000000000009</v>
      </c>
      <c r="AM421" s="389"/>
      <c r="AN421" s="388"/>
      <c r="AO421" s="384"/>
      <c r="AP421" s="367"/>
      <c r="AQ421" s="120" t="s">
        <v>145</v>
      </c>
      <c r="AR421" s="119" t="s">
        <v>2053</v>
      </c>
      <c r="AS421" s="119" t="s">
        <v>95</v>
      </c>
      <c r="AT421" s="126">
        <v>44834</v>
      </c>
      <c r="AU421" s="127" t="s">
        <v>733</v>
      </c>
      <c r="AV421" s="371"/>
      <c r="AW421" s="142" t="s">
        <v>139</v>
      </c>
      <c r="AX421" s="253" t="s">
        <v>2866</v>
      </c>
      <c r="AY421" s="271" t="s">
        <v>3734</v>
      </c>
      <c r="AZ421" s="271" t="s">
        <v>3735</v>
      </c>
      <c r="BA421" s="143" t="s">
        <v>145</v>
      </c>
      <c r="BB421" s="253" t="s">
        <v>2989</v>
      </c>
      <c r="BC421" s="272" t="s">
        <v>3197</v>
      </c>
      <c r="BD421" s="272" t="s">
        <v>3198</v>
      </c>
      <c r="BE421" s="373"/>
      <c r="BF421" s="374"/>
      <c r="BG421" s="374"/>
      <c r="BH421" s="199"/>
      <c r="BI421" s="501"/>
    </row>
    <row r="422" spans="1:1022" ht="18.95" customHeight="1">
      <c r="A422" s="500">
        <v>137</v>
      </c>
      <c r="B422" s="481" t="s">
        <v>1736</v>
      </c>
      <c r="C422" s="367"/>
      <c r="D422" s="481" t="s">
        <v>1415</v>
      </c>
      <c r="E422" s="481" t="s">
        <v>1440</v>
      </c>
      <c r="F422" s="427"/>
      <c r="G422" s="424"/>
      <c r="H422" s="368"/>
      <c r="I422" s="425"/>
      <c r="J422" s="136" t="s">
        <v>757</v>
      </c>
      <c r="K422" s="137"/>
      <c r="L422" s="425"/>
      <c r="M422" s="425"/>
      <c r="N422" s="426"/>
      <c r="O422" s="369"/>
      <c r="P422" s="391"/>
      <c r="Q422" s="385"/>
      <c r="R422" s="393"/>
      <c r="S422" s="394"/>
      <c r="T422" s="385"/>
      <c r="U422" s="404"/>
      <c r="V422" s="136" t="s">
        <v>150</v>
      </c>
      <c r="W422" s="116"/>
      <c r="X422" s="117"/>
      <c r="Y422" s="118"/>
      <c r="Z422" s="116"/>
      <c r="AA422" s="120" t="str">
        <f t="shared" si="454"/>
        <v/>
      </c>
      <c r="AB422" s="121"/>
      <c r="AC422" s="121"/>
      <c r="AD422" s="122" t="str">
        <f t="shared" si="452"/>
        <v/>
      </c>
      <c r="AE422" s="121"/>
      <c r="AF422" s="121"/>
      <c r="AG422" s="121"/>
      <c r="AH422" s="123" t="str">
        <f t="shared" si="574"/>
        <v/>
      </c>
      <c r="AI422" s="122" t="str">
        <f t="shared" si="453"/>
        <v/>
      </c>
      <c r="AJ422" s="387"/>
      <c r="AK422" s="388"/>
      <c r="AL422" s="124" t="str">
        <f t="shared" si="573"/>
        <v/>
      </c>
      <c r="AM422" s="389"/>
      <c r="AN422" s="388"/>
      <c r="AO422" s="384"/>
      <c r="AP422" s="367"/>
      <c r="AQ422" s="120" t="s">
        <v>155</v>
      </c>
      <c r="AR422" s="119"/>
      <c r="AS422" s="119"/>
      <c r="AT422" s="126"/>
      <c r="AU422" s="119"/>
      <c r="AV422" s="371"/>
      <c r="AW422" s="142" t="s">
        <v>150</v>
      </c>
      <c r="AX422" s="128"/>
      <c r="AY422" s="129"/>
      <c r="AZ422" s="130"/>
      <c r="BA422" s="143" t="s">
        <v>155</v>
      </c>
      <c r="BB422" s="128"/>
      <c r="BC422" s="128"/>
      <c r="BD422" s="128"/>
      <c r="BE422" s="373"/>
      <c r="BF422" s="374"/>
      <c r="BG422" s="374"/>
      <c r="BH422" s="199"/>
      <c r="BI422" s="501"/>
    </row>
    <row r="423" spans="1:1022" ht="23.1" customHeight="1">
      <c r="A423" s="500">
        <v>137</v>
      </c>
      <c r="B423" s="481" t="s">
        <v>1736</v>
      </c>
      <c r="C423" s="367"/>
      <c r="D423" s="481" t="s">
        <v>1415</v>
      </c>
      <c r="E423" s="481" t="s">
        <v>1440</v>
      </c>
      <c r="F423" s="427"/>
      <c r="G423" s="424"/>
      <c r="H423" s="368"/>
      <c r="I423" s="425"/>
      <c r="J423" s="136" t="s">
        <v>758</v>
      </c>
      <c r="K423" s="137"/>
      <c r="L423" s="425"/>
      <c r="M423" s="425"/>
      <c r="N423" s="426"/>
      <c r="O423" s="369"/>
      <c r="P423" s="392"/>
      <c r="Q423" s="385"/>
      <c r="R423" s="393"/>
      <c r="S423" s="394"/>
      <c r="T423" s="385"/>
      <c r="U423" s="405"/>
      <c r="V423" s="136" t="s">
        <v>161</v>
      </c>
      <c r="W423" s="116"/>
      <c r="X423" s="117"/>
      <c r="Y423" s="118"/>
      <c r="Z423" s="116"/>
      <c r="AA423" s="120" t="str">
        <f t="shared" si="454"/>
        <v/>
      </c>
      <c r="AB423" s="121"/>
      <c r="AC423" s="121"/>
      <c r="AD423" s="122" t="str">
        <f t="shared" si="452"/>
        <v/>
      </c>
      <c r="AE423" s="121"/>
      <c r="AF423" s="121"/>
      <c r="AG423" s="121"/>
      <c r="AH423" s="123" t="str">
        <f t="shared" si="574"/>
        <v/>
      </c>
      <c r="AI423" s="122" t="str">
        <f t="shared" si="453"/>
        <v/>
      </c>
      <c r="AJ423" s="387"/>
      <c r="AK423" s="388"/>
      <c r="AL423" s="124" t="str">
        <f t="shared" si="573"/>
        <v/>
      </c>
      <c r="AM423" s="389"/>
      <c r="AN423" s="388"/>
      <c r="AO423" s="384"/>
      <c r="AP423" s="367"/>
      <c r="AQ423" s="120" t="s">
        <v>162</v>
      </c>
      <c r="AR423" s="119"/>
      <c r="AS423" s="119"/>
      <c r="AT423" s="126"/>
      <c r="AU423" s="119"/>
      <c r="AV423" s="372"/>
      <c r="AW423" s="142" t="s">
        <v>161</v>
      </c>
      <c r="AX423" s="128"/>
      <c r="AY423" s="129"/>
      <c r="AZ423" s="130"/>
      <c r="BA423" s="143" t="s">
        <v>162</v>
      </c>
      <c r="BB423" s="128"/>
      <c r="BC423" s="128"/>
      <c r="BD423" s="128"/>
      <c r="BE423" s="373"/>
      <c r="BF423" s="374"/>
      <c r="BG423" s="374"/>
      <c r="BH423" s="199"/>
      <c r="BI423" s="501"/>
    </row>
    <row r="424" spans="1:1022" s="144" customFormat="1" ht="84.75" customHeight="1">
      <c r="A424" s="429">
        <v>139</v>
      </c>
      <c r="B424" s="432" t="s">
        <v>712</v>
      </c>
      <c r="C424" s="367" t="s">
        <v>1969</v>
      </c>
      <c r="D424" s="432" t="s">
        <v>209</v>
      </c>
      <c r="E424" s="432" t="s">
        <v>1516</v>
      </c>
      <c r="F424" s="427" t="s">
        <v>1517</v>
      </c>
      <c r="G424" s="424" t="s">
        <v>2054</v>
      </c>
      <c r="H424" s="368" t="str">
        <f>IF(B424="Seguridad_Información","Posibilidad de "&amp;C424&amp;"con "&amp;M424&amp;" "&amp;"por"&amp;" "&amp;I424&amp;" "&amp;"debido a"&amp;" "&amp;L424,"Posibilidad de"&amp;" "&amp;M424&amp;" "&amp;"por"&amp;" "&amp;I424&amp;" debido a"&amp;" "&amp;L424)</f>
        <v>Posibilidad de Afectación Económica y Reputacional por fallas en las aplicaciones utilizadas por los procesos de Negocio debido a falta de aplicabilidad para desarrollo seguro, competencias en los desarrolladores y claridad en los requerimientos del negocio</v>
      </c>
      <c r="I424" s="425" t="s">
        <v>2055</v>
      </c>
      <c r="J424" s="136" t="s">
        <v>717</v>
      </c>
      <c r="K424" s="137" t="s">
        <v>2056</v>
      </c>
      <c r="L424" s="425" t="s">
        <v>2057</v>
      </c>
      <c r="M424" s="425" t="s">
        <v>763</v>
      </c>
      <c r="N424" s="426" t="s">
        <v>2058</v>
      </c>
      <c r="O424" s="369" t="s">
        <v>722</v>
      </c>
      <c r="P424" s="390" t="str">
        <f>IF(OR($O424=[3]Tabla_Probabilidad!$D$30,$O424=[3]Tabla_Probabilidad!$D$32,$O424=[3]Tabla_Probabilidad!$J$32),"Muy Baja",IF(OR($O424=[3]Tabla_Probabilidad!$E$30,$O424=[3]Tabla_Probabilidad!$E$32,$O424=[3]Tabla_Probabilidad!$K$32),"Baja",IF(OR($O424=[3]Tabla_Probabilidad!$F$30,$O424=[3]Tabla_Probabilidad!$F$32,$O424=[3]Tabla_Probabilidad!$L$32),"Media",IF(OR($O424=[3]Tabla_Probabilidad!$G$30,$O424=[3]Tabla_Probabilidad!$G$32,$O424=[3]Tabla_Probabilidad!$M$32),"Alta",IF(OR($O424=[3]Tabla_Probabilidad!$H$30,$O424=[3]Tabla_Probabilidad!$H$32,$O424=[3]Tabla_Probabilidad!$N$32),"Muy Alta","")))))</f>
        <v>Media</v>
      </c>
      <c r="Q424" s="385">
        <f t="shared" ref="Q424" si="575">IF(P424="","",IF(P424="Muy Baja",0.2,IF(P424="Baja",0.4,IF(P424="Media",0.6,IF(P424="Alta",0.8,IF(P424="Muy Alta",1,))))))</f>
        <v>0.6</v>
      </c>
      <c r="R424" s="393" t="s">
        <v>723</v>
      </c>
      <c r="S424" s="394" t="str">
        <f>IF(OR($R424=[3]Tabla_Impacto!$D$24,$R424=[3]Tabla_Impacto!$D$27,$R424=[3]Tabla_Impacto!$J$24,$R424=[3]Tabla_Impacto!$P$26,$R424=[3]Tabla_Impacto!$V$26,$R424=[3]Tabla_Impacto!$AB$26),"Leve",IF(OR($R424=[3]Tabla_Impacto!$E$24,$R424=[3]Tabla_Impacto!$E$27,$R424=[3]Tabla_Impacto!$K$24,$R424=[3]Tabla_Impacto!$Q$26,$R424=[3]Tabla_Impacto!$W$26,$R424=[3]Tabla_Impacto!$AC$26),"Menor",IF(OR($R424=[3]Tabla_Impacto!$F$24,$R424=[3]Tabla_Impacto!$F$27,$R424=[3]Tabla_Impacto!$L$24,$R424=[3]Tabla_Impacto!$R$26,$R424=[3]Tabla_Impacto!$X$26,$R424=[3]Tabla_Impacto!$AD$26),"Moderado",IF(OR($R424=[3]Tabla_Impacto!$G$24,$R424=[3]Tabla_Impacto!$G$27,$R424=[3]Tabla_Impacto!$M$24,$R424=[3]Tabla_Impacto!$S$26,$R424=[3]Tabla_Impacto!$Y$26,$R424=[3]Tabla_Impacto!$AE$26),"Mayor",IF(OR($R424=[3]Tabla_Impacto!$H$24,$R424=[3]Tabla_Impacto!$H$27,$R424=[3]Tabla_Impacto!$N$24,$R424=[3]Tabla_Impacto!$T$26,$R424=[3]Tabla_Impacto!$Z$26,$R424=[3]Tabla_Impacto!$AF$26),"Catastrófico","")))))</f>
        <v>Moderado</v>
      </c>
      <c r="T424" s="385">
        <f t="shared" ref="T424" si="576">IF(S424="","",IF(S424="Leve",0.2,IF(S424="Menor",0.4,IF(S424="Moderado",0.6,IF(S424="Mayor",0.8,IF(S424="Catastrófico",1,))))))</f>
        <v>0.6</v>
      </c>
      <c r="U424" s="386" t="str">
        <f t="shared" ref="U424" si="577">IF(OR(AND(P424="Muy Baja",S424="Leve"),AND(P424="Muy Baja",S424="Menor"),AND(P424="Baja",S424="Leve")),"Bajo",IF(OR(AND(P424="Muy baja",S424="Moderado"),AND(P424="Baja",S424="Menor"),AND(P424="Baja",S424="Moderado"),AND(P424="Media",S424="Leve"),AND(P424="Media",S424="Menor"),AND(P424="Media",S424="Moderado"),AND(P424="Alta",S424="Leve"),AND(P424="Alta",S424="Menor")),"Moderado",IF(OR(AND(P424="Muy Baja",S424="Mayor"),AND(P424="Baja",S424="Mayor"),AND(P424="Media",S424="Mayor"),AND(P424="Alta",S424="Moderado"),AND(P424="Alta",S424="Mayor"),AND(P424="Muy Alta",S424="Leve"),AND(P424="Muy Alta",S424="Menor"),AND(P424="Muy Alta",S424="Moderado"),AND(P424="Muy Alta",S424="Mayor")),"Alto",IF(OR(AND(P424="Muy Baja",S424="Catastrófico"),AND(P424="Baja",S424="Catastrófico"),AND(P424="Media",S424="Catastrófico"),AND(P424="Alta",S424="Catastrófico"),AND(P424="Muy Alta",S424="Catastrófico")),"Extremo",""))))</f>
        <v>Moderado</v>
      </c>
      <c r="V424" s="136" t="s">
        <v>91</v>
      </c>
      <c r="W424" s="116" t="s">
        <v>2059</v>
      </c>
      <c r="X424" s="117" t="s">
        <v>2060</v>
      </c>
      <c r="Y424" s="118" t="s">
        <v>1298</v>
      </c>
      <c r="Z424" s="119" t="s">
        <v>913</v>
      </c>
      <c r="AA424" s="120" t="str">
        <f t="shared" si="454"/>
        <v>Probabilidad</v>
      </c>
      <c r="AB424" s="121" t="s">
        <v>727</v>
      </c>
      <c r="AC424" s="121" t="s">
        <v>728</v>
      </c>
      <c r="AD424" s="122" t="str">
        <f t="shared" si="452"/>
        <v>40%</v>
      </c>
      <c r="AE424" s="121" t="s">
        <v>729</v>
      </c>
      <c r="AF424" s="121" t="s">
        <v>730</v>
      </c>
      <c r="AG424" s="121" t="s">
        <v>955</v>
      </c>
      <c r="AH424" s="123">
        <f>IFERROR(IF(AA424="Probabilidad",(Q424-(+Q424*AD424)),IF(AA424="Impacto",Q424,"")),"")</f>
        <v>0.36</v>
      </c>
      <c r="AI424" s="122">
        <f t="shared" si="453"/>
        <v>0.36</v>
      </c>
      <c r="AJ424" s="387" t="str">
        <f t="shared" ref="AJ424" si="578">IFERROR(IF(AK424="","",IF(AK424&lt;=0.2,"Muy Baja",IF(AK424&lt;=0.4,"Baja",IF(AK424&lt;=0.6,"Media",IF(AK424&lt;=0.8,"Alta","Muy Alta"))))),"")</f>
        <v>Muy Baja</v>
      </c>
      <c r="AK424" s="388">
        <f t="shared" ref="AK424" si="579">IFERROR(LOOKUP(MAX(AI424:AI430)+1,(AI424:AI430)),"")</f>
        <v>1.6796159999999997E-2</v>
      </c>
      <c r="AL424" s="124">
        <f>IFERROR(IF(AA424="Impacto",(T424-(+T424*AD424)),IF(AA424="Probabilidad",T424,"")),"")</f>
        <v>0.6</v>
      </c>
      <c r="AM424" s="389" t="str">
        <f t="shared" ref="AM424" si="580">IFERROR(IF(AN424="","",IF(AN424&lt;=0.2,"Leve",IF(AN424&lt;=0.4,"Menor",IF(AN424&lt;=0.6,"Moderado",IF(AN424&lt;=0.8,"Mayor","Catastrófico"))))),"")</f>
        <v>Moderado</v>
      </c>
      <c r="AN424" s="388">
        <f t="shared" ref="AN424" si="581">IFERROR(LOOKUP(MAX(AL424:AL430)+1,(AL424:AL430)),"")</f>
        <v>0.6</v>
      </c>
      <c r="AO424" s="384" t="str">
        <f t="shared" ref="AO424" si="582">IFERROR(IF(OR(AND(AJ424="Muy Baja",AM424="Leve"),AND(AJ424="Muy Baja",AM424="Menor"),AND(AJ424="Baja",AM424="Leve")),"Bajo",IF(OR(AND(AJ424="Muy baja",AM424="Moderado"),AND(AJ424="Baja",AM424="Menor"),AND(AJ424="Baja",AM424="Moderado"),AND(AJ424="Media",AM424="Leve"),AND(AJ424="Media",AM424="Menor"),AND(AJ424="Media",AM424="Moderado"),AND(AJ424="Alta",AM424="Leve"),AND(AJ424="Alta",AM424="Menor")),"Moderado",IF(OR(AND(AJ424="Muy Baja",AM424="Mayor"),AND(AJ424="Baja",AM424="Mayor"),AND(AJ424="Media",AM424="Mayor"),AND(AJ424="Alta",AM424="Moderado"),AND(AJ424="Alta",AM424="Mayor"),AND(AJ424="Muy Alta",AM424="Leve"),AND(AJ424="Muy Alta",AM424="Menor"),AND(AJ424="Muy Alta",AM424="Moderado"),AND(AJ424="Muy Alta",AM424="Mayor")),"Alto",IF(OR(AND(AJ424="Muy Baja",AM424="Catastrófico"),AND(AJ424="Baja",AM424="Catastrófico"),AND(AJ424="Media",AM424="Catastrófico"),AND(AJ424="Alta",AM424="Catastrófico"),AND(AJ424="Muy Alta",AM424="Catastrófico")),"Extremo","")))),"")</f>
        <v>Moderado</v>
      </c>
      <c r="AP424" s="367" t="s">
        <v>104</v>
      </c>
      <c r="AQ424" s="120" t="s">
        <v>105</v>
      </c>
      <c r="AR424" s="119" t="s">
        <v>2061</v>
      </c>
      <c r="AS424" s="119" t="s">
        <v>913</v>
      </c>
      <c r="AT424" s="126">
        <v>44834</v>
      </c>
      <c r="AU424" s="127" t="s">
        <v>733</v>
      </c>
      <c r="AV424" s="370" t="s">
        <v>2062</v>
      </c>
      <c r="AW424" s="142" t="s">
        <v>91</v>
      </c>
      <c r="AX424" s="264" t="s">
        <v>2866</v>
      </c>
      <c r="AY424" s="265" t="s">
        <v>3328</v>
      </c>
      <c r="AZ424" s="265" t="s">
        <v>3329</v>
      </c>
      <c r="BA424" s="143" t="s">
        <v>105</v>
      </c>
      <c r="BB424" s="264" t="s">
        <v>2866</v>
      </c>
      <c r="BC424" s="265" t="s">
        <v>3351</v>
      </c>
      <c r="BD424" s="265" t="s">
        <v>3329</v>
      </c>
      <c r="BE424" s="373" t="s">
        <v>2891</v>
      </c>
      <c r="BF424" s="373" t="s">
        <v>3370</v>
      </c>
      <c r="BG424" s="374"/>
      <c r="BH424" s="131"/>
      <c r="BI424" s="90"/>
      <c r="BJ424" s="90"/>
      <c r="BK424" s="90"/>
      <c r="BL424" s="90"/>
      <c r="BM424" s="90"/>
      <c r="BN424" s="90"/>
      <c r="BO424" s="90"/>
      <c r="BP424" s="90"/>
      <c r="BQ424" s="90"/>
      <c r="BR424" s="90"/>
      <c r="BS424" s="90"/>
      <c r="BT424" s="90"/>
      <c r="BU424" s="90"/>
      <c r="BV424" s="90"/>
      <c r="BW424" s="90"/>
      <c r="BX424" s="90"/>
      <c r="BY424" s="90"/>
      <c r="BZ424" s="90"/>
      <c r="CA424" s="90"/>
      <c r="CB424" s="90"/>
      <c r="CC424" s="90"/>
      <c r="CD424" s="90"/>
      <c r="CE424" s="90"/>
      <c r="CF424" s="90"/>
      <c r="CG424" s="90"/>
      <c r="CH424" s="90"/>
      <c r="CI424" s="90"/>
      <c r="CJ424" s="90"/>
      <c r="CK424" s="90"/>
      <c r="CL424" s="90"/>
      <c r="CM424" s="90"/>
      <c r="CN424" s="90"/>
      <c r="CO424" s="90"/>
      <c r="CP424" s="90"/>
      <c r="CQ424" s="90"/>
      <c r="CR424" s="90"/>
      <c r="CS424" s="90"/>
      <c r="CT424" s="90"/>
      <c r="CU424" s="90"/>
      <c r="CV424" s="90"/>
      <c r="CW424" s="90"/>
      <c r="CX424" s="90"/>
      <c r="CY424" s="90"/>
      <c r="CZ424" s="90"/>
      <c r="DA424" s="90"/>
      <c r="DB424" s="90"/>
      <c r="DC424" s="90"/>
      <c r="DD424" s="90"/>
      <c r="DE424" s="90"/>
      <c r="DF424" s="90"/>
      <c r="DG424" s="90"/>
      <c r="DH424" s="90"/>
      <c r="DI424" s="90"/>
      <c r="DJ424" s="90"/>
      <c r="DK424" s="90"/>
      <c r="DL424" s="90"/>
      <c r="DM424" s="90"/>
      <c r="DN424" s="90"/>
      <c r="DO424" s="90"/>
      <c r="DP424" s="90"/>
      <c r="DQ424" s="90"/>
      <c r="DR424" s="90"/>
      <c r="DS424" s="90"/>
      <c r="DT424" s="90"/>
      <c r="DU424" s="90"/>
      <c r="DV424" s="90"/>
      <c r="DW424" s="90"/>
      <c r="DX424" s="90"/>
      <c r="DY424" s="90"/>
      <c r="DZ424" s="90"/>
      <c r="EA424" s="90"/>
      <c r="EB424" s="90"/>
      <c r="EC424" s="90"/>
      <c r="ED424" s="90"/>
      <c r="EE424" s="90"/>
      <c r="EF424" s="90"/>
      <c r="EG424" s="90"/>
      <c r="EH424" s="90"/>
      <c r="EI424" s="90"/>
      <c r="EJ424" s="90"/>
      <c r="EK424" s="90"/>
      <c r="EL424" s="90"/>
      <c r="EM424" s="90"/>
      <c r="EN424" s="90"/>
      <c r="EO424" s="90"/>
      <c r="EP424" s="90"/>
      <c r="EQ424" s="90"/>
      <c r="ER424" s="90"/>
      <c r="ES424" s="90"/>
      <c r="ET424" s="90"/>
      <c r="EU424" s="90"/>
      <c r="EV424" s="90"/>
      <c r="EW424" s="90"/>
      <c r="EX424" s="90"/>
      <c r="EY424" s="90"/>
      <c r="EZ424" s="90"/>
      <c r="FA424" s="90"/>
      <c r="FB424" s="90"/>
      <c r="FC424" s="90"/>
      <c r="FD424" s="90"/>
      <c r="FE424" s="90"/>
      <c r="FF424" s="90"/>
      <c r="FG424" s="90"/>
      <c r="FH424" s="90"/>
      <c r="FI424" s="90"/>
      <c r="FJ424" s="90"/>
      <c r="FK424" s="90"/>
      <c r="FL424" s="90"/>
      <c r="FM424" s="90"/>
      <c r="FN424" s="90"/>
      <c r="FO424" s="90"/>
      <c r="FP424" s="90"/>
      <c r="FQ424" s="90"/>
      <c r="FR424" s="90"/>
      <c r="FS424" s="90"/>
      <c r="FT424" s="90"/>
      <c r="FU424" s="90"/>
      <c r="FV424" s="90"/>
      <c r="FW424" s="90"/>
      <c r="FX424" s="90"/>
      <c r="FY424" s="90"/>
      <c r="FZ424" s="90"/>
      <c r="GA424" s="90"/>
      <c r="GB424" s="90"/>
      <c r="GC424" s="90"/>
      <c r="GD424" s="90"/>
      <c r="GE424" s="90"/>
      <c r="GF424" s="90"/>
      <c r="GG424" s="90"/>
      <c r="GH424" s="90"/>
      <c r="GI424" s="90"/>
      <c r="GJ424" s="90"/>
      <c r="GK424" s="90"/>
      <c r="GL424" s="90"/>
      <c r="GM424" s="90"/>
      <c r="GN424" s="90"/>
      <c r="GO424" s="90"/>
      <c r="GP424" s="90"/>
      <c r="GQ424" s="90"/>
      <c r="GR424" s="90"/>
      <c r="GS424" s="90"/>
      <c r="GT424" s="90"/>
      <c r="GU424" s="90"/>
      <c r="GV424" s="90"/>
      <c r="GW424" s="90"/>
      <c r="GX424" s="90"/>
      <c r="GY424" s="90"/>
      <c r="GZ424" s="90"/>
      <c r="HA424" s="90"/>
      <c r="HB424" s="90"/>
      <c r="HC424" s="90"/>
      <c r="HD424" s="90"/>
      <c r="HE424" s="90"/>
      <c r="HF424" s="90"/>
      <c r="HG424" s="90"/>
      <c r="HH424" s="90"/>
      <c r="HI424" s="90"/>
      <c r="HJ424" s="90"/>
      <c r="HK424" s="90"/>
      <c r="HL424" s="90"/>
      <c r="HM424" s="90"/>
      <c r="HN424" s="90"/>
      <c r="HO424" s="90"/>
      <c r="HP424" s="90"/>
      <c r="HQ424" s="90"/>
      <c r="HR424" s="90"/>
      <c r="HS424" s="90"/>
      <c r="HT424" s="90"/>
      <c r="HU424" s="90"/>
      <c r="HV424" s="90"/>
      <c r="HW424" s="90"/>
      <c r="HX424" s="90"/>
      <c r="HY424" s="90"/>
      <c r="HZ424" s="90"/>
      <c r="IA424" s="90"/>
      <c r="IB424" s="90"/>
      <c r="IC424" s="90"/>
      <c r="ID424" s="90"/>
      <c r="IE424" s="90"/>
      <c r="IF424" s="90"/>
      <c r="IG424" s="90"/>
      <c r="IH424" s="90"/>
      <c r="II424" s="90"/>
      <c r="IJ424" s="90"/>
      <c r="IK424" s="90"/>
      <c r="IL424" s="90"/>
      <c r="IM424" s="90"/>
      <c r="IN424" s="90"/>
      <c r="IO424" s="90"/>
      <c r="IP424" s="90"/>
      <c r="IQ424" s="90"/>
      <c r="IR424" s="90"/>
      <c r="IS424" s="90"/>
      <c r="IT424" s="90"/>
      <c r="IU424" s="90"/>
      <c r="IV424" s="90"/>
      <c r="IW424" s="90"/>
      <c r="IX424" s="90"/>
      <c r="IY424" s="90"/>
      <c r="IZ424" s="90"/>
      <c r="JA424" s="90"/>
      <c r="JB424" s="90"/>
      <c r="JC424" s="90"/>
      <c r="JD424" s="90"/>
      <c r="JE424" s="90"/>
      <c r="JF424" s="90"/>
      <c r="JG424" s="90"/>
      <c r="JH424" s="90"/>
      <c r="JI424" s="90"/>
      <c r="JJ424" s="90"/>
      <c r="JK424" s="90"/>
      <c r="JL424" s="90"/>
      <c r="JM424" s="90"/>
      <c r="JN424" s="90"/>
      <c r="JO424" s="90"/>
      <c r="JP424" s="90"/>
      <c r="JQ424" s="90"/>
      <c r="JR424" s="90"/>
      <c r="JS424" s="90"/>
      <c r="JT424" s="90"/>
      <c r="JU424" s="90"/>
      <c r="JV424" s="90"/>
      <c r="JW424" s="90"/>
      <c r="JX424" s="90"/>
      <c r="JY424" s="90"/>
      <c r="JZ424" s="90"/>
      <c r="KA424" s="90"/>
      <c r="KB424" s="90"/>
      <c r="KC424" s="90"/>
      <c r="KD424" s="90"/>
      <c r="KE424" s="90"/>
      <c r="KF424" s="90"/>
      <c r="KG424" s="90"/>
      <c r="KH424" s="90"/>
      <c r="KI424" s="90"/>
      <c r="KJ424" s="90"/>
      <c r="KK424" s="90"/>
      <c r="KL424" s="90"/>
      <c r="KM424" s="90"/>
      <c r="KN424" s="90"/>
      <c r="KO424" s="90"/>
      <c r="KP424" s="90"/>
      <c r="KQ424" s="90"/>
      <c r="KR424" s="90"/>
      <c r="KS424" s="90"/>
      <c r="KT424" s="90"/>
      <c r="KU424" s="90"/>
      <c r="KV424" s="90"/>
      <c r="KW424" s="90"/>
      <c r="KX424" s="90"/>
      <c r="KY424" s="90"/>
      <c r="KZ424" s="90"/>
      <c r="LA424" s="90"/>
      <c r="LB424" s="90"/>
      <c r="LC424" s="90"/>
      <c r="LD424" s="90"/>
      <c r="LE424" s="90"/>
      <c r="LF424" s="90"/>
      <c r="LG424" s="90"/>
      <c r="LH424" s="90"/>
      <c r="LI424" s="90"/>
      <c r="LJ424" s="90"/>
      <c r="LK424" s="90"/>
      <c r="LL424" s="90"/>
      <c r="LM424" s="90"/>
      <c r="LN424" s="90"/>
      <c r="LO424" s="90"/>
      <c r="LP424" s="90"/>
      <c r="LQ424" s="90"/>
      <c r="LR424" s="90"/>
      <c r="LS424" s="90"/>
      <c r="LT424" s="90"/>
      <c r="LU424" s="90"/>
      <c r="LV424" s="90"/>
      <c r="LW424" s="90"/>
      <c r="LX424" s="90"/>
      <c r="LY424" s="90"/>
      <c r="LZ424" s="90"/>
      <c r="MA424" s="90"/>
      <c r="MB424" s="90"/>
      <c r="MC424" s="90"/>
      <c r="MD424" s="90"/>
      <c r="ME424" s="90"/>
      <c r="MF424" s="90"/>
      <c r="MG424" s="90"/>
      <c r="MH424" s="90"/>
      <c r="MI424" s="90"/>
      <c r="MJ424" s="90"/>
      <c r="MK424" s="90"/>
      <c r="ML424" s="90"/>
      <c r="MM424" s="90"/>
      <c r="MN424" s="90"/>
      <c r="MO424" s="90"/>
      <c r="MP424" s="90"/>
      <c r="MQ424" s="90"/>
      <c r="MR424" s="90"/>
      <c r="MS424" s="90"/>
      <c r="MT424" s="90"/>
      <c r="MU424" s="90"/>
      <c r="MV424" s="90"/>
      <c r="MW424" s="90"/>
      <c r="MX424" s="90"/>
      <c r="MY424" s="90"/>
      <c r="MZ424" s="90"/>
      <c r="NA424" s="90"/>
      <c r="NB424" s="90"/>
      <c r="NC424" s="90"/>
      <c r="ND424" s="90"/>
      <c r="NE424" s="90"/>
      <c r="NF424" s="90"/>
      <c r="NG424" s="90"/>
      <c r="NH424" s="90"/>
      <c r="NI424" s="90"/>
      <c r="NJ424" s="90"/>
      <c r="NK424" s="90"/>
      <c r="NL424" s="90"/>
      <c r="NM424" s="90"/>
      <c r="NN424" s="90"/>
      <c r="NO424" s="90"/>
      <c r="NP424" s="90"/>
      <c r="NQ424" s="90"/>
      <c r="NR424" s="90"/>
      <c r="NS424" s="90"/>
      <c r="NT424" s="90"/>
      <c r="NU424" s="90"/>
      <c r="NV424" s="90"/>
      <c r="NW424" s="90"/>
      <c r="NX424" s="90"/>
      <c r="NY424" s="90"/>
      <c r="NZ424" s="90"/>
      <c r="OA424" s="90"/>
      <c r="OB424" s="90"/>
      <c r="OC424" s="90"/>
      <c r="OD424" s="90"/>
      <c r="OE424" s="90"/>
      <c r="OF424" s="90"/>
      <c r="OG424" s="90"/>
      <c r="OH424" s="90"/>
      <c r="OI424" s="90"/>
      <c r="OJ424" s="90"/>
      <c r="OK424" s="90"/>
      <c r="OL424" s="90"/>
      <c r="OM424" s="90"/>
      <c r="ON424" s="90"/>
      <c r="OO424" s="90"/>
      <c r="OP424" s="90"/>
      <c r="OQ424" s="90"/>
      <c r="OR424" s="90"/>
      <c r="OS424" s="90"/>
      <c r="OT424" s="90"/>
      <c r="OU424" s="90"/>
      <c r="OV424" s="90"/>
      <c r="OW424" s="90"/>
      <c r="OX424" s="90"/>
      <c r="OY424" s="90"/>
      <c r="OZ424" s="90"/>
      <c r="PA424" s="90"/>
      <c r="PB424" s="90"/>
      <c r="PC424" s="90"/>
      <c r="PD424" s="90"/>
      <c r="PE424" s="90"/>
      <c r="PF424" s="90"/>
      <c r="PG424" s="90"/>
      <c r="PH424" s="90"/>
      <c r="PI424" s="90"/>
      <c r="PJ424" s="90"/>
      <c r="PK424" s="90"/>
      <c r="PL424" s="90"/>
      <c r="PM424" s="90"/>
      <c r="PN424" s="90"/>
      <c r="PO424" s="90"/>
      <c r="PP424" s="90"/>
      <c r="PQ424" s="90"/>
      <c r="PR424" s="90"/>
      <c r="PS424" s="90"/>
      <c r="PT424" s="90"/>
      <c r="PU424" s="90"/>
      <c r="PV424" s="90"/>
      <c r="PW424" s="90"/>
      <c r="PX424" s="90"/>
      <c r="PY424" s="90"/>
      <c r="PZ424" s="90"/>
      <c r="QA424" s="90"/>
      <c r="QB424" s="90"/>
      <c r="QC424" s="90"/>
      <c r="QD424" s="90"/>
      <c r="QE424" s="90"/>
      <c r="QF424" s="90"/>
      <c r="QG424" s="90"/>
      <c r="QH424" s="90"/>
      <c r="QI424" s="90"/>
      <c r="QJ424" s="90"/>
      <c r="QK424" s="90"/>
      <c r="QL424" s="90"/>
      <c r="QM424" s="90"/>
      <c r="QN424" s="90"/>
      <c r="QO424" s="90"/>
      <c r="QP424" s="90"/>
      <c r="QQ424" s="90"/>
      <c r="QR424" s="90"/>
      <c r="QS424" s="90"/>
      <c r="QT424" s="90"/>
      <c r="QU424" s="90"/>
      <c r="QV424" s="90"/>
      <c r="QW424" s="90"/>
      <c r="QX424" s="90"/>
      <c r="QY424" s="90"/>
      <c r="QZ424" s="90"/>
      <c r="RA424" s="90"/>
      <c r="RB424" s="90"/>
      <c r="RC424" s="90"/>
      <c r="RD424" s="90"/>
      <c r="RE424" s="90"/>
      <c r="RF424" s="90"/>
      <c r="RG424" s="90"/>
      <c r="RH424" s="90"/>
      <c r="RI424" s="90"/>
      <c r="RJ424" s="90"/>
      <c r="RK424" s="90"/>
      <c r="RL424" s="90"/>
      <c r="RM424" s="90"/>
      <c r="RN424" s="90"/>
      <c r="RO424" s="90"/>
      <c r="RP424" s="90"/>
      <c r="RQ424" s="90"/>
      <c r="RR424" s="90"/>
      <c r="RS424" s="90"/>
      <c r="RT424" s="90"/>
      <c r="RU424" s="90"/>
      <c r="RV424" s="90"/>
      <c r="RW424" s="90"/>
      <c r="RX424" s="90"/>
      <c r="RY424" s="90"/>
      <c r="RZ424" s="90"/>
      <c r="SA424" s="90"/>
      <c r="SB424" s="90"/>
      <c r="SC424" s="90"/>
      <c r="SD424" s="90"/>
      <c r="SE424" s="90"/>
      <c r="SF424" s="90"/>
      <c r="SG424" s="90"/>
      <c r="SH424" s="90"/>
      <c r="SI424" s="90"/>
      <c r="SJ424" s="90"/>
      <c r="SK424" s="90"/>
      <c r="SL424" s="90"/>
      <c r="SM424" s="90"/>
      <c r="SN424" s="90"/>
      <c r="SO424" s="90"/>
      <c r="SP424" s="90"/>
      <c r="SQ424" s="90"/>
      <c r="SR424" s="90"/>
      <c r="SS424" s="90"/>
      <c r="ST424" s="90"/>
      <c r="SU424" s="90"/>
      <c r="SV424" s="90"/>
      <c r="SW424" s="90"/>
      <c r="SX424" s="90"/>
      <c r="SY424" s="90"/>
      <c r="SZ424" s="90"/>
      <c r="TA424" s="90"/>
      <c r="TB424" s="90"/>
      <c r="TC424" s="90"/>
      <c r="TD424" s="90"/>
      <c r="TE424" s="90"/>
      <c r="TF424" s="90"/>
      <c r="TG424" s="90"/>
      <c r="TH424" s="90"/>
      <c r="TI424" s="90"/>
      <c r="TJ424" s="90"/>
      <c r="TK424" s="90"/>
      <c r="TL424" s="90"/>
      <c r="TM424" s="90"/>
      <c r="TN424" s="90"/>
      <c r="TO424" s="90"/>
      <c r="TP424" s="90"/>
      <c r="TQ424" s="90"/>
      <c r="TR424" s="90"/>
      <c r="TS424" s="90"/>
      <c r="TT424" s="90"/>
      <c r="TU424" s="90"/>
      <c r="TV424" s="90"/>
      <c r="TW424" s="90"/>
      <c r="TX424" s="90"/>
      <c r="TY424" s="90"/>
      <c r="TZ424" s="90"/>
      <c r="UA424" s="90"/>
      <c r="UB424" s="90"/>
      <c r="UC424" s="90"/>
      <c r="UD424" s="90"/>
      <c r="UE424" s="90"/>
      <c r="UF424" s="90"/>
      <c r="UG424" s="90"/>
      <c r="UH424" s="90"/>
      <c r="UI424" s="90"/>
      <c r="UJ424" s="90"/>
      <c r="UK424" s="90"/>
      <c r="UL424" s="90"/>
      <c r="UM424" s="90"/>
      <c r="UN424" s="90"/>
      <c r="UO424" s="90"/>
      <c r="UP424" s="90"/>
      <c r="UQ424" s="90"/>
      <c r="UR424" s="90"/>
      <c r="US424" s="90"/>
      <c r="UT424" s="90"/>
      <c r="UU424" s="90"/>
      <c r="UV424" s="90"/>
      <c r="UW424" s="90"/>
      <c r="UX424" s="90"/>
      <c r="UY424" s="90"/>
      <c r="UZ424" s="90"/>
      <c r="VA424" s="90"/>
      <c r="VB424" s="90"/>
      <c r="VC424" s="90"/>
      <c r="VD424" s="90"/>
      <c r="VE424" s="90"/>
      <c r="VF424" s="90"/>
      <c r="VG424" s="90"/>
      <c r="VH424" s="90"/>
      <c r="VI424" s="90"/>
      <c r="VJ424" s="90"/>
      <c r="VK424" s="90"/>
      <c r="VL424" s="90"/>
      <c r="VM424" s="90"/>
      <c r="VN424" s="90"/>
      <c r="VO424" s="90"/>
      <c r="VP424" s="90"/>
      <c r="VQ424" s="90"/>
      <c r="VR424" s="90"/>
      <c r="VS424" s="90"/>
      <c r="VT424" s="90"/>
      <c r="VU424" s="90"/>
      <c r="VV424" s="90"/>
      <c r="VW424" s="90"/>
      <c r="VX424" s="90"/>
      <c r="VY424" s="90"/>
      <c r="VZ424" s="90"/>
      <c r="WA424" s="90"/>
      <c r="WB424" s="90"/>
      <c r="WC424" s="90"/>
      <c r="WD424" s="90"/>
      <c r="WE424" s="90"/>
      <c r="WF424" s="90"/>
      <c r="WG424" s="90"/>
      <c r="WH424" s="90"/>
      <c r="WI424" s="90"/>
      <c r="WJ424" s="90"/>
      <c r="WK424" s="90"/>
      <c r="WL424" s="90"/>
      <c r="WM424" s="90"/>
      <c r="WN424" s="90"/>
      <c r="WO424" s="90"/>
      <c r="WP424" s="90"/>
      <c r="WQ424" s="90"/>
      <c r="WR424" s="90"/>
      <c r="WS424" s="90"/>
      <c r="WT424" s="90"/>
      <c r="WU424" s="90"/>
      <c r="WV424" s="90"/>
      <c r="WW424" s="90"/>
      <c r="WX424" s="90"/>
      <c r="WY424" s="90"/>
      <c r="WZ424" s="90"/>
      <c r="XA424" s="90"/>
      <c r="XB424" s="90"/>
      <c r="XC424" s="90"/>
      <c r="XD424" s="90"/>
      <c r="XE424" s="90"/>
      <c r="XF424" s="90"/>
      <c r="XG424" s="90"/>
      <c r="XH424" s="90"/>
      <c r="XI424" s="90"/>
      <c r="XJ424" s="90"/>
      <c r="XK424" s="90"/>
      <c r="XL424" s="90"/>
      <c r="XM424" s="90"/>
      <c r="XN424" s="90"/>
      <c r="XO424" s="90"/>
      <c r="XP424" s="90"/>
      <c r="XQ424" s="90"/>
      <c r="XR424" s="90"/>
      <c r="XS424" s="90"/>
      <c r="XT424" s="90"/>
      <c r="XU424" s="90"/>
      <c r="XV424" s="90"/>
      <c r="XW424" s="90"/>
      <c r="XX424" s="90"/>
      <c r="XY424" s="90"/>
      <c r="XZ424" s="90"/>
      <c r="YA424" s="90"/>
      <c r="YB424" s="90"/>
      <c r="YC424" s="90"/>
      <c r="YD424" s="90"/>
      <c r="YE424" s="90"/>
      <c r="YF424" s="90"/>
      <c r="YG424" s="90"/>
      <c r="YH424" s="90"/>
      <c r="YI424" s="90"/>
      <c r="YJ424" s="90"/>
      <c r="YK424" s="90"/>
      <c r="YL424" s="90"/>
      <c r="YM424" s="90"/>
      <c r="YN424" s="90"/>
      <c r="YO424" s="90"/>
      <c r="YP424" s="90"/>
      <c r="YQ424" s="90"/>
      <c r="YR424" s="90"/>
      <c r="YS424" s="90"/>
      <c r="YT424" s="90"/>
      <c r="YU424" s="90"/>
      <c r="YV424" s="90"/>
      <c r="YW424" s="90"/>
      <c r="YX424" s="90"/>
      <c r="YY424" s="90"/>
      <c r="YZ424" s="90"/>
      <c r="ZA424" s="90"/>
      <c r="ZB424" s="90"/>
      <c r="ZC424" s="90"/>
      <c r="ZD424" s="90"/>
      <c r="ZE424" s="90"/>
      <c r="ZF424" s="90"/>
      <c r="ZG424" s="90"/>
      <c r="ZH424" s="90"/>
      <c r="ZI424" s="90"/>
      <c r="ZJ424" s="90"/>
      <c r="ZK424" s="90"/>
      <c r="ZL424" s="90"/>
      <c r="ZM424" s="90"/>
      <c r="ZN424" s="90"/>
      <c r="ZO424" s="90"/>
      <c r="ZP424" s="90"/>
      <c r="ZQ424" s="90"/>
      <c r="ZR424" s="90"/>
      <c r="ZS424" s="90"/>
      <c r="ZT424" s="90"/>
      <c r="ZU424" s="90"/>
      <c r="ZV424" s="90"/>
      <c r="ZW424" s="90"/>
      <c r="ZX424" s="90"/>
      <c r="ZY424" s="90"/>
      <c r="ZZ424" s="90"/>
      <c r="AAA424" s="90"/>
      <c r="AAB424" s="90"/>
      <c r="AAC424" s="90"/>
      <c r="AAD424" s="90"/>
      <c r="AAE424" s="90"/>
      <c r="AAF424" s="90"/>
      <c r="AAG424" s="90"/>
      <c r="AAH424" s="90"/>
      <c r="AAI424" s="90"/>
      <c r="AAJ424" s="90"/>
      <c r="AAK424" s="90"/>
      <c r="AAL424" s="90"/>
      <c r="AAM424" s="90"/>
      <c r="AAN424" s="90"/>
      <c r="AAO424" s="90"/>
      <c r="AAP424" s="90"/>
      <c r="AAQ424" s="90"/>
      <c r="AAR424" s="90"/>
      <c r="AAS424" s="90"/>
      <c r="AAT424" s="90"/>
      <c r="AAU424" s="90"/>
      <c r="AAV424" s="90"/>
      <c r="AAW424" s="90"/>
      <c r="AAX424" s="90"/>
      <c r="AAY424" s="90"/>
      <c r="AAZ424" s="90"/>
      <c r="ABA424" s="90"/>
      <c r="ABB424" s="90"/>
      <c r="ABC424" s="90"/>
      <c r="ABD424" s="90"/>
      <c r="ABE424" s="90"/>
      <c r="ABF424" s="90"/>
      <c r="ABG424" s="90"/>
      <c r="ABH424" s="90"/>
      <c r="ABI424" s="90"/>
      <c r="ABJ424" s="90"/>
      <c r="ABK424" s="90"/>
      <c r="ABL424" s="90"/>
      <c r="ABM424" s="90"/>
      <c r="ABN424" s="90"/>
      <c r="ABO424" s="90"/>
      <c r="ABP424" s="90"/>
      <c r="ABQ424" s="90"/>
      <c r="ABR424" s="90"/>
      <c r="ABS424" s="90"/>
      <c r="ABT424" s="90"/>
      <c r="ABU424" s="90"/>
      <c r="ABV424" s="90"/>
      <c r="ABW424" s="90"/>
      <c r="ABX424" s="90"/>
      <c r="ABY424" s="90"/>
      <c r="ABZ424" s="90"/>
      <c r="ACA424" s="90"/>
      <c r="ACB424" s="90"/>
      <c r="ACC424" s="90"/>
      <c r="ACD424" s="90"/>
      <c r="ACE424" s="90"/>
      <c r="ACF424" s="90"/>
      <c r="ACG424" s="90"/>
      <c r="ACH424" s="90"/>
      <c r="ACI424" s="90"/>
      <c r="ACJ424" s="90"/>
      <c r="ACK424" s="90"/>
      <c r="ACL424" s="90"/>
      <c r="ACM424" s="90"/>
      <c r="ACN424" s="90"/>
      <c r="ACO424" s="90"/>
      <c r="ACP424" s="90"/>
      <c r="ACQ424" s="90"/>
      <c r="ACR424" s="90"/>
      <c r="ACS424" s="90"/>
      <c r="ACT424" s="90"/>
      <c r="ACU424" s="90"/>
      <c r="ACV424" s="90"/>
      <c r="ACW424" s="90"/>
      <c r="ACX424" s="90"/>
      <c r="ACY424" s="90"/>
      <c r="ACZ424" s="90"/>
      <c r="ADA424" s="90"/>
      <c r="ADB424" s="90"/>
      <c r="ADC424" s="90"/>
      <c r="ADD424" s="90"/>
      <c r="ADE424" s="90"/>
      <c r="ADF424" s="90"/>
      <c r="ADG424" s="90"/>
      <c r="ADH424" s="90"/>
      <c r="ADI424" s="90"/>
      <c r="ADJ424" s="90"/>
      <c r="ADK424" s="90"/>
      <c r="ADL424" s="90"/>
      <c r="ADM424" s="90"/>
      <c r="ADN424" s="90"/>
      <c r="ADO424" s="90"/>
      <c r="ADP424" s="90"/>
      <c r="ADQ424" s="90"/>
      <c r="ADR424" s="90"/>
      <c r="ADS424" s="90"/>
      <c r="ADT424" s="90"/>
      <c r="ADU424" s="90"/>
      <c r="ADV424" s="90"/>
      <c r="ADW424" s="90"/>
      <c r="ADX424" s="90"/>
      <c r="ADY424" s="90"/>
      <c r="ADZ424" s="90"/>
      <c r="AEA424" s="90"/>
      <c r="AEB424" s="90"/>
      <c r="AEC424" s="90"/>
      <c r="AED424" s="90"/>
      <c r="AEE424" s="90"/>
      <c r="AEF424" s="90"/>
      <c r="AEG424" s="90"/>
      <c r="AEH424" s="90"/>
      <c r="AEI424" s="90"/>
      <c r="AEJ424" s="90"/>
      <c r="AEK424" s="90"/>
      <c r="AEL424" s="90"/>
      <c r="AEM424" s="90"/>
      <c r="AEN424" s="90"/>
      <c r="AEO424" s="90"/>
      <c r="AEP424" s="90"/>
      <c r="AEQ424" s="90"/>
      <c r="AER424" s="90"/>
      <c r="AES424" s="90"/>
      <c r="AET424" s="90"/>
      <c r="AEU424" s="90"/>
      <c r="AEV424" s="90"/>
      <c r="AEW424" s="90"/>
      <c r="AEX424" s="90"/>
      <c r="AEY424" s="90"/>
      <c r="AEZ424" s="90"/>
      <c r="AFA424" s="90"/>
      <c r="AFB424" s="90"/>
      <c r="AFC424" s="90"/>
      <c r="AFD424" s="90"/>
      <c r="AFE424" s="90"/>
      <c r="AFF424" s="90"/>
      <c r="AFG424" s="90"/>
      <c r="AFH424" s="90"/>
      <c r="AFI424" s="90"/>
      <c r="AFJ424" s="90"/>
      <c r="AFK424" s="90"/>
      <c r="AFL424" s="90"/>
      <c r="AFM424" s="90"/>
      <c r="AFN424" s="90"/>
      <c r="AFO424" s="90"/>
      <c r="AFP424" s="90"/>
      <c r="AFQ424" s="90"/>
      <c r="AFR424" s="90"/>
      <c r="AFS424" s="90"/>
      <c r="AFT424" s="90"/>
      <c r="AFU424" s="90"/>
      <c r="AFV424" s="90"/>
      <c r="AFW424" s="90"/>
      <c r="AFX424" s="90"/>
      <c r="AFY424" s="90"/>
      <c r="AFZ424" s="90"/>
      <c r="AGA424" s="90"/>
      <c r="AGB424" s="90"/>
      <c r="AGC424" s="90"/>
      <c r="AGD424" s="90"/>
      <c r="AGE424" s="90"/>
      <c r="AGF424" s="90"/>
      <c r="AGG424" s="90"/>
      <c r="AGH424" s="90"/>
      <c r="AGI424" s="90"/>
      <c r="AGJ424" s="90"/>
      <c r="AGK424" s="90"/>
      <c r="AGL424" s="90"/>
      <c r="AGM424" s="90"/>
      <c r="AGN424" s="90"/>
      <c r="AGO424" s="90"/>
      <c r="AGP424" s="90"/>
      <c r="AGQ424" s="90"/>
      <c r="AGR424" s="90"/>
      <c r="AGS424" s="90"/>
      <c r="AGT424" s="90"/>
      <c r="AGU424" s="90"/>
      <c r="AGV424" s="90"/>
      <c r="AGW424" s="90"/>
      <c r="AGX424" s="90"/>
      <c r="AGY424" s="90"/>
      <c r="AGZ424" s="90"/>
      <c r="AHA424" s="90"/>
      <c r="AHB424" s="90"/>
      <c r="AHC424" s="90"/>
      <c r="AHD424" s="90"/>
      <c r="AHE424" s="90"/>
      <c r="AHF424" s="90"/>
      <c r="AHG424" s="90"/>
      <c r="AHH424" s="90"/>
      <c r="AHI424" s="90"/>
      <c r="AHJ424" s="90"/>
      <c r="AHK424" s="90"/>
      <c r="AHL424" s="90"/>
      <c r="AHM424" s="90"/>
      <c r="AHN424" s="90"/>
      <c r="AHO424" s="90"/>
      <c r="AHP424" s="90"/>
      <c r="AHQ424" s="90"/>
      <c r="AHR424" s="90"/>
      <c r="AHS424" s="90"/>
      <c r="AHT424" s="90"/>
      <c r="AHU424" s="90"/>
      <c r="AHV424" s="90"/>
      <c r="AHW424" s="90"/>
      <c r="AHX424" s="90"/>
      <c r="AHY424" s="90"/>
      <c r="AHZ424" s="90"/>
      <c r="AIA424" s="90"/>
      <c r="AIB424" s="90"/>
      <c r="AIC424" s="90"/>
      <c r="AID424" s="90"/>
      <c r="AIE424" s="90"/>
      <c r="AIF424" s="90"/>
      <c r="AIG424" s="90"/>
      <c r="AIH424" s="90"/>
      <c r="AII424" s="90"/>
      <c r="AIJ424" s="90"/>
      <c r="AIK424" s="90"/>
      <c r="AIL424" s="90"/>
      <c r="AIM424" s="90"/>
      <c r="AIN424" s="90"/>
      <c r="AIO424" s="90"/>
      <c r="AIP424" s="90"/>
      <c r="AIQ424" s="90"/>
      <c r="AIR424" s="90"/>
      <c r="AIS424" s="90"/>
      <c r="AIT424" s="90"/>
      <c r="AIU424" s="90"/>
      <c r="AIV424" s="90"/>
      <c r="AIW424" s="90"/>
      <c r="AIX424" s="90"/>
      <c r="AIY424" s="90"/>
      <c r="AIZ424" s="90"/>
      <c r="AJA424" s="90"/>
      <c r="AJB424" s="90"/>
      <c r="AJC424" s="90"/>
      <c r="AJD424" s="90"/>
      <c r="AJE424" s="90"/>
      <c r="AJF424" s="90"/>
      <c r="AJG424" s="90"/>
      <c r="AJH424" s="90"/>
      <c r="AJI424" s="90"/>
      <c r="AJJ424" s="90"/>
      <c r="AJK424" s="90"/>
      <c r="AJL424" s="90"/>
      <c r="AJM424" s="90"/>
      <c r="AJN424" s="90"/>
      <c r="AJO424" s="90"/>
      <c r="AJP424" s="90"/>
      <c r="AJQ424" s="90"/>
      <c r="AJR424" s="90"/>
      <c r="AJS424" s="90"/>
      <c r="AJT424" s="90"/>
      <c r="AJU424" s="90"/>
      <c r="AJV424" s="90"/>
      <c r="AJW424" s="90"/>
      <c r="AJX424" s="90"/>
      <c r="AJY424" s="90"/>
      <c r="AJZ424" s="90"/>
      <c r="AKA424" s="90"/>
      <c r="AKB424" s="90"/>
      <c r="AKC424" s="90"/>
      <c r="AKD424" s="90"/>
      <c r="AKE424" s="90"/>
      <c r="AKF424" s="90"/>
      <c r="AKG424" s="90"/>
      <c r="AKH424" s="90"/>
      <c r="AKI424" s="90"/>
      <c r="AKJ424" s="90"/>
      <c r="AKK424" s="90"/>
      <c r="AKL424" s="90"/>
      <c r="AKM424" s="90"/>
      <c r="AKN424" s="90"/>
      <c r="AKO424" s="90"/>
      <c r="AKP424" s="90"/>
      <c r="AKQ424" s="90"/>
      <c r="AKR424" s="90"/>
      <c r="AKS424" s="90"/>
      <c r="AKT424" s="90"/>
      <c r="AKU424" s="90"/>
      <c r="AKV424" s="90"/>
      <c r="AKW424" s="90"/>
      <c r="AKX424" s="90"/>
      <c r="AKY424" s="90"/>
      <c r="AKZ424" s="90"/>
      <c r="ALA424" s="90"/>
      <c r="ALB424" s="90"/>
      <c r="ALC424" s="90"/>
      <c r="ALD424" s="90"/>
      <c r="ALE424" s="90"/>
      <c r="ALF424" s="90"/>
      <c r="ALG424" s="90"/>
      <c r="ALH424" s="90"/>
      <c r="ALI424" s="90"/>
      <c r="ALJ424" s="90"/>
      <c r="ALK424" s="90"/>
      <c r="ALL424" s="90"/>
      <c r="ALM424" s="90"/>
      <c r="ALN424" s="90"/>
      <c r="ALO424" s="90"/>
      <c r="ALP424" s="90"/>
      <c r="ALQ424" s="90"/>
      <c r="ALR424" s="90"/>
      <c r="ALS424" s="90"/>
      <c r="ALT424" s="90"/>
      <c r="ALU424" s="90"/>
      <c r="ALV424" s="90"/>
      <c r="ALW424" s="90"/>
      <c r="ALX424" s="90"/>
      <c r="ALY424" s="90"/>
      <c r="ALZ424" s="90"/>
      <c r="AMA424" s="90"/>
      <c r="AMB424" s="90"/>
      <c r="AMC424" s="90"/>
      <c r="AMD424" s="90"/>
      <c r="AME424" s="90"/>
      <c r="AMF424" s="90"/>
      <c r="AMG424" s="90"/>
      <c r="AMH424" s="90"/>
    </row>
    <row r="425" spans="1:1022" ht="79.5" customHeight="1">
      <c r="A425" s="430">
        <v>139</v>
      </c>
      <c r="B425" s="433" t="s">
        <v>712</v>
      </c>
      <c r="C425" s="367"/>
      <c r="D425" s="433" t="s">
        <v>209</v>
      </c>
      <c r="E425" s="433" t="s">
        <v>1516</v>
      </c>
      <c r="F425" s="427"/>
      <c r="G425" s="424"/>
      <c r="H425" s="368"/>
      <c r="I425" s="425"/>
      <c r="J425" s="136" t="s">
        <v>735</v>
      </c>
      <c r="K425" s="137" t="s">
        <v>2063</v>
      </c>
      <c r="L425" s="425"/>
      <c r="M425" s="425"/>
      <c r="N425" s="426"/>
      <c r="O425" s="369"/>
      <c r="P425" s="391"/>
      <c r="Q425" s="385"/>
      <c r="R425" s="393"/>
      <c r="S425" s="394"/>
      <c r="T425" s="385"/>
      <c r="U425" s="386"/>
      <c r="V425" s="136" t="s">
        <v>112</v>
      </c>
      <c r="W425" s="116" t="s">
        <v>2064</v>
      </c>
      <c r="X425" s="117" t="s">
        <v>2065</v>
      </c>
      <c r="Y425" s="118" t="s">
        <v>1298</v>
      </c>
      <c r="Z425" s="119" t="s">
        <v>913</v>
      </c>
      <c r="AA425" s="120" t="str">
        <f t="shared" si="454"/>
        <v>Probabilidad</v>
      </c>
      <c r="AB425" s="121" t="s">
        <v>727</v>
      </c>
      <c r="AC425" s="121" t="s">
        <v>728</v>
      </c>
      <c r="AD425" s="122" t="str">
        <f t="shared" si="452"/>
        <v>40%</v>
      </c>
      <c r="AE425" s="121" t="s">
        <v>729</v>
      </c>
      <c r="AF425" s="121" t="s">
        <v>730</v>
      </c>
      <c r="AG425" s="121" t="s">
        <v>955</v>
      </c>
      <c r="AH425" s="123">
        <f>IFERROR(IF(AND(AA424="Probabilidad",AA425="Probabilidad"),(AI424-(+AI424*AD425)),IF(AND(AA425="Probabilidad",AA424="Impacto"),(AI424-(+AI424*AD425)),IF(AA425="Impacto",AI424,""))),"")</f>
        <v>0.216</v>
      </c>
      <c r="AI425" s="122">
        <f t="shared" si="453"/>
        <v>0.216</v>
      </c>
      <c r="AJ425" s="387"/>
      <c r="AK425" s="388"/>
      <c r="AL425" s="124">
        <f t="shared" ref="AL425:AL430" si="583">IFERROR(IF(AND(AA424="Impacto",AA425="Impacto"),(AL424-(+AL424*AD425)),IF(AND(AA425="Impacto",AA424="Probabilidad"),(AL424-(+AL424*AD425)),IF(AA425="Probabilidad",AL424,""))),"")</f>
        <v>0.6</v>
      </c>
      <c r="AM425" s="389"/>
      <c r="AN425" s="388"/>
      <c r="AO425" s="384"/>
      <c r="AP425" s="367"/>
      <c r="AQ425" s="120" t="s">
        <v>118</v>
      </c>
      <c r="AR425" s="119" t="s">
        <v>2066</v>
      </c>
      <c r="AS425" s="119" t="s">
        <v>913</v>
      </c>
      <c r="AT425" s="126">
        <v>44834</v>
      </c>
      <c r="AU425" s="127" t="s">
        <v>733</v>
      </c>
      <c r="AV425" s="371"/>
      <c r="AW425" s="142" t="s">
        <v>112</v>
      </c>
      <c r="AX425" s="264" t="s">
        <v>2866</v>
      </c>
      <c r="AY425" s="265" t="s">
        <v>3330</v>
      </c>
      <c r="AZ425" s="265" t="s">
        <v>3312</v>
      </c>
      <c r="BA425" s="143" t="s">
        <v>118</v>
      </c>
      <c r="BB425" s="264" t="s">
        <v>2866</v>
      </c>
      <c r="BC425" s="265" t="s">
        <v>3352</v>
      </c>
      <c r="BD425" s="265" t="s">
        <v>3312</v>
      </c>
      <c r="BE425" s="373"/>
      <c r="BF425" s="374"/>
      <c r="BG425" s="374"/>
      <c r="BH425" s="131"/>
    </row>
    <row r="426" spans="1:1022" ht="106.5" customHeight="1">
      <c r="A426" s="430">
        <v>139</v>
      </c>
      <c r="B426" s="433" t="s">
        <v>712</v>
      </c>
      <c r="C426" s="367"/>
      <c r="D426" s="433" t="s">
        <v>209</v>
      </c>
      <c r="E426" s="433" t="s">
        <v>1516</v>
      </c>
      <c r="F426" s="427"/>
      <c r="G426" s="424"/>
      <c r="H426" s="368"/>
      <c r="I426" s="425"/>
      <c r="J426" s="136" t="s">
        <v>741</v>
      </c>
      <c r="K426" s="137" t="s">
        <v>2067</v>
      </c>
      <c r="L426" s="425"/>
      <c r="M426" s="425"/>
      <c r="N426" s="426"/>
      <c r="O426" s="369"/>
      <c r="P426" s="391"/>
      <c r="Q426" s="385"/>
      <c r="R426" s="393"/>
      <c r="S426" s="394"/>
      <c r="T426" s="385"/>
      <c r="U426" s="386"/>
      <c r="V426" s="136" t="s">
        <v>124</v>
      </c>
      <c r="W426" s="116" t="s">
        <v>2068</v>
      </c>
      <c r="X426" s="117" t="s">
        <v>2069</v>
      </c>
      <c r="Y426" s="118" t="s">
        <v>2070</v>
      </c>
      <c r="Z426" s="119" t="s">
        <v>2071</v>
      </c>
      <c r="AA426" s="120" t="str">
        <f t="shared" si="454"/>
        <v>Probabilidad</v>
      </c>
      <c r="AB426" s="121" t="s">
        <v>727</v>
      </c>
      <c r="AC426" s="121" t="s">
        <v>728</v>
      </c>
      <c r="AD426" s="122" t="str">
        <f t="shared" si="452"/>
        <v>40%</v>
      </c>
      <c r="AE426" s="121" t="s">
        <v>729</v>
      </c>
      <c r="AF426" s="121" t="s">
        <v>730</v>
      </c>
      <c r="AG426" s="121" t="s">
        <v>731</v>
      </c>
      <c r="AH426" s="123">
        <f t="shared" ref="AH426:AH430" si="584">IFERROR(IF(AND(AA425="Probabilidad",AA426="Probabilidad"),(AI425-(+AI425*AD426)),IF(AND(AA426="Probabilidad",AA425="Impacto"),(AI425-(+AI425*AD426)),IF(AA426="Impacto",AI425,""))),"")</f>
        <v>0.12959999999999999</v>
      </c>
      <c r="AI426" s="122">
        <f t="shared" si="453"/>
        <v>0.12959999999999999</v>
      </c>
      <c r="AJ426" s="387"/>
      <c r="AK426" s="388"/>
      <c r="AL426" s="124">
        <f t="shared" si="583"/>
        <v>0.6</v>
      </c>
      <c r="AM426" s="389"/>
      <c r="AN426" s="388"/>
      <c r="AO426" s="384"/>
      <c r="AP426" s="367"/>
      <c r="AQ426" s="120" t="s">
        <v>128</v>
      </c>
      <c r="AR426" s="119" t="s">
        <v>2072</v>
      </c>
      <c r="AS426" s="119" t="s">
        <v>913</v>
      </c>
      <c r="AT426" s="126">
        <v>44834</v>
      </c>
      <c r="AU426" s="127" t="s">
        <v>733</v>
      </c>
      <c r="AV426" s="371"/>
      <c r="AW426" s="142" t="s">
        <v>124</v>
      </c>
      <c r="AX426" s="264" t="s">
        <v>2866</v>
      </c>
      <c r="AY426" s="265" t="s">
        <v>3736</v>
      </c>
      <c r="AZ426" s="265" t="s">
        <v>3737</v>
      </c>
      <c r="BA426" s="143" t="s">
        <v>128</v>
      </c>
      <c r="BB426" s="264" t="s">
        <v>2866</v>
      </c>
      <c r="BC426" s="265" t="s">
        <v>3353</v>
      </c>
      <c r="BD426" s="265" t="s">
        <v>3312</v>
      </c>
      <c r="BE426" s="373"/>
      <c r="BF426" s="374"/>
      <c r="BG426" s="374"/>
      <c r="BH426" s="131"/>
    </row>
    <row r="427" spans="1:1022" ht="87" customHeight="1">
      <c r="A427" s="430">
        <v>139</v>
      </c>
      <c r="B427" s="433" t="s">
        <v>712</v>
      </c>
      <c r="C427" s="367"/>
      <c r="D427" s="433" t="s">
        <v>209</v>
      </c>
      <c r="E427" s="433" t="s">
        <v>1516</v>
      </c>
      <c r="F427" s="427"/>
      <c r="G427" s="424"/>
      <c r="H427" s="368"/>
      <c r="I427" s="425"/>
      <c r="J427" s="136" t="s">
        <v>749</v>
      </c>
      <c r="K427" s="137" t="s">
        <v>1536</v>
      </c>
      <c r="L427" s="425"/>
      <c r="M427" s="425"/>
      <c r="N427" s="426"/>
      <c r="O427" s="369"/>
      <c r="P427" s="391"/>
      <c r="Q427" s="385"/>
      <c r="R427" s="393"/>
      <c r="S427" s="394"/>
      <c r="T427" s="385"/>
      <c r="U427" s="386"/>
      <c r="V427" s="136" t="s">
        <v>131</v>
      </c>
      <c r="W427" s="116" t="s">
        <v>2073</v>
      </c>
      <c r="X427" s="117" t="s">
        <v>2074</v>
      </c>
      <c r="Y427" s="118" t="s">
        <v>94</v>
      </c>
      <c r="Z427" s="119" t="s">
        <v>913</v>
      </c>
      <c r="AA427" s="120" t="str">
        <f t="shared" si="454"/>
        <v>Probabilidad</v>
      </c>
      <c r="AB427" s="121" t="s">
        <v>727</v>
      </c>
      <c r="AC427" s="121" t="s">
        <v>728</v>
      </c>
      <c r="AD427" s="122" t="str">
        <f t="shared" si="452"/>
        <v>40%</v>
      </c>
      <c r="AE427" s="121" t="s">
        <v>954</v>
      </c>
      <c r="AF427" s="121" t="s">
        <v>730</v>
      </c>
      <c r="AG427" s="121" t="s">
        <v>955</v>
      </c>
      <c r="AH427" s="123">
        <f t="shared" si="584"/>
        <v>7.7759999999999996E-2</v>
      </c>
      <c r="AI427" s="122">
        <f t="shared" si="453"/>
        <v>7.7759999999999996E-2</v>
      </c>
      <c r="AJ427" s="387"/>
      <c r="AK427" s="388"/>
      <c r="AL427" s="124">
        <f t="shared" si="583"/>
        <v>0.6</v>
      </c>
      <c r="AM427" s="389"/>
      <c r="AN427" s="388"/>
      <c r="AO427" s="384"/>
      <c r="AP427" s="367"/>
      <c r="AQ427" s="120" t="s">
        <v>136</v>
      </c>
      <c r="AR427" s="119" t="s">
        <v>2075</v>
      </c>
      <c r="AS427" s="119" t="s">
        <v>913</v>
      </c>
      <c r="AT427" s="126">
        <v>44834</v>
      </c>
      <c r="AU427" s="127" t="s">
        <v>733</v>
      </c>
      <c r="AV427" s="371"/>
      <c r="AW427" s="142" t="s">
        <v>131</v>
      </c>
      <c r="AX427" s="264" t="s">
        <v>2866</v>
      </c>
      <c r="AY427" s="265" t="s">
        <v>3331</v>
      </c>
      <c r="AZ427" s="265" t="s">
        <v>3307</v>
      </c>
      <c r="BA427" s="143" t="s">
        <v>136</v>
      </c>
      <c r="BB427" s="264" t="s">
        <v>2866</v>
      </c>
      <c r="BC427" s="265" t="s">
        <v>3354</v>
      </c>
      <c r="BD427" s="265" t="s">
        <v>3307</v>
      </c>
      <c r="BE427" s="373"/>
      <c r="BF427" s="374"/>
      <c r="BG427" s="374"/>
      <c r="BH427" s="131"/>
    </row>
    <row r="428" spans="1:1022" ht="99.75" customHeight="1">
      <c r="A428" s="430">
        <v>139</v>
      </c>
      <c r="B428" s="433" t="s">
        <v>712</v>
      </c>
      <c r="C428" s="367"/>
      <c r="D428" s="433" t="s">
        <v>209</v>
      </c>
      <c r="E428" s="433" t="s">
        <v>1516</v>
      </c>
      <c r="F428" s="427"/>
      <c r="G428" s="424"/>
      <c r="H428" s="368"/>
      <c r="I428" s="425"/>
      <c r="J428" s="136" t="s">
        <v>756</v>
      </c>
      <c r="K428" s="137" t="s">
        <v>2076</v>
      </c>
      <c r="L428" s="425"/>
      <c r="M428" s="425"/>
      <c r="N428" s="426"/>
      <c r="O428" s="369"/>
      <c r="P428" s="391"/>
      <c r="Q428" s="385"/>
      <c r="R428" s="393"/>
      <c r="S428" s="394"/>
      <c r="T428" s="385"/>
      <c r="U428" s="386"/>
      <c r="V428" s="136" t="s">
        <v>139</v>
      </c>
      <c r="W428" s="116" t="s">
        <v>2077</v>
      </c>
      <c r="X428" s="117" t="s">
        <v>2078</v>
      </c>
      <c r="Y428" s="118" t="s">
        <v>94</v>
      </c>
      <c r="Z428" s="119" t="s">
        <v>913</v>
      </c>
      <c r="AA428" s="120" t="str">
        <f t="shared" si="454"/>
        <v>Probabilidad</v>
      </c>
      <c r="AB428" s="121" t="s">
        <v>727</v>
      </c>
      <c r="AC428" s="121" t="s">
        <v>728</v>
      </c>
      <c r="AD428" s="122" t="str">
        <f t="shared" si="452"/>
        <v>40%</v>
      </c>
      <c r="AE428" s="121" t="s">
        <v>954</v>
      </c>
      <c r="AF428" s="121" t="s">
        <v>809</v>
      </c>
      <c r="AG428" s="121" t="s">
        <v>955</v>
      </c>
      <c r="AH428" s="123">
        <f t="shared" si="584"/>
        <v>4.6655999999999996E-2</v>
      </c>
      <c r="AI428" s="122">
        <f t="shared" si="453"/>
        <v>4.6655999999999996E-2</v>
      </c>
      <c r="AJ428" s="387"/>
      <c r="AK428" s="388"/>
      <c r="AL428" s="124">
        <f t="shared" si="583"/>
        <v>0.6</v>
      </c>
      <c r="AM428" s="389"/>
      <c r="AN428" s="388"/>
      <c r="AO428" s="384"/>
      <c r="AP428" s="367"/>
      <c r="AQ428" s="120" t="s">
        <v>145</v>
      </c>
      <c r="AR428" s="119" t="s">
        <v>2079</v>
      </c>
      <c r="AS428" s="119" t="s">
        <v>913</v>
      </c>
      <c r="AT428" s="126">
        <v>44834</v>
      </c>
      <c r="AU428" s="127" t="s">
        <v>733</v>
      </c>
      <c r="AV428" s="371"/>
      <c r="AW428" s="142" t="s">
        <v>139</v>
      </c>
      <c r="AX428" s="264" t="s">
        <v>2866</v>
      </c>
      <c r="AY428" s="265" t="s">
        <v>3332</v>
      </c>
      <c r="AZ428" s="265" t="s">
        <v>3312</v>
      </c>
      <c r="BA428" s="143" t="s">
        <v>145</v>
      </c>
      <c r="BB428" s="264" t="s">
        <v>2866</v>
      </c>
      <c r="BC428" s="265" t="s">
        <v>3355</v>
      </c>
      <c r="BD428" s="265" t="s">
        <v>3336</v>
      </c>
      <c r="BE428" s="373"/>
      <c r="BF428" s="374"/>
      <c r="BG428" s="374"/>
      <c r="BH428" s="131"/>
    </row>
    <row r="429" spans="1:1022" ht="84.75" customHeight="1">
      <c r="A429" s="430">
        <v>139</v>
      </c>
      <c r="B429" s="433" t="s">
        <v>712</v>
      </c>
      <c r="C429" s="367"/>
      <c r="D429" s="433" t="s">
        <v>209</v>
      </c>
      <c r="E429" s="433" t="s">
        <v>1516</v>
      </c>
      <c r="F429" s="427"/>
      <c r="G429" s="424"/>
      <c r="H429" s="368"/>
      <c r="I429" s="425"/>
      <c r="J429" s="136" t="s">
        <v>757</v>
      </c>
      <c r="K429" s="137" t="s">
        <v>2080</v>
      </c>
      <c r="L429" s="425"/>
      <c r="M429" s="425"/>
      <c r="N429" s="426"/>
      <c r="O429" s="369"/>
      <c r="P429" s="391"/>
      <c r="Q429" s="385"/>
      <c r="R429" s="393"/>
      <c r="S429" s="394"/>
      <c r="T429" s="385"/>
      <c r="U429" s="386"/>
      <c r="V429" s="136" t="s">
        <v>150</v>
      </c>
      <c r="W429" s="116" t="s">
        <v>2081</v>
      </c>
      <c r="X429" s="117" t="s">
        <v>2082</v>
      </c>
      <c r="Y429" s="118" t="s">
        <v>94</v>
      </c>
      <c r="Z429" s="119" t="s">
        <v>913</v>
      </c>
      <c r="AA429" s="120" t="str">
        <f>IF(OR(AB429="Preventivo",AB429="Detectivo"),"Probabilidad",IF(AB429="Correctivo","Impacto",""))</f>
        <v>Probabilidad</v>
      </c>
      <c r="AB429" s="121" t="s">
        <v>727</v>
      </c>
      <c r="AC429" s="121" t="s">
        <v>728</v>
      </c>
      <c r="AD429" s="122" t="str">
        <f>IF(AND(AB429="Preventivo",AC429="Automático"),"50%",IF(AND(AB429="Preventivo",AC429="Manual"),"40%",IF(AND(AB429="Detectivo",AC429="Automático"),"40%",IF(AND(AB429="Detectivo",AC429="Manual"),"30%",IF(AND(AB429="Correctivo",AC429="Automático"),"35%",IF(AND(AB429="Correctivo",AC429="Manual"),"25%",""))))))</f>
        <v>40%</v>
      </c>
      <c r="AE429" s="121" t="s">
        <v>954</v>
      </c>
      <c r="AF429" s="121" t="s">
        <v>730</v>
      </c>
      <c r="AG429" s="121" t="s">
        <v>955</v>
      </c>
      <c r="AH429" s="123">
        <f t="shared" si="584"/>
        <v>2.7993599999999997E-2</v>
      </c>
      <c r="AI429" s="122">
        <f>AH429</f>
        <v>2.7993599999999997E-2</v>
      </c>
      <c r="AJ429" s="387"/>
      <c r="AK429" s="388"/>
      <c r="AL429" s="124">
        <f t="shared" si="583"/>
        <v>0.6</v>
      </c>
      <c r="AM429" s="389"/>
      <c r="AN429" s="388"/>
      <c r="AO429" s="384"/>
      <c r="AP429" s="367"/>
      <c r="AQ429" s="120" t="s">
        <v>155</v>
      </c>
      <c r="AR429" s="119" t="s">
        <v>2083</v>
      </c>
      <c r="AS429" s="119" t="s">
        <v>913</v>
      </c>
      <c r="AT429" s="126">
        <v>44834</v>
      </c>
      <c r="AU429" s="127" t="s">
        <v>733</v>
      </c>
      <c r="AV429" s="371"/>
      <c r="AW429" s="142" t="s">
        <v>150</v>
      </c>
      <c r="AX429" s="264" t="s">
        <v>2866</v>
      </c>
      <c r="AY429" s="265" t="s">
        <v>3333</v>
      </c>
      <c r="AZ429" s="265" t="s">
        <v>3334</v>
      </c>
      <c r="BA429" s="143" t="s">
        <v>155</v>
      </c>
      <c r="BB429" s="264" t="s">
        <v>2866</v>
      </c>
      <c r="BC429" s="265" t="s">
        <v>3356</v>
      </c>
      <c r="BD429" s="265" t="s">
        <v>3334</v>
      </c>
      <c r="BE429" s="373"/>
      <c r="BF429" s="374"/>
      <c r="BG429" s="374"/>
      <c r="BH429" s="131"/>
    </row>
    <row r="430" spans="1:1022" ht="73.5" customHeight="1">
      <c r="A430" s="431">
        <v>139</v>
      </c>
      <c r="B430" s="434" t="s">
        <v>712</v>
      </c>
      <c r="C430" s="367"/>
      <c r="D430" s="434" t="s">
        <v>209</v>
      </c>
      <c r="E430" s="434" t="s">
        <v>1516</v>
      </c>
      <c r="F430" s="427"/>
      <c r="G430" s="424"/>
      <c r="H430" s="368"/>
      <c r="I430" s="425"/>
      <c r="J430" s="136" t="s">
        <v>758</v>
      </c>
      <c r="K430" s="137" t="s">
        <v>2084</v>
      </c>
      <c r="L430" s="425"/>
      <c r="M430" s="425"/>
      <c r="N430" s="426"/>
      <c r="O430" s="369"/>
      <c r="P430" s="392"/>
      <c r="Q430" s="385"/>
      <c r="R430" s="393"/>
      <c r="S430" s="394"/>
      <c r="T430" s="385"/>
      <c r="U430" s="386"/>
      <c r="V430" s="136" t="s">
        <v>161</v>
      </c>
      <c r="W430" s="116" t="s">
        <v>2085</v>
      </c>
      <c r="X430" s="117" t="s">
        <v>2086</v>
      </c>
      <c r="Y430" s="118" t="s">
        <v>94</v>
      </c>
      <c r="Z430" s="119" t="s">
        <v>913</v>
      </c>
      <c r="AA430" s="120" t="str">
        <f>IF(OR(AB430="Preventivo",AB430="Detectivo"),"Probabilidad",IF(AB430="Correctivo","Impacto",""))</f>
        <v>Probabilidad</v>
      </c>
      <c r="AB430" s="121" t="s">
        <v>727</v>
      </c>
      <c r="AC430" s="121" t="s">
        <v>728</v>
      </c>
      <c r="AD430" s="122" t="str">
        <f>IF(AND(AB430="Preventivo",AC430="Automático"),"50%",IF(AND(AB430="Preventivo",AC430="Manual"),"40%",IF(AND(AB430="Detectivo",AC430="Automático"),"40%",IF(AND(AB430="Detectivo",AC430="Manual"),"30%",IF(AND(AB430="Correctivo",AC430="Automático"),"35%",IF(AND(AB430="Correctivo",AC430="Manual"),"25%",""))))))</f>
        <v>40%</v>
      </c>
      <c r="AE430" s="121" t="s">
        <v>954</v>
      </c>
      <c r="AF430" s="121" t="s">
        <v>730</v>
      </c>
      <c r="AG430" s="121" t="s">
        <v>955</v>
      </c>
      <c r="AH430" s="123">
        <f t="shared" si="584"/>
        <v>1.6796159999999997E-2</v>
      </c>
      <c r="AI430" s="122">
        <f>AH430</f>
        <v>1.6796159999999997E-2</v>
      </c>
      <c r="AJ430" s="387"/>
      <c r="AK430" s="388"/>
      <c r="AL430" s="124">
        <f t="shared" si="583"/>
        <v>0.6</v>
      </c>
      <c r="AM430" s="389"/>
      <c r="AN430" s="388"/>
      <c r="AO430" s="384"/>
      <c r="AP430" s="367"/>
      <c r="AQ430" s="120" t="s">
        <v>162</v>
      </c>
      <c r="AR430" s="119" t="s">
        <v>2087</v>
      </c>
      <c r="AS430" s="119" t="s">
        <v>913</v>
      </c>
      <c r="AT430" s="126">
        <v>44834</v>
      </c>
      <c r="AU430" s="127" t="s">
        <v>733</v>
      </c>
      <c r="AV430" s="372"/>
      <c r="AW430" s="142" t="s">
        <v>161</v>
      </c>
      <c r="AX430" s="264" t="s">
        <v>2866</v>
      </c>
      <c r="AY430" s="265" t="s">
        <v>3335</v>
      </c>
      <c r="AZ430" s="265" t="s">
        <v>3307</v>
      </c>
      <c r="BA430" s="143" t="s">
        <v>162</v>
      </c>
      <c r="BB430" s="264" t="s">
        <v>2866</v>
      </c>
      <c r="BC430" s="265" t="s">
        <v>3357</v>
      </c>
      <c r="BD430" s="265" t="s">
        <v>3358</v>
      </c>
      <c r="BE430" s="373"/>
      <c r="BF430" s="374"/>
      <c r="BG430" s="374"/>
      <c r="BH430" s="131"/>
    </row>
    <row r="431" spans="1:1022" s="144" customFormat="1" ht="69.95" customHeight="1">
      <c r="A431" s="429">
        <v>140</v>
      </c>
      <c r="B431" s="432" t="s">
        <v>712</v>
      </c>
      <c r="C431" s="367" t="s">
        <v>713</v>
      </c>
      <c r="D431" s="432" t="s">
        <v>268</v>
      </c>
      <c r="E431" s="432" t="s">
        <v>269</v>
      </c>
      <c r="F431" s="401" t="s">
        <v>937</v>
      </c>
      <c r="G431" s="424" t="s">
        <v>2088</v>
      </c>
      <c r="H431" s="368" t="str">
        <f>IF(B431="Seguridad_Información","Posibilidad de "&amp;C431&amp;"con "&amp;M431&amp;" "&amp;"por"&amp;" "&amp;I431&amp;" "&amp;"debido a"&amp;" "&amp;L431,"Posibilidad de"&amp;" "&amp;M431&amp;" "&amp;"por"&amp;" "&amp;I431&amp;" debido a"&amp;" "&amp;L431)</f>
        <v>Posibilidad de Afectación Económica y Reputacional por marcación de activos sociales inadecuada debido a información y conocimientos insuficientes para la ejecución del proceso</v>
      </c>
      <c r="I431" s="425" t="s">
        <v>2089</v>
      </c>
      <c r="J431" s="136" t="s">
        <v>717</v>
      </c>
      <c r="K431" s="137" t="s">
        <v>2090</v>
      </c>
      <c r="L431" s="425" t="s">
        <v>2091</v>
      </c>
      <c r="M431" s="425" t="s">
        <v>763</v>
      </c>
      <c r="N431" s="426" t="s">
        <v>2092</v>
      </c>
      <c r="O431" s="369" t="s">
        <v>765</v>
      </c>
      <c r="P431" s="390" t="str">
        <f>IF(OR($O431=[3]Tabla_Probabilidad!$D$30,$O431=[3]Tabla_Probabilidad!$D$32,$O431=[3]Tabla_Probabilidad!$J$32),"Muy Baja",IF(OR($O431=[3]Tabla_Probabilidad!$E$30,$O431=[3]Tabla_Probabilidad!$E$32,$O431=[3]Tabla_Probabilidad!$K$32),"Baja",IF(OR($O431=[3]Tabla_Probabilidad!$F$30,$O431=[3]Tabla_Probabilidad!$F$32,$O431=[3]Tabla_Probabilidad!$L$32),"Media",IF(OR($O431=[3]Tabla_Probabilidad!$G$30,$O431=[3]Tabla_Probabilidad!$G$32,$O431=[3]Tabla_Probabilidad!$M$32),"Alta",IF(OR($O431=[3]Tabla_Probabilidad!$H$30,$O431=[3]Tabla_Probabilidad!$H$32,$O431=[3]Tabla_Probabilidad!$N$32),"Muy Alta","")))))</f>
        <v>Alta</v>
      </c>
      <c r="Q431" s="385">
        <f t="shared" ref="Q431" si="585">IF(P431="","",IF(P431="Muy Baja",0.2,IF(P431="Baja",0.4,IF(P431="Media",0.6,IF(P431="Alta",0.8,IF(P431="Muy Alta",1,))))))</f>
        <v>0.8</v>
      </c>
      <c r="R431" s="393" t="s">
        <v>723</v>
      </c>
      <c r="S431" s="394" t="str">
        <f>IF(OR($R431=[3]Tabla_Impacto!$D$24,$R431=[3]Tabla_Impacto!$D$27,$R431=[3]Tabla_Impacto!$J$24,$R431=[3]Tabla_Impacto!$P$26,$R431=[3]Tabla_Impacto!$V$26,$R431=[3]Tabla_Impacto!$AB$26),"Leve",IF(OR($R431=[3]Tabla_Impacto!$E$24,$R431=[3]Tabla_Impacto!$E$27,$R431=[3]Tabla_Impacto!$K$24,$R431=[3]Tabla_Impacto!$Q$26,$R431=[3]Tabla_Impacto!$W$26,$R431=[3]Tabla_Impacto!$AC$26),"Menor",IF(OR($R431=[3]Tabla_Impacto!$F$24,$R431=[3]Tabla_Impacto!$F$27,$R431=[3]Tabla_Impacto!$L$24,$R431=[3]Tabla_Impacto!$R$26,$R431=[3]Tabla_Impacto!$X$26,$R431=[3]Tabla_Impacto!$AD$26),"Moderado",IF(OR($R431=[3]Tabla_Impacto!$G$24,$R431=[3]Tabla_Impacto!$G$27,$R431=[3]Tabla_Impacto!$M$24,$R431=[3]Tabla_Impacto!$S$26,$R431=[3]Tabla_Impacto!$Y$26,$R431=[3]Tabla_Impacto!$AE$26),"Mayor",IF(OR($R431=[3]Tabla_Impacto!$H$24,$R431=[3]Tabla_Impacto!$H$27,$R431=[3]Tabla_Impacto!$N$24,$R431=[3]Tabla_Impacto!$T$26,$R431=[3]Tabla_Impacto!$Z$26,$R431=[3]Tabla_Impacto!$AF$26),"Catastrófico","")))))</f>
        <v>Moderado</v>
      </c>
      <c r="T431" s="385">
        <f t="shared" ref="T431" si="586">IF(S431="","",IF(S431="Leve",0.2,IF(S431="Menor",0.4,IF(S431="Moderado",0.6,IF(S431="Mayor",0.8,IF(S431="Catastrófico",1,))))))</f>
        <v>0.6</v>
      </c>
      <c r="U431" s="403" t="str">
        <f t="shared" ref="U431" si="587">IF(OR(AND(P431="Muy Baja",S431="Leve"),AND(P431="Muy Baja",S431="Menor"),AND(P431="Baja",S431="Leve")),"Bajo",IF(OR(AND(P431="Muy baja",S431="Moderado"),AND(P431="Baja",S431="Menor"),AND(P431="Baja",S431="Moderado"),AND(P431="Media",S431="Leve"),AND(P431="Media",S431="Menor"),AND(P431="Media",S431="Moderado"),AND(P431="Alta",S431="Leve"),AND(P431="Alta",S431="Menor")),"Moderado",IF(OR(AND(P431="Muy Baja",S431="Mayor"),AND(P431="Baja",S431="Mayor"),AND(P431="Media",S431="Mayor"),AND(P431="Alta",S431="Moderado"),AND(P431="Alta",S431="Mayor"),AND(P431="Muy Alta",S431="Leve"),AND(P431="Muy Alta",S431="Menor"),AND(P431="Muy Alta",S431="Moderado"),AND(P431="Muy Alta",S431="Mayor")),"Alto",IF(OR(AND(P431="Muy Baja",S431="Catastrófico"),AND(P431="Baja",S431="Catastrófico"),AND(P431="Media",S431="Catastrófico"),AND(P431="Alta",S431="Catastrófico"),AND(P431="Muy Alta",S431="Catastrófico")),"Extremo",""))))</f>
        <v>Alto</v>
      </c>
      <c r="V431" s="136" t="s">
        <v>91</v>
      </c>
      <c r="W431" s="116" t="s">
        <v>943</v>
      </c>
      <c r="X431" s="117" t="s">
        <v>2093</v>
      </c>
      <c r="Y431" s="145" t="s">
        <v>945</v>
      </c>
      <c r="Z431" s="134" t="s">
        <v>240</v>
      </c>
      <c r="AA431" s="120" t="str">
        <f t="shared" si="454"/>
        <v>Probabilidad</v>
      </c>
      <c r="AB431" s="121" t="s">
        <v>727</v>
      </c>
      <c r="AC431" s="121" t="s">
        <v>728</v>
      </c>
      <c r="AD431" s="122" t="str">
        <f t="shared" si="452"/>
        <v>40%</v>
      </c>
      <c r="AE431" s="121" t="s">
        <v>729</v>
      </c>
      <c r="AF431" s="121" t="s">
        <v>730</v>
      </c>
      <c r="AG431" s="121" t="s">
        <v>731</v>
      </c>
      <c r="AH431" s="123">
        <f>IFERROR(IF(AA431="Probabilidad",(Q431-(+Q431*AD431)),IF(AA431="Impacto",Q431,"")),"")</f>
        <v>0.48</v>
      </c>
      <c r="AI431" s="122">
        <f t="shared" si="453"/>
        <v>0.48</v>
      </c>
      <c r="AJ431" s="387" t="str">
        <f t="shared" ref="AJ431" si="588">IFERROR(IF(AK431="","",IF(AK431&lt;=0.2,"Muy Baja",IF(AK431&lt;=0.4,"Baja",IF(AK431&lt;=0.6,"Media",IF(AK431&lt;=0.8,"Alta","Muy Alta"))))),"")</f>
        <v>Baja</v>
      </c>
      <c r="AK431" s="388">
        <f t="shared" ref="AK431" si="589">IFERROR(LOOKUP(MAX(AI431:AI437)+1,(AI431:AI437)),"")</f>
        <v>0.23519999999999996</v>
      </c>
      <c r="AL431" s="124">
        <f>IFERROR(IF(AA431="Impacto",(T431-(+T431*AD431)),IF(AA431="Probabilidad",T431,"")),"")</f>
        <v>0.6</v>
      </c>
      <c r="AM431" s="389" t="str">
        <f t="shared" ref="AM431" si="590">IFERROR(IF(AN431="","",IF(AN431&lt;=0.2,"Leve",IF(AN431&lt;=0.4,"Menor",IF(AN431&lt;=0.6,"Moderado",IF(AN431&lt;=0.8,"Mayor","Catastrófico"))))),"")</f>
        <v>Menor</v>
      </c>
      <c r="AN431" s="388">
        <f t="shared" ref="AN431" si="591">IFERROR(LOOKUP(MAX(AL431:AL437)+1,(AL431:AL437)),"")</f>
        <v>0.33749999999999997</v>
      </c>
      <c r="AO431" s="384" t="str">
        <f t="shared" ref="AO431" si="592">IFERROR(IF(OR(AND(AJ431="Muy Baja",AM431="Leve"),AND(AJ431="Muy Baja",AM431="Menor"),AND(AJ431="Baja",AM431="Leve")),"Bajo",IF(OR(AND(AJ431="Muy baja",AM431="Moderado"),AND(AJ431="Baja",AM431="Menor"),AND(AJ431="Baja",AM431="Moderado"),AND(AJ431="Media",AM431="Leve"),AND(AJ431="Media",AM431="Menor"),AND(AJ431="Media",AM431="Moderado"),AND(AJ431="Alta",AM431="Leve"),AND(AJ431="Alta",AM431="Menor")),"Moderado",IF(OR(AND(AJ431="Muy Baja",AM431="Mayor"),AND(AJ431="Baja",AM431="Mayor"),AND(AJ431="Media",AM431="Mayor"),AND(AJ431="Alta",AM431="Moderado"),AND(AJ431="Alta",AM431="Mayor"),AND(AJ431="Muy Alta",AM431="Leve"),AND(AJ431="Muy Alta",AM431="Menor"),AND(AJ431="Muy Alta",AM431="Moderado"),AND(AJ431="Muy Alta",AM431="Mayor")),"Alto",IF(OR(AND(AJ431="Muy Baja",AM431="Catastrófico"),AND(AJ431="Baja",AM431="Catastrófico"),AND(AJ431="Media",AM431="Catastrófico"),AND(AJ431="Alta",AM431="Catastrófico"),AND(AJ431="Muy Alta",AM431="Catastrófico")),"Extremo","")))),"")</f>
        <v>Moderado</v>
      </c>
      <c r="AP431" s="367" t="s">
        <v>821</v>
      </c>
      <c r="AQ431" s="120" t="s">
        <v>105</v>
      </c>
      <c r="AR431" s="134" t="s">
        <v>94</v>
      </c>
      <c r="AS431" s="134" t="s">
        <v>94</v>
      </c>
      <c r="AT431" s="134" t="s">
        <v>94</v>
      </c>
      <c r="AU431" s="134" t="s">
        <v>94</v>
      </c>
      <c r="AV431" s="402" t="s">
        <v>2094</v>
      </c>
      <c r="AW431" s="142" t="s">
        <v>91</v>
      </c>
      <c r="AX431" s="128" t="s">
        <v>2866</v>
      </c>
      <c r="AY431" s="280" t="s">
        <v>3817</v>
      </c>
      <c r="AZ431" s="279" t="s">
        <v>3818</v>
      </c>
      <c r="BA431" s="143" t="s">
        <v>105</v>
      </c>
      <c r="BB431" s="128"/>
      <c r="BC431" s="128"/>
      <c r="BD431" s="128"/>
      <c r="BE431" s="373" t="s">
        <v>2891</v>
      </c>
      <c r="BF431" s="374"/>
      <c r="BG431" s="374"/>
      <c r="BH431" s="131"/>
      <c r="BI431" s="90"/>
      <c r="BJ431" s="90"/>
      <c r="BK431" s="90"/>
      <c r="BL431" s="90"/>
      <c r="BM431" s="90"/>
      <c r="BN431" s="90"/>
      <c r="BO431" s="90"/>
      <c r="BP431" s="90"/>
      <c r="BQ431" s="90"/>
      <c r="BR431" s="90"/>
      <c r="BS431" s="90"/>
      <c r="BT431" s="90"/>
      <c r="BU431" s="90"/>
      <c r="BV431" s="90"/>
      <c r="BW431" s="90"/>
      <c r="BX431" s="90"/>
      <c r="BY431" s="90"/>
      <c r="BZ431" s="90"/>
      <c r="CA431" s="90"/>
      <c r="CB431" s="90"/>
      <c r="CC431" s="90"/>
      <c r="CD431" s="90"/>
      <c r="CE431" s="90"/>
      <c r="CF431" s="90"/>
      <c r="CG431" s="90"/>
      <c r="CH431" s="90"/>
      <c r="CI431" s="90"/>
      <c r="CJ431" s="90"/>
      <c r="CK431" s="90"/>
      <c r="CL431" s="90"/>
      <c r="CM431" s="90"/>
      <c r="CN431" s="90"/>
      <c r="CO431" s="90"/>
      <c r="CP431" s="90"/>
      <c r="CQ431" s="90"/>
      <c r="CR431" s="90"/>
      <c r="CS431" s="90"/>
      <c r="CT431" s="90"/>
      <c r="CU431" s="90"/>
      <c r="CV431" s="90"/>
      <c r="CW431" s="90"/>
      <c r="CX431" s="90"/>
      <c r="CY431" s="90"/>
      <c r="CZ431" s="90"/>
      <c r="DA431" s="90"/>
      <c r="DB431" s="90"/>
      <c r="DC431" s="90"/>
      <c r="DD431" s="90"/>
      <c r="DE431" s="90"/>
      <c r="DF431" s="90"/>
      <c r="DG431" s="90"/>
      <c r="DH431" s="90"/>
      <c r="DI431" s="90"/>
      <c r="DJ431" s="90"/>
      <c r="DK431" s="90"/>
      <c r="DL431" s="90"/>
      <c r="DM431" s="90"/>
      <c r="DN431" s="90"/>
      <c r="DO431" s="90"/>
      <c r="DP431" s="90"/>
      <c r="DQ431" s="90"/>
      <c r="DR431" s="90"/>
      <c r="DS431" s="90"/>
      <c r="DT431" s="90"/>
      <c r="DU431" s="90"/>
      <c r="DV431" s="90"/>
      <c r="DW431" s="90"/>
      <c r="DX431" s="90"/>
      <c r="DY431" s="90"/>
      <c r="DZ431" s="90"/>
      <c r="EA431" s="90"/>
      <c r="EB431" s="90"/>
      <c r="EC431" s="90"/>
      <c r="ED431" s="90"/>
      <c r="EE431" s="90"/>
      <c r="EF431" s="90"/>
      <c r="EG431" s="90"/>
      <c r="EH431" s="90"/>
      <c r="EI431" s="90"/>
      <c r="EJ431" s="90"/>
      <c r="EK431" s="90"/>
      <c r="EL431" s="90"/>
      <c r="EM431" s="90"/>
      <c r="EN431" s="90"/>
      <c r="EO431" s="90"/>
      <c r="EP431" s="90"/>
      <c r="EQ431" s="90"/>
      <c r="ER431" s="90"/>
      <c r="ES431" s="90"/>
      <c r="ET431" s="90"/>
      <c r="EU431" s="90"/>
      <c r="EV431" s="90"/>
      <c r="EW431" s="90"/>
      <c r="EX431" s="90"/>
      <c r="EY431" s="90"/>
      <c r="EZ431" s="90"/>
      <c r="FA431" s="90"/>
      <c r="FB431" s="90"/>
      <c r="FC431" s="90"/>
      <c r="FD431" s="90"/>
      <c r="FE431" s="90"/>
      <c r="FF431" s="90"/>
      <c r="FG431" s="90"/>
      <c r="FH431" s="90"/>
      <c r="FI431" s="90"/>
      <c r="FJ431" s="90"/>
      <c r="FK431" s="90"/>
      <c r="FL431" s="90"/>
      <c r="FM431" s="90"/>
      <c r="FN431" s="90"/>
      <c r="FO431" s="90"/>
      <c r="FP431" s="90"/>
      <c r="FQ431" s="90"/>
      <c r="FR431" s="90"/>
      <c r="FS431" s="90"/>
      <c r="FT431" s="90"/>
      <c r="FU431" s="90"/>
      <c r="FV431" s="90"/>
      <c r="FW431" s="90"/>
      <c r="FX431" s="90"/>
      <c r="FY431" s="90"/>
      <c r="FZ431" s="90"/>
      <c r="GA431" s="90"/>
      <c r="GB431" s="90"/>
      <c r="GC431" s="90"/>
      <c r="GD431" s="90"/>
      <c r="GE431" s="90"/>
      <c r="GF431" s="90"/>
      <c r="GG431" s="90"/>
      <c r="GH431" s="90"/>
      <c r="GI431" s="90"/>
      <c r="GJ431" s="90"/>
      <c r="GK431" s="90"/>
      <c r="GL431" s="90"/>
      <c r="GM431" s="90"/>
      <c r="GN431" s="90"/>
      <c r="GO431" s="90"/>
      <c r="GP431" s="90"/>
      <c r="GQ431" s="90"/>
      <c r="GR431" s="90"/>
      <c r="GS431" s="90"/>
      <c r="GT431" s="90"/>
      <c r="GU431" s="90"/>
      <c r="GV431" s="90"/>
      <c r="GW431" s="90"/>
      <c r="GX431" s="90"/>
      <c r="GY431" s="90"/>
      <c r="GZ431" s="90"/>
      <c r="HA431" s="90"/>
      <c r="HB431" s="90"/>
      <c r="HC431" s="90"/>
      <c r="HD431" s="90"/>
      <c r="HE431" s="90"/>
      <c r="HF431" s="90"/>
      <c r="HG431" s="90"/>
      <c r="HH431" s="90"/>
      <c r="HI431" s="90"/>
      <c r="HJ431" s="90"/>
      <c r="HK431" s="90"/>
      <c r="HL431" s="90"/>
      <c r="HM431" s="90"/>
      <c r="HN431" s="90"/>
      <c r="HO431" s="90"/>
      <c r="HP431" s="90"/>
      <c r="HQ431" s="90"/>
      <c r="HR431" s="90"/>
      <c r="HS431" s="90"/>
      <c r="HT431" s="90"/>
      <c r="HU431" s="90"/>
      <c r="HV431" s="90"/>
      <c r="HW431" s="90"/>
      <c r="HX431" s="90"/>
      <c r="HY431" s="90"/>
      <c r="HZ431" s="90"/>
      <c r="IA431" s="90"/>
      <c r="IB431" s="90"/>
      <c r="IC431" s="90"/>
      <c r="ID431" s="90"/>
      <c r="IE431" s="90"/>
      <c r="IF431" s="90"/>
      <c r="IG431" s="90"/>
      <c r="IH431" s="90"/>
      <c r="II431" s="90"/>
      <c r="IJ431" s="90"/>
      <c r="IK431" s="90"/>
      <c r="IL431" s="90"/>
      <c r="IM431" s="90"/>
      <c r="IN431" s="90"/>
      <c r="IO431" s="90"/>
      <c r="IP431" s="90"/>
      <c r="IQ431" s="90"/>
      <c r="IR431" s="90"/>
      <c r="IS431" s="90"/>
      <c r="IT431" s="90"/>
      <c r="IU431" s="90"/>
      <c r="IV431" s="90"/>
      <c r="IW431" s="90"/>
      <c r="IX431" s="90"/>
      <c r="IY431" s="90"/>
      <c r="IZ431" s="90"/>
      <c r="JA431" s="90"/>
      <c r="JB431" s="90"/>
      <c r="JC431" s="90"/>
      <c r="JD431" s="90"/>
      <c r="JE431" s="90"/>
      <c r="JF431" s="90"/>
      <c r="JG431" s="90"/>
      <c r="JH431" s="90"/>
      <c r="JI431" s="90"/>
      <c r="JJ431" s="90"/>
      <c r="JK431" s="90"/>
      <c r="JL431" s="90"/>
      <c r="JM431" s="90"/>
      <c r="JN431" s="90"/>
      <c r="JO431" s="90"/>
      <c r="JP431" s="90"/>
      <c r="JQ431" s="90"/>
      <c r="JR431" s="90"/>
      <c r="JS431" s="90"/>
      <c r="JT431" s="90"/>
      <c r="JU431" s="90"/>
      <c r="JV431" s="90"/>
      <c r="JW431" s="90"/>
      <c r="JX431" s="90"/>
      <c r="JY431" s="90"/>
      <c r="JZ431" s="90"/>
      <c r="KA431" s="90"/>
      <c r="KB431" s="90"/>
      <c r="KC431" s="90"/>
      <c r="KD431" s="90"/>
      <c r="KE431" s="90"/>
      <c r="KF431" s="90"/>
      <c r="KG431" s="90"/>
      <c r="KH431" s="90"/>
      <c r="KI431" s="90"/>
      <c r="KJ431" s="90"/>
      <c r="KK431" s="90"/>
      <c r="KL431" s="90"/>
      <c r="KM431" s="90"/>
      <c r="KN431" s="90"/>
      <c r="KO431" s="90"/>
      <c r="KP431" s="90"/>
      <c r="KQ431" s="90"/>
      <c r="KR431" s="90"/>
      <c r="KS431" s="90"/>
      <c r="KT431" s="90"/>
      <c r="KU431" s="90"/>
      <c r="KV431" s="90"/>
      <c r="KW431" s="90"/>
      <c r="KX431" s="90"/>
      <c r="KY431" s="90"/>
      <c r="KZ431" s="90"/>
      <c r="LA431" s="90"/>
      <c r="LB431" s="90"/>
      <c r="LC431" s="90"/>
      <c r="LD431" s="90"/>
      <c r="LE431" s="90"/>
      <c r="LF431" s="90"/>
      <c r="LG431" s="90"/>
      <c r="LH431" s="90"/>
      <c r="LI431" s="90"/>
      <c r="LJ431" s="90"/>
      <c r="LK431" s="90"/>
      <c r="LL431" s="90"/>
      <c r="LM431" s="90"/>
      <c r="LN431" s="90"/>
      <c r="LO431" s="90"/>
      <c r="LP431" s="90"/>
      <c r="LQ431" s="90"/>
      <c r="LR431" s="90"/>
      <c r="LS431" s="90"/>
      <c r="LT431" s="90"/>
      <c r="LU431" s="90"/>
      <c r="LV431" s="90"/>
      <c r="LW431" s="90"/>
      <c r="LX431" s="90"/>
      <c r="LY431" s="90"/>
      <c r="LZ431" s="90"/>
      <c r="MA431" s="90"/>
      <c r="MB431" s="90"/>
      <c r="MC431" s="90"/>
      <c r="MD431" s="90"/>
      <c r="ME431" s="90"/>
      <c r="MF431" s="90"/>
      <c r="MG431" s="90"/>
      <c r="MH431" s="90"/>
      <c r="MI431" s="90"/>
      <c r="MJ431" s="90"/>
      <c r="MK431" s="90"/>
      <c r="ML431" s="90"/>
      <c r="MM431" s="90"/>
      <c r="MN431" s="90"/>
      <c r="MO431" s="90"/>
      <c r="MP431" s="90"/>
      <c r="MQ431" s="90"/>
      <c r="MR431" s="90"/>
      <c r="MS431" s="90"/>
      <c r="MT431" s="90"/>
      <c r="MU431" s="90"/>
      <c r="MV431" s="90"/>
      <c r="MW431" s="90"/>
      <c r="MX431" s="90"/>
      <c r="MY431" s="90"/>
      <c r="MZ431" s="90"/>
      <c r="NA431" s="90"/>
      <c r="NB431" s="90"/>
      <c r="NC431" s="90"/>
      <c r="ND431" s="90"/>
      <c r="NE431" s="90"/>
      <c r="NF431" s="90"/>
      <c r="NG431" s="90"/>
      <c r="NH431" s="90"/>
      <c r="NI431" s="90"/>
      <c r="NJ431" s="90"/>
      <c r="NK431" s="90"/>
      <c r="NL431" s="90"/>
      <c r="NM431" s="90"/>
      <c r="NN431" s="90"/>
      <c r="NO431" s="90"/>
      <c r="NP431" s="90"/>
      <c r="NQ431" s="90"/>
      <c r="NR431" s="90"/>
      <c r="NS431" s="90"/>
      <c r="NT431" s="90"/>
      <c r="NU431" s="90"/>
      <c r="NV431" s="90"/>
      <c r="NW431" s="90"/>
      <c r="NX431" s="90"/>
      <c r="NY431" s="90"/>
      <c r="NZ431" s="90"/>
      <c r="OA431" s="90"/>
      <c r="OB431" s="90"/>
      <c r="OC431" s="90"/>
      <c r="OD431" s="90"/>
      <c r="OE431" s="90"/>
      <c r="OF431" s="90"/>
      <c r="OG431" s="90"/>
      <c r="OH431" s="90"/>
      <c r="OI431" s="90"/>
      <c r="OJ431" s="90"/>
      <c r="OK431" s="90"/>
      <c r="OL431" s="90"/>
      <c r="OM431" s="90"/>
      <c r="ON431" s="90"/>
      <c r="OO431" s="90"/>
      <c r="OP431" s="90"/>
      <c r="OQ431" s="90"/>
      <c r="OR431" s="90"/>
      <c r="OS431" s="90"/>
      <c r="OT431" s="90"/>
      <c r="OU431" s="90"/>
      <c r="OV431" s="90"/>
      <c r="OW431" s="90"/>
      <c r="OX431" s="90"/>
      <c r="OY431" s="90"/>
      <c r="OZ431" s="90"/>
      <c r="PA431" s="90"/>
      <c r="PB431" s="90"/>
      <c r="PC431" s="90"/>
      <c r="PD431" s="90"/>
      <c r="PE431" s="90"/>
      <c r="PF431" s="90"/>
      <c r="PG431" s="90"/>
      <c r="PH431" s="90"/>
      <c r="PI431" s="90"/>
      <c r="PJ431" s="90"/>
      <c r="PK431" s="90"/>
      <c r="PL431" s="90"/>
      <c r="PM431" s="90"/>
      <c r="PN431" s="90"/>
      <c r="PO431" s="90"/>
      <c r="PP431" s="90"/>
      <c r="PQ431" s="90"/>
      <c r="PR431" s="90"/>
      <c r="PS431" s="90"/>
      <c r="PT431" s="90"/>
      <c r="PU431" s="90"/>
      <c r="PV431" s="90"/>
      <c r="PW431" s="90"/>
      <c r="PX431" s="90"/>
      <c r="PY431" s="90"/>
      <c r="PZ431" s="90"/>
      <c r="QA431" s="90"/>
      <c r="QB431" s="90"/>
      <c r="QC431" s="90"/>
      <c r="QD431" s="90"/>
      <c r="QE431" s="90"/>
      <c r="QF431" s="90"/>
      <c r="QG431" s="90"/>
      <c r="QH431" s="90"/>
      <c r="QI431" s="90"/>
      <c r="QJ431" s="90"/>
      <c r="QK431" s="90"/>
      <c r="QL431" s="90"/>
      <c r="QM431" s="90"/>
      <c r="QN431" s="90"/>
      <c r="QO431" s="90"/>
      <c r="QP431" s="90"/>
      <c r="QQ431" s="90"/>
      <c r="QR431" s="90"/>
      <c r="QS431" s="90"/>
      <c r="QT431" s="90"/>
      <c r="QU431" s="90"/>
      <c r="QV431" s="90"/>
      <c r="QW431" s="90"/>
      <c r="QX431" s="90"/>
      <c r="QY431" s="90"/>
      <c r="QZ431" s="90"/>
      <c r="RA431" s="90"/>
      <c r="RB431" s="90"/>
      <c r="RC431" s="90"/>
      <c r="RD431" s="90"/>
      <c r="RE431" s="90"/>
      <c r="RF431" s="90"/>
      <c r="RG431" s="90"/>
      <c r="RH431" s="90"/>
      <c r="RI431" s="90"/>
      <c r="RJ431" s="90"/>
      <c r="RK431" s="90"/>
      <c r="RL431" s="90"/>
      <c r="RM431" s="90"/>
      <c r="RN431" s="90"/>
      <c r="RO431" s="90"/>
      <c r="RP431" s="90"/>
      <c r="RQ431" s="90"/>
      <c r="RR431" s="90"/>
      <c r="RS431" s="90"/>
      <c r="RT431" s="90"/>
      <c r="RU431" s="90"/>
      <c r="RV431" s="90"/>
      <c r="RW431" s="90"/>
      <c r="RX431" s="90"/>
      <c r="RY431" s="90"/>
      <c r="RZ431" s="90"/>
      <c r="SA431" s="90"/>
      <c r="SB431" s="90"/>
      <c r="SC431" s="90"/>
      <c r="SD431" s="90"/>
      <c r="SE431" s="90"/>
      <c r="SF431" s="90"/>
      <c r="SG431" s="90"/>
      <c r="SH431" s="90"/>
      <c r="SI431" s="90"/>
      <c r="SJ431" s="90"/>
      <c r="SK431" s="90"/>
      <c r="SL431" s="90"/>
      <c r="SM431" s="90"/>
      <c r="SN431" s="90"/>
      <c r="SO431" s="90"/>
      <c r="SP431" s="90"/>
      <c r="SQ431" s="90"/>
      <c r="SR431" s="90"/>
      <c r="SS431" s="90"/>
      <c r="ST431" s="90"/>
      <c r="SU431" s="90"/>
      <c r="SV431" s="90"/>
      <c r="SW431" s="90"/>
      <c r="SX431" s="90"/>
      <c r="SY431" s="90"/>
      <c r="SZ431" s="90"/>
      <c r="TA431" s="90"/>
      <c r="TB431" s="90"/>
      <c r="TC431" s="90"/>
      <c r="TD431" s="90"/>
      <c r="TE431" s="90"/>
      <c r="TF431" s="90"/>
      <c r="TG431" s="90"/>
      <c r="TH431" s="90"/>
      <c r="TI431" s="90"/>
      <c r="TJ431" s="90"/>
      <c r="TK431" s="90"/>
      <c r="TL431" s="90"/>
      <c r="TM431" s="90"/>
      <c r="TN431" s="90"/>
      <c r="TO431" s="90"/>
      <c r="TP431" s="90"/>
      <c r="TQ431" s="90"/>
      <c r="TR431" s="90"/>
      <c r="TS431" s="90"/>
      <c r="TT431" s="90"/>
      <c r="TU431" s="90"/>
      <c r="TV431" s="90"/>
      <c r="TW431" s="90"/>
      <c r="TX431" s="90"/>
      <c r="TY431" s="90"/>
      <c r="TZ431" s="90"/>
      <c r="UA431" s="90"/>
      <c r="UB431" s="90"/>
      <c r="UC431" s="90"/>
      <c r="UD431" s="90"/>
      <c r="UE431" s="90"/>
      <c r="UF431" s="90"/>
      <c r="UG431" s="90"/>
      <c r="UH431" s="90"/>
      <c r="UI431" s="90"/>
      <c r="UJ431" s="90"/>
      <c r="UK431" s="90"/>
      <c r="UL431" s="90"/>
      <c r="UM431" s="90"/>
      <c r="UN431" s="90"/>
      <c r="UO431" s="90"/>
      <c r="UP431" s="90"/>
      <c r="UQ431" s="90"/>
      <c r="UR431" s="90"/>
      <c r="US431" s="90"/>
      <c r="UT431" s="90"/>
      <c r="UU431" s="90"/>
      <c r="UV431" s="90"/>
      <c r="UW431" s="90"/>
      <c r="UX431" s="90"/>
      <c r="UY431" s="90"/>
      <c r="UZ431" s="90"/>
      <c r="VA431" s="90"/>
      <c r="VB431" s="90"/>
      <c r="VC431" s="90"/>
      <c r="VD431" s="90"/>
      <c r="VE431" s="90"/>
      <c r="VF431" s="90"/>
      <c r="VG431" s="90"/>
      <c r="VH431" s="90"/>
      <c r="VI431" s="90"/>
      <c r="VJ431" s="90"/>
      <c r="VK431" s="90"/>
      <c r="VL431" s="90"/>
      <c r="VM431" s="90"/>
      <c r="VN431" s="90"/>
      <c r="VO431" s="90"/>
      <c r="VP431" s="90"/>
      <c r="VQ431" s="90"/>
      <c r="VR431" s="90"/>
      <c r="VS431" s="90"/>
      <c r="VT431" s="90"/>
      <c r="VU431" s="90"/>
      <c r="VV431" s="90"/>
      <c r="VW431" s="90"/>
      <c r="VX431" s="90"/>
      <c r="VY431" s="90"/>
      <c r="VZ431" s="90"/>
      <c r="WA431" s="90"/>
      <c r="WB431" s="90"/>
      <c r="WC431" s="90"/>
      <c r="WD431" s="90"/>
      <c r="WE431" s="90"/>
      <c r="WF431" s="90"/>
      <c r="WG431" s="90"/>
      <c r="WH431" s="90"/>
      <c r="WI431" s="90"/>
      <c r="WJ431" s="90"/>
      <c r="WK431" s="90"/>
      <c r="WL431" s="90"/>
      <c r="WM431" s="90"/>
      <c r="WN431" s="90"/>
      <c r="WO431" s="90"/>
      <c r="WP431" s="90"/>
      <c r="WQ431" s="90"/>
      <c r="WR431" s="90"/>
      <c r="WS431" s="90"/>
      <c r="WT431" s="90"/>
      <c r="WU431" s="90"/>
      <c r="WV431" s="90"/>
      <c r="WW431" s="90"/>
      <c r="WX431" s="90"/>
      <c r="WY431" s="90"/>
      <c r="WZ431" s="90"/>
      <c r="XA431" s="90"/>
      <c r="XB431" s="90"/>
      <c r="XC431" s="90"/>
      <c r="XD431" s="90"/>
      <c r="XE431" s="90"/>
      <c r="XF431" s="90"/>
      <c r="XG431" s="90"/>
      <c r="XH431" s="90"/>
      <c r="XI431" s="90"/>
      <c r="XJ431" s="90"/>
      <c r="XK431" s="90"/>
      <c r="XL431" s="90"/>
      <c r="XM431" s="90"/>
      <c r="XN431" s="90"/>
      <c r="XO431" s="90"/>
      <c r="XP431" s="90"/>
      <c r="XQ431" s="90"/>
      <c r="XR431" s="90"/>
      <c r="XS431" s="90"/>
      <c r="XT431" s="90"/>
      <c r="XU431" s="90"/>
      <c r="XV431" s="90"/>
      <c r="XW431" s="90"/>
      <c r="XX431" s="90"/>
      <c r="XY431" s="90"/>
      <c r="XZ431" s="90"/>
      <c r="YA431" s="90"/>
      <c r="YB431" s="90"/>
      <c r="YC431" s="90"/>
      <c r="YD431" s="90"/>
      <c r="YE431" s="90"/>
      <c r="YF431" s="90"/>
      <c r="YG431" s="90"/>
      <c r="YH431" s="90"/>
      <c r="YI431" s="90"/>
      <c r="YJ431" s="90"/>
      <c r="YK431" s="90"/>
      <c r="YL431" s="90"/>
      <c r="YM431" s="90"/>
      <c r="YN431" s="90"/>
      <c r="YO431" s="90"/>
      <c r="YP431" s="90"/>
      <c r="YQ431" s="90"/>
      <c r="YR431" s="90"/>
      <c r="YS431" s="90"/>
      <c r="YT431" s="90"/>
      <c r="YU431" s="90"/>
      <c r="YV431" s="90"/>
      <c r="YW431" s="90"/>
      <c r="YX431" s="90"/>
      <c r="YY431" s="90"/>
      <c r="YZ431" s="90"/>
      <c r="ZA431" s="90"/>
      <c r="ZB431" s="90"/>
      <c r="ZC431" s="90"/>
      <c r="ZD431" s="90"/>
      <c r="ZE431" s="90"/>
      <c r="ZF431" s="90"/>
      <c r="ZG431" s="90"/>
      <c r="ZH431" s="90"/>
      <c r="ZI431" s="90"/>
      <c r="ZJ431" s="90"/>
      <c r="ZK431" s="90"/>
      <c r="ZL431" s="90"/>
      <c r="ZM431" s="90"/>
      <c r="ZN431" s="90"/>
      <c r="ZO431" s="90"/>
      <c r="ZP431" s="90"/>
      <c r="ZQ431" s="90"/>
      <c r="ZR431" s="90"/>
      <c r="ZS431" s="90"/>
      <c r="ZT431" s="90"/>
      <c r="ZU431" s="90"/>
      <c r="ZV431" s="90"/>
      <c r="ZW431" s="90"/>
      <c r="ZX431" s="90"/>
      <c r="ZY431" s="90"/>
      <c r="ZZ431" s="90"/>
      <c r="AAA431" s="90"/>
      <c r="AAB431" s="90"/>
      <c r="AAC431" s="90"/>
      <c r="AAD431" s="90"/>
      <c r="AAE431" s="90"/>
      <c r="AAF431" s="90"/>
      <c r="AAG431" s="90"/>
      <c r="AAH431" s="90"/>
      <c r="AAI431" s="90"/>
      <c r="AAJ431" s="90"/>
      <c r="AAK431" s="90"/>
      <c r="AAL431" s="90"/>
      <c r="AAM431" s="90"/>
      <c r="AAN431" s="90"/>
      <c r="AAO431" s="90"/>
      <c r="AAP431" s="90"/>
      <c r="AAQ431" s="90"/>
      <c r="AAR431" s="90"/>
      <c r="AAS431" s="90"/>
      <c r="AAT431" s="90"/>
      <c r="AAU431" s="90"/>
      <c r="AAV431" s="90"/>
      <c r="AAW431" s="90"/>
      <c r="AAX431" s="90"/>
      <c r="AAY431" s="90"/>
      <c r="AAZ431" s="90"/>
      <c r="ABA431" s="90"/>
      <c r="ABB431" s="90"/>
      <c r="ABC431" s="90"/>
      <c r="ABD431" s="90"/>
      <c r="ABE431" s="90"/>
      <c r="ABF431" s="90"/>
      <c r="ABG431" s="90"/>
      <c r="ABH431" s="90"/>
      <c r="ABI431" s="90"/>
      <c r="ABJ431" s="90"/>
      <c r="ABK431" s="90"/>
      <c r="ABL431" s="90"/>
      <c r="ABM431" s="90"/>
      <c r="ABN431" s="90"/>
      <c r="ABO431" s="90"/>
      <c r="ABP431" s="90"/>
      <c r="ABQ431" s="90"/>
      <c r="ABR431" s="90"/>
      <c r="ABS431" s="90"/>
      <c r="ABT431" s="90"/>
      <c r="ABU431" s="90"/>
      <c r="ABV431" s="90"/>
      <c r="ABW431" s="90"/>
      <c r="ABX431" s="90"/>
      <c r="ABY431" s="90"/>
      <c r="ABZ431" s="90"/>
      <c r="ACA431" s="90"/>
      <c r="ACB431" s="90"/>
      <c r="ACC431" s="90"/>
      <c r="ACD431" s="90"/>
      <c r="ACE431" s="90"/>
      <c r="ACF431" s="90"/>
      <c r="ACG431" s="90"/>
      <c r="ACH431" s="90"/>
      <c r="ACI431" s="90"/>
      <c r="ACJ431" s="90"/>
      <c r="ACK431" s="90"/>
      <c r="ACL431" s="90"/>
      <c r="ACM431" s="90"/>
      <c r="ACN431" s="90"/>
      <c r="ACO431" s="90"/>
      <c r="ACP431" s="90"/>
      <c r="ACQ431" s="90"/>
      <c r="ACR431" s="90"/>
      <c r="ACS431" s="90"/>
      <c r="ACT431" s="90"/>
      <c r="ACU431" s="90"/>
      <c r="ACV431" s="90"/>
      <c r="ACW431" s="90"/>
      <c r="ACX431" s="90"/>
      <c r="ACY431" s="90"/>
      <c r="ACZ431" s="90"/>
      <c r="ADA431" s="90"/>
      <c r="ADB431" s="90"/>
      <c r="ADC431" s="90"/>
      <c r="ADD431" s="90"/>
      <c r="ADE431" s="90"/>
      <c r="ADF431" s="90"/>
      <c r="ADG431" s="90"/>
      <c r="ADH431" s="90"/>
      <c r="ADI431" s="90"/>
      <c r="ADJ431" s="90"/>
      <c r="ADK431" s="90"/>
      <c r="ADL431" s="90"/>
      <c r="ADM431" s="90"/>
      <c r="ADN431" s="90"/>
      <c r="ADO431" s="90"/>
      <c r="ADP431" s="90"/>
      <c r="ADQ431" s="90"/>
      <c r="ADR431" s="90"/>
      <c r="ADS431" s="90"/>
      <c r="ADT431" s="90"/>
      <c r="ADU431" s="90"/>
      <c r="ADV431" s="90"/>
      <c r="ADW431" s="90"/>
      <c r="ADX431" s="90"/>
      <c r="ADY431" s="90"/>
      <c r="ADZ431" s="90"/>
      <c r="AEA431" s="90"/>
      <c r="AEB431" s="90"/>
      <c r="AEC431" s="90"/>
      <c r="AED431" s="90"/>
      <c r="AEE431" s="90"/>
      <c r="AEF431" s="90"/>
      <c r="AEG431" s="90"/>
      <c r="AEH431" s="90"/>
      <c r="AEI431" s="90"/>
      <c r="AEJ431" s="90"/>
      <c r="AEK431" s="90"/>
      <c r="AEL431" s="90"/>
      <c r="AEM431" s="90"/>
      <c r="AEN431" s="90"/>
      <c r="AEO431" s="90"/>
      <c r="AEP431" s="90"/>
      <c r="AEQ431" s="90"/>
      <c r="AER431" s="90"/>
      <c r="AES431" s="90"/>
      <c r="AET431" s="90"/>
      <c r="AEU431" s="90"/>
      <c r="AEV431" s="90"/>
      <c r="AEW431" s="90"/>
      <c r="AEX431" s="90"/>
      <c r="AEY431" s="90"/>
      <c r="AEZ431" s="90"/>
      <c r="AFA431" s="90"/>
      <c r="AFB431" s="90"/>
      <c r="AFC431" s="90"/>
      <c r="AFD431" s="90"/>
      <c r="AFE431" s="90"/>
      <c r="AFF431" s="90"/>
      <c r="AFG431" s="90"/>
      <c r="AFH431" s="90"/>
      <c r="AFI431" s="90"/>
      <c r="AFJ431" s="90"/>
      <c r="AFK431" s="90"/>
      <c r="AFL431" s="90"/>
      <c r="AFM431" s="90"/>
      <c r="AFN431" s="90"/>
      <c r="AFO431" s="90"/>
      <c r="AFP431" s="90"/>
      <c r="AFQ431" s="90"/>
      <c r="AFR431" s="90"/>
      <c r="AFS431" s="90"/>
      <c r="AFT431" s="90"/>
      <c r="AFU431" s="90"/>
      <c r="AFV431" s="90"/>
      <c r="AFW431" s="90"/>
      <c r="AFX431" s="90"/>
      <c r="AFY431" s="90"/>
      <c r="AFZ431" s="90"/>
      <c r="AGA431" s="90"/>
      <c r="AGB431" s="90"/>
      <c r="AGC431" s="90"/>
      <c r="AGD431" s="90"/>
      <c r="AGE431" s="90"/>
      <c r="AGF431" s="90"/>
      <c r="AGG431" s="90"/>
      <c r="AGH431" s="90"/>
      <c r="AGI431" s="90"/>
      <c r="AGJ431" s="90"/>
      <c r="AGK431" s="90"/>
      <c r="AGL431" s="90"/>
      <c r="AGM431" s="90"/>
      <c r="AGN431" s="90"/>
      <c r="AGO431" s="90"/>
      <c r="AGP431" s="90"/>
      <c r="AGQ431" s="90"/>
      <c r="AGR431" s="90"/>
      <c r="AGS431" s="90"/>
      <c r="AGT431" s="90"/>
      <c r="AGU431" s="90"/>
      <c r="AGV431" s="90"/>
      <c r="AGW431" s="90"/>
      <c r="AGX431" s="90"/>
      <c r="AGY431" s="90"/>
      <c r="AGZ431" s="90"/>
      <c r="AHA431" s="90"/>
      <c r="AHB431" s="90"/>
      <c r="AHC431" s="90"/>
      <c r="AHD431" s="90"/>
      <c r="AHE431" s="90"/>
      <c r="AHF431" s="90"/>
      <c r="AHG431" s="90"/>
      <c r="AHH431" s="90"/>
      <c r="AHI431" s="90"/>
      <c r="AHJ431" s="90"/>
      <c r="AHK431" s="90"/>
      <c r="AHL431" s="90"/>
      <c r="AHM431" s="90"/>
      <c r="AHN431" s="90"/>
      <c r="AHO431" s="90"/>
      <c r="AHP431" s="90"/>
      <c r="AHQ431" s="90"/>
      <c r="AHR431" s="90"/>
      <c r="AHS431" s="90"/>
      <c r="AHT431" s="90"/>
      <c r="AHU431" s="90"/>
      <c r="AHV431" s="90"/>
      <c r="AHW431" s="90"/>
      <c r="AHX431" s="90"/>
      <c r="AHY431" s="90"/>
      <c r="AHZ431" s="90"/>
      <c r="AIA431" s="90"/>
      <c r="AIB431" s="90"/>
      <c r="AIC431" s="90"/>
      <c r="AID431" s="90"/>
      <c r="AIE431" s="90"/>
      <c r="AIF431" s="90"/>
      <c r="AIG431" s="90"/>
      <c r="AIH431" s="90"/>
      <c r="AII431" s="90"/>
      <c r="AIJ431" s="90"/>
      <c r="AIK431" s="90"/>
      <c r="AIL431" s="90"/>
      <c r="AIM431" s="90"/>
      <c r="AIN431" s="90"/>
      <c r="AIO431" s="90"/>
      <c r="AIP431" s="90"/>
      <c r="AIQ431" s="90"/>
      <c r="AIR431" s="90"/>
      <c r="AIS431" s="90"/>
      <c r="AIT431" s="90"/>
      <c r="AIU431" s="90"/>
      <c r="AIV431" s="90"/>
      <c r="AIW431" s="90"/>
      <c r="AIX431" s="90"/>
      <c r="AIY431" s="90"/>
      <c r="AIZ431" s="90"/>
      <c r="AJA431" s="90"/>
      <c r="AJB431" s="90"/>
      <c r="AJC431" s="90"/>
      <c r="AJD431" s="90"/>
      <c r="AJE431" s="90"/>
      <c r="AJF431" s="90"/>
      <c r="AJG431" s="90"/>
      <c r="AJH431" s="90"/>
      <c r="AJI431" s="90"/>
      <c r="AJJ431" s="90"/>
      <c r="AJK431" s="90"/>
      <c r="AJL431" s="90"/>
      <c r="AJM431" s="90"/>
      <c r="AJN431" s="90"/>
      <c r="AJO431" s="90"/>
      <c r="AJP431" s="90"/>
      <c r="AJQ431" s="90"/>
      <c r="AJR431" s="90"/>
      <c r="AJS431" s="90"/>
      <c r="AJT431" s="90"/>
      <c r="AJU431" s="90"/>
      <c r="AJV431" s="90"/>
      <c r="AJW431" s="90"/>
      <c r="AJX431" s="90"/>
      <c r="AJY431" s="90"/>
      <c r="AJZ431" s="90"/>
      <c r="AKA431" s="90"/>
      <c r="AKB431" s="90"/>
      <c r="AKC431" s="90"/>
      <c r="AKD431" s="90"/>
      <c r="AKE431" s="90"/>
      <c r="AKF431" s="90"/>
      <c r="AKG431" s="90"/>
      <c r="AKH431" s="90"/>
      <c r="AKI431" s="90"/>
      <c r="AKJ431" s="90"/>
      <c r="AKK431" s="90"/>
      <c r="AKL431" s="90"/>
      <c r="AKM431" s="90"/>
      <c r="AKN431" s="90"/>
      <c r="AKO431" s="90"/>
      <c r="AKP431" s="90"/>
      <c r="AKQ431" s="90"/>
      <c r="AKR431" s="90"/>
      <c r="AKS431" s="90"/>
      <c r="AKT431" s="90"/>
      <c r="AKU431" s="90"/>
      <c r="AKV431" s="90"/>
      <c r="AKW431" s="90"/>
      <c r="AKX431" s="90"/>
      <c r="AKY431" s="90"/>
      <c r="AKZ431" s="90"/>
      <c r="ALA431" s="90"/>
      <c r="ALB431" s="90"/>
      <c r="ALC431" s="90"/>
      <c r="ALD431" s="90"/>
      <c r="ALE431" s="90"/>
      <c r="ALF431" s="90"/>
      <c r="ALG431" s="90"/>
      <c r="ALH431" s="90"/>
      <c r="ALI431" s="90"/>
      <c r="ALJ431" s="90"/>
      <c r="ALK431" s="90"/>
      <c r="ALL431" s="90"/>
      <c r="ALM431" s="90"/>
      <c r="ALN431" s="90"/>
      <c r="ALO431" s="90"/>
      <c r="ALP431" s="90"/>
      <c r="ALQ431" s="90"/>
      <c r="ALR431" s="90"/>
      <c r="ALS431" s="90"/>
      <c r="ALT431" s="90"/>
      <c r="ALU431" s="90"/>
      <c r="ALV431" s="90"/>
      <c r="ALW431" s="90"/>
      <c r="ALX431" s="90"/>
      <c r="ALY431" s="90"/>
      <c r="ALZ431" s="90"/>
      <c r="AMA431" s="90"/>
      <c r="AMB431" s="90"/>
      <c r="AMC431" s="90"/>
      <c r="AMD431" s="90"/>
      <c r="AME431" s="90"/>
      <c r="AMF431" s="90"/>
      <c r="AMG431" s="90"/>
      <c r="AMH431" s="90"/>
    </row>
    <row r="432" spans="1:1022" ht="65.099999999999994" customHeight="1">
      <c r="A432" s="430">
        <v>140</v>
      </c>
      <c r="B432" s="433" t="s">
        <v>712</v>
      </c>
      <c r="C432" s="367"/>
      <c r="D432" s="433" t="s">
        <v>268</v>
      </c>
      <c r="E432" s="433" t="s">
        <v>269</v>
      </c>
      <c r="F432" s="401"/>
      <c r="G432" s="424"/>
      <c r="H432" s="368"/>
      <c r="I432" s="425"/>
      <c r="J432" s="136" t="s">
        <v>735</v>
      </c>
      <c r="K432" s="137" t="s">
        <v>2095</v>
      </c>
      <c r="L432" s="425"/>
      <c r="M432" s="425"/>
      <c r="N432" s="426"/>
      <c r="O432" s="369"/>
      <c r="P432" s="391"/>
      <c r="Q432" s="385"/>
      <c r="R432" s="393"/>
      <c r="S432" s="394"/>
      <c r="T432" s="385"/>
      <c r="U432" s="404"/>
      <c r="V432" s="136" t="s">
        <v>112</v>
      </c>
      <c r="W432" s="116" t="s">
        <v>957</v>
      </c>
      <c r="X432" s="117" t="s">
        <v>2096</v>
      </c>
      <c r="Y432" s="145" t="s">
        <v>281</v>
      </c>
      <c r="Z432" s="134" t="s">
        <v>830</v>
      </c>
      <c r="AA432" s="120" t="str">
        <f t="shared" si="454"/>
        <v>Probabilidad</v>
      </c>
      <c r="AB432" s="121" t="s">
        <v>740</v>
      </c>
      <c r="AC432" s="121" t="s">
        <v>728</v>
      </c>
      <c r="AD432" s="122" t="str">
        <f t="shared" si="452"/>
        <v>30%</v>
      </c>
      <c r="AE432" s="121" t="s">
        <v>729</v>
      </c>
      <c r="AF432" s="121" t="s">
        <v>730</v>
      </c>
      <c r="AG432" s="121" t="s">
        <v>731</v>
      </c>
      <c r="AH432" s="123">
        <f>IFERROR(IF(AND(AA431="Probabilidad",AA432="Probabilidad"),(AI431-(+AI431*AD432)),IF(AND(AA432="Probabilidad",AA431="Impacto"),(AI431-(+AI431*AD432)),IF(AA432="Impacto",AI431,""))),"")</f>
        <v>0.33599999999999997</v>
      </c>
      <c r="AI432" s="122">
        <f t="shared" si="453"/>
        <v>0.33599999999999997</v>
      </c>
      <c r="AJ432" s="387"/>
      <c r="AK432" s="388"/>
      <c r="AL432" s="124">
        <f t="shared" ref="AL432:AL495" si="593">IFERROR(IF(AND(AA431="Impacto",AA432="Impacto"),(AL431-(+AL431*AD432)),IF(AND(AA432="Impacto",AA431="Probabilidad"),(AL431-(+AL431*AD432)),IF(AA432="Probabilidad",AL431,""))),"")</f>
        <v>0.6</v>
      </c>
      <c r="AM432" s="389"/>
      <c r="AN432" s="388"/>
      <c r="AO432" s="384"/>
      <c r="AP432" s="367"/>
      <c r="AQ432" s="120" t="s">
        <v>118</v>
      </c>
      <c r="AR432" s="134" t="s">
        <v>94</v>
      </c>
      <c r="AS432" s="134" t="s">
        <v>94</v>
      </c>
      <c r="AT432" s="134" t="s">
        <v>94</v>
      </c>
      <c r="AU432" s="134" t="s">
        <v>94</v>
      </c>
      <c r="AV432" s="402"/>
      <c r="AW432" s="142" t="s">
        <v>112</v>
      </c>
      <c r="AX432" s="264" t="s">
        <v>2866</v>
      </c>
      <c r="AY432" s="265" t="s">
        <v>2909</v>
      </c>
      <c r="AZ432" s="265" t="s">
        <v>2907</v>
      </c>
      <c r="BA432" s="143" t="s">
        <v>118</v>
      </c>
      <c r="BB432" s="128"/>
      <c r="BC432" s="128"/>
      <c r="BD432" s="128"/>
      <c r="BE432" s="373"/>
      <c r="BF432" s="374"/>
      <c r="BG432" s="374"/>
      <c r="BH432" s="131"/>
      <c r="BI432" s="90"/>
    </row>
    <row r="433" spans="1:1022" ht="65.099999999999994" customHeight="1">
      <c r="A433" s="430">
        <v>140</v>
      </c>
      <c r="B433" s="433" t="s">
        <v>712</v>
      </c>
      <c r="C433" s="367"/>
      <c r="D433" s="433" t="s">
        <v>268</v>
      </c>
      <c r="E433" s="433" t="s">
        <v>269</v>
      </c>
      <c r="F433" s="401"/>
      <c r="G433" s="424"/>
      <c r="H433" s="368"/>
      <c r="I433" s="425"/>
      <c r="J433" s="136" t="s">
        <v>741</v>
      </c>
      <c r="K433" s="137" t="s">
        <v>2097</v>
      </c>
      <c r="L433" s="425"/>
      <c r="M433" s="425"/>
      <c r="N433" s="426"/>
      <c r="O433" s="369"/>
      <c r="P433" s="391"/>
      <c r="Q433" s="385"/>
      <c r="R433" s="393"/>
      <c r="S433" s="394"/>
      <c r="T433" s="385"/>
      <c r="U433" s="404"/>
      <c r="V433" s="136" t="s">
        <v>124</v>
      </c>
      <c r="W433" s="116" t="s">
        <v>899</v>
      </c>
      <c r="X433" s="117" t="s">
        <v>900</v>
      </c>
      <c r="Y433" s="118" t="s">
        <v>281</v>
      </c>
      <c r="Z433" s="134" t="s">
        <v>830</v>
      </c>
      <c r="AA433" s="120" t="str">
        <f t="shared" si="454"/>
        <v>Probabilidad</v>
      </c>
      <c r="AB433" s="121" t="s">
        <v>740</v>
      </c>
      <c r="AC433" s="121" t="s">
        <v>728</v>
      </c>
      <c r="AD433" s="122" t="str">
        <f t="shared" si="452"/>
        <v>30%</v>
      </c>
      <c r="AE433" s="121" t="s">
        <v>729</v>
      </c>
      <c r="AF433" s="121" t="s">
        <v>730</v>
      </c>
      <c r="AG433" s="121" t="s">
        <v>731</v>
      </c>
      <c r="AH433" s="123">
        <f t="shared" ref="AH433:AH437" si="594">IFERROR(IF(AND(AA432="Probabilidad",AA433="Probabilidad"),(AI432-(+AI432*AD433)),IF(AND(AA433="Probabilidad",AA432="Impacto"),(AI432-(+AI432*AD433)),IF(AA433="Impacto",AI432,""))),"")</f>
        <v>0.23519999999999996</v>
      </c>
      <c r="AI433" s="122">
        <f t="shared" si="453"/>
        <v>0.23519999999999996</v>
      </c>
      <c r="AJ433" s="387"/>
      <c r="AK433" s="388"/>
      <c r="AL433" s="124">
        <f t="shared" si="593"/>
        <v>0.6</v>
      </c>
      <c r="AM433" s="389"/>
      <c r="AN433" s="388"/>
      <c r="AO433" s="384"/>
      <c r="AP433" s="367"/>
      <c r="AQ433" s="120" t="s">
        <v>128</v>
      </c>
      <c r="AR433" s="134" t="s">
        <v>94</v>
      </c>
      <c r="AS433" s="134" t="s">
        <v>94</v>
      </c>
      <c r="AT433" s="134" t="s">
        <v>94</v>
      </c>
      <c r="AU433" s="134" t="s">
        <v>94</v>
      </c>
      <c r="AV433" s="402"/>
      <c r="AW433" s="142" t="s">
        <v>124</v>
      </c>
      <c r="AX433" s="264" t="s">
        <v>2866</v>
      </c>
      <c r="AY433" s="265" t="s">
        <v>2908</v>
      </c>
      <c r="AZ433" s="265" t="s">
        <v>2907</v>
      </c>
      <c r="BA433" s="143" t="s">
        <v>128</v>
      </c>
      <c r="BB433" s="128"/>
      <c r="BC433" s="128"/>
      <c r="BD433" s="128"/>
      <c r="BE433" s="373"/>
      <c r="BF433" s="374"/>
      <c r="BG433" s="374"/>
      <c r="BH433" s="131"/>
      <c r="BI433" s="90"/>
    </row>
    <row r="434" spans="1:1022" ht="65.099999999999994" customHeight="1">
      <c r="A434" s="430">
        <v>140</v>
      </c>
      <c r="B434" s="433" t="s">
        <v>712</v>
      </c>
      <c r="C434" s="367"/>
      <c r="D434" s="433" t="s">
        <v>268</v>
      </c>
      <c r="E434" s="433" t="s">
        <v>269</v>
      </c>
      <c r="F434" s="401"/>
      <c r="G434" s="424"/>
      <c r="H434" s="368"/>
      <c r="I434" s="425"/>
      <c r="J434" s="136" t="s">
        <v>749</v>
      </c>
      <c r="K434" s="137" t="s">
        <v>2098</v>
      </c>
      <c r="L434" s="425"/>
      <c r="M434" s="425"/>
      <c r="N434" s="426"/>
      <c r="O434" s="369"/>
      <c r="P434" s="391"/>
      <c r="Q434" s="385"/>
      <c r="R434" s="393"/>
      <c r="S434" s="394"/>
      <c r="T434" s="385"/>
      <c r="U434" s="404"/>
      <c r="V434" s="136" t="s">
        <v>131</v>
      </c>
      <c r="W434" s="116" t="s">
        <v>2099</v>
      </c>
      <c r="X434" s="117" t="s">
        <v>2100</v>
      </c>
      <c r="Y434" s="145" t="s">
        <v>2101</v>
      </c>
      <c r="Z434" s="134" t="s">
        <v>2102</v>
      </c>
      <c r="AA434" s="120" t="str">
        <f t="shared" si="454"/>
        <v>Impacto</v>
      </c>
      <c r="AB434" s="121" t="s">
        <v>808</v>
      </c>
      <c r="AC434" s="121" t="s">
        <v>728</v>
      </c>
      <c r="AD434" s="122" t="str">
        <f t="shared" si="452"/>
        <v>25%</v>
      </c>
      <c r="AE434" s="121" t="s">
        <v>729</v>
      </c>
      <c r="AF434" s="121" t="s">
        <v>730</v>
      </c>
      <c r="AG434" s="121" t="s">
        <v>731</v>
      </c>
      <c r="AH434" s="123">
        <f t="shared" si="594"/>
        <v>0.23519999999999996</v>
      </c>
      <c r="AI434" s="122">
        <f t="shared" si="453"/>
        <v>0.23519999999999996</v>
      </c>
      <c r="AJ434" s="387"/>
      <c r="AK434" s="388"/>
      <c r="AL434" s="124">
        <f t="shared" si="593"/>
        <v>0.44999999999999996</v>
      </c>
      <c r="AM434" s="389"/>
      <c r="AN434" s="388"/>
      <c r="AO434" s="384"/>
      <c r="AP434" s="367"/>
      <c r="AQ434" s="120" t="s">
        <v>136</v>
      </c>
      <c r="AR434" s="134" t="s">
        <v>2103</v>
      </c>
      <c r="AS434" s="134" t="s">
        <v>2104</v>
      </c>
      <c r="AT434" s="134" t="s">
        <v>94</v>
      </c>
      <c r="AU434" s="134" t="s">
        <v>94</v>
      </c>
      <c r="AV434" s="402"/>
      <c r="AW434" s="142" t="s">
        <v>131</v>
      </c>
      <c r="AX434" s="128" t="s">
        <v>2866</v>
      </c>
      <c r="AY434" s="266" t="s">
        <v>3843</v>
      </c>
      <c r="AZ434" s="265" t="s">
        <v>3844</v>
      </c>
      <c r="BA434" s="143" t="s">
        <v>136</v>
      </c>
      <c r="BB434" s="264" t="s">
        <v>2866</v>
      </c>
      <c r="BC434" s="300" t="s">
        <v>3777</v>
      </c>
      <c r="BD434" s="300" t="s">
        <v>2907</v>
      </c>
      <c r="BE434" s="373"/>
      <c r="BF434" s="374"/>
      <c r="BG434" s="374"/>
      <c r="BH434" s="131"/>
      <c r="BI434" s="90"/>
    </row>
    <row r="435" spans="1:1022" ht="117" customHeight="1">
      <c r="A435" s="430">
        <v>140</v>
      </c>
      <c r="B435" s="433" t="s">
        <v>712</v>
      </c>
      <c r="C435" s="367"/>
      <c r="D435" s="433" t="s">
        <v>268</v>
      </c>
      <c r="E435" s="433" t="s">
        <v>269</v>
      </c>
      <c r="F435" s="401"/>
      <c r="G435" s="424"/>
      <c r="H435" s="368"/>
      <c r="I435" s="425"/>
      <c r="J435" s="136" t="s">
        <v>756</v>
      </c>
      <c r="K435" s="181" t="s">
        <v>2105</v>
      </c>
      <c r="L435" s="425"/>
      <c r="M435" s="425"/>
      <c r="N435" s="426"/>
      <c r="O435" s="369"/>
      <c r="P435" s="391"/>
      <c r="Q435" s="385"/>
      <c r="R435" s="393"/>
      <c r="S435" s="394"/>
      <c r="T435" s="385"/>
      <c r="U435" s="404"/>
      <c r="V435" s="136" t="s">
        <v>139</v>
      </c>
      <c r="W435" s="116" t="s">
        <v>2106</v>
      </c>
      <c r="X435" s="117" t="s">
        <v>2107</v>
      </c>
      <c r="Y435" s="145" t="s">
        <v>775</v>
      </c>
      <c r="Z435" s="134" t="s">
        <v>2108</v>
      </c>
      <c r="AA435" s="120" t="str">
        <f t="shared" si="454"/>
        <v>Impacto</v>
      </c>
      <c r="AB435" s="121" t="s">
        <v>808</v>
      </c>
      <c r="AC435" s="121" t="s">
        <v>728</v>
      </c>
      <c r="AD435" s="122" t="str">
        <f t="shared" si="452"/>
        <v>25%</v>
      </c>
      <c r="AE435" s="121" t="s">
        <v>729</v>
      </c>
      <c r="AF435" s="121" t="s">
        <v>730</v>
      </c>
      <c r="AG435" s="121" t="s">
        <v>731</v>
      </c>
      <c r="AH435" s="123">
        <f t="shared" si="594"/>
        <v>0.23519999999999996</v>
      </c>
      <c r="AI435" s="122">
        <f t="shared" si="453"/>
        <v>0.23519999999999996</v>
      </c>
      <c r="AJ435" s="387"/>
      <c r="AK435" s="388"/>
      <c r="AL435" s="124">
        <f t="shared" si="593"/>
        <v>0.33749999999999997</v>
      </c>
      <c r="AM435" s="389"/>
      <c r="AN435" s="388"/>
      <c r="AO435" s="384"/>
      <c r="AP435" s="367"/>
      <c r="AQ435" s="120" t="s">
        <v>145</v>
      </c>
      <c r="AR435" s="134" t="s">
        <v>94</v>
      </c>
      <c r="AS435" s="134" t="s">
        <v>94</v>
      </c>
      <c r="AT435" s="134" t="s">
        <v>94</v>
      </c>
      <c r="AU435" s="134" t="s">
        <v>94</v>
      </c>
      <c r="AV435" s="402"/>
      <c r="AW435" s="142" t="s">
        <v>139</v>
      </c>
      <c r="AX435" s="264" t="s">
        <v>2866</v>
      </c>
      <c r="AY435" s="265" t="s">
        <v>3819</v>
      </c>
      <c r="AZ435" s="265" t="s">
        <v>3811</v>
      </c>
      <c r="BA435" s="143" t="s">
        <v>145</v>
      </c>
      <c r="BB435" s="128"/>
      <c r="BC435" s="128"/>
      <c r="BD435" s="128"/>
      <c r="BE435" s="373"/>
      <c r="BF435" s="374"/>
      <c r="BG435" s="374"/>
      <c r="BH435" s="131"/>
      <c r="BI435" s="90"/>
    </row>
    <row r="436" spans="1:1022" ht="108" customHeight="1">
      <c r="A436" s="430">
        <v>140</v>
      </c>
      <c r="B436" s="433" t="s">
        <v>712</v>
      </c>
      <c r="C436" s="367"/>
      <c r="D436" s="433" t="s">
        <v>268</v>
      </c>
      <c r="E436" s="433" t="s">
        <v>269</v>
      </c>
      <c r="F436" s="401"/>
      <c r="G436" s="424"/>
      <c r="H436" s="368"/>
      <c r="I436" s="425"/>
      <c r="J436" s="136" t="s">
        <v>757</v>
      </c>
      <c r="K436" s="181"/>
      <c r="L436" s="425"/>
      <c r="M436" s="425"/>
      <c r="N436" s="426"/>
      <c r="O436" s="369"/>
      <c r="P436" s="391"/>
      <c r="Q436" s="385"/>
      <c r="R436" s="393"/>
      <c r="S436" s="394"/>
      <c r="T436" s="385"/>
      <c r="U436" s="404"/>
      <c r="V436" s="136" t="s">
        <v>150</v>
      </c>
      <c r="W436" s="116"/>
      <c r="X436" s="117"/>
      <c r="Y436" s="145"/>
      <c r="Z436" s="134"/>
      <c r="AA436" s="120" t="str">
        <f t="shared" si="454"/>
        <v/>
      </c>
      <c r="AB436" s="121"/>
      <c r="AC436" s="121"/>
      <c r="AD436" s="122" t="str">
        <f t="shared" si="452"/>
        <v/>
      </c>
      <c r="AE436" s="121"/>
      <c r="AF436" s="121"/>
      <c r="AG436" s="121"/>
      <c r="AH436" s="123" t="str">
        <f t="shared" si="594"/>
        <v/>
      </c>
      <c r="AI436" s="122" t="str">
        <f t="shared" si="453"/>
        <v/>
      </c>
      <c r="AJ436" s="387"/>
      <c r="AK436" s="388"/>
      <c r="AL436" s="124" t="str">
        <f t="shared" si="593"/>
        <v/>
      </c>
      <c r="AM436" s="389"/>
      <c r="AN436" s="388"/>
      <c r="AO436" s="384"/>
      <c r="AP436" s="367"/>
      <c r="AQ436" s="120" t="s">
        <v>155</v>
      </c>
      <c r="AR436" s="134"/>
      <c r="AS436" s="134"/>
      <c r="AT436" s="134"/>
      <c r="AU436" s="134"/>
      <c r="AV436" s="402"/>
      <c r="AW436" s="142" t="s">
        <v>150</v>
      </c>
      <c r="AX436" s="128"/>
      <c r="AY436" s="129"/>
      <c r="AZ436" s="130"/>
      <c r="BA436" s="143" t="s">
        <v>155</v>
      </c>
      <c r="BB436" s="128"/>
      <c r="BC436" s="128"/>
      <c r="BD436" s="128"/>
      <c r="BE436" s="373"/>
      <c r="BF436" s="374"/>
      <c r="BG436" s="374"/>
      <c r="BH436" s="131"/>
      <c r="BI436" s="90"/>
    </row>
    <row r="437" spans="1:1022" ht="73.349999999999994" customHeight="1">
      <c r="A437" s="431">
        <v>140</v>
      </c>
      <c r="B437" s="434" t="s">
        <v>712</v>
      </c>
      <c r="C437" s="367"/>
      <c r="D437" s="434" t="s">
        <v>268</v>
      </c>
      <c r="E437" s="434" t="s">
        <v>269</v>
      </c>
      <c r="F437" s="401"/>
      <c r="G437" s="424"/>
      <c r="H437" s="368"/>
      <c r="I437" s="425"/>
      <c r="J437" s="136" t="s">
        <v>758</v>
      </c>
      <c r="K437" s="137"/>
      <c r="L437" s="425"/>
      <c r="M437" s="425"/>
      <c r="N437" s="426"/>
      <c r="O437" s="369"/>
      <c r="P437" s="392"/>
      <c r="Q437" s="385"/>
      <c r="R437" s="393"/>
      <c r="S437" s="394"/>
      <c r="T437" s="385"/>
      <c r="U437" s="405"/>
      <c r="V437" s="136" t="s">
        <v>161</v>
      </c>
      <c r="W437" s="116"/>
      <c r="X437" s="117"/>
      <c r="Y437" s="145"/>
      <c r="Z437" s="138"/>
      <c r="AA437" s="120" t="str">
        <f t="shared" si="454"/>
        <v/>
      </c>
      <c r="AB437" s="121"/>
      <c r="AC437" s="121"/>
      <c r="AD437" s="122" t="str">
        <f t="shared" si="452"/>
        <v/>
      </c>
      <c r="AE437" s="121"/>
      <c r="AF437" s="121"/>
      <c r="AG437" s="121"/>
      <c r="AH437" s="123" t="str">
        <f t="shared" si="594"/>
        <v/>
      </c>
      <c r="AI437" s="122" t="str">
        <f t="shared" si="453"/>
        <v/>
      </c>
      <c r="AJ437" s="387"/>
      <c r="AK437" s="388"/>
      <c r="AL437" s="124" t="str">
        <f t="shared" si="593"/>
        <v/>
      </c>
      <c r="AM437" s="389"/>
      <c r="AN437" s="388"/>
      <c r="AO437" s="384"/>
      <c r="AP437" s="367"/>
      <c r="AQ437" s="120" t="s">
        <v>162</v>
      </c>
      <c r="AR437" s="119"/>
      <c r="AS437" s="119"/>
      <c r="AT437" s="126"/>
      <c r="AU437" s="119"/>
      <c r="AV437" s="402"/>
      <c r="AW437" s="142" t="s">
        <v>161</v>
      </c>
      <c r="AX437" s="128"/>
      <c r="AY437" s="129"/>
      <c r="AZ437" s="130"/>
      <c r="BA437" s="143" t="s">
        <v>162</v>
      </c>
      <c r="BB437" s="128"/>
      <c r="BC437" s="128"/>
      <c r="BD437" s="128"/>
      <c r="BE437" s="373"/>
      <c r="BF437" s="374"/>
      <c r="BG437" s="374"/>
      <c r="BH437" s="131"/>
      <c r="BI437" s="90"/>
    </row>
    <row r="438" spans="1:1022" s="144" customFormat="1" ht="66" customHeight="1">
      <c r="A438" s="429">
        <v>141</v>
      </c>
      <c r="B438" s="432" t="s">
        <v>712</v>
      </c>
      <c r="C438" s="367" t="s">
        <v>1969</v>
      </c>
      <c r="D438" s="432" t="s">
        <v>209</v>
      </c>
      <c r="E438" s="432" t="s">
        <v>1970</v>
      </c>
      <c r="F438" s="427" t="s">
        <v>1971</v>
      </c>
      <c r="G438" s="424" t="s">
        <v>1972</v>
      </c>
      <c r="H438" s="368" t="str">
        <f>IF(B438="Seguridad_Información","Posibilidad de "&amp;C438&amp;"con "&amp;M438&amp;" "&amp;"por"&amp;" "&amp;I438&amp;" "&amp;"debido a"&amp;" "&amp;L438,"Posibilidad de"&amp;" "&amp;M438&amp;" "&amp;"por"&amp;" "&amp;I438&amp;" debido a"&amp;" "&amp;L438)</f>
        <v>Posibilidad de Afectación Económica por fallas en la infraestructura tecnológica que soporte los servicios ofertados por TI debido a falta de capacidad técnica, operativa y de negocio</v>
      </c>
      <c r="I438" s="425" t="s">
        <v>2109</v>
      </c>
      <c r="J438" s="136" t="s">
        <v>717</v>
      </c>
      <c r="K438" s="137" t="s">
        <v>2110</v>
      </c>
      <c r="L438" s="425" t="s">
        <v>2111</v>
      </c>
      <c r="M438" s="502" t="s">
        <v>720</v>
      </c>
      <c r="N438" s="505" t="s">
        <v>2112</v>
      </c>
      <c r="O438" s="369" t="s">
        <v>722</v>
      </c>
      <c r="P438" s="390" t="str">
        <f>IF(OR($O438=[3]Tabla_Probabilidad!$D$30,$O438=[3]Tabla_Probabilidad!$D$32,$O438=[3]Tabla_Probabilidad!$J$32),"Muy Baja",IF(OR($O438=[3]Tabla_Probabilidad!$E$30,$O438=[3]Tabla_Probabilidad!$E$32,$O438=[3]Tabla_Probabilidad!$K$32),"Baja",IF(OR($O438=[3]Tabla_Probabilidad!$F$30,$O438=[3]Tabla_Probabilidad!$F$32,$O438=[3]Tabla_Probabilidad!$L$32),"Media",IF(OR($O438=[3]Tabla_Probabilidad!$G$30,$O438=[3]Tabla_Probabilidad!$G$32,$O438=[3]Tabla_Probabilidad!$M$32),"Alta",IF(OR($O438=[3]Tabla_Probabilidad!$H$30,$O438=[3]Tabla_Probabilidad!$H$32,$O438=[3]Tabla_Probabilidad!$N$32),"Muy Alta","")))))</f>
        <v>Media</v>
      </c>
      <c r="Q438" s="385">
        <f t="shared" ref="Q438" si="595">IF(P438="","",IF(P438="Muy Baja",0.2,IF(P438="Baja",0.4,IF(P438="Media",0.6,IF(P438="Alta",0.8,IF(P438="Muy Alta",1,))))))</f>
        <v>0.6</v>
      </c>
      <c r="R438" s="393" t="s">
        <v>723</v>
      </c>
      <c r="S438" s="394" t="str">
        <f>IF(OR($R438=[3]Tabla_Impacto!$D$24,$R438=[3]Tabla_Impacto!$D$27,$R438=[3]Tabla_Impacto!$J$24,$R438=[3]Tabla_Impacto!$P$26,$R438=[3]Tabla_Impacto!$V$26,$R438=[3]Tabla_Impacto!$AB$26),"Leve",IF(OR($R438=[3]Tabla_Impacto!$E$24,$R438=[3]Tabla_Impacto!$E$27,$R438=[3]Tabla_Impacto!$K$24,$R438=[3]Tabla_Impacto!$Q$26,$R438=[3]Tabla_Impacto!$W$26,$R438=[3]Tabla_Impacto!$AC$26),"Menor",IF(OR($R438=[3]Tabla_Impacto!$F$24,$R438=[3]Tabla_Impacto!$F$27,$R438=[3]Tabla_Impacto!$L$24,$R438=[3]Tabla_Impacto!$R$26,$R438=[3]Tabla_Impacto!$X$26,$R438=[3]Tabla_Impacto!$AD$26),"Moderado",IF(OR($R438=[3]Tabla_Impacto!$G$24,$R438=[3]Tabla_Impacto!$G$27,$R438=[3]Tabla_Impacto!$M$24,$R438=[3]Tabla_Impacto!$S$26,$R438=[3]Tabla_Impacto!$Y$26,$R438=[3]Tabla_Impacto!$AE$26),"Mayor",IF(OR($R438=[3]Tabla_Impacto!$H$24,$R438=[3]Tabla_Impacto!$H$27,$R438=[3]Tabla_Impacto!$N$24,$R438=[3]Tabla_Impacto!$T$26,$R438=[3]Tabla_Impacto!$Z$26,$R438=[3]Tabla_Impacto!$AF$26),"Catastrófico","")))))</f>
        <v>Moderado</v>
      </c>
      <c r="T438" s="385">
        <f t="shared" ref="T438" si="596">IF(S438="","",IF(S438="Leve",0.2,IF(S438="Menor",0.4,IF(S438="Moderado",0.6,IF(S438="Mayor",0.8,IF(S438="Catastrófico",1,))))))</f>
        <v>0.6</v>
      </c>
      <c r="U438" s="403" t="str">
        <f t="shared" ref="U438" si="597">IF(OR(AND(P438="Muy Baja",S438="Leve"),AND(P438="Muy Baja",S438="Menor"),AND(P438="Baja",S438="Leve")),"Bajo",IF(OR(AND(P438="Muy baja",S438="Moderado"),AND(P438="Baja",S438="Menor"),AND(P438="Baja",S438="Moderado"),AND(P438="Media",S438="Leve"),AND(P438="Media",S438="Menor"),AND(P438="Media",S438="Moderado"),AND(P438="Alta",S438="Leve"),AND(P438="Alta",S438="Menor")),"Moderado",IF(OR(AND(P438="Muy Baja",S438="Mayor"),AND(P438="Baja",S438="Mayor"),AND(P438="Media",S438="Mayor"),AND(P438="Alta",S438="Moderado"),AND(P438="Alta",S438="Mayor"),AND(P438="Muy Alta",S438="Leve"),AND(P438="Muy Alta",S438="Menor"),AND(P438="Muy Alta",S438="Moderado"),AND(P438="Muy Alta",S438="Mayor")),"Alto",IF(OR(AND(P438="Muy Baja",S438="Catastrófico"),AND(P438="Baja",S438="Catastrófico"),AND(P438="Media",S438="Catastrófico"),AND(P438="Alta",S438="Catastrófico"),AND(P438="Muy Alta",S438="Catastrófico")),"Extremo",""))))</f>
        <v>Moderado</v>
      </c>
      <c r="V438" s="136" t="s">
        <v>91</v>
      </c>
      <c r="W438" s="116" t="s">
        <v>2113</v>
      </c>
      <c r="X438" s="117" t="s">
        <v>2114</v>
      </c>
      <c r="Y438" s="118" t="s">
        <v>2000</v>
      </c>
      <c r="Z438" s="119" t="s">
        <v>913</v>
      </c>
      <c r="AA438" s="120" t="str">
        <f t="shared" si="454"/>
        <v>Probabilidad</v>
      </c>
      <c r="AB438" s="121" t="s">
        <v>727</v>
      </c>
      <c r="AC438" s="121" t="s">
        <v>728</v>
      </c>
      <c r="AD438" s="122" t="str">
        <f t="shared" si="452"/>
        <v>40%</v>
      </c>
      <c r="AE438" s="121" t="s">
        <v>729</v>
      </c>
      <c r="AF438" s="121" t="s">
        <v>730</v>
      </c>
      <c r="AG438" s="121" t="s">
        <v>731</v>
      </c>
      <c r="AH438" s="123">
        <f>IFERROR(IF(AA438="Probabilidad",(Q438-(+Q438*AD438)),IF(AA438="Impacto",Q438,"")),"")</f>
        <v>0.36</v>
      </c>
      <c r="AI438" s="122">
        <f t="shared" si="453"/>
        <v>0.36</v>
      </c>
      <c r="AJ438" s="387" t="str">
        <f t="shared" ref="AJ438" si="598">IFERROR(IF(AK438="","",IF(AK438&lt;=0.2,"Muy Baja",IF(AK438&lt;=0.4,"Baja",IF(AK438&lt;=0.6,"Media",IF(AK438&lt;=0.8,"Alta","Muy Alta"))))),"")</f>
        <v>Muy Baja</v>
      </c>
      <c r="AK438" s="388">
        <f t="shared" ref="AK438" si="599">IFERROR(LOOKUP(MAX(AI438:AI444)+1,(AI438:AI444)),"")</f>
        <v>1.9439999999999999E-2</v>
      </c>
      <c r="AL438" s="124">
        <f>IFERROR(IF(AA438="Impacto",(T438-(+T438*AD438)),IF(AA438="Probabilidad",T438,"")),"")</f>
        <v>0.6</v>
      </c>
      <c r="AM438" s="389" t="str">
        <f t="shared" ref="AM438" si="600">IFERROR(IF(AN438="","",IF(AN438&lt;=0.2,"Leve",IF(AN438&lt;=0.4,"Menor",IF(AN438&lt;=0.6,"Moderado",IF(AN438&lt;=0.8,"Mayor","Catastrófico"))))),"")</f>
        <v>Moderado</v>
      </c>
      <c r="AN438" s="388">
        <f t="shared" ref="AN438" si="601">IFERROR(LOOKUP(MAX(AL438:AL444)+1,(AL438:AL444)),"")</f>
        <v>0.6</v>
      </c>
      <c r="AO438" s="384" t="str">
        <f t="shared" ref="AO438" si="602">IFERROR(IF(OR(AND(AJ438="Muy Baja",AM438="Leve"),AND(AJ438="Muy Baja",AM438="Menor"),AND(AJ438="Baja",AM438="Leve")),"Bajo",IF(OR(AND(AJ438="Muy baja",AM438="Moderado"),AND(AJ438="Baja",AM438="Menor"),AND(AJ438="Baja",AM438="Moderado"),AND(AJ438="Media",AM438="Leve"),AND(AJ438="Media",AM438="Menor"),AND(AJ438="Media",AM438="Moderado"),AND(AJ438="Alta",AM438="Leve"),AND(AJ438="Alta",AM438="Menor")),"Moderado",IF(OR(AND(AJ438="Muy Baja",AM438="Mayor"),AND(AJ438="Baja",AM438="Mayor"),AND(AJ438="Media",AM438="Mayor"),AND(AJ438="Alta",AM438="Moderado"),AND(AJ438="Alta",AM438="Mayor"),AND(AJ438="Muy Alta",AM438="Leve"),AND(AJ438="Muy Alta",AM438="Menor"),AND(AJ438="Muy Alta",AM438="Moderado"),AND(AJ438="Muy Alta",AM438="Mayor")),"Alto",IF(OR(AND(AJ438="Muy Baja",AM438="Catastrófico"),AND(AJ438="Baja",AM438="Catastrófico"),AND(AJ438="Media",AM438="Catastrófico"),AND(AJ438="Alta",AM438="Catastrófico"),AND(AJ438="Muy Alta",AM438="Catastrófico")),"Extremo","")))),"")</f>
        <v>Moderado</v>
      </c>
      <c r="AP438" s="367" t="s">
        <v>104</v>
      </c>
      <c r="AQ438" s="120" t="s">
        <v>105</v>
      </c>
      <c r="AR438" s="119" t="s">
        <v>2115</v>
      </c>
      <c r="AS438" s="119" t="s">
        <v>913</v>
      </c>
      <c r="AT438" s="126">
        <v>44926</v>
      </c>
      <c r="AU438" s="127" t="s">
        <v>733</v>
      </c>
      <c r="AV438" s="370" t="s">
        <v>2116</v>
      </c>
      <c r="AW438" s="142" t="s">
        <v>91</v>
      </c>
      <c r="AX438" s="264" t="s">
        <v>2866</v>
      </c>
      <c r="AY438" s="265" t="s">
        <v>3857</v>
      </c>
      <c r="AZ438" s="265" t="s">
        <v>3858</v>
      </c>
      <c r="BA438" s="143" t="s">
        <v>105</v>
      </c>
      <c r="BB438" s="264" t="s">
        <v>2866</v>
      </c>
      <c r="BC438" s="265" t="s">
        <v>3359</v>
      </c>
      <c r="BD438" s="300" t="s">
        <v>3346</v>
      </c>
      <c r="BE438" s="373" t="s">
        <v>3269</v>
      </c>
      <c r="BF438" s="373" t="s">
        <v>3371</v>
      </c>
      <c r="BG438" s="373" t="s">
        <v>3372</v>
      </c>
      <c r="BH438" s="131"/>
      <c r="BI438" s="90"/>
      <c r="BJ438" s="90"/>
      <c r="BK438" s="90"/>
      <c r="BL438" s="90"/>
      <c r="BM438" s="90"/>
      <c r="BN438" s="90"/>
      <c r="BO438" s="90"/>
      <c r="BP438" s="90"/>
      <c r="BQ438" s="90"/>
      <c r="BR438" s="90"/>
      <c r="BS438" s="90"/>
      <c r="BT438" s="90"/>
      <c r="BU438" s="90"/>
      <c r="BV438" s="90"/>
      <c r="BW438" s="90"/>
      <c r="BX438" s="90"/>
      <c r="BY438" s="90"/>
      <c r="BZ438" s="90"/>
      <c r="CA438" s="90"/>
      <c r="CB438" s="90"/>
      <c r="CC438" s="90"/>
      <c r="CD438" s="90"/>
      <c r="CE438" s="90"/>
      <c r="CF438" s="90"/>
      <c r="CG438" s="90"/>
      <c r="CH438" s="90"/>
      <c r="CI438" s="90"/>
      <c r="CJ438" s="90"/>
      <c r="CK438" s="90"/>
      <c r="CL438" s="90"/>
      <c r="CM438" s="90"/>
      <c r="CN438" s="90"/>
      <c r="CO438" s="90"/>
      <c r="CP438" s="90"/>
      <c r="CQ438" s="90"/>
      <c r="CR438" s="90"/>
      <c r="CS438" s="90"/>
      <c r="CT438" s="90"/>
      <c r="CU438" s="90"/>
      <c r="CV438" s="90"/>
      <c r="CW438" s="90"/>
      <c r="CX438" s="90"/>
      <c r="CY438" s="90"/>
      <c r="CZ438" s="90"/>
      <c r="DA438" s="90"/>
      <c r="DB438" s="90"/>
      <c r="DC438" s="90"/>
      <c r="DD438" s="90"/>
      <c r="DE438" s="90"/>
      <c r="DF438" s="90"/>
      <c r="DG438" s="90"/>
      <c r="DH438" s="90"/>
      <c r="DI438" s="90"/>
      <c r="DJ438" s="90"/>
      <c r="DK438" s="90"/>
      <c r="DL438" s="90"/>
      <c r="DM438" s="90"/>
      <c r="DN438" s="90"/>
      <c r="DO438" s="90"/>
      <c r="DP438" s="90"/>
      <c r="DQ438" s="90"/>
      <c r="DR438" s="90"/>
      <c r="DS438" s="90"/>
      <c r="DT438" s="90"/>
      <c r="DU438" s="90"/>
      <c r="DV438" s="90"/>
      <c r="DW438" s="90"/>
      <c r="DX438" s="90"/>
      <c r="DY438" s="90"/>
      <c r="DZ438" s="90"/>
      <c r="EA438" s="90"/>
      <c r="EB438" s="90"/>
      <c r="EC438" s="90"/>
      <c r="ED438" s="90"/>
      <c r="EE438" s="90"/>
      <c r="EF438" s="90"/>
      <c r="EG438" s="90"/>
      <c r="EH438" s="90"/>
      <c r="EI438" s="90"/>
      <c r="EJ438" s="90"/>
      <c r="EK438" s="90"/>
      <c r="EL438" s="90"/>
      <c r="EM438" s="90"/>
      <c r="EN438" s="90"/>
      <c r="EO438" s="90"/>
      <c r="EP438" s="90"/>
      <c r="EQ438" s="90"/>
      <c r="ER438" s="90"/>
      <c r="ES438" s="90"/>
      <c r="ET438" s="90"/>
      <c r="EU438" s="90"/>
      <c r="EV438" s="90"/>
      <c r="EW438" s="90"/>
      <c r="EX438" s="90"/>
      <c r="EY438" s="90"/>
      <c r="EZ438" s="90"/>
      <c r="FA438" s="90"/>
      <c r="FB438" s="90"/>
      <c r="FC438" s="90"/>
      <c r="FD438" s="90"/>
      <c r="FE438" s="90"/>
      <c r="FF438" s="90"/>
      <c r="FG438" s="90"/>
      <c r="FH438" s="90"/>
      <c r="FI438" s="90"/>
      <c r="FJ438" s="90"/>
      <c r="FK438" s="90"/>
      <c r="FL438" s="90"/>
      <c r="FM438" s="90"/>
      <c r="FN438" s="90"/>
      <c r="FO438" s="90"/>
      <c r="FP438" s="90"/>
      <c r="FQ438" s="90"/>
      <c r="FR438" s="90"/>
      <c r="FS438" s="90"/>
      <c r="FT438" s="90"/>
      <c r="FU438" s="90"/>
      <c r="FV438" s="90"/>
      <c r="FW438" s="90"/>
      <c r="FX438" s="90"/>
      <c r="FY438" s="90"/>
      <c r="FZ438" s="90"/>
      <c r="GA438" s="90"/>
      <c r="GB438" s="90"/>
      <c r="GC438" s="90"/>
      <c r="GD438" s="90"/>
      <c r="GE438" s="90"/>
      <c r="GF438" s="90"/>
      <c r="GG438" s="90"/>
      <c r="GH438" s="90"/>
      <c r="GI438" s="90"/>
      <c r="GJ438" s="90"/>
      <c r="GK438" s="90"/>
      <c r="GL438" s="90"/>
      <c r="GM438" s="90"/>
      <c r="GN438" s="90"/>
      <c r="GO438" s="90"/>
      <c r="GP438" s="90"/>
      <c r="GQ438" s="90"/>
      <c r="GR438" s="90"/>
      <c r="GS438" s="90"/>
      <c r="GT438" s="90"/>
      <c r="GU438" s="90"/>
      <c r="GV438" s="90"/>
      <c r="GW438" s="90"/>
      <c r="GX438" s="90"/>
      <c r="GY438" s="90"/>
      <c r="GZ438" s="90"/>
      <c r="HA438" s="90"/>
      <c r="HB438" s="90"/>
      <c r="HC438" s="90"/>
      <c r="HD438" s="90"/>
      <c r="HE438" s="90"/>
      <c r="HF438" s="90"/>
      <c r="HG438" s="90"/>
      <c r="HH438" s="90"/>
      <c r="HI438" s="90"/>
      <c r="HJ438" s="90"/>
      <c r="HK438" s="90"/>
      <c r="HL438" s="90"/>
      <c r="HM438" s="90"/>
      <c r="HN438" s="90"/>
      <c r="HO438" s="90"/>
      <c r="HP438" s="90"/>
      <c r="HQ438" s="90"/>
      <c r="HR438" s="90"/>
      <c r="HS438" s="90"/>
      <c r="HT438" s="90"/>
      <c r="HU438" s="90"/>
      <c r="HV438" s="90"/>
      <c r="HW438" s="90"/>
      <c r="HX438" s="90"/>
      <c r="HY438" s="90"/>
      <c r="HZ438" s="90"/>
      <c r="IA438" s="90"/>
      <c r="IB438" s="90"/>
      <c r="IC438" s="90"/>
      <c r="ID438" s="90"/>
      <c r="IE438" s="90"/>
      <c r="IF438" s="90"/>
      <c r="IG438" s="90"/>
      <c r="IH438" s="90"/>
      <c r="II438" s="90"/>
      <c r="IJ438" s="90"/>
      <c r="IK438" s="90"/>
      <c r="IL438" s="90"/>
      <c r="IM438" s="90"/>
      <c r="IN438" s="90"/>
      <c r="IO438" s="90"/>
      <c r="IP438" s="90"/>
      <c r="IQ438" s="90"/>
      <c r="IR438" s="90"/>
      <c r="IS438" s="90"/>
      <c r="IT438" s="90"/>
      <c r="IU438" s="90"/>
      <c r="IV438" s="90"/>
      <c r="IW438" s="90"/>
      <c r="IX438" s="90"/>
      <c r="IY438" s="90"/>
      <c r="IZ438" s="90"/>
      <c r="JA438" s="90"/>
      <c r="JB438" s="90"/>
      <c r="JC438" s="90"/>
      <c r="JD438" s="90"/>
      <c r="JE438" s="90"/>
      <c r="JF438" s="90"/>
      <c r="JG438" s="90"/>
      <c r="JH438" s="90"/>
      <c r="JI438" s="90"/>
      <c r="JJ438" s="90"/>
      <c r="JK438" s="90"/>
      <c r="JL438" s="90"/>
      <c r="JM438" s="90"/>
      <c r="JN438" s="90"/>
      <c r="JO438" s="90"/>
      <c r="JP438" s="90"/>
      <c r="JQ438" s="90"/>
      <c r="JR438" s="90"/>
      <c r="JS438" s="90"/>
      <c r="JT438" s="90"/>
      <c r="JU438" s="90"/>
      <c r="JV438" s="90"/>
      <c r="JW438" s="90"/>
      <c r="JX438" s="90"/>
      <c r="JY438" s="90"/>
      <c r="JZ438" s="90"/>
      <c r="KA438" s="90"/>
      <c r="KB438" s="90"/>
      <c r="KC438" s="90"/>
      <c r="KD438" s="90"/>
      <c r="KE438" s="90"/>
      <c r="KF438" s="90"/>
      <c r="KG438" s="90"/>
      <c r="KH438" s="90"/>
      <c r="KI438" s="90"/>
      <c r="KJ438" s="90"/>
      <c r="KK438" s="90"/>
      <c r="KL438" s="90"/>
      <c r="KM438" s="90"/>
      <c r="KN438" s="90"/>
      <c r="KO438" s="90"/>
      <c r="KP438" s="90"/>
      <c r="KQ438" s="90"/>
      <c r="KR438" s="90"/>
      <c r="KS438" s="90"/>
      <c r="KT438" s="90"/>
      <c r="KU438" s="90"/>
      <c r="KV438" s="90"/>
      <c r="KW438" s="90"/>
      <c r="KX438" s="90"/>
      <c r="KY438" s="90"/>
      <c r="KZ438" s="90"/>
      <c r="LA438" s="90"/>
      <c r="LB438" s="90"/>
      <c r="LC438" s="90"/>
      <c r="LD438" s="90"/>
      <c r="LE438" s="90"/>
      <c r="LF438" s="90"/>
      <c r="LG438" s="90"/>
      <c r="LH438" s="90"/>
      <c r="LI438" s="90"/>
      <c r="LJ438" s="90"/>
      <c r="LK438" s="90"/>
      <c r="LL438" s="90"/>
      <c r="LM438" s="90"/>
      <c r="LN438" s="90"/>
      <c r="LO438" s="90"/>
      <c r="LP438" s="90"/>
      <c r="LQ438" s="90"/>
      <c r="LR438" s="90"/>
      <c r="LS438" s="90"/>
      <c r="LT438" s="90"/>
      <c r="LU438" s="90"/>
      <c r="LV438" s="90"/>
      <c r="LW438" s="90"/>
      <c r="LX438" s="90"/>
      <c r="LY438" s="90"/>
      <c r="LZ438" s="90"/>
      <c r="MA438" s="90"/>
      <c r="MB438" s="90"/>
      <c r="MC438" s="90"/>
      <c r="MD438" s="90"/>
      <c r="ME438" s="90"/>
      <c r="MF438" s="90"/>
      <c r="MG438" s="90"/>
      <c r="MH438" s="90"/>
      <c r="MI438" s="90"/>
      <c r="MJ438" s="90"/>
      <c r="MK438" s="90"/>
      <c r="ML438" s="90"/>
      <c r="MM438" s="90"/>
      <c r="MN438" s="90"/>
      <c r="MO438" s="90"/>
      <c r="MP438" s="90"/>
      <c r="MQ438" s="90"/>
      <c r="MR438" s="90"/>
      <c r="MS438" s="90"/>
      <c r="MT438" s="90"/>
      <c r="MU438" s="90"/>
      <c r="MV438" s="90"/>
      <c r="MW438" s="90"/>
      <c r="MX438" s="90"/>
      <c r="MY438" s="90"/>
      <c r="MZ438" s="90"/>
      <c r="NA438" s="90"/>
      <c r="NB438" s="90"/>
      <c r="NC438" s="90"/>
      <c r="ND438" s="90"/>
      <c r="NE438" s="90"/>
      <c r="NF438" s="90"/>
      <c r="NG438" s="90"/>
      <c r="NH438" s="90"/>
      <c r="NI438" s="90"/>
      <c r="NJ438" s="90"/>
      <c r="NK438" s="90"/>
      <c r="NL438" s="90"/>
      <c r="NM438" s="90"/>
      <c r="NN438" s="90"/>
      <c r="NO438" s="90"/>
      <c r="NP438" s="90"/>
      <c r="NQ438" s="90"/>
      <c r="NR438" s="90"/>
      <c r="NS438" s="90"/>
      <c r="NT438" s="90"/>
      <c r="NU438" s="90"/>
      <c r="NV438" s="90"/>
      <c r="NW438" s="90"/>
      <c r="NX438" s="90"/>
      <c r="NY438" s="90"/>
      <c r="NZ438" s="90"/>
      <c r="OA438" s="90"/>
      <c r="OB438" s="90"/>
      <c r="OC438" s="90"/>
      <c r="OD438" s="90"/>
      <c r="OE438" s="90"/>
      <c r="OF438" s="90"/>
      <c r="OG438" s="90"/>
      <c r="OH438" s="90"/>
      <c r="OI438" s="90"/>
      <c r="OJ438" s="90"/>
      <c r="OK438" s="90"/>
      <c r="OL438" s="90"/>
      <c r="OM438" s="90"/>
      <c r="ON438" s="90"/>
      <c r="OO438" s="90"/>
      <c r="OP438" s="90"/>
      <c r="OQ438" s="90"/>
      <c r="OR438" s="90"/>
      <c r="OS438" s="90"/>
      <c r="OT438" s="90"/>
      <c r="OU438" s="90"/>
      <c r="OV438" s="90"/>
      <c r="OW438" s="90"/>
      <c r="OX438" s="90"/>
      <c r="OY438" s="90"/>
      <c r="OZ438" s="90"/>
      <c r="PA438" s="90"/>
      <c r="PB438" s="90"/>
      <c r="PC438" s="90"/>
      <c r="PD438" s="90"/>
      <c r="PE438" s="90"/>
      <c r="PF438" s="90"/>
      <c r="PG438" s="90"/>
      <c r="PH438" s="90"/>
      <c r="PI438" s="90"/>
      <c r="PJ438" s="90"/>
      <c r="PK438" s="90"/>
      <c r="PL438" s="90"/>
      <c r="PM438" s="90"/>
      <c r="PN438" s="90"/>
      <c r="PO438" s="90"/>
      <c r="PP438" s="90"/>
      <c r="PQ438" s="90"/>
      <c r="PR438" s="90"/>
      <c r="PS438" s="90"/>
      <c r="PT438" s="90"/>
      <c r="PU438" s="90"/>
      <c r="PV438" s="90"/>
      <c r="PW438" s="90"/>
      <c r="PX438" s="90"/>
      <c r="PY438" s="90"/>
      <c r="PZ438" s="90"/>
      <c r="QA438" s="90"/>
      <c r="QB438" s="90"/>
      <c r="QC438" s="90"/>
      <c r="QD438" s="90"/>
      <c r="QE438" s="90"/>
      <c r="QF438" s="90"/>
      <c r="QG438" s="90"/>
      <c r="QH438" s="90"/>
      <c r="QI438" s="90"/>
      <c r="QJ438" s="90"/>
      <c r="QK438" s="90"/>
      <c r="QL438" s="90"/>
      <c r="QM438" s="90"/>
      <c r="QN438" s="90"/>
      <c r="QO438" s="90"/>
      <c r="QP438" s="90"/>
      <c r="QQ438" s="90"/>
      <c r="QR438" s="90"/>
      <c r="QS438" s="90"/>
      <c r="QT438" s="90"/>
      <c r="QU438" s="90"/>
      <c r="QV438" s="90"/>
      <c r="QW438" s="90"/>
      <c r="QX438" s="90"/>
      <c r="QY438" s="90"/>
      <c r="QZ438" s="90"/>
      <c r="RA438" s="90"/>
      <c r="RB438" s="90"/>
      <c r="RC438" s="90"/>
      <c r="RD438" s="90"/>
      <c r="RE438" s="90"/>
      <c r="RF438" s="90"/>
      <c r="RG438" s="90"/>
      <c r="RH438" s="90"/>
      <c r="RI438" s="90"/>
      <c r="RJ438" s="90"/>
      <c r="RK438" s="90"/>
      <c r="RL438" s="90"/>
      <c r="RM438" s="90"/>
      <c r="RN438" s="90"/>
      <c r="RO438" s="90"/>
      <c r="RP438" s="90"/>
      <c r="RQ438" s="90"/>
      <c r="RR438" s="90"/>
      <c r="RS438" s="90"/>
      <c r="RT438" s="90"/>
      <c r="RU438" s="90"/>
      <c r="RV438" s="90"/>
      <c r="RW438" s="90"/>
      <c r="RX438" s="90"/>
      <c r="RY438" s="90"/>
      <c r="RZ438" s="90"/>
      <c r="SA438" s="90"/>
      <c r="SB438" s="90"/>
      <c r="SC438" s="90"/>
      <c r="SD438" s="90"/>
      <c r="SE438" s="90"/>
      <c r="SF438" s="90"/>
      <c r="SG438" s="90"/>
      <c r="SH438" s="90"/>
      <c r="SI438" s="90"/>
      <c r="SJ438" s="90"/>
      <c r="SK438" s="90"/>
      <c r="SL438" s="90"/>
      <c r="SM438" s="90"/>
      <c r="SN438" s="90"/>
      <c r="SO438" s="90"/>
      <c r="SP438" s="90"/>
      <c r="SQ438" s="90"/>
      <c r="SR438" s="90"/>
      <c r="SS438" s="90"/>
      <c r="ST438" s="90"/>
      <c r="SU438" s="90"/>
      <c r="SV438" s="90"/>
      <c r="SW438" s="90"/>
      <c r="SX438" s="90"/>
      <c r="SY438" s="90"/>
      <c r="SZ438" s="90"/>
      <c r="TA438" s="90"/>
      <c r="TB438" s="90"/>
      <c r="TC438" s="90"/>
      <c r="TD438" s="90"/>
      <c r="TE438" s="90"/>
      <c r="TF438" s="90"/>
      <c r="TG438" s="90"/>
      <c r="TH438" s="90"/>
      <c r="TI438" s="90"/>
      <c r="TJ438" s="90"/>
      <c r="TK438" s="90"/>
      <c r="TL438" s="90"/>
      <c r="TM438" s="90"/>
      <c r="TN438" s="90"/>
      <c r="TO438" s="90"/>
      <c r="TP438" s="90"/>
      <c r="TQ438" s="90"/>
      <c r="TR438" s="90"/>
      <c r="TS438" s="90"/>
      <c r="TT438" s="90"/>
      <c r="TU438" s="90"/>
      <c r="TV438" s="90"/>
      <c r="TW438" s="90"/>
      <c r="TX438" s="90"/>
      <c r="TY438" s="90"/>
      <c r="TZ438" s="90"/>
      <c r="UA438" s="90"/>
      <c r="UB438" s="90"/>
      <c r="UC438" s="90"/>
      <c r="UD438" s="90"/>
      <c r="UE438" s="90"/>
      <c r="UF438" s="90"/>
      <c r="UG438" s="90"/>
      <c r="UH438" s="90"/>
      <c r="UI438" s="90"/>
      <c r="UJ438" s="90"/>
      <c r="UK438" s="90"/>
      <c r="UL438" s="90"/>
      <c r="UM438" s="90"/>
      <c r="UN438" s="90"/>
      <c r="UO438" s="90"/>
      <c r="UP438" s="90"/>
      <c r="UQ438" s="90"/>
      <c r="UR438" s="90"/>
      <c r="US438" s="90"/>
      <c r="UT438" s="90"/>
      <c r="UU438" s="90"/>
      <c r="UV438" s="90"/>
      <c r="UW438" s="90"/>
      <c r="UX438" s="90"/>
      <c r="UY438" s="90"/>
      <c r="UZ438" s="90"/>
      <c r="VA438" s="90"/>
      <c r="VB438" s="90"/>
      <c r="VC438" s="90"/>
      <c r="VD438" s="90"/>
      <c r="VE438" s="90"/>
      <c r="VF438" s="90"/>
      <c r="VG438" s="90"/>
      <c r="VH438" s="90"/>
      <c r="VI438" s="90"/>
      <c r="VJ438" s="90"/>
      <c r="VK438" s="90"/>
      <c r="VL438" s="90"/>
      <c r="VM438" s="90"/>
      <c r="VN438" s="90"/>
      <c r="VO438" s="90"/>
      <c r="VP438" s="90"/>
      <c r="VQ438" s="90"/>
      <c r="VR438" s="90"/>
      <c r="VS438" s="90"/>
      <c r="VT438" s="90"/>
      <c r="VU438" s="90"/>
      <c r="VV438" s="90"/>
      <c r="VW438" s="90"/>
      <c r="VX438" s="90"/>
      <c r="VY438" s="90"/>
      <c r="VZ438" s="90"/>
      <c r="WA438" s="90"/>
      <c r="WB438" s="90"/>
      <c r="WC438" s="90"/>
      <c r="WD438" s="90"/>
      <c r="WE438" s="90"/>
      <c r="WF438" s="90"/>
      <c r="WG438" s="90"/>
      <c r="WH438" s="90"/>
      <c r="WI438" s="90"/>
      <c r="WJ438" s="90"/>
      <c r="WK438" s="90"/>
      <c r="WL438" s="90"/>
      <c r="WM438" s="90"/>
      <c r="WN438" s="90"/>
      <c r="WO438" s="90"/>
      <c r="WP438" s="90"/>
      <c r="WQ438" s="90"/>
      <c r="WR438" s="90"/>
      <c r="WS438" s="90"/>
      <c r="WT438" s="90"/>
      <c r="WU438" s="90"/>
      <c r="WV438" s="90"/>
      <c r="WW438" s="90"/>
      <c r="WX438" s="90"/>
      <c r="WY438" s="90"/>
      <c r="WZ438" s="90"/>
      <c r="XA438" s="90"/>
      <c r="XB438" s="90"/>
      <c r="XC438" s="90"/>
      <c r="XD438" s="90"/>
      <c r="XE438" s="90"/>
      <c r="XF438" s="90"/>
      <c r="XG438" s="90"/>
      <c r="XH438" s="90"/>
      <c r="XI438" s="90"/>
      <c r="XJ438" s="90"/>
      <c r="XK438" s="90"/>
      <c r="XL438" s="90"/>
      <c r="XM438" s="90"/>
      <c r="XN438" s="90"/>
      <c r="XO438" s="90"/>
      <c r="XP438" s="90"/>
      <c r="XQ438" s="90"/>
      <c r="XR438" s="90"/>
      <c r="XS438" s="90"/>
      <c r="XT438" s="90"/>
      <c r="XU438" s="90"/>
      <c r="XV438" s="90"/>
      <c r="XW438" s="90"/>
      <c r="XX438" s="90"/>
      <c r="XY438" s="90"/>
      <c r="XZ438" s="90"/>
      <c r="YA438" s="90"/>
      <c r="YB438" s="90"/>
      <c r="YC438" s="90"/>
      <c r="YD438" s="90"/>
      <c r="YE438" s="90"/>
      <c r="YF438" s="90"/>
      <c r="YG438" s="90"/>
      <c r="YH438" s="90"/>
      <c r="YI438" s="90"/>
      <c r="YJ438" s="90"/>
      <c r="YK438" s="90"/>
      <c r="YL438" s="90"/>
      <c r="YM438" s="90"/>
      <c r="YN438" s="90"/>
      <c r="YO438" s="90"/>
      <c r="YP438" s="90"/>
      <c r="YQ438" s="90"/>
      <c r="YR438" s="90"/>
      <c r="YS438" s="90"/>
      <c r="YT438" s="90"/>
      <c r="YU438" s="90"/>
      <c r="YV438" s="90"/>
      <c r="YW438" s="90"/>
      <c r="YX438" s="90"/>
      <c r="YY438" s="90"/>
      <c r="YZ438" s="90"/>
      <c r="ZA438" s="90"/>
      <c r="ZB438" s="90"/>
      <c r="ZC438" s="90"/>
      <c r="ZD438" s="90"/>
      <c r="ZE438" s="90"/>
      <c r="ZF438" s="90"/>
      <c r="ZG438" s="90"/>
      <c r="ZH438" s="90"/>
      <c r="ZI438" s="90"/>
      <c r="ZJ438" s="90"/>
      <c r="ZK438" s="90"/>
      <c r="ZL438" s="90"/>
      <c r="ZM438" s="90"/>
      <c r="ZN438" s="90"/>
      <c r="ZO438" s="90"/>
      <c r="ZP438" s="90"/>
      <c r="ZQ438" s="90"/>
      <c r="ZR438" s="90"/>
      <c r="ZS438" s="90"/>
      <c r="ZT438" s="90"/>
      <c r="ZU438" s="90"/>
      <c r="ZV438" s="90"/>
      <c r="ZW438" s="90"/>
      <c r="ZX438" s="90"/>
      <c r="ZY438" s="90"/>
      <c r="ZZ438" s="90"/>
      <c r="AAA438" s="90"/>
      <c r="AAB438" s="90"/>
      <c r="AAC438" s="90"/>
      <c r="AAD438" s="90"/>
      <c r="AAE438" s="90"/>
      <c r="AAF438" s="90"/>
      <c r="AAG438" s="90"/>
      <c r="AAH438" s="90"/>
      <c r="AAI438" s="90"/>
      <c r="AAJ438" s="90"/>
      <c r="AAK438" s="90"/>
      <c r="AAL438" s="90"/>
      <c r="AAM438" s="90"/>
      <c r="AAN438" s="90"/>
      <c r="AAO438" s="90"/>
      <c r="AAP438" s="90"/>
      <c r="AAQ438" s="90"/>
      <c r="AAR438" s="90"/>
      <c r="AAS438" s="90"/>
      <c r="AAT438" s="90"/>
      <c r="AAU438" s="90"/>
      <c r="AAV438" s="90"/>
      <c r="AAW438" s="90"/>
      <c r="AAX438" s="90"/>
      <c r="AAY438" s="90"/>
      <c r="AAZ438" s="90"/>
      <c r="ABA438" s="90"/>
      <c r="ABB438" s="90"/>
      <c r="ABC438" s="90"/>
      <c r="ABD438" s="90"/>
      <c r="ABE438" s="90"/>
      <c r="ABF438" s="90"/>
      <c r="ABG438" s="90"/>
      <c r="ABH438" s="90"/>
      <c r="ABI438" s="90"/>
      <c r="ABJ438" s="90"/>
      <c r="ABK438" s="90"/>
      <c r="ABL438" s="90"/>
      <c r="ABM438" s="90"/>
      <c r="ABN438" s="90"/>
      <c r="ABO438" s="90"/>
      <c r="ABP438" s="90"/>
      <c r="ABQ438" s="90"/>
      <c r="ABR438" s="90"/>
      <c r="ABS438" s="90"/>
      <c r="ABT438" s="90"/>
      <c r="ABU438" s="90"/>
      <c r="ABV438" s="90"/>
      <c r="ABW438" s="90"/>
      <c r="ABX438" s="90"/>
      <c r="ABY438" s="90"/>
      <c r="ABZ438" s="90"/>
      <c r="ACA438" s="90"/>
      <c r="ACB438" s="90"/>
      <c r="ACC438" s="90"/>
      <c r="ACD438" s="90"/>
      <c r="ACE438" s="90"/>
      <c r="ACF438" s="90"/>
      <c r="ACG438" s="90"/>
      <c r="ACH438" s="90"/>
      <c r="ACI438" s="90"/>
      <c r="ACJ438" s="90"/>
      <c r="ACK438" s="90"/>
      <c r="ACL438" s="90"/>
      <c r="ACM438" s="90"/>
      <c r="ACN438" s="90"/>
      <c r="ACO438" s="90"/>
      <c r="ACP438" s="90"/>
      <c r="ACQ438" s="90"/>
      <c r="ACR438" s="90"/>
      <c r="ACS438" s="90"/>
      <c r="ACT438" s="90"/>
      <c r="ACU438" s="90"/>
      <c r="ACV438" s="90"/>
      <c r="ACW438" s="90"/>
      <c r="ACX438" s="90"/>
      <c r="ACY438" s="90"/>
      <c r="ACZ438" s="90"/>
      <c r="ADA438" s="90"/>
      <c r="ADB438" s="90"/>
      <c r="ADC438" s="90"/>
      <c r="ADD438" s="90"/>
      <c r="ADE438" s="90"/>
      <c r="ADF438" s="90"/>
      <c r="ADG438" s="90"/>
      <c r="ADH438" s="90"/>
      <c r="ADI438" s="90"/>
      <c r="ADJ438" s="90"/>
      <c r="ADK438" s="90"/>
      <c r="ADL438" s="90"/>
      <c r="ADM438" s="90"/>
      <c r="ADN438" s="90"/>
      <c r="ADO438" s="90"/>
      <c r="ADP438" s="90"/>
      <c r="ADQ438" s="90"/>
      <c r="ADR438" s="90"/>
      <c r="ADS438" s="90"/>
      <c r="ADT438" s="90"/>
      <c r="ADU438" s="90"/>
      <c r="ADV438" s="90"/>
      <c r="ADW438" s="90"/>
      <c r="ADX438" s="90"/>
      <c r="ADY438" s="90"/>
      <c r="ADZ438" s="90"/>
      <c r="AEA438" s="90"/>
      <c r="AEB438" s="90"/>
      <c r="AEC438" s="90"/>
      <c r="AED438" s="90"/>
      <c r="AEE438" s="90"/>
      <c r="AEF438" s="90"/>
      <c r="AEG438" s="90"/>
      <c r="AEH438" s="90"/>
      <c r="AEI438" s="90"/>
      <c r="AEJ438" s="90"/>
      <c r="AEK438" s="90"/>
      <c r="AEL438" s="90"/>
      <c r="AEM438" s="90"/>
      <c r="AEN438" s="90"/>
      <c r="AEO438" s="90"/>
      <c r="AEP438" s="90"/>
      <c r="AEQ438" s="90"/>
      <c r="AER438" s="90"/>
      <c r="AES438" s="90"/>
      <c r="AET438" s="90"/>
      <c r="AEU438" s="90"/>
      <c r="AEV438" s="90"/>
      <c r="AEW438" s="90"/>
      <c r="AEX438" s="90"/>
      <c r="AEY438" s="90"/>
      <c r="AEZ438" s="90"/>
      <c r="AFA438" s="90"/>
      <c r="AFB438" s="90"/>
      <c r="AFC438" s="90"/>
      <c r="AFD438" s="90"/>
      <c r="AFE438" s="90"/>
      <c r="AFF438" s="90"/>
      <c r="AFG438" s="90"/>
      <c r="AFH438" s="90"/>
      <c r="AFI438" s="90"/>
      <c r="AFJ438" s="90"/>
      <c r="AFK438" s="90"/>
      <c r="AFL438" s="90"/>
      <c r="AFM438" s="90"/>
      <c r="AFN438" s="90"/>
      <c r="AFO438" s="90"/>
      <c r="AFP438" s="90"/>
      <c r="AFQ438" s="90"/>
      <c r="AFR438" s="90"/>
      <c r="AFS438" s="90"/>
      <c r="AFT438" s="90"/>
      <c r="AFU438" s="90"/>
      <c r="AFV438" s="90"/>
      <c r="AFW438" s="90"/>
      <c r="AFX438" s="90"/>
      <c r="AFY438" s="90"/>
      <c r="AFZ438" s="90"/>
      <c r="AGA438" s="90"/>
      <c r="AGB438" s="90"/>
      <c r="AGC438" s="90"/>
      <c r="AGD438" s="90"/>
      <c r="AGE438" s="90"/>
      <c r="AGF438" s="90"/>
      <c r="AGG438" s="90"/>
      <c r="AGH438" s="90"/>
      <c r="AGI438" s="90"/>
      <c r="AGJ438" s="90"/>
      <c r="AGK438" s="90"/>
      <c r="AGL438" s="90"/>
      <c r="AGM438" s="90"/>
      <c r="AGN438" s="90"/>
      <c r="AGO438" s="90"/>
      <c r="AGP438" s="90"/>
      <c r="AGQ438" s="90"/>
      <c r="AGR438" s="90"/>
      <c r="AGS438" s="90"/>
      <c r="AGT438" s="90"/>
      <c r="AGU438" s="90"/>
      <c r="AGV438" s="90"/>
      <c r="AGW438" s="90"/>
      <c r="AGX438" s="90"/>
      <c r="AGY438" s="90"/>
      <c r="AGZ438" s="90"/>
      <c r="AHA438" s="90"/>
      <c r="AHB438" s="90"/>
      <c r="AHC438" s="90"/>
      <c r="AHD438" s="90"/>
      <c r="AHE438" s="90"/>
      <c r="AHF438" s="90"/>
      <c r="AHG438" s="90"/>
      <c r="AHH438" s="90"/>
      <c r="AHI438" s="90"/>
      <c r="AHJ438" s="90"/>
      <c r="AHK438" s="90"/>
      <c r="AHL438" s="90"/>
      <c r="AHM438" s="90"/>
      <c r="AHN438" s="90"/>
      <c r="AHO438" s="90"/>
      <c r="AHP438" s="90"/>
      <c r="AHQ438" s="90"/>
      <c r="AHR438" s="90"/>
      <c r="AHS438" s="90"/>
      <c r="AHT438" s="90"/>
      <c r="AHU438" s="90"/>
      <c r="AHV438" s="90"/>
      <c r="AHW438" s="90"/>
      <c r="AHX438" s="90"/>
      <c r="AHY438" s="90"/>
      <c r="AHZ438" s="90"/>
      <c r="AIA438" s="90"/>
      <c r="AIB438" s="90"/>
      <c r="AIC438" s="90"/>
      <c r="AID438" s="90"/>
      <c r="AIE438" s="90"/>
      <c r="AIF438" s="90"/>
      <c r="AIG438" s="90"/>
      <c r="AIH438" s="90"/>
      <c r="AII438" s="90"/>
      <c r="AIJ438" s="90"/>
      <c r="AIK438" s="90"/>
      <c r="AIL438" s="90"/>
      <c r="AIM438" s="90"/>
      <c r="AIN438" s="90"/>
      <c r="AIO438" s="90"/>
      <c r="AIP438" s="90"/>
      <c r="AIQ438" s="90"/>
      <c r="AIR438" s="90"/>
      <c r="AIS438" s="90"/>
      <c r="AIT438" s="90"/>
      <c r="AIU438" s="90"/>
      <c r="AIV438" s="90"/>
      <c r="AIW438" s="90"/>
      <c r="AIX438" s="90"/>
      <c r="AIY438" s="90"/>
      <c r="AIZ438" s="90"/>
      <c r="AJA438" s="90"/>
      <c r="AJB438" s="90"/>
      <c r="AJC438" s="90"/>
      <c r="AJD438" s="90"/>
      <c r="AJE438" s="90"/>
      <c r="AJF438" s="90"/>
      <c r="AJG438" s="90"/>
      <c r="AJH438" s="90"/>
      <c r="AJI438" s="90"/>
      <c r="AJJ438" s="90"/>
      <c r="AJK438" s="90"/>
      <c r="AJL438" s="90"/>
      <c r="AJM438" s="90"/>
      <c r="AJN438" s="90"/>
      <c r="AJO438" s="90"/>
      <c r="AJP438" s="90"/>
      <c r="AJQ438" s="90"/>
      <c r="AJR438" s="90"/>
      <c r="AJS438" s="90"/>
      <c r="AJT438" s="90"/>
      <c r="AJU438" s="90"/>
      <c r="AJV438" s="90"/>
      <c r="AJW438" s="90"/>
      <c r="AJX438" s="90"/>
      <c r="AJY438" s="90"/>
      <c r="AJZ438" s="90"/>
      <c r="AKA438" s="90"/>
      <c r="AKB438" s="90"/>
      <c r="AKC438" s="90"/>
      <c r="AKD438" s="90"/>
      <c r="AKE438" s="90"/>
      <c r="AKF438" s="90"/>
      <c r="AKG438" s="90"/>
      <c r="AKH438" s="90"/>
      <c r="AKI438" s="90"/>
      <c r="AKJ438" s="90"/>
      <c r="AKK438" s="90"/>
      <c r="AKL438" s="90"/>
      <c r="AKM438" s="90"/>
      <c r="AKN438" s="90"/>
      <c r="AKO438" s="90"/>
      <c r="AKP438" s="90"/>
      <c r="AKQ438" s="90"/>
      <c r="AKR438" s="90"/>
      <c r="AKS438" s="90"/>
      <c r="AKT438" s="90"/>
      <c r="AKU438" s="90"/>
      <c r="AKV438" s="90"/>
      <c r="AKW438" s="90"/>
      <c r="AKX438" s="90"/>
      <c r="AKY438" s="90"/>
      <c r="AKZ438" s="90"/>
      <c r="ALA438" s="90"/>
      <c r="ALB438" s="90"/>
      <c r="ALC438" s="90"/>
      <c r="ALD438" s="90"/>
      <c r="ALE438" s="90"/>
      <c r="ALF438" s="90"/>
      <c r="ALG438" s="90"/>
      <c r="ALH438" s="90"/>
      <c r="ALI438" s="90"/>
      <c r="ALJ438" s="90"/>
      <c r="ALK438" s="90"/>
      <c r="ALL438" s="90"/>
      <c r="ALM438" s="90"/>
      <c r="ALN438" s="90"/>
      <c r="ALO438" s="90"/>
      <c r="ALP438" s="90"/>
      <c r="ALQ438" s="90"/>
      <c r="ALR438" s="90"/>
      <c r="ALS438" s="90"/>
      <c r="ALT438" s="90"/>
      <c r="ALU438" s="90"/>
      <c r="ALV438" s="90"/>
      <c r="ALW438" s="90"/>
      <c r="ALX438" s="90"/>
      <c r="ALY438" s="90"/>
      <c r="ALZ438" s="90"/>
      <c r="AMA438" s="90"/>
      <c r="AMB438" s="90"/>
      <c r="AMC438" s="90"/>
      <c r="AMD438" s="90"/>
      <c r="AME438" s="90"/>
      <c r="AMF438" s="90"/>
      <c r="AMG438" s="90"/>
      <c r="AMH438" s="90"/>
    </row>
    <row r="439" spans="1:1022" ht="90" customHeight="1">
      <c r="A439" s="430">
        <v>141</v>
      </c>
      <c r="B439" s="433" t="s">
        <v>712</v>
      </c>
      <c r="C439" s="367"/>
      <c r="D439" s="433" t="s">
        <v>209</v>
      </c>
      <c r="E439" s="433" t="s">
        <v>1970</v>
      </c>
      <c r="F439" s="427"/>
      <c r="G439" s="424"/>
      <c r="H439" s="368"/>
      <c r="I439" s="425"/>
      <c r="J439" s="136" t="s">
        <v>735</v>
      </c>
      <c r="K439" s="137" t="s">
        <v>2117</v>
      </c>
      <c r="L439" s="425"/>
      <c r="M439" s="503"/>
      <c r="N439" s="506"/>
      <c r="O439" s="369"/>
      <c r="P439" s="391"/>
      <c r="Q439" s="385"/>
      <c r="R439" s="393"/>
      <c r="S439" s="394"/>
      <c r="T439" s="385"/>
      <c r="U439" s="404"/>
      <c r="V439" s="136" t="s">
        <v>112</v>
      </c>
      <c r="W439" s="116" t="s">
        <v>2118</v>
      </c>
      <c r="X439" s="117" t="s">
        <v>2119</v>
      </c>
      <c r="Y439" s="118" t="s">
        <v>1992</v>
      </c>
      <c r="Z439" s="119" t="s">
        <v>913</v>
      </c>
      <c r="AA439" s="120" t="str">
        <f t="shared" si="454"/>
        <v>Probabilidad</v>
      </c>
      <c r="AB439" s="121" t="s">
        <v>727</v>
      </c>
      <c r="AC439" s="121" t="s">
        <v>1993</v>
      </c>
      <c r="AD439" s="122" t="str">
        <f t="shared" si="452"/>
        <v>50%</v>
      </c>
      <c r="AE439" s="121" t="s">
        <v>729</v>
      </c>
      <c r="AF439" s="121" t="s">
        <v>730</v>
      </c>
      <c r="AG439" s="121" t="s">
        <v>731</v>
      </c>
      <c r="AH439" s="123">
        <f>IFERROR(IF(AND(AA438="Probabilidad",AA439="Probabilidad"),(AI438-(+AI438*AD439)),IF(AND(AA439="Probabilidad",AA438="Impacto"),(AI438-(+AI438*AD439)),IF(AA439="Impacto",AI438,""))),"")</f>
        <v>0.18</v>
      </c>
      <c r="AI439" s="122">
        <f t="shared" si="453"/>
        <v>0.18</v>
      </c>
      <c r="AJ439" s="387"/>
      <c r="AK439" s="388"/>
      <c r="AL439" s="124">
        <f t="shared" ref="AL439:AL444" si="603">IFERROR(IF(AND(AA438="Impacto",AA439="Impacto"),(AL438-(+AL438*AD439)),IF(AND(AA439="Impacto",AA438="Probabilidad"),(AL438-(+AL438*AD439)),IF(AA439="Probabilidad",AL438,""))),"")</f>
        <v>0.6</v>
      </c>
      <c r="AM439" s="389"/>
      <c r="AN439" s="388"/>
      <c r="AO439" s="384"/>
      <c r="AP439" s="367"/>
      <c r="AQ439" s="120" t="s">
        <v>118</v>
      </c>
      <c r="AR439" s="119" t="s">
        <v>2120</v>
      </c>
      <c r="AS439" s="119" t="s">
        <v>913</v>
      </c>
      <c r="AT439" s="126">
        <v>44926</v>
      </c>
      <c r="AU439" s="127" t="s">
        <v>733</v>
      </c>
      <c r="AV439" s="371"/>
      <c r="AW439" s="142" t="s">
        <v>112</v>
      </c>
      <c r="AX439" s="264" t="s">
        <v>2866</v>
      </c>
      <c r="AY439" s="265" t="s">
        <v>3738</v>
      </c>
      <c r="AZ439" s="265" t="s">
        <v>3323</v>
      </c>
      <c r="BA439" s="143" t="s">
        <v>118</v>
      </c>
      <c r="BB439" s="264" t="s">
        <v>2866</v>
      </c>
      <c r="BC439" s="265" t="s">
        <v>3360</v>
      </c>
      <c r="BD439" s="300" t="s">
        <v>3346</v>
      </c>
      <c r="BE439" s="373"/>
      <c r="BF439" s="374"/>
      <c r="BG439" s="374"/>
      <c r="BH439" s="131"/>
    </row>
    <row r="440" spans="1:1022" ht="76.5" customHeight="1">
      <c r="A440" s="430">
        <v>141</v>
      </c>
      <c r="B440" s="433" t="s">
        <v>712</v>
      </c>
      <c r="C440" s="367"/>
      <c r="D440" s="433" t="s">
        <v>209</v>
      </c>
      <c r="E440" s="433" t="s">
        <v>1970</v>
      </c>
      <c r="F440" s="427"/>
      <c r="G440" s="424"/>
      <c r="H440" s="368"/>
      <c r="I440" s="425"/>
      <c r="J440" s="136" t="s">
        <v>741</v>
      </c>
      <c r="K440" s="137" t="s">
        <v>2121</v>
      </c>
      <c r="L440" s="425"/>
      <c r="M440" s="503"/>
      <c r="N440" s="506"/>
      <c r="O440" s="369"/>
      <c r="P440" s="391"/>
      <c r="Q440" s="385"/>
      <c r="R440" s="393"/>
      <c r="S440" s="394"/>
      <c r="T440" s="385"/>
      <c r="U440" s="404"/>
      <c r="V440" s="136" t="s">
        <v>124</v>
      </c>
      <c r="W440" s="116" t="s">
        <v>2122</v>
      </c>
      <c r="X440" s="117" t="s">
        <v>2123</v>
      </c>
      <c r="Y440" s="118" t="s">
        <v>2124</v>
      </c>
      <c r="Z440" s="119" t="s">
        <v>913</v>
      </c>
      <c r="AA440" s="120" t="str">
        <f t="shared" si="454"/>
        <v>Probabilidad</v>
      </c>
      <c r="AB440" s="121" t="s">
        <v>727</v>
      </c>
      <c r="AC440" s="121" t="s">
        <v>1993</v>
      </c>
      <c r="AD440" s="122" t="str">
        <f t="shared" si="452"/>
        <v>50%</v>
      </c>
      <c r="AE440" s="121" t="s">
        <v>729</v>
      </c>
      <c r="AF440" s="121" t="s">
        <v>730</v>
      </c>
      <c r="AG440" s="121" t="s">
        <v>731</v>
      </c>
      <c r="AH440" s="123">
        <f t="shared" ref="AH440:AH444" si="604">IFERROR(IF(AND(AA439="Probabilidad",AA440="Probabilidad"),(AI439-(+AI439*AD440)),IF(AND(AA440="Probabilidad",AA439="Impacto"),(AI439-(+AI439*AD440)),IF(AA440="Impacto",AI439,""))),"")</f>
        <v>0.09</v>
      </c>
      <c r="AI440" s="122">
        <f t="shared" si="453"/>
        <v>0.09</v>
      </c>
      <c r="AJ440" s="387"/>
      <c r="AK440" s="388"/>
      <c r="AL440" s="124">
        <f t="shared" si="603"/>
        <v>0.6</v>
      </c>
      <c r="AM440" s="389"/>
      <c r="AN440" s="388"/>
      <c r="AO440" s="384"/>
      <c r="AP440" s="367"/>
      <c r="AQ440" s="120" t="s">
        <v>128</v>
      </c>
      <c r="AR440" s="119" t="s">
        <v>2125</v>
      </c>
      <c r="AS440" s="119" t="s">
        <v>913</v>
      </c>
      <c r="AT440" s="126">
        <v>44926</v>
      </c>
      <c r="AU440" s="127" t="s">
        <v>733</v>
      </c>
      <c r="AV440" s="371"/>
      <c r="AW440" s="142" t="s">
        <v>124</v>
      </c>
      <c r="AX440" s="264" t="s">
        <v>2866</v>
      </c>
      <c r="AY440" s="265" t="s">
        <v>3739</v>
      </c>
      <c r="AZ440" s="265" t="s">
        <v>3740</v>
      </c>
      <c r="BA440" s="143" t="s">
        <v>128</v>
      </c>
      <c r="BB440" s="264" t="s">
        <v>2866</v>
      </c>
      <c r="BC440" s="265" t="s">
        <v>3361</v>
      </c>
      <c r="BD440" s="265" t="s">
        <v>3362</v>
      </c>
      <c r="BE440" s="373"/>
      <c r="BF440" s="374"/>
      <c r="BG440" s="374"/>
      <c r="BH440" s="131"/>
    </row>
    <row r="441" spans="1:1022" ht="99" customHeight="1">
      <c r="A441" s="430">
        <v>141</v>
      </c>
      <c r="B441" s="433" t="s">
        <v>712</v>
      </c>
      <c r="C441" s="367"/>
      <c r="D441" s="433" t="s">
        <v>209</v>
      </c>
      <c r="E441" s="433" t="s">
        <v>1970</v>
      </c>
      <c r="F441" s="427"/>
      <c r="G441" s="424"/>
      <c r="H441" s="368"/>
      <c r="I441" s="425"/>
      <c r="J441" s="136" t="s">
        <v>749</v>
      </c>
      <c r="K441" s="137" t="s">
        <v>2126</v>
      </c>
      <c r="L441" s="425"/>
      <c r="M441" s="503"/>
      <c r="N441" s="506"/>
      <c r="O441" s="369"/>
      <c r="P441" s="391"/>
      <c r="Q441" s="385"/>
      <c r="R441" s="393"/>
      <c r="S441" s="394"/>
      <c r="T441" s="385"/>
      <c r="U441" s="404"/>
      <c r="V441" s="136" t="s">
        <v>131</v>
      </c>
      <c r="W441" s="116" t="s">
        <v>2127</v>
      </c>
      <c r="X441" s="117" t="s">
        <v>2128</v>
      </c>
      <c r="Y441" s="118" t="s">
        <v>2000</v>
      </c>
      <c r="Z441" s="119" t="s">
        <v>913</v>
      </c>
      <c r="AA441" s="120" t="str">
        <f t="shared" si="454"/>
        <v>Probabilidad</v>
      </c>
      <c r="AB441" s="121" t="s">
        <v>727</v>
      </c>
      <c r="AC441" s="121" t="s">
        <v>728</v>
      </c>
      <c r="AD441" s="122" t="str">
        <f t="shared" si="452"/>
        <v>40%</v>
      </c>
      <c r="AE441" s="121" t="s">
        <v>954</v>
      </c>
      <c r="AF441" s="121" t="s">
        <v>809</v>
      </c>
      <c r="AG441" s="121" t="s">
        <v>955</v>
      </c>
      <c r="AH441" s="123">
        <f t="shared" si="604"/>
        <v>5.3999999999999999E-2</v>
      </c>
      <c r="AI441" s="122">
        <f t="shared" si="453"/>
        <v>5.3999999999999999E-2</v>
      </c>
      <c r="AJ441" s="387"/>
      <c r="AK441" s="388"/>
      <c r="AL441" s="124">
        <f t="shared" si="603"/>
        <v>0.6</v>
      </c>
      <c r="AM441" s="389"/>
      <c r="AN441" s="388"/>
      <c r="AO441" s="384"/>
      <c r="AP441" s="367"/>
      <c r="AQ441" s="120" t="s">
        <v>136</v>
      </c>
      <c r="AR441" s="119" t="s">
        <v>2129</v>
      </c>
      <c r="AS441" s="119" t="s">
        <v>913</v>
      </c>
      <c r="AT441" s="126">
        <v>44926</v>
      </c>
      <c r="AU441" s="127" t="s">
        <v>733</v>
      </c>
      <c r="AV441" s="371"/>
      <c r="AW441" s="142" t="s">
        <v>131</v>
      </c>
      <c r="AX441" s="264" t="s">
        <v>2866</v>
      </c>
      <c r="AY441" s="265" t="s">
        <v>3741</v>
      </c>
      <c r="AZ441" s="265" t="s">
        <v>3336</v>
      </c>
      <c r="BA441" s="143" t="s">
        <v>136</v>
      </c>
      <c r="BB441" s="264" t="s">
        <v>2866</v>
      </c>
      <c r="BC441" s="265" t="s">
        <v>3363</v>
      </c>
      <c r="BD441" s="265" t="s">
        <v>3364</v>
      </c>
      <c r="BE441" s="373"/>
      <c r="BF441" s="374"/>
      <c r="BG441" s="374"/>
      <c r="BH441" s="131"/>
    </row>
    <row r="442" spans="1:1022" ht="75" customHeight="1">
      <c r="A442" s="430">
        <v>141</v>
      </c>
      <c r="B442" s="433" t="s">
        <v>712</v>
      </c>
      <c r="C442" s="367"/>
      <c r="D442" s="433" t="s">
        <v>209</v>
      </c>
      <c r="E442" s="433" t="s">
        <v>1970</v>
      </c>
      <c r="F442" s="427"/>
      <c r="G442" s="424"/>
      <c r="H442" s="368"/>
      <c r="I442" s="425"/>
      <c r="J442" s="136" t="s">
        <v>756</v>
      </c>
      <c r="K442" s="137" t="s">
        <v>2130</v>
      </c>
      <c r="L442" s="425"/>
      <c r="M442" s="503"/>
      <c r="N442" s="506"/>
      <c r="O442" s="369"/>
      <c r="P442" s="391"/>
      <c r="Q442" s="385"/>
      <c r="R442" s="393"/>
      <c r="S442" s="394"/>
      <c r="T442" s="385"/>
      <c r="U442" s="404"/>
      <c r="V442" s="136" t="s">
        <v>139</v>
      </c>
      <c r="W442" s="116" t="s">
        <v>2131</v>
      </c>
      <c r="X442" s="117" t="s">
        <v>2132</v>
      </c>
      <c r="Y442" s="118" t="s">
        <v>2133</v>
      </c>
      <c r="Z442" s="119" t="s">
        <v>913</v>
      </c>
      <c r="AA442" s="120" t="str">
        <f t="shared" si="454"/>
        <v>Probabilidad</v>
      </c>
      <c r="AB442" s="121" t="s">
        <v>727</v>
      </c>
      <c r="AC442" s="121" t="s">
        <v>728</v>
      </c>
      <c r="AD442" s="122" t="str">
        <f t="shared" si="452"/>
        <v>40%</v>
      </c>
      <c r="AE442" s="121" t="s">
        <v>729</v>
      </c>
      <c r="AF442" s="121" t="s">
        <v>730</v>
      </c>
      <c r="AG442" s="121" t="s">
        <v>731</v>
      </c>
      <c r="AH442" s="123">
        <f t="shared" si="604"/>
        <v>3.2399999999999998E-2</v>
      </c>
      <c r="AI442" s="122">
        <f t="shared" si="453"/>
        <v>3.2399999999999998E-2</v>
      </c>
      <c r="AJ442" s="387"/>
      <c r="AK442" s="388"/>
      <c r="AL442" s="124">
        <f t="shared" si="603"/>
        <v>0.6</v>
      </c>
      <c r="AM442" s="389"/>
      <c r="AN442" s="388"/>
      <c r="AO442" s="384"/>
      <c r="AP442" s="367"/>
      <c r="AQ442" s="120" t="s">
        <v>145</v>
      </c>
      <c r="AR442" s="119" t="s">
        <v>2134</v>
      </c>
      <c r="AS442" s="119" t="s">
        <v>913</v>
      </c>
      <c r="AT442" s="126">
        <v>44651</v>
      </c>
      <c r="AU442" s="127" t="s">
        <v>733</v>
      </c>
      <c r="AV442" s="371"/>
      <c r="AW442" s="142" t="s">
        <v>139</v>
      </c>
      <c r="AX442" s="264" t="s">
        <v>2866</v>
      </c>
      <c r="AY442" s="265" t="s">
        <v>3742</v>
      </c>
      <c r="AZ442" s="265" t="s">
        <v>3743</v>
      </c>
      <c r="BA442" s="143" t="s">
        <v>145</v>
      </c>
      <c r="BB442" s="264" t="s">
        <v>2866</v>
      </c>
      <c r="BC442" s="265" t="s">
        <v>3365</v>
      </c>
      <c r="BD442" s="265" t="s">
        <v>3348</v>
      </c>
      <c r="BE442" s="373"/>
      <c r="BF442" s="374"/>
      <c r="BG442" s="374"/>
      <c r="BH442" s="131"/>
    </row>
    <row r="443" spans="1:1022" ht="109.5" customHeight="1">
      <c r="A443" s="430">
        <v>141</v>
      </c>
      <c r="B443" s="433" t="s">
        <v>712</v>
      </c>
      <c r="C443" s="367"/>
      <c r="D443" s="433" t="s">
        <v>209</v>
      </c>
      <c r="E443" s="433" t="s">
        <v>1970</v>
      </c>
      <c r="F443" s="427"/>
      <c r="G443" s="424"/>
      <c r="H443" s="368"/>
      <c r="I443" s="425"/>
      <c r="J443" s="136" t="s">
        <v>757</v>
      </c>
      <c r="K443" s="137" t="s">
        <v>2135</v>
      </c>
      <c r="L443" s="425"/>
      <c r="M443" s="503"/>
      <c r="N443" s="506"/>
      <c r="O443" s="369"/>
      <c r="P443" s="391"/>
      <c r="Q443" s="385"/>
      <c r="R443" s="393"/>
      <c r="S443" s="394"/>
      <c r="T443" s="385"/>
      <c r="U443" s="404"/>
      <c r="V443" s="136" t="s">
        <v>150</v>
      </c>
      <c r="W443" s="116" t="s">
        <v>2136</v>
      </c>
      <c r="X443" s="117" t="s">
        <v>2137</v>
      </c>
      <c r="Y443" s="118" t="s">
        <v>94</v>
      </c>
      <c r="Z443" s="119" t="s">
        <v>913</v>
      </c>
      <c r="AA443" s="120" t="str">
        <f t="shared" si="454"/>
        <v>Probabilidad</v>
      </c>
      <c r="AB443" s="121" t="s">
        <v>727</v>
      </c>
      <c r="AC443" s="121" t="s">
        <v>728</v>
      </c>
      <c r="AD443" s="122" t="str">
        <f t="shared" si="452"/>
        <v>40%</v>
      </c>
      <c r="AE443" s="121" t="s">
        <v>954</v>
      </c>
      <c r="AF443" s="121" t="s">
        <v>730</v>
      </c>
      <c r="AG443" s="121" t="s">
        <v>731</v>
      </c>
      <c r="AH443" s="123">
        <f t="shared" si="604"/>
        <v>1.9439999999999999E-2</v>
      </c>
      <c r="AI443" s="122">
        <f t="shared" si="453"/>
        <v>1.9439999999999999E-2</v>
      </c>
      <c r="AJ443" s="387"/>
      <c r="AK443" s="388"/>
      <c r="AL443" s="124">
        <f t="shared" si="603"/>
        <v>0.6</v>
      </c>
      <c r="AM443" s="389"/>
      <c r="AN443" s="388"/>
      <c r="AO443" s="384"/>
      <c r="AP443" s="367"/>
      <c r="AQ443" s="120" t="s">
        <v>155</v>
      </c>
      <c r="AR443" s="119" t="s">
        <v>2138</v>
      </c>
      <c r="AS443" s="119" t="s">
        <v>913</v>
      </c>
      <c r="AT443" s="126">
        <v>44742</v>
      </c>
      <c r="AU443" s="127" t="s">
        <v>733</v>
      </c>
      <c r="AV443" s="371"/>
      <c r="AW443" s="142" t="s">
        <v>150</v>
      </c>
      <c r="AX443" s="264" t="s">
        <v>2866</v>
      </c>
      <c r="AY443" s="265" t="s">
        <v>3744</v>
      </c>
      <c r="AZ443" s="265" t="s">
        <v>3745</v>
      </c>
      <c r="BA443" s="143" t="s">
        <v>155</v>
      </c>
      <c r="BB443" s="264" t="s">
        <v>2866</v>
      </c>
      <c r="BC443" s="265" t="s">
        <v>3366</v>
      </c>
      <c r="BD443" s="265" t="s">
        <v>3367</v>
      </c>
      <c r="BE443" s="373"/>
      <c r="BF443" s="374"/>
      <c r="BG443" s="374"/>
      <c r="BH443" s="131"/>
    </row>
    <row r="444" spans="1:1022" ht="23.1" customHeight="1">
      <c r="A444" s="431">
        <v>141</v>
      </c>
      <c r="B444" s="434" t="s">
        <v>712</v>
      </c>
      <c r="C444" s="367"/>
      <c r="D444" s="434" t="s">
        <v>209</v>
      </c>
      <c r="E444" s="434" t="s">
        <v>1970</v>
      </c>
      <c r="F444" s="427"/>
      <c r="G444" s="424"/>
      <c r="H444" s="368"/>
      <c r="I444" s="425"/>
      <c r="J444" s="136" t="s">
        <v>758</v>
      </c>
      <c r="K444" s="137"/>
      <c r="L444" s="425"/>
      <c r="M444" s="504"/>
      <c r="N444" s="507"/>
      <c r="O444" s="369"/>
      <c r="P444" s="392"/>
      <c r="Q444" s="385"/>
      <c r="R444" s="393"/>
      <c r="S444" s="394"/>
      <c r="T444" s="385"/>
      <c r="U444" s="405"/>
      <c r="V444" s="136" t="s">
        <v>161</v>
      </c>
      <c r="W444" s="116"/>
      <c r="X444" s="117"/>
      <c r="Y444" s="118"/>
      <c r="Z444" s="116"/>
      <c r="AA444" s="120" t="str">
        <f t="shared" si="454"/>
        <v/>
      </c>
      <c r="AB444" s="121"/>
      <c r="AC444" s="121"/>
      <c r="AD444" s="122" t="str">
        <f t="shared" si="452"/>
        <v/>
      </c>
      <c r="AE444" s="121"/>
      <c r="AF444" s="121"/>
      <c r="AG444" s="121"/>
      <c r="AH444" s="123" t="str">
        <f t="shared" si="604"/>
        <v/>
      </c>
      <c r="AI444" s="122" t="str">
        <f t="shared" si="453"/>
        <v/>
      </c>
      <c r="AJ444" s="387"/>
      <c r="AK444" s="388"/>
      <c r="AL444" s="124" t="str">
        <f t="shared" si="603"/>
        <v/>
      </c>
      <c r="AM444" s="389"/>
      <c r="AN444" s="388"/>
      <c r="AO444" s="384"/>
      <c r="AP444" s="367"/>
      <c r="AQ444" s="120" t="s">
        <v>162</v>
      </c>
      <c r="AR444" s="119"/>
      <c r="AS444" s="119"/>
      <c r="AT444" s="126"/>
      <c r="AU444" s="119"/>
      <c r="AV444" s="372"/>
      <c r="AW444" s="142" t="s">
        <v>161</v>
      </c>
      <c r="AX444" s="128"/>
      <c r="AY444" s="129"/>
      <c r="AZ444" s="130"/>
      <c r="BA444" s="143" t="s">
        <v>162</v>
      </c>
      <c r="BB444" s="128"/>
      <c r="BC444" s="128"/>
      <c r="BD444" s="128"/>
      <c r="BE444" s="373"/>
      <c r="BF444" s="374"/>
      <c r="BG444" s="374"/>
      <c r="BH444" s="131"/>
    </row>
    <row r="445" spans="1:1022" s="144" customFormat="1" ht="125.25" customHeight="1">
      <c r="A445" s="429">
        <v>142</v>
      </c>
      <c r="B445" s="432" t="s">
        <v>712</v>
      </c>
      <c r="C445" s="367" t="s">
        <v>713</v>
      </c>
      <c r="D445" s="432" t="s">
        <v>1277</v>
      </c>
      <c r="E445" s="432" t="s">
        <v>2139</v>
      </c>
      <c r="F445" s="427" t="s">
        <v>2140</v>
      </c>
      <c r="G445" s="508" t="s">
        <v>2141</v>
      </c>
      <c r="H445" s="368" t="str">
        <f>IF(B445="Seguridad_Información","Posibilidad de "&amp;C445&amp;"con "&amp;M445&amp;" "&amp;"por"&amp;" "&amp;I445&amp;" "&amp;"debido a"&amp;" "&amp;L445,"Posibilidad de"&amp;" "&amp;M445&amp;" "&amp;"por"&amp;" "&amp;I445&amp;" debido a"&amp;" "&amp;L445)</f>
        <v>Posibilidad de Afectación Reputacional por presentar retrasos en las respuestas a las necesidades y requerimientos de los medios de comunicación debido a  la falta de  información de manera oportuna, la dispersión de la información y falta de seguimiento dentro de las áreas misionales a los requerimientos asignados.</v>
      </c>
      <c r="I445" s="425" t="s">
        <v>2142</v>
      </c>
      <c r="J445" s="136" t="s">
        <v>717</v>
      </c>
      <c r="K445" s="137" t="s">
        <v>2143</v>
      </c>
      <c r="L445" s="425" t="s">
        <v>2144</v>
      </c>
      <c r="M445" s="425" t="s">
        <v>897</v>
      </c>
      <c r="N445" s="426" t="s">
        <v>2145</v>
      </c>
      <c r="O445" s="369" t="s">
        <v>1080</v>
      </c>
      <c r="P445" s="390" t="str">
        <f>IF(OR($O445=[3]Tabla_Probabilidad!$D$30,$O445=[3]Tabla_Probabilidad!$D$32,$O445=[3]Tabla_Probabilidad!$J$32),"Muy Baja",IF(OR($O445=[3]Tabla_Probabilidad!$E$30,$O445=[3]Tabla_Probabilidad!$E$32,$O445=[3]Tabla_Probabilidad!$K$32),"Baja",IF(OR($O445=[3]Tabla_Probabilidad!$F$30,$O445=[3]Tabla_Probabilidad!$F$32,$O445=[3]Tabla_Probabilidad!$L$32),"Media",IF(OR($O445=[3]Tabla_Probabilidad!$G$30,$O445=[3]Tabla_Probabilidad!$G$32,$O445=[3]Tabla_Probabilidad!$M$32),"Alta",IF(OR($O445=[3]Tabla_Probabilidad!$H$30,$O445=[3]Tabla_Probabilidad!$H$32,$O445=[3]Tabla_Probabilidad!$N$32),"Muy Alta","")))))</f>
        <v>Baja</v>
      </c>
      <c r="Q445" s="385">
        <f t="shared" ref="Q445" si="605">IF(P445="","",IF(P445="Muy Baja",0.2,IF(P445="Baja",0.4,IF(P445="Media",0.6,IF(P445="Alta",0.8,IF(P445="Muy Alta",1,))))))</f>
        <v>0.4</v>
      </c>
      <c r="R445" s="393" t="s">
        <v>723</v>
      </c>
      <c r="S445" s="394" t="str">
        <f>IF(OR($R445=[3]Tabla_Impacto!$D$24,$R445=[3]Tabla_Impacto!$D$27,$R445=[3]Tabla_Impacto!$J$24,$R445=[3]Tabla_Impacto!$P$26,$R445=[3]Tabla_Impacto!$V$26,$R445=[3]Tabla_Impacto!$AB$26),"Leve",IF(OR($R445=[3]Tabla_Impacto!$E$24,$R445=[3]Tabla_Impacto!$E$27,$R445=[3]Tabla_Impacto!$K$24,$R445=[3]Tabla_Impacto!$Q$26,$R445=[3]Tabla_Impacto!$W$26,$R445=[3]Tabla_Impacto!$AC$26),"Menor",IF(OR($R445=[3]Tabla_Impacto!$F$24,$R445=[3]Tabla_Impacto!$F$27,$R445=[3]Tabla_Impacto!$L$24,$R445=[3]Tabla_Impacto!$R$26,$R445=[3]Tabla_Impacto!$X$26,$R445=[3]Tabla_Impacto!$AD$26),"Moderado",IF(OR($R445=[3]Tabla_Impacto!$G$24,$R445=[3]Tabla_Impacto!$G$27,$R445=[3]Tabla_Impacto!$M$24,$R445=[3]Tabla_Impacto!$S$26,$R445=[3]Tabla_Impacto!$Y$26,$R445=[3]Tabla_Impacto!$AE$26),"Mayor",IF(OR($R445=[3]Tabla_Impacto!$H$24,$R445=[3]Tabla_Impacto!$H$27,$R445=[3]Tabla_Impacto!$N$24,$R445=[3]Tabla_Impacto!$T$26,$R445=[3]Tabla_Impacto!$Z$26,$R445=[3]Tabla_Impacto!$AF$26),"Catastrófico","")))))</f>
        <v>Moderado</v>
      </c>
      <c r="T445" s="385">
        <f t="shared" ref="T445" si="606">IF(S445="","",IF(S445="Leve",0.2,IF(S445="Menor",0.4,IF(S445="Moderado",0.6,IF(S445="Mayor",0.8,IF(S445="Catastrófico",1,))))))</f>
        <v>0.6</v>
      </c>
      <c r="U445" s="403" t="str">
        <f t="shared" ref="U445" si="607">IF(OR(AND(P445="Muy Baja",S445="Leve"),AND(P445="Muy Baja",S445="Menor"),AND(P445="Baja",S445="Leve")),"Bajo",IF(OR(AND(P445="Muy baja",S445="Moderado"),AND(P445="Baja",S445="Menor"),AND(P445="Baja",S445="Moderado"),AND(P445="Media",S445="Leve"),AND(P445="Media",S445="Menor"),AND(P445="Media",S445="Moderado"),AND(P445="Alta",S445="Leve"),AND(P445="Alta",S445="Menor")),"Moderado",IF(OR(AND(P445="Muy Baja",S445="Mayor"),AND(P445="Baja",S445="Mayor"),AND(P445="Media",S445="Mayor"),AND(P445="Alta",S445="Moderado"),AND(P445="Alta",S445="Mayor"),AND(P445="Muy Alta",S445="Leve"),AND(P445="Muy Alta",S445="Menor"),AND(P445="Muy Alta",S445="Moderado"),AND(P445="Muy Alta",S445="Mayor")),"Alto",IF(OR(AND(P445="Muy Baja",S445="Catastrófico"),AND(P445="Baja",S445="Catastrófico"),AND(P445="Media",S445="Catastrófico"),AND(P445="Alta",S445="Catastrófico"),AND(P445="Muy Alta",S445="Catastrófico")),"Extremo",""))))</f>
        <v>Moderado</v>
      </c>
      <c r="V445" s="136" t="s">
        <v>91</v>
      </c>
      <c r="W445" s="116" t="s">
        <v>2146</v>
      </c>
      <c r="X445" s="117" t="s">
        <v>2147</v>
      </c>
      <c r="Y445" s="118" t="s">
        <v>2148</v>
      </c>
      <c r="Z445" s="119" t="s">
        <v>1287</v>
      </c>
      <c r="AA445" s="120" t="str">
        <f t="shared" si="454"/>
        <v>Probabilidad</v>
      </c>
      <c r="AB445" s="121" t="s">
        <v>727</v>
      </c>
      <c r="AC445" s="121" t="s">
        <v>1993</v>
      </c>
      <c r="AD445" s="122" t="str">
        <f t="shared" si="452"/>
        <v>50%</v>
      </c>
      <c r="AE445" s="121" t="s">
        <v>729</v>
      </c>
      <c r="AF445" s="121" t="s">
        <v>730</v>
      </c>
      <c r="AG445" s="121" t="s">
        <v>731</v>
      </c>
      <c r="AH445" s="123">
        <f>IFERROR(IF(AA445="Probabilidad",(Q445-(+Q445*AD445)),IF(AA445="Impacto",Q445,"")),"")</f>
        <v>0.2</v>
      </c>
      <c r="AI445" s="122">
        <f t="shared" si="453"/>
        <v>0.2</v>
      </c>
      <c r="AJ445" s="387" t="str">
        <f t="shared" ref="AJ445" si="608">IFERROR(IF(AK445="","",IF(AK445&lt;=0.2,"Muy Baja",IF(AK445&lt;=0.4,"Baja",IF(AK445&lt;=0.6,"Media",IF(AK445&lt;=0.8,"Alta","Muy Alta"))))),"")</f>
        <v>Muy Baja</v>
      </c>
      <c r="AK445" s="388">
        <f t="shared" ref="AK445" si="609">IFERROR(LOOKUP(MAX(AI445:AI451)+1,(AI445:AI451)),"")</f>
        <v>9.8000000000000004E-2</v>
      </c>
      <c r="AL445" s="124">
        <f>IFERROR(IF(AA445="Impacto",(T445-(+T445*AD445)),IF(AA445="Probabilidad",T445,"")),"")</f>
        <v>0.6</v>
      </c>
      <c r="AM445" s="389" t="str">
        <f t="shared" ref="AM445" si="610">IFERROR(IF(AN445="","",IF(AN445&lt;=0.2,"Leve",IF(AN445&lt;=0.4,"Menor",IF(AN445&lt;=0.6,"Moderado",IF(AN445&lt;=0.8,"Mayor","Catastrófico"))))),"")</f>
        <v>Moderado</v>
      </c>
      <c r="AN445" s="388">
        <f t="shared" ref="AN445" si="611">IFERROR(LOOKUP(MAX(AL445:AL451)+1,(AL445:AL451)),"")</f>
        <v>0.6</v>
      </c>
      <c r="AO445" s="384" t="str">
        <f t="shared" ref="AO445" si="612">IFERROR(IF(OR(AND(AJ445="Muy Baja",AM445="Leve"),AND(AJ445="Muy Baja",AM445="Menor"),AND(AJ445="Baja",AM445="Leve")),"Bajo",IF(OR(AND(AJ445="Muy baja",AM445="Moderado"),AND(AJ445="Baja",AM445="Menor"),AND(AJ445="Baja",AM445="Moderado"),AND(AJ445="Media",AM445="Leve"),AND(AJ445="Media",AM445="Menor"),AND(AJ445="Media",AM445="Moderado"),AND(AJ445="Alta",AM445="Leve"),AND(AJ445="Alta",AM445="Menor")),"Moderado",IF(OR(AND(AJ445="Muy Baja",AM445="Mayor"),AND(AJ445="Baja",AM445="Mayor"),AND(AJ445="Media",AM445="Mayor"),AND(AJ445="Alta",AM445="Moderado"),AND(AJ445="Alta",AM445="Mayor"),AND(AJ445="Muy Alta",AM445="Leve"),AND(AJ445="Muy Alta",AM445="Menor"),AND(AJ445="Muy Alta",AM445="Moderado"),AND(AJ445="Muy Alta",AM445="Mayor")),"Alto",IF(OR(AND(AJ445="Muy Baja",AM445="Catastrófico"),AND(AJ445="Baja",AM445="Catastrófico"),AND(AJ445="Media",AM445="Catastrófico"),AND(AJ445="Alta",AM445="Catastrófico"),AND(AJ445="Muy Alta",AM445="Catastrófico")),"Extremo","")))),"")</f>
        <v>Moderado</v>
      </c>
      <c r="AP445" s="367" t="s">
        <v>104</v>
      </c>
      <c r="AQ445" s="120" t="s">
        <v>105</v>
      </c>
      <c r="AR445" s="119" t="s">
        <v>2149</v>
      </c>
      <c r="AS445" s="119" t="s">
        <v>1287</v>
      </c>
      <c r="AT445" s="126" t="s">
        <v>1046</v>
      </c>
      <c r="AU445" s="127" t="s">
        <v>733</v>
      </c>
      <c r="AV445" s="370" t="s">
        <v>2150</v>
      </c>
      <c r="AW445" s="142" t="s">
        <v>91</v>
      </c>
      <c r="AX445" s="264" t="s">
        <v>2866</v>
      </c>
      <c r="AY445" s="265" t="s">
        <v>3559</v>
      </c>
      <c r="AZ445" s="265" t="s">
        <v>3560</v>
      </c>
      <c r="BA445" s="143" t="s">
        <v>105</v>
      </c>
      <c r="BB445" s="264" t="s">
        <v>2866</v>
      </c>
      <c r="BC445" s="265" t="s">
        <v>3569</v>
      </c>
      <c r="BD445" s="265" t="s">
        <v>3570</v>
      </c>
      <c r="BE445" s="373" t="s">
        <v>2891</v>
      </c>
      <c r="BF445" s="373"/>
      <c r="BG445" s="373"/>
      <c r="BH445" s="182"/>
      <c r="BI445" s="90"/>
      <c r="BJ445" s="90"/>
      <c r="BK445" s="90"/>
      <c r="BL445" s="90"/>
      <c r="BM445" s="90"/>
      <c r="BN445" s="90"/>
      <c r="BO445" s="90"/>
      <c r="BP445" s="90"/>
      <c r="BQ445" s="90"/>
      <c r="BR445" s="90"/>
      <c r="BS445" s="90"/>
      <c r="BT445" s="90"/>
      <c r="BU445" s="90"/>
      <c r="BV445" s="90"/>
      <c r="BW445" s="90"/>
      <c r="BX445" s="90"/>
      <c r="BY445" s="90"/>
      <c r="BZ445" s="90"/>
      <c r="CA445" s="90"/>
      <c r="CB445" s="90"/>
      <c r="CC445" s="90"/>
      <c r="CD445" s="90"/>
      <c r="CE445" s="90"/>
      <c r="CF445" s="90"/>
      <c r="CG445" s="90"/>
      <c r="CH445" s="90"/>
      <c r="CI445" s="90"/>
      <c r="CJ445" s="90"/>
      <c r="CK445" s="90"/>
      <c r="CL445" s="90"/>
      <c r="CM445" s="90"/>
      <c r="CN445" s="90"/>
      <c r="CO445" s="90"/>
      <c r="CP445" s="90"/>
      <c r="CQ445" s="90"/>
      <c r="CR445" s="90"/>
      <c r="CS445" s="90"/>
      <c r="CT445" s="90"/>
      <c r="CU445" s="90"/>
      <c r="CV445" s="90"/>
      <c r="CW445" s="90"/>
      <c r="CX445" s="90"/>
      <c r="CY445" s="90"/>
      <c r="CZ445" s="90"/>
      <c r="DA445" s="90"/>
      <c r="DB445" s="90"/>
      <c r="DC445" s="90"/>
      <c r="DD445" s="90"/>
      <c r="DE445" s="90"/>
      <c r="DF445" s="90"/>
      <c r="DG445" s="90"/>
      <c r="DH445" s="90"/>
      <c r="DI445" s="90"/>
      <c r="DJ445" s="90"/>
      <c r="DK445" s="90"/>
      <c r="DL445" s="90"/>
      <c r="DM445" s="90"/>
      <c r="DN445" s="90"/>
      <c r="DO445" s="90"/>
      <c r="DP445" s="90"/>
      <c r="DQ445" s="90"/>
      <c r="DR445" s="90"/>
      <c r="DS445" s="90"/>
      <c r="DT445" s="90"/>
      <c r="DU445" s="90"/>
      <c r="DV445" s="90"/>
      <c r="DW445" s="90"/>
      <c r="DX445" s="90"/>
      <c r="DY445" s="90"/>
      <c r="DZ445" s="90"/>
      <c r="EA445" s="90"/>
      <c r="EB445" s="90"/>
      <c r="EC445" s="90"/>
      <c r="ED445" s="90"/>
      <c r="EE445" s="90"/>
      <c r="EF445" s="90"/>
      <c r="EG445" s="90"/>
      <c r="EH445" s="90"/>
      <c r="EI445" s="90"/>
      <c r="EJ445" s="90"/>
      <c r="EK445" s="90"/>
      <c r="EL445" s="90"/>
      <c r="EM445" s="90"/>
      <c r="EN445" s="90"/>
      <c r="EO445" s="90"/>
      <c r="EP445" s="90"/>
      <c r="EQ445" s="90"/>
      <c r="ER445" s="90"/>
      <c r="ES445" s="90"/>
      <c r="ET445" s="90"/>
      <c r="EU445" s="90"/>
      <c r="EV445" s="90"/>
      <c r="EW445" s="90"/>
      <c r="EX445" s="90"/>
      <c r="EY445" s="90"/>
      <c r="EZ445" s="90"/>
      <c r="FA445" s="90"/>
      <c r="FB445" s="90"/>
      <c r="FC445" s="90"/>
      <c r="FD445" s="90"/>
      <c r="FE445" s="90"/>
      <c r="FF445" s="90"/>
      <c r="FG445" s="90"/>
      <c r="FH445" s="90"/>
      <c r="FI445" s="90"/>
      <c r="FJ445" s="90"/>
      <c r="FK445" s="90"/>
      <c r="FL445" s="90"/>
      <c r="FM445" s="90"/>
      <c r="FN445" s="90"/>
      <c r="FO445" s="90"/>
      <c r="FP445" s="90"/>
      <c r="FQ445" s="90"/>
      <c r="FR445" s="90"/>
      <c r="FS445" s="90"/>
      <c r="FT445" s="90"/>
      <c r="FU445" s="90"/>
      <c r="FV445" s="90"/>
      <c r="FW445" s="90"/>
      <c r="FX445" s="90"/>
      <c r="FY445" s="90"/>
      <c r="FZ445" s="90"/>
      <c r="GA445" s="90"/>
      <c r="GB445" s="90"/>
      <c r="GC445" s="90"/>
      <c r="GD445" s="90"/>
      <c r="GE445" s="90"/>
      <c r="GF445" s="90"/>
      <c r="GG445" s="90"/>
      <c r="GH445" s="90"/>
      <c r="GI445" s="90"/>
      <c r="GJ445" s="90"/>
      <c r="GK445" s="90"/>
      <c r="GL445" s="90"/>
      <c r="GM445" s="90"/>
      <c r="GN445" s="90"/>
      <c r="GO445" s="90"/>
      <c r="GP445" s="90"/>
      <c r="GQ445" s="90"/>
      <c r="GR445" s="90"/>
      <c r="GS445" s="90"/>
      <c r="GT445" s="90"/>
      <c r="GU445" s="90"/>
      <c r="GV445" s="90"/>
      <c r="GW445" s="90"/>
      <c r="GX445" s="90"/>
      <c r="GY445" s="90"/>
      <c r="GZ445" s="90"/>
      <c r="HA445" s="90"/>
      <c r="HB445" s="90"/>
      <c r="HC445" s="90"/>
      <c r="HD445" s="90"/>
      <c r="HE445" s="90"/>
      <c r="HF445" s="90"/>
      <c r="HG445" s="90"/>
      <c r="HH445" s="90"/>
      <c r="HI445" s="90"/>
      <c r="HJ445" s="90"/>
      <c r="HK445" s="90"/>
      <c r="HL445" s="90"/>
      <c r="HM445" s="90"/>
      <c r="HN445" s="90"/>
      <c r="HO445" s="90"/>
      <c r="HP445" s="90"/>
      <c r="HQ445" s="90"/>
      <c r="HR445" s="90"/>
      <c r="HS445" s="90"/>
      <c r="HT445" s="90"/>
      <c r="HU445" s="90"/>
      <c r="HV445" s="90"/>
      <c r="HW445" s="90"/>
      <c r="HX445" s="90"/>
      <c r="HY445" s="90"/>
      <c r="HZ445" s="90"/>
      <c r="IA445" s="90"/>
      <c r="IB445" s="90"/>
      <c r="IC445" s="90"/>
      <c r="ID445" s="90"/>
      <c r="IE445" s="90"/>
      <c r="IF445" s="90"/>
      <c r="IG445" s="90"/>
      <c r="IH445" s="90"/>
      <c r="II445" s="90"/>
      <c r="IJ445" s="90"/>
      <c r="IK445" s="90"/>
      <c r="IL445" s="90"/>
      <c r="IM445" s="90"/>
      <c r="IN445" s="90"/>
      <c r="IO445" s="90"/>
      <c r="IP445" s="90"/>
      <c r="IQ445" s="90"/>
      <c r="IR445" s="90"/>
      <c r="IS445" s="90"/>
      <c r="IT445" s="90"/>
      <c r="IU445" s="90"/>
      <c r="IV445" s="90"/>
      <c r="IW445" s="90"/>
      <c r="IX445" s="90"/>
      <c r="IY445" s="90"/>
      <c r="IZ445" s="90"/>
      <c r="JA445" s="90"/>
      <c r="JB445" s="90"/>
      <c r="JC445" s="90"/>
      <c r="JD445" s="90"/>
      <c r="JE445" s="90"/>
      <c r="JF445" s="90"/>
      <c r="JG445" s="90"/>
      <c r="JH445" s="90"/>
      <c r="JI445" s="90"/>
      <c r="JJ445" s="90"/>
      <c r="JK445" s="90"/>
      <c r="JL445" s="90"/>
      <c r="JM445" s="90"/>
      <c r="JN445" s="90"/>
      <c r="JO445" s="90"/>
      <c r="JP445" s="90"/>
      <c r="JQ445" s="90"/>
      <c r="JR445" s="90"/>
      <c r="JS445" s="90"/>
      <c r="JT445" s="90"/>
      <c r="JU445" s="90"/>
      <c r="JV445" s="90"/>
      <c r="JW445" s="90"/>
      <c r="JX445" s="90"/>
      <c r="JY445" s="90"/>
      <c r="JZ445" s="90"/>
      <c r="KA445" s="90"/>
      <c r="KB445" s="90"/>
      <c r="KC445" s="90"/>
      <c r="KD445" s="90"/>
      <c r="KE445" s="90"/>
      <c r="KF445" s="90"/>
      <c r="KG445" s="90"/>
      <c r="KH445" s="90"/>
      <c r="KI445" s="90"/>
      <c r="KJ445" s="90"/>
      <c r="KK445" s="90"/>
      <c r="KL445" s="90"/>
      <c r="KM445" s="90"/>
      <c r="KN445" s="90"/>
      <c r="KO445" s="90"/>
      <c r="KP445" s="90"/>
      <c r="KQ445" s="90"/>
      <c r="KR445" s="90"/>
      <c r="KS445" s="90"/>
      <c r="KT445" s="90"/>
      <c r="KU445" s="90"/>
      <c r="KV445" s="90"/>
      <c r="KW445" s="90"/>
      <c r="KX445" s="90"/>
      <c r="KY445" s="90"/>
      <c r="KZ445" s="90"/>
      <c r="LA445" s="90"/>
      <c r="LB445" s="90"/>
      <c r="LC445" s="90"/>
      <c r="LD445" s="90"/>
      <c r="LE445" s="90"/>
      <c r="LF445" s="90"/>
      <c r="LG445" s="90"/>
      <c r="LH445" s="90"/>
      <c r="LI445" s="90"/>
      <c r="LJ445" s="90"/>
      <c r="LK445" s="90"/>
      <c r="LL445" s="90"/>
      <c r="LM445" s="90"/>
      <c r="LN445" s="90"/>
      <c r="LO445" s="90"/>
      <c r="LP445" s="90"/>
      <c r="LQ445" s="90"/>
      <c r="LR445" s="90"/>
      <c r="LS445" s="90"/>
      <c r="LT445" s="90"/>
      <c r="LU445" s="90"/>
      <c r="LV445" s="90"/>
      <c r="LW445" s="90"/>
      <c r="LX445" s="90"/>
      <c r="LY445" s="90"/>
      <c r="LZ445" s="90"/>
      <c r="MA445" s="90"/>
      <c r="MB445" s="90"/>
      <c r="MC445" s="90"/>
      <c r="MD445" s="90"/>
      <c r="ME445" s="90"/>
      <c r="MF445" s="90"/>
      <c r="MG445" s="90"/>
      <c r="MH445" s="90"/>
      <c r="MI445" s="90"/>
      <c r="MJ445" s="90"/>
      <c r="MK445" s="90"/>
      <c r="ML445" s="90"/>
      <c r="MM445" s="90"/>
      <c r="MN445" s="90"/>
      <c r="MO445" s="90"/>
      <c r="MP445" s="90"/>
      <c r="MQ445" s="90"/>
      <c r="MR445" s="90"/>
      <c r="MS445" s="90"/>
      <c r="MT445" s="90"/>
      <c r="MU445" s="90"/>
      <c r="MV445" s="90"/>
      <c r="MW445" s="90"/>
      <c r="MX445" s="90"/>
      <c r="MY445" s="90"/>
      <c r="MZ445" s="90"/>
      <c r="NA445" s="90"/>
      <c r="NB445" s="90"/>
      <c r="NC445" s="90"/>
      <c r="ND445" s="90"/>
      <c r="NE445" s="90"/>
      <c r="NF445" s="90"/>
      <c r="NG445" s="90"/>
      <c r="NH445" s="90"/>
      <c r="NI445" s="90"/>
      <c r="NJ445" s="90"/>
      <c r="NK445" s="90"/>
      <c r="NL445" s="90"/>
      <c r="NM445" s="90"/>
      <c r="NN445" s="90"/>
      <c r="NO445" s="90"/>
      <c r="NP445" s="90"/>
      <c r="NQ445" s="90"/>
      <c r="NR445" s="90"/>
      <c r="NS445" s="90"/>
      <c r="NT445" s="90"/>
      <c r="NU445" s="90"/>
      <c r="NV445" s="90"/>
      <c r="NW445" s="90"/>
      <c r="NX445" s="90"/>
      <c r="NY445" s="90"/>
      <c r="NZ445" s="90"/>
      <c r="OA445" s="90"/>
      <c r="OB445" s="90"/>
      <c r="OC445" s="90"/>
      <c r="OD445" s="90"/>
      <c r="OE445" s="90"/>
      <c r="OF445" s="90"/>
      <c r="OG445" s="90"/>
      <c r="OH445" s="90"/>
      <c r="OI445" s="90"/>
      <c r="OJ445" s="90"/>
      <c r="OK445" s="90"/>
      <c r="OL445" s="90"/>
      <c r="OM445" s="90"/>
      <c r="ON445" s="90"/>
      <c r="OO445" s="90"/>
      <c r="OP445" s="90"/>
      <c r="OQ445" s="90"/>
      <c r="OR445" s="90"/>
      <c r="OS445" s="90"/>
      <c r="OT445" s="90"/>
      <c r="OU445" s="90"/>
      <c r="OV445" s="90"/>
      <c r="OW445" s="90"/>
      <c r="OX445" s="90"/>
      <c r="OY445" s="90"/>
      <c r="OZ445" s="90"/>
      <c r="PA445" s="90"/>
      <c r="PB445" s="90"/>
      <c r="PC445" s="90"/>
      <c r="PD445" s="90"/>
      <c r="PE445" s="90"/>
      <c r="PF445" s="90"/>
      <c r="PG445" s="90"/>
      <c r="PH445" s="90"/>
      <c r="PI445" s="90"/>
      <c r="PJ445" s="90"/>
      <c r="PK445" s="90"/>
      <c r="PL445" s="90"/>
      <c r="PM445" s="90"/>
      <c r="PN445" s="90"/>
      <c r="PO445" s="90"/>
      <c r="PP445" s="90"/>
      <c r="PQ445" s="90"/>
      <c r="PR445" s="90"/>
      <c r="PS445" s="90"/>
      <c r="PT445" s="90"/>
      <c r="PU445" s="90"/>
      <c r="PV445" s="90"/>
      <c r="PW445" s="90"/>
      <c r="PX445" s="90"/>
      <c r="PY445" s="90"/>
      <c r="PZ445" s="90"/>
      <c r="QA445" s="90"/>
      <c r="QB445" s="90"/>
      <c r="QC445" s="90"/>
      <c r="QD445" s="90"/>
      <c r="QE445" s="90"/>
      <c r="QF445" s="90"/>
      <c r="QG445" s="90"/>
      <c r="QH445" s="90"/>
      <c r="QI445" s="90"/>
      <c r="QJ445" s="90"/>
      <c r="QK445" s="90"/>
      <c r="QL445" s="90"/>
      <c r="QM445" s="90"/>
      <c r="QN445" s="90"/>
      <c r="QO445" s="90"/>
      <c r="QP445" s="90"/>
      <c r="QQ445" s="90"/>
      <c r="QR445" s="90"/>
      <c r="QS445" s="90"/>
      <c r="QT445" s="90"/>
      <c r="QU445" s="90"/>
      <c r="QV445" s="90"/>
      <c r="QW445" s="90"/>
      <c r="QX445" s="90"/>
      <c r="QY445" s="90"/>
      <c r="QZ445" s="90"/>
      <c r="RA445" s="90"/>
      <c r="RB445" s="90"/>
      <c r="RC445" s="90"/>
      <c r="RD445" s="90"/>
      <c r="RE445" s="90"/>
      <c r="RF445" s="90"/>
      <c r="RG445" s="90"/>
      <c r="RH445" s="90"/>
      <c r="RI445" s="90"/>
      <c r="RJ445" s="90"/>
      <c r="RK445" s="90"/>
      <c r="RL445" s="90"/>
      <c r="RM445" s="90"/>
      <c r="RN445" s="90"/>
      <c r="RO445" s="90"/>
      <c r="RP445" s="90"/>
      <c r="RQ445" s="90"/>
      <c r="RR445" s="90"/>
      <c r="RS445" s="90"/>
      <c r="RT445" s="90"/>
      <c r="RU445" s="90"/>
      <c r="RV445" s="90"/>
      <c r="RW445" s="90"/>
      <c r="RX445" s="90"/>
      <c r="RY445" s="90"/>
      <c r="RZ445" s="90"/>
      <c r="SA445" s="90"/>
      <c r="SB445" s="90"/>
      <c r="SC445" s="90"/>
      <c r="SD445" s="90"/>
      <c r="SE445" s="90"/>
      <c r="SF445" s="90"/>
      <c r="SG445" s="90"/>
      <c r="SH445" s="90"/>
      <c r="SI445" s="90"/>
      <c r="SJ445" s="90"/>
      <c r="SK445" s="90"/>
      <c r="SL445" s="90"/>
      <c r="SM445" s="90"/>
      <c r="SN445" s="90"/>
      <c r="SO445" s="90"/>
      <c r="SP445" s="90"/>
      <c r="SQ445" s="90"/>
      <c r="SR445" s="90"/>
      <c r="SS445" s="90"/>
      <c r="ST445" s="90"/>
      <c r="SU445" s="90"/>
      <c r="SV445" s="90"/>
      <c r="SW445" s="90"/>
      <c r="SX445" s="90"/>
      <c r="SY445" s="90"/>
      <c r="SZ445" s="90"/>
      <c r="TA445" s="90"/>
      <c r="TB445" s="90"/>
      <c r="TC445" s="90"/>
      <c r="TD445" s="90"/>
      <c r="TE445" s="90"/>
      <c r="TF445" s="90"/>
      <c r="TG445" s="90"/>
      <c r="TH445" s="90"/>
      <c r="TI445" s="90"/>
      <c r="TJ445" s="90"/>
      <c r="TK445" s="90"/>
      <c r="TL445" s="90"/>
      <c r="TM445" s="90"/>
      <c r="TN445" s="90"/>
      <c r="TO445" s="90"/>
      <c r="TP445" s="90"/>
      <c r="TQ445" s="90"/>
      <c r="TR445" s="90"/>
      <c r="TS445" s="90"/>
      <c r="TT445" s="90"/>
      <c r="TU445" s="90"/>
      <c r="TV445" s="90"/>
      <c r="TW445" s="90"/>
      <c r="TX445" s="90"/>
      <c r="TY445" s="90"/>
      <c r="TZ445" s="90"/>
      <c r="UA445" s="90"/>
      <c r="UB445" s="90"/>
      <c r="UC445" s="90"/>
      <c r="UD445" s="90"/>
      <c r="UE445" s="90"/>
      <c r="UF445" s="90"/>
      <c r="UG445" s="90"/>
      <c r="UH445" s="90"/>
      <c r="UI445" s="90"/>
      <c r="UJ445" s="90"/>
      <c r="UK445" s="90"/>
      <c r="UL445" s="90"/>
      <c r="UM445" s="90"/>
      <c r="UN445" s="90"/>
      <c r="UO445" s="90"/>
      <c r="UP445" s="90"/>
      <c r="UQ445" s="90"/>
      <c r="UR445" s="90"/>
      <c r="US445" s="90"/>
      <c r="UT445" s="90"/>
      <c r="UU445" s="90"/>
      <c r="UV445" s="90"/>
      <c r="UW445" s="90"/>
      <c r="UX445" s="90"/>
      <c r="UY445" s="90"/>
      <c r="UZ445" s="90"/>
      <c r="VA445" s="90"/>
      <c r="VB445" s="90"/>
      <c r="VC445" s="90"/>
      <c r="VD445" s="90"/>
      <c r="VE445" s="90"/>
      <c r="VF445" s="90"/>
      <c r="VG445" s="90"/>
      <c r="VH445" s="90"/>
      <c r="VI445" s="90"/>
      <c r="VJ445" s="90"/>
      <c r="VK445" s="90"/>
      <c r="VL445" s="90"/>
      <c r="VM445" s="90"/>
      <c r="VN445" s="90"/>
      <c r="VO445" s="90"/>
      <c r="VP445" s="90"/>
      <c r="VQ445" s="90"/>
      <c r="VR445" s="90"/>
      <c r="VS445" s="90"/>
      <c r="VT445" s="90"/>
      <c r="VU445" s="90"/>
      <c r="VV445" s="90"/>
      <c r="VW445" s="90"/>
      <c r="VX445" s="90"/>
      <c r="VY445" s="90"/>
      <c r="VZ445" s="90"/>
      <c r="WA445" s="90"/>
      <c r="WB445" s="90"/>
      <c r="WC445" s="90"/>
      <c r="WD445" s="90"/>
      <c r="WE445" s="90"/>
      <c r="WF445" s="90"/>
      <c r="WG445" s="90"/>
      <c r="WH445" s="90"/>
      <c r="WI445" s="90"/>
      <c r="WJ445" s="90"/>
      <c r="WK445" s="90"/>
      <c r="WL445" s="90"/>
      <c r="WM445" s="90"/>
      <c r="WN445" s="90"/>
      <c r="WO445" s="90"/>
      <c r="WP445" s="90"/>
      <c r="WQ445" s="90"/>
      <c r="WR445" s="90"/>
      <c r="WS445" s="90"/>
      <c r="WT445" s="90"/>
      <c r="WU445" s="90"/>
      <c r="WV445" s="90"/>
      <c r="WW445" s="90"/>
      <c r="WX445" s="90"/>
      <c r="WY445" s="90"/>
      <c r="WZ445" s="90"/>
      <c r="XA445" s="90"/>
      <c r="XB445" s="90"/>
      <c r="XC445" s="90"/>
      <c r="XD445" s="90"/>
      <c r="XE445" s="90"/>
      <c r="XF445" s="90"/>
      <c r="XG445" s="90"/>
      <c r="XH445" s="90"/>
      <c r="XI445" s="90"/>
      <c r="XJ445" s="90"/>
      <c r="XK445" s="90"/>
      <c r="XL445" s="90"/>
      <c r="XM445" s="90"/>
      <c r="XN445" s="90"/>
      <c r="XO445" s="90"/>
      <c r="XP445" s="90"/>
      <c r="XQ445" s="90"/>
      <c r="XR445" s="90"/>
      <c r="XS445" s="90"/>
      <c r="XT445" s="90"/>
      <c r="XU445" s="90"/>
      <c r="XV445" s="90"/>
      <c r="XW445" s="90"/>
      <c r="XX445" s="90"/>
      <c r="XY445" s="90"/>
      <c r="XZ445" s="90"/>
      <c r="YA445" s="90"/>
      <c r="YB445" s="90"/>
      <c r="YC445" s="90"/>
      <c r="YD445" s="90"/>
      <c r="YE445" s="90"/>
      <c r="YF445" s="90"/>
      <c r="YG445" s="90"/>
      <c r="YH445" s="90"/>
      <c r="YI445" s="90"/>
      <c r="YJ445" s="90"/>
      <c r="YK445" s="90"/>
      <c r="YL445" s="90"/>
      <c r="YM445" s="90"/>
      <c r="YN445" s="90"/>
      <c r="YO445" s="90"/>
      <c r="YP445" s="90"/>
      <c r="YQ445" s="90"/>
      <c r="YR445" s="90"/>
      <c r="YS445" s="90"/>
      <c r="YT445" s="90"/>
      <c r="YU445" s="90"/>
      <c r="YV445" s="90"/>
      <c r="YW445" s="90"/>
      <c r="YX445" s="90"/>
      <c r="YY445" s="90"/>
      <c r="YZ445" s="90"/>
      <c r="ZA445" s="90"/>
      <c r="ZB445" s="90"/>
      <c r="ZC445" s="90"/>
      <c r="ZD445" s="90"/>
      <c r="ZE445" s="90"/>
      <c r="ZF445" s="90"/>
      <c r="ZG445" s="90"/>
      <c r="ZH445" s="90"/>
      <c r="ZI445" s="90"/>
      <c r="ZJ445" s="90"/>
      <c r="ZK445" s="90"/>
      <c r="ZL445" s="90"/>
      <c r="ZM445" s="90"/>
      <c r="ZN445" s="90"/>
      <c r="ZO445" s="90"/>
      <c r="ZP445" s="90"/>
      <c r="ZQ445" s="90"/>
      <c r="ZR445" s="90"/>
      <c r="ZS445" s="90"/>
      <c r="ZT445" s="90"/>
      <c r="ZU445" s="90"/>
      <c r="ZV445" s="90"/>
      <c r="ZW445" s="90"/>
      <c r="ZX445" s="90"/>
      <c r="ZY445" s="90"/>
      <c r="ZZ445" s="90"/>
      <c r="AAA445" s="90"/>
      <c r="AAB445" s="90"/>
      <c r="AAC445" s="90"/>
      <c r="AAD445" s="90"/>
      <c r="AAE445" s="90"/>
      <c r="AAF445" s="90"/>
      <c r="AAG445" s="90"/>
      <c r="AAH445" s="90"/>
      <c r="AAI445" s="90"/>
      <c r="AAJ445" s="90"/>
      <c r="AAK445" s="90"/>
      <c r="AAL445" s="90"/>
      <c r="AAM445" s="90"/>
      <c r="AAN445" s="90"/>
      <c r="AAO445" s="90"/>
      <c r="AAP445" s="90"/>
      <c r="AAQ445" s="90"/>
      <c r="AAR445" s="90"/>
      <c r="AAS445" s="90"/>
      <c r="AAT445" s="90"/>
      <c r="AAU445" s="90"/>
      <c r="AAV445" s="90"/>
      <c r="AAW445" s="90"/>
      <c r="AAX445" s="90"/>
      <c r="AAY445" s="90"/>
      <c r="AAZ445" s="90"/>
      <c r="ABA445" s="90"/>
      <c r="ABB445" s="90"/>
      <c r="ABC445" s="90"/>
      <c r="ABD445" s="90"/>
      <c r="ABE445" s="90"/>
      <c r="ABF445" s="90"/>
      <c r="ABG445" s="90"/>
      <c r="ABH445" s="90"/>
      <c r="ABI445" s="90"/>
      <c r="ABJ445" s="90"/>
      <c r="ABK445" s="90"/>
      <c r="ABL445" s="90"/>
      <c r="ABM445" s="90"/>
      <c r="ABN445" s="90"/>
      <c r="ABO445" s="90"/>
      <c r="ABP445" s="90"/>
      <c r="ABQ445" s="90"/>
      <c r="ABR445" s="90"/>
      <c r="ABS445" s="90"/>
      <c r="ABT445" s="90"/>
      <c r="ABU445" s="90"/>
      <c r="ABV445" s="90"/>
      <c r="ABW445" s="90"/>
      <c r="ABX445" s="90"/>
      <c r="ABY445" s="90"/>
      <c r="ABZ445" s="90"/>
      <c r="ACA445" s="90"/>
      <c r="ACB445" s="90"/>
      <c r="ACC445" s="90"/>
      <c r="ACD445" s="90"/>
      <c r="ACE445" s="90"/>
      <c r="ACF445" s="90"/>
      <c r="ACG445" s="90"/>
      <c r="ACH445" s="90"/>
      <c r="ACI445" s="90"/>
      <c r="ACJ445" s="90"/>
      <c r="ACK445" s="90"/>
      <c r="ACL445" s="90"/>
      <c r="ACM445" s="90"/>
      <c r="ACN445" s="90"/>
      <c r="ACO445" s="90"/>
      <c r="ACP445" s="90"/>
      <c r="ACQ445" s="90"/>
      <c r="ACR445" s="90"/>
      <c r="ACS445" s="90"/>
      <c r="ACT445" s="90"/>
      <c r="ACU445" s="90"/>
      <c r="ACV445" s="90"/>
      <c r="ACW445" s="90"/>
      <c r="ACX445" s="90"/>
      <c r="ACY445" s="90"/>
      <c r="ACZ445" s="90"/>
      <c r="ADA445" s="90"/>
      <c r="ADB445" s="90"/>
      <c r="ADC445" s="90"/>
      <c r="ADD445" s="90"/>
      <c r="ADE445" s="90"/>
      <c r="ADF445" s="90"/>
      <c r="ADG445" s="90"/>
      <c r="ADH445" s="90"/>
      <c r="ADI445" s="90"/>
      <c r="ADJ445" s="90"/>
      <c r="ADK445" s="90"/>
      <c r="ADL445" s="90"/>
      <c r="ADM445" s="90"/>
      <c r="ADN445" s="90"/>
      <c r="ADO445" s="90"/>
      <c r="ADP445" s="90"/>
      <c r="ADQ445" s="90"/>
      <c r="ADR445" s="90"/>
      <c r="ADS445" s="90"/>
      <c r="ADT445" s="90"/>
      <c r="ADU445" s="90"/>
      <c r="ADV445" s="90"/>
      <c r="ADW445" s="90"/>
      <c r="ADX445" s="90"/>
      <c r="ADY445" s="90"/>
      <c r="ADZ445" s="90"/>
      <c r="AEA445" s="90"/>
      <c r="AEB445" s="90"/>
      <c r="AEC445" s="90"/>
      <c r="AED445" s="90"/>
      <c r="AEE445" s="90"/>
      <c r="AEF445" s="90"/>
      <c r="AEG445" s="90"/>
      <c r="AEH445" s="90"/>
      <c r="AEI445" s="90"/>
      <c r="AEJ445" s="90"/>
      <c r="AEK445" s="90"/>
      <c r="AEL445" s="90"/>
      <c r="AEM445" s="90"/>
      <c r="AEN445" s="90"/>
      <c r="AEO445" s="90"/>
      <c r="AEP445" s="90"/>
      <c r="AEQ445" s="90"/>
      <c r="AER445" s="90"/>
      <c r="AES445" s="90"/>
      <c r="AET445" s="90"/>
      <c r="AEU445" s="90"/>
      <c r="AEV445" s="90"/>
      <c r="AEW445" s="90"/>
      <c r="AEX445" s="90"/>
      <c r="AEY445" s="90"/>
      <c r="AEZ445" s="90"/>
      <c r="AFA445" s="90"/>
      <c r="AFB445" s="90"/>
      <c r="AFC445" s="90"/>
      <c r="AFD445" s="90"/>
      <c r="AFE445" s="90"/>
      <c r="AFF445" s="90"/>
      <c r="AFG445" s="90"/>
      <c r="AFH445" s="90"/>
      <c r="AFI445" s="90"/>
      <c r="AFJ445" s="90"/>
      <c r="AFK445" s="90"/>
      <c r="AFL445" s="90"/>
      <c r="AFM445" s="90"/>
      <c r="AFN445" s="90"/>
      <c r="AFO445" s="90"/>
      <c r="AFP445" s="90"/>
      <c r="AFQ445" s="90"/>
      <c r="AFR445" s="90"/>
      <c r="AFS445" s="90"/>
      <c r="AFT445" s="90"/>
      <c r="AFU445" s="90"/>
      <c r="AFV445" s="90"/>
      <c r="AFW445" s="90"/>
      <c r="AFX445" s="90"/>
      <c r="AFY445" s="90"/>
      <c r="AFZ445" s="90"/>
      <c r="AGA445" s="90"/>
      <c r="AGB445" s="90"/>
      <c r="AGC445" s="90"/>
      <c r="AGD445" s="90"/>
      <c r="AGE445" s="90"/>
      <c r="AGF445" s="90"/>
      <c r="AGG445" s="90"/>
      <c r="AGH445" s="90"/>
      <c r="AGI445" s="90"/>
      <c r="AGJ445" s="90"/>
      <c r="AGK445" s="90"/>
      <c r="AGL445" s="90"/>
      <c r="AGM445" s="90"/>
      <c r="AGN445" s="90"/>
      <c r="AGO445" s="90"/>
      <c r="AGP445" s="90"/>
      <c r="AGQ445" s="90"/>
      <c r="AGR445" s="90"/>
      <c r="AGS445" s="90"/>
      <c r="AGT445" s="90"/>
      <c r="AGU445" s="90"/>
      <c r="AGV445" s="90"/>
      <c r="AGW445" s="90"/>
      <c r="AGX445" s="90"/>
      <c r="AGY445" s="90"/>
      <c r="AGZ445" s="90"/>
      <c r="AHA445" s="90"/>
      <c r="AHB445" s="90"/>
      <c r="AHC445" s="90"/>
      <c r="AHD445" s="90"/>
      <c r="AHE445" s="90"/>
      <c r="AHF445" s="90"/>
      <c r="AHG445" s="90"/>
      <c r="AHH445" s="90"/>
      <c r="AHI445" s="90"/>
      <c r="AHJ445" s="90"/>
      <c r="AHK445" s="90"/>
      <c r="AHL445" s="90"/>
      <c r="AHM445" s="90"/>
      <c r="AHN445" s="90"/>
      <c r="AHO445" s="90"/>
      <c r="AHP445" s="90"/>
      <c r="AHQ445" s="90"/>
      <c r="AHR445" s="90"/>
      <c r="AHS445" s="90"/>
      <c r="AHT445" s="90"/>
      <c r="AHU445" s="90"/>
      <c r="AHV445" s="90"/>
      <c r="AHW445" s="90"/>
      <c r="AHX445" s="90"/>
      <c r="AHY445" s="90"/>
      <c r="AHZ445" s="90"/>
      <c r="AIA445" s="90"/>
      <c r="AIB445" s="90"/>
      <c r="AIC445" s="90"/>
      <c r="AID445" s="90"/>
      <c r="AIE445" s="90"/>
      <c r="AIF445" s="90"/>
      <c r="AIG445" s="90"/>
      <c r="AIH445" s="90"/>
      <c r="AII445" s="90"/>
      <c r="AIJ445" s="90"/>
      <c r="AIK445" s="90"/>
      <c r="AIL445" s="90"/>
      <c r="AIM445" s="90"/>
      <c r="AIN445" s="90"/>
      <c r="AIO445" s="90"/>
      <c r="AIP445" s="90"/>
      <c r="AIQ445" s="90"/>
      <c r="AIR445" s="90"/>
      <c r="AIS445" s="90"/>
      <c r="AIT445" s="90"/>
      <c r="AIU445" s="90"/>
      <c r="AIV445" s="90"/>
      <c r="AIW445" s="90"/>
      <c r="AIX445" s="90"/>
      <c r="AIY445" s="90"/>
      <c r="AIZ445" s="90"/>
      <c r="AJA445" s="90"/>
      <c r="AJB445" s="90"/>
      <c r="AJC445" s="90"/>
      <c r="AJD445" s="90"/>
      <c r="AJE445" s="90"/>
      <c r="AJF445" s="90"/>
      <c r="AJG445" s="90"/>
      <c r="AJH445" s="90"/>
      <c r="AJI445" s="90"/>
      <c r="AJJ445" s="90"/>
      <c r="AJK445" s="90"/>
      <c r="AJL445" s="90"/>
      <c r="AJM445" s="90"/>
      <c r="AJN445" s="90"/>
      <c r="AJO445" s="90"/>
      <c r="AJP445" s="90"/>
      <c r="AJQ445" s="90"/>
      <c r="AJR445" s="90"/>
      <c r="AJS445" s="90"/>
      <c r="AJT445" s="90"/>
      <c r="AJU445" s="90"/>
      <c r="AJV445" s="90"/>
      <c r="AJW445" s="90"/>
      <c r="AJX445" s="90"/>
      <c r="AJY445" s="90"/>
      <c r="AJZ445" s="90"/>
      <c r="AKA445" s="90"/>
      <c r="AKB445" s="90"/>
      <c r="AKC445" s="90"/>
      <c r="AKD445" s="90"/>
      <c r="AKE445" s="90"/>
      <c r="AKF445" s="90"/>
      <c r="AKG445" s="90"/>
      <c r="AKH445" s="90"/>
      <c r="AKI445" s="90"/>
      <c r="AKJ445" s="90"/>
      <c r="AKK445" s="90"/>
      <c r="AKL445" s="90"/>
      <c r="AKM445" s="90"/>
      <c r="AKN445" s="90"/>
      <c r="AKO445" s="90"/>
      <c r="AKP445" s="90"/>
      <c r="AKQ445" s="90"/>
      <c r="AKR445" s="90"/>
      <c r="AKS445" s="90"/>
      <c r="AKT445" s="90"/>
      <c r="AKU445" s="90"/>
      <c r="AKV445" s="90"/>
      <c r="AKW445" s="90"/>
      <c r="AKX445" s="90"/>
      <c r="AKY445" s="90"/>
      <c r="AKZ445" s="90"/>
      <c r="ALA445" s="90"/>
      <c r="ALB445" s="90"/>
      <c r="ALC445" s="90"/>
      <c r="ALD445" s="90"/>
      <c r="ALE445" s="90"/>
      <c r="ALF445" s="90"/>
      <c r="ALG445" s="90"/>
      <c r="ALH445" s="90"/>
      <c r="ALI445" s="90"/>
      <c r="ALJ445" s="90"/>
      <c r="ALK445" s="90"/>
      <c r="ALL445" s="90"/>
      <c r="ALM445" s="90"/>
      <c r="ALN445" s="90"/>
      <c r="ALO445" s="90"/>
      <c r="ALP445" s="90"/>
      <c r="ALQ445" s="90"/>
      <c r="ALR445" s="90"/>
      <c r="ALS445" s="90"/>
      <c r="ALT445" s="90"/>
      <c r="ALU445" s="90"/>
      <c r="ALV445" s="90"/>
      <c r="ALW445" s="90"/>
      <c r="ALX445" s="90"/>
      <c r="ALY445" s="90"/>
      <c r="ALZ445" s="90"/>
      <c r="AMA445" s="90"/>
      <c r="AMB445" s="90"/>
      <c r="AMC445" s="90"/>
      <c r="AMD445" s="90"/>
      <c r="AME445" s="90"/>
      <c r="AMF445" s="90"/>
      <c r="AMG445" s="90"/>
      <c r="AMH445" s="90"/>
    </row>
    <row r="446" spans="1:1022" ht="144.75" customHeight="1">
      <c r="A446" s="430">
        <v>142</v>
      </c>
      <c r="B446" s="433" t="s">
        <v>712</v>
      </c>
      <c r="C446" s="367"/>
      <c r="D446" s="433" t="s">
        <v>1277</v>
      </c>
      <c r="E446" s="433" t="s">
        <v>2139</v>
      </c>
      <c r="F446" s="427"/>
      <c r="G446" s="424"/>
      <c r="H446" s="368"/>
      <c r="I446" s="425"/>
      <c r="J446" s="136" t="s">
        <v>735</v>
      </c>
      <c r="K446" s="137" t="s">
        <v>2151</v>
      </c>
      <c r="L446" s="425"/>
      <c r="M446" s="425"/>
      <c r="N446" s="426"/>
      <c r="O446" s="369"/>
      <c r="P446" s="391"/>
      <c r="Q446" s="385"/>
      <c r="R446" s="393"/>
      <c r="S446" s="394"/>
      <c r="T446" s="385"/>
      <c r="U446" s="404"/>
      <c r="V446" s="136" t="s">
        <v>112</v>
      </c>
      <c r="W446" s="116" t="s">
        <v>2152</v>
      </c>
      <c r="X446" s="117" t="s">
        <v>2153</v>
      </c>
      <c r="Y446" s="118" t="s">
        <v>2148</v>
      </c>
      <c r="Z446" s="119" t="s">
        <v>1287</v>
      </c>
      <c r="AA446" s="120" t="str">
        <f t="shared" si="454"/>
        <v>Probabilidad</v>
      </c>
      <c r="AB446" s="121" t="s">
        <v>740</v>
      </c>
      <c r="AC446" s="121" t="s">
        <v>728</v>
      </c>
      <c r="AD446" s="122" t="str">
        <f t="shared" si="452"/>
        <v>30%</v>
      </c>
      <c r="AE446" s="121" t="s">
        <v>729</v>
      </c>
      <c r="AF446" s="121" t="s">
        <v>730</v>
      </c>
      <c r="AG446" s="121" t="s">
        <v>731</v>
      </c>
      <c r="AH446" s="123">
        <f>IFERROR(IF(AND(AA445="Probabilidad",AA446="Probabilidad"),(AI445-(+AI445*AD446)),IF(AND(AA446="Probabilidad",AA445="Impacto"),(AI445-(+AI445*AD446)),IF(AA446="Impacto",AI445,""))),"")</f>
        <v>0.14000000000000001</v>
      </c>
      <c r="AI446" s="122">
        <f t="shared" si="453"/>
        <v>0.14000000000000001</v>
      </c>
      <c r="AJ446" s="387"/>
      <c r="AK446" s="388"/>
      <c r="AL446" s="124">
        <f t="shared" ref="AL446:AL451" si="613">IFERROR(IF(AND(AA445="Impacto",AA446="Impacto"),(AL445-(+AL445*AD446)),IF(AND(AA446="Impacto",AA445="Probabilidad"),(AL445-(+AL445*AD446)),IF(AA446="Probabilidad",AL445,""))),"")</f>
        <v>0.6</v>
      </c>
      <c r="AM446" s="389"/>
      <c r="AN446" s="388"/>
      <c r="AO446" s="384"/>
      <c r="AP446" s="367"/>
      <c r="AQ446" s="120" t="s">
        <v>118</v>
      </c>
      <c r="AR446" s="119" t="s">
        <v>2154</v>
      </c>
      <c r="AS446" s="119" t="s">
        <v>1287</v>
      </c>
      <c r="AT446" s="126" t="s">
        <v>1046</v>
      </c>
      <c r="AU446" s="127" t="s">
        <v>733</v>
      </c>
      <c r="AV446" s="371"/>
      <c r="AW446" s="142" t="s">
        <v>112</v>
      </c>
      <c r="AX446" s="264" t="s">
        <v>2866</v>
      </c>
      <c r="AY446" s="265" t="s">
        <v>3561</v>
      </c>
      <c r="AZ446" s="265" t="s">
        <v>3562</v>
      </c>
      <c r="BA446" s="143" t="s">
        <v>118</v>
      </c>
      <c r="BB446" s="264" t="s">
        <v>2866</v>
      </c>
      <c r="BC446" s="265" t="s">
        <v>3571</v>
      </c>
      <c r="BD446" s="265" t="s">
        <v>2892</v>
      </c>
      <c r="BE446" s="373"/>
      <c r="BF446" s="373"/>
      <c r="BG446" s="373"/>
      <c r="BH446" s="182"/>
    </row>
    <row r="447" spans="1:1022" ht="102.75" customHeight="1">
      <c r="A447" s="430">
        <v>142</v>
      </c>
      <c r="B447" s="433" t="s">
        <v>712</v>
      </c>
      <c r="C447" s="367"/>
      <c r="D447" s="433" t="s">
        <v>1277</v>
      </c>
      <c r="E447" s="433" t="s">
        <v>2139</v>
      </c>
      <c r="F447" s="427"/>
      <c r="G447" s="424"/>
      <c r="H447" s="368"/>
      <c r="I447" s="425"/>
      <c r="J447" s="136" t="s">
        <v>741</v>
      </c>
      <c r="K447" s="137" t="s">
        <v>2155</v>
      </c>
      <c r="L447" s="425"/>
      <c r="M447" s="425"/>
      <c r="N447" s="426"/>
      <c r="O447" s="369"/>
      <c r="P447" s="391"/>
      <c r="Q447" s="385"/>
      <c r="R447" s="393"/>
      <c r="S447" s="394"/>
      <c r="T447" s="385"/>
      <c r="U447" s="404"/>
      <c r="V447" s="136" t="s">
        <v>124</v>
      </c>
      <c r="W447" s="116" t="s">
        <v>2156</v>
      </c>
      <c r="X447" s="117" t="s">
        <v>2157</v>
      </c>
      <c r="Y447" s="118" t="s">
        <v>2148</v>
      </c>
      <c r="Z447" s="119" t="s">
        <v>1287</v>
      </c>
      <c r="AA447" s="120" t="str">
        <f t="shared" si="454"/>
        <v>Probabilidad</v>
      </c>
      <c r="AB447" s="121" t="s">
        <v>740</v>
      </c>
      <c r="AC447" s="121" t="s">
        <v>728</v>
      </c>
      <c r="AD447" s="122" t="str">
        <f t="shared" si="452"/>
        <v>30%</v>
      </c>
      <c r="AE447" s="121" t="s">
        <v>729</v>
      </c>
      <c r="AF447" s="121" t="s">
        <v>730</v>
      </c>
      <c r="AG447" s="121" t="s">
        <v>731</v>
      </c>
      <c r="AH447" s="123">
        <f t="shared" ref="AH447:AH451" si="614">IFERROR(IF(AND(AA446="Probabilidad",AA447="Probabilidad"),(AI446-(+AI446*AD447)),IF(AND(AA447="Probabilidad",AA446="Impacto"),(AI446-(+AI446*AD447)),IF(AA447="Impacto",AI446,""))),"")</f>
        <v>9.8000000000000004E-2</v>
      </c>
      <c r="AI447" s="122">
        <f t="shared" si="453"/>
        <v>9.8000000000000004E-2</v>
      </c>
      <c r="AJ447" s="387"/>
      <c r="AK447" s="388"/>
      <c r="AL447" s="124">
        <f t="shared" si="613"/>
        <v>0.6</v>
      </c>
      <c r="AM447" s="389"/>
      <c r="AN447" s="388"/>
      <c r="AO447" s="384"/>
      <c r="AP447" s="367"/>
      <c r="AQ447" s="120" t="s">
        <v>128</v>
      </c>
      <c r="AR447" s="119" t="s">
        <v>2158</v>
      </c>
      <c r="AS447" s="119" t="s">
        <v>1287</v>
      </c>
      <c r="AT447" s="126" t="s">
        <v>1046</v>
      </c>
      <c r="AU447" s="127" t="s">
        <v>733</v>
      </c>
      <c r="AV447" s="371"/>
      <c r="AW447" s="142" t="s">
        <v>124</v>
      </c>
      <c r="AX447" s="264" t="s">
        <v>2866</v>
      </c>
      <c r="AY447" s="265" t="s">
        <v>2157</v>
      </c>
      <c r="AZ447" s="265" t="s">
        <v>3562</v>
      </c>
      <c r="BA447" s="143" t="s">
        <v>128</v>
      </c>
      <c r="BB447" s="264" t="s">
        <v>2866</v>
      </c>
      <c r="BC447" s="265" t="s">
        <v>3572</v>
      </c>
      <c r="BD447" s="265" t="s">
        <v>3573</v>
      </c>
      <c r="BE447" s="373"/>
      <c r="BF447" s="373"/>
      <c r="BG447" s="373"/>
      <c r="BH447" s="182"/>
    </row>
    <row r="448" spans="1:1022" ht="30" customHeight="1">
      <c r="A448" s="430">
        <v>142</v>
      </c>
      <c r="B448" s="433" t="s">
        <v>712</v>
      </c>
      <c r="C448" s="367"/>
      <c r="D448" s="433" t="s">
        <v>1277</v>
      </c>
      <c r="E448" s="433" t="s">
        <v>2139</v>
      </c>
      <c r="F448" s="427"/>
      <c r="G448" s="424"/>
      <c r="H448" s="368"/>
      <c r="I448" s="425"/>
      <c r="J448" s="136" t="s">
        <v>749</v>
      </c>
      <c r="K448" s="137"/>
      <c r="L448" s="425"/>
      <c r="M448" s="425"/>
      <c r="N448" s="426"/>
      <c r="O448" s="369"/>
      <c r="P448" s="391"/>
      <c r="Q448" s="385"/>
      <c r="R448" s="393"/>
      <c r="S448" s="394"/>
      <c r="T448" s="385"/>
      <c r="U448" s="404"/>
      <c r="V448" s="136" t="s">
        <v>131</v>
      </c>
      <c r="W448" s="116"/>
      <c r="X448" s="117"/>
      <c r="Y448" s="118"/>
      <c r="Z448" s="116"/>
      <c r="AA448" s="120" t="str">
        <f t="shared" si="454"/>
        <v/>
      </c>
      <c r="AB448" s="121"/>
      <c r="AC448" s="121"/>
      <c r="AD448" s="122" t="str">
        <f t="shared" si="452"/>
        <v/>
      </c>
      <c r="AE448" s="121"/>
      <c r="AF448" s="121"/>
      <c r="AG448" s="121"/>
      <c r="AH448" s="123" t="str">
        <f t="shared" si="614"/>
        <v/>
      </c>
      <c r="AI448" s="122" t="str">
        <f t="shared" si="453"/>
        <v/>
      </c>
      <c r="AJ448" s="387"/>
      <c r="AK448" s="388"/>
      <c r="AL448" s="124" t="str">
        <f t="shared" si="613"/>
        <v/>
      </c>
      <c r="AM448" s="389"/>
      <c r="AN448" s="388"/>
      <c r="AO448" s="384"/>
      <c r="AP448" s="367"/>
      <c r="AQ448" s="120" t="s">
        <v>136</v>
      </c>
      <c r="AR448" s="119"/>
      <c r="AS448" s="119"/>
      <c r="AT448" s="126"/>
      <c r="AU448" s="119"/>
      <c r="AV448" s="371"/>
      <c r="AW448" s="142" t="s">
        <v>131</v>
      </c>
      <c r="AX448" s="128"/>
      <c r="AY448" s="129"/>
      <c r="AZ448" s="130"/>
      <c r="BA448" s="143" t="s">
        <v>136</v>
      </c>
      <c r="BB448" s="128"/>
      <c r="BC448" s="128"/>
      <c r="BD448" s="128"/>
      <c r="BE448" s="373"/>
      <c r="BF448" s="373"/>
      <c r="BG448" s="373"/>
      <c r="BH448" s="182"/>
    </row>
    <row r="449" spans="1:1022" ht="18.95" customHeight="1">
      <c r="A449" s="430">
        <v>142</v>
      </c>
      <c r="B449" s="433" t="s">
        <v>712</v>
      </c>
      <c r="C449" s="367"/>
      <c r="D449" s="433" t="s">
        <v>1277</v>
      </c>
      <c r="E449" s="433" t="s">
        <v>2139</v>
      </c>
      <c r="F449" s="427"/>
      <c r="G449" s="424"/>
      <c r="H449" s="368"/>
      <c r="I449" s="425"/>
      <c r="J449" s="136" t="s">
        <v>756</v>
      </c>
      <c r="K449" s="137"/>
      <c r="L449" s="425"/>
      <c r="M449" s="425"/>
      <c r="N449" s="426"/>
      <c r="O449" s="369"/>
      <c r="P449" s="391"/>
      <c r="Q449" s="385"/>
      <c r="R449" s="393"/>
      <c r="S449" s="394"/>
      <c r="T449" s="385"/>
      <c r="U449" s="404"/>
      <c r="V449" s="136" t="s">
        <v>139</v>
      </c>
      <c r="W449" s="116"/>
      <c r="X449" s="117"/>
      <c r="Y449" s="118"/>
      <c r="Z449" s="116"/>
      <c r="AA449" s="120" t="str">
        <f t="shared" si="454"/>
        <v/>
      </c>
      <c r="AB449" s="121"/>
      <c r="AC449" s="121"/>
      <c r="AD449" s="122" t="str">
        <f t="shared" si="452"/>
        <v/>
      </c>
      <c r="AE449" s="121"/>
      <c r="AF449" s="121"/>
      <c r="AG449" s="121"/>
      <c r="AH449" s="123" t="str">
        <f t="shared" si="614"/>
        <v/>
      </c>
      <c r="AI449" s="122" t="str">
        <f t="shared" si="453"/>
        <v/>
      </c>
      <c r="AJ449" s="387"/>
      <c r="AK449" s="388"/>
      <c r="AL449" s="124" t="str">
        <f t="shared" si="613"/>
        <v/>
      </c>
      <c r="AM449" s="389"/>
      <c r="AN449" s="388"/>
      <c r="AO449" s="384"/>
      <c r="AP449" s="367"/>
      <c r="AQ449" s="120" t="s">
        <v>145</v>
      </c>
      <c r="AR449" s="119"/>
      <c r="AS449" s="119"/>
      <c r="AT449" s="126"/>
      <c r="AU449" s="119"/>
      <c r="AV449" s="371"/>
      <c r="AW449" s="142" t="s">
        <v>139</v>
      </c>
      <c r="AX449" s="128"/>
      <c r="AY449" s="129"/>
      <c r="AZ449" s="130"/>
      <c r="BA449" s="143" t="s">
        <v>145</v>
      </c>
      <c r="BB449" s="128"/>
      <c r="BC449" s="128"/>
      <c r="BD449" s="128"/>
      <c r="BE449" s="373"/>
      <c r="BF449" s="373"/>
      <c r="BG449" s="373"/>
      <c r="BH449" s="182"/>
    </row>
    <row r="450" spans="1:1022" ht="18.95" customHeight="1">
      <c r="A450" s="430">
        <v>142</v>
      </c>
      <c r="B450" s="433" t="s">
        <v>712</v>
      </c>
      <c r="C450" s="367"/>
      <c r="D450" s="433" t="s">
        <v>1277</v>
      </c>
      <c r="E450" s="433" t="s">
        <v>2139</v>
      </c>
      <c r="F450" s="427"/>
      <c r="G450" s="424"/>
      <c r="H450" s="368"/>
      <c r="I450" s="425"/>
      <c r="J450" s="136" t="s">
        <v>757</v>
      </c>
      <c r="K450" s="137"/>
      <c r="L450" s="425"/>
      <c r="M450" s="425"/>
      <c r="N450" s="426"/>
      <c r="O450" s="369"/>
      <c r="P450" s="391"/>
      <c r="Q450" s="385"/>
      <c r="R450" s="393"/>
      <c r="S450" s="394"/>
      <c r="T450" s="385"/>
      <c r="U450" s="404"/>
      <c r="V450" s="136" t="s">
        <v>150</v>
      </c>
      <c r="W450" s="116"/>
      <c r="X450" s="117"/>
      <c r="Y450" s="118"/>
      <c r="Z450" s="116"/>
      <c r="AA450" s="120" t="str">
        <f t="shared" si="454"/>
        <v/>
      </c>
      <c r="AB450" s="121"/>
      <c r="AC450" s="121"/>
      <c r="AD450" s="122" t="str">
        <f t="shared" si="452"/>
        <v/>
      </c>
      <c r="AE450" s="121"/>
      <c r="AF450" s="121"/>
      <c r="AG450" s="121"/>
      <c r="AH450" s="123" t="str">
        <f t="shared" si="614"/>
        <v/>
      </c>
      <c r="AI450" s="122" t="str">
        <f t="shared" si="453"/>
        <v/>
      </c>
      <c r="AJ450" s="387"/>
      <c r="AK450" s="388"/>
      <c r="AL450" s="124" t="str">
        <f t="shared" si="613"/>
        <v/>
      </c>
      <c r="AM450" s="389"/>
      <c r="AN450" s="388"/>
      <c r="AO450" s="384"/>
      <c r="AP450" s="367"/>
      <c r="AQ450" s="120" t="s">
        <v>155</v>
      </c>
      <c r="AR450" s="119"/>
      <c r="AS450" s="119"/>
      <c r="AT450" s="126"/>
      <c r="AU450" s="119"/>
      <c r="AV450" s="371"/>
      <c r="AW450" s="142" t="s">
        <v>150</v>
      </c>
      <c r="AX450" s="128"/>
      <c r="AY450" s="129"/>
      <c r="AZ450" s="130"/>
      <c r="BA450" s="143" t="s">
        <v>155</v>
      </c>
      <c r="BB450" s="128"/>
      <c r="BC450" s="128"/>
      <c r="BD450" s="128"/>
      <c r="BE450" s="373"/>
      <c r="BF450" s="373"/>
      <c r="BG450" s="373"/>
      <c r="BH450" s="182"/>
    </row>
    <row r="451" spans="1:1022" ht="23.1" customHeight="1">
      <c r="A451" s="431">
        <v>142</v>
      </c>
      <c r="B451" s="434" t="s">
        <v>712</v>
      </c>
      <c r="C451" s="367"/>
      <c r="D451" s="434" t="s">
        <v>1277</v>
      </c>
      <c r="E451" s="434" t="s">
        <v>2139</v>
      </c>
      <c r="F451" s="427"/>
      <c r="G451" s="424"/>
      <c r="H451" s="368"/>
      <c r="I451" s="425"/>
      <c r="J451" s="136" t="s">
        <v>758</v>
      </c>
      <c r="K451" s="137"/>
      <c r="L451" s="425"/>
      <c r="M451" s="425"/>
      <c r="N451" s="426"/>
      <c r="O451" s="369"/>
      <c r="P451" s="392"/>
      <c r="Q451" s="385"/>
      <c r="R451" s="393"/>
      <c r="S451" s="394"/>
      <c r="T451" s="385"/>
      <c r="U451" s="405"/>
      <c r="V451" s="136" t="s">
        <v>161</v>
      </c>
      <c r="W451" s="116"/>
      <c r="X451" s="117"/>
      <c r="Y451" s="118"/>
      <c r="Z451" s="116"/>
      <c r="AA451" s="120" t="str">
        <f t="shared" si="454"/>
        <v/>
      </c>
      <c r="AB451" s="121"/>
      <c r="AC451" s="121"/>
      <c r="AD451" s="122" t="str">
        <f t="shared" si="452"/>
        <v/>
      </c>
      <c r="AE451" s="121"/>
      <c r="AF451" s="121"/>
      <c r="AG451" s="121"/>
      <c r="AH451" s="123" t="str">
        <f t="shared" si="614"/>
        <v/>
      </c>
      <c r="AI451" s="122" t="str">
        <f t="shared" si="453"/>
        <v/>
      </c>
      <c r="AJ451" s="387"/>
      <c r="AK451" s="388"/>
      <c r="AL451" s="124" t="str">
        <f t="shared" si="613"/>
        <v/>
      </c>
      <c r="AM451" s="389"/>
      <c r="AN451" s="388"/>
      <c r="AO451" s="384"/>
      <c r="AP451" s="367"/>
      <c r="AQ451" s="120" t="s">
        <v>162</v>
      </c>
      <c r="AR451" s="119"/>
      <c r="AS451" s="119"/>
      <c r="AT451" s="126"/>
      <c r="AU451" s="119"/>
      <c r="AV451" s="372"/>
      <c r="AW451" s="142" t="s">
        <v>161</v>
      </c>
      <c r="AX451" s="128"/>
      <c r="AY451" s="129"/>
      <c r="AZ451" s="130"/>
      <c r="BA451" s="143" t="s">
        <v>162</v>
      </c>
      <c r="BB451" s="128"/>
      <c r="BC451" s="128"/>
      <c r="BD451" s="128"/>
      <c r="BE451" s="373"/>
      <c r="BF451" s="373"/>
      <c r="BG451" s="373"/>
      <c r="BH451" s="182"/>
    </row>
    <row r="452" spans="1:1022" s="144" customFormat="1" ht="69.75" customHeight="1">
      <c r="A452" s="395">
        <v>143</v>
      </c>
      <c r="B452" s="432" t="s">
        <v>712</v>
      </c>
      <c r="C452" s="367" t="s">
        <v>713</v>
      </c>
      <c r="D452" s="432" t="s">
        <v>268</v>
      </c>
      <c r="E452" s="432" t="s">
        <v>269</v>
      </c>
      <c r="F452" s="427" t="s">
        <v>937</v>
      </c>
      <c r="G452" s="367" t="s">
        <v>2159</v>
      </c>
      <c r="H452" s="368" t="str">
        <f>IF(B452="Seguridad_Información","Posibilidad de "&amp;C452&amp;"con "&amp;M452&amp;" "&amp;"por"&amp;" "&amp;I452&amp;" "&amp;"debido a"&amp;" "&amp;L452,"Posibilidad de"&amp;" "&amp;M452&amp;" "&amp;"por"&amp;" "&amp;I452&amp;" debido a"&amp;" "&amp;L452)</f>
        <v>Posibilidad de Afectación Reputacional por indisponibilidad de recursos necesarios para la recepción de los activos provenientes del proyecto FARC debido a la gestión inadecuada en la solicitud de recursos económicos disponibles para cumplir con este objetivo</v>
      </c>
      <c r="I452" s="497" t="s">
        <v>2160</v>
      </c>
      <c r="J452" s="136" t="s">
        <v>717</v>
      </c>
      <c r="K452" s="115" t="s">
        <v>2161</v>
      </c>
      <c r="L452" s="369" t="s">
        <v>2162</v>
      </c>
      <c r="M452" s="425" t="s">
        <v>897</v>
      </c>
      <c r="N452" s="373" t="s">
        <v>2163</v>
      </c>
      <c r="O452" s="369" t="s">
        <v>1080</v>
      </c>
      <c r="P452" s="390" t="str">
        <f>IF(OR($O452=[3]Tabla_Probabilidad!$D$30,$O452=[3]Tabla_Probabilidad!$D$32,$O452=[3]Tabla_Probabilidad!$J$32),"Muy Baja",IF(OR($O452=[3]Tabla_Probabilidad!$E$30,$O452=[3]Tabla_Probabilidad!$E$32,$O452=[3]Tabla_Probabilidad!$K$32),"Baja",IF(OR($O452=[3]Tabla_Probabilidad!$F$30,$O452=[3]Tabla_Probabilidad!$F$32,$O452=[3]Tabla_Probabilidad!$L$32),"Media",IF(OR($O452=[3]Tabla_Probabilidad!$G$30,$O452=[3]Tabla_Probabilidad!$G$32,$O452=[3]Tabla_Probabilidad!$M$32),"Alta",IF(OR($O452=[3]Tabla_Probabilidad!$H$30,$O452=[3]Tabla_Probabilidad!$H$32,$O452=[3]Tabla_Probabilidad!$N$32),"Muy Alta","")))))</f>
        <v>Baja</v>
      </c>
      <c r="Q452" s="385">
        <f t="shared" ref="Q452" si="615">IF(P452="","",IF(P452="Muy Baja",0.2,IF(P452="Baja",0.4,IF(P452="Media",0.6,IF(P452="Alta",0.8,IF(P452="Muy Alta",1,))))))</f>
        <v>0.4</v>
      </c>
      <c r="R452" s="393" t="s">
        <v>723</v>
      </c>
      <c r="S452" s="394" t="str">
        <f>IF(OR($R452=[3]Tabla_Impacto!$D$24,$R452=[3]Tabla_Impacto!$D$27,$R452=[3]Tabla_Impacto!$J$24,$R452=[3]Tabla_Impacto!$P$26,$R452=[3]Tabla_Impacto!$V$26,$R452=[3]Tabla_Impacto!$AB$26),"Leve",IF(OR($R452=[3]Tabla_Impacto!$E$24,$R452=[3]Tabla_Impacto!$E$27,$R452=[3]Tabla_Impacto!$K$24,$R452=[3]Tabla_Impacto!$Q$26,$R452=[3]Tabla_Impacto!$W$26,$R452=[3]Tabla_Impacto!$AC$26),"Menor",IF(OR($R452=[3]Tabla_Impacto!$F$24,$R452=[3]Tabla_Impacto!$F$27,$R452=[3]Tabla_Impacto!$L$24,$R452=[3]Tabla_Impacto!$R$26,$R452=[3]Tabla_Impacto!$X$26,$R452=[3]Tabla_Impacto!$AD$26),"Moderado",IF(OR($R452=[3]Tabla_Impacto!$G$24,$R452=[3]Tabla_Impacto!$G$27,$R452=[3]Tabla_Impacto!$M$24,$R452=[3]Tabla_Impacto!$S$26,$R452=[3]Tabla_Impacto!$Y$26,$R452=[3]Tabla_Impacto!$AE$26),"Mayor",IF(OR($R452=[3]Tabla_Impacto!$H$24,$R452=[3]Tabla_Impacto!$H$27,$R452=[3]Tabla_Impacto!$N$24,$R452=[3]Tabla_Impacto!$T$26,$R452=[3]Tabla_Impacto!$Z$26,$R452=[3]Tabla_Impacto!$AF$26),"Catastrófico","")))))</f>
        <v>Moderado</v>
      </c>
      <c r="T452" s="385">
        <f t="shared" ref="T452" si="616">IF(S452="","",IF(S452="Leve",0.2,IF(S452="Menor",0.4,IF(S452="Moderado",0.6,IF(S452="Mayor",0.8,IF(S452="Catastrófico",1,))))))</f>
        <v>0.6</v>
      </c>
      <c r="U452" s="386" t="str">
        <f t="shared" ref="U452" si="617">IF(OR(AND(P452="Muy Baja",S452="Leve"),AND(P452="Muy Baja",S452="Menor"),AND(P452="Baja",S452="Leve")),"Bajo",IF(OR(AND(P452="Muy baja",S452="Moderado"),AND(P452="Baja",S452="Menor"),AND(P452="Baja",S452="Moderado"),AND(P452="Media",S452="Leve"),AND(P452="Media",S452="Menor"),AND(P452="Media",S452="Moderado"),AND(P452="Alta",S452="Leve"),AND(P452="Alta",S452="Menor")),"Moderado",IF(OR(AND(P452="Muy Baja",S452="Mayor"),AND(P452="Baja",S452="Mayor"),AND(P452="Media",S452="Mayor"),AND(P452="Alta",S452="Moderado"),AND(P452="Alta",S452="Mayor"),AND(P452="Muy Alta",S452="Leve"),AND(P452="Muy Alta",S452="Menor"),AND(P452="Muy Alta",S452="Moderado"),AND(P452="Muy Alta",S452="Mayor")),"Alto",IF(OR(AND(P452="Muy Baja",S452="Catastrófico"),AND(P452="Baja",S452="Catastrófico"),AND(P452="Media",S452="Catastrófico"),AND(P452="Alta",S452="Catastrófico"),AND(P452="Muy Alta",S452="Catastrófico")),"Extremo",""))))</f>
        <v>Moderado</v>
      </c>
      <c r="V452" s="136" t="s">
        <v>91</v>
      </c>
      <c r="W452" s="116" t="s">
        <v>2164</v>
      </c>
      <c r="X452" s="117" t="s">
        <v>2165</v>
      </c>
      <c r="Y452" s="119" t="s">
        <v>94</v>
      </c>
      <c r="Z452" s="119" t="s">
        <v>2166</v>
      </c>
      <c r="AA452" s="120" t="str">
        <f t="shared" si="454"/>
        <v>Probabilidad</v>
      </c>
      <c r="AB452" s="121" t="s">
        <v>727</v>
      </c>
      <c r="AC452" s="121" t="s">
        <v>728</v>
      </c>
      <c r="AD452" s="122" t="str">
        <f t="shared" si="452"/>
        <v>40%</v>
      </c>
      <c r="AE452" s="121" t="s">
        <v>954</v>
      </c>
      <c r="AF452" s="121" t="s">
        <v>730</v>
      </c>
      <c r="AG452" s="121" t="s">
        <v>731</v>
      </c>
      <c r="AH452" s="123">
        <f>IFERROR(IF(AA452="Probabilidad",(Q452-(+Q452*AD452)),IF(AA452="Impacto",Q452,"")),"")</f>
        <v>0.24</v>
      </c>
      <c r="AI452" s="122">
        <f t="shared" si="453"/>
        <v>0.24</v>
      </c>
      <c r="AJ452" s="387" t="str">
        <f t="shared" ref="AJ452" si="618">IFERROR(IF(AK452="","",IF(AK452&lt;=0.2,"Muy Baja",IF(AK452&lt;=0.4,"Baja",IF(AK452&lt;=0.6,"Media",IF(AK452&lt;=0.8,"Alta","Muy Alta"))))),"")</f>
        <v>Muy Baja</v>
      </c>
      <c r="AK452" s="388">
        <f t="shared" ref="AK452" si="619">IFERROR(LOOKUP(MAX(AI452:AI458)+1,(AI452:AI458)),"")</f>
        <v>0.14399999999999999</v>
      </c>
      <c r="AL452" s="124">
        <f>IFERROR(IF(AA452="Impacto",(T452-(+T452*AD452)),IF(AA452="Probabilidad",T452,"")),"")</f>
        <v>0.6</v>
      </c>
      <c r="AM452" s="389" t="str">
        <f t="shared" ref="AM452" si="620">IFERROR(IF(AN452="","",IF(AN452&lt;=0.2,"Leve",IF(AN452&lt;=0.4,"Menor",IF(AN452&lt;=0.6,"Moderado",IF(AN452&lt;=0.8,"Mayor","Catastrófico"))))),"")</f>
        <v>Moderado</v>
      </c>
      <c r="AN452" s="388">
        <f t="shared" ref="AN452" si="621">IFERROR(LOOKUP(MAX(AL452:AL458)+1,(AL452:AL458)),"")</f>
        <v>0.6</v>
      </c>
      <c r="AO452" s="384" t="str">
        <f t="shared" ref="AO452" si="622">IFERROR(IF(OR(AND(AJ452="Muy Baja",AM452="Leve"),AND(AJ452="Muy Baja",AM452="Menor"),AND(AJ452="Baja",AM452="Leve")),"Bajo",IF(OR(AND(AJ452="Muy baja",AM452="Moderado"),AND(AJ452="Baja",AM452="Menor"),AND(AJ452="Baja",AM452="Moderado"),AND(AJ452="Media",AM452="Leve"),AND(AJ452="Media",AM452="Menor"),AND(AJ452="Media",AM452="Moderado"),AND(AJ452="Alta",AM452="Leve"),AND(AJ452="Alta",AM452="Menor")),"Moderado",IF(OR(AND(AJ452="Muy Baja",AM452="Mayor"),AND(AJ452="Baja",AM452="Mayor"),AND(AJ452="Media",AM452="Mayor"),AND(AJ452="Alta",AM452="Moderado"),AND(AJ452="Alta",AM452="Mayor"),AND(AJ452="Muy Alta",AM452="Leve"),AND(AJ452="Muy Alta",AM452="Menor"),AND(AJ452="Muy Alta",AM452="Moderado"),AND(AJ452="Muy Alta",AM452="Mayor")),"Alto",IF(OR(AND(AJ452="Muy Baja",AM452="Catastrófico"),AND(AJ452="Baja",AM452="Catastrófico"),AND(AJ452="Media",AM452="Catastrófico"),AND(AJ452="Alta",AM452="Catastrófico"),AND(AJ452="Muy Alta",AM452="Catastrófico")),"Extremo","")))),"")</f>
        <v>Moderado</v>
      </c>
      <c r="AP452" s="367" t="s">
        <v>104</v>
      </c>
      <c r="AQ452" s="120" t="s">
        <v>105</v>
      </c>
      <c r="AR452" s="119" t="s">
        <v>2167</v>
      </c>
      <c r="AS452" s="119" t="s">
        <v>2168</v>
      </c>
      <c r="AT452" s="126">
        <v>44591</v>
      </c>
      <c r="AU452" s="127" t="s">
        <v>733</v>
      </c>
      <c r="AV452" s="370" t="s">
        <v>2169</v>
      </c>
      <c r="AW452" s="142" t="s">
        <v>91</v>
      </c>
      <c r="AX452" s="276" t="s">
        <v>2866</v>
      </c>
      <c r="AY452" s="277" t="s">
        <v>3785</v>
      </c>
      <c r="AZ452" s="277" t="s">
        <v>3786</v>
      </c>
      <c r="BA452" s="143" t="s">
        <v>105</v>
      </c>
      <c r="BB452" s="276" t="s">
        <v>2866</v>
      </c>
      <c r="BC452" s="316" t="s">
        <v>3789</v>
      </c>
      <c r="BD452" s="316" t="s">
        <v>3786</v>
      </c>
      <c r="BE452" s="421" t="s">
        <v>2891</v>
      </c>
      <c r="BF452" s="509" t="s">
        <v>2892</v>
      </c>
      <c r="BG452" s="509" t="s">
        <v>2892</v>
      </c>
      <c r="BH452" s="131"/>
      <c r="BI452" s="90"/>
      <c r="BJ452" s="90"/>
      <c r="BK452" s="90"/>
      <c r="BL452" s="90"/>
      <c r="BM452" s="90"/>
      <c r="BN452" s="90"/>
      <c r="BO452" s="90"/>
      <c r="BP452" s="90"/>
      <c r="BQ452" s="90"/>
      <c r="BR452" s="90"/>
      <c r="BS452" s="90"/>
      <c r="BT452" s="90"/>
      <c r="BU452" s="90"/>
      <c r="BV452" s="90"/>
      <c r="BW452" s="90"/>
      <c r="BX452" s="90"/>
      <c r="BY452" s="90"/>
      <c r="BZ452" s="90"/>
      <c r="CA452" s="90"/>
      <c r="CB452" s="90"/>
      <c r="CC452" s="90"/>
      <c r="CD452" s="90"/>
      <c r="CE452" s="90"/>
      <c r="CF452" s="90"/>
      <c r="CG452" s="90"/>
      <c r="CH452" s="90"/>
      <c r="CI452" s="90"/>
      <c r="CJ452" s="90"/>
      <c r="CK452" s="90"/>
      <c r="CL452" s="90"/>
      <c r="CM452" s="90"/>
      <c r="CN452" s="90"/>
      <c r="CO452" s="90"/>
      <c r="CP452" s="90"/>
      <c r="CQ452" s="90"/>
      <c r="CR452" s="90"/>
      <c r="CS452" s="90"/>
      <c r="CT452" s="90"/>
      <c r="CU452" s="90"/>
      <c r="CV452" s="90"/>
      <c r="CW452" s="90"/>
      <c r="CX452" s="90"/>
      <c r="CY452" s="90"/>
      <c r="CZ452" s="90"/>
      <c r="DA452" s="90"/>
      <c r="DB452" s="90"/>
      <c r="DC452" s="90"/>
      <c r="DD452" s="90"/>
      <c r="DE452" s="90"/>
      <c r="DF452" s="90"/>
      <c r="DG452" s="90"/>
      <c r="DH452" s="90"/>
      <c r="DI452" s="90"/>
      <c r="DJ452" s="90"/>
      <c r="DK452" s="90"/>
      <c r="DL452" s="90"/>
      <c r="DM452" s="90"/>
      <c r="DN452" s="90"/>
      <c r="DO452" s="90"/>
      <c r="DP452" s="90"/>
      <c r="DQ452" s="90"/>
      <c r="DR452" s="90"/>
      <c r="DS452" s="90"/>
      <c r="DT452" s="90"/>
      <c r="DU452" s="90"/>
      <c r="DV452" s="90"/>
      <c r="DW452" s="90"/>
      <c r="DX452" s="90"/>
      <c r="DY452" s="90"/>
      <c r="DZ452" s="90"/>
      <c r="EA452" s="90"/>
      <c r="EB452" s="90"/>
      <c r="EC452" s="90"/>
      <c r="ED452" s="90"/>
      <c r="EE452" s="90"/>
      <c r="EF452" s="90"/>
      <c r="EG452" s="90"/>
      <c r="EH452" s="90"/>
      <c r="EI452" s="90"/>
      <c r="EJ452" s="90"/>
      <c r="EK452" s="90"/>
      <c r="EL452" s="90"/>
      <c r="EM452" s="90"/>
      <c r="EN452" s="90"/>
      <c r="EO452" s="90"/>
      <c r="EP452" s="90"/>
      <c r="EQ452" s="90"/>
      <c r="ER452" s="90"/>
      <c r="ES452" s="90"/>
      <c r="ET452" s="90"/>
      <c r="EU452" s="90"/>
      <c r="EV452" s="90"/>
      <c r="EW452" s="90"/>
      <c r="EX452" s="90"/>
      <c r="EY452" s="90"/>
      <c r="EZ452" s="90"/>
      <c r="FA452" s="90"/>
      <c r="FB452" s="90"/>
      <c r="FC452" s="90"/>
      <c r="FD452" s="90"/>
      <c r="FE452" s="90"/>
      <c r="FF452" s="90"/>
      <c r="FG452" s="90"/>
      <c r="FH452" s="90"/>
      <c r="FI452" s="90"/>
      <c r="FJ452" s="90"/>
      <c r="FK452" s="90"/>
      <c r="FL452" s="90"/>
      <c r="FM452" s="90"/>
      <c r="FN452" s="90"/>
      <c r="FO452" s="90"/>
      <c r="FP452" s="90"/>
      <c r="FQ452" s="90"/>
      <c r="FR452" s="90"/>
      <c r="FS452" s="90"/>
      <c r="FT452" s="90"/>
      <c r="FU452" s="90"/>
      <c r="FV452" s="90"/>
      <c r="FW452" s="90"/>
      <c r="FX452" s="90"/>
      <c r="FY452" s="90"/>
      <c r="FZ452" s="90"/>
      <c r="GA452" s="90"/>
      <c r="GB452" s="90"/>
      <c r="GC452" s="90"/>
      <c r="GD452" s="90"/>
      <c r="GE452" s="90"/>
      <c r="GF452" s="90"/>
      <c r="GG452" s="90"/>
      <c r="GH452" s="90"/>
      <c r="GI452" s="90"/>
      <c r="GJ452" s="90"/>
      <c r="GK452" s="90"/>
      <c r="GL452" s="90"/>
      <c r="GM452" s="90"/>
      <c r="GN452" s="90"/>
      <c r="GO452" s="90"/>
      <c r="GP452" s="90"/>
      <c r="GQ452" s="90"/>
      <c r="GR452" s="90"/>
      <c r="GS452" s="90"/>
      <c r="GT452" s="90"/>
      <c r="GU452" s="90"/>
      <c r="GV452" s="90"/>
      <c r="GW452" s="90"/>
      <c r="GX452" s="90"/>
      <c r="GY452" s="90"/>
      <c r="GZ452" s="90"/>
      <c r="HA452" s="90"/>
      <c r="HB452" s="90"/>
      <c r="HC452" s="90"/>
      <c r="HD452" s="90"/>
      <c r="HE452" s="90"/>
      <c r="HF452" s="90"/>
      <c r="HG452" s="90"/>
      <c r="HH452" s="90"/>
      <c r="HI452" s="90"/>
      <c r="HJ452" s="90"/>
      <c r="HK452" s="90"/>
      <c r="HL452" s="90"/>
      <c r="HM452" s="90"/>
      <c r="HN452" s="90"/>
      <c r="HO452" s="90"/>
      <c r="HP452" s="90"/>
      <c r="HQ452" s="90"/>
      <c r="HR452" s="90"/>
      <c r="HS452" s="90"/>
      <c r="HT452" s="90"/>
      <c r="HU452" s="90"/>
      <c r="HV452" s="90"/>
      <c r="HW452" s="90"/>
      <c r="HX452" s="90"/>
      <c r="HY452" s="90"/>
      <c r="HZ452" s="90"/>
      <c r="IA452" s="90"/>
      <c r="IB452" s="90"/>
      <c r="IC452" s="90"/>
      <c r="ID452" s="90"/>
      <c r="IE452" s="90"/>
      <c r="IF452" s="90"/>
      <c r="IG452" s="90"/>
      <c r="IH452" s="90"/>
      <c r="II452" s="90"/>
      <c r="IJ452" s="90"/>
      <c r="IK452" s="90"/>
      <c r="IL452" s="90"/>
      <c r="IM452" s="90"/>
      <c r="IN452" s="90"/>
      <c r="IO452" s="90"/>
      <c r="IP452" s="90"/>
      <c r="IQ452" s="90"/>
      <c r="IR452" s="90"/>
      <c r="IS452" s="90"/>
      <c r="IT452" s="90"/>
      <c r="IU452" s="90"/>
      <c r="IV452" s="90"/>
      <c r="IW452" s="90"/>
      <c r="IX452" s="90"/>
      <c r="IY452" s="90"/>
      <c r="IZ452" s="90"/>
      <c r="JA452" s="90"/>
      <c r="JB452" s="90"/>
      <c r="JC452" s="90"/>
      <c r="JD452" s="90"/>
      <c r="JE452" s="90"/>
      <c r="JF452" s="90"/>
      <c r="JG452" s="90"/>
      <c r="JH452" s="90"/>
      <c r="JI452" s="90"/>
      <c r="JJ452" s="90"/>
      <c r="JK452" s="90"/>
      <c r="JL452" s="90"/>
      <c r="JM452" s="90"/>
      <c r="JN452" s="90"/>
      <c r="JO452" s="90"/>
      <c r="JP452" s="90"/>
      <c r="JQ452" s="90"/>
      <c r="JR452" s="90"/>
      <c r="JS452" s="90"/>
      <c r="JT452" s="90"/>
      <c r="JU452" s="90"/>
      <c r="JV452" s="90"/>
      <c r="JW452" s="90"/>
      <c r="JX452" s="90"/>
      <c r="JY452" s="90"/>
      <c r="JZ452" s="90"/>
      <c r="KA452" s="90"/>
      <c r="KB452" s="90"/>
      <c r="KC452" s="90"/>
      <c r="KD452" s="90"/>
      <c r="KE452" s="90"/>
      <c r="KF452" s="90"/>
      <c r="KG452" s="90"/>
      <c r="KH452" s="90"/>
      <c r="KI452" s="90"/>
      <c r="KJ452" s="90"/>
      <c r="KK452" s="90"/>
      <c r="KL452" s="90"/>
      <c r="KM452" s="90"/>
      <c r="KN452" s="90"/>
      <c r="KO452" s="90"/>
      <c r="KP452" s="90"/>
      <c r="KQ452" s="90"/>
      <c r="KR452" s="90"/>
      <c r="KS452" s="90"/>
      <c r="KT452" s="90"/>
      <c r="KU452" s="90"/>
      <c r="KV452" s="90"/>
      <c r="KW452" s="90"/>
      <c r="KX452" s="90"/>
      <c r="KY452" s="90"/>
      <c r="KZ452" s="90"/>
      <c r="LA452" s="90"/>
      <c r="LB452" s="90"/>
      <c r="LC452" s="90"/>
      <c r="LD452" s="90"/>
      <c r="LE452" s="90"/>
      <c r="LF452" s="90"/>
      <c r="LG452" s="90"/>
      <c r="LH452" s="90"/>
      <c r="LI452" s="90"/>
      <c r="LJ452" s="90"/>
      <c r="LK452" s="90"/>
      <c r="LL452" s="90"/>
      <c r="LM452" s="90"/>
      <c r="LN452" s="90"/>
      <c r="LO452" s="90"/>
      <c r="LP452" s="90"/>
      <c r="LQ452" s="90"/>
      <c r="LR452" s="90"/>
      <c r="LS452" s="90"/>
      <c r="LT452" s="90"/>
      <c r="LU452" s="90"/>
      <c r="LV452" s="90"/>
      <c r="LW452" s="90"/>
      <c r="LX452" s="90"/>
      <c r="LY452" s="90"/>
      <c r="LZ452" s="90"/>
      <c r="MA452" s="90"/>
      <c r="MB452" s="90"/>
      <c r="MC452" s="90"/>
      <c r="MD452" s="90"/>
      <c r="ME452" s="90"/>
      <c r="MF452" s="90"/>
      <c r="MG452" s="90"/>
      <c r="MH452" s="90"/>
      <c r="MI452" s="90"/>
      <c r="MJ452" s="90"/>
      <c r="MK452" s="90"/>
      <c r="ML452" s="90"/>
      <c r="MM452" s="90"/>
      <c r="MN452" s="90"/>
      <c r="MO452" s="90"/>
      <c r="MP452" s="90"/>
      <c r="MQ452" s="90"/>
      <c r="MR452" s="90"/>
      <c r="MS452" s="90"/>
      <c r="MT452" s="90"/>
      <c r="MU452" s="90"/>
      <c r="MV452" s="90"/>
      <c r="MW452" s="90"/>
      <c r="MX452" s="90"/>
      <c r="MY452" s="90"/>
      <c r="MZ452" s="90"/>
      <c r="NA452" s="90"/>
      <c r="NB452" s="90"/>
      <c r="NC452" s="90"/>
      <c r="ND452" s="90"/>
      <c r="NE452" s="90"/>
      <c r="NF452" s="90"/>
      <c r="NG452" s="90"/>
      <c r="NH452" s="90"/>
      <c r="NI452" s="90"/>
      <c r="NJ452" s="90"/>
      <c r="NK452" s="90"/>
      <c r="NL452" s="90"/>
      <c r="NM452" s="90"/>
      <c r="NN452" s="90"/>
      <c r="NO452" s="90"/>
      <c r="NP452" s="90"/>
      <c r="NQ452" s="90"/>
      <c r="NR452" s="90"/>
      <c r="NS452" s="90"/>
      <c r="NT452" s="90"/>
      <c r="NU452" s="90"/>
      <c r="NV452" s="90"/>
      <c r="NW452" s="90"/>
      <c r="NX452" s="90"/>
      <c r="NY452" s="90"/>
      <c r="NZ452" s="90"/>
      <c r="OA452" s="90"/>
      <c r="OB452" s="90"/>
      <c r="OC452" s="90"/>
      <c r="OD452" s="90"/>
      <c r="OE452" s="90"/>
      <c r="OF452" s="90"/>
      <c r="OG452" s="90"/>
      <c r="OH452" s="90"/>
      <c r="OI452" s="90"/>
      <c r="OJ452" s="90"/>
      <c r="OK452" s="90"/>
      <c r="OL452" s="90"/>
      <c r="OM452" s="90"/>
      <c r="ON452" s="90"/>
      <c r="OO452" s="90"/>
      <c r="OP452" s="90"/>
      <c r="OQ452" s="90"/>
      <c r="OR452" s="90"/>
      <c r="OS452" s="90"/>
      <c r="OT452" s="90"/>
      <c r="OU452" s="90"/>
      <c r="OV452" s="90"/>
      <c r="OW452" s="90"/>
      <c r="OX452" s="90"/>
      <c r="OY452" s="90"/>
      <c r="OZ452" s="90"/>
      <c r="PA452" s="90"/>
      <c r="PB452" s="90"/>
      <c r="PC452" s="90"/>
      <c r="PD452" s="90"/>
      <c r="PE452" s="90"/>
      <c r="PF452" s="90"/>
      <c r="PG452" s="90"/>
      <c r="PH452" s="90"/>
      <c r="PI452" s="90"/>
      <c r="PJ452" s="90"/>
      <c r="PK452" s="90"/>
      <c r="PL452" s="90"/>
      <c r="PM452" s="90"/>
      <c r="PN452" s="90"/>
      <c r="PO452" s="90"/>
      <c r="PP452" s="90"/>
      <c r="PQ452" s="90"/>
      <c r="PR452" s="90"/>
      <c r="PS452" s="90"/>
      <c r="PT452" s="90"/>
      <c r="PU452" s="90"/>
      <c r="PV452" s="90"/>
      <c r="PW452" s="90"/>
      <c r="PX452" s="90"/>
      <c r="PY452" s="90"/>
      <c r="PZ452" s="90"/>
      <c r="QA452" s="90"/>
      <c r="QB452" s="90"/>
      <c r="QC452" s="90"/>
      <c r="QD452" s="90"/>
      <c r="QE452" s="90"/>
      <c r="QF452" s="90"/>
      <c r="QG452" s="90"/>
      <c r="QH452" s="90"/>
      <c r="QI452" s="90"/>
      <c r="QJ452" s="90"/>
      <c r="QK452" s="90"/>
      <c r="QL452" s="90"/>
      <c r="QM452" s="90"/>
      <c r="QN452" s="90"/>
      <c r="QO452" s="90"/>
      <c r="QP452" s="90"/>
      <c r="QQ452" s="90"/>
      <c r="QR452" s="90"/>
      <c r="QS452" s="90"/>
      <c r="QT452" s="90"/>
      <c r="QU452" s="90"/>
      <c r="QV452" s="90"/>
      <c r="QW452" s="90"/>
      <c r="QX452" s="90"/>
      <c r="QY452" s="90"/>
      <c r="QZ452" s="90"/>
      <c r="RA452" s="90"/>
      <c r="RB452" s="90"/>
      <c r="RC452" s="90"/>
      <c r="RD452" s="90"/>
      <c r="RE452" s="90"/>
      <c r="RF452" s="90"/>
      <c r="RG452" s="90"/>
      <c r="RH452" s="90"/>
      <c r="RI452" s="90"/>
      <c r="RJ452" s="90"/>
      <c r="RK452" s="90"/>
      <c r="RL452" s="90"/>
      <c r="RM452" s="90"/>
      <c r="RN452" s="90"/>
      <c r="RO452" s="90"/>
      <c r="RP452" s="90"/>
      <c r="RQ452" s="90"/>
      <c r="RR452" s="90"/>
      <c r="RS452" s="90"/>
      <c r="RT452" s="90"/>
      <c r="RU452" s="90"/>
      <c r="RV452" s="90"/>
      <c r="RW452" s="90"/>
      <c r="RX452" s="90"/>
      <c r="RY452" s="90"/>
      <c r="RZ452" s="90"/>
      <c r="SA452" s="90"/>
      <c r="SB452" s="90"/>
      <c r="SC452" s="90"/>
      <c r="SD452" s="90"/>
      <c r="SE452" s="90"/>
      <c r="SF452" s="90"/>
      <c r="SG452" s="90"/>
      <c r="SH452" s="90"/>
      <c r="SI452" s="90"/>
      <c r="SJ452" s="90"/>
      <c r="SK452" s="90"/>
      <c r="SL452" s="90"/>
      <c r="SM452" s="90"/>
      <c r="SN452" s="90"/>
      <c r="SO452" s="90"/>
      <c r="SP452" s="90"/>
      <c r="SQ452" s="90"/>
      <c r="SR452" s="90"/>
      <c r="SS452" s="90"/>
      <c r="ST452" s="90"/>
      <c r="SU452" s="90"/>
      <c r="SV452" s="90"/>
      <c r="SW452" s="90"/>
      <c r="SX452" s="90"/>
      <c r="SY452" s="90"/>
      <c r="SZ452" s="90"/>
      <c r="TA452" s="90"/>
      <c r="TB452" s="90"/>
      <c r="TC452" s="90"/>
      <c r="TD452" s="90"/>
      <c r="TE452" s="90"/>
      <c r="TF452" s="90"/>
      <c r="TG452" s="90"/>
      <c r="TH452" s="90"/>
      <c r="TI452" s="90"/>
      <c r="TJ452" s="90"/>
      <c r="TK452" s="90"/>
      <c r="TL452" s="90"/>
      <c r="TM452" s="90"/>
      <c r="TN452" s="90"/>
      <c r="TO452" s="90"/>
      <c r="TP452" s="90"/>
      <c r="TQ452" s="90"/>
      <c r="TR452" s="90"/>
      <c r="TS452" s="90"/>
      <c r="TT452" s="90"/>
      <c r="TU452" s="90"/>
      <c r="TV452" s="90"/>
      <c r="TW452" s="90"/>
      <c r="TX452" s="90"/>
      <c r="TY452" s="90"/>
      <c r="TZ452" s="90"/>
      <c r="UA452" s="90"/>
      <c r="UB452" s="90"/>
      <c r="UC452" s="90"/>
      <c r="UD452" s="90"/>
      <c r="UE452" s="90"/>
      <c r="UF452" s="90"/>
      <c r="UG452" s="90"/>
      <c r="UH452" s="90"/>
      <c r="UI452" s="90"/>
      <c r="UJ452" s="90"/>
      <c r="UK452" s="90"/>
      <c r="UL452" s="90"/>
      <c r="UM452" s="90"/>
      <c r="UN452" s="90"/>
      <c r="UO452" s="90"/>
      <c r="UP452" s="90"/>
      <c r="UQ452" s="90"/>
      <c r="UR452" s="90"/>
      <c r="US452" s="90"/>
      <c r="UT452" s="90"/>
      <c r="UU452" s="90"/>
      <c r="UV452" s="90"/>
      <c r="UW452" s="90"/>
      <c r="UX452" s="90"/>
      <c r="UY452" s="90"/>
      <c r="UZ452" s="90"/>
      <c r="VA452" s="90"/>
      <c r="VB452" s="90"/>
      <c r="VC452" s="90"/>
      <c r="VD452" s="90"/>
      <c r="VE452" s="90"/>
      <c r="VF452" s="90"/>
      <c r="VG452" s="90"/>
      <c r="VH452" s="90"/>
      <c r="VI452" s="90"/>
      <c r="VJ452" s="90"/>
      <c r="VK452" s="90"/>
      <c r="VL452" s="90"/>
      <c r="VM452" s="90"/>
      <c r="VN452" s="90"/>
      <c r="VO452" s="90"/>
      <c r="VP452" s="90"/>
      <c r="VQ452" s="90"/>
      <c r="VR452" s="90"/>
      <c r="VS452" s="90"/>
      <c r="VT452" s="90"/>
      <c r="VU452" s="90"/>
      <c r="VV452" s="90"/>
      <c r="VW452" s="90"/>
      <c r="VX452" s="90"/>
      <c r="VY452" s="90"/>
      <c r="VZ452" s="90"/>
      <c r="WA452" s="90"/>
      <c r="WB452" s="90"/>
      <c r="WC452" s="90"/>
      <c r="WD452" s="90"/>
      <c r="WE452" s="90"/>
      <c r="WF452" s="90"/>
      <c r="WG452" s="90"/>
      <c r="WH452" s="90"/>
      <c r="WI452" s="90"/>
      <c r="WJ452" s="90"/>
      <c r="WK452" s="90"/>
      <c r="WL452" s="90"/>
      <c r="WM452" s="90"/>
      <c r="WN452" s="90"/>
      <c r="WO452" s="90"/>
      <c r="WP452" s="90"/>
      <c r="WQ452" s="90"/>
      <c r="WR452" s="90"/>
      <c r="WS452" s="90"/>
      <c r="WT452" s="90"/>
      <c r="WU452" s="90"/>
      <c r="WV452" s="90"/>
      <c r="WW452" s="90"/>
      <c r="WX452" s="90"/>
      <c r="WY452" s="90"/>
      <c r="WZ452" s="90"/>
      <c r="XA452" s="90"/>
      <c r="XB452" s="90"/>
      <c r="XC452" s="90"/>
      <c r="XD452" s="90"/>
      <c r="XE452" s="90"/>
      <c r="XF452" s="90"/>
      <c r="XG452" s="90"/>
      <c r="XH452" s="90"/>
      <c r="XI452" s="90"/>
      <c r="XJ452" s="90"/>
      <c r="XK452" s="90"/>
      <c r="XL452" s="90"/>
      <c r="XM452" s="90"/>
      <c r="XN452" s="90"/>
      <c r="XO452" s="90"/>
      <c r="XP452" s="90"/>
      <c r="XQ452" s="90"/>
      <c r="XR452" s="90"/>
      <c r="XS452" s="90"/>
      <c r="XT452" s="90"/>
      <c r="XU452" s="90"/>
      <c r="XV452" s="90"/>
      <c r="XW452" s="90"/>
      <c r="XX452" s="90"/>
      <c r="XY452" s="90"/>
      <c r="XZ452" s="90"/>
      <c r="YA452" s="90"/>
      <c r="YB452" s="90"/>
      <c r="YC452" s="90"/>
      <c r="YD452" s="90"/>
      <c r="YE452" s="90"/>
      <c r="YF452" s="90"/>
      <c r="YG452" s="90"/>
      <c r="YH452" s="90"/>
      <c r="YI452" s="90"/>
      <c r="YJ452" s="90"/>
      <c r="YK452" s="90"/>
      <c r="YL452" s="90"/>
      <c r="YM452" s="90"/>
      <c r="YN452" s="90"/>
      <c r="YO452" s="90"/>
      <c r="YP452" s="90"/>
      <c r="YQ452" s="90"/>
      <c r="YR452" s="90"/>
      <c r="YS452" s="90"/>
      <c r="YT452" s="90"/>
      <c r="YU452" s="90"/>
      <c r="YV452" s="90"/>
      <c r="YW452" s="90"/>
      <c r="YX452" s="90"/>
      <c r="YY452" s="90"/>
      <c r="YZ452" s="90"/>
      <c r="ZA452" s="90"/>
      <c r="ZB452" s="90"/>
      <c r="ZC452" s="90"/>
      <c r="ZD452" s="90"/>
      <c r="ZE452" s="90"/>
      <c r="ZF452" s="90"/>
      <c r="ZG452" s="90"/>
      <c r="ZH452" s="90"/>
      <c r="ZI452" s="90"/>
      <c r="ZJ452" s="90"/>
      <c r="ZK452" s="90"/>
      <c r="ZL452" s="90"/>
      <c r="ZM452" s="90"/>
      <c r="ZN452" s="90"/>
      <c r="ZO452" s="90"/>
      <c r="ZP452" s="90"/>
      <c r="ZQ452" s="90"/>
      <c r="ZR452" s="90"/>
      <c r="ZS452" s="90"/>
      <c r="ZT452" s="90"/>
      <c r="ZU452" s="90"/>
      <c r="ZV452" s="90"/>
      <c r="ZW452" s="90"/>
      <c r="ZX452" s="90"/>
      <c r="ZY452" s="90"/>
      <c r="ZZ452" s="90"/>
      <c r="AAA452" s="90"/>
      <c r="AAB452" s="90"/>
      <c r="AAC452" s="90"/>
      <c r="AAD452" s="90"/>
      <c r="AAE452" s="90"/>
      <c r="AAF452" s="90"/>
      <c r="AAG452" s="90"/>
      <c r="AAH452" s="90"/>
      <c r="AAI452" s="90"/>
      <c r="AAJ452" s="90"/>
      <c r="AAK452" s="90"/>
      <c r="AAL452" s="90"/>
      <c r="AAM452" s="90"/>
      <c r="AAN452" s="90"/>
      <c r="AAO452" s="90"/>
      <c r="AAP452" s="90"/>
      <c r="AAQ452" s="90"/>
      <c r="AAR452" s="90"/>
      <c r="AAS452" s="90"/>
      <c r="AAT452" s="90"/>
      <c r="AAU452" s="90"/>
      <c r="AAV452" s="90"/>
      <c r="AAW452" s="90"/>
      <c r="AAX452" s="90"/>
      <c r="AAY452" s="90"/>
      <c r="AAZ452" s="90"/>
      <c r="ABA452" s="90"/>
      <c r="ABB452" s="90"/>
      <c r="ABC452" s="90"/>
      <c r="ABD452" s="90"/>
      <c r="ABE452" s="90"/>
      <c r="ABF452" s="90"/>
      <c r="ABG452" s="90"/>
      <c r="ABH452" s="90"/>
      <c r="ABI452" s="90"/>
      <c r="ABJ452" s="90"/>
      <c r="ABK452" s="90"/>
      <c r="ABL452" s="90"/>
      <c r="ABM452" s="90"/>
      <c r="ABN452" s="90"/>
      <c r="ABO452" s="90"/>
      <c r="ABP452" s="90"/>
      <c r="ABQ452" s="90"/>
      <c r="ABR452" s="90"/>
      <c r="ABS452" s="90"/>
      <c r="ABT452" s="90"/>
      <c r="ABU452" s="90"/>
      <c r="ABV452" s="90"/>
      <c r="ABW452" s="90"/>
      <c r="ABX452" s="90"/>
      <c r="ABY452" s="90"/>
      <c r="ABZ452" s="90"/>
      <c r="ACA452" s="90"/>
      <c r="ACB452" s="90"/>
      <c r="ACC452" s="90"/>
      <c r="ACD452" s="90"/>
      <c r="ACE452" s="90"/>
      <c r="ACF452" s="90"/>
      <c r="ACG452" s="90"/>
      <c r="ACH452" s="90"/>
      <c r="ACI452" s="90"/>
      <c r="ACJ452" s="90"/>
      <c r="ACK452" s="90"/>
      <c r="ACL452" s="90"/>
      <c r="ACM452" s="90"/>
      <c r="ACN452" s="90"/>
      <c r="ACO452" s="90"/>
      <c r="ACP452" s="90"/>
      <c r="ACQ452" s="90"/>
      <c r="ACR452" s="90"/>
      <c r="ACS452" s="90"/>
      <c r="ACT452" s="90"/>
      <c r="ACU452" s="90"/>
      <c r="ACV452" s="90"/>
      <c r="ACW452" s="90"/>
      <c r="ACX452" s="90"/>
      <c r="ACY452" s="90"/>
      <c r="ACZ452" s="90"/>
      <c r="ADA452" s="90"/>
      <c r="ADB452" s="90"/>
      <c r="ADC452" s="90"/>
      <c r="ADD452" s="90"/>
      <c r="ADE452" s="90"/>
      <c r="ADF452" s="90"/>
      <c r="ADG452" s="90"/>
      <c r="ADH452" s="90"/>
      <c r="ADI452" s="90"/>
      <c r="ADJ452" s="90"/>
      <c r="ADK452" s="90"/>
      <c r="ADL452" s="90"/>
      <c r="ADM452" s="90"/>
      <c r="ADN452" s="90"/>
      <c r="ADO452" s="90"/>
      <c r="ADP452" s="90"/>
      <c r="ADQ452" s="90"/>
      <c r="ADR452" s="90"/>
      <c r="ADS452" s="90"/>
      <c r="ADT452" s="90"/>
      <c r="ADU452" s="90"/>
      <c r="ADV452" s="90"/>
      <c r="ADW452" s="90"/>
      <c r="ADX452" s="90"/>
      <c r="ADY452" s="90"/>
      <c r="ADZ452" s="90"/>
      <c r="AEA452" s="90"/>
      <c r="AEB452" s="90"/>
      <c r="AEC452" s="90"/>
      <c r="AED452" s="90"/>
      <c r="AEE452" s="90"/>
      <c r="AEF452" s="90"/>
      <c r="AEG452" s="90"/>
      <c r="AEH452" s="90"/>
      <c r="AEI452" s="90"/>
      <c r="AEJ452" s="90"/>
      <c r="AEK452" s="90"/>
      <c r="AEL452" s="90"/>
      <c r="AEM452" s="90"/>
      <c r="AEN452" s="90"/>
      <c r="AEO452" s="90"/>
      <c r="AEP452" s="90"/>
      <c r="AEQ452" s="90"/>
      <c r="AER452" s="90"/>
      <c r="AES452" s="90"/>
      <c r="AET452" s="90"/>
      <c r="AEU452" s="90"/>
      <c r="AEV452" s="90"/>
      <c r="AEW452" s="90"/>
      <c r="AEX452" s="90"/>
      <c r="AEY452" s="90"/>
      <c r="AEZ452" s="90"/>
      <c r="AFA452" s="90"/>
      <c r="AFB452" s="90"/>
      <c r="AFC452" s="90"/>
      <c r="AFD452" s="90"/>
      <c r="AFE452" s="90"/>
      <c r="AFF452" s="90"/>
      <c r="AFG452" s="90"/>
      <c r="AFH452" s="90"/>
      <c r="AFI452" s="90"/>
      <c r="AFJ452" s="90"/>
      <c r="AFK452" s="90"/>
      <c r="AFL452" s="90"/>
      <c r="AFM452" s="90"/>
      <c r="AFN452" s="90"/>
      <c r="AFO452" s="90"/>
      <c r="AFP452" s="90"/>
      <c r="AFQ452" s="90"/>
      <c r="AFR452" s="90"/>
      <c r="AFS452" s="90"/>
      <c r="AFT452" s="90"/>
      <c r="AFU452" s="90"/>
      <c r="AFV452" s="90"/>
      <c r="AFW452" s="90"/>
      <c r="AFX452" s="90"/>
      <c r="AFY452" s="90"/>
      <c r="AFZ452" s="90"/>
      <c r="AGA452" s="90"/>
      <c r="AGB452" s="90"/>
      <c r="AGC452" s="90"/>
      <c r="AGD452" s="90"/>
      <c r="AGE452" s="90"/>
      <c r="AGF452" s="90"/>
      <c r="AGG452" s="90"/>
      <c r="AGH452" s="90"/>
      <c r="AGI452" s="90"/>
      <c r="AGJ452" s="90"/>
      <c r="AGK452" s="90"/>
      <c r="AGL452" s="90"/>
      <c r="AGM452" s="90"/>
      <c r="AGN452" s="90"/>
      <c r="AGO452" s="90"/>
      <c r="AGP452" s="90"/>
      <c r="AGQ452" s="90"/>
      <c r="AGR452" s="90"/>
      <c r="AGS452" s="90"/>
      <c r="AGT452" s="90"/>
      <c r="AGU452" s="90"/>
      <c r="AGV452" s="90"/>
      <c r="AGW452" s="90"/>
      <c r="AGX452" s="90"/>
      <c r="AGY452" s="90"/>
      <c r="AGZ452" s="90"/>
      <c r="AHA452" s="90"/>
      <c r="AHB452" s="90"/>
      <c r="AHC452" s="90"/>
      <c r="AHD452" s="90"/>
      <c r="AHE452" s="90"/>
      <c r="AHF452" s="90"/>
      <c r="AHG452" s="90"/>
      <c r="AHH452" s="90"/>
      <c r="AHI452" s="90"/>
      <c r="AHJ452" s="90"/>
      <c r="AHK452" s="90"/>
      <c r="AHL452" s="90"/>
      <c r="AHM452" s="90"/>
      <c r="AHN452" s="90"/>
      <c r="AHO452" s="90"/>
      <c r="AHP452" s="90"/>
      <c r="AHQ452" s="90"/>
      <c r="AHR452" s="90"/>
      <c r="AHS452" s="90"/>
      <c r="AHT452" s="90"/>
      <c r="AHU452" s="90"/>
      <c r="AHV452" s="90"/>
      <c r="AHW452" s="90"/>
      <c r="AHX452" s="90"/>
      <c r="AHY452" s="90"/>
      <c r="AHZ452" s="90"/>
      <c r="AIA452" s="90"/>
      <c r="AIB452" s="90"/>
      <c r="AIC452" s="90"/>
      <c r="AID452" s="90"/>
      <c r="AIE452" s="90"/>
      <c r="AIF452" s="90"/>
      <c r="AIG452" s="90"/>
      <c r="AIH452" s="90"/>
      <c r="AII452" s="90"/>
      <c r="AIJ452" s="90"/>
      <c r="AIK452" s="90"/>
      <c r="AIL452" s="90"/>
      <c r="AIM452" s="90"/>
      <c r="AIN452" s="90"/>
      <c r="AIO452" s="90"/>
      <c r="AIP452" s="90"/>
      <c r="AIQ452" s="90"/>
      <c r="AIR452" s="90"/>
      <c r="AIS452" s="90"/>
      <c r="AIT452" s="90"/>
      <c r="AIU452" s="90"/>
      <c r="AIV452" s="90"/>
      <c r="AIW452" s="90"/>
      <c r="AIX452" s="90"/>
      <c r="AIY452" s="90"/>
      <c r="AIZ452" s="90"/>
      <c r="AJA452" s="90"/>
      <c r="AJB452" s="90"/>
      <c r="AJC452" s="90"/>
      <c r="AJD452" s="90"/>
      <c r="AJE452" s="90"/>
      <c r="AJF452" s="90"/>
      <c r="AJG452" s="90"/>
      <c r="AJH452" s="90"/>
      <c r="AJI452" s="90"/>
      <c r="AJJ452" s="90"/>
      <c r="AJK452" s="90"/>
      <c r="AJL452" s="90"/>
      <c r="AJM452" s="90"/>
      <c r="AJN452" s="90"/>
      <c r="AJO452" s="90"/>
      <c r="AJP452" s="90"/>
      <c r="AJQ452" s="90"/>
      <c r="AJR452" s="90"/>
      <c r="AJS452" s="90"/>
      <c r="AJT452" s="90"/>
      <c r="AJU452" s="90"/>
      <c r="AJV452" s="90"/>
      <c r="AJW452" s="90"/>
      <c r="AJX452" s="90"/>
      <c r="AJY452" s="90"/>
      <c r="AJZ452" s="90"/>
      <c r="AKA452" s="90"/>
      <c r="AKB452" s="90"/>
      <c r="AKC452" s="90"/>
      <c r="AKD452" s="90"/>
      <c r="AKE452" s="90"/>
      <c r="AKF452" s="90"/>
      <c r="AKG452" s="90"/>
      <c r="AKH452" s="90"/>
      <c r="AKI452" s="90"/>
      <c r="AKJ452" s="90"/>
      <c r="AKK452" s="90"/>
      <c r="AKL452" s="90"/>
      <c r="AKM452" s="90"/>
      <c r="AKN452" s="90"/>
      <c r="AKO452" s="90"/>
      <c r="AKP452" s="90"/>
      <c r="AKQ452" s="90"/>
      <c r="AKR452" s="90"/>
      <c r="AKS452" s="90"/>
      <c r="AKT452" s="90"/>
      <c r="AKU452" s="90"/>
      <c r="AKV452" s="90"/>
      <c r="AKW452" s="90"/>
      <c r="AKX452" s="90"/>
      <c r="AKY452" s="90"/>
      <c r="AKZ452" s="90"/>
      <c r="ALA452" s="90"/>
      <c r="ALB452" s="90"/>
      <c r="ALC452" s="90"/>
      <c r="ALD452" s="90"/>
      <c r="ALE452" s="90"/>
      <c r="ALF452" s="90"/>
      <c r="ALG452" s="90"/>
      <c r="ALH452" s="90"/>
      <c r="ALI452" s="90"/>
      <c r="ALJ452" s="90"/>
      <c r="ALK452" s="90"/>
      <c r="ALL452" s="90"/>
      <c r="ALM452" s="90"/>
      <c r="ALN452" s="90"/>
      <c r="ALO452" s="90"/>
      <c r="ALP452" s="90"/>
      <c r="ALQ452" s="90"/>
      <c r="ALR452" s="90"/>
      <c r="ALS452" s="90"/>
      <c r="ALT452" s="90"/>
      <c r="ALU452" s="90"/>
      <c r="ALV452" s="90"/>
      <c r="ALW452" s="90"/>
      <c r="ALX452" s="90"/>
      <c r="ALY452" s="90"/>
      <c r="ALZ452" s="90"/>
      <c r="AMA452" s="90"/>
      <c r="AMB452" s="90"/>
      <c r="AMC452" s="90"/>
      <c r="AMD452" s="90"/>
      <c r="AME452" s="90"/>
      <c r="AMF452" s="90"/>
      <c r="AMG452" s="90"/>
      <c r="AMH452" s="90"/>
    </row>
    <row r="453" spans="1:1022" ht="74.099999999999994" customHeight="1">
      <c r="A453" s="395">
        <v>143</v>
      </c>
      <c r="B453" s="433" t="s">
        <v>712</v>
      </c>
      <c r="C453" s="367"/>
      <c r="D453" s="433" t="s">
        <v>268</v>
      </c>
      <c r="E453" s="433" t="s">
        <v>269</v>
      </c>
      <c r="F453" s="427"/>
      <c r="G453" s="367"/>
      <c r="H453" s="368"/>
      <c r="I453" s="498"/>
      <c r="J453" s="136" t="s">
        <v>735</v>
      </c>
      <c r="K453" s="115" t="s">
        <v>2170</v>
      </c>
      <c r="L453" s="369"/>
      <c r="M453" s="425"/>
      <c r="N453" s="374"/>
      <c r="O453" s="369"/>
      <c r="P453" s="391"/>
      <c r="Q453" s="385"/>
      <c r="R453" s="393"/>
      <c r="S453" s="394"/>
      <c r="T453" s="385"/>
      <c r="U453" s="386"/>
      <c r="V453" s="136" t="s">
        <v>112</v>
      </c>
      <c r="W453" s="116" t="s">
        <v>2171</v>
      </c>
      <c r="X453" s="117" t="s">
        <v>2172</v>
      </c>
      <c r="Y453" s="119" t="s">
        <v>94</v>
      </c>
      <c r="Z453" s="119" t="s">
        <v>2166</v>
      </c>
      <c r="AA453" s="120" t="str">
        <f t="shared" si="454"/>
        <v>Probabilidad</v>
      </c>
      <c r="AB453" s="121" t="s">
        <v>727</v>
      </c>
      <c r="AC453" s="121" t="s">
        <v>728</v>
      </c>
      <c r="AD453" s="122" t="str">
        <f t="shared" si="452"/>
        <v>40%</v>
      </c>
      <c r="AE453" s="121" t="s">
        <v>954</v>
      </c>
      <c r="AF453" s="121" t="s">
        <v>730</v>
      </c>
      <c r="AG453" s="121" t="s">
        <v>731</v>
      </c>
      <c r="AH453" s="123">
        <f>IFERROR(IF(AND(AA452="Probabilidad",AA453="Probabilidad"),(AI452-(+AI452*AD453)),IF(AND(AA453="Probabilidad",AA452="Impacto"),(AI452-(+AI452*AD453)),IF(AA453="Impacto",AI452,""))),"")</f>
        <v>0.14399999999999999</v>
      </c>
      <c r="AI453" s="122">
        <f t="shared" si="453"/>
        <v>0.14399999999999999</v>
      </c>
      <c r="AJ453" s="387"/>
      <c r="AK453" s="388"/>
      <c r="AL453" s="124">
        <f t="shared" ref="AL453:AL458" si="623">IFERROR(IF(AND(AA452="Impacto",AA453="Impacto"),(AL452-(+AL452*AD453)),IF(AND(AA453="Impacto",AA452="Probabilidad"),(AL452-(+AL452*AD453)),IF(AA453="Probabilidad",AL452,""))),"")</f>
        <v>0.6</v>
      </c>
      <c r="AM453" s="389"/>
      <c r="AN453" s="388"/>
      <c r="AO453" s="384"/>
      <c r="AP453" s="367"/>
      <c r="AQ453" s="120" t="s">
        <v>118</v>
      </c>
      <c r="AR453" s="119" t="s">
        <v>2173</v>
      </c>
      <c r="AS453" s="119" t="s">
        <v>2168</v>
      </c>
      <c r="AT453" s="126">
        <v>44591</v>
      </c>
      <c r="AU453" s="127" t="s">
        <v>733</v>
      </c>
      <c r="AV453" s="371"/>
      <c r="AW453" s="142" t="s">
        <v>112</v>
      </c>
      <c r="AX453" s="276" t="s">
        <v>2866</v>
      </c>
      <c r="AY453" s="277" t="s">
        <v>3787</v>
      </c>
      <c r="AZ453" s="277" t="s">
        <v>3788</v>
      </c>
      <c r="BA453" s="143" t="s">
        <v>118</v>
      </c>
      <c r="BB453" s="276" t="s">
        <v>2866</v>
      </c>
      <c r="BC453" s="316" t="s">
        <v>3787</v>
      </c>
      <c r="BD453" s="316" t="s">
        <v>3788</v>
      </c>
      <c r="BE453" s="421"/>
      <c r="BF453" s="510"/>
      <c r="BG453" s="510"/>
      <c r="BH453" s="131"/>
    </row>
    <row r="454" spans="1:1022" ht="45" customHeight="1">
      <c r="A454" s="395">
        <v>143</v>
      </c>
      <c r="B454" s="433" t="s">
        <v>712</v>
      </c>
      <c r="C454" s="367"/>
      <c r="D454" s="433" t="s">
        <v>268</v>
      </c>
      <c r="E454" s="433" t="s">
        <v>269</v>
      </c>
      <c r="F454" s="427"/>
      <c r="G454" s="367"/>
      <c r="H454" s="368"/>
      <c r="I454" s="498"/>
      <c r="J454" s="136" t="s">
        <v>741</v>
      </c>
      <c r="K454" s="115"/>
      <c r="L454" s="369"/>
      <c r="M454" s="425"/>
      <c r="N454" s="374"/>
      <c r="O454" s="369"/>
      <c r="P454" s="391"/>
      <c r="Q454" s="385"/>
      <c r="R454" s="393"/>
      <c r="S454" s="394"/>
      <c r="T454" s="385"/>
      <c r="U454" s="386"/>
      <c r="V454" s="136" t="s">
        <v>124</v>
      </c>
      <c r="W454" s="116"/>
      <c r="X454" s="117"/>
      <c r="Y454" s="119"/>
      <c r="Z454" s="116"/>
      <c r="AA454" s="120" t="str">
        <f t="shared" si="454"/>
        <v/>
      </c>
      <c r="AB454" s="121"/>
      <c r="AC454" s="121"/>
      <c r="AD454" s="122" t="str">
        <f t="shared" si="452"/>
        <v/>
      </c>
      <c r="AE454" s="121"/>
      <c r="AF454" s="121"/>
      <c r="AG454" s="121"/>
      <c r="AH454" s="123" t="str">
        <f t="shared" ref="AH454:AH458" si="624">IFERROR(IF(AND(AA453="Probabilidad",AA454="Probabilidad"),(AI453-(+AI453*AD454)),IF(AND(AA454="Probabilidad",AA453="Impacto"),(AI453-(+AI453*AD454)),IF(AA454="Impacto",AI453,""))),"")</f>
        <v/>
      </c>
      <c r="AI454" s="122" t="str">
        <f t="shared" si="453"/>
        <v/>
      </c>
      <c r="AJ454" s="387"/>
      <c r="AK454" s="388"/>
      <c r="AL454" s="124" t="str">
        <f t="shared" si="623"/>
        <v/>
      </c>
      <c r="AM454" s="389"/>
      <c r="AN454" s="388"/>
      <c r="AO454" s="384"/>
      <c r="AP454" s="367"/>
      <c r="AQ454" s="120" t="s">
        <v>128</v>
      </c>
      <c r="AR454" s="119"/>
      <c r="AS454" s="119"/>
      <c r="AT454" s="126"/>
      <c r="AU454" s="127"/>
      <c r="AV454" s="371"/>
      <c r="AW454" s="142" t="s">
        <v>124</v>
      </c>
      <c r="AX454" s="128"/>
      <c r="AY454" s="129"/>
      <c r="AZ454" s="130"/>
      <c r="BA454" s="143" t="s">
        <v>128</v>
      </c>
      <c r="BB454" s="128"/>
      <c r="BC454" s="128"/>
      <c r="BD454" s="128"/>
      <c r="BE454" s="421"/>
      <c r="BF454" s="511"/>
      <c r="BG454" s="511"/>
      <c r="BH454" s="131"/>
    </row>
    <row r="455" spans="1:1022" ht="30" customHeight="1">
      <c r="A455" s="395">
        <v>143</v>
      </c>
      <c r="B455" s="433" t="s">
        <v>712</v>
      </c>
      <c r="C455" s="367"/>
      <c r="D455" s="433" t="s">
        <v>268</v>
      </c>
      <c r="E455" s="433" t="s">
        <v>269</v>
      </c>
      <c r="F455" s="427"/>
      <c r="G455" s="367"/>
      <c r="H455" s="368"/>
      <c r="I455" s="498"/>
      <c r="J455" s="136" t="s">
        <v>749</v>
      </c>
      <c r="K455" s="115"/>
      <c r="L455" s="369"/>
      <c r="M455" s="425"/>
      <c r="N455" s="374"/>
      <c r="O455" s="369"/>
      <c r="P455" s="391"/>
      <c r="Q455" s="385"/>
      <c r="R455" s="393"/>
      <c r="S455" s="394"/>
      <c r="T455" s="385"/>
      <c r="U455" s="386"/>
      <c r="V455" s="136" t="s">
        <v>131</v>
      </c>
      <c r="W455" s="116"/>
      <c r="X455" s="117"/>
      <c r="Y455" s="119"/>
      <c r="Z455" s="116"/>
      <c r="AA455" s="120" t="str">
        <f t="shared" si="454"/>
        <v/>
      </c>
      <c r="AB455" s="121"/>
      <c r="AC455" s="121"/>
      <c r="AD455" s="122" t="str">
        <f t="shared" si="452"/>
        <v/>
      </c>
      <c r="AE455" s="121"/>
      <c r="AF455" s="121"/>
      <c r="AG455" s="121"/>
      <c r="AH455" s="123" t="str">
        <f t="shared" si="624"/>
        <v/>
      </c>
      <c r="AI455" s="122" t="str">
        <f t="shared" si="453"/>
        <v/>
      </c>
      <c r="AJ455" s="387"/>
      <c r="AK455" s="388"/>
      <c r="AL455" s="124" t="str">
        <f t="shared" si="623"/>
        <v/>
      </c>
      <c r="AM455" s="389"/>
      <c r="AN455" s="388"/>
      <c r="AO455" s="384"/>
      <c r="AP455" s="367"/>
      <c r="AQ455" s="120" t="s">
        <v>136</v>
      </c>
      <c r="AR455" s="119"/>
      <c r="AS455" s="119"/>
      <c r="AT455" s="126"/>
      <c r="AU455" s="119"/>
      <c r="AV455" s="371"/>
      <c r="AW455" s="142" t="s">
        <v>131</v>
      </c>
      <c r="AX455" s="128"/>
      <c r="AY455" s="129"/>
      <c r="AZ455" s="130"/>
      <c r="BA455" s="143" t="s">
        <v>136</v>
      </c>
      <c r="BB455" s="128"/>
      <c r="BC455" s="128"/>
      <c r="BD455" s="128"/>
      <c r="BE455" s="421"/>
      <c r="BF455" s="511"/>
      <c r="BG455" s="511"/>
      <c r="BH455" s="131"/>
    </row>
    <row r="456" spans="1:1022" ht="18.95" customHeight="1">
      <c r="A456" s="395">
        <v>143</v>
      </c>
      <c r="B456" s="433" t="s">
        <v>712</v>
      </c>
      <c r="C456" s="367"/>
      <c r="D456" s="433" t="s">
        <v>268</v>
      </c>
      <c r="E456" s="433" t="s">
        <v>269</v>
      </c>
      <c r="F456" s="427"/>
      <c r="G456" s="367"/>
      <c r="H456" s="368"/>
      <c r="I456" s="498"/>
      <c r="J456" s="136" t="s">
        <v>756</v>
      </c>
      <c r="K456" s="115"/>
      <c r="L456" s="369"/>
      <c r="M456" s="425"/>
      <c r="N456" s="374"/>
      <c r="O456" s="369"/>
      <c r="P456" s="391"/>
      <c r="Q456" s="385"/>
      <c r="R456" s="393"/>
      <c r="S456" s="394"/>
      <c r="T456" s="385"/>
      <c r="U456" s="386"/>
      <c r="V456" s="136" t="s">
        <v>139</v>
      </c>
      <c r="W456" s="116"/>
      <c r="X456" s="117"/>
      <c r="Y456" s="119"/>
      <c r="Z456" s="116"/>
      <c r="AA456" s="120" t="str">
        <f t="shared" si="454"/>
        <v/>
      </c>
      <c r="AB456" s="121"/>
      <c r="AC456" s="121"/>
      <c r="AD456" s="122" t="str">
        <f t="shared" si="452"/>
        <v/>
      </c>
      <c r="AE456" s="121"/>
      <c r="AF456" s="121"/>
      <c r="AG456" s="121"/>
      <c r="AH456" s="123" t="str">
        <f t="shared" si="624"/>
        <v/>
      </c>
      <c r="AI456" s="122" t="str">
        <f t="shared" si="453"/>
        <v/>
      </c>
      <c r="AJ456" s="387"/>
      <c r="AK456" s="388"/>
      <c r="AL456" s="124" t="str">
        <f t="shared" si="623"/>
        <v/>
      </c>
      <c r="AM456" s="389"/>
      <c r="AN456" s="388"/>
      <c r="AO456" s="384"/>
      <c r="AP456" s="367"/>
      <c r="AQ456" s="120" t="s">
        <v>145</v>
      </c>
      <c r="AR456" s="119"/>
      <c r="AS456" s="119"/>
      <c r="AT456" s="126"/>
      <c r="AU456" s="119"/>
      <c r="AV456" s="371"/>
      <c r="AW456" s="142" t="s">
        <v>139</v>
      </c>
      <c r="AX456" s="128"/>
      <c r="AY456" s="129"/>
      <c r="AZ456" s="130"/>
      <c r="BA456" s="143" t="s">
        <v>145</v>
      </c>
      <c r="BB456" s="128"/>
      <c r="BC456" s="128"/>
      <c r="BD456" s="128"/>
      <c r="BE456" s="421"/>
      <c r="BF456" s="511"/>
      <c r="BG456" s="511"/>
      <c r="BH456" s="131"/>
    </row>
    <row r="457" spans="1:1022" ht="18.95" customHeight="1">
      <c r="A457" s="395">
        <v>143</v>
      </c>
      <c r="B457" s="433" t="s">
        <v>712</v>
      </c>
      <c r="C457" s="367"/>
      <c r="D457" s="433" t="s">
        <v>268</v>
      </c>
      <c r="E457" s="433" t="s">
        <v>269</v>
      </c>
      <c r="F457" s="427"/>
      <c r="G457" s="367"/>
      <c r="H457" s="368"/>
      <c r="I457" s="498"/>
      <c r="J457" s="136" t="s">
        <v>757</v>
      </c>
      <c r="K457" s="115"/>
      <c r="L457" s="369"/>
      <c r="M457" s="425"/>
      <c r="N457" s="374"/>
      <c r="O457" s="369"/>
      <c r="P457" s="391"/>
      <c r="Q457" s="385"/>
      <c r="R457" s="393"/>
      <c r="S457" s="394"/>
      <c r="T457" s="385"/>
      <c r="U457" s="386"/>
      <c r="V457" s="136" t="s">
        <v>150</v>
      </c>
      <c r="W457" s="116"/>
      <c r="X457" s="117"/>
      <c r="Y457" s="119"/>
      <c r="Z457" s="116"/>
      <c r="AA457" s="120" t="str">
        <f t="shared" si="454"/>
        <v/>
      </c>
      <c r="AB457" s="121"/>
      <c r="AC457" s="121"/>
      <c r="AD457" s="122" t="str">
        <f t="shared" si="452"/>
        <v/>
      </c>
      <c r="AE457" s="121"/>
      <c r="AF457" s="121"/>
      <c r="AG457" s="121"/>
      <c r="AH457" s="123" t="str">
        <f t="shared" si="624"/>
        <v/>
      </c>
      <c r="AI457" s="122" t="str">
        <f t="shared" si="453"/>
        <v/>
      </c>
      <c r="AJ457" s="387"/>
      <c r="AK457" s="388"/>
      <c r="AL457" s="124" t="str">
        <f t="shared" si="623"/>
        <v/>
      </c>
      <c r="AM457" s="389"/>
      <c r="AN457" s="388"/>
      <c r="AO457" s="384"/>
      <c r="AP457" s="367"/>
      <c r="AQ457" s="120" t="s">
        <v>155</v>
      </c>
      <c r="AR457" s="119"/>
      <c r="AS457" s="119"/>
      <c r="AT457" s="126"/>
      <c r="AU457" s="119"/>
      <c r="AV457" s="371"/>
      <c r="AW457" s="142" t="s">
        <v>150</v>
      </c>
      <c r="AX457" s="128"/>
      <c r="AY457" s="129"/>
      <c r="AZ457" s="130"/>
      <c r="BA457" s="143" t="s">
        <v>155</v>
      </c>
      <c r="BB457" s="128"/>
      <c r="BC457" s="128"/>
      <c r="BD457" s="128"/>
      <c r="BE457" s="421"/>
      <c r="BF457" s="511"/>
      <c r="BG457" s="511"/>
      <c r="BH457" s="131"/>
    </row>
    <row r="458" spans="1:1022" ht="23.1" customHeight="1">
      <c r="A458" s="395">
        <v>143</v>
      </c>
      <c r="B458" s="434" t="s">
        <v>712</v>
      </c>
      <c r="C458" s="367"/>
      <c r="D458" s="434"/>
      <c r="E458" s="434" t="s">
        <v>269</v>
      </c>
      <c r="F458" s="427"/>
      <c r="G458" s="367"/>
      <c r="H458" s="368"/>
      <c r="I458" s="499"/>
      <c r="J458" s="136" t="s">
        <v>758</v>
      </c>
      <c r="K458" s="115"/>
      <c r="L458" s="369"/>
      <c r="M458" s="425"/>
      <c r="N458" s="374"/>
      <c r="O458" s="369"/>
      <c r="P458" s="392"/>
      <c r="Q458" s="385"/>
      <c r="R458" s="393"/>
      <c r="S458" s="394"/>
      <c r="T458" s="385"/>
      <c r="U458" s="386"/>
      <c r="V458" s="136" t="s">
        <v>161</v>
      </c>
      <c r="W458" s="116"/>
      <c r="X458" s="117"/>
      <c r="Y458" s="119"/>
      <c r="Z458" s="116"/>
      <c r="AA458" s="120" t="str">
        <f t="shared" si="454"/>
        <v/>
      </c>
      <c r="AB458" s="121"/>
      <c r="AC458" s="121"/>
      <c r="AD458" s="122" t="str">
        <f t="shared" si="452"/>
        <v/>
      </c>
      <c r="AE458" s="121"/>
      <c r="AF458" s="121"/>
      <c r="AG458" s="121"/>
      <c r="AH458" s="123" t="str">
        <f t="shared" si="624"/>
        <v/>
      </c>
      <c r="AI458" s="122" t="str">
        <f t="shared" si="453"/>
        <v/>
      </c>
      <c r="AJ458" s="387"/>
      <c r="AK458" s="388"/>
      <c r="AL458" s="124" t="str">
        <f t="shared" si="623"/>
        <v/>
      </c>
      <c r="AM458" s="389"/>
      <c r="AN458" s="388"/>
      <c r="AO458" s="384"/>
      <c r="AP458" s="367"/>
      <c r="AQ458" s="120" t="s">
        <v>162</v>
      </c>
      <c r="AR458" s="119"/>
      <c r="AS458" s="119"/>
      <c r="AT458" s="126"/>
      <c r="AU458" s="119"/>
      <c r="AV458" s="372"/>
      <c r="AW458" s="142" t="s">
        <v>161</v>
      </c>
      <c r="AX458" s="128"/>
      <c r="AY458" s="129"/>
      <c r="AZ458" s="130"/>
      <c r="BA458" s="143" t="s">
        <v>162</v>
      </c>
      <c r="BB458" s="128"/>
      <c r="BC458" s="128"/>
      <c r="BD458" s="128"/>
      <c r="BE458" s="421"/>
      <c r="BF458" s="512"/>
      <c r="BG458" s="512"/>
      <c r="BH458" s="131"/>
    </row>
    <row r="459" spans="1:1022" s="144" customFormat="1" ht="69.95" customHeight="1">
      <c r="A459" s="429">
        <v>144</v>
      </c>
      <c r="B459" s="432" t="s">
        <v>712</v>
      </c>
      <c r="C459" s="367" t="s">
        <v>713</v>
      </c>
      <c r="D459" s="432" t="s">
        <v>268</v>
      </c>
      <c r="E459" s="432" t="s">
        <v>269</v>
      </c>
      <c r="F459" s="427" t="s">
        <v>937</v>
      </c>
      <c r="G459" s="367" t="s">
        <v>2174</v>
      </c>
      <c r="H459" s="368" t="str">
        <f>IF(B459="Seguridad_Información","Posibilidad de "&amp;C459&amp;"con "&amp;M459&amp;" "&amp;"por"&amp;" "&amp;I459&amp;" "&amp;"debido a"&amp;" "&amp;L459,"Posibilidad de"&amp;" "&amp;M459&amp;" "&amp;"por"&amp;" "&amp;I459&amp;" debido a"&amp;" "&amp;L459)</f>
        <v xml:space="preserve">Posibilidad de Afectación Económica y Reputacional por el diligenciamiento erróneo de las actas de entrega material de bienes de las ex FARC-EP debido a  descuido en la elaboración del acta o por no verificar la autenticidad de los documentos presentados en el momento de su diligenciamiento. </v>
      </c>
      <c r="I459" s="369" t="s">
        <v>2175</v>
      </c>
      <c r="J459" s="136" t="s">
        <v>717</v>
      </c>
      <c r="K459" s="115" t="s">
        <v>2176</v>
      </c>
      <c r="L459" s="369" t="s">
        <v>2177</v>
      </c>
      <c r="M459" s="425" t="s">
        <v>763</v>
      </c>
      <c r="N459" s="373" t="s">
        <v>2178</v>
      </c>
      <c r="O459" s="369" t="s">
        <v>1080</v>
      </c>
      <c r="P459" s="390" t="str">
        <f>IF(OR($O459=[3]Tabla_Probabilidad!$D$30,$O459=[3]Tabla_Probabilidad!$D$32,$O459=[3]Tabla_Probabilidad!$J$32),"Muy Baja",IF(OR($O459=[3]Tabla_Probabilidad!$E$30,$O459=[3]Tabla_Probabilidad!$E$32,$O459=[3]Tabla_Probabilidad!$K$32),"Baja",IF(OR($O459=[3]Tabla_Probabilidad!$F$30,$O459=[3]Tabla_Probabilidad!$F$32,$O459=[3]Tabla_Probabilidad!$L$32),"Media",IF(OR($O459=[3]Tabla_Probabilidad!$G$30,$O459=[3]Tabla_Probabilidad!$G$32,$O459=[3]Tabla_Probabilidad!$M$32),"Alta",IF(OR($O459=[3]Tabla_Probabilidad!$H$30,$O459=[3]Tabla_Probabilidad!$H$32,$O459=[3]Tabla_Probabilidad!$N$32),"Muy Alta","")))))</f>
        <v>Baja</v>
      </c>
      <c r="Q459" s="385">
        <f t="shared" ref="Q459" si="625">IF(P459="","",IF(P459="Muy Baja",0.2,IF(P459="Baja",0.4,IF(P459="Media",0.6,IF(P459="Alta",0.8,IF(P459="Muy Alta",1,))))))</f>
        <v>0.4</v>
      </c>
      <c r="R459" s="393" t="s">
        <v>723</v>
      </c>
      <c r="S459" s="394" t="str">
        <f>IF(OR($R459=[3]Tabla_Impacto!$D$24,$R459=[3]Tabla_Impacto!$D$27,$R459=[3]Tabla_Impacto!$J$24,$R459=[3]Tabla_Impacto!$P$26,$R459=[3]Tabla_Impacto!$V$26,$R459=[3]Tabla_Impacto!$AB$26),"Leve",IF(OR($R459=[3]Tabla_Impacto!$E$24,$R459=[3]Tabla_Impacto!$E$27,$R459=[3]Tabla_Impacto!$K$24,$R459=[3]Tabla_Impacto!$Q$26,$R459=[3]Tabla_Impacto!$W$26,$R459=[3]Tabla_Impacto!$AC$26),"Menor",IF(OR($R459=[3]Tabla_Impacto!$F$24,$R459=[3]Tabla_Impacto!$F$27,$R459=[3]Tabla_Impacto!$L$24,$R459=[3]Tabla_Impacto!$R$26,$R459=[3]Tabla_Impacto!$X$26,$R459=[3]Tabla_Impacto!$AD$26),"Moderado",IF(OR($R459=[3]Tabla_Impacto!$G$24,$R459=[3]Tabla_Impacto!$G$27,$R459=[3]Tabla_Impacto!$M$24,$R459=[3]Tabla_Impacto!$S$26,$R459=[3]Tabla_Impacto!$Y$26,$R459=[3]Tabla_Impacto!$AE$26),"Mayor",IF(OR($R459=[3]Tabla_Impacto!$H$24,$R459=[3]Tabla_Impacto!$H$27,$R459=[3]Tabla_Impacto!$N$24,$R459=[3]Tabla_Impacto!$T$26,$R459=[3]Tabla_Impacto!$Z$26,$R459=[3]Tabla_Impacto!$AF$26),"Catastrófico","")))))</f>
        <v>Moderado</v>
      </c>
      <c r="T459" s="385">
        <f t="shared" ref="T459" si="626">IF(S459="","",IF(S459="Leve",0.2,IF(S459="Menor",0.4,IF(S459="Moderado",0.6,IF(S459="Mayor",0.8,IF(S459="Catastrófico",1,))))))</f>
        <v>0.6</v>
      </c>
      <c r="U459" s="386" t="str">
        <f t="shared" ref="U459" si="627">IF(OR(AND(P459="Muy Baja",S459="Leve"),AND(P459="Muy Baja",S459="Menor"),AND(P459="Baja",S459="Leve")),"Bajo",IF(OR(AND(P459="Muy baja",S459="Moderado"),AND(P459="Baja",S459="Menor"),AND(P459="Baja",S459="Moderado"),AND(P459="Media",S459="Leve"),AND(P459="Media",S459="Menor"),AND(P459="Media",S459="Moderado"),AND(P459="Alta",S459="Leve"),AND(P459="Alta",S459="Menor")),"Moderado",IF(OR(AND(P459="Muy Baja",S459="Mayor"),AND(P459="Baja",S459="Mayor"),AND(P459="Media",S459="Mayor"),AND(P459="Alta",S459="Moderado"),AND(P459="Alta",S459="Mayor"),AND(P459="Muy Alta",S459="Leve"),AND(P459="Muy Alta",S459="Menor"),AND(P459="Muy Alta",S459="Moderado"),AND(P459="Muy Alta",S459="Mayor")),"Alto",IF(OR(AND(P459="Muy Baja",S459="Catastrófico"),AND(P459="Baja",S459="Catastrófico"),AND(P459="Media",S459="Catastrófico"),AND(P459="Alta",S459="Catastrófico"),AND(P459="Muy Alta",S459="Catastrófico")),"Extremo",""))))</f>
        <v>Moderado</v>
      </c>
      <c r="V459" s="136" t="s">
        <v>91</v>
      </c>
      <c r="W459" s="116" t="s">
        <v>2179</v>
      </c>
      <c r="X459" s="117" t="s">
        <v>2180</v>
      </c>
      <c r="Y459" s="119" t="s">
        <v>94</v>
      </c>
      <c r="Z459" s="119" t="s">
        <v>2166</v>
      </c>
      <c r="AA459" s="120" t="str">
        <f t="shared" si="454"/>
        <v>Probabilidad</v>
      </c>
      <c r="AB459" s="121" t="s">
        <v>727</v>
      </c>
      <c r="AC459" s="121" t="s">
        <v>728</v>
      </c>
      <c r="AD459" s="122" t="str">
        <f t="shared" si="452"/>
        <v>40%</v>
      </c>
      <c r="AE459" s="121" t="s">
        <v>954</v>
      </c>
      <c r="AF459" s="121" t="s">
        <v>730</v>
      </c>
      <c r="AG459" s="121" t="s">
        <v>955</v>
      </c>
      <c r="AH459" s="123">
        <f>IFERROR(IF(AA459="Probabilidad",(Q459-(+Q459*AD459)),IF(AA459="Impacto",Q459,"")),"")</f>
        <v>0.24</v>
      </c>
      <c r="AI459" s="122">
        <f t="shared" si="453"/>
        <v>0.24</v>
      </c>
      <c r="AJ459" s="387" t="str">
        <f t="shared" ref="AJ459" si="628">IFERROR(IF(AK459="","",IF(AK459&lt;=0.2,"Muy Baja",IF(AK459&lt;=0.4,"Baja",IF(AK459&lt;=0.6,"Media",IF(AK459&lt;=0.8,"Alta","Muy Alta"))))),"")</f>
        <v>Muy Baja</v>
      </c>
      <c r="AK459" s="388">
        <f t="shared" ref="AK459" si="629">IFERROR(LOOKUP(MAX(AI459:AI465)+1,(AI459:AI465)),"")</f>
        <v>0.14399999999999999</v>
      </c>
      <c r="AL459" s="124">
        <f>IFERROR(IF(AA459="Impacto",(T459-(+T459*AD459)),IF(AA459="Probabilidad",T459,"")),"")</f>
        <v>0.6</v>
      </c>
      <c r="AM459" s="389" t="str">
        <f t="shared" ref="AM459" si="630">IFERROR(IF(AN459="","",IF(AN459&lt;=0.2,"Leve",IF(AN459&lt;=0.4,"Menor",IF(AN459&lt;=0.6,"Moderado",IF(AN459&lt;=0.8,"Mayor","Catastrófico"))))),"")</f>
        <v>Moderado</v>
      </c>
      <c r="AN459" s="388">
        <f t="shared" ref="AN459" si="631">IFERROR(LOOKUP(MAX(AL459:AL465)+1,(AL459:AL465)),"")</f>
        <v>0.6</v>
      </c>
      <c r="AO459" s="384" t="str">
        <f t="shared" ref="AO459" si="632">IFERROR(IF(OR(AND(AJ459="Muy Baja",AM459="Leve"),AND(AJ459="Muy Baja",AM459="Menor"),AND(AJ459="Baja",AM459="Leve")),"Bajo",IF(OR(AND(AJ459="Muy baja",AM459="Moderado"),AND(AJ459="Baja",AM459="Menor"),AND(AJ459="Baja",AM459="Moderado"),AND(AJ459="Media",AM459="Leve"),AND(AJ459="Media",AM459="Menor"),AND(AJ459="Media",AM459="Moderado"),AND(AJ459="Alta",AM459="Leve"),AND(AJ459="Alta",AM459="Menor")),"Moderado",IF(OR(AND(AJ459="Muy Baja",AM459="Mayor"),AND(AJ459="Baja",AM459="Mayor"),AND(AJ459="Media",AM459="Mayor"),AND(AJ459="Alta",AM459="Moderado"),AND(AJ459="Alta",AM459="Mayor"),AND(AJ459="Muy Alta",AM459="Leve"),AND(AJ459="Muy Alta",AM459="Menor"),AND(AJ459="Muy Alta",AM459="Moderado"),AND(AJ459="Muy Alta",AM459="Mayor")),"Alto",IF(OR(AND(AJ459="Muy Baja",AM459="Catastrófico"),AND(AJ459="Baja",AM459="Catastrófico"),AND(AJ459="Media",AM459="Catastrófico"),AND(AJ459="Alta",AM459="Catastrófico"),AND(AJ459="Muy Alta",AM459="Catastrófico")),"Extremo","")))),"")</f>
        <v>Moderado</v>
      </c>
      <c r="AP459" s="367" t="s">
        <v>104</v>
      </c>
      <c r="AQ459" s="120" t="s">
        <v>105</v>
      </c>
      <c r="AR459" s="119" t="s">
        <v>2181</v>
      </c>
      <c r="AS459" s="119" t="s">
        <v>2168</v>
      </c>
      <c r="AT459" s="126" t="s">
        <v>1046</v>
      </c>
      <c r="AU459" s="127" t="s">
        <v>733</v>
      </c>
      <c r="AV459" s="370" t="s">
        <v>2182</v>
      </c>
      <c r="AW459" s="142" t="s">
        <v>91</v>
      </c>
      <c r="AX459" s="276" t="s">
        <v>2866</v>
      </c>
      <c r="AY459" s="59" t="s">
        <v>3790</v>
      </c>
      <c r="AZ459" s="277" t="s">
        <v>3791</v>
      </c>
      <c r="BA459" s="143" t="s">
        <v>105</v>
      </c>
      <c r="BB459" s="276" t="s">
        <v>2866</v>
      </c>
      <c r="BC459" s="277" t="s">
        <v>3792</v>
      </c>
      <c r="BD459" s="277" t="s">
        <v>3791</v>
      </c>
      <c r="BE459" s="421" t="s">
        <v>2891</v>
      </c>
      <c r="BF459" s="513" t="s">
        <v>2892</v>
      </c>
      <c r="BG459" s="509" t="s">
        <v>2892</v>
      </c>
      <c r="BH459" s="131"/>
      <c r="BI459" s="90"/>
      <c r="BJ459" s="90"/>
      <c r="BK459" s="90"/>
      <c r="BL459" s="90"/>
      <c r="BM459" s="90"/>
      <c r="BN459" s="90"/>
      <c r="BO459" s="90"/>
      <c r="BP459" s="90"/>
      <c r="BQ459" s="90"/>
      <c r="BR459" s="90"/>
      <c r="BS459" s="90"/>
      <c r="BT459" s="90"/>
      <c r="BU459" s="90"/>
      <c r="BV459" s="90"/>
      <c r="BW459" s="90"/>
      <c r="BX459" s="90"/>
      <c r="BY459" s="90"/>
      <c r="BZ459" s="90"/>
      <c r="CA459" s="90"/>
      <c r="CB459" s="90"/>
      <c r="CC459" s="90"/>
      <c r="CD459" s="90"/>
      <c r="CE459" s="90"/>
      <c r="CF459" s="90"/>
      <c r="CG459" s="90"/>
      <c r="CH459" s="90"/>
      <c r="CI459" s="90"/>
      <c r="CJ459" s="90"/>
      <c r="CK459" s="90"/>
      <c r="CL459" s="90"/>
      <c r="CM459" s="90"/>
      <c r="CN459" s="90"/>
      <c r="CO459" s="90"/>
      <c r="CP459" s="90"/>
      <c r="CQ459" s="90"/>
      <c r="CR459" s="90"/>
      <c r="CS459" s="90"/>
      <c r="CT459" s="90"/>
      <c r="CU459" s="90"/>
      <c r="CV459" s="90"/>
      <c r="CW459" s="90"/>
      <c r="CX459" s="90"/>
      <c r="CY459" s="90"/>
      <c r="CZ459" s="90"/>
      <c r="DA459" s="90"/>
      <c r="DB459" s="90"/>
      <c r="DC459" s="90"/>
      <c r="DD459" s="90"/>
      <c r="DE459" s="90"/>
      <c r="DF459" s="90"/>
      <c r="DG459" s="90"/>
      <c r="DH459" s="90"/>
      <c r="DI459" s="90"/>
      <c r="DJ459" s="90"/>
      <c r="DK459" s="90"/>
      <c r="DL459" s="90"/>
      <c r="DM459" s="90"/>
      <c r="DN459" s="90"/>
      <c r="DO459" s="90"/>
      <c r="DP459" s="90"/>
      <c r="DQ459" s="90"/>
      <c r="DR459" s="90"/>
      <c r="DS459" s="90"/>
      <c r="DT459" s="90"/>
      <c r="DU459" s="90"/>
      <c r="DV459" s="90"/>
      <c r="DW459" s="90"/>
      <c r="DX459" s="90"/>
      <c r="DY459" s="90"/>
      <c r="DZ459" s="90"/>
      <c r="EA459" s="90"/>
      <c r="EB459" s="90"/>
      <c r="EC459" s="90"/>
      <c r="ED459" s="90"/>
      <c r="EE459" s="90"/>
      <c r="EF459" s="90"/>
      <c r="EG459" s="90"/>
      <c r="EH459" s="90"/>
      <c r="EI459" s="90"/>
      <c r="EJ459" s="90"/>
      <c r="EK459" s="90"/>
      <c r="EL459" s="90"/>
      <c r="EM459" s="90"/>
      <c r="EN459" s="90"/>
      <c r="EO459" s="90"/>
      <c r="EP459" s="90"/>
      <c r="EQ459" s="90"/>
      <c r="ER459" s="90"/>
      <c r="ES459" s="90"/>
      <c r="ET459" s="90"/>
      <c r="EU459" s="90"/>
      <c r="EV459" s="90"/>
      <c r="EW459" s="90"/>
      <c r="EX459" s="90"/>
      <c r="EY459" s="90"/>
      <c r="EZ459" s="90"/>
      <c r="FA459" s="90"/>
      <c r="FB459" s="90"/>
      <c r="FC459" s="90"/>
      <c r="FD459" s="90"/>
      <c r="FE459" s="90"/>
      <c r="FF459" s="90"/>
      <c r="FG459" s="90"/>
      <c r="FH459" s="90"/>
      <c r="FI459" s="90"/>
      <c r="FJ459" s="90"/>
      <c r="FK459" s="90"/>
      <c r="FL459" s="90"/>
      <c r="FM459" s="90"/>
      <c r="FN459" s="90"/>
      <c r="FO459" s="90"/>
      <c r="FP459" s="90"/>
      <c r="FQ459" s="90"/>
      <c r="FR459" s="90"/>
      <c r="FS459" s="90"/>
      <c r="FT459" s="90"/>
      <c r="FU459" s="90"/>
      <c r="FV459" s="90"/>
      <c r="FW459" s="90"/>
      <c r="FX459" s="90"/>
      <c r="FY459" s="90"/>
      <c r="FZ459" s="90"/>
      <c r="GA459" s="90"/>
      <c r="GB459" s="90"/>
      <c r="GC459" s="90"/>
      <c r="GD459" s="90"/>
      <c r="GE459" s="90"/>
      <c r="GF459" s="90"/>
      <c r="GG459" s="90"/>
      <c r="GH459" s="90"/>
      <c r="GI459" s="90"/>
      <c r="GJ459" s="90"/>
      <c r="GK459" s="90"/>
      <c r="GL459" s="90"/>
      <c r="GM459" s="90"/>
      <c r="GN459" s="90"/>
      <c r="GO459" s="90"/>
      <c r="GP459" s="90"/>
      <c r="GQ459" s="90"/>
      <c r="GR459" s="90"/>
      <c r="GS459" s="90"/>
      <c r="GT459" s="90"/>
      <c r="GU459" s="90"/>
      <c r="GV459" s="90"/>
      <c r="GW459" s="90"/>
      <c r="GX459" s="90"/>
      <c r="GY459" s="90"/>
      <c r="GZ459" s="90"/>
      <c r="HA459" s="90"/>
      <c r="HB459" s="90"/>
      <c r="HC459" s="90"/>
      <c r="HD459" s="90"/>
      <c r="HE459" s="90"/>
      <c r="HF459" s="90"/>
      <c r="HG459" s="90"/>
      <c r="HH459" s="90"/>
      <c r="HI459" s="90"/>
      <c r="HJ459" s="90"/>
      <c r="HK459" s="90"/>
      <c r="HL459" s="90"/>
      <c r="HM459" s="90"/>
      <c r="HN459" s="90"/>
      <c r="HO459" s="90"/>
      <c r="HP459" s="90"/>
      <c r="HQ459" s="90"/>
      <c r="HR459" s="90"/>
      <c r="HS459" s="90"/>
      <c r="HT459" s="90"/>
      <c r="HU459" s="90"/>
      <c r="HV459" s="90"/>
      <c r="HW459" s="90"/>
      <c r="HX459" s="90"/>
      <c r="HY459" s="90"/>
      <c r="HZ459" s="90"/>
      <c r="IA459" s="90"/>
      <c r="IB459" s="90"/>
      <c r="IC459" s="90"/>
      <c r="ID459" s="90"/>
      <c r="IE459" s="90"/>
      <c r="IF459" s="90"/>
      <c r="IG459" s="90"/>
      <c r="IH459" s="90"/>
      <c r="II459" s="90"/>
      <c r="IJ459" s="90"/>
      <c r="IK459" s="90"/>
      <c r="IL459" s="90"/>
      <c r="IM459" s="90"/>
      <c r="IN459" s="90"/>
      <c r="IO459" s="90"/>
      <c r="IP459" s="90"/>
      <c r="IQ459" s="90"/>
      <c r="IR459" s="90"/>
      <c r="IS459" s="90"/>
      <c r="IT459" s="90"/>
      <c r="IU459" s="90"/>
      <c r="IV459" s="90"/>
      <c r="IW459" s="90"/>
      <c r="IX459" s="90"/>
      <c r="IY459" s="90"/>
      <c r="IZ459" s="90"/>
      <c r="JA459" s="90"/>
      <c r="JB459" s="90"/>
      <c r="JC459" s="90"/>
      <c r="JD459" s="90"/>
      <c r="JE459" s="90"/>
      <c r="JF459" s="90"/>
      <c r="JG459" s="90"/>
      <c r="JH459" s="90"/>
      <c r="JI459" s="90"/>
      <c r="JJ459" s="90"/>
      <c r="JK459" s="90"/>
      <c r="JL459" s="90"/>
      <c r="JM459" s="90"/>
      <c r="JN459" s="90"/>
      <c r="JO459" s="90"/>
      <c r="JP459" s="90"/>
      <c r="JQ459" s="90"/>
      <c r="JR459" s="90"/>
      <c r="JS459" s="90"/>
      <c r="JT459" s="90"/>
      <c r="JU459" s="90"/>
      <c r="JV459" s="90"/>
      <c r="JW459" s="90"/>
      <c r="JX459" s="90"/>
      <c r="JY459" s="90"/>
      <c r="JZ459" s="90"/>
      <c r="KA459" s="90"/>
      <c r="KB459" s="90"/>
      <c r="KC459" s="90"/>
      <c r="KD459" s="90"/>
      <c r="KE459" s="90"/>
      <c r="KF459" s="90"/>
      <c r="KG459" s="90"/>
      <c r="KH459" s="90"/>
      <c r="KI459" s="90"/>
      <c r="KJ459" s="90"/>
      <c r="KK459" s="90"/>
      <c r="KL459" s="90"/>
      <c r="KM459" s="90"/>
      <c r="KN459" s="90"/>
      <c r="KO459" s="90"/>
      <c r="KP459" s="90"/>
      <c r="KQ459" s="90"/>
      <c r="KR459" s="90"/>
      <c r="KS459" s="90"/>
      <c r="KT459" s="90"/>
      <c r="KU459" s="90"/>
      <c r="KV459" s="90"/>
      <c r="KW459" s="90"/>
      <c r="KX459" s="90"/>
      <c r="KY459" s="90"/>
      <c r="KZ459" s="90"/>
      <c r="LA459" s="90"/>
      <c r="LB459" s="90"/>
      <c r="LC459" s="90"/>
      <c r="LD459" s="90"/>
      <c r="LE459" s="90"/>
      <c r="LF459" s="90"/>
      <c r="LG459" s="90"/>
      <c r="LH459" s="90"/>
      <c r="LI459" s="90"/>
      <c r="LJ459" s="90"/>
      <c r="LK459" s="90"/>
      <c r="LL459" s="90"/>
      <c r="LM459" s="90"/>
      <c r="LN459" s="90"/>
      <c r="LO459" s="90"/>
      <c r="LP459" s="90"/>
      <c r="LQ459" s="90"/>
      <c r="LR459" s="90"/>
      <c r="LS459" s="90"/>
      <c r="LT459" s="90"/>
      <c r="LU459" s="90"/>
      <c r="LV459" s="90"/>
      <c r="LW459" s="90"/>
      <c r="LX459" s="90"/>
      <c r="LY459" s="90"/>
      <c r="LZ459" s="90"/>
      <c r="MA459" s="90"/>
      <c r="MB459" s="90"/>
      <c r="MC459" s="90"/>
      <c r="MD459" s="90"/>
      <c r="ME459" s="90"/>
      <c r="MF459" s="90"/>
      <c r="MG459" s="90"/>
      <c r="MH459" s="90"/>
      <c r="MI459" s="90"/>
      <c r="MJ459" s="90"/>
      <c r="MK459" s="90"/>
      <c r="ML459" s="90"/>
      <c r="MM459" s="90"/>
      <c r="MN459" s="90"/>
      <c r="MO459" s="90"/>
      <c r="MP459" s="90"/>
      <c r="MQ459" s="90"/>
      <c r="MR459" s="90"/>
      <c r="MS459" s="90"/>
      <c r="MT459" s="90"/>
      <c r="MU459" s="90"/>
      <c r="MV459" s="90"/>
      <c r="MW459" s="90"/>
      <c r="MX459" s="90"/>
      <c r="MY459" s="90"/>
      <c r="MZ459" s="90"/>
      <c r="NA459" s="90"/>
      <c r="NB459" s="90"/>
      <c r="NC459" s="90"/>
      <c r="ND459" s="90"/>
      <c r="NE459" s="90"/>
      <c r="NF459" s="90"/>
      <c r="NG459" s="90"/>
      <c r="NH459" s="90"/>
      <c r="NI459" s="90"/>
      <c r="NJ459" s="90"/>
      <c r="NK459" s="90"/>
      <c r="NL459" s="90"/>
      <c r="NM459" s="90"/>
      <c r="NN459" s="90"/>
      <c r="NO459" s="90"/>
      <c r="NP459" s="90"/>
      <c r="NQ459" s="90"/>
      <c r="NR459" s="90"/>
      <c r="NS459" s="90"/>
      <c r="NT459" s="90"/>
      <c r="NU459" s="90"/>
      <c r="NV459" s="90"/>
      <c r="NW459" s="90"/>
      <c r="NX459" s="90"/>
      <c r="NY459" s="90"/>
      <c r="NZ459" s="90"/>
      <c r="OA459" s="90"/>
      <c r="OB459" s="90"/>
      <c r="OC459" s="90"/>
      <c r="OD459" s="90"/>
      <c r="OE459" s="90"/>
      <c r="OF459" s="90"/>
      <c r="OG459" s="90"/>
      <c r="OH459" s="90"/>
      <c r="OI459" s="90"/>
      <c r="OJ459" s="90"/>
      <c r="OK459" s="90"/>
      <c r="OL459" s="90"/>
      <c r="OM459" s="90"/>
      <c r="ON459" s="90"/>
      <c r="OO459" s="90"/>
      <c r="OP459" s="90"/>
      <c r="OQ459" s="90"/>
      <c r="OR459" s="90"/>
      <c r="OS459" s="90"/>
      <c r="OT459" s="90"/>
      <c r="OU459" s="90"/>
      <c r="OV459" s="90"/>
      <c r="OW459" s="90"/>
      <c r="OX459" s="90"/>
      <c r="OY459" s="90"/>
      <c r="OZ459" s="90"/>
      <c r="PA459" s="90"/>
      <c r="PB459" s="90"/>
      <c r="PC459" s="90"/>
      <c r="PD459" s="90"/>
      <c r="PE459" s="90"/>
      <c r="PF459" s="90"/>
      <c r="PG459" s="90"/>
      <c r="PH459" s="90"/>
      <c r="PI459" s="90"/>
      <c r="PJ459" s="90"/>
      <c r="PK459" s="90"/>
      <c r="PL459" s="90"/>
      <c r="PM459" s="90"/>
      <c r="PN459" s="90"/>
      <c r="PO459" s="90"/>
      <c r="PP459" s="90"/>
      <c r="PQ459" s="90"/>
      <c r="PR459" s="90"/>
      <c r="PS459" s="90"/>
      <c r="PT459" s="90"/>
      <c r="PU459" s="90"/>
      <c r="PV459" s="90"/>
      <c r="PW459" s="90"/>
      <c r="PX459" s="90"/>
      <c r="PY459" s="90"/>
      <c r="PZ459" s="90"/>
      <c r="QA459" s="90"/>
      <c r="QB459" s="90"/>
      <c r="QC459" s="90"/>
      <c r="QD459" s="90"/>
      <c r="QE459" s="90"/>
      <c r="QF459" s="90"/>
      <c r="QG459" s="90"/>
      <c r="QH459" s="90"/>
      <c r="QI459" s="90"/>
      <c r="QJ459" s="90"/>
      <c r="QK459" s="90"/>
      <c r="QL459" s="90"/>
      <c r="QM459" s="90"/>
      <c r="QN459" s="90"/>
      <c r="QO459" s="90"/>
      <c r="QP459" s="90"/>
      <c r="QQ459" s="90"/>
      <c r="QR459" s="90"/>
      <c r="QS459" s="90"/>
      <c r="QT459" s="90"/>
      <c r="QU459" s="90"/>
      <c r="QV459" s="90"/>
      <c r="QW459" s="90"/>
      <c r="QX459" s="90"/>
      <c r="QY459" s="90"/>
      <c r="QZ459" s="90"/>
      <c r="RA459" s="90"/>
      <c r="RB459" s="90"/>
      <c r="RC459" s="90"/>
      <c r="RD459" s="90"/>
      <c r="RE459" s="90"/>
      <c r="RF459" s="90"/>
      <c r="RG459" s="90"/>
      <c r="RH459" s="90"/>
      <c r="RI459" s="90"/>
      <c r="RJ459" s="90"/>
      <c r="RK459" s="90"/>
      <c r="RL459" s="90"/>
      <c r="RM459" s="90"/>
      <c r="RN459" s="90"/>
      <c r="RO459" s="90"/>
      <c r="RP459" s="90"/>
      <c r="RQ459" s="90"/>
      <c r="RR459" s="90"/>
      <c r="RS459" s="90"/>
      <c r="RT459" s="90"/>
      <c r="RU459" s="90"/>
      <c r="RV459" s="90"/>
      <c r="RW459" s="90"/>
      <c r="RX459" s="90"/>
      <c r="RY459" s="90"/>
      <c r="RZ459" s="90"/>
      <c r="SA459" s="90"/>
      <c r="SB459" s="90"/>
      <c r="SC459" s="90"/>
      <c r="SD459" s="90"/>
      <c r="SE459" s="90"/>
      <c r="SF459" s="90"/>
      <c r="SG459" s="90"/>
      <c r="SH459" s="90"/>
      <c r="SI459" s="90"/>
      <c r="SJ459" s="90"/>
      <c r="SK459" s="90"/>
      <c r="SL459" s="90"/>
      <c r="SM459" s="90"/>
      <c r="SN459" s="90"/>
      <c r="SO459" s="90"/>
      <c r="SP459" s="90"/>
      <c r="SQ459" s="90"/>
      <c r="SR459" s="90"/>
      <c r="SS459" s="90"/>
      <c r="ST459" s="90"/>
      <c r="SU459" s="90"/>
      <c r="SV459" s="90"/>
      <c r="SW459" s="90"/>
      <c r="SX459" s="90"/>
      <c r="SY459" s="90"/>
      <c r="SZ459" s="90"/>
      <c r="TA459" s="90"/>
      <c r="TB459" s="90"/>
      <c r="TC459" s="90"/>
      <c r="TD459" s="90"/>
      <c r="TE459" s="90"/>
      <c r="TF459" s="90"/>
      <c r="TG459" s="90"/>
      <c r="TH459" s="90"/>
      <c r="TI459" s="90"/>
      <c r="TJ459" s="90"/>
      <c r="TK459" s="90"/>
      <c r="TL459" s="90"/>
      <c r="TM459" s="90"/>
      <c r="TN459" s="90"/>
      <c r="TO459" s="90"/>
      <c r="TP459" s="90"/>
      <c r="TQ459" s="90"/>
      <c r="TR459" s="90"/>
      <c r="TS459" s="90"/>
      <c r="TT459" s="90"/>
      <c r="TU459" s="90"/>
      <c r="TV459" s="90"/>
      <c r="TW459" s="90"/>
      <c r="TX459" s="90"/>
      <c r="TY459" s="90"/>
      <c r="TZ459" s="90"/>
      <c r="UA459" s="90"/>
      <c r="UB459" s="90"/>
      <c r="UC459" s="90"/>
      <c r="UD459" s="90"/>
      <c r="UE459" s="90"/>
      <c r="UF459" s="90"/>
      <c r="UG459" s="90"/>
      <c r="UH459" s="90"/>
      <c r="UI459" s="90"/>
      <c r="UJ459" s="90"/>
      <c r="UK459" s="90"/>
      <c r="UL459" s="90"/>
      <c r="UM459" s="90"/>
      <c r="UN459" s="90"/>
      <c r="UO459" s="90"/>
      <c r="UP459" s="90"/>
      <c r="UQ459" s="90"/>
      <c r="UR459" s="90"/>
      <c r="US459" s="90"/>
      <c r="UT459" s="90"/>
      <c r="UU459" s="90"/>
      <c r="UV459" s="90"/>
      <c r="UW459" s="90"/>
      <c r="UX459" s="90"/>
      <c r="UY459" s="90"/>
      <c r="UZ459" s="90"/>
      <c r="VA459" s="90"/>
      <c r="VB459" s="90"/>
      <c r="VC459" s="90"/>
      <c r="VD459" s="90"/>
      <c r="VE459" s="90"/>
      <c r="VF459" s="90"/>
      <c r="VG459" s="90"/>
      <c r="VH459" s="90"/>
      <c r="VI459" s="90"/>
      <c r="VJ459" s="90"/>
      <c r="VK459" s="90"/>
      <c r="VL459" s="90"/>
      <c r="VM459" s="90"/>
      <c r="VN459" s="90"/>
      <c r="VO459" s="90"/>
      <c r="VP459" s="90"/>
      <c r="VQ459" s="90"/>
      <c r="VR459" s="90"/>
      <c r="VS459" s="90"/>
      <c r="VT459" s="90"/>
      <c r="VU459" s="90"/>
      <c r="VV459" s="90"/>
      <c r="VW459" s="90"/>
      <c r="VX459" s="90"/>
      <c r="VY459" s="90"/>
      <c r="VZ459" s="90"/>
      <c r="WA459" s="90"/>
      <c r="WB459" s="90"/>
      <c r="WC459" s="90"/>
      <c r="WD459" s="90"/>
      <c r="WE459" s="90"/>
      <c r="WF459" s="90"/>
      <c r="WG459" s="90"/>
      <c r="WH459" s="90"/>
      <c r="WI459" s="90"/>
      <c r="WJ459" s="90"/>
      <c r="WK459" s="90"/>
      <c r="WL459" s="90"/>
      <c r="WM459" s="90"/>
      <c r="WN459" s="90"/>
      <c r="WO459" s="90"/>
      <c r="WP459" s="90"/>
      <c r="WQ459" s="90"/>
      <c r="WR459" s="90"/>
      <c r="WS459" s="90"/>
      <c r="WT459" s="90"/>
      <c r="WU459" s="90"/>
      <c r="WV459" s="90"/>
      <c r="WW459" s="90"/>
      <c r="WX459" s="90"/>
      <c r="WY459" s="90"/>
      <c r="WZ459" s="90"/>
      <c r="XA459" s="90"/>
      <c r="XB459" s="90"/>
      <c r="XC459" s="90"/>
      <c r="XD459" s="90"/>
      <c r="XE459" s="90"/>
      <c r="XF459" s="90"/>
      <c r="XG459" s="90"/>
      <c r="XH459" s="90"/>
      <c r="XI459" s="90"/>
      <c r="XJ459" s="90"/>
      <c r="XK459" s="90"/>
      <c r="XL459" s="90"/>
      <c r="XM459" s="90"/>
      <c r="XN459" s="90"/>
      <c r="XO459" s="90"/>
      <c r="XP459" s="90"/>
      <c r="XQ459" s="90"/>
      <c r="XR459" s="90"/>
      <c r="XS459" s="90"/>
      <c r="XT459" s="90"/>
      <c r="XU459" s="90"/>
      <c r="XV459" s="90"/>
      <c r="XW459" s="90"/>
      <c r="XX459" s="90"/>
      <c r="XY459" s="90"/>
      <c r="XZ459" s="90"/>
      <c r="YA459" s="90"/>
      <c r="YB459" s="90"/>
      <c r="YC459" s="90"/>
      <c r="YD459" s="90"/>
      <c r="YE459" s="90"/>
      <c r="YF459" s="90"/>
      <c r="YG459" s="90"/>
      <c r="YH459" s="90"/>
      <c r="YI459" s="90"/>
      <c r="YJ459" s="90"/>
      <c r="YK459" s="90"/>
      <c r="YL459" s="90"/>
      <c r="YM459" s="90"/>
      <c r="YN459" s="90"/>
      <c r="YO459" s="90"/>
      <c r="YP459" s="90"/>
      <c r="YQ459" s="90"/>
      <c r="YR459" s="90"/>
      <c r="YS459" s="90"/>
      <c r="YT459" s="90"/>
      <c r="YU459" s="90"/>
      <c r="YV459" s="90"/>
      <c r="YW459" s="90"/>
      <c r="YX459" s="90"/>
      <c r="YY459" s="90"/>
      <c r="YZ459" s="90"/>
      <c r="ZA459" s="90"/>
      <c r="ZB459" s="90"/>
      <c r="ZC459" s="90"/>
      <c r="ZD459" s="90"/>
      <c r="ZE459" s="90"/>
      <c r="ZF459" s="90"/>
      <c r="ZG459" s="90"/>
      <c r="ZH459" s="90"/>
      <c r="ZI459" s="90"/>
      <c r="ZJ459" s="90"/>
      <c r="ZK459" s="90"/>
      <c r="ZL459" s="90"/>
      <c r="ZM459" s="90"/>
      <c r="ZN459" s="90"/>
      <c r="ZO459" s="90"/>
      <c r="ZP459" s="90"/>
      <c r="ZQ459" s="90"/>
      <c r="ZR459" s="90"/>
      <c r="ZS459" s="90"/>
      <c r="ZT459" s="90"/>
      <c r="ZU459" s="90"/>
      <c r="ZV459" s="90"/>
      <c r="ZW459" s="90"/>
      <c r="ZX459" s="90"/>
      <c r="ZY459" s="90"/>
      <c r="ZZ459" s="90"/>
      <c r="AAA459" s="90"/>
      <c r="AAB459" s="90"/>
      <c r="AAC459" s="90"/>
      <c r="AAD459" s="90"/>
      <c r="AAE459" s="90"/>
      <c r="AAF459" s="90"/>
      <c r="AAG459" s="90"/>
      <c r="AAH459" s="90"/>
      <c r="AAI459" s="90"/>
      <c r="AAJ459" s="90"/>
      <c r="AAK459" s="90"/>
      <c r="AAL459" s="90"/>
      <c r="AAM459" s="90"/>
      <c r="AAN459" s="90"/>
      <c r="AAO459" s="90"/>
      <c r="AAP459" s="90"/>
      <c r="AAQ459" s="90"/>
      <c r="AAR459" s="90"/>
      <c r="AAS459" s="90"/>
      <c r="AAT459" s="90"/>
      <c r="AAU459" s="90"/>
      <c r="AAV459" s="90"/>
      <c r="AAW459" s="90"/>
      <c r="AAX459" s="90"/>
      <c r="AAY459" s="90"/>
      <c r="AAZ459" s="90"/>
      <c r="ABA459" s="90"/>
      <c r="ABB459" s="90"/>
      <c r="ABC459" s="90"/>
      <c r="ABD459" s="90"/>
      <c r="ABE459" s="90"/>
      <c r="ABF459" s="90"/>
      <c r="ABG459" s="90"/>
      <c r="ABH459" s="90"/>
      <c r="ABI459" s="90"/>
      <c r="ABJ459" s="90"/>
      <c r="ABK459" s="90"/>
      <c r="ABL459" s="90"/>
      <c r="ABM459" s="90"/>
      <c r="ABN459" s="90"/>
      <c r="ABO459" s="90"/>
      <c r="ABP459" s="90"/>
      <c r="ABQ459" s="90"/>
      <c r="ABR459" s="90"/>
      <c r="ABS459" s="90"/>
      <c r="ABT459" s="90"/>
      <c r="ABU459" s="90"/>
      <c r="ABV459" s="90"/>
      <c r="ABW459" s="90"/>
      <c r="ABX459" s="90"/>
      <c r="ABY459" s="90"/>
      <c r="ABZ459" s="90"/>
      <c r="ACA459" s="90"/>
      <c r="ACB459" s="90"/>
      <c r="ACC459" s="90"/>
      <c r="ACD459" s="90"/>
      <c r="ACE459" s="90"/>
      <c r="ACF459" s="90"/>
      <c r="ACG459" s="90"/>
      <c r="ACH459" s="90"/>
      <c r="ACI459" s="90"/>
      <c r="ACJ459" s="90"/>
      <c r="ACK459" s="90"/>
      <c r="ACL459" s="90"/>
      <c r="ACM459" s="90"/>
      <c r="ACN459" s="90"/>
      <c r="ACO459" s="90"/>
      <c r="ACP459" s="90"/>
      <c r="ACQ459" s="90"/>
      <c r="ACR459" s="90"/>
      <c r="ACS459" s="90"/>
      <c r="ACT459" s="90"/>
      <c r="ACU459" s="90"/>
      <c r="ACV459" s="90"/>
      <c r="ACW459" s="90"/>
      <c r="ACX459" s="90"/>
      <c r="ACY459" s="90"/>
      <c r="ACZ459" s="90"/>
      <c r="ADA459" s="90"/>
      <c r="ADB459" s="90"/>
      <c r="ADC459" s="90"/>
      <c r="ADD459" s="90"/>
      <c r="ADE459" s="90"/>
      <c r="ADF459" s="90"/>
      <c r="ADG459" s="90"/>
      <c r="ADH459" s="90"/>
      <c r="ADI459" s="90"/>
      <c r="ADJ459" s="90"/>
      <c r="ADK459" s="90"/>
      <c r="ADL459" s="90"/>
      <c r="ADM459" s="90"/>
      <c r="ADN459" s="90"/>
      <c r="ADO459" s="90"/>
      <c r="ADP459" s="90"/>
      <c r="ADQ459" s="90"/>
      <c r="ADR459" s="90"/>
      <c r="ADS459" s="90"/>
      <c r="ADT459" s="90"/>
      <c r="ADU459" s="90"/>
      <c r="ADV459" s="90"/>
      <c r="ADW459" s="90"/>
      <c r="ADX459" s="90"/>
      <c r="ADY459" s="90"/>
      <c r="ADZ459" s="90"/>
      <c r="AEA459" s="90"/>
      <c r="AEB459" s="90"/>
      <c r="AEC459" s="90"/>
      <c r="AED459" s="90"/>
      <c r="AEE459" s="90"/>
      <c r="AEF459" s="90"/>
      <c r="AEG459" s="90"/>
      <c r="AEH459" s="90"/>
      <c r="AEI459" s="90"/>
      <c r="AEJ459" s="90"/>
      <c r="AEK459" s="90"/>
      <c r="AEL459" s="90"/>
      <c r="AEM459" s="90"/>
      <c r="AEN459" s="90"/>
      <c r="AEO459" s="90"/>
      <c r="AEP459" s="90"/>
      <c r="AEQ459" s="90"/>
      <c r="AER459" s="90"/>
      <c r="AES459" s="90"/>
      <c r="AET459" s="90"/>
      <c r="AEU459" s="90"/>
      <c r="AEV459" s="90"/>
      <c r="AEW459" s="90"/>
      <c r="AEX459" s="90"/>
      <c r="AEY459" s="90"/>
      <c r="AEZ459" s="90"/>
      <c r="AFA459" s="90"/>
      <c r="AFB459" s="90"/>
      <c r="AFC459" s="90"/>
      <c r="AFD459" s="90"/>
      <c r="AFE459" s="90"/>
      <c r="AFF459" s="90"/>
      <c r="AFG459" s="90"/>
      <c r="AFH459" s="90"/>
      <c r="AFI459" s="90"/>
      <c r="AFJ459" s="90"/>
      <c r="AFK459" s="90"/>
      <c r="AFL459" s="90"/>
      <c r="AFM459" s="90"/>
      <c r="AFN459" s="90"/>
      <c r="AFO459" s="90"/>
      <c r="AFP459" s="90"/>
      <c r="AFQ459" s="90"/>
      <c r="AFR459" s="90"/>
      <c r="AFS459" s="90"/>
      <c r="AFT459" s="90"/>
      <c r="AFU459" s="90"/>
      <c r="AFV459" s="90"/>
      <c r="AFW459" s="90"/>
      <c r="AFX459" s="90"/>
      <c r="AFY459" s="90"/>
      <c r="AFZ459" s="90"/>
      <c r="AGA459" s="90"/>
      <c r="AGB459" s="90"/>
      <c r="AGC459" s="90"/>
      <c r="AGD459" s="90"/>
      <c r="AGE459" s="90"/>
      <c r="AGF459" s="90"/>
      <c r="AGG459" s="90"/>
      <c r="AGH459" s="90"/>
      <c r="AGI459" s="90"/>
      <c r="AGJ459" s="90"/>
      <c r="AGK459" s="90"/>
      <c r="AGL459" s="90"/>
      <c r="AGM459" s="90"/>
      <c r="AGN459" s="90"/>
      <c r="AGO459" s="90"/>
      <c r="AGP459" s="90"/>
      <c r="AGQ459" s="90"/>
      <c r="AGR459" s="90"/>
      <c r="AGS459" s="90"/>
      <c r="AGT459" s="90"/>
      <c r="AGU459" s="90"/>
      <c r="AGV459" s="90"/>
      <c r="AGW459" s="90"/>
      <c r="AGX459" s="90"/>
      <c r="AGY459" s="90"/>
      <c r="AGZ459" s="90"/>
      <c r="AHA459" s="90"/>
      <c r="AHB459" s="90"/>
      <c r="AHC459" s="90"/>
      <c r="AHD459" s="90"/>
      <c r="AHE459" s="90"/>
      <c r="AHF459" s="90"/>
      <c r="AHG459" s="90"/>
      <c r="AHH459" s="90"/>
      <c r="AHI459" s="90"/>
      <c r="AHJ459" s="90"/>
      <c r="AHK459" s="90"/>
      <c r="AHL459" s="90"/>
      <c r="AHM459" s="90"/>
      <c r="AHN459" s="90"/>
      <c r="AHO459" s="90"/>
      <c r="AHP459" s="90"/>
      <c r="AHQ459" s="90"/>
      <c r="AHR459" s="90"/>
      <c r="AHS459" s="90"/>
      <c r="AHT459" s="90"/>
      <c r="AHU459" s="90"/>
      <c r="AHV459" s="90"/>
      <c r="AHW459" s="90"/>
      <c r="AHX459" s="90"/>
      <c r="AHY459" s="90"/>
      <c r="AHZ459" s="90"/>
      <c r="AIA459" s="90"/>
      <c r="AIB459" s="90"/>
      <c r="AIC459" s="90"/>
      <c r="AID459" s="90"/>
      <c r="AIE459" s="90"/>
      <c r="AIF459" s="90"/>
      <c r="AIG459" s="90"/>
      <c r="AIH459" s="90"/>
      <c r="AII459" s="90"/>
      <c r="AIJ459" s="90"/>
      <c r="AIK459" s="90"/>
      <c r="AIL459" s="90"/>
      <c r="AIM459" s="90"/>
      <c r="AIN459" s="90"/>
      <c r="AIO459" s="90"/>
      <c r="AIP459" s="90"/>
      <c r="AIQ459" s="90"/>
      <c r="AIR459" s="90"/>
      <c r="AIS459" s="90"/>
      <c r="AIT459" s="90"/>
      <c r="AIU459" s="90"/>
      <c r="AIV459" s="90"/>
      <c r="AIW459" s="90"/>
      <c r="AIX459" s="90"/>
      <c r="AIY459" s="90"/>
      <c r="AIZ459" s="90"/>
      <c r="AJA459" s="90"/>
      <c r="AJB459" s="90"/>
      <c r="AJC459" s="90"/>
      <c r="AJD459" s="90"/>
      <c r="AJE459" s="90"/>
      <c r="AJF459" s="90"/>
      <c r="AJG459" s="90"/>
      <c r="AJH459" s="90"/>
      <c r="AJI459" s="90"/>
      <c r="AJJ459" s="90"/>
      <c r="AJK459" s="90"/>
      <c r="AJL459" s="90"/>
      <c r="AJM459" s="90"/>
      <c r="AJN459" s="90"/>
      <c r="AJO459" s="90"/>
      <c r="AJP459" s="90"/>
      <c r="AJQ459" s="90"/>
      <c r="AJR459" s="90"/>
      <c r="AJS459" s="90"/>
      <c r="AJT459" s="90"/>
      <c r="AJU459" s="90"/>
      <c r="AJV459" s="90"/>
      <c r="AJW459" s="90"/>
      <c r="AJX459" s="90"/>
      <c r="AJY459" s="90"/>
      <c r="AJZ459" s="90"/>
      <c r="AKA459" s="90"/>
      <c r="AKB459" s="90"/>
      <c r="AKC459" s="90"/>
      <c r="AKD459" s="90"/>
      <c r="AKE459" s="90"/>
      <c r="AKF459" s="90"/>
      <c r="AKG459" s="90"/>
      <c r="AKH459" s="90"/>
      <c r="AKI459" s="90"/>
      <c r="AKJ459" s="90"/>
      <c r="AKK459" s="90"/>
      <c r="AKL459" s="90"/>
      <c r="AKM459" s="90"/>
      <c r="AKN459" s="90"/>
      <c r="AKO459" s="90"/>
      <c r="AKP459" s="90"/>
      <c r="AKQ459" s="90"/>
      <c r="AKR459" s="90"/>
      <c r="AKS459" s="90"/>
      <c r="AKT459" s="90"/>
      <c r="AKU459" s="90"/>
      <c r="AKV459" s="90"/>
      <c r="AKW459" s="90"/>
      <c r="AKX459" s="90"/>
      <c r="AKY459" s="90"/>
      <c r="AKZ459" s="90"/>
      <c r="ALA459" s="90"/>
      <c r="ALB459" s="90"/>
      <c r="ALC459" s="90"/>
      <c r="ALD459" s="90"/>
      <c r="ALE459" s="90"/>
      <c r="ALF459" s="90"/>
      <c r="ALG459" s="90"/>
      <c r="ALH459" s="90"/>
      <c r="ALI459" s="90"/>
      <c r="ALJ459" s="90"/>
      <c r="ALK459" s="90"/>
      <c r="ALL459" s="90"/>
      <c r="ALM459" s="90"/>
      <c r="ALN459" s="90"/>
      <c r="ALO459" s="90"/>
      <c r="ALP459" s="90"/>
      <c r="ALQ459" s="90"/>
      <c r="ALR459" s="90"/>
      <c r="ALS459" s="90"/>
      <c r="ALT459" s="90"/>
      <c r="ALU459" s="90"/>
      <c r="ALV459" s="90"/>
      <c r="ALW459" s="90"/>
      <c r="ALX459" s="90"/>
      <c r="ALY459" s="90"/>
      <c r="ALZ459" s="90"/>
      <c r="AMA459" s="90"/>
      <c r="AMB459" s="90"/>
      <c r="AMC459" s="90"/>
      <c r="AMD459" s="90"/>
      <c r="AME459" s="90"/>
      <c r="AMF459" s="90"/>
      <c r="AMG459" s="90"/>
      <c r="AMH459" s="90"/>
    </row>
    <row r="460" spans="1:1022" ht="74.099999999999994" customHeight="1">
      <c r="A460" s="430">
        <v>144</v>
      </c>
      <c r="B460" s="433" t="s">
        <v>712</v>
      </c>
      <c r="C460" s="367"/>
      <c r="D460" s="433" t="s">
        <v>268</v>
      </c>
      <c r="E460" s="433" t="s">
        <v>269</v>
      </c>
      <c r="F460" s="427"/>
      <c r="G460" s="367"/>
      <c r="H460" s="368"/>
      <c r="I460" s="369"/>
      <c r="J460" s="136" t="s">
        <v>735</v>
      </c>
      <c r="K460" s="115" t="s">
        <v>2183</v>
      </c>
      <c r="L460" s="369"/>
      <c r="M460" s="425"/>
      <c r="N460" s="374"/>
      <c r="O460" s="369"/>
      <c r="P460" s="391"/>
      <c r="Q460" s="385"/>
      <c r="R460" s="393"/>
      <c r="S460" s="394"/>
      <c r="T460" s="385"/>
      <c r="U460" s="386"/>
      <c r="V460" s="136" t="s">
        <v>112</v>
      </c>
      <c r="W460" s="116" t="s">
        <v>2184</v>
      </c>
      <c r="X460" s="117" t="s">
        <v>2185</v>
      </c>
      <c r="Y460" s="119" t="s">
        <v>94</v>
      </c>
      <c r="Z460" s="119" t="s">
        <v>2166</v>
      </c>
      <c r="AA460" s="120" t="str">
        <f t="shared" si="454"/>
        <v>Probabilidad</v>
      </c>
      <c r="AB460" s="121" t="s">
        <v>727</v>
      </c>
      <c r="AC460" s="121" t="s">
        <v>728</v>
      </c>
      <c r="AD460" s="122" t="str">
        <f t="shared" si="452"/>
        <v>40%</v>
      </c>
      <c r="AE460" s="121" t="s">
        <v>954</v>
      </c>
      <c r="AF460" s="121" t="s">
        <v>730</v>
      </c>
      <c r="AG460" s="121" t="s">
        <v>731</v>
      </c>
      <c r="AH460" s="123">
        <f>IFERROR(IF(AND(AA459="Probabilidad",AA460="Probabilidad"),(AI459-(+AI459*AD460)),IF(AND(AA460="Probabilidad",AA459="Impacto"),(AI459-(+AI459*AD460)),IF(AA460="Impacto",AI459,""))),"")</f>
        <v>0.14399999999999999</v>
      </c>
      <c r="AI460" s="122">
        <f t="shared" si="453"/>
        <v>0.14399999999999999</v>
      </c>
      <c r="AJ460" s="387"/>
      <c r="AK460" s="388"/>
      <c r="AL460" s="124">
        <f t="shared" ref="AL460:AL465" si="633">IFERROR(IF(AND(AA459="Impacto",AA460="Impacto"),(AL459-(+AL459*AD460)),IF(AND(AA460="Impacto",AA459="Probabilidad"),(AL459-(+AL459*AD460)),IF(AA460="Probabilidad",AL459,""))),"")</f>
        <v>0.6</v>
      </c>
      <c r="AM460" s="389"/>
      <c r="AN460" s="388"/>
      <c r="AO460" s="384"/>
      <c r="AP460" s="367"/>
      <c r="AQ460" s="120" t="s">
        <v>118</v>
      </c>
      <c r="AR460" s="119" t="s">
        <v>2186</v>
      </c>
      <c r="AS460" s="119" t="s">
        <v>2168</v>
      </c>
      <c r="AT460" s="126" t="s">
        <v>1046</v>
      </c>
      <c r="AU460" s="127" t="s">
        <v>733</v>
      </c>
      <c r="AV460" s="371"/>
      <c r="AW460" s="142" t="s">
        <v>112</v>
      </c>
      <c r="AX460" s="276" t="s">
        <v>2866</v>
      </c>
      <c r="AY460" s="277" t="s">
        <v>3792</v>
      </c>
      <c r="AZ460" s="277" t="s">
        <v>3791</v>
      </c>
      <c r="BA460" s="143" t="s">
        <v>118</v>
      </c>
      <c r="BB460" s="276" t="s">
        <v>2866</v>
      </c>
      <c r="BC460" s="277" t="s">
        <v>3792</v>
      </c>
      <c r="BD460" s="277" t="s">
        <v>3791</v>
      </c>
      <c r="BE460" s="421"/>
      <c r="BF460" s="510"/>
      <c r="BG460" s="510"/>
      <c r="BH460" s="131"/>
    </row>
    <row r="461" spans="1:1022" ht="45" customHeight="1">
      <c r="A461" s="430">
        <v>144</v>
      </c>
      <c r="B461" s="433" t="s">
        <v>712</v>
      </c>
      <c r="C461" s="367"/>
      <c r="D461" s="433" t="s">
        <v>268</v>
      </c>
      <c r="E461" s="433" t="s">
        <v>269</v>
      </c>
      <c r="F461" s="427"/>
      <c r="G461" s="367"/>
      <c r="H461" s="368"/>
      <c r="I461" s="369"/>
      <c r="J461" s="136" t="s">
        <v>741</v>
      </c>
      <c r="K461" s="115"/>
      <c r="L461" s="369"/>
      <c r="M461" s="425"/>
      <c r="N461" s="374"/>
      <c r="O461" s="369"/>
      <c r="P461" s="391"/>
      <c r="Q461" s="385"/>
      <c r="R461" s="393"/>
      <c r="S461" s="394"/>
      <c r="T461" s="385"/>
      <c r="U461" s="386"/>
      <c r="V461" s="136" t="s">
        <v>124</v>
      </c>
      <c r="W461" s="116"/>
      <c r="X461" s="117"/>
      <c r="Y461" s="119"/>
      <c r="Z461" s="116"/>
      <c r="AA461" s="120" t="str">
        <f t="shared" si="454"/>
        <v/>
      </c>
      <c r="AB461" s="121"/>
      <c r="AC461" s="121"/>
      <c r="AD461" s="122" t="str">
        <f t="shared" si="452"/>
        <v/>
      </c>
      <c r="AE461" s="121"/>
      <c r="AF461" s="121"/>
      <c r="AG461" s="121"/>
      <c r="AH461" s="123" t="str">
        <f t="shared" ref="AH461:AH465" si="634">IFERROR(IF(AND(AA460="Probabilidad",AA461="Probabilidad"),(AI460-(+AI460*AD461)),IF(AND(AA461="Probabilidad",AA460="Impacto"),(AI460-(+AI460*AD461)),IF(AA461="Impacto",AI460,""))),"")</f>
        <v/>
      </c>
      <c r="AI461" s="122" t="str">
        <f t="shared" si="453"/>
        <v/>
      </c>
      <c r="AJ461" s="387"/>
      <c r="AK461" s="388"/>
      <c r="AL461" s="124" t="str">
        <f t="shared" si="633"/>
        <v/>
      </c>
      <c r="AM461" s="389"/>
      <c r="AN461" s="388"/>
      <c r="AO461" s="384"/>
      <c r="AP461" s="367"/>
      <c r="AQ461" s="120" t="s">
        <v>128</v>
      </c>
      <c r="AR461" s="119"/>
      <c r="AS461" s="119"/>
      <c r="AT461" s="126"/>
      <c r="AU461" s="119"/>
      <c r="AV461" s="371"/>
      <c r="AW461" s="142" t="s">
        <v>124</v>
      </c>
      <c r="AX461" s="128"/>
      <c r="AY461" s="129"/>
      <c r="AZ461" s="130"/>
      <c r="BA461" s="143" t="s">
        <v>128</v>
      </c>
      <c r="BB461" s="128"/>
      <c r="BC461" s="128"/>
      <c r="BD461" s="128"/>
      <c r="BE461" s="421"/>
      <c r="BF461" s="514"/>
      <c r="BG461" s="511"/>
      <c r="BH461" s="131"/>
    </row>
    <row r="462" spans="1:1022" ht="30" customHeight="1">
      <c r="A462" s="430">
        <v>144</v>
      </c>
      <c r="B462" s="433" t="s">
        <v>712</v>
      </c>
      <c r="C462" s="367"/>
      <c r="D462" s="433" t="s">
        <v>268</v>
      </c>
      <c r="E462" s="433" t="s">
        <v>269</v>
      </c>
      <c r="F462" s="427"/>
      <c r="G462" s="367"/>
      <c r="H462" s="368"/>
      <c r="I462" s="369"/>
      <c r="J462" s="136" t="s">
        <v>749</v>
      </c>
      <c r="K462" s="115"/>
      <c r="L462" s="369"/>
      <c r="M462" s="425"/>
      <c r="N462" s="374"/>
      <c r="O462" s="369"/>
      <c r="P462" s="391"/>
      <c r="Q462" s="385"/>
      <c r="R462" s="393"/>
      <c r="S462" s="394"/>
      <c r="T462" s="385"/>
      <c r="U462" s="386"/>
      <c r="V462" s="136" t="s">
        <v>131</v>
      </c>
      <c r="W462" s="116"/>
      <c r="X462" s="117"/>
      <c r="Y462" s="119"/>
      <c r="Z462" s="116"/>
      <c r="AA462" s="120" t="str">
        <f t="shared" si="454"/>
        <v/>
      </c>
      <c r="AB462" s="121"/>
      <c r="AC462" s="121"/>
      <c r="AD462" s="122" t="str">
        <f t="shared" si="452"/>
        <v/>
      </c>
      <c r="AE462" s="121"/>
      <c r="AF462" s="121"/>
      <c r="AG462" s="121"/>
      <c r="AH462" s="123" t="str">
        <f t="shared" si="634"/>
        <v/>
      </c>
      <c r="AI462" s="122" t="str">
        <f t="shared" si="453"/>
        <v/>
      </c>
      <c r="AJ462" s="387"/>
      <c r="AK462" s="388"/>
      <c r="AL462" s="124" t="str">
        <f t="shared" si="633"/>
        <v/>
      </c>
      <c r="AM462" s="389"/>
      <c r="AN462" s="388"/>
      <c r="AO462" s="384"/>
      <c r="AP462" s="367"/>
      <c r="AQ462" s="120" t="s">
        <v>136</v>
      </c>
      <c r="AR462" s="119"/>
      <c r="AS462" s="119"/>
      <c r="AT462" s="126"/>
      <c r="AU462" s="119"/>
      <c r="AV462" s="371"/>
      <c r="AW462" s="142" t="s">
        <v>131</v>
      </c>
      <c r="AX462" s="128"/>
      <c r="AY462" s="129"/>
      <c r="AZ462" s="130"/>
      <c r="BA462" s="143" t="s">
        <v>136</v>
      </c>
      <c r="BB462" s="128"/>
      <c r="BC462" s="128"/>
      <c r="BD462" s="128"/>
      <c r="BE462" s="421"/>
      <c r="BF462" s="514"/>
      <c r="BG462" s="511"/>
      <c r="BH462" s="131"/>
    </row>
    <row r="463" spans="1:1022" ht="18.95" customHeight="1">
      <c r="A463" s="430">
        <v>144</v>
      </c>
      <c r="B463" s="433" t="s">
        <v>712</v>
      </c>
      <c r="C463" s="367"/>
      <c r="D463" s="433" t="s">
        <v>268</v>
      </c>
      <c r="E463" s="433" t="s">
        <v>269</v>
      </c>
      <c r="F463" s="427"/>
      <c r="G463" s="367"/>
      <c r="H463" s="368"/>
      <c r="I463" s="369"/>
      <c r="J463" s="136" t="s">
        <v>756</v>
      </c>
      <c r="K463" s="115"/>
      <c r="L463" s="369"/>
      <c r="M463" s="425"/>
      <c r="N463" s="374"/>
      <c r="O463" s="369"/>
      <c r="P463" s="391"/>
      <c r="Q463" s="385"/>
      <c r="R463" s="393"/>
      <c r="S463" s="394"/>
      <c r="T463" s="385"/>
      <c r="U463" s="386"/>
      <c r="V463" s="136" t="s">
        <v>139</v>
      </c>
      <c r="W463" s="116"/>
      <c r="X463" s="117"/>
      <c r="Y463" s="118"/>
      <c r="Z463" s="116"/>
      <c r="AA463" s="120" t="str">
        <f t="shared" si="454"/>
        <v/>
      </c>
      <c r="AB463" s="121"/>
      <c r="AC463" s="121"/>
      <c r="AD463" s="122" t="str">
        <f t="shared" si="452"/>
        <v/>
      </c>
      <c r="AE463" s="121"/>
      <c r="AF463" s="121"/>
      <c r="AG463" s="121"/>
      <c r="AH463" s="123" t="str">
        <f t="shared" si="634"/>
        <v/>
      </c>
      <c r="AI463" s="122" t="str">
        <f t="shared" si="453"/>
        <v/>
      </c>
      <c r="AJ463" s="387"/>
      <c r="AK463" s="388"/>
      <c r="AL463" s="124" t="str">
        <f t="shared" si="633"/>
        <v/>
      </c>
      <c r="AM463" s="389"/>
      <c r="AN463" s="388"/>
      <c r="AO463" s="384"/>
      <c r="AP463" s="367"/>
      <c r="AQ463" s="120" t="s">
        <v>145</v>
      </c>
      <c r="AR463" s="119"/>
      <c r="AS463" s="119"/>
      <c r="AT463" s="126"/>
      <c r="AU463" s="119"/>
      <c r="AV463" s="371"/>
      <c r="AW463" s="142" t="s">
        <v>139</v>
      </c>
      <c r="AX463" s="128"/>
      <c r="AY463" s="129"/>
      <c r="AZ463" s="130"/>
      <c r="BA463" s="143" t="s">
        <v>145</v>
      </c>
      <c r="BB463" s="128"/>
      <c r="BC463" s="128"/>
      <c r="BD463" s="128"/>
      <c r="BE463" s="421"/>
      <c r="BF463" s="514"/>
      <c r="BG463" s="511"/>
      <c r="BH463" s="131"/>
    </row>
    <row r="464" spans="1:1022" ht="18.95" customHeight="1">
      <c r="A464" s="430">
        <v>144</v>
      </c>
      <c r="B464" s="433" t="s">
        <v>712</v>
      </c>
      <c r="C464" s="367"/>
      <c r="D464" s="433" t="s">
        <v>268</v>
      </c>
      <c r="E464" s="433" t="s">
        <v>269</v>
      </c>
      <c r="F464" s="427"/>
      <c r="G464" s="367"/>
      <c r="H464" s="368"/>
      <c r="I464" s="369"/>
      <c r="J464" s="136" t="s">
        <v>757</v>
      </c>
      <c r="K464" s="115"/>
      <c r="L464" s="369"/>
      <c r="M464" s="425"/>
      <c r="N464" s="374"/>
      <c r="O464" s="369"/>
      <c r="P464" s="391"/>
      <c r="Q464" s="385"/>
      <c r="R464" s="393"/>
      <c r="S464" s="394"/>
      <c r="T464" s="385"/>
      <c r="U464" s="386"/>
      <c r="V464" s="136" t="s">
        <v>150</v>
      </c>
      <c r="W464" s="116"/>
      <c r="X464" s="117"/>
      <c r="Y464" s="118"/>
      <c r="Z464" s="116"/>
      <c r="AA464" s="120" t="str">
        <f t="shared" si="454"/>
        <v/>
      </c>
      <c r="AB464" s="121"/>
      <c r="AC464" s="121"/>
      <c r="AD464" s="122" t="str">
        <f t="shared" si="452"/>
        <v/>
      </c>
      <c r="AE464" s="121"/>
      <c r="AF464" s="121"/>
      <c r="AG464" s="121"/>
      <c r="AH464" s="123" t="str">
        <f t="shared" si="634"/>
        <v/>
      </c>
      <c r="AI464" s="122" t="str">
        <f t="shared" si="453"/>
        <v/>
      </c>
      <c r="AJ464" s="387"/>
      <c r="AK464" s="388"/>
      <c r="AL464" s="124" t="str">
        <f t="shared" si="633"/>
        <v/>
      </c>
      <c r="AM464" s="389"/>
      <c r="AN464" s="388"/>
      <c r="AO464" s="384"/>
      <c r="AP464" s="367"/>
      <c r="AQ464" s="120" t="s">
        <v>155</v>
      </c>
      <c r="AR464" s="119"/>
      <c r="AS464" s="119"/>
      <c r="AT464" s="126"/>
      <c r="AU464" s="119"/>
      <c r="AV464" s="371"/>
      <c r="AW464" s="142" t="s">
        <v>150</v>
      </c>
      <c r="AX464" s="128"/>
      <c r="AY464" s="129"/>
      <c r="AZ464" s="130"/>
      <c r="BA464" s="143" t="s">
        <v>155</v>
      </c>
      <c r="BB464" s="128"/>
      <c r="BC464" s="128"/>
      <c r="BD464" s="128"/>
      <c r="BE464" s="421"/>
      <c r="BF464" s="514"/>
      <c r="BG464" s="511"/>
      <c r="BH464" s="131"/>
    </row>
    <row r="465" spans="1:60" ht="23.1" customHeight="1">
      <c r="A465" s="431">
        <v>144</v>
      </c>
      <c r="B465" s="434" t="s">
        <v>712</v>
      </c>
      <c r="C465" s="367"/>
      <c r="D465" s="434" t="s">
        <v>268</v>
      </c>
      <c r="E465" s="434" t="s">
        <v>269</v>
      </c>
      <c r="F465" s="427"/>
      <c r="G465" s="367"/>
      <c r="H465" s="368"/>
      <c r="I465" s="369"/>
      <c r="J465" s="136" t="s">
        <v>758</v>
      </c>
      <c r="K465" s="115"/>
      <c r="L465" s="369"/>
      <c r="M465" s="425"/>
      <c r="N465" s="374"/>
      <c r="O465" s="369"/>
      <c r="P465" s="392"/>
      <c r="Q465" s="385"/>
      <c r="R465" s="393"/>
      <c r="S465" s="394"/>
      <c r="T465" s="385"/>
      <c r="U465" s="386"/>
      <c r="V465" s="136" t="s">
        <v>161</v>
      </c>
      <c r="W465" s="116"/>
      <c r="X465" s="117"/>
      <c r="Y465" s="118"/>
      <c r="Z465" s="116"/>
      <c r="AA465" s="120" t="str">
        <f t="shared" si="454"/>
        <v/>
      </c>
      <c r="AB465" s="121"/>
      <c r="AC465" s="121"/>
      <c r="AD465" s="122" t="str">
        <f t="shared" si="452"/>
        <v/>
      </c>
      <c r="AE465" s="121"/>
      <c r="AF465" s="121"/>
      <c r="AG465" s="121"/>
      <c r="AH465" s="123" t="str">
        <f t="shared" si="634"/>
        <v/>
      </c>
      <c r="AI465" s="122" t="str">
        <f t="shared" si="453"/>
        <v/>
      </c>
      <c r="AJ465" s="387"/>
      <c r="AK465" s="388"/>
      <c r="AL465" s="124" t="str">
        <f t="shared" si="633"/>
        <v/>
      </c>
      <c r="AM465" s="389"/>
      <c r="AN465" s="388"/>
      <c r="AO465" s="384"/>
      <c r="AP465" s="367"/>
      <c r="AQ465" s="120" t="s">
        <v>162</v>
      </c>
      <c r="AR465" s="119"/>
      <c r="AS465" s="119"/>
      <c r="AT465" s="126"/>
      <c r="AU465" s="119"/>
      <c r="AV465" s="372"/>
      <c r="AW465" s="142" t="s">
        <v>161</v>
      </c>
      <c r="AX465" s="128"/>
      <c r="AY465" s="129"/>
      <c r="AZ465" s="130"/>
      <c r="BA465" s="143" t="s">
        <v>162</v>
      </c>
      <c r="BB465" s="128"/>
      <c r="BC465" s="128"/>
      <c r="BD465" s="128"/>
      <c r="BE465" s="421"/>
      <c r="BF465" s="515"/>
      <c r="BG465" s="512"/>
      <c r="BH465" s="131"/>
    </row>
    <row r="466" spans="1:60" s="132" customFormat="1" ht="72.95" customHeight="1">
      <c r="A466" s="429">
        <v>145</v>
      </c>
      <c r="B466" s="378" t="s">
        <v>712</v>
      </c>
      <c r="C466" s="367" t="s">
        <v>713</v>
      </c>
      <c r="D466" s="378" t="s">
        <v>231</v>
      </c>
      <c r="E466" s="378" t="s">
        <v>232</v>
      </c>
      <c r="F466" s="427" t="s">
        <v>714</v>
      </c>
      <c r="G466" s="367" t="s">
        <v>2187</v>
      </c>
      <c r="H466" s="516" t="str">
        <f>IF(B466="Seguridad_Información","Posibilidad de "&amp;C466&amp;"con "&amp;M466&amp;" "&amp;"por"&amp;" "&amp;I466&amp;" "&amp;"debido a"&amp;" "&amp;L466,"Posibilidad de"&amp;" "&amp;M466&amp;" "&amp;"por"&amp;" "&amp;I466&amp;" debido a"&amp;" "&amp;L466)</f>
        <v>Posibilidad de Afectación Económica y Reputacional por presentarse un vencimiento del preaprobado de la póliza de arrendamiento debido a retrasos en trámites de saneamiento del inmueble, previa entrega al arrendatario y/o falta de control y seguimiento a los contratos de arrendamiento</v>
      </c>
      <c r="I466" s="369" t="s">
        <v>2188</v>
      </c>
      <c r="J466" s="114" t="s">
        <v>717</v>
      </c>
      <c r="K466" s="115" t="s">
        <v>2189</v>
      </c>
      <c r="L466" s="369" t="s">
        <v>2190</v>
      </c>
      <c r="M466" s="369" t="s">
        <v>763</v>
      </c>
      <c r="N466" s="397" t="s">
        <v>2191</v>
      </c>
      <c r="O466" s="369" t="s">
        <v>765</v>
      </c>
      <c r="P466" s="390" t="str">
        <f>IF(OR($O466=[3]Tabla_Probabilidad!$D$30,$O466=[3]Tabla_Probabilidad!$D$32,$O466=[3]Tabla_Probabilidad!$J$32),"Muy Baja",IF(OR($O466=[3]Tabla_Probabilidad!$E$30,$O466=[3]Tabla_Probabilidad!$E$32,$O466=[3]Tabla_Probabilidad!$K$32),"Baja",IF(OR($O466=[3]Tabla_Probabilidad!$F$30,$O466=[3]Tabla_Probabilidad!$F$32,$O466=[3]Tabla_Probabilidad!$L$32),"Media",IF(OR($O466=[3]Tabla_Probabilidad!$G$30,$O466=[3]Tabla_Probabilidad!$G$32,$O466=[3]Tabla_Probabilidad!$M$32),"Alta",IF(OR($O466=[3]Tabla_Probabilidad!$H$30,$O466=[3]Tabla_Probabilidad!$H$32,$O466=[3]Tabla_Probabilidad!$N$32),"Muy Alta","")))))</f>
        <v>Alta</v>
      </c>
      <c r="Q466" s="385">
        <f t="shared" ref="Q466" si="635">IF(P466="","",IF(P466="Muy Baja",0.2,IF(P466="Baja",0.4,IF(P466="Media",0.6,IF(P466="Alta",0.8,IF(P466="Muy Alta",1,))))))</f>
        <v>0.8</v>
      </c>
      <c r="R466" s="393" t="s">
        <v>787</v>
      </c>
      <c r="S466" s="394" t="str">
        <f>IF(OR($R466=[3]Tabla_Impacto!$D$24,$R466=[3]Tabla_Impacto!$D$27,$R466=[3]Tabla_Impacto!$J$24,$R466=[3]Tabla_Impacto!$P$26,$R466=[3]Tabla_Impacto!$V$26,$R466=[3]Tabla_Impacto!$AB$26),"Leve",IF(OR($R466=[3]Tabla_Impacto!$E$24,$R466=[3]Tabla_Impacto!$E$27,$R466=[3]Tabla_Impacto!$K$24,$R466=[3]Tabla_Impacto!$Q$26,$R466=[3]Tabla_Impacto!$W$26,$R466=[3]Tabla_Impacto!$AC$26),"Menor",IF(OR($R466=[3]Tabla_Impacto!$F$24,$R466=[3]Tabla_Impacto!$F$27,$R466=[3]Tabla_Impacto!$L$24,$R466=[3]Tabla_Impacto!$R$26,$R466=[3]Tabla_Impacto!$X$26,$R466=[3]Tabla_Impacto!$AD$26),"Moderado",IF(OR($R466=[3]Tabla_Impacto!$G$24,$R466=[3]Tabla_Impacto!$G$27,$R466=[3]Tabla_Impacto!$M$24,$R466=[3]Tabla_Impacto!$S$26,$R466=[3]Tabla_Impacto!$Y$26,$R466=[3]Tabla_Impacto!$AE$26),"Mayor",IF(OR($R466=[3]Tabla_Impacto!$H$24,$R466=[3]Tabla_Impacto!$H$27,$R466=[3]Tabla_Impacto!$N$24,$R466=[3]Tabla_Impacto!$T$26,$R466=[3]Tabla_Impacto!$Z$26,$R466=[3]Tabla_Impacto!$AF$26),"Catastrófico","")))))</f>
        <v>Catastrófico</v>
      </c>
      <c r="T466" s="385">
        <f t="shared" ref="T466" si="636">IF(S466="","",IF(S466="Leve",0.2,IF(S466="Menor",0.4,IF(S466="Moderado",0.6,IF(S466="Mayor",0.8,IF(S466="Catastrófico",1,))))))</f>
        <v>1</v>
      </c>
      <c r="U466" s="386" t="str">
        <f t="shared" ref="U466" si="637">IF(OR(AND(P466="Muy Baja",S466="Leve"),AND(P466="Muy Baja",S466="Menor"),AND(P466="Baja",S466="Leve")),"Bajo",IF(OR(AND(P466="Muy baja",S466="Moderado"),AND(P466="Baja",S466="Menor"),AND(P466="Baja",S466="Moderado"),AND(P466="Media",S466="Leve"),AND(P466="Media",S466="Menor"),AND(P466="Media",S466="Moderado"),AND(P466="Alta",S466="Leve"),AND(P466="Alta",S466="Menor")),"Moderado",IF(OR(AND(P466="Muy Baja",S466="Mayor"),AND(P466="Baja",S466="Mayor"),AND(P466="Media",S466="Mayor"),AND(P466="Alta",S466="Moderado"),AND(P466="Alta",S466="Mayor"),AND(P466="Muy Alta",S466="Leve"),AND(P466="Muy Alta",S466="Menor"),AND(P466="Muy Alta",S466="Moderado"),AND(P466="Muy Alta",S466="Mayor")),"Alto",IF(OR(AND(P466="Muy Baja",S466="Catastrófico"),AND(P466="Baja",S466="Catastrófico"),AND(P466="Media",S466="Catastrófico"),AND(P466="Alta",S466="Catastrófico"),AND(P466="Muy Alta",S466="Catastrófico")),"Extremo",""))))</f>
        <v>Extremo</v>
      </c>
      <c r="V466" s="114" t="s">
        <v>91</v>
      </c>
      <c r="W466" s="116" t="s">
        <v>743</v>
      </c>
      <c r="X466" s="117" t="s">
        <v>2192</v>
      </c>
      <c r="Y466" s="118" t="s">
        <v>745</v>
      </c>
      <c r="Z466" s="119" t="s">
        <v>240</v>
      </c>
      <c r="AA466" s="120" t="str">
        <f t="shared" si="454"/>
        <v>Probabilidad</v>
      </c>
      <c r="AB466" s="121" t="s">
        <v>727</v>
      </c>
      <c r="AC466" s="121" t="s">
        <v>728</v>
      </c>
      <c r="AD466" s="122" t="str">
        <f t="shared" si="452"/>
        <v>40%</v>
      </c>
      <c r="AE466" s="121" t="s">
        <v>729</v>
      </c>
      <c r="AF466" s="121" t="s">
        <v>730</v>
      </c>
      <c r="AG466" s="121" t="s">
        <v>731</v>
      </c>
      <c r="AH466" s="123">
        <f>IFERROR(IF(AA466="Probabilidad",(Q466-(+Q466*AD466)),IF(AA466="Impacto",Q466,"")),"")</f>
        <v>0.48</v>
      </c>
      <c r="AI466" s="122">
        <f t="shared" si="453"/>
        <v>0.48</v>
      </c>
      <c r="AJ466" s="387" t="str">
        <f t="shared" ref="AJ466" si="638">IFERROR(IF(AK466="","",IF(AK466&lt;=0.2,"Muy Baja",IF(AK466&lt;=0.4,"Baja",IF(AK466&lt;=0.6,"Media",IF(AK466&lt;=0.8,"Alta","Muy Alta"))))),"")</f>
        <v>Muy Baja</v>
      </c>
      <c r="AK466" s="388">
        <f t="shared" ref="AK466" si="639">IFERROR(LOOKUP(MAX(AI466:AI472)+1,(AI466:AI472)),"")</f>
        <v>8.4671999999999997E-2</v>
      </c>
      <c r="AL466" s="124">
        <f>IFERROR(IF(AA466="Impacto",(T466-(+T466*AD466)),IF(AA466="Probabilidad",T466,"")),"")</f>
        <v>1</v>
      </c>
      <c r="AM466" s="389" t="str">
        <f t="shared" ref="AM466" si="640">IFERROR(IF(AN466="","",IF(AN466&lt;=0.2,"Leve",IF(AN466&lt;=0.4,"Menor",IF(AN466&lt;=0.6,"Moderado",IF(AN466&lt;=0.8,"Mayor","Catastrófico"))))),"")</f>
        <v>Catastrófico</v>
      </c>
      <c r="AN466" s="388">
        <f t="shared" ref="AN466" si="641">IFERROR(LOOKUP(MAX(AL466:AL472)+1,(AL466:AL472)),"")</f>
        <v>1</v>
      </c>
      <c r="AO466" s="384" t="str">
        <f t="shared" ref="AO466" si="642">IFERROR(IF(OR(AND(AJ466="Muy Baja",AM466="Leve"),AND(AJ466="Muy Baja",AM466="Menor"),AND(AJ466="Baja",AM466="Leve")),"Bajo",IF(OR(AND(AJ466="Muy baja",AM466="Moderado"),AND(AJ466="Baja",AM466="Menor"),AND(AJ466="Baja",AM466="Moderado"),AND(AJ466="Media",AM466="Leve"),AND(AJ466="Media",AM466="Menor"),AND(AJ466="Media",AM466="Moderado"),AND(AJ466="Alta",AM466="Leve"),AND(AJ466="Alta",AM466="Menor")),"Moderado",IF(OR(AND(AJ466="Muy Baja",AM466="Mayor"),AND(AJ466="Baja",AM466="Mayor"),AND(AJ466="Media",AM466="Mayor"),AND(AJ466="Alta",AM466="Moderado"),AND(AJ466="Alta",AM466="Mayor"),AND(AJ466="Muy Alta",AM466="Leve"),AND(AJ466="Muy Alta",AM466="Menor"),AND(AJ466="Muy Alta",AM466="Moderado"),AND(AJ466="Muy Alta",AM466="Mayor")),"Alto",IF(OR(AND(AJ466="Muy Baja",AM466="Catastrófico"),AND(AJ466="Baja",AM466="Catastrófico"),AND(AJ466="Media",AM466="Catastrófico"),AND(AJ466="Alta",AM466="Catastrófico"),AND(AJ466="Muy Alta",AM466="Catastrófico")),"Extremo","")))),"")</f>
        <v>Extremo</v>
      </c>
      <c r="AP466" s="367" t="s">
        <v>104</v>
      </c>
      <c r="AQ466" s="125" t="s">
        <v>105</v>
      </c>
      <c r="AR466" s="119" t="s">
        <v>94</v>
      </c>
      <c r="AS466" s="119" t="s">
        <v>94</v>
      </c>
      <c r="AT466" s="135" t="s">
        <v>94</v>
      </c>
      <c r="AU466" s="127" t="s">
        <v>94</v>
      </c>
      <c r="AV466" s="370" t="s">
        <v>2193</v>
      </c>
      <c r="AW466" s="114" t="s">
        <v>91</v>
      </c>
      <c r="AX466" s="264" t="s">
        <v>2866</v>
      </c>
      <c r="AY466" s="265" t="s">
        <v>3820</v>
      </c>
      <c r="AZ466" s="265" t="s">
        <v>3812</v>
      </c>
      <c r="BA466" s="125" t="s">
        <v>105</v>
      </c>
      <c r="BB466" s="128"/>
      <c r="BC466" s="128"/>
      <c r="BD466" s="128"/>
      <c r="BE466" s="373" t="s">
        <v>2891</v>
      </c>
      <c r="BF466" s="373"/>
      <c r="BG466" s="373"/>
      <c r="BH466" s="182"/>
    </row>
    <row r="467" spans="1:60" s="133" customFormat="1" ht="78" customHeight="1">
      <c r="A467" s="430">
        <v>145</v>
      </c>
      <c r="B467" s="379" t="s">
        <v>712</v>
      </c>
      <c r="C467" s="367"/>
      <c r="D467" s="379" t="s">
        <v>231</v>
      </c>
      <c r="E467" s="379" t="s">
        <v>232</v>
      </c>
      <c r="F467" s="427"/>
      <c r="G467" s="367"/>
      <c r="H467" s="516"/>
      <c r="I467" s="369"/>
      <c r="J467" s="114" t="s">
        <v>735</v>
      </c>
      <c r="K467" s="115" t="s">
        <v>2194</v>
      </c>
      <c r="L467" s="369"/>
      <c r="M467" s="369"/>
      <c r="N467" s="398"/>
      <c r="O467" s="369"/>
      <c r="P467" s="391"/>
      <c r="Q467" s="385"/>
      <c r="R467" s="393"/>
      <c r="S467" s="394"/>
      <c r="T467" s="385"/>
      <c r="U467" s="386"/>
      <c r="V467" s="114" t="s">
        <v>112</v>
      </c>
      <c r="W467" s="116" t="s">
        <v>2195</v>
      </c>
      <c r="X467" s="161" t="s">
        <v>2196</v>
      </c>
      <c r="Y467" s="162" t="s">
        <v>94</v>
      </c>
      <c r="Z467" s="128" t="s">
        <v>240</v>
      </c>
      <c r="AA467" s="120" t="str">
        <f t="shared" si="454"/>
        <v>Probabilidad</v>
      </c>
      <c r="AB467" s="121" t="s">
        <v>727</v>
      </c>
      <c r="AC467" s="121" t="s">
        <v>728</v>
      </c>
      <c r="AD467" s="122" t="str">
        <f t="shared" si="452"/>
        <v>40%</v>
      </c>
      <c r="AE467" s="121" t="s">
        <v>954</v>
      </c>
      <c r="AF467" s="121" t="s">
        <v>730</v>
      </c>
      <c r="AG467" s="121" t="s">
        <v>731</v>
      </c>
      <c r="AH467" s="123">
        <f>IFERROR(IF(AND(AA466="Probabilidad",AA467="Probabilidad"),(AI466-(+AI466*AD467)),IF(AND(AA467="Probabilidad",AA466="Impacto"),(AI466-(+AI466*AD467)),IF(AA467="Impacto",AI466,""))),"")</f>
        <v>0.28799999999999998</v>
      </c>
      <c r="AI467" s="122">
        <f t="shared" si="453"/>
        <v>0.28799999999999998</v>
      </c>
      <c r="AJ467" s="387"/>
      <c r="AK467" s="388"/>
      <c r="AL467" s="124">
        <f t="shared" ref="AL467:AL472" si="643">IFERROR(IF(AND(AA466="Impacto",AA467="Impacto"),(AL466-(+AL466*AD467)),IF(AND(AA467="Impacto",AA466="Probabilidad"),(AL466-(+AL466*AD467)),IF(AA467="Probabilidad",AL466,""))),"")</f>
        <v>1</v>
      </c>
      <c r="AM467" s="389"/>
      <c r="AN467" s="388"/>
      <c r="AO467" s="384"/>
      <c r="AP467" s="367"/>
      <c r="AQ467" s="125" t="s">
        <v>118</v>
      </c>
      <c r="AR467" s="119" t="s">
        <v>2197</v>
      </c>
      <c r="AS467" s="119" t="s">
        <v>240</v>
      </c>
      <c r="AT467" s="135" t="s">
        <v>747</v>
      </c>
      <c r="AU467" s="127" t="s">
        <v>733</v>
      </c>
      <c r="AV467" s="371"/>
      <c r="AW467" s="114" t="s">
        <v>112</v>
      </c>
      <c r="AX467" s="264" t="s">
        <v>2866</v>
      </c>
      <c r="AY467" s="265" t="s">
        <v>3821</v>
      </c>
      <c r="AZ467" s="265" t="s">
        <v>3813</v>
      </c>
      <c r="BA467" s="125" t="s">
        <v>118</v>
      </c>
      <c r="BB467" s="128" t="s">
        <v>2866</v>
      </c>
      <c r="BC467" s="299" t="s">
        <v>3932</v>
      </c>
      <c r="BD467" s="299" t="s">
        <v>3941</v>
      </c>
      <c r="BE467" s="373"/>
      <c r="BF467" s="373"/>
      <c r="BG467" s="373"/>
      <c r="BH467" s="182"/>
    </row>
    <row r="468" spans="1:60" s="133" customFormat="1" ht="74.25" customHeight="1">
      <c r="A468" s="430">
        <v>145</v>
      </c>
      <c r="B468" s="379" t="s">
        <v>712</v>
      </c>
      <c r="C468" s="367"/>
      <c r="D468" s="379" t="s">
        <v>231</v>
      </c>
      <c r="E468" s="379" t="s">
        <v>232</v>
      </c>
      <c r="F468" s="427"/>
      <c r="G468" s="367"/>
      <c r="H468" s="516"/>
      <c r="I468" s="369"/>
      <c r="J468" s="114" t="s">
        <v>741</v>
      </c>
      <c r="K468" s="115" t="s">
        <v>2198</v>
      </c>
      <c r="L468" s="369"/>
      <c r="M468" s="369"/>
      <c r="N468" s="398"/>
      <c r="O468" s="369"/>
      <c r="P468" s="391"/>
      <c r="Q468" s="385"/>
      <c r="R468" s="393"/>
      <c r="S468" s="394"/>
      <c r="T468" s="385"/>
      <c r="U468" s="386"/>
      <c r="V468" s="114" t="s">
        <v>124</v>
      </c>
      <c r="W468" s="116" t="s">
        <v>2199</v>
      </c>
      <c r="X468" s="161" t="s">
        <v>2200</v>
      </c>
      <c r="Y468" s="162" t="s">
        <v>94</v>
      </c>
      <c r="Z468" s="128" t="s">
        <v>240</v>
      </c>
      <c r="AA468" s="120" t="str">
        <f t="shared" si="454"/>
        <v>Probabilidad</v>
      </c>
      <c r="AB468" s="121" t="s">
        <v>727</v>
      </c>
      <c r="AC468" s="121" t="s">
        <v>728</v>
      </c>
      <c r="AD468" s="122" t="str">
        <f t="shared" si="452"/>
        <v>40%</v>
      </c>
      <c r="AE468" s="121" t="s">
        <v>954</v>
      </c>
      <c r="AF468" s="121" t="s">
        <v>730</v>
      </c>
      <c r="AG468" s="121" t="s">
        <v>731</v>
      </c>
      <c r="AH468" s="123">
        <f t="shared" ref="AH468:AH472" si="644">IFERROR(IF(AND(AA467="Probabilidad",AA468="Probabilidad"),(AI467-(+AI467*AD468)),IF(AND(AA468="Probabilidad",AA467="Impacto"),(AI467-(+AI467*AD468)),IF(AA468="Impacto",AI467,""))),"")</f>
        <v>0.17279999999999998</v>
      </c>
      <c r="AI468" s="122">
        <f t="shared" si="453"/>
        <v>0.17279999999999998</v>
      </c>
      <c r="AJ468" s="387"/>
      <c r="AK468" s="388"/>
      <c r="AL468" s="124">
        <f t="shared" si="643"/>
        <v>1</v>
      </c>
      <c r="AM468" s="389"/>
      <c r="AN468" s="388"/>
      <c r="AO468" s="384"/>
      <c r="AP468" s="367"/>
      <c r="AQ468" s="125" t="s">
        <v>128</v>
      </c>
      <c r="AR468" s="119" t="s">
        <v>2201</v>
      </c>
      <c r="AS468" s="119" t="s">
        <v>240</v>
      </c>
      <c r="AT468" s="135" t="s">
        <v>747</v>
      </c>
      <c r="AU468" s="127" t="s">
        <v>733</v>
      </c>
      <c r="AV468" s="371"/>
      <c r="AW468" s="114" t="s">
        <v>124</v>
      </c>
      <c r="AX468" s="264" t="s">
        <v>2866</v>
      </c>
      <c r="AY468" s="265" t="s">
        <v>3822</v>
      </c>
      <c r="AZ468" s="265" t="s">
        <v>3823</v>
      </c>
      <c r="BA468" s="125" t="s">
        <v>128</v>
      </c>
      <c r="BB468" s="128" t="s">
        <v>2866</v>
      </c>
      <c r="BC468" s="299" t="s">
        <v>3942</v>
      </c>
      <c r="BD468" s="299" t="s">
        <v>3943</v>
      </c>
      <c r="BE468" s="373"/>
      <c r="BF468" s="373"/>
      <c r="BG468" s="373"/>
      <c r="BH468" s="182"/>
    </row>
    <row r="469" spans="1:60" s="133" customFormat="1" ht="63.95" customHeight="1">
      <c r="A469" s="430">
        <v>145</v>
      </c>
      <c r="B469" s="379" t="s">
        <v>712</v>
      </c>
      <c r="C469" s="367"/>
      <c r="D469" s="379" t="s">
        <v>231</v>
      </c>
      <c r="E469" s="379" t="s">
        <v>232</v>
      </c>
      <c r="F469" s="427"/>
      <c r="G469" s="367"/>
      <c r="H469" s="516"/>
      <c r="I469" s="369"/>
      <c r="J469" s="114" t="s">
        <v>749</v>
      </c>
      <c r="K469" s="115" t="s">
        <v>2202</v>
      </c>
      <c r="L469" s="369"/>
      <c r="M469" s="369"/>
      <c r="N469" s="398"/>
      <c r="O469" s="369"/>
      <c r="P469" s="391"/>
      <c r="Q469" s="385"/>
      <c r="R469" s="393"/>
      <c r="S469" s="394"/>
      <c r="T469" s="385"/>
      <c r="U469" s="386"/>
      <c r="V469" s="114" t="s">
        <v>131</v>
      </c>
      <c r="W469" s="116" t="s">
        <v>2203</v>
      </c>
      <c r="X469" s="117" t="s">
        <v>2204</v>
      </c>
      <c r="Y469" s="118" t="s">
        <v>94</v>
      </c>
      <c r="Z469" s="119" t="s">
        <v>311</v>
      </c>
      <c r="AA469" s="120" t="str">
        <f t="shared" si="454"/>
        <v>Probabilidad</v>
      </c>
      <c r="AB469" s="121" t="s">
        <v>740</v>
      </c>
      <c r="AC469" s="121" t="s">
        <v>728</v>
      </c>
      <c r="AD469" s="122" t="str">
        <f t="shared" si="452"/>
        <v>30%</v>
      </c>
      <c r="AE469" s="121" t="s">
        <v>954</v>
      </c>
      <c r="AF469" s="121" t="s">
        <v>730</v>
      </c>
      <c r="AG469" s="121" t="s">
        <v>731</v>
      </c>
      <c r="AH469" s="123">
        <f t="shared" si="644"/>
        <v>0.12095999999999998</v>
      </c>
      <c r="AI469" s="122">
        <f t="shared" si="453"/>
        <v>0.12095999999999998</v>
      </c>
      <c r="AJ469" s="387"/>
      <c r="AK469" s="388"/>
      <c r="AL469" s="124">
        <f t="shared" si="643"/>
        <v>1</v>
      </c>
      <c r="AM469" s="389"/>
      <c r="AN469" s="388"/>
      <c r="AO469" s="384"/>
      <c r="AP469" s="367"/>
      <c r="AQ469" s="125" t="s">
        <v>136</v>
      </c>
      <c r="AR469" s="119" t="s">
        <v>732</v>
      </c>
      <c r="AS469" s="119" t="s">
        <v>311</v>
      </c>
      <c r="AT469" s="126">
        <v>44805</v>
      </c>
      <c r="AU469" s="127" t="s">
        <v>733</v>
      </c>
      <c r="AV469" s="371"/>
      <c r="AW469" s="114" t="s">
        <v>131</v>
      </c>
      <c r="AX469" s="264" t="s">
        <v>2867</v>
      </c>
      <c r="AY469" s="265" t="s">
        <v>3798</v>
      </c>
      <c r="AZ469" s="265" t="s">
        <v>3799</v>
      </c>
      <c r="BA469" s="125" t="s">
        <v>136</v>
      </c>
      <c r="BB469" s="264" t="s">
        <v>2867</v>
      </c>
      <c r="BC469" s="265" t="s">
        <v>3425</v>
      </c>
      <c r="BD469" s="265" t="s">
        <v>3426</v>
      </c>
      <c r="BE469" s="373"/>
      <c r="BF469" s="373"/>
      <c r="BG469" s="373"/>
      <c r="BH469" s="182"/>
    </row>
    <row r="470" spans="1:60" s="133" customFormat="1" ht="181.5" customHeight="1">
      <c r="A470" s="430">
        <v>145</v>
      </c>
      <c r="B470" s="379" t="s">
        <v>712</v>
      </c>
      <c r="C470" s="367"/>
      <c r="D470" s="379" t="s">
        <v>231</v>
      </c>
      <c r="E470" s="379" t="s">
        <v>232</v>
      </c>
      <c r="F470" s="427"/>
      <c r="G470" s="367"/>
      <c r="H470" s="516"/>
      <c r="I470" s="369"/>
      <c r="J470" s="114" t="s">
        <v>756</v>
      </c>
      <c r="K470" s="115" t="s">
        <v>2205</v>
      </c>
      <c r="L470" s="369"/>
      <c r="M470" s="369"/>
      <c r="N470" s="398"/>
      <c r="O470" s="369"/>
      <c r="P470" s="391"/>
      <c r="Q470" s="385"/>
      <c r="R470" s="393"/>
      <c r="S470" s="394"/>
      <c r="T470" s="385"/>
      <c r="U470" s="386"/>
      <c r="V470" s="114" t="s">
        <v>139</v>
      </c>
      <c r="W470" s="116" t="s">
        <v>2206</v>
      </c>
      <c r="X470" s="117" t="s">
        <v>2207</v>
      </c>
      <c r="Y470" s="118" t="s">
        <v>94</v>
      </c>
      <c r="Z470" s="119" t="s">
        <v>240</v>
      </c>
      <c r="AA470" s="120" t="str">
        <f t="shared" si="454"/>
        <v>Probabilidad</v>
      </c>
      <c r="AB470" s="121" t="s">
        <v>740</v>
      </c>
      <c r="AC470" s="121" t="s">
        <v>728</v>
      </c>
      <c r="AD470" s="122" t="str">
        <f t="shared" si="452"/>
        <v>30%</v>
      </c>
      <c r="AE470" s="121" t="s">
        <v>954</v>
      </c>
      <c r="AF470" s="121" t="s">
        <v>730</v>
      </c>
      <c r="AG470" s="121" t="s">
        <v>731</v>
      </c>
      <c r="AH470" s="123">
        <f t="shared" si="644"/>
        <v>8.4671999999999997E-2</v>
      </c>
      <c r="AI470" s="122">
        <f t="shared" si="453"/>
        <v>8.4671999999999997E-2</v>
      </c>
      <c r="AJ470" s="387"/>
      <c r="AK470" s="388"/>
      <c r="AL470" s="124">
        <f t="shared" si="643"/>
        <v>1</v>
      </c>
      <c r="AM470" s="389"/>
      <c r="AN470" s="388"/>
      <c r="AO470" s="384"/>
      <c r="AP470" s="367"/>
      <c r="AQ470" s="125" t="s">
        <v>145</v>
      </c>
      <c r="AR470" s="119" t="s">
        <v>2208</v>
      </c>
      <c r="AS470" s="119" t="s">
        <v>2209</v>
      </c>
      <c r="AT470" s="126" t="s">
        <v>747</v>
      </c>
      <c r="AU470" s="127" t="s">
        <v>733</v>
      </c>
      <c r="AV470" s="371"/>
      <c r="AW470" s="114" t="s">
        <v>139</v>
      </c>
      <c r="AX470" s="264" t="s">
        <v>2866</v>
      </c>
      <c r="AY470" s="265" t="s">
        <v>3824</v>
      </c>
      <c r="AZ470" s="265" t="s">
        <v>3825</v>
      </c>
      <c r="BA470" s="125" t="s">
        <v>145</v>
      </c>
      <c r="BB470" s="128" t="s">
        <v>2866</v>
      </c>
      <c r="BC470" s="280" t="s">
        <v>3944</v>
      </c>
      <c r="BD470" s="299" t="s">
        <v>3933</v>
      </c>
      <c r="BE470" s="373"/>
      <c r="BF470" s="373"/>
      <c r="BG470" s="373"/>
      <c r="BH470" s="182"/>
    </row>
    <row r="471" spans="1:60" s="133" customFormat="1" ht="48" customHeight="1">
      <c r="A471" s="430">
        <v>145</v>
      </c>
      <c r="B471" s="379" t="s">
        <v>712</v>
      </c>
      <c r="C471" s="367"/>
      <c r="D471" s="379" t="s">
        <v>231</v>
      </c>
      <c r="E471" s="379" t="s">
        <v>232</v>
      </c>
      <c r="F471" s="427"/>
      <c r="G471" s="367"/>
      <c r="H471" s="516"/>
      <c r="I471" s="369"/>
      <c r="J471" s="114" t="s">
        <v>757</v>
      </c>
      <c r="K471" s="115"/>
      <c r="L471" s="369"/>
      <c r="M471" s="369"/>
      <c r="N471" s="398"/>
      <c r="O471" s="369"/>
      <c r="P471" s="391"/>
      <c r="Q471" s="385"/>
      <c r="R471" s="393"/>
      <c r="S471" s="394"/>
      <c r="T471" s="385"/>
      <c r="U471" s="386"/>
      <c r="V471" s="114" t="s">
        <v>150</v>
      </c>
      <c r="W471" s="116"/>
      <c r="X471" s="117"/>
      <c r="Y471" s="118"/>
      <c r="Z471" s="116"/>
      <c r="AA471" s="120" t="str">
        <f t="shared" si="454"/>
        <v/>
      </c>
      <c r="AB471" s="121"/>
      <c r="AC471" s="121"/>
      <c r="AD471" s="122" t="str">
        <f t="shared" si="452"/>
        <v/>
      </c>
      <c r="AE471" s="121"/>
      <c r="AF471" s="121"/>
      <c r="AG471" s="121"/>
      <c r="AH471" s="123" t="str">
        <f t="shared" si="644"/>
        <v/>
      </c>
      <c r="AI471" s="122" t="str">
        <f t="shared" si="453"/>
        <v/>
      </c>
      <c r="AJ471" s="387"/>
      <c r="AK471" s="388"/>
      <c r="AL471" s="124" t="str">
        <f t="shared" si="643"/>
        <v/>
      </c>
      <c r="AM471" s="389"/>
      <c r="AN471" s="388"/>
      <c r="AO471" s="384"/>
      <c r="AP471" s="367"/>
      <c r="AQ471" s="125" t="s">
        <v>155</v>
      </c>
      <c r="AR471" s="119"/>
      <c r="AS471" s="119"/>
      <c r="AT471" s="126"/>
      <c r="AU471" s="119"/>
      <c r="AV471" s="371"/>
      <c r="AW471" s="114" t="s">
        <v>150</v>
      </c>
      <c r="AX471" s="128"/>
      <c r="AY471" s="129"/>
      <c r="AZ471" s="130"/>
      <c r="BA471" s="125" t="s">
        <v>155</v>
      </c>
      <c r="BB471" s="128"/>
      <c r="BC471" s="128"/>
      <c r="BD471" s="128"/>
      <c r="BE471" s="373"/>
      <c r="BF471" s="373"/>
      <c r="BG471" s="373"/>
      <c r="BH471" s="182"/>
    </row>
    <row r="472" spans="1:60" s="133" customFormat="1" ht="48" customHeight="1">
      <c r="A472" s="431">
        <v>145</v>
      </c>
      <c r="B472" s="380" t="s">
        <v>712</v>
      </c>
      <c r="C472" s="367"/>
      <c r="D472" s="380" t="s">
        <v>231</v>
      </c>
      <c r="E472" s="380" t="s">
        <v>232</v>
      </c>
      <c r="F472" s="427"/>
      <c r="G472" s="367"/>
      <c r="H472" s="516"/>
      <c r="I472" s="369"/>
      <c r="J472" s="114" t="s">
        <v>758</v>
      </c>
      <c r="K472" s="115"/>
      <c r="L472" s="369"/>
      <c r="M472" s="369"/>
      <c r="N472" s="398"/>
      <c r="O472" s="369"/>
      <c r="P472" s="392"/>
      <c r="Q472" s="385"/>
      <c r="R472" s="393"/>
      <c r="S472" s="394"/>
      <c r="T472" s="385"/>
      <c r="U472" s="386"/>
      <c r="V472" s="114" t="s">
        <v>161</v>
      </c>
      <c r="W472" s="116"/>
      <c r="X472" s="117"/>
      <c r="Y472" s="118"/>
      <c r="Z472" s="116"/>
      <c r="AA472" s="120" t="str">
        <f t="shared" si="454"/>
        <v/>
      </c>
      <c r="AB472" s="121"/>
      <c r="AC472" s="121"/>
      <c r="AD472" s="122" t="str">
        <f t="shared" si="452"/>
        <v/>
      </c>
      <c r="AE472" s="121"/>
      <c r="AF472" s="121"/>
      <c r="AG472" s="121"/>
      <c r="AH472" s="123" t="str">
        <f t="shared" si="644"/>
        <v/>
      </c>
      <c r="AI472" s="122" t="str">
        <f t="shared" si="453"/>
        <v/>
      </c>
      <c r="AJ472" s="387"/>
      <c r="AK472" s="388"/>
      <c r="AL472" s="124" t="str">
        <f t="shared" si="643"/>
        <v/>
      </c>
      <c r="AM472" s="389"/>
      <c r="AN472" s="388"/>
      <c r="AO472" s="384"/>
      <c r="AP472" s="367"/>
      <c r="AQ472" s="125" t="s">
        <v>162</v>
      </c>
      <c r="AR472" s="119"/>
      <c r="AS472" s="119"/>
      <c r="AT472" s="126"/>
      <c r="AU472" s="119"/>
      <c r="AV472" s="372"/>
      <c r="AW472" s="114" t="s">
        <v>161</v>
      </c>
      <c r="AX472" s="128"/>
      <c r="AY472" s="129"/>
      <c r="AZ472" s="130"/>
      <c r="BA472" s="125" t="s">
        <v>162</v>
      </c>
      <c r="BB472" s="128"/>
      <c r="BC472" s="128"/>
      <c r="BD472" s="128"/>
      <c r="BE472" s="373"/>
      <c r="BF472" s="373"/>
      <c r="BG472" s="373"/>
      <c r="BH472" s="182"/>
    </row>
    <row r="473" spans="1:60" s="132" customFormat="1" ht="89.1" customHeight="1">
      <c r="A473" s="429">
        <v>146</v>
      </c>
      <c r="B473" s="378" t="s">
        <v>712</v>
      </c>
      <c r="C473" s="367" t="s">
        <v>713</v>
      </c>
      <c r="D473" s="378" t="s">
        <v>231</v>
      </c>
      <c r="E473" s="378" t="s">
        <v>232</v>
      </c>
      <c r="F473" s="427" t="s">
        <v>714</v>
      </c>
      <c r="G473" s="367" t="s">
        <v>2187</v>
      </c>
      <c r="H473" s="516" t="str">
        <f>IF(B473="Seguridad_Información","Posibilidad de "&amp;C473&amp;"con "&amp;M473&amp;" "&amp;"por"&amp;" "&amp;I473&amp;" "&amp;"debido a"&amp;" "&amp;L473,"Posibilidad de"&amp;" "&amp;M473&amp;" "&amp;"por"&amp;" "&amp;I473&amp;" debido a"&amp;" "&amp;L473)</f>
        <v xml:space="preserve">Posibilidad de Afectación Económica y Reputacional por el pago indebido de las primas de las pólizas debido a control inadecuado de recaudo y/o contratos terminados </v>
      </c>
      <c r="I473" s="497" t="s">
        <v>2210</v>
      </c>
      <c r="J473" s="114" t="s">
        <v>717</v>
      </c>
      <c r="K473" s="115" t="s">
        <v>2211</v>
      </c>
      <c r="L473" s="369" t="s">
        <v>2212</v>
      </c>
      <c r="M473" s="369" t="s">
        <v>763</v>
      </c>
      <c r="N473" s="397" t="s">
        <v>2213</v>
      </c>
      <c r="O473" s="369" t="s">
        <v>722</v>
      </c>
      <c r="P473" s="390" t="str">
        <f>IF(OR($O473=[3]Tabla_Probabilidad!$D$30,$O473=[3]Tabla_Probabilidad!$D$32,$O473=[3]Tabla_Probabilidad!$J$32),"Muy Baja",IF(OR($O473=[3]Tabla_Probabilidad!$E$30,$O473=[3]Tabla_Probabilidad!$E$32,$O473=[3]Tabla_Probabilidad!$K$32),"Baja",IF(OR($O473=[3]Tabla_Probabilidad!$F$30,$O473=[3]Tabla_Probabilidad!$F$32,$O473=[3]Tabla_Probabilidad!$L$32),"Media",IF(OR($O473=[3]Tabla_Probabilidad!$G$30,$O473=[3]Tabla_Probabilidad!$G$32,$O473=[3]Tabla_Probabilidad!$M$32),"Alta",IF(OR($O473=[3]Tabla_Probabilidad!$H$30,$O473=[3]Tabla_Probabilidad!$H$32,$O473=[3]Tabla_Probabilidad!$N$32),"Muy Alta","")))))</f>
        <v>Media</v>
      </c>
      <c r="Q473" s="385">
        <f t="shared" ref="Q473" si="645">IF(P473="","",IF(P473="Muy Baja",0.2,IF(P473="Baja",0.4,IF(P473="Media",0.6,IF(P473="Alta",0.8,IF(P473="Muy Alta",1,))))))</f>
        <v>0.6</v>
      </c>
      <c r="R473" s="393" t="s">
        <v>766</v>
      </c>
      <c r="S473" s="394" t="str">
        <f>IF(OR($R473=[3]Tabla_Impacto!$D$24,$R473=[3]Tabla_Impacto!$D$27,$R473=[3]Tabla_Impacto!$J$24,$R473=[3]Tabla_Impacto!$P$26,$R473=[3]Tabla_Impacto!$V$26,$R473=[3]Tabla_Impacto!$AB$26),"Leve",IF(OR($R473=[3]Tabla_Impacto!$E$24,$R473=[3]Tabla_Impacto!$E$27,$R473=[3]Tabla_Impacto!$K$24,$R473=[3]Tabla_Impacto!$Q$26,$R473=[3]Tabla_Impacto!$W$26,$R473=[3]Tabla_Impacto!$AC$26),"Menor",IF(OR($R473=[3]Tabla_Impacto!$F$24,$R473=[3]Tabla_Impacto!$F$27,$R473=[3]Tabla_Impacto!$L$24,$R473=[3]Tabla_Impacto!$R$26,$R473=[3]Tabla_Impacto!$X$26,$R473=[3]Tabla_Impacto!$AD$26),"Moderado",IF(OR($R473=[3]Tabla_Impacto!$G$24,$R473=[3]Tabla_Impacto!$G$27,$R473=[3]Tabla_Impacto!$M$24,$R473=[3]Tabla_Impacto!$S$26,$R473=[3]Tabla_Impacto!$Y$26,$R473=[3]Tabla_Impacto!$AE$26),"Mayor",IF(OR($R473=[3]Tabla_Impacto!$H$24,$R473=[3]Tabla_Impacto!$H$27,$R473=[3]Tabla_Impacto!$N$24,$R473=[3]Tabla_Impacto!$T$26,$R473=[3]Tabla_Impacto!$Z$26,$R473=[3]Tabla_Impacto!$AF$26),"Catastrófico","")))))</f>
        <v>Mayor</v>
      </c>
      <c r="T473" s="385">
        <f t="shared" ref="T473" si="646">IF(S473="","",IF(S473="Leve",0.2,IF(S473="Menor",0.4,IF(S473="Moderado",0.6,IF(S473="Mayor",0.8,IF(S473="Catastrófico",1,))))))</f>
        <v>0.8</v>
      </c>
      <c r="U473" s="403" t="str">
        <f t="shared" ref="U473" si="647">IF(OR(AND(P473="Muy Baja",S473="Leve"),AND(P473="Muy Baja",S473="Menor"),AND(P473="Baja",S473="Leve")),"Bajo",IF(OR(AND(P473="Muy baja",S473="Moderado"),AND(P473="Baja",S473="Menor"),AND(P473="Baja",S473="Moderado"),AND(P473="Media",S473="Leve"),AND(P473="Media",S473="Menor"),AND(P473="Media",S473="Moderado"),AND(P473="Alta",S473="Leve"),AND(P473="Alta",S473="Menor")),"Moderado",IF(OR(AND(P473="Muy Baja",S473="Mayor"),AND(P473="Baja",S473="Mayor"),AND(P473="Media",S473="Mayor"),AND(P473="Alta",S473="Moderado"),AND(P473="Alta",S473="Mayor"),AND(P473="Muy Alta",S473="Leve"),AND(P473="Muy Alta",S473="Menor"),AND(P473="Muy Alta",S473="Moderado"),AND(P473="Muy Alta",S473="Mayor")),"Alto",IF(OR(AND(P473="Muy Baja",S473="Catastrófico"),AND(P473="Baja",S473="Catastrófico"),AND(P473="Media",S473="Catastrófico"),AND(P473="Alta",S473="Catastrófico"),AND(P473="Muy Alta",S473="Catastrófico")),"Extremo",""))))</f>
        <v>Alto</v>
      </c>
      <c r="V473" s="114" t="s">
        <v>91</v>
      </c>
      <c r="W473" s="116" t="s">
        <v>2214</v>
      </c>
      <c r="X473" s="117" t="s">
        <v>2215</v>
      </c>
      <c r="Y473" s="118" t="s">
        <v>94</v>
      </c>
      <c r="Z473" s="119" t="s">
        <v>240</v>
      </c>
      <c r="AA473" s="120" t="str">
        <f t="shared" si="454"/>
        <v>Probabilidad</v>
      </c>
      <c r="AB473" s="121" t="s">
        <v>740</v>
      </c>
      <c r="AC473" s="121" t="s">
        <v>728</v>
      </c>
      <c r="AD473" s="122" t="str">
        <f t="shared" si="452"/>
        <v>30%</v>
      </c>
      <c r="AE473" s="121" t="s">
        <v>954</v>
      </c>
      <c r="AF473" s="121" t="s">
        <v>730</v>
      </c>
      <c r="AG473" s="121" t="s">
        <v>731</v>
      </c>
      <c r="AH473" s="123">
        <f>IFERROR(IF(AA473="Probabilidad",(Q473-(+Q473*AD473)),IF(AA473="Impacto",Q473,"")),"")</f>
        <v>0.42</v>
      </c>
      <c r="AI473" s="122">
        <f t="shared" si="453"/>
        <v>0.42</v>
      </c>
      <c r="AJ473" s="387" t="str">
        <f t="shared" ref="AJ473" si="648">IFERROR(IF(AK473="","",IF(AK473&lt;=0.2,"Muy Baja",IF(AK473&lt;=0.4,"Baja",IF(AK473&lt;=0.6,"Media",IF(AK473&lt;=0.8,"Alta","Muy Alta"))))),"")</f>
        <v>Baja</v>
      </c>
      <c r="AK473" s="388">
        <f t="shared" ref="AK473" si="649">IFERROR(LOOKUP(MAX(AI473:AI479)+1,(AI473:AI479)),"")</f>
        <v>0.20579999999999998</v>
      </c>
      <c r="AL473" s="124">
        <f>IFERROR(IF(AA473="Impacto",(T473-(+T473*AD473)),IF(AA473="Probabilidad",T473,"")),"")</f>
        <v>0.8</v>
      </c>
      <c r="AM473" s="389" t="str">
        <f t="shared" ref="AM473" si="650">IFERROR(IF(AN473="","",IF(AN473&lt;=0.2,"Leve",IF(AN473&lt;=0.4,"Menor",IF(AN473&lt;=0.6,"Moderado",IF(AN473&lt;=0.8,"Mayor","Catastrófico"))))),"")</f>
        <v>Moderado</v>
      </c>
      <c r="AN473" s="388">
        <f t="shared" ref="AN473" si="651">IFERROR(LOOKUP(MAX(AL473:AL479)+1,(AL473:AL479)),"")</f>
        <v>0.60000000000000009</v>
      </c>
      <c r="AO473" s="384" t="str">
        <f t="shared" ref="AO473" si="652">IFERROR(IF(OR(AND(AJ473="Muy Baja",AM473="Leve"),AND(AJ473="Muy Baja",AM473="Menor"),AND(AJ473="Baja",AM473="Leve")),"Bajo",IF(OR(AND(AJ473="Muy baja",AM473="Moderado"),AND(AJ473="Baja",AM473="Menor"),AND(AJ473="Baja",AM473="Moderado"),AND(AJ473="Media",AM473="Leve"),AND(AJ473="Media",AM473="Menor"),AND(AJ473="Media",AM473="Moderado"),AND(AJ473="Alta",AM473="Leve"),AND(AJ473="Alta",AM473="Menor")),"Moderado",IF(OR(AND(AJ473="Muy Baja",AM473="Mayor"),AND(AJ473="Baja",AM473="Mayor"),AND(AJ473="Media",AM473="Mayor"),AND(AJ473="Alta",AM473="Moderado"),AND(AJ473="Alta",AM473="Mayor"),AND(AJ473="Muy Alta",AM473="Leve"),AND(AJ473="Muy Alta",AM473="Menor"),AND(AJ473="Muy Alta",AM473="Moderado"),AND(AJ473="Muy Alta",AM473="Mayor")),"Alto",IF(OR(AND(AJ473="Muy Baja",AM473="Catastrófico"),AND(AJ473="Baja",AM473="Catastrófico"),AND(AJ473="Media",AM473="Catastrófico"),AND(AJ473="Alta",AM473="Catastrófico"),AND(AJ473="Muy Alta",AM473="Catastrófico")),"Extremo","")))),"")</f>
        <v>Moderado</v>
      </c>
      <c r="AP473" s="367" t="s">
        <v>104</v>
      </c>
      <c r="AQ473" s="125" t="s">
        <v>105</v>
      </c>
      <c r="AR473" s="119" t="s">
        <v>2216</v>
      </c>
      <c r="AS473" s="119" t="s">
        <v>311</v>
      </c>
      <c r="AT473" s="126" t="s">
        <v>2217</v>
      </c>
      <c r="AU473" s="127" t="s">
        <v>733</v>
      </c>
      <c r="AV473" s="370" t="s">
        <v>2218</v>
      </c>
      <c r="AW473" s="114" t="s">
        <v>91</v>
      </c>
      <c r="AX473" s="264" t="s">
        <v>2866</v>
      </c>
      <c r="AY473" s="265" t="s">
        <v>3826</v>
      </c>
      <c r="AZ473" s="265" t="s">
        <v>3827</v>
      </c>
      <c r="BA473" s="125" t="s">
        <v>105</v>
      </c>
      <c r="BB473" s="128"/>
      <c r="BC473" s="317"/>
      <c r="BD473" s="128"/>
      <c r="BE473" s="373" t="s">
        <v>2891</v>
      </c>
      <c r="BF473" s="373"/>
      <c r="BG473" s="374"/>
      <c r="BH473" s="131"/>
    </row>
    <row r="474" spans="1:60" s="133" customFormat="1" ht="71.099999999999994" customHeight="1">
      <c r="A474" s="430">
        <v>146</v>
      </c>
      <c r="B474" s="379" t="s">
        <v>712</v>
      </c>
      <c r="C474" s="367"/>
      <c r="D474" s="379" t="s">
        <v>231</v>
      </c>
      <c r="E474" s="379" t="s">
        <v>232</v>
      </c>
      <c r="F474" s="427"/>
      <c r="G474" s="367"/>
      <c r="H474" s="516"/>
      <c r="I474" s="498"/>
      <c r="J474" s="114" t="s">
        <v>735</v>
      </c>
      <c r="K474" s="115" t="s">
        <v>2219</v>
      </c>
      <c r="L474" s="369"/>
      <c r="M474" s="369"/>
      <c r="N474" s="398"/>
      <c r="O474" s="369"/>
      <c r="P474" s="391"/>
      <c r="Q474" s="385"/>
      <c r="R474" s="393"/>
      <c r="S474" s="394"/>
      <c r="T474" s="385"/>
      <c r="U474" s="404"/>
      <c r="V474" s="114" t="s">
        <v>112</v>
      </c>
      <c r="W474" s="116" t="s">
        <v>2220</v>
      </c>
      <c r="X474" s="117" t="s">
        <v>2221</v>
      </c>
      <c r="Y474" s="118" t="s">
        <v>94</v>
      </c>
      <c r="Z474" s="119" t="s">
        <v>311</v>
      </c>
      <c r="AA474" s="120" t="str">
        <f t="shared" si="454"/>
        <v>Probabilidad</v>
      </c>
      <c r="AB474" s="121" t="s">
        <v>740</v>
      </c>
      <c r="AC474" s="121" t="s">
        <v>728</v>
      </c>
      <c r="AD474" s="122" t="str">
        <f t="shared" si="452"/>
        <v>30%</v>
      </c>
      <c r="AE474" s="121" t="s">
        <v>954</v>
      </c>
      <c r="AF474" s="121" t="s">
        <v>730</v>
      </c>
      <c r="AG474" s="121" t="s">
        <v>731</v>
      </c>
      <c r="AH474" s="123">
        <f>IFERROR(IF(AND(AA473="Probabilidad",AA474="Probabilidad"),(AI473-(+AI473*AD474)),IF(AND(AA474="Probabilidad",AA473="Impacto"),(AI473-(+AI473*AD474)),IF(AA474="Impacto",AI473,""))),"")</f>
        <v>0.29399999999999998</v>
      </c>
      <c r="AI474" s="122">
        <f t="shared" si="453"/>
        <v>0.29399999999999998</v>
      </c>
      <c r="AJ474" s="387"/>
      <c r="AK474" s="388"/>
      <c r="AL474" s="124">
        <f t="shared" ref="AL474:AL479" si="653">IFERROR(IF(AND(AA473="Impacto",AA474="Impacto"),(AL473-(+AL473*AD474)),IF(AND(AA474="Impacto",AA473="Probabilidad"),(AL473-(+AL473*AD474)),IF(AA474="Probabilidad",AL473,""))),"")</f>
        <v>0.8</v>
      </c>
      <c r="AM474" s="389"/>
      <c r="AN474" s="388"/>
      <c r="AO474" s="384"/>
      <c r="AP474" s="367"/>
      <c r="AQ474" s="125" t="s">
        <v>118</v>
      </c>
      <c r="AR474" s="134" t="s">
        <v>94</v>
      </c>
      <c r="AS474" s="134" t="s">
        <v>94</v>
      </c>
      <c r="AT474" s="134" t="s">
        <v>94</v>
      </c>
      <c r="AU474" s="134" t="s">
        <v>94</v>
      </c>
      <c r="AV474" s="371"/>
      <c r="AW474" s="114" t="s">
        <v>112</v>
      </c>
      <c r="AX474" s="128"/>
      <c r="AY474" s="129" t="s">
        <v>2869</v>
      </c>
      <c r="AZ474" s="130"/>
      <c r="BA474" s="125" t="s">
        <v>118</v>
      </c>
      <c r="BB474" s="128"/>
      <c r="BC474" s="128"/>
      <c r="BD474" s="128"/>
      <c r="BE474" s="373"/>
      <c r="BF474" s="373"/>
      <c r="BG474" s="374"/>
      <c r="BH474" s="131"/>
    </row>
    <row r="475" spans="1:60" s="133" customFormat="1" ht="71.099999999999994" customHeight="1">
      <c r="A475" s="430">
        <v>146</v>
      </c>
      <c r="B475" s="379" t="s">
        <v>712</v>
      </c>
      <c r="C475" s="367"/>
      <c r="D475" s="379" t="s">
        <v>231</v>
      </c>
      <c r="E475" s="379" t="s">
        <v>232</v>
      </c>
      <c r="F475" s="427"/>
      <c r="G475" s="367"/>
      <c r="H475" s="516"/>
      <c r="I475" s="498"/>
      <c r="J475" s="114" t="s">
        <v>741</v>
      </c>
      <c r="K475" s="115" t="s">
        <v>2222</v>
      </c>
      <c r="L475" s="369"/>
      <c r="M475" s="369"/>
      <c r="N475" s="398"/>
      <c r="O475" s="369"/>
      <c r="P475" s="391"/>
      <c r="Q475" s="385"/>
      <c r="R475" s="393"/>
      <c r="S475" s="394"/>
      <c r="T475" s="385"/>
      <c r="U475" s="404"/>
      <c r="V475" s="114" t="s">
        <v>124</v>
      </c>
      <c r="W475" s="116" t="s">
        <v>2223</v>
      </c>
      <c r="X475" s="117" t="s">
        <v>2224</v>
      </c>
      <c r="Y475" s="118" t="s">
        <v>94</v>
      </c>
      <c r="Z475" s="119" t="s">
        <v>311</v>
      </c>
      <c r="AA475" s="120" t="str">
        <f t="shared" si="454"/>
        <v>Probabilidad</v>
      </c>
      <c r="AB475" s="121" t="s">
        <v>740</v>
      </c>
      <c r="AC475" s="121" t="s">
        <v>728</v>
      </c>
      <c r="AD475" s="122" t="str">
        <f t="shared" si="452"/>
        <v>30%</v>
      </c>
      <c r="AE475" s="121" t="s">
        <v>954</v>
      </c>
      <c r="AF475" s="121" t="s">
        <v>730</v>
      </c>
      <c r="AG475" s="121" t="s">
        <v>731</v>
      </c>
      <c r="AH475" s="123">
        <f t="shared" ref="AH475:AH479" si="654">IFERROR(IF(AND(AA474="Probabilidad",AA475="Probabilidad"),(AI474-(+AI474*AD475)),IF(AND(AA475="Probabilidad",AA474="Impacto"),(AI474-(+AI474*AD475)),IF(AA475="Impacto",AI474,""))),"")</f>
        <v>0.20579999999999998</v>
      </c>
      <c r="AI475" s="122">
        <f t="shared" si="453"/>
        <v>0.20579999999999998</v>
      </c>
      <c r="AJ475" s="387"/>
      <c r="AK475" s="388"/>
      <c r="AL475" s="124">
        <f t="shared" si="653"/>
        <v>0.8</v>
      </c>
      <c r="AM475" s="389"/>
      <c r="AN475" s="388"/>
      <c r="AO475" s="384"/>
      <c r="AP475" s="367"/>
      <c r="AQ475" s="125" t="s">
        <v>128</v>
      </c>
      <c r="AR475" s="119" t="s">
        <v>94</v>
      </c>
      <c r="AS475" s="119" t="s">
        <v>94</v>
      </c>
      <c r="AT475" s="126" t="s">
        <v>94</v>
      </c>
      <c r="AU475" s="127" t="s">
        <v>94</v>
      </c>
      <c r="AV475" s="371"/>
      <c r="AW475" s="114" t="s">
        <v>124</v>
      </c>
      <c r="AX475" s="128"/>
      <c r="AY475" s="129" t="s">
        <v>2869</v>
      </c>
      <c r="AZ475" s="130"/>
      <c r="BA475" s="125" t="s">
        <v>128</v>
      </c>
      <c r="BB475" s="128"/>
      <c r="BC475" s="128"/>
      <c r="BD475" s="130"/>
      <c r="BE475" s="373"/>
      <c r="BF475" s="373"/>
      <c r="BG475" s="374"/>
      <c r="BH475" s="131"/>
    </row>
    <row r="476" spans="1:60" s="133" customFormat="1" ht="86.25" customHeight="1">
      <c r="A476" s="430">
        <v>146</v>
      </c>
      <c r="B476" s="379" t="s">
        <v>712</v>
      </c>
      <c r="C476" s="367"/>
      <c r="D476" s="379" t="s">
        <v>231</v>
      </c>
      <c r="E476" s="379" t="s">
        <v>232</v>
      </c>
      <c r="F476" s="427"/>
      <c r="G476" s="367"/>
      <c r="H476" s="516"/>
      <c r="I476" s="498"/>
      <c r="J476" s="114" t="s">
        <v>749</v>
      </c>
      <c r="K476" s="115" t="s">
        <v>2225</v>
      </c>
      <c r="L476" s="369"/>
      <c r="M476" s="369"/>
      <c r="N476" s="398"/>
      <c r="O476" s="369"/>
      <c r="P476" s="391"/>
      <c r="Q476" s="385"/>
      <c r="R476" s="393"/>
      <c r="S476" s="394"/>
      <c r="T476" s="385"/>
      <c r="U476" s="404"/>
      <c r="V476" s="114" t="s">
        <v>131</v>
      </c>
      <c r="W476" s="116" t="s">
        <v>2226</v>
      </c>
      <c r="X476" s="117" t="s">
        <v>2227</v>
      </c>
      <c r="Y476" s="118" t="s">
        <v>2228</v>
      </c>
      <c r="Z476" s="119" t="s">
        <v>311</v>
      </c>
      <c r="AA476" s="120" t="str">
        <f t="shared" si="454"/>
        <v>Impacto</v>
      </c>
      <c r="AB476" s="121" t="s">
        <v>808</v>
      </c>
      <c r="AC476" s="121" t="s">
        <v>728</v>
      </c>
      <c r="AD476" s="122" t="str">
        <f t="shared" si="452"/>
        <v>25%</v>
      </c>
      <c r="AE476" s="121" t="s">
        <v>729</v>
      </c>
      <c r="AF476" s="121" t="s">
        <v>730</v>
      </c>
      <c r="AG476" s="121" t="s">
        <v>731</v>
      </c>
      <c r="AH476" s="123">
        <f t="shared" si="654"/>
        <v>0.20579999999999998</v>
      </c>
      <c r="AI476" s="122">
        <f t="shared" si="453"/>
        <v>0.20579999999999998</v>
      </c>
      <c r="AJ476" s="387"/>
      <c r="AK476" s="388"/>
      <c r="AL476" s="124">
        <f t="shared" si="653"/>
        <v>0.60000000000000009</v>
      </c>
      <c r="AM476" s="389"/>
      <c r="AN476" s="388"/>
      <c r="AO476" s="384"/>
      <c r="AP476" s="367"/>
      <c r="AQ476" s="125" t="s">
        <v>136</v>
      </c>
      <c r="AR476" s="119" t="s">
        <v>2229</v>
      </c>
      <c r="AS476" s="119" t="s">
        <v>240</v>
      </c>
      <c r="AT476" s="126" t="s">
        <v>747</v>
      </c>
      <c r="AU476" s="127" t="s">
        <v>733</v>
      </c>
      <c r="AV476" s="371"/>
      <c r="AW476" s="114" t="s">
        <v>131</v>
      </c>
      <c r="AX476" s="128"/>
      <c r="AY476" s="129" t="s">
        <v>2869</v>
      </c>
      <c r="AZ476" s="130"/>
      <c r="BA476" s="125" t="s">
        <v>136</v>
      </c>
      <c r="BB476" s="128" t="s">
        <v>2866</v>
      </c>
      <c r="BC476" s="299" t="s">
        <v>3441</v>
      </c>
      <c r="BD476" s="299" t="s">
        <v>3442</v>
      </c>
      <c r="BE476" s="373"/>
      <c r="BF476" s="373"/>
      <c r="BG476" s="374"/>
      <c r="BH476" s="131"/>
    </row>
    <row r="477" spans="1:60" s="133" customFormat="1" ht="66" customHeight="1">
      <c r="A477" s="430">
        <v>146</v>
      </c>
      <c r="B477" s="379" t="s">
        <v>712</v>
      </c>
      <c r="C477" s="367"/>
      <c r="D477" s="379" t="s">
        <v>231</v>
      </c>
      <c r="E477" s="379" t="s">
        <v>232</v>
      </c>
      <c r="F477" s="427"/>
      <c r="G477" s="367"/>
      <c r="H477" s="516"/>
      <c r="I477" s="498"/>
      <c r="J477" s="114" t="s">
        <v>756</v>
      </c>
      <c r="K477" s="115"/>
      <c r="L477" s="369"/>
      <c r="M477" s="369"/>
      <c r="N477" s="398"/>
      <c r="O477" s="369"/>
      <c r="P477" s="391"/>
      <c r="Q477" s="385"/>
      <c r="R477" s="393"/>
      <c r="S477" s="394"/>
      <c r="T477" s="385"/>
      <c r="U477" s="404"/>
      <c r="V477" s="114" t="s">
        <v>139</v>
      </c>
      <c r="W477" s="116"/>
      <c r="X477" s="117"/>
      <c r="Y477" s="118"/>
      <c r="Z477" s="119"/>
      <c r="AA477" s="120" t="str">
        <f t="shared" si="454"/>
        <v/>
      </c>
      <c r="AB477" s="121"/>
      <c r="AC477" s="121"/>
      <c r="AD477" s="122" t="str">
        <f t="shared" si="452"/>
        <v/>
      </c>
      <c r="AE477" s="121"/>
      <c r="AF477" s="121"/>
      <c r="AG477" s="121"/>
      <c r="AH477" s="123" t="str">
        <f t="shared" si="654"/>
        <v/>
      </c>
      <c r="AI477" s="122" t="str">
        <f t="shared" si="453"/>
        <v/>
      </c>
      <c r="AJ477" s="387"/>
      <c r="AK477" s="388"/>
      <c r="AL477" s="124" t="str">
        <f t="shared" si="653"/>
        <v/>
      </c>
      <c r="AM477" s="389"/>
      <c r="AN477" s="388"/>
      <c r="AO477" s="384"/>
      <c r="AP477" s="367"/>
      <c r="AQ477" s="125" t="s">
        <v>145</v>
      </c>
      <c r="AR477" s="119"/>
      <c r="AS477" s="119"/>
      <c r="AT477" s="126"/>
      <c r="AU477" s="127"/>
      <c r="AV477" s="371"/>
      <c r="AW477" s="114" t="s">
        <v>139</v>
      </c>
      <c r="AX477" s="128"/>
      <c r="AY477" s="129"/>
      <c r="AZ477" s="130"/>
      <c r="BA477" s="125" t="s">
        <v>145</v>
      </c>
      <c r="BB477" s="128"/>
      <c r="BC477" s="128"/>
      <c r="BD477" s="128"/>
      <c r="BE477" s="373"/>
      <c r="BF477" s="373"/>
      <c r="BG477" s="374"/>
      <c r="BH477" s="131"/>
    </row>
    <row r="478" spans="1:60" s="133" customFormat="1" ht="102.75" customHeight="1">
      <c r="A478" s="430">
        <v>146</v>
      </c>
      <c r="B478" s="379" t="s">
        <v>712</v>
      </c>
      <c r="C478" s="367"/>
      <c r="D478" s="379" t="s">
        <v>231</v>
      </c>
      <c r="E478" s="379" t="s">
        <v>232</v>
      </c>
      <c r="F478" s="427"/>
      <c r="G478" s="367"/>
      <c r="H478" s="516"/>
      <c r="I478" s="498"/>
      <c r="J478" s="114" t="s">
        <v>757</v>
      </c>
      <c r="K478" s="115"/>
      <c r="L478" s="369"/>
      <c r="M478" s="369"/>
      <c r="N478" s="398"/>
      <c r="O478" s="369"/>
      <c r="P478" s="391"/>
      <c r="Q478" s="385"/>
      <c r="R478" s="393"/>
      <c r="S478" s="394"/>
      <c r="T478" s="385"/>
      <c r="U478" s="404"/>
      <c r="V478" s="114" t="s">
        <v>150</v>
      </c>
      <c r="W478" s="116"/>
      <c r="X478" s="117"/>
      <c r="Y478" s="118"/>
      <c r="Z478" s="119"/>
      <c r="AA478" s="120" t="str">
        <f t="shared" si="454"/>
        <v/>
      </c>
      <c r="AB478" s="121"/>
      <c r="AC478" s="121"/>
      <c r="AD478" s="122" t="str">
        <f t="shared" si="452"/>
        <v/>
      </c>
      <c r="AE478" s="121"/>
      <c r="AF478" s="121"/>
      <c r="AG478" s="121"/>
      <c r="AH478" s="123" t="str">
        <f t="shared" si="654"/>
        <v/>
      </c>
      <c r="AI478" s="122" t="str">
        <f t="shared" si="453"/>
        <v/>
      </c>
      <c r="AJ478" s="387"/>
      <c r="AK478" s="388"/>
      <c r="AL478" s="124" t="str">
        <f t="shared" si="653"/>
        <v/>
      </c>
      <c r="AM478" s="389"/>
      <c r="AN478" s="388"/>
      <c r="AO478" s="384"/>
      <c r="AP478" s="367"/>
      <c r="AQ478" s="125" t="s">
        <v>155</v>
      </c>
      <c r="AR478" s="119"/>
      <c r="AS478" s="119"/>
      <c r="AT478" s="126"/>
      <c r="AU478" s="127"/>
      <c r="AV478" s="371"/>
      <c r="AW478" s="114" t="s">
        <v>150</v>
      </c>
      <c r="AX478" s="128"/>
      <c r="AY478" s="129"/>
      <c r="AZ478" s="130"/>
      <c r="BA478" s="125" t="s">
        <v>155</v>
      </c>
      <c r="BB478" s="128"/>
      <c r="BC478" s="128"/>
      <c r="BD478" s="128"/>
      <c r="BE478" s="373"/>
      <c r="BF478" s="373"/>
      <c r="BG478" s="374"/>
      <c r="BH478" s="131"/>
    </row>
    <row r="479" spans="1:60" s="133" customFormat="1" ht="48" customHeight="1">
      <c r="A479" s="431">
        <v>146</v>
      </c>
      <c r="B479" s="380" t="s">
        <v>712</v>
      </c>
      <c r="C479" s="367"/>
      <c r="D479" s="380" t="s">
        <v>231</v>
      </c>
      <c r="E479" s="380" t="s">
        <v>232</v>
      </c>
      <c r="F479" s="427"/>
      <c r="G479" s="367"/>
      <c r="H479" s="516"/>
      <c r="I479" s="499"/>
      <c r="J479" s="114" t="s">
        <v>758</v>
      </c>
      <c r="K479" s="115"/>
      <c r="L479" s="369"/>
      <c r="M479" s="369"/>
      <c r="N479" s="398"/>
      <c r="O479" s="369"/>
      <c r="P479" s="392"/>
      <c r="Q479" s="385"/>
      <c r="R479" s="393"/>
      <c r="S479" s="394"/>
      <c r="T479" s="385"/>
      <c r="U479" s="405"/>
      <c r="V479" s="114" t="s">
        <v>161</v>
      </c>
      <c r="W479" s="116"/>
      <c r="X479" s="117"/>
      <c r="Y479" s="118"/>
      <c r="Z479" s="116"/>
      <c r="AA479" s="120" t="str">
        <f t="shared" si="454"/>
        <v/>
      </c>
      <c r="AB479" s="121"/>
      <c r="AC479" s="121"/>
      <c r="AD479" s="122" t="str">
        <f t="shared" si="452"/>
        <v/>
      </c>
      <c r="AE479" s="121"/>
      <c r="AF479" s="121"/>
      <c r="AG479" s="121"/>
      <c r="AH479" s="123" t="str">
        <f t="shared" si="654"/>
        <v/>
      </c>
      <c r="AI479" s="122" t="str">
        <f t="shared" si="453"/>
        <v/>
      </c>
      <c r="AJ479" s="387"/>
      <c r="AK479" s="388"/>
      <c r="AL479" s="124" t="str">
        <f t="shared" si="653"/>
        <v/>
      </c>
      <c r="AM479" s="389"/>
      <c r="AN479" s="388"/>
      <c r="AO479" s="384"/>
      <c r="AP479" s="367"/>
      <c r="AQ479" s="125" t="s">
        <v>162</v>
      </c>
      <c r="AR479" s="119"/>
      <c r="AS479" s="119"/>
      <c r="AT479" s="126"/>
      <c r="AU479" s="119"/>
      <c r="AV479" s="372"/>
      <c r="AW479" s="114" t="s">
        <v>161</v>
      </c>
      <c r="AX479" s="128"/>
      <c r="AY479" s="129"/>
      <c r="AZ479" s="130"/>
      <c r="BA479" s="125" t="s">
        <v>162</v>
      </c>
      <c r="BB479" s="128"/>
      <c r="BC479" s="128"/>
      <c r="BD479" s="128"/>
      <c r="BE479" s="373"/>
      <c r="BF479" s="373"/>
      <c r="BG479" s="374"/>
      <c r="BH479" s="131"/>
    </row>
    <row r="480" spans="1:60" s="132" customFormat="1" ht="80.099999999999994" customHeight="1">
      <c r="A480" s="429">
        <v>147</v>
      </c>
      <c r="B480" s="378" t="s">
        <v>712</v>
      </c>
      <c r="C480" s="367" t="s">
        <v>713</v>
      </c>
      <c r="D480" s="378" t="s">
        <v>231</v>
      </c>
      <c r="E480" s="378" t="s">
        <v>232</v>
      </c>
      <c r="F480" s="427" t="s">
        <v>714</v>
      </c>
      <c r="G480" s="367" t="s">
        <v>2230</v>
      </c>
      <c r="H480" s="516" t="str">
        <f>IF(B480="Seguridad_Información","Posibilidad de "&amp;C480&amp;"con "&amp;M480&amp;" "&amp;"por"&amp;" "&amp;I480&amp;" "&amp;"debido a"&amp;" "&amp;L480,"Posibilidad de"&amp;" "&amp;M480&amp;" "&amp;"por"&amp;" "&amp;I480&amp;" debido a"&amp;" "&amp;L480)</f>
        <v>Posibilidad de Afectación Económica y Reputacional por solicitar la judicialización de un contrato de arrendamiento, cuando no es procedente debido a falencias en los controles de seguimiento al estado de la cartera y/o procesos jurídicos sobre los activos</v>
      </c>
      <c r="I480" s="369" t="s">
        <v>2231</v>
      </c>
      <c r="J480" s="114" t="s">
        <v>717</v>
      </c>
      <c r="K480" s="115" t="s">
        <v>2232</v>
      </c>
      <c r="L480" s="369" t="s">
        <v>2233</v>
      </c>
      <c r="M480" s="369" t="s">
        <v>763</v>
      </c>
      <c r="N480" s="397" t="s">
        <v>2234</v>
      </c>
      <c r="O480" s="369" t="s">
        <v>765</v>
      </c>
      <c r="P480" s="390" t="str">
        <f>IF(OR($O480=[3]Tabla_Probabilidad!$D$30,$O480=[3]Tabla_Probabilidad!$D$32,$O480=[3]Tabla_Probabilidad!$J$32),"Muy Baja",IF(OR($O480=[3]Tabla_Probabilidad!$E$30,$O480=[3]Tabla_Probabilidad!$E$32,$O480=[3]Tabla_Probabilidad!$K$32),"Baja",IF(OR($O480=[3]Tabla_Probabilidad!$F$30,$O480=[3]Tabla_Probabilidad!$F$32,$O480=[3]Tabla_Probabilidad!$L$32),"Media",IF(OR($O480=[3]Tabla_Probabilidad!$G$30,$O480=[3]Tabla_Probabilidad!$G$32,$O480=[3]Tabla_Probabilidad!$M$32),"Alta",IF(OR($O480=[3]Tabla_Probabilidad!$H$30,$O480=[3]Tabla_Probabilidad!$H$32,$O480=[3]Tabla_Probabilidad!$N$32),"Muy Alta","")))))</f>
        <v>Alta</v>
      </c>
      <c r="Q480" s="385">
        <f t="shared" ref="Q480" si="655">IF(P480="","",IF(P480="Muy Baja",0.2,IF(P480="Baja",0.4,IF(P480="Media",0.6,IF(P480="Alta",0.8,IF(P480="Muy Alta",1,))))))</f>
        <v>0.8</v>
      </c>
      <c r="R480" s="393" t="s">
        <v>787</v>
      </c>
      <c r="S480" s="394" t="str">
        <f>IF(OR($R480=[3]Tabla_Impacto!$D$24,$R480=[3]Tabla_Impacto!$D$27,$R480=[3]Tabla_Impacto!$J$24,$R480=[3]Tabla_Impacto!$P$26,$R480=[3]Tabla_Impacto!$V$26,$R480=[3]Tabla_Impacto!$AB$26),"Leve",IF(OR($R480=[3]Tabla_Impacto!$E$24,$R480=[3]Tabla_Impacto!$E$27,$R480=[3]Tabla_Impacto!$K$24,$R480=[3]Tabla_Impacto!$Q$26,$R480=[3]Tabla_Impacto!$W$26,$R480=[3]Tabla_Impacto!$AC$26),"Menor",IF(OR($R480=[3]Tabla_Impacto!$F$24,$R480=[3]Tabla_Impacto!$F$27,$R480=[3]Tabla_Impacto!$L$24,$R480=[3]Tabla_Impacto!$R$26,$R480=[3]Tabla_Impacto!$X$26,$R480=[3]Tabla_Impacto!$AD$26),"Moderado",IF(OR($R480=[3]Tabla_Impacto!$G$24,$R480=[3]Tabla_Impacto!$G$27,$R480=[3]Tabla_Impacto!$M$24,$R480=[3]Tabla_Impacto!$S$26,$R480=[3]Tabla_Impacto!$Y$26,$R480=[3]Tabla_Impacto!$AE$26),"Mayor",IF(OR($R480=[3]Tabla_Impacto!$H$24,$R480=[3]Tabla_Impacto!$H$27,$R480=[3]Tabla_Impacto!$N$24,$R480=[3]Tabla_Impacto!$T$26,$R480=[3]Tabla_Impacto!$Z$26,$R480=[3]Tabla_Impacto!$AF$26),"Catastrófico","")))))</f>
        <v>Catastrófico</v>
      </c>
      <c r="T480" s="385">
        <f t="shared" ref="T480" si="656">IF(S480="","",IF(S480="Leve",0.2,IF(S480="Menor",0.4,IF(S480="Moderado",0.6,IF(S480="Mayor",0.8,IF(S480="Catastrófico",1,))))))</f>
        <v>1</v>
      </c>
      <c r="U480" s="386" t="str">
        <f t="shared" ref="U480" si="657">IF(OR(AND(P480="Muy Baja",S480="Leve"),AND(P480="Muy Baja",S480="Menor"),AND(P480="Baja",S480="Leve")),"Bajo",IF(OR(AND(P480="Muy baja",S480="Moderado"),AND(P480="Baja",S480="Menor"),AND(P480="Baja",S480="Moderado"),AND(P480="Media",S480="Leve"),AND(P480="Media",S480="Menor"),AND(P480="Media",S480="Moderado"),AND(P480="Alta",S480="Leve"),AND(P480="Alta",S480="Menor")),"Moderado",IF(OR(AND(P480="Muy Baja",S480="Mayor"),AND(P480="Baja",S480="Mayor"),AND(P480="Media",S480="Mayor"),AND(P480="Alta",S480="Moderado"),AND(P480="Alta",S480="Mayor"),AND(P480="Muy Alta",S480="Leve"),AND(P480="Muy Alta",S480="Menor"),AND(P480="Muy Alta",S480="Moderado"),AND(P480="Muy Alta",S480="Mayor")),"Alto",IF(OR(AND(P480="Muy Baja",S480="Catastrófico"),AND(P480="Baja",S480="Catastrófico"),AND(P480="Media",S480="Catastrófico"),AND(P480="Alta",S480="Catastrófico"),AND(P480="Muy Alta",S480="Catastrófico")),"Extremo",""))))</f>
        <v>Extremo</v>
      </c>
      <c r="V480" s="114" t="s">
        <v>91</v>
      </c>
      <c r="W480" s="116" t="s">
        <v>2235</v>
      </c>
      <c r="X480" s="117" t="s">
        <v>2236</v>
      </c>
      <c r="Y480" s="176" t="s">
        <v>2237</v>
      </c>
      <c r="Z480" s="119" t="s">
        <v>311</v>
      </c>
      <c r="AA480" s="120" t="str">
        <f t="shared" si="454"/>
        <v>Probabilidad</v>
      </c>
      <c r="AB480" s="121" t="s">
        <v>740</v>
      </c>
      <c r="AC480" s="121" t="s">
        <v>728</v>
      </c>
      <c r="AD480" s="122" t="str">
        <f t="shared" si="452"/>
        <v>30%</v>
      </c>
      <c r="AE480" s="121" t="s">
        <v>729</v>
      </c>
      <c r="AF480" s="121" t="s">
        <v>730</v>
      </c>
      <c r="AG480" s="121" t="s">
        <v>731</v>
      </c>
      <c r="AH480" s="123">
        <f>IFERROR(IF(AA480="Probabilidad",(Q480-(+Q480*AD480)),IF(AA480="Impacto",Q480,"")),"")</f>
        <v>0.56000000000000005</v>
      </c>
      <c r="AI480" s="122">
        <f t="shared" si="453"/>
        <v>0.56000000000000005</v>
      </c>
      <c r="AJ480" s="387" t="str">
        <f t="shared" ref="AJ480" si="658">IFERROR(IF(AK480="","",IF(AK480&lt;=0.2,"Muy Baja",IF(AK480&lt;=0.4,"Baja",IF(AK480&lt;=0.6,"Media",IF(AK480&lt;=0.8,"Alta","Muy Alta"))))),"")</f>
        <v>Muy Baja</v>
      </c>
      <c r="AK480" s="388">
        <f t="shared" ref="AK480" si="659">IFERROR(LOOKUP(MAX(AI480:AI486)+1,(AI480:AI486)),"")</f>
        <v>0.16464000000000001</v>
      </c>
      <c r="AL480" s="124">
        <f>IFERROR(IF(AA480="Impacto",(T480-(+T480*AD480)),IF(AA480="Probabilidad",T480,"")),"")</f>
        <v>1</v>
      </c>
      <c r="AM480" s="389" t="str">
        <f t="shared" ref="AM480" si="660">IFERROR(IF(AN480="","",IF(AN480&lt;=0.2,"Leve",IF(AN480&lt;=0.4,"Menor",IF(AN480&lt;=0.6,"Moderado",IF(AN480&lt;=0.8,"Mayor","Catastrófico"))))),"")</f>
        <v>Catastrófico</v>
      </c>
      <c r="AN480" s="388">
        <f t="shared" ref="AN480" si="661">IFERROR(LOOKUP(MAX(AL480:AL486)+1,(AL480:AL486)),"")</f>
        <v>1</v>
      </c>
      <c r="AO480" s="384" t="str">
        <f t="shared" ref="AO480" si="662">IFERROR(IF(OR(AND(AJ480="Muy Baja",AM480="Leve"),AND(AJ480="Muy Baja",AM480="Menor"),AND(AJ480="Baja",AM480="Leve")),"Bajo",IF(OR(AND(AJ480="Muy baja",AM480="Moderado"),AND(AJ480="Baja",AM480="Menor"),AND(AJ480="Baja",AM480="Moderado"),AND(AJ480="Media",AM480="Leve"),AND(AJ480="Media",AM480="Menor"),AND(AJ480="Media",AM480="Moderado"),AND(AJ480="Alta",AM480="Leve"),AND(AJ480="Alta",AM480="Menor")),"Moderado",IF(OR(AND(AJ480="Muy Baja",AM480="Mayor"),AND(AJ480="Baja",AM480="Mayor"),AND(AJ480="Media",AM480="Mayor"),AND(AJ480="Alta",AM480="Moderado"),AND(AJ480="Alta",AM480="Mayor"),AND(AJ480="Muy Alta",AM480="Leve"),AND(AJ480="Muy Alta",AM480="Menor"),AND(AJ480="Muy Alta",AM480="Moderado"),AND(AJ480="Muy Alta",AM480="Mayor")),"Alto",IF(OR(AND(AJ480="Muy Baja",AM480="Catastrófico"),AND(AJ480="Baja",AM480="Catastrófico"),AND(AJ480="Media",AM480="Catastrófico"),AND(AJ480="Alta",AM480="Catastrófico"),AND(AJ480="Muy Alta",AM480="Catastrófico")),"Extremo","")))),"")</f>
        <v>Extremo</v>
      </c>
      <c r="AP480" s="367" t="s">
        <v>104</v>
      </c>
      <c r="AQ480" s="125" t="s">
        <v>105</v>
      </c>
      <c r="AR480" s="119" t="s">
        <v>2238</v>
      </c>
      <c r="AS480" s="119" t="s">
        <v>240</v>
      </c>
      <c r="AT480" s="126" t="s">
        <v>747</v>
      </c>
      <c r="AU480" s="127" t="s">
        <v>733</v>
      </c>
      <c r="AV480" s="370" t="s">
        <v>2239</v>
      </c>
      <c r="AW480" s="114" t="s">
        <v>91</v>
      </c>
      <c r="AX480" s="128"/>
      <c r="AY480" s="129" t="s">
        <v>2869</v>
      </c>
      <c r="AZ480" s="130"/>
      <c r="BA480" s="125" t="s">
        <v>105</v>
      </c>
      <c r="BB480" s="128" t="s">
        <v>2866</v>
      </c>
      <c r="BC480" s="299" t="s">
        <v>3443</v>
      </c>
      <c r="BD480" s="299" t="s">
        <v>3444</v>
      </c>
      <c r="BE480" s="373" t="s">
        <v>2891</v>
      </c>
      <c r="BF480" s="374"/>
      <c r="BG480" s="374"/>
      <c r="BH480" s="131"/>
    </row>
    <row r="481" spans="1:1022" s="133" customFormat="1" ht="158.1" customHeight="1">
      <c r="A481" s="430">
        <v>147</v>
      </c>
      <c r="B481" s="379" t="s">
        <v>712</v>
      </c>
      <c r="C481" s="367"/>
      <c r="D481" s="379" t="s">
        <v>231</v>
      </c>
      <c r="E481" s="379" t="s">
        <v>232</v>
      </c>
      <c r="F481" s="427"/>
      <c r="G481" s="367"/>
      <c r="H481" s="516"/>
      <c r="I481" s="369"/>
      <c r="J481" s="114" t="s">
        <v>735</v>
      </c>
      <c r="K481" s="115" t="s">
        <v>2240</v>
      </c>
      <c r="L481" s="369"/>
      <c r="M481" s="369"/>
      <c r="N481" s="398"/>
      <c r="O481" s="369"/>
      <c r="P481" s="391"/>
      <c r="Q481" s="385"/>
      <c r="R481" s="393"/>
      <c r="S481" s="394"/>
      <c r="T481" s="385"/>
      <c r="U481" s="386"/>
      <c r="V481" s="114" t="s">
        <v>112</v>
      </c>
      <c r="W481" s="155" t="s">
        <v>2241</v>
      </c>
      <c r="X481" s="167" t="s">
        <v>2242</v>
      </c>
      <c r="Y481" s="176" t="s">
        <v>2243</v>
      </c>
      <c r="Z481" s="200" t="s">
        <v>240</v>
      </c>
      <c r="AA481" s="120" t="str">
        <f t="shared" si="454"/>
        <v>Probabilidad</v>
      </c>
      <c r="AB481" s="121" t="s">
        <v>740</v>
      </c>
      <c r="AC481" s="121" t="s">
        <v>728</v>
      </c>
      <c r="AD481" s="122" t="str">
        <f t="shared" si="452"/>
        <v>30%</v>
      </c>
      <c r="AE481" s="121" t="s">
        <v>729</v>
      </c>
      <c r="AF481" s="121" t="s">
        <v>730</v>
      </c>
      <c r="AG481" s="121" t="s">
        <v>731</v>
      </c>
      <c r="AH481" s="123">
        <f>IFERROR(IF(AND(AA480="Probabilidad",AA481="Probabilidad"),(AI480-(+AI480*AD481)),IF(AND(AA481="Probabilidad",AA480="Impacto"),(AI480-(+AI480*AD481)),IF(AA481="Impacto",AI480,""))),"")</f>
        <v>0.39200000000000002</v>
      </c>
      <c r="AI481" s="122">
        <f t="shared" si="453"/>
        <v>0.39200000000000002</v>
      </c>
      <c r="AJ481" s="387"/>
      <c r="AK481" s="388"/>
      <c r="AL481" s="124">
        <f t="shared" ref="AL481:AL486" si="663">IFERROR(IF(AND(AA480="Impacto",AA481="Impacto"),(AL480-(+AL480*AD481)),IF(AND(AA481="Impacto",AA480="Probabilidad"),(AL480-(+AL480*AD481)),IF(AA481="Probabilidad",AL480,""))),"")</f>
        <v>1</v>
      </c>
      <c r="AM481" s="389"/>
      <c r="AN481" s="388"/>
      <c r="AO481" s="384"/>
      <c r="AP481" s="367"/>
      <c r="AQ481" s="125" t="s">
        <v>118</v>
      </c>
      <c r="AR481" s="119" t="s">
        <v>94</v>
      </c>
      <c r="AS481" s="119" t="s">
        <v>94</v>
      </c>
      <c r="AT481" s="126" t="s">
        <v>94</v>
      </c>
      <c r="AU481" s="127" t="s">
        <v>94</v>
      </c>
      <c r="AV481" s="371"/>
      <c r="AW481" s="114" t="s">
        <v>112</v>
      </c>
      <c r="AX481" s="264" t="s">
        <v>2866</v>
      </c>
      <c r="AY481" s="265" t="s">
        <v>3828</v>
      </c>
      <c r="AZ481" s="265" t="s">
        <v>3829</v>
      </c>
      <c r="BA481" s="125" t="s">
        <v>118</v>
      </c>
      <c r="BB481" s="128"/>
      <c r="BC481" s="128"/>
      <c r="BD481" s="128"/>
      <c r="BE481" s="373"/>
      <c r="BF481" s="374"/>
      <c r="BG481" s="374"/>
      <c r="BH481" s="131"/>
    </row>
    <row r="482" spans="1:1022" s="133" customFormat="1" ht="113.1" customHeight="1">
      <c r="A482" s="430">
        <v>147</v>
      </c>
      <c r="B482" s="379" t="s">
        <v>712</v>
      </c>
      <c r="C482" s="367"/>
      <c r="D482" s="379" t="s">
        <v>231</v>
      </c>
      <c r="E482" s="379" t="s">
        <v>232</v>
      </c>
      <c r="F482" s="427"/>
      <c r="G482" s="367"/>
      <c r="H482" s="516"/>
      <c r="I482" s="369"/>
      <c r="J482" s="114" t="s">
        <v>741</v>
      </c>
      <c r="K482" s="115" t="s">
        <v>2244</v>
      </c>
      <c r="L482" s="369"/>
      <c r="M482" s="369"/>
      <c r="N482" s="398"/>
      <c r="O482" s="369"/>
      <c r="P482" s="391"/>
      <c r="Q482" s="385"/>
      <c r="R482" s="393"/>
      <c r="S482" s="394"/>
      <c r="T482" s="385"/>
      <c r="U482" s="386"/>
      <c r="V482" s="201" t="s">
        <v>124</v>
      </c>
      <c r="W482" s="155" t="s">
        <v>2245</v>
      </c>
      <c r="X482" s="167" t="s">
        <v>2246</v>
      </c>
      <c r="Y482" s="176" t="s">
        <v>2247</v>
      </c>
      <c r="Z482" s="200" t="s">
        <v>240</v>
      </c>
      <c r="AA482" s="120" t="str">
        <f t="shared" si="454"/>
        <v>Probabilidad</v>
      </c>
      <c r="AB482" s="121" t="s">
        <v>727</v>
      </c>
      <c r="AC482" s="121" t="s">
        <v>728</v>
      </c>
      <c r="AD482" s="122" t="str">
        <f t="shared" si="452"/>
        <v>40%</v>
      </c>
      <c r="AE482" s="121" t="s">
        <v>729</v>
      </c>
      <c r="AF482" s="121" t="s">
        <v>730</v>
      </c>
      <c r="AG482" s="121" t="s">
        <v>731</v>
      </c>
      <c r="AH482" s="123">
        <f t="shared" ref="AH482:AH486" si="664">IFERROR(IF(AND(AA481="Probabilidad",AA482="Probabilidad"),(AI481-(+AI481*AD482)),IF(AND(AA482="Probabilidad",AA481="Impacto"),(AI481-(+AI481*AD482)),IF(AA482="Impacto",AI481,""))),"")</f>
        <v>0.23519999999999999</v>
      </c>
      <c r="AI482" s="122">
        <f t="shared" si="453"/>
        <v>0.23519999999999999</v>
      </c>
      <c r="AJ482" s="387"/>
      <c r="AK482" s="388"/>
      <c r="AL482" s="124">
        <f t="shared" si="663"/>
        <v>1</v>
      </c>
      <c r="AM482" s="389"/>
      <c r="AN482" s="388"/>
      <c r="AO482" s="384"/>
      <c r="AP482" s="367"/>
      <c r="AQ482" s="125" t="s">
        <v>128</v>
      </c>
      <c r="AR482" s="119" t="s">
        <v>2248</v>
      </c>
      <c r="AS482" s="119" t="s">
        <v>311</v>
      </c>
      <c r="AT482" s="126">
        <v>44742</v>
      </c>
      <c r="AU482" s="127" t="s">
        <v>733</v>
      </c>
      <c r="AV482" s="371"/>
      <c r="AW482" s="114" t="s">
        <v>124</v>
      </c>
      <c r="AX482" s="264" t="s">
        <v>2866</v>
      </c>
      <c r="AY482" s="265" t="s">
        <v>3830</v>
      </c>
      <c r="AZ482" s="265" t="s">
        <v>3831</v>
      </c>
      <c r="BA482" s="125" t="s">
        <v>128</v>
      </c>
      <c r="BB482" s="128"/>
      <c r="BC482" s="264" t="s">
        <v>2869</v>
      </c>
      <c r="BD482" s="128"/>
      <c r="BE482" s="373"/>
      <c r="BF482" s="374"/>
      <c r="BG482" s="374"/>
      <c r="BH482" s="131"/>
    </row>
    <row r="483" spans="1:1022" s="133" customFormat="1" ht="134.1" customHeight="1">
      <c r="A483" s="430">
        <v>147</v>
      </c>
      <c r="B483" s="379" t="s">
        <v>712</v>
      </c>
      <c r="C483" s="367"/>
      <c r="D483" s="379" t="s">
        <v>231</v>
      </c>
      <c r="E483" s="379" t="s">
        <v>232</v>
      </c>
      <c r="F483" s="427"/>
      <c r="G483" s="367"/>
      <c r="H483" s="516"/>
      <c r="I483" s="369"/>
      <c r="J483" s="114" t="s">
        <v>749</v>
      </c>
      <c r="K483" s="115" t="s">
        <v>2249</v>
      </c>
      <c r="L483" s="369"/>
      <c r="M483" s="369"/>
      <c r="N483" s="398"/>
      <c r="O483" s="369"/>
      <c r="P483" s="391"/>
      <c r="Q483" s="385"/>
      <c r="R483" s="393"/>
      <c r="S483" s="394"/>
      <c r="T483" s="385"/>
      <c r="U483" s="386"/>
      <c r="V483" s="114" t="s">
        <v>131</v>
      </c>
      <c r="W483" s="116" t="s">
        <v>2250</v>
      </c>
      <c r="X483" s="117" t="s">
        <v>2251</v>
      </c>
      <c r="Y483" s="118" t="s">
        <v>2252</v>
      </c>
      <c r="Z483" s="119" t="s">
        <v>2253</v>
      </c>
      <c r="AA483" s="120" t="str">
        <f t="shared" si="454"/>
        <v>Probabilidad</v>
      </c>
      <c r="AB483" s="121" t="s">
        <v>740</v>
      </c>
      <c r="AC483" s="121" t="s">
        <v>728</v>
      </c>
      <c r="AD483" s="122" t="str">
        <f t="shared" si="452"/>
        <v>30%</v>
      </c>
      <c r="AE483" s="121" t="s">
        <v>729</v>
      </c>
      <c r="AF483" s="121" t="s">
        <v>730</v>
      </c>
      <c r="AG483" s="121" t="s">
        <v>731</v>
      </c>
      <c r="AH483" s="123">
        <f t="shared" si="664"/>
        <v>0.16464000000000001</v>
      </c>
      <c r="AI483" s="122">
        <f t="shared" si="453"/>
        <v>0.16464000000000001</v>
      </c>
      <c r="AJ483" s="387"/>
      <c r="AK483" s="388"/>
      <c r="AL483" s="124">
        <f t="shared" si="663"/>
        <v>1</v>
      </c>
      <c r="AM483" s="389"/>
      <c r="AN483" s="388"/>
      <c r="AO483" s="384"/>
      <c r="AP483" s="367"/>
      <c r="AQ483" s="125" t="s">
        <v>136</v>
      </c>
      <c r="AR483" s="119" t="s">
        <v>2254</v>
      </c>
      <c r="AS483" s="119" t="s">
        <v>2255</v>
      </c>
      <c r="AT483" s="126">
        <v>44834</v>
      </c>
      <c r="AU483" s="127" t="s">
        <v>733</v>
      </c>
      <c r="AV483" s="371"/>
      <c r="AW483" s="114" t="s">
        <v>131</v>
      </c>
      <c r="AX483" s="264" t="s">
        <v>2866</v>
      </c>
      <c r="AY483" s="266" t="s">
        <v>3859</v>
      </c>
      <c r="AZ483" s="265" t="s">
        <v>3409</v>
      </c>
      <c r="BA483" s="125" t="s">
        <v>136</v>
      </c>
      <c r="BB483" s="276" t="s">
        <v>2989</v>
      </c>
      <c r="BC483" s="299" t="s">
        <v>3624</v>
      </c>
      <c r="BD483" s="265" t="s">
        <v>3616</v>
      </c>
      <c r="BE483" s="373"/>
      <c r="BF483" s="374"/>
      <c r="BG483" s="374"/>
      <c r="BH483" s="131"/>
    </row>
    <row r="484" spans="1:1022" s="133" customFormat="1" ht="69.95" customHeight="1">
      <c r="A484" s="430">
        <v>147</v>
      </c>
      <c r="B484" s="379" t="s">
        <v>712</v>
      </c>
      <c r="C484" s="367"/>
      <c r="D484" s="379" t="s">
        <v>231</v>
      </c>
      <c r="E484" s="379" t="s">
        <v>232</v>
      </c>
      <c r="F484" s="427"/>
      <c r="G484" s="367"/>
      <c r="H484" s="516"/>
      <c r="I484" s="369"/>
      <c r="J484" s="114" t="s">
        <v>756</v>
      </c>
      <c r="K484" s="115"/>
      <c r="L484" s="369"/>
      <c r="M484" s="369"/>
      <c r="N484" s="398"/>
      <c r="O484" s="369"/>
      <c r="P484" s="391"/>
      <c r="Q484" s="385"/>
      <c r="R484" s="393"/>
      <c r="S484" s="394"/>
      <c r="T484" s="385"/>
      <c r="U484" s="386"/>
      <c r="V484" s="114" t="s">
        <v>139</v>
      </c>
      <c r="W484" s="116"/>
      <c r="X484" s="117"/>
      <c r="Y484" s="118"/>
      <c r="Z484" s="119"/>
      <c r="AA484" s="120" t="str">
        <f t="shared" si="454"/>
        <v/>
      </c>
      <c r="AB484" s="121"/>
      <c r="AC484" s="121"/>
      <c r="AD484" s="122" t="str">
        <f t="shared" si="452"/>
        <v/>
      </c>
      <c r="AE484" s="121"/>
      <c r="AF484" s="121"/>
      <c r="AG484" s="121"/>
      <c r="AH484" s="123" t="str">
        <f t="shared" si="664"/>
        <v/>
      </c>
      <c r="AI484" s="122" t="str">
        <f t="shared" si="453"/>
        <v/>
      </c>
      <c r="AJ484" s="387"/>
      <c r="AK484" s="388"/>
      <c r="AL484" s="124" t="str">
        <f t="shared" si="663"/>
        <v/>
      </c>
      <c r="AM484" s="389"/>
      <c r="AN484" s="388"/>
      <c r="AO484" s="384"/>
      <c r="AP484" s="367"/>
      <c r="AQ484" s="125" t="s">
        <v>145</v>
      </c>
      <c r="AR484" s="119"/>
      <c r="AS484" s="119"/>
      <c r="AT484" s="126"/>
      <c r="AU484" s="127"/>
      <c r="AV484" s="371"/>
      <c r="AW484" s="114" t="s">
        <v>139</v>
      </c>
      <c r="AX484" s="128"/>
      <c r="AY484" s="129"/>
      <c r="AZ484" s="130"/>
      <c r="BA484" s="125" t="s">
        <v>145</v>
      </c>
      <c r="BB484" s="128"/>
      <c r="BC484" s="128"/>
      <c r="BD484" s="128"/>
      <c r="BE484" s="373"/>
      <c r="BF484" s="374"/>
      <c r="BG484" s="374"/>
      <c r="BH484" s="131"/>
    </row>
    <row r="485" spans="1:1022" s="133" customFormat="1" ht="48" customHeight="1">
      <c r="A485" s="430">
        <v>147</v>
      </c>
      <c r="B485" s="379" t="s">
        <v>712</v>
      </c>
      <c r="C485" s="367"/>
      <c r="D485" s="379" t="s">
        <v>231</v>
      </c>
      <c r="E485" s="379" t="s">
        <v>232</v>
      </c>
      <c r="F485" s="427"/>
      <c r="G485" s="367"/>
      <c r="H485" s="516"/>
      <c r="I485" s="369"/>
      <c r="J485" s="114" t="s">
        <v>757</v>
      </c>
      <c r="K485" s="115"/>
      <c r="L485" s="369"/>
      <c r="M485" s="369"/>
      <c r="N485" s="398"/>
      <c r="O485" s="369"/>
      <c r="P485" s="391"/>
      <c r="Q485" s="385"/>
      <c r="R485" s="393"/>
      <c r="S485" s="394"/>
      <c r="T485" s="385"/>
      <c r="U485" s="386"/>
      <c r="V485" s="114" t="s">
        <v>150</v>
      </c>
      <c r="W485" s="116"/>
      <c r="X485" s="117"/>
      <c r="Y485" s="118"/>
      <c r="Z485" s="116"/>
      <c r="AA485" s="120" t="str">
        <f t="shared" si="454"/>
        <v/>
      </c>
      <c r="AB485" s="121"/>
      <c r="AC485" s="121"/>
      <c r="AD485" s="122" t="str">
        <f t="shared" si="452"/>
        <v/>
      </c>
      <c r="AE485" s="121"/>
      <c r="AF485" s="121"/>
      <c r="AG485" s="121"/>
      <c r="AH485" s="123" t="str">
        <f t="shared" si="664"/>
        <v/>
      </c>
      <c r="AI485" s="122" t="str">
        <f t="shared" si="453"/>
        <v/>
      </c>
      <c r="AJ485" s="387"/>
      <c r="AK485" s="388"/>
      <c r="AL485" s="124" t="str">
        <f t="shared" si="663"/>
        <v/>
      </c>
      <c r="AM485" s="389"/>
      <c r="AN485" s="388"/>
      <c r="AO485" s="384"/>
      <c r="AP485" s="367"/>
      <c r="AQ485" s="125" t="s">
        <v>155</v>
      </c>
      <c r="AR485" s="119"/>
      <c r="AS485" s="119"/>
      <c r="AT485" s="126"/>
      <c r="AU485" s="119"/>
      <c r="AV485" s="371"/>
      <c r="AW485" s="114" t="s">
        <v>150</v>
      </c>
      <c r="AX485" s="128"/>
      <c r="AY485" s="129"/>
      <c r="AZ485" s="130"/>
      <c r="BA485" s="125" t="s">
        <v>155</v>
      </c>
      <c r="BB485" s="128"/>
      <c r="BC485" s="128"/>
      <c r="BD485" s="128"/>
      <c r="BE485" s="373"/>
      <c r="BF485" s="374"/>
      <c r="BG485" s="374"/>
      <c r="BH485" s="131"/>
    </row>
    <row r="486" spans="1:1022" s="133" customFormat="1" ht="48" customHeight="1">
      <c r="A486" s="431">
        <v>147</v>
      </c>
      <c r="B486" s="380" t="s">
        <v>712</v>
      </c>
      <c r="C486" s="367"/>
      <c r="D486" s="380" t="s">
        <v>231</v>
      </c>
      <c r="E486" s="380" t="s">
        <v>232</v>
      </c>
      <c r="F486" s="427"/>
      <c r="G486" s="367"/>
      <c r="H486" s="516"/>
      <c r="I486" s="369"/>
      <c r="J486" s="114" t="s">
        <v>758</v>
      </c>
      <c r="K486" s="115"/>
      <c r="L486" s="369"/>
      <c r="M486" s="369"/>
      <c r="N486" s="398"/>
      <c r="O486" s="369"/>
      <c r="P486" s="392"/>
      <c r="Q486" s="385"/>
      <c r="R486" s="393"/>
      <c r="S486" s="394"/>
      <c r="T486" s="385"/>
      <c r="U486" s="386"/>
      <c r="V486" s="114" t="s">
        <v>161</v>
      </c>
      <c r="W486" s="116"/>
      <c r="X486" s="117"/>
      <c r="Y486" s="118"/>
      <c r="Z486" s="116"/>
      <c r="AA486" s="120" t="str">
        <f t="shared" si="454"/>
        <v/>
      </c>
      <c r="AB486" s="121"/>
      <c r="AC486" s="121"/>
      <c r="AD486" s="122" t="str">
        <f t="shared" si="452"/>
        <v/>
      </c>
      <c r="AE486" s="121"/>
      <c r="AF486" s="121"/>
      <c r="AG486" s="121"/>
      <c r="AH486" s="123" t="str">
        <f t="shared" si="664"/>
        <v/>
      </c>
      <c r="AI486" s="122" t="str">
        <f t="shared" si="453"/>
        <v/>
      </c>
      <c r="AJ486" s="387"/>
      <c r="AK486" s="388"/>
      <c r="AL486" s="124" t="str">
        <f t="shared" si="663"/>
        <v/>
      </c>
      <c r="AM486" s="389"/>
      <c r="AN486" s="388"/>
      <c r="AO486" s="384"/>
      <c r="AP486" s="367"/>
      <c r="AQ486" s="125" t="s">
        <v>162</v>
      </c>
      <c r="AR486" s="119"/>
      <c r="AS486" s="119"/>
      <c r="AT486" s="126"/>
      <c r="AU486" s="119"/>
      <c r="AV486" s="372"/>
      <c r="AW486" s="114" t="s">
        <v>161</v>
      </c>
      <c r="AX486" s="128"/>
      <c r="AY486" s="129"/>
      <c r="AZ486" s="130"/>
      <c r="BA486" s="125" t="s">
        <v>162</v>
      </c>
      <c r="BB486" s="128"/>
      <c r="BC486" s="128"/>
      <c r="BD486" s="128"/>
      <c r="BE486" s="373"/>
      <c r="BF486" s="374"/>
      <c r="BG486" s="374"/>
      <c r="BH486" s="131"/>
    </row>
    <row r="487" spans="1:1022" s="144" customFormat="1" ht="69.95" customHeight="1">
      <c r="A487" s="375">
        <v>148</v>
      </c>
      <c r="B487" s="432" t="s">
        <v>712</v>
      </c>
      <c r="C487" s="432" t="s">
        <v>713</v>
      </c>
      <c r="D487" s="432" t="s">
        <v>231</v>
      </c>
      <c r="E487" s="432" t="s">
        <v>232</v>
      </c>
      <c r="F487" s="427" t="s">
        <v>714</v>
      </c>
      <c r="G487" s="367" t="s">
        <v>2256</v>
      </c>
      <c r="H487" s="368" t="str">
        <f>IF(B487="Seguridad_Información","Posibilidad de "&amp;C487&amp;"con "&amp;M487&amp;" "&amp;"por"&amp;" "&amp;I487&amp;" "&amp;"debido a"&amp;" "&amp;L487,"Posibilidad de"&amp;" "&amp;M487&amp;" "&amp;"por"&amp;" "&amp;I487&amp;" debido a"&amp;" "&amp;L487)</f>
        <v>Posibilidad de Afectación Económica y Reputacional por daño o deterioro de los activos del proyecto FARC en su almacenamiento  debido a la manipulación inadecuada de los bienes y/o condiciones de almacenamiento inapropiadas</v>
      </c>
      <c r="I487" s="369" t="s">
        <v>2257</v>
      </c>
      <c r="J487" s="136" t="s">
        <v>717</v>
      </c>
      <c r="K487" s="115" t="s">
        <v>2258</v>
      </c>
      <c r="L487" s="369" t="s">
        <v>2259</v>
      </c>
      <c r="M487" s="425" t="s">
        <v>763</v>
      </c>
      <c r="N487" s="373" t="s">
        <v>2260</v>
      </c>
      <c r="O487" s="369" t="s">
        <v>1080</v>
      </c>
      <c r="P487" s="390" t="str">
        <f>IF(OR($O487=[3]Tabla_Probabilidad!$D$30,$O487=[3]Tabla_Probabilidad!$D$32,$O487=[3]Tabla_Probabilidad!$J$32),"Muy Baja",IF(OR($O487=[3]Tabla_Probabilidad!$E$30,$O487=[3]Tabla_Probabilidad!$E$32,$O487=[3]Tabla_Probabilidad!$K$32),"Baja",IF(OR($O487=[3]Tabla_Probabilidad!$F$30,$O487=[3]Tabla_Probabilidad!$F$32,$O487=[3]Tabla_Probabilidad!$L$32),"Media",IF(OR($O487=[3]Tabla_Probabilidad!$G$30,$O487=[3]Tabla_Probabilidad!$G$32,$O487=[3]Tabla_Probabilidad!$M$32),"Alta",IF(OR($O487=[3]Tabla_Probabilidad!$H$30,$O487=[3]Tabla_Probabilidad!$H$32,$O487=[3]Tabla_Probabilidad!$N$32),"Muy Alta","")))))</f>
        <v>Baja</v>
      </c>
      <c r="Q487" s="385">
        <f t="shared" ref="Q487" si="665">IF(P487="","",IF(P487="Muy Baja",0.2,IF(P487="Baja",0.4,IF(P487="Media",0.6,IF(P487="Alta",0.8,IF(P487="Muy Alta",1,))))))</f>
        <v>0.4</v>
      </c>
      <c r="R487" s="393" t="s">
        <v>723</v>
      </c>
      <c r="S487" s="394" t="str">
        <f>IF(OR($R487=[3]Tabla_Impacto!$D$24,$R487=[3]Tabla_Impacto!$D$27,$R487=[3]Tabla_Impacto!$J$24,$R487=[3]Tabla_Impacto!$P$26,$R487=[3]Tabla_Impacto!$V$26,$R487=[3]Tabla_Impacto!$AB$26),"Leve",IF(OR($R487=[3]Tabla_Impacto!$E$24,$R487=[3]Tabla_Impacto!$E$27,$R487=[3]Tabla_Impacto!$K$24,$R487=[3]Tabla_Impacto!$Q$26,$R487=[3]Tabla_Impacto!$W$26,$R487=[3]Tabla_Impacto!$AC$26),"Menor",IF(OR($R487=[3]Tabla_Impacto!$F$24,$R487=[3]Tabla_Impacto!$F$27,$R487=[3]Tabla_Impacto!$L$24,$R487=[3]Tabla_Impacto!$R$26,$R487=[3]Tabla_Impacto!$X$26,$R487=[3]Tabla_Impacto!$AD$26),"Moderado",IF(OR($R487=[3]Tabla_Impacto!$G$24,$R487=[3]Tabla_Impacto!$G$27,$R487=[3]Tabla_Impacto!$M$24,$R487=[3]Tabla_Impacto!$S$26,$R487=[3]Tabla_Impacto!$Y$26,$R487=[3]Tabla_Impacto!$AE$26),"Mayor",IF(OR($R487=[3]Tabla_Impacto!$H$24,$R487=[3]Tabla_Impacto!$H$27,$R487=[3]Tabla_Impacto!$N$24,$R487=[3]Tabla_Impacto!$T$26,$R487=[3]Tabla_Impacto!$Z$26,$R487=[3]Tabla_Impacto!$AF$26),"Catastrófico","")))))</f>
        <v>Moderado</v>
      </c>
      <c r="T487" s="385">
        <f t="shared" ref="T487" si="666">IF(S487="","",IF(S487="Leve",0.2,IF(S487="Menor",0.4,IF(S487="Moderado",0.6,IF(S487="Mayor",0.8,IF(S487="Catastrófico",1,))))))</f>
        <v>0.6</v>
      </c>
      <c r="U487" s="403" t="str">
        <f t="shared" ref="U487" si="667">IF(OR(AND(P487="Muy Baja",S487="Leve"),AND(P487="Muy Baja",S487="Menor"),AND(P487="Baja",S487="Leve")),"Bajo",IF(OR(AND(P487="Muy baja",S487="Moderado"),AND(P487="Baja",S487="Menor"),AND(P487="Baja",S487="Moderado"),AND(P487="Media",S487="Leve"),AND(P487="Media",S487="Menor"),AND(P487="Media",S487="Moderado"),AND(P487="Alta",S487="Leve"),AND(P487="Alta",S487="Menor")),"Moderado",IF(OR(AND(P487="Muy Baja",S487="Mayor"),AND(P487="Baja",S487="Mayor"),AND(P487="Media",S487="Mayor"),AND(P487="Alta",S487="Moderado"),AND(P487="Alta",S487="Mayor"),AND(P487="Muy Alta",S487="Leve"),AND(P487="Muy Alta",S487="Menor"),AND(P487="Muy Alta",S487="Moderado"),AND(P487="Muy Alta",S487="Mayor")),"Alto",IF(OR(AND(P487="Muy Baja",S487="Catastrófico"),AND(P487="Baja",S487="Catastrófico"),AND(P487="Media",S487="Catastrófico"),AND(P487="Alta",S487="Catastrófico"),AND(P487="Muy Alta",S487="Catastrófico")),"Extremo",""))))</f>
        <v>Moderado</v>
      </c>
      <c r="V487" s="136" t="s">
        <v>91</v>
      </c>
      <c r="W487" s="116" t="s">
        <v>2261</v>
      </c>
      <c r="X487" s="117" t="s">
        <v>2262</v>
      </c>
      <c r="Y487" s="119" t="s">
        <v>94</v>
      </c>
      <c r="Z487" s="119" t="s">
        <v>2166</v>
      </c>
      <c r="AA487" s="120" t="str">
        <f t="shared" si="454"/>
        <v>Probabilidad</v>
      </c>
      <c r="AB487" s="121" t="s">
        <v>727</v>
      </c>
      <c r="AC487" s="121" t="s">
        <v>728</v>
      </c>
      <c r="AD487" s="122" t="str">
        <f t="shared" si="452"/>
        <v>40%</v>
      </c>
      <c r="AE487" s="121" t="s">
        <v>954</v>
      </c>
      <c r="AF487" s="121" t="s">
        <v>730</v>
      </c>
      <c r="AG487" s="121" t="s">
        <v>731</v>
      </c>
      <c r="AH487" s="123">
        <f>IFERROR(IF(AA487="Probabilidad",(Q487-(+Q487*AD487)),IF(AA487="Impacto",Q487,"")),"")</f>
        <v>0.24</v>
      </c>
      <c r="AI487" s="122">
        <f t="shared" si="453"/>
        <v>0.24</v>
      </c>
      <c r="AJ487" s="387" t="str">
        <f t="shared" ref="AJ487" si="668">IFERROR(IF(AK487="","",IF(AK487&lt;=0.2,"Muy Baja",IF(AK487&lt;=0.4,"Baja",IF(AK487&lt;=0.6,"Media",IF(AK487&lt;=0.8,"Alta","Muy Alta"))))),"")</f>
        <v>Muy Baja</v>
      </c>
      <c r="AK487" s="388">
        <f t="shared" ref="AK487" si="669">IFERROR(LOOKUP(MAX(AI487:AI493)+1,(AI487:AI493)),"")</f>
        <v>0.11759999999999998</v>
      </c>
      <c r="AL487" s="124">
        <f>IFERROR(IF(AA487="Impacto",(T487-(+T487*AD487)),IF(AA487="Probabilidad",T487,"")),"")</f>
        <v>0.6</v>
      </c>
      <c r="AM487" s="389" t="str">
        <f t="shared" ref="AM487" si="670">IFERROR(IF(AN487="","",IF(AN487&lt;=0.2,"Leve",IF(AN487&lt;=0.4,"Menor",IF(AN487&lt;=0.6,"Moderado",IF(AN487&lt;=0.8,"Mayor","Catastrófico"))))),"")</f>
        <v>Moderado</v>
      </c>
      <c r="AN487" s="388">
        <f t="shared" ref="AN487" si="671">IFERROR(LOOKUP(MAX(AL487:AL493)+1,(AL487:AL493)),"")</f>
        <v>0.6</v>
      </c>
      <c r="AO487" s="384" t="str">
        <f t="shared" ref="AO487" si="672">IFERROR(IF(OR(AND(AJ487="Muy Baja",AM487="Leve"),AND(AJ487="Muy Baja",AM487="Menor"),AND(AJ487="Baja",AM487="Leve")),"Bajo",IF(OR(AND(AJ487="Muy baja",AM487="Moderado"),AND(AJ487="Baja",AM487="Menor"),AND(AJ487="Baja",AM487="Moderado"),AND(AJ487="Media",AM487="Leve"),AND(AJ487="Media",AM487="Menor"),AND(AJ487="Media",AM487="Moderado"),AND(AJ487="Alta",AM487="Leve"),AND(AJ487="Alta",AM487="Menor")),"Moderado",IF(OR(AND(AJ487="Muy Baja",AM487="Mayor"),AND(AJ487="Baja",AM487="Mayor"),AND(AJ487="Media",AM487="Mayor"),AND(AJ487="Alta",AM487="Moderado"),AND(AJ487="Alta",AM487="Mayor"),AND(AJ487="Muy Alta",AM487="Leve"),AND(AJ487="Muy Alta",AM487="Menor"),AND(AJ487="Muy Alta",AM487="Moderado"),AND(AJ487="Muy Alta",AM487="Mayor")),"Alto",IF(OR(AND(AJ487="Muy Baja",AM487="Catastrófico"),AND(AJ487="Baja",AM487="Catastrófico"),AND(AJ487="Media",AM487="Catastrófico"),AND(AJ487="Alta",AM487="Catastrófico"),AND(AJ487="Muy Alta",AM487="Catastrófico")),"Extremo","")))),"")</f>
        <v>Moderado</v>
      </c>
      <c r="AP487" s="367" t="s">
        <v>104</v>
      </c>
      <c r="AQ487" s="120" t="s">
        <v>105</v>
      </c>
      <c r="AR487" s="119" t="s">
        <v>2263</v>
      </c>
      <c r="AS487" s="119" t="s">
        <v>2168</v>
      </c>
      <c r="AT487" s="135" t="s">
        <v>747</v>
      </c>
      <c r="AU487" s="127" t="s">
        <v>733</v>
      </c>
      <c r="AV487" s="370" t="s">
        <v>2264</v>
      </c>
      <c r="AW487" s="142" t="s">
        <v>91</v>
      </c>
      <c r="AX487" s="276" t="s">
        <v>2866</v>
      </c>
      <c r="AY487" s="277" t="s">
        <v>3793</v>
      </c>
      <c r="AZ487" s="277" t="s">
        <v>3794</v>
      </c>
      <c r="BA487" s="143" t="s">
        <v>105</v>
      </c>
      <c r="BB487" s="276" t="s">
        <v>2866</v>
      </c>
      <c r="BC487" s="277" t="s">
        <v>3797</v>
      </c>
      <c r="BD487" s="316" t="s">
        <v>3794</v>
      </c>
      <c r="BE487" s="421" t="s">
        <v>2891</v>
      </c>
      <c r="BF487" s="509" t="s">
        <v>2892</v>
      </c>
      <c r="BG487" s="509" t="s">
        <v>2892</v>
      </c>
      <c r="BH487" s="131"/>
      <c r="BI487" s="90"/>
      <c r="BJ487" s="90"/>
      <c r="BK487" s="90"/>
      <c r="BL487" s="90"/>
      <c r="BM487" s="90"/>
      <c r="BN487" s="90"/>
      <c r="BO487" s="90"/>
      <c r="BP487" s="90"/>
      <c r="BQ487" s="90"/>
      <c r="BR487" s="90"/>
      <c r="BS487" s="90"/>
      <c r="BT487" s="90"/>
      <c r="BU487" s="90"/>
      <c r="BV487" s="90"/>
      <c r="BW487" s="90"/>
      <c r="BX487" s="90"/>
      <c r="BY487" s="90"/>
      <c r="BZ487" s="90"/>
      <c r="CA487" s="90"/>
      <c r="CB487" s="90"/>
      <c r="CC487" s="90"/>
      <c r="CD487" s="90"/>
      <c r="CE487" s="90"/>
      <c r="CF487" s="90"/>
      <c r="CG487" s="90"/>
      <c r="CH487" s="90"/>
      <c r="CI487" s="90"/>
      <c r="CJ487" s="90"/>
      <c r="CK487" s="90"/>
      <c r="CL487" s="90"/>
      <c r="CM487" s="90"/>
      <c r="CN487" s="90"/>
      <c r="CO487" s="90"/>
      <c r="CP487" s="90"/>
      <c r="CQ487" s="90"/>
      <c r="CR487" s="90"/>
      <c r="CS487" s="90"/>
      <c r="CT487" s="90"/>
      <c r="CU487" s="90"/>
      <c r="CV487" s="90"/>
      <c r="CW487" s="90"/>
      <c r="CX487" s="90"/>
      <c r="CY487" s="90"/>
      <c r="CZ487" s="90"/>
      <c r="DA487" s="90"/>
      <c r="DB487" s="90"/>
      <c r="DC487" s="90"/>
      <c r="DD487" s="90"/>
      <c r="DE487" s="90"/>
      <c r="DF487" s="90"/>
      <c r="DG487" s="90"/>
      <c r="DH487" s="90"/>
      <c r="DI487" s="90"/>
      <c r="DJ487" s="90"/>
      <c r="DK487" s="90"/>
      <c r="DL487" s="90"/>
      <c r="DM487" s="90"/>
      <c r="DN487" s="90"/>
      <c r="DO487" s="90"/>
      <c r="DP487" s="90"/>
      <c r="DQ487" s="90"/>
      <c r="DR487" s="90"/>
      <c r="DS487" s="90"/>
      <c r="DT487" s="90"/>
      <c r="DU487" s="90"/>
      <c r="DV487" s="90"/>
      <c r="DW487" s="90"/>
      <c r="DX487" s="90"/>
      <c r="DY487" s="90"/>
      <c r="DZ487" s="90"/>
      <c r="EA487" s="90"/>
      <c r="EB487" s="90"/>
      <c r="EC487" s="90"/>
      <c r="ED487" s="90"/>
      <c r="EE487" s="90"/>
      <c r="EF487" s="90"/>
      <c r="EG487" s="90"/>
      <c r="EH487" s="90"/>
      <c r="EI487" s="90"/>
      <c r="EJ487" s="90"/>
      <c r="EK487" s="90"/>
      <c r="EL487" s="90"/>
      <c r="EM487" s="90"/>
      <c r="EN487" s="90"/>
      <c r="EO487" s="90"/>
      <c r="EP487" s="90"/>
      <c r="EQ487" s="90"/>
      <c r="ER487" s="90"/>
      <c r="ES487" s="90"/>
      <c r="ET487" s="90"/>
      <c r="EU487" s="90"/>
      <c r="EV487" s="90"/>
      <c r="EW487" s="90"/>
      <c r="EX487" s="90"/>
      <c r="EY487" s="90"/>
      <c r="EZ487" s="90"/>
      <c r="FA487" s="90"/>
      <c r="FB487" s="90"/>
      <c r="FC487" s="90"/>
      <c r="FD487" s="90"/>
      <c r="FE487" s="90"/>
      <c r="FF487" s="90"/>
      <c r="FG487" s="90"/>
      <c r="FH487" s="90"/>
      <c r="FI487" s="90"/>
      <c r="FJ487" s="90"/>
      <c r="FK487" s="90"/>
      <c r="FL487" s="90"/>
      <c r="FM487" s="90"/>
      <c r="FN487" s="90"/>
      <c r="FO487" s="90"/>
      <c r="FP487" s="90"/>
      <c r="FQ487" s="90"/>
      <c r="FR487" s="90"/>
      <c r="FS487" s="90"/>
      <c r="FT487" s="90"/>
      <c r="FU487" s="90"/>
      <c r="FV487" s="90"/>
      <c r="FW487" s="90"/>
      <c r="FX487" s="90"/>
      <c r="FY487" s="90"/>
      <c r="FZ487" s="90"/>
      <c r="GA487" s="90"/>
      <c r="GB487" s="90"/>
      <c r="GC487" s="90"/>
      <c r="GD487" s="90"/>
      <c r="GE487" s="90"/>
      <c r="GF487" s="90"/>
      <c r="GG487" s="90"/>
      <c r="GH487" s="90"/>
      <c r="GI487" s="90"/>
      <c r="GJ487" s="90"/>
      <c r="GK487" s="90"/>
      <c r="GL487" s="90"/>
      <c r="GM487" s="90"/>
      <c r="GN487" s="90"/>
      <c r="GO487" s="90"/>
      <c r="GP487" s="90"/>
      <c r="GQ487" s="90"/>
      <c r="GR487" s="90"/>
      <c r="GS487" s="90"/>
      <c r="GT487" s="90"/>
      <c r="GU487" s="90"/>
      <c r="GV487" s="90"/>
      <c r="GW487" s="90"/>
      <c r="GX487" s="90"/>
      <c r="GY487" s="90"/>
      <c r="GZ487" s="90"/>
      <c r="HA487" s="90"/>
      <c r="HB487" s="90"/>
      <c r="HC487" s="90"/>
      <c r="HD487" s="90"/>
      <c r="HE487" s="90"/>
      <c r="HF487" s="90"/>
      <c r="HG487" s="90"/>
      <c r="HH487" s="90"/>
      <c r="HI487" s="90"/>
      <c r="HJ487" s="90"/>
      <c r="HK487" s="90"/>
      <c r="HL487" s="90"/>
      <c r="HM487" s="90"/>
      <c r="HN487" s="90"/>
      <c r="HO487" s="90"/>
      <c r="HP487" s="90"/>
      <c r="HQ487" s="90"/>
      <c r="HR487" s="90"/>
      <c r="HS487" s="90"/>
      <c r="HT487" s="90"/>
      <c r="HU487" s="90"/>
      <c r="HV487" s="90"/>
      <c r="HW487" s="90"/>
      <c r="HX487" s="90"/>
      <c r="HY487" s="90"/>
      <c r="HZ487" s="90"/>
      <c r="IA487" s="90"/>
      <c r="IB487" s="90"/>
      <c r="IC487" s="90"/>
      <c r="ID487" s="90"/>
      <c r="IE487" s="90"/>
      <c r="IF487" s="90"/>
      <c r="IG487" s="90"/>
      <c r="IH487" s="90"/>
      <c r="II487" s="90"/>
      <c r="IJ487" s="90"/>
      <c r="IK487" s="90"/>
      <c r="IL487" s="90"/>
      <c r="IM487" s="90"/>
      <c r="IN487" s="90"/>
      <c r="IO487" s="90"/>
      <c r="IP487" s="90"/>
      <c r="IQ487" s="90"/>
      <c r="IR487" s="90"/>
      <c r="IS487" s="90"/>
      <c r="IT487" s="90"/>
      <c r="IU487" s="90"/>
      <c r="IV487" s="90"/>
      <c r="IW487" s="90"/>
      <c r="IX487" s="90"/>
      <c r="IY487" s="90"/>
      <c r="IZ487" s="90"/>
      <c r="JA487" s="90"/>
      <c r="JB487" s="90"/>
      <c r="JC487" s="90"/>
      <c r="JD487" s="90"/>
      <c r="JE487" s="90"/>
      <c r="JF487" s="90"/>
      <c r="JG487" s="90"/>
      <c r="JH487" s="90"/>
      <c r="JI487" s="90"/>
      <c r="JJ487" s="90"/>
      <c r="JK487" s="90"/>
      <c r="JL487" s="90"/>
      <c r="JM487" s="90"/>
      <c r="JN487" s="90"/>
      <c r="JO487" s="90"/>
      <c r="JP487" s="90"/>
      <c r="JQ487" s="90"/>
      <c r="JR487" s="90"/>
      <c r="JS487" s="90"/>
      <c r="JT487" s="90"/>
      <c r="JU487" s="90"/>
      <c r="JV487" s="90"/>
      <c r="JW487" s="90"/>
      <c r="JX487" s="90"/>
      <c r="JY487" s="90"/>
      <c r="JZ487" s="90"/>
      <c r="KA487" s="90"/>
      <c r="KB487" s="90"/>
      <c r="KC487" s="90"/>
      <c r="KD487" s="90"/>
      <c r="KE487" s="90"/>
      <c r="KF487" s="90"/>
      <c r="KG487" s="90"/>
      <c r="KH487" s="90"/>
      <c r="KI487" s="90"/>
      <c r="KJ487" s="90"/>
      <c r="KK487" s="90"/>
      <c r="KL487" s="90"/>
      <c r="KM487" s="90"/>
      <c r="KN487" s="90"/>
      <c r="KO487" s="90"/>
      <c r="KP487" s="90"/>
      <c r="KQ487" s="90"/>
      <c r="KR487" s="90"/>
      <c r="KS487" s="90"/>
      <c r="KT487" s="90"/>
      <c r="KU487" s="90"/>
      <c r="KV487" s="90"/>
      <c r="KW487" s="90"/>
      <c r="KX487" s="90"/>
      <c r="KY487" s="90"/>
      <c r="KZ487" s="90"/>
      <c r="LA487" s="90"/>
      <c r="LB487" s="90"/>
      <c r="LC487" s="90"/>
      <c r="LD487" s="90"/>
      <c r="LE487" s="90"/>
      <c r="LF487" s="90"/>
      <c r="LG487" s="90"/>
      <c r="LH487" s="90"/>
      <c r="LI487" s="90"/>
      <c r="LJ487" s="90"/>
      <c r="LK487" s="90"/>
      <c r="LL487" s="90"/>
      <c r="LM487" s="90"/>
      <c r="LN487" s="90"/>
      <c r="LO487" s="90"/>
      <c r="LP487" s="90"/>
      <c r="LQ487" s="90"/>
      <c r="LR487" s="90"/>
      <c r="LS487" s="90"/>
      <c r="LT487" s="90"/>
      <c r="LU487" s="90"/>
      <c r="LV487" s="90"/>
      <c r="LW487" s="90"/>
      <c r="LX487" s="90"/>
      <c r="LY487" s="90"/>
      <c r="LZ487" s="90"/>
      <c r="MA487" s="90"/>
      <c r="MB487" s="90"/>
      <c r="MC487" s="90"/>
      <c r="MD487" s="90"/>
      <c r="ME487" s="90"/>
      <c r="MF487" s="90"/>
      <c r="MG487" s="90"/>
      <c r="MH487" s="90"/>
      <c r="MI487" s="90"/>
      <c r="MJ487" s="90"/>
      <c r="MK487" s="90"/>
      <c r="ML487" s="90"/>
      <c r="MM487" s="90"/>
      <c r="MN487" s="90"/>
      <c r="MO487" s="90"/>
      <c r="MP487" s="90"/>
      <c r="MQ487" s="90"/>
      <c r="MR487" s="90"/>
      <c r="MS487" s="90"/>
      <c r="MT487" s="90"/>
      <c r="MU487" s="90"/>
      <c r="MV487" s="90"/>
      <c r="MW487" s="90"/>
      <c r="MX487" s="90"/>
      <c r="MY487" s="90"/>
      <c r="MZ487" s="90"/>
      <c r="NA487" s="90"/>
      <c r="NB487" s="90"/>
      <c r="NC487" s="90"/>
      <c r="ND487" s="90"/>
      <c r="NE487" s="90"/>
      <c r="NF487" s="90"/>
      <c r="NG487" s="90"/>
      <c r="NH487" s="90"/>
      <c r="NI487" s="90"/>
      <c r="NJ487" s="90"/>
      <c r="NK487" s="90"/>
      <c r="NL487" s="90"/>
      <c r="NM487" s="90"/>
      <c r="NN487" s="90"/>
      <c r="NO487" s="90"/>
      <c r="NP487" s="90"/>
      <c r="NQ487" s="90"/>
      <c r="NR487" s="90"/>
      <c r="NS487" s="90"/>
      <c r="NT487" s="90"/>
      <c r="NU487" s="90"/>
      <c r="NV487" s="90"/>
      <c r="NW487" s="90"/>
      <c r="NX487" s="90"/>
      <c r="NY487" s="90"/>
      <c r="NZ487" s="90"/>
      <c r="OA487" s="90"/>
      <c r="OB487" s="90"/>
      <c r="OC487" s="90"/>
      <c r="OD487" s="90"/>
      <c r="OE487" s="90"/>
      <c r="OF487" s="90"/>
      <c r="OG487" s="90"/>
      <c r="OH487" s="90"/>
      <c r="OI487" s="90"/>
      <c r="OJ487" s="90"/>
      <c r="OK487" s="90"/>
      <c r="OL487" s="90"/>
      <c r="OM487" s="90"/>
      <c r="ON487" s="90"/>
      <c r="OO487" s="90"/>
      <c r="OP487" s="90"/>
      <c r="OQ487" s="90"/>
      <c r="OR487" s="90"/>
      <c r="OS487" s="90"/>
      <c r="OT487" s="90"/>
      <c r="OU487" s="90"/>
      <c r="OV487" s="90"/>
      <c r="OW487" s="90"/>
      <c r="OX487" s="90"/>
      <c r="OY487" s="90"/>
      <c r="OZ487" s="90"/>
      <c r="PA487" s="90"/>
      <c r="PB487" s="90"/>
      <c r="PC487" s="90"/>
      <c r="PD487" s="90"/>
      <c r="PE487" s="90"/>
      <c r="PF487" s="90"/>
      <c r="PG487" s="90"/>
      <c r="PH487" s="90"/>
      <c r="PI487" s="90"/>
      <c r="PJ487" s="90"/>
      <c r="PK487" s="90"/>
      <c r="PL487" s="90"/>
      <c r="PM487" s="90"/>
      <c r="PN487" s="90"/>
      <c r="PO487" s="90"/>
      <c r="PP487" s="90"/>
      <c r="PQ487" s="90"/>
      <c r="PR487" s="90"/>
      <c r="PS487" s="90"/>
      <c r="PT487" s="90"/>
      <c r="PU487" s="90"/>
      <c r="PV487" s="90"/>
      <c r="PW487" s="90"/>
      <c r="PX487" s="90"/>
      <c r="PY487" s="90"/>
      <c r="PZ487" s="90"/>
      <c r="QA487" s="90"/>
      <c r="QB487" s="90"/>
      <c r="QC487" s="90"/>
      <c r="QD487" s="90"/>
      <c r="QE487" s="90"/>
      <c r="QF487" s="90"/>
      <c r="QG487" s="90"/>
      <c r="QH487" s="90"/>
      <c r="QI487" s="90"/>
      <c r="QJ487" s="90"/>
      <c r="QK487" s="90"/>
      <c r="QL487" s="90"/>
      <c r="QM487" s="90"/>
      <c r="QN487" s="90"/>
      <c r="QO487" s="90"/>
      <c r="QP487" s="90"/>
      <c r="QQ487" s="90"/>
      <c r="QR487" s="90"/>
      <c r="QS487" s="90"/>
      <c r="QT487" s="90"/>
      <c r="QU487" s="90"/>
      <c r="QV487" s="90"/>
      <c r="QW487" s="90"/>
      <c r="QX487" s="90"/>
      <c r="QY487" s="90"/>
      <c r="QZ487" s="90"/>
      <c r="RA487" s="90"/>
      <c r="RB487" s="90"/>
      <c r="RC487" s="90"/>
      <c r="RD487" s="90"/>
      <c r="RE487" s="90"/>
      <c r="RF487" s="90"/>
      <c r="RG487" s="90"/>
      <c r="RH487" s="90"/>
      <c r="RI487" s="90"/>
      <c r="RJ487" s="90"/>
      <c r="RK487" s="90"/>
      <c r="RL487" s="90"/>
      <c r="RM487" s="90"/>
      <c r="RN487" s="90"/>
      <c r="RO487" s="90"/>
      <c r="RP487" s="90"/>
      <c r="RQ487" s="90"/>
      <c r="RR487" s="90"/>
      <c r="RS487" s="90"/>
      <c r="RT487" s="90"/>
      <c r="RU487" s="90"/>
      <c r="RV487" s="90"/>
      <c r="RW487" s="90"/>
      <c r="RX487" s="90"/>
      <c r="RY487" s="90"/>
      <c r="RZ487" s="90"/>
      <c r="SA487" s="90"/>
      <c r="SB487" s="90"/>
      <c r="SC487" s="90"/>
      <c r="SD487" s="90"/>
      <c r="SE487" s="90"/>
      <c r="SF487" s="90"/>
      <c r="SG487" s="90"/>
      <c r="SH487" s="90"/>
      <c r="SI487" s="90"/>
      <c r="SJ487" s="90"/>
      <c r="SK487" s="90"/>
      <c r="SL487" s="90"/>
      <c r="SM487" s="90"/>
      <c r="SN487" s="90"/>
      <c r="SO487" s="90"/>
      <c r="SP487" s="90"/>
      <c r="SQ487" s="90"/>
      <c r="SR487" s="90"/>
      <c r="SS487" s="90"/>
      <c r="ST487" s="90"/>
      <c r="SU487" s="90"/>
      <c r="SV487" s="90"/>
      <c r="SW487" s="90"/>
      <c r="SX487" s="90"/>
      <c r="SY487" s="90"/>
      <c r="SZ487" s="90"/>
      <c r="TA487" s="90"/>
      <c r="TB487" s="90"/>
      <c r="TC487" s="90"/>
      <c r="TD487" s="90"/>
      <c r="TE487" s="90"/>
      <c r="TF487" s="90"/>
      <c r="TG487" s="90"/>
      <c r="TH487" s="90"/>
      <c r="TI487" s="90"/>
      <c r="TJ487" s="90"/>
      <c r="TK487" s="90"/>
      <c r="TL487" s="90"/>
      <c r="TM487" s="90"/>
      <c r="TN487" s="90"/>
      <c r="TO487" s="90"/>
      <c r="TP487" s="90"/>
      <c r="TQ487" s="90"/>
      <c r="TR487" s="90"/>
      <c r="TS487" s="90"/>
      <c r="TT487" s="90"/>
      <c r="TU487" s="90"/>
      <c r="TV487" s="90"/>
      <c r="TW487" s="90"/>
      <c r="TX487" s="90"/>
      <c r="TY487" s="90"/>
      <c r="TZ487" s="90"/>
      <c r="UA487" s="90"/>
      <c r="UB487" s="90"/>
      <c r="UC487" s="90"/>
      <c r="UD487" s="90"/>
      <c r="UE487" s="90"/>
      <c r="UF487" s="90"/>
      <c r="UG487" s="90"/>
      <c r="UH487" s="90"/>
      <c r="UI487" s="90"/>
      <c r="UJ487" s="90"/>
      <c r="UK487" s="90"/>
      <c r="UL487" s="90"/>
      <c r="UM487" s="90"/>
      <c r="UN487" s="90"/>
      <c r="UO487" s="90"/>
      <c r="UP487" s="90"/>
      <c r="UQ487" s="90"/>
      <c r="UR487" s="90"/>
      <c r="US487" s="90"/>
      <c r="UT487" s="90"/>
      <c r="UU487" s="90"/>
      <c r="UV487" s="90"/>
      <c r="UW487" s="90"/>
      <c r="UX487" s="90"/>
      <c r="UY487" s="90"/>
      <c r="UZ487" s="90"/>
      <c r="VA487" s="90"/>
      <c r="VB487" s="90"/>
      <c r="VC487" s="90"/>
      <c r="VD487" s="90"/>
      <c r="VE487" s="90"/>
      <c r="VF487" s="90"/>
      <c r="VG487" s="90"/>
      <c r="VH487" s="90"/>
      <c r="VI487" s="90"/>
      <c r="VJ487" s="90"/>
      <c r="VK487" s="90"/>
      <c r="VL487" s="90"/>
      <c r="VM487" s="90"/>
      <c r="VN487" s="90"/>
      <c r="VO487" s="90"/>
      <c r="VP487" s="90"/>
      <c r="VQ487" s="90"/>
      <c r="VR487" s="90"/>
      <c r="VS487" s="90"/>
      <c r="VT487" s="90"/>
      <c r="VU487" s="90"/>
      <c r="VV487" s="90"/>
      <c r="VW487" s="90"/>
      <c r="VX487" s="90"/>
      <c r="VY487" s="90"/>
      <c r="VZ487" s="90"/>
      <c r="WA487" s="90"/>
      <c r="WB487" s="90"/>
      <c r="WC487" s="90"/>
      <c r="WD487" s="90"/>
      <c r="WE487" s="90"/>
      <c r="WF487" s="90"/>
      <c r="WG487" s="90"/>
      <c r="WH487" s="90"/>
      <c r="WI487" s="90"/>
      <c r="WJ487" s="90"/>
      <c r="WK487" s="90"/>
      <c r="WL487" s="90"/>
      <c r="WM487" s="90"/>
      <c r="WN487" s="90"/>
      <c r="WO487" s="90"/>
      <c r="WP487" s="90"/>
      <c r="WQ487" s="90"/>
      <c r="WR487" s="90"/>
      <c r="WS487" s="90"/>
      <c r="WT487" s="90"/>
      <c r="WU487" s="90"/>
      <c r="WV487" s="90"/>
      <c r="WW487" s="90"/>
      <c r="WX487" s="90"/>
      <c r="WY487" s="90"/>
      <c r="WZ487" s="90"/>
      <c r="XA487" s="90"/>
      <c r="XB487" s="90"/>
      <c r="XC487" s="90"/>
      <c r="XD487" s="90"/>
      <c r="XE487" s="90"/>
      <c r="XF487" s="90"/>
      <c r="XG487" s="90"/>
      <c r="XH487" s="90"/>
      <c r="XI487" s="90"/>
      <c r="XJ487" s="90"/>
      <c r="XK487" s="90"/>
      <c r="XL487" s="90"/>
      <c r="XM487" s="90"/>
      <c r="XN487" s="90"/>
      <c r="XO487" s="90"/>
      <c r="XP487" s="90"/>
      <c r="XQ487" s="90"/>
      <c r="XR487" s="90"/>
      <c r="XS487" s="90"/>
      <c r="XT487" s="90"/>
      <c r="XU487" s="90"/>
      <c r="XV487" s="90"/>
      <c r="XW487" s="90"/>
      <c r="XX487" s="90"/>
      <c r="XY487" s="90"/>
      <c r="XZ487" s="90"/>
      <c r="YA487" s="90"/>
      <c r="YB487" s="90"/>
      <c r="YC487" s="90"/>
      <c r="YD487" s="90"/>
      <c r="YE487" s="90"/>
      <c r="YF487" s="90"/>
      <c r="YG487" s="90"/>
      <c r="YH487" s="90"/>
      <c r="YI487" s="90"/>
      <c r="YJ487" s="90"/>
      <c r="YK487" s="90"/>
      <c r="YL487" s="90"/>
      <c r="YM487" s="90"/>
      <c r="YN487" s="90"/>
      <c r="YO487" s="90"/>
      <c r="YP487" s="90"/>
      <c r="YQ487" s="90"/>
      <c r="YR487" s="90"/>
      <c r="YS487" s="90"/>
      <c r="YT487" s="90"/>
      <c r="YU487" s="90"/>
      <c r="YV487" s="90"/>
      <c r="YW487" s="90"/>
      <c r="YX487" s="90"/>
      <c r="YY487" s="90"/>
      <c r="YZ487" s="90"/>
      <c r="ZA487" s="90"/>
      <c r="ZB487" s="90"/>
      <c r="ZC487" s="90"/>
      <c r="ZD487" s="90"/>
      <c r="ZE487" s="90"/>
      <c r="ZF487" s="90"/>
      <c r="ZG487" s="90"/>
      <c r="ZH487" s="90"/>
      <c r="ZI487" s="90"/>
      <c r="ZJ487" s="90"/>
      <c r="ZK487" s="90"/>
      <c r="ZL487" s="90"/>
      <c r="ZM487" s="90"/>
      <c r="ZN487" s="90"/>
      <c r="ZO487" s="90"/>
      <c r="ZP487" s="90"/>
      <c r="ZQ487" s="90"/>
      <c r="ZR487" s="90"/>
      <c r="ZS487" s="90"/>
      <c r="ZT487" s="90"/>
      <c r="ZU487" s="90"/>
      <c r="ZV487" s="90"/>
      <c r="ZW487" s="90"/>
      <c r="ZX487" s="90"/>
      <c r="ZY487" s="90"/>
      <c r="ZZ487" s="90"/>
      <c r="AAA487" s="90"/>
      <c r="AAB487" s="90"/>
      <c r="AAC487" s="90"/>
      <c r="AAD487" s="90"/>
      <c r="AAE487" s="90"/>
      <c r="AAF487" s="90"/>
      <c r="AAG487" s="90"/>
      <c r="AAH487" s="90"/>
      <c r="AAI487" s="90"/>
      <c r="AAJ487" s="90"/>
      <c r="AAK487" s="90"/>
      <c r="AAL487" s="90"/>
      <c r="AAM487" s="90"/>
      <c r="AAN487" s="90"/>
      <c r="AAO487" s="90"/>
      <c r="AAP487" s="90"/>
      <c r="AAQ487" s="90"/>
      <c r="AAR487" s="90"/>
      <c r="AAS487" s="90"/>
      <c r="AAT487" s="90"/>
      <c r="AAU487" s="90"/>
      <c r="AAV487" s="90"/>
      <c r="AAW487" s="90"/>
      <c r="AAX487" s="90"/>
      <c r="AAY487" s="90"/>
      <c r="AAZ487" s="90"/>
      <c r="ABA487" s="90"/>
      <c r="ABB487" s="90"/>
      <c r="ABC487" s="90"/>
      <c r="ABD487" s="90"/>
      <c r="ABE487" s="90"/>
      <c r="ABF487" s="90"/>
      <c r="ABG487" s="90"/>
      <c r="ABH487" s="90"/>
      <c r="ABI487" s="90"/>
      <c r="ABJ487" s="90"/>
      <c r="ABK487" s="90"/>
      <c r="ABL487" s="90"/>
      <c r="ABM487" s="90"/>
      <c r="ABN487" s="90"/>
      <c r="ABO487" s="90"/>
      <c r="ABP487" s="90"/>
      <c r="ABQ487" s="90"/>
      <c r="ABR487" s="90"/>
      <c r="ABS487" s="90"/>
      <c r="ABT487" s="90"/>
      <c r="ABU487" s="90"/>
      <c r="ABV487" s="90"/>
      <c r="ABW487" s="90"/>
      <c r="ABX487" s="90"/>
      <c r="ABY487" s="90"/>
      <c r="ABZ487" s="90"/>
      <c r="ACA487" s="90"/>
      <c r="ACB487" s="90"/>
      <c r="ACC487" s="90"/>
      <c r="ACD487" s="90"/>
      <c r="ACE487" s="90"/>
      <c r="ACF487" s="90"/>
      <c r="ACG487" s="90"/>
      <c r="ACH487" s="90"/>
      <c r="ACI487" s="90"/>
      <c r="ACJ487" s="90"/>
      <c r="ACK487" s="90"/>
      <c r="ACL487" s="90"/>
      <c r="ACM487" s="90"/>
      <c r="ACN487" s="90"/>
      <c r="ACO487" s="90"/>
      <c r="ACP487" s="90"/>
      <c r="ACQ487" s="90"/>
      <c r="ACR487" s="90"/>
      <c r="ACS487" s="90"/>
      <c r="ACT487" s="90"/>
      <c r="ACU487" s="90"/>
      <c r="ACV487" s="90"/>
      <c r="ACW487" s="90"/>
      <c r="ACX487" s="90"/>
      <c r="ACY487" s="90"/>
      <c r="ACZ487" s="90"/>
      <c r="ADA487" s="90"/>
      <c r="ADB487" s="90"/>
      <c r="ADC487" s="90"/>
      <c r="ADD487" s="90"/>
      <c r="ADE487" s="90"/>
      <c r="ADF487" s="90"/>
      <c r="ADG487" s="90"/>
      <c r="ADH487" s="90"/>
      <c r="ADI487" s="90"/>
      <c r="ADJ487" s="90"/>
      <c r="ADK487" s="90"/>
      <c r="ADL487" s="90"/>
      <c r="ADM487" s="90"/>
      <c r="ADN487" s="90"/>
      <c r="ADO487" s="90"/>
      <c r="ADP487" s="90"/>
      <c r="ADQ487" s="90"/>
      <c r="ADR487" s="90"/>
      <c r="ADS487" s="90"/>
      <c r="ADT487" s="90"/>
      <c r="ADU487" s="90"/>
      <c r="ADV487" s="90"/>
      <c r="ADW487" s="90"/>
      <c r="ADX487" s="90"/>
      <c r="ADY487" s="90"/>
      <c r="ADZ487" s="90"/>
      <c r="AEA487" s="90"/>
      <c r="AEB487" s="90"/>
      <c r="AEC487" s="90"/>
      <c r="AED487" s="90"/>
      <c r="AEE487" s="90"/>
      <c r="AEF487" s="90"/>
      <c r="AEG487" s="90"/>
      <c r="AEH487" s="90"/>
      <c r="AEI487" s="90"/>
      <c r="AEJ487" s="90"/>
      <c r="AEK487" s="90"/>
      <c r="AEL487" s="90"/>
      <c r="AEM487" s="90"/>
      <c r="AEN487" s="90"/>
      <c r="AEO487" s="90"/>
      <c r="AEP487" s="90"/>
      <c r="AEQ487" s="90"/>
      <c r="AER487" s="90"/>
      <c r="AES487" s="90"/>
      <c r="AET487" s="90"/>
      <c r="AEU487" s="90"/>
      <c r="AEV487" s="90"/>
      <c r="AEW487" s="90"/>
      <c r="AEX487" s="90"/>
      <c r="AEY487" s="90"/>
      <c r="AEZ487" s="90"/>
      <c r="AFA487" s="90"/>
      <c r="AFB487" s="90"/>
      <c r="AFC487" s="90"/>
      <c r="AFD487" s="90"/>
      <c r="AFE487" s="90"/>
      <c r="AFF487" s="90"/>
      <c r="AFG487" s="90"/>
      <c r="AFH487" s="90"/>
      <c r="AFI487" s="90"/>
      <c r="AFJ487" s="90"/>
      <c r="AFK487" s="90"/>
      <c r="AFL487" s="90"/>
      <c r="AFM487" s="90"/>
      <c r="AFN487" s="90"/>
      <c r="AFO487" s="90"/>
      <c r="AFP487" s="90"/>
      <c r="AFQ487" s="90"/>
      <c r="AFR487" s="90"/>
      <c r="AFS487" s="90"/>
      <c r="AFT487" s="90"/>
      <c r="AFU487" s="90"/>
      <c r="AFV487" s="90"/>
      <c r="AFW487" s="90"/>
      <c r="AFX487" s="90"/>
      <c r="AFY487" s="90"/>
      <c r="AFZ487" s="90"/>
      <c r="AGA487" s="90"/>
      <c r="AGB487" s="90"/>
      <c r="AGC487" s="90"/>
      <c r="AGD487" s="90"/>
      <c r="AGE487" s="90"/>
      <c r="AGF487" s="90"/>
      <c r="AGG487" s="90"/>
      <c r="AGH487" s="90"/>
      <c r="AGI487" s="90"/>
      <c r="AGJ487" s="90"/>
      <c r="AGK487" s="90"/>
      <c r="AGL487" s="90"/>
      <c r="AGM487" s="90"/>
      <c r="AGN487" s="90"/>
      <c r="AGO487" s="90"/>
      <c r="AGP487" s="90"/>
      <c r="AGQ487" s="90"/>
      <c r="AGR487" s="90"/>
      <c r="AGS487" s="90"/>
      <c r="AGT487" s="90"/>
      <c r="AGU487" s="90"/>
      <c r="AGV487" s="90"/>
      <c r="AGW487" s="90"/>
      <c r="AGX487" s="90"/>
      <c r="AGY487" s="90"/>
      <c r="AGZ487" s="90"/>
      <c r="AHA487" s="90"/>
      <c r="AHB487" s="90"/>
      <c r="AHC487" s="90"/>
      <c r="AHD487" s="90"/>
      <c r="AHE487" s="90"/>
      <c r="AHF487" s="90"/>
      <c r="AHG487" s="90"/>
      <c r="AHH487" s="90"/>
      <c r="AHI487" s="90"/>
      <c r="AHJ487" s="90"/>
      <c r="AHK487" s="90"/>
      <c r="AHL487" s="90"/>
      <c r="AHM487" s="90"/>
      <c r="AHN487" s="90"/>
      <c r="AHO487" s="90"/>
      <c r="AHP487" s="90"/>
      <c r="AHQ487" s="90"/>
      <c r="AHR487" s="90"/>
      <c r="AHS487" s="90"/>
      <c r="AHT487" s="90"/>
      <c r="AHU487" s="90"/>
      <c r="AHV487" s="90"/>
      <c r="AHW487" s="90"/>
      <c r="AHX487" s="90"/>
      <c r="AHY487" s="90"/>
      <c r="AHZ487" s="90"/>
      <c r="AIA487" s="90"/>
      <c r="AIB487" s="90"/>
      <c r="AIC487" s="90"/>
      <c r="AID487" s="90"/>
      <c r="AIE487" s="90"/>
      <c r="AIF487" s="90"/>
      <c r="AIG487" s="90"/>
      <c r="AIH487" s="90"/>
      <c r="AII487" s="90"/>
      <c r="AIJ487" s="90"/>
      <c r="AIK487" s="90"/>
      <c r="AIL487" s="90"/>
      <c r="AIM487" s="90"/>
      <c r="AIN487" s="90"/>
      <c r="AIO487" s="90"/>
      <c r="AIP487" s="90"/>
      <c r="AIQ487" s="90"/>
      <c r="AIR487" s="90"/>
      <c r="AIS487" s="90"/>
      <c r="AIT487" s="90"/>
      <c r="AIU487" s="90"/>
      <c r="AIV487" s="90"/>
      <c r="AIW487" s="90"/>
      <c r="AIX487" s="90"/>
      <c r="AIY487" s="90"/>
      <c r="AIZ487" s="90"/>
      <c r="AJA487" s="90"/>
      <c r="AJB487" s="90"/>
      <c r="AJC487" s="90"/>
      <c r="AJD487" s="90"/>
      <c r="AJE487" s="90"/>
      <c r="AJF487" s="90"/>
      <c r="AJG487" s="90"/>
      <c r="AJH487" s="90"/>
      <c r="AJI487" s="90"/>
      <c r="AJJ487" s="90"/>
      <c r="AJK487" s="90"/>
      <c r="AJL487" s="90"/>
      <c r="AJM487" s="90"/>
      <c r="AJN487" s="90"/>
      <c r="AJO487" s="90"/>
      <c r="AJP487" s="90"/>
      <c r="AJQ487" s="90"/>
      <c r="AJR487" s="90"/>
      <c r="AJS487" s="90"/>
      <c r="AJT487" s="90"/>
      <c r="AJU487" s="90"/>
      <c r="AJV487" s="90"/>
      <c r="AJW487" s="90"/>
      <c r="AJX487" s="90"/>
      <c r="AJY487" s="90"/>
      <c r="AJZ487" s="90"/>
      <c r="AKA487" s="90"/>
      <c r="AKB487" s="90"/>
      <c r="AKC487" s="90"/>
      <c r="AKD487" s="90"/>
      <c r="AKE487" s="90"/>
      <c r="AKF487" s="90"/>
      <c r="AKG487" s="90"/>
      <c r="AKH487" s="90"/>
      <c r="AKI487" s="90"/>
      <c r="AKJ487" s="90"/>
      <c r="AKK487" s="90"/>
      <c r="AKL487" s="90"/>
      <c r="AKM487" s="90"/>
      <c r="AKN487" s="90"/>
      <c r="AKO487" s="90"/>
      <c r="AKP487" s="90"/>
      <c r="AKQ487" s="90"/>
      <c r="AKR487" s="90"/>
      <c r="AKS487" s="90"/>
      <c r="AKT487" s="90"/>
      <c r="AKU487" s="90"/>
      <c r="AKV487" s="90"/>
      <c r="AKW487" s="90"/>
      <c r="AKX487" s="90"/>
      <c r="AKY487" s="90"/>
      <c r="AKZ487" s="90"/>
      <c r="ALA487" s="90"/>
      <c r="ALB487" s="90"/>
      <c r="ALC487" s="90"/>
      <c r="ALD487" s="90"/>
      <c r="ALE487" s="90"/>
      <c r="ALF487" s="90"/>
      <c r="ALG487" s="90"/>
      <c r="ALH487" s="90"/>
      <c r="ALI487" s="90"/>
      <c r="ALJ487" s="90"/>
      <c r="ALK487" s="90"/>
      <c r="ALL487" s="90"/>
      <c r="ALM487" s="90"/>
      <c r="ALN487" s="90"/>
      <c r="ALO487" s="90"/>
      <c r="ALP487" s="90"/>
      <c r="ALQ487" s="90"/>
      <c r="ALR487" s="90"/>
      <c r="ALS487" s="90"/>
      <c r="ALT487" s="90"/>
      <c r="ALU487" s="90"/>
      <c r="ALV487" s="90"/>
      <c r="ALW487" s="90"/>
      <c r="ALX487" s="90"/>
      <c r="ALY487" s="90"/>
      <c r="ALZ487" s="90"/>
      <c r="AMA487" s="90"/>
      <c r="AMB487" s="90"/>
      <c r="AMC487" s="90"/>
      <c r="AMD487" s="90"/>
      <c r="AME487" s="90"/>
      <c r="AMF487" s="90"/>
      <c r="AMG487" s="90"/>
      <c r="AMH487" s="90"/>
    </row>
    <row r="488" spans="1:1022" ht="74.099999999999994" customHeight="1">
      <c r="A488" s="376">
        <v>148</v>
      </c>
      <c r="B488" s="433" t="s">
        <v>712</v>
      </c>
      <c r="C488" s="433"/>
      <c r="D488" s="433" t="s">
        <v>231</v>
      </c>
      <c r="E488" s="433" t="s">
        <v>232</v>
      </c>
      <c r="F488" s="427"/>
      <c r="G488" s="367"/>
      <c r="H488" s="368"/>
      <c r="I488" s="369"/>
      <c r="J488" s="136" t="s">
        <v>735</v>
      </c>
      <c r="K488" s="115" t="s">
        <v>2265</v>
      </c>
      <c r="L488" s="369"/>
      <c r="M488" s="425"/>
      <c r="N488" s="374"/>
      <c r="O488" s="369"/>
      <c r="P488" s="391"/>
      <c r="Q488" s="385"/>
      <c r="R488" s="393"/>
      <c r="S488" s="394"/>
      <c r="T488" s="385"/>
      <c r="U488" s="404"/>
      <c r="V488" s="136" t="s">
        <v>112</v>
      </c>
      <c r="W488" s="116" t="s">
        <v>2266</v>
      </c>
      <c r="X488" s="117" t="s">
        <v>2267</v>
      </c>
      <c r="Y488" s="119" t="s">
        <v>94</v>
      </c>
      <c r="Z488" s="119" t="s">
        <v>2166</v>
      </c>
      <c r="AA488" s="120" t="str">
        <f t="shared" si="454"/>
        <v>Probabilidad</v>
      </c>
      <c r="AB488" s="121" t="s">
        <v>740</v>
      </c>
      <c r="AC488" s="121" t="s">
        <v>728</v>
      </c>
      <c r="AD488" s="122" t="str">
        <f t="shared" si="452"/>
        <v>30%</v>
      </c>
      <c r="AE488" s="121" t="s">
        <v>954</v>
      </c>
      <c r="AF488" s="121" t="s">
        <v>730</v>
      </c>
      <c r="AG488" s="121" t="s">
        <v>731</v>
      </c>
      <c r="AH488" s="123">
        <f>IFERROR(IF(AND(AA487="Probabilidad",AA488="Probabilidad"),(AI487-(+AI487*AD488)),IF(AND(AA488="Probabilidad",AA487="Impacto"),(AI487-(+AI487*AD488)),IF(AA488="Impacto",AI487,""))),"")</f>
        <v>0.16799999999999998</v>
      </c>
      <c r="AI488" s="122">
        <f t="shared" si="453"/>
        <v>0.16799999999999998</v>
      </c>
      <c r="AJ488" s="387"/>
      <c r="AK488" s="388"/>
      <c r="AL488" s="124">
        <f t="shared" ref="AL488:AL493" si="673">IFERROR(IF(AND(AA487="Impacto",AA488="Impacto"),(AL487-(+AL487*AD488)),IF(AND(AA488="Impacto",AA487="Probabilidad"),(AL487-(+AL487*AD488)),IF(AA488="Probabilidad",AL487,""))),"")</f>
        <v>0.6</v>
      </c>
      <c r="AM488" s="389"/>
      <c r="AN488" s="388"/>
      <c r="AO488" s="384"/>
      <c r="AP488" s="367"/>
      <c r="AQ488" s="120" t="s">
        <v>118</v>
      </c>
      <c r="AR488" s="119" t="s">
        <v>2263</v>
      </c>
      <c r="AS488" s="119" t="s">
        <v>2168</v>
      </c>
      <c r="AT488" s="135" t="s">
        <v>747</v>
      </c>
      <c r="AU488" s="127" t="s">
        <v>733</v>
      </c>
      <c r="AV488" s="371"/>
      <c r="AW488" s="142" t="s">
        <v>112</v>
      </c>
      <c r="AX488" s="276" t="s">
        <v>2866</v>
      </c>
      <c r="AY488" s="277" t="s">
        <v>3795</v>
      </c>
      <c r="AZ488" s="277" t="s">
        <v>3796</v>
      </c>
      <c r="BA488" s="143" t="s">
        <v>118</v>
      </c>
      <c r="BB488" s="276" t="s">
        <v>2866</v>
      </c>
      <c r="BC488" s="277" t="s">
        <v>3795</v>
      </c>
      <c r="BD488" s="316" t="s">
        <v>3796</v>
      </c>
      <c r="BE488" s="421"/>
      <c r="BF488" s="510"/>
      <c r="BG488" s="510"/>
      <c r="BH488" s="131"/>
    </row>
    <row r="489" spans="1:1022" ht="72" customHeight="1">
      <c r="A489" s="376">
        <v>148</v>
      </c>
      <c r="B489" s="433" t="s">
        <v>712</v>
      </c>
      <c r="C489" s="433"/>
      <c r="D489" s="433" t="s">
        <v>231</v>
      </c>
      <c r="E489" s="433" t="s">
        <v>232</v>
      </c>
      <c r="F489" s="427"/>
      <c r="G489" s="367"/>
      <c r="H489" s="368"/>
      <c r="I489" s="369"/>
      <c r="J489" s="136" t="s">
        <v>741</v>
      </c>
      <c r="K489" s="115" t="s">
        <v>2268</v>
      </c>
      <c r="L489" s="369"/>
      <c r="M489" s="425"/>
      <c r="N489" s="374"/>
      <c r="O489" s="369"/>
      <c r="P489" s="391"/>
      <c r="Q489" s="385"/>
      <c r="R489" s="393"/>
      <c r="S489" s="394"/>
      <c r="T489" s="385"/>
      <c r="U489" s="404"/>
      <c r="V489" s="136" t="s">
        <v>124</v>
      </c>
      <c r="W489" s="116" t="s">
        <v>2269</v>
      </c>
      <c r="X489" s="117" t="s">
        <v>2270</v>
      </c>
      <c r="Y489" s="119" t="s">
        <v>94</v>
      </c>
      <c r="Z489" s="119" t="s">
        <v>2166</v>
      </c>
      <c r="AA489" s="120" t="str">
        <f t="shared" si="454"/>
        <v>Probabilidad</v>
      </c>
      <c r="AB489" s="121" t="s">
        <v>740</v>
      </c>
      <c r="AC489" s="121" t="s">
        <v>728</v>
      </c>
      <c r="AD489" s="122" t="str">
        <f t="shared" si="452"/>
        <v>30%</v>
      </c>
      <c r="AE489" s="121" t="s">
        <v>954</v>
      </c>
      <c r="AF489" s="121" t="s">
        <v>730</v>
      </c>
      <c r="AG489" s="121" t="s">
        <v>731</v>
      </c>
      <c r="AH489" s="123">
        <f t="shared" ref="AH489:AH493" si="674">IFERROR(IF(AND(AA488="Probabilidad",AA489="Probabilidad"),(AI488-(+AI488*AD489)),IF(AND(AA489="Probabilidad",AA488="Impacto"),(AI488-(+AI488*AD489)),IF(AA489="Impacto",AI488,""))),"")</f>
        <v>0.11759999999999998</v>
      </c>
      <c r="AI489" s="122">
        <f t="shared" si="453"/>
        <v>0.11759999999999998</v>
      </c>
      <c r="AJ489" s="387"/>
      <c r="AK489" s="388"/>
      <c r="AL489" s="124">
        <f t="shared" si="673"/>
        <v>0.6</v>
      </c>
      <c r="AM489" s="389"/>
      <c r="AN489" s="388"/>
      <c r="AO489" s="384"/>
      <c r="AP489" s="367"/>
      <c r="AQ489" s="120" t="s">
        <v>128</v>
      </c>
      <c r="AR489" s="119" t="s">
        <v>2263</v>
      </c>
      <c r="AS489" s="119" t="s">
        <v>2168</v>
      </c>
      <c r="AT489" s="135" t="s">
        <v>747</v>
      </c>
      <c r="AU489" s="127" t="s">
        <v>733</v>
      </c>
      <c r="AV489" s="371"/>
      <c r="AW489" s="142" t="s">
        <v>124</v>
      </c>
      <c r="AX489" s="276" t="s">
        <v>2866</v>
      </c>
      <c r="AY489" s="277" t="s">
        <v>3795</v>
      </c>
      <c r="AZ489" s="277" t="s">
        <v>3796</v>
      </c>
      <c r="BA489" s="143" t="s">
        <v>128</v>
      </c>
      <c r="BB489" s="276" t="s">
        <v>2866</v>
      </c>
      <c r="BC489" s="277" t="s">
        <v>3795</v>
      </c>
      <c r="BD489" s="316" t="s">
        <v>3796</v>
      </c>
      <c r="BE489" s="421"/>
      <c r="BF489" s="510"/>
      <c r="BG489" s="510"/>
      <c r="BH489" s="131"/>
    </row>
    <row r="490" spans="1:1022" ht="30" customHeight="1">
      <c r="A490" s="376">
        <v>148</v>
      </c>
      <c r="B490" s="433" t="s">
        <v>712</v>
      </c>
      <c r="C490" s="433"/>
      <c r="D490" s="433" t="s">
        <v>231</v>
      </c>
      <c r="E490" s="433" t="s">
        <v>232</v>
      </c>
      <c r="F490" s="427"/>
      <c r="G490" s="367"/>
      <c r="H490" s="368"/>
      <c r="I490" s="369"/>
      <c r="J490" s="136" t="s">
        <v>749</v>
      </c>
      <c r="K490" s="115"/>
      <c r="L490" s="369"/>
      <c r="M490" s="425"/>
      <c r="N490" s="374"/>
      <c r="O490" s="369"/>
      <c r="P490" s="391"/>
      <c r="Q490" s="385"/>
      <c r="R490" s="393"/>
      <c r="S490" s="394"/>
      <c r="T490" s="385"/>
      <c r="U490" s="404"/>
      <c r="V490" s="136" t="s">
        <v>131</v>
      </c>
      <c r="W490" s="116"/>
      <c r="X490" s="117"/>
      <c r="Y490" s="119"/>
      <c r="Z490" s="116"/>
      <c r="AA490" s="120" t="str">
        <f t="shared" si="454"/>
        <v/>
      </c>
      <c r="AB490" s="121"/>
      <c r="AC490" s="121"/>
      <c r="AD490" s="122" t="str">
        <f t="shared" si="452"/>
        <v/>
      </c>
      <c r="AE490" s="121"/>
      <c r="AF490" s="121"/>
      <c r="AG490" s="121"/>
      <c r="AH490" s="123" t="str">
        <f t="shared" si="674"/>
        <v/>
      </c>
      <c r="AI490" s="122" t="str">
        <f t="shared" si="453"/>
        <v/>
      </c>
      <c r="AJ490" s="387"/>
      <c r="AK490" s="388"/>
      <c r="AL490" s="124" t="str">
        <f t="shared" si="673"/>
        <v/>
      </c>
      <c r="AM490" s="389"/>
      <c r="AN490" s="388"/>
      <c r="AO490" s="384"/>
      <c r="AP490" s="367"/>
      <c r="AQ490" s="120" t="s">
        <v>136</v>
      </c>
      <c r="AR490" s="119"/>
      <c r="AS490" s="119"/>
      <c r="AT490" s="126"/>
      <c r="AU490" s="119"/>
      <c r="AV490" s="371"/>
      <c r="AW490" s="142" t="s">
        <v>131</v>
      </c>
      <c r="AX490" s="128"/>
      <c r="AY490" s="129"/>
      <c r="AZ490" s="130"/>
      <c r="BA490" s="143" t="s">
        <v>136</v>
      </c>
      <c r="BB490" s="128"/>
      <c r="BC490" s="128"/>
      <c r="BD490" s="128"/>
      <c r="BE490" s="421"/>
      <c r="BF490" s="511"/>
      <c r="BG490" s="511"/>
      <c r="BH490" s="131"/>
    </row>
    <row r="491" spans="1:1022" ht="18.95" customHeight="1">
      <c r="A491" s="376">
        <v>148</v>
      </c>
      <c r="B491" s="433" t="s">
        <v>712</v>
      </c>
      <c r="C491" s="433"/>
      <c r="D491" s="433" t="s">
        <v>231</v>
      </c>
      <c r="E491" s="433" t="s">
        <v>232</v>
      </c>
      <c r="F491" s="427"/>
      <c r="G491" s="367"/>
      <c r="H491" s="368"/>
      <c r="I491" s="369"/>
      <c r="J491" s="136" t="s">
        <v>756</v>
      </c>
      <c r="K491" s="115"/>
      <c r="L491" s="369"/>
      <c r="M491" s="425"/>
      <c r="N491" s="374"/>
      <c r="O491" s="369"/>
      <c r="P491" s="391"/>
      <c r="Q491" s="385"/>
      <c r="R491" s="393"/>
      <c r="S491" s="394"/>
      <c r="T491" s="385"/>
      <c r="U491" s="404"/>
      <c r="V491" s="136" t="s">
        <v>139</v>
      </c>
      <c r="W491" s="116"/>
      <c r="X491" s="117"/>
      <c r="Y491" s="119"/>
      <c r="Z491" s="116"/>
      <c r="AA491" s="120" t="str">
        <f t="shared" si="454"/>
        <v/>
      </c>
      <c r="AB491" s="121"/>
      <c r="AC491" s="121"/>
      <c r="AD491" s="122" t="str">
        <f t="shared" si="452"/>
        <v/>
      </c>
      <c r="AE491" s="121"/>
      <c r="AF491" s="121"/>
      <c r="AG491" s="121"/>
      <c r="AH491" s="123" t="str">
        <f t="shared" si="674"/>
        <v/>
      </c>
      <c r="AI491" s="122" t="str">
        <f t="shared" si="453"/>
        <v/>
      </c>
      <c r="AJ491" s="387"/>
      <c r="AK491" s="388"/>
      <c r="AL491" s="124" t="str">
        <f t="shared" si="673"/>
        <v/>
      </c>
      <c r="AM491" s="389"/>
      <c r="AN491" s="388"/>
      <c r="AO491" s="384"/>
      <c r="AP491" s="367"/>
      <c r="AQ491" s="120" t="s">
        <v>145</v>
      </c>
      <c r="AR491" s="119"/>
      <c r="AS491" s="119"/>
      <c r="AT491" s="126"/>
      <c r="AU491" s="119"/>
      <c r="AV491" s="371"/>
      <c r="AW491" s="142" t="s">
        <v>139</v>
      </c>
      <c r="AX491" s="128"/>
      <c r="AY491" s="129"/>
      <c r="AZ491" s="130"/>
      <c r="BA491" s="143" t="s">
        <v>145</v>
      </c>
      <c r="BB491" s="128"/>
      <c r="BC491" s="128"/>
      <c r="BD491" s="128"/>
      <c r="BE491" s="421"/>
      <c r="BF491" s="511"/>
      <c r="BG491" s="511"/>
      <c r="BH491" s="131"/>
    </row>
    <row r="492" spans="1:1022" ht="18.95" customHeight="1">
      <c r="A492" s="376">
        <v>148</v>
      </c>
      <c r="B492" s="433" t="s">
        <v>712</v>
      </c>
      <c r="C492" s="433"/>
      <c r="D492" s="433" t="s">
        <v>231</v>
      </c>
      <c r="E492" s="433" t="s">
        <v>232</v>
      </c>
      <c r="F492" s="427"/>
      <c r="G492" s="367"/>
      <c r="H492" s="368"/>
      <c r="I492" s="369"/>
      <c r="J492" s="136" t="s">
        <v>757</v>
      </c>
      <c r="K492" s="115"/>
      <c r="L492" s="369"/>
      <c r="M492" s="425"/>
      <c r="N492" s="374"/>
      <c r="O492" s="369"/>
      <c r="P492" s="391"/>
      <c r="Q492" s="385"/>
      <c r="R492" s="393"/>
      <c r="S492" s="394"/>
      <c r="T492" s="385"/>
      <c r="U492" s="404"/>
      <c r="V492" s="136" t="s">
        <v>150</v>
      </c>
      <c r="W492" s="116"/>
      <c r="X492" s="117"/>
      <c r="Y492" s="119"/>
      <c r="Z492" s="116"/>
      <c r="AA492" s="120" t="str">
        <f t="shared" si="454"/>
        <v/>
      </c>
      <c r="AB492" s="121"/>
      <c r="AC492" s="121"/>
      <c r="AD492" s="122" t="str">
        <f t="shared" si="452"/>
        <v/>
      </c>
      <c r="AE492" s="121"/>
      <c r="AF492" s="121"/>
      <c r="AG492" s="121"/>
      <c r="AH492" s="123" t="str">
        <f t="shared" si="674"/>
        <v/>
      </c>
      <c r="AI492" s="122" t="str">
        <f t="shared" si="453"/>
        <v/>
      </c>
      <c r="AJ492" s="387"/>
      <c r="AK492" s="388"/>
      <c r="AL492" s="124" t="str">
        <f t="shared" si="673"/>
        <v/>
      </c>
      <c r="AM492" s="389"/>
      <c r="AN492" s="388"/>
      <c r="AO492" s="384"/>
      <c r="AP492" s="367"/>
      <c r="AQ492" s="120" t="s">
        <v>155</v>
      </c>
      <c r="AR492" s="119"/>
      <c r="AS492" s="119"/>
      <c r="AT492" s="126"/>
      <c r="AU492" s="119"/>
      <c r="AV492" s="371"/>
      <c r="AW492" s="142" t="s">
        <v>150</v>
      </c>
      <c r="AX492" s="128"/>
      <c r="AY492" s="129"/>
      <c r="AZ492" s="130"/>
      <c r="BA492" s="143" t="s">
        <v>155</v>
      </c>
      <c r="BB492" s="128"/>
      <c r="BC492" s="128"/>
      <c r="BD492" s="128"/>
      <c r="BE492" s="421"/>
      <c r="BF492" s="511"/>
      <c r="BG492" s="511"/>
      <c r="BH492" s="131"/>
    </row>
    <row r="493" spans="1:1022" ht="23.1" customHeight="1">
      <c r="A493" s="377">
        <v>148</v>
      </c>
      <c r="B493" s="434" t="s">
        <v>712</v>
      </c>
      <c r="C493" s="434"/>
      <c r="D493" s="434" t="s">
        <v>231</v>
      </c>
      <c r="E493" s="434" t="s">
        <v>232</v>
      </c>
      <c r="F493" s="427"/>
      <c r="G493" s="367"/>
      <c r="H493" s="368"/>
      <c r="I493" s="369"/>
      <c r="J493" s="136" t="s">
        <v>758</v>
      </c>
      <c r="K493" s="115"/>
      <c r="L493" s="369"/>
      <c r="M493" s="425"/>
      <c r="N493" s="374"/>
      <c r="O493" s="369"/>
      <c r="P493" s="392"/>
      <c r="Q493" s="385"/>
      <c r="R493" s="393"/>
      <c r="S493" s="394"/>
      <c r="T493" s="385"/>
      <c r="U493" s="405"/>
      <c r="V493" s="136" t="s">
        <v>161</v>
      </c>
      <c r="W493" s="116"/>
      <c r="X493" s="117"/>
      <c r="Y493" s="119"/>
      <c r="Z493" s="116"/>
      <c r="AA493" s="120" t="str">
        <f t="shared" si="454"/>
        <v/>
      </c>
      <c r="AB493" s="121"/>
      <c r="AC493" s="121"/>
      <c r="AD493" s="122" t="str">
        <f t="shared" si="452"/>
        <v/>
      </c>
      <c r="AE493" s="121"/>
      <c r="AF493" s="121"/>
      <c r="AG493" s="121"/>
      <c r="AH493" s="123" t="str">
        <f t="shared" si="674"/>
        <v/>
      </c>
      <c r="AI493" s="122" t="str">
        <f t="shared" si="453"/>
        <v/>
      </c>
      <c r="AJ493" s="387"/>
      <c r="AK493" s="388"/>
      <c r="AL493" s="124" t="str">
        <f t="shared" si="673"/>
        <v/>
      </c>
      <c r="AM493" s="389"/>
      <c r="AN493" s="388"/>
      <c r="AO493" s="384"/>
      <c r="AP493" s="367"/>
      <c r="AQ493" s="120" t="s">
        <v>162</v>
      </c>
      <c r="AR493" s="119"/>
      <c r="AS493" s="119"/>
      <c r="AT493" s="126"/>
      <c r="AU493" s="119"/>
      <c r="AV493" s="372"/>
      <c r="AW493" s="142" t="s">
        <v>161</v>
      </c>
      <c r="AX493" s="128"/>
      <c r="AY493" s="129"/>
      <c r="AZ493" s="130"/>
      <c r="BA493" s="143" t="s">
        <v>162</v>
      </c>
      <c r="BB493" s="128"/>
      <c r="BC493" s="128"/>
      <c r="BD493" s="128"/>
      <c r="BE493" s="421"/>
      <c r="BF493" s="512"/>
      <c r="BG493" s="512"/>
      <c r="BH493" s="131"/>
    </row>
    <row r="494" spans="1:1022" s="144" customFormat="1" ht="141.94999999999999" customHeight="1">
      <c r="A494" s="429">
        <v>149</v>
      </c>
      <c r="B494" s="432" t="s">
        <v>712</v>
      </c>
      <c r="C494" s="367" t="s">
        <v>713</v>
      </c>
      <c r="D494" s="432" t="s">
        <v>231</v>
      </c>
      <c r="E494" s="432" t="s">
        <v>1652</v>
      </c>
      <c r="F494" s="401" t="s">
        <v>1653</v>
      </c>
      <c r="G494" s="424" t="s">
        <v>2271</v>
      </c>
      <c r="H494" s="368" t="str">
        <f>IF(B494="Seguridad_Información","Posibilidad de "&amp;C494&amp;"con "&amp;M494&amp;" "&amp;"por"&amp;" "&amp;I494&amp;" "&amp;"debido a"&amp;" "&amp;L494,"Posibilidad de"&amp;" "&amp;M494&amp;" "&amp;"por"&amp;" "&amp;I494&amp;" debido a"&amp;" "&amp;L494)</f>
        <v>Posibilidad de Afectación Económica y Reputacional por incumplimiento de las obligaciones de los depositarios debido a fallas en la supervisión de SAE y/o desconocimiento por parte del referido depositario</v>
      </c>
      <c r="I494" s="425" t="s">
        <v>2272</v>
      </c>
      <c r="J494" s="136" t="s">
        <v>717</v>
      </c>
      <c r="K494" s="137" t="s">
        <v>2273</v>
      </c>
      <c r="L494" s="425" t="s">
        <v>2274</v>
      </c>
      <c r="M494" s="425" t="s">
        <v>763</v>
      </c>
      <c r="N494" s="426" t="s">
        <v>1005</v>
      </c>
      <c r="O494" s="369" t="s">
        <v>1006</v>
      </c>
      <c r="P494" s="390" t="str">
        <f>IF(OR($O494=[3]Tabla_Probabilidad!$D$30,$O494=[3]Tabla_Probabilidad!$D$32,$O494=[3]Tabla_Probabilidad!$J$32),"Muy Baja",IF(OR($O494=[3]Tabla_Probabilidad!$E$30,$O494=[3]Tabla_Probabilidad!$E$32,$O494=[3]Tabla_Probabilidad!$K$32),"Baja",IF(OR($O494=[3]Tabla_Probabilidad!$F$30,$O494=[3]Tabla_Probabilidad!$F$32,$O494=[3]Tabla_Probabilidad!$L$32),"Media",IF(OR($O494=[3]Tabla_Probabilidad!$G$30,$O494=[3]Tabla_Probabilidad!$G$32,$O494=[3]Tabla_Probabilidad!$M$32),"Alta",IF(OR($O494=[3]Tabla_Probabilidad!$H$30,$O494=[3]Tabla_Probabilidad!$H$32,$O494=[3]Tabla_Probabilidad!$N$32),"Muy Alta","")))))</f>
        <v>Muy Alta</v>
      </c>
      <c r="Q494" s="385">
        <f t="shared" ref="Q494" si="675">IF(P494="","",IF(P494="Muy Baja",0.2,IF(P494="Baja",0.4,IF(P494="Media",0.6,IF(P494="Alta",0.8,IF(P494="Muy Alta",1,))))))</f>
        <v>1</v>
      </c>
      <c r="R494" s="393" t="s">
        <v>723</v>
      </c>
      <c r="S494" s="394" t="str">
        <f>IF(OR($R494=[3]Tabla_Impacto!$D$24,$R494=[3]Tabla_Impacto!$D$27,$R494=[3]Tabla_Impacto!$J$24,$R494=[3]Tabla_Impacto!$P$26,$R494=[3]Tabla_Impacto!$V$26,$R494=[3]Tabla_Impacto!$AB$26),"Leve",IF(OR($R494=[3]Tabla_Impacto!$E$24,$R494=[3]Tabla_Impacto!$E$27,$R494=[3]Tabla_Impacto!$K$24,$R494=[3]Tabla_Impacto!$Q$26,$R494=[3]Tabla_Impacto!$W$26,$R494=[3]Tabla_Impacto!$AC$26),"Menor",IF(OR($R494=[3]Tabla_Impacto!$F$24,$R494=[3]Tabla_Impacto!$F$27,$R494=[3]Tabla_Impacto!$L$24,$R494=[3]Tabla_Impacto!$R$26,$R494=[3]Tabla_Impacto!$X$26,$R494=[3]Tabla_Impacto!$AD$26),"Moderado",IF(OR($R494=[3]Tabla_Impacto!$G$24,$R494=[3]Tabla_Impacto!$G$27,$R494=[3]Tabla_Impacto!$M$24,$R494=[3]Tabla_Impacto!$S$26,$R494=[3]Tabla_Impacto!$Y$26,$R494=[3]Tabla_Impacto!$AE$26),"Mayor",IF(OR($R494=[3]Tabla_Impacto!$H$24,$R494=[3]Tabla_Impacto!$H$27,$R494=[3]Tabla_Impacto!$N$24,$R494=[3]Tabla_Impacto!$T$26,$R494=[3]Tabla_Impacto!$Z$26,$R494=[3]Tabla_Impacto!$AF$26),"Catastrófico","")))))</f>
        <v>Moderado</v>
      </c>
      <c r="T494" s="385">
        <f t="shared" ref="T494" si="676">IF(S494="","",IF(S494="Leve",0.2,IF(S494="Menor",0.4,IF(S494="Moderado",0.6,IF(S494="Mayor",0.8,IF(S494="Catastrófico",1,))))))</f>
        <v>0.6</v>
      </c>
      <c r="U494" s="386" t="str">
        <f t="shared" ref="U494" si="677">IF(OR(AND(P494="Muy Baja",S494="Leve"),AND(P494="Muy Baja",S494="Menor"),AND(P494="Baja",S494="Leve")),"Bajo",IF(OR(AND(P494="Muy baja",S494="Moderado"),AND(P494="Baja",S494="Menor"),AND(P494="Baja",S494="Moderado"),AND(P494="Media",S494="Leve"),AND(P494="Media",S494="Menor"),AND(P494="Media",S494="Moderado"),AND(P494="Alta",S494="Leve"),AND(P494="Alta",S494="Menor")),"Moderado",IF(OR(AND(P494="Muy Baja",S494="Mayor"),AND(P494="Baja",S494="Mayor"),AND(P494="Media",S494="Mayor"),AND(P494="Alta",S494="Moderado"),AND(P494="Alta",S494="Mayor"),AND(P494="Muy Alta",S494="Leve"),AND(P494="Muy Alta",S494="Menor"),AND(P494="Muy Alta",S494="Moderado"),AND(P494="Muy Alta",S494="Mayor")),"Alto",IF(OR(AND(P494="Muy Baja",S494="Catastrófico"),AND(P494="Baja",S494="Catastrófico"),AND(P494="Media",S494="Catastrófico"),AND(P494="Alta",S494="Catastrófico"),AND(P494="Muy Alta",S494="Catastrófico")),"Extremo",""))))</f>
        <v>Alto</v>
      </c>
      <c r="V494" s="136" t="s">
        <v>91</v>
      </c>
      <c r="W494" s="194" t="s">
        <v>1658</v>
      </c>
      <c r="X494" s="195" t="s">
        <v>2275</v>
      </c>
      <c r="Y494" s="145" t="s">
        <v>1660</v>
      </c>
      <c r="Z494" s="134" t="s">
        <v>1661</v>
      </c>
      <c r="AA494" s="120" t="str">
        <f t="shared" si="454"/>
        <v>Probabilidad</v>
      </c>
      <c r="AB494" s="121" t="s">
        <v>740</v>
      </c>
      <c r="AC494" s="121" t="s">
        <v>728</v>
      </c>
      <c r="AD494" s="122" t="str">
        <f t="shared" si="452"/>
        <v>30%</v>
      </c>
      <c r="AE494" s="121" t="s">
        <v>729</v>
      </c>
      <c r="AF494" s="121" t="s">
        <v>730</v>
      </c>
      <c r="AG494" s="121" t="s">
        <v>731</v>
      </c>
      <c r="AH494" s="123">
        <f>IFERROR(IF(AA494="Probabilidad",(Q494-(+Q494*AD494)),IF(AA494="Impacto",Q494,"")),"")</f>
        <v>0.7</v>
      </c>
      <c r="AI494" s="122">
        <f t="shared" si="453"/>
        <v>0.7</v>
      </c>
      <c r="AJ494" s="387" t="str">
        <f t="shared" ref="AJ494" si="678">IFERROR(IF(AK494="","",IF(AK494&lt;=0.2,"Muy Baja",IF(AK494&lt;=0.4,"Baja",IF(AK494&lt;=0.6,"Media",IF(AK494&lt;=0.8,"Alta","Muy Alta"))))),"")</f>
        <v>Baja</v>
      </c>
      <c r="AK494" s="388">
        <f t="shared" ref="AK494" si="679">IFERROR(LOOKUP(MAX(AI494:AI500)+1,(AI494:AI500)),"")</f>
        <v>0.20579999999999998</v>
      </c>
      <c r="AL494" s="124">
        <f>IFERROR(IF(AA494="Impacto",(T494-(+T494*AD494)),IF(AA494="Probabilidad",T494,"")),"")</f>
        <v>0.6</v>
      </c>
      <c r="AM494" s="389" t="str">
        <f t="shared" ref="AM494" si="680">IFERROR(IF(AN494="","",IF(AN494&lt;=0.2,"Leve",IF(AN494&lt;=0.4,"Menor",IF(AN494&lt;=0.6,"Moderado",IF(AN494&lt;=0.8,"Mayor","Catastrófico"))))),"")</f>
        <v>Menor</v>
      </c>
      <c r="AN494" s="388">
        <f t="shared" ref="AN494" si="681">IFERROR(LOOKUP(MAX(AL494:AL500)+1,(AL494:AL500)),"")</f>
        <v>0.33749999999999997</v>
      </c>
      <c r="AO494" s="384" t="str">
        <f t="shared" ref="AO494" si="682">IFERROR(IF(OR(AND(AJ494="Muy Baja",AM494="Leve"),AND(AJ494="Muy Baja",AM494="Menor"),AND(AJ494="Baja",AM494="Leve")),"Bajo",IF(OR(AND(AJ494="Muy baja",AM494="Moderado"),AND(AJ494="Baja",AM494="Menor"),AND(AJ494="Baja",AM494="Moderado"),AND(AJ494="Media",AM494="Leve"),AND(AJ494="Media",AM494="Menor"),AND(AJ494="Media",AM494="Moderado"),AND(AJ494="Alta",AM494="Leve"),AND(AJ494="Alta",AM494="Menor")),"Moderado",IF(OR(AND(AJ494="Muy Baja",AM494="Mayor"),AND(AJ494="Baja",AM494="Mayor"),AND(AJ494="Media",AM494="Mayor"),AND(AJ494="Alta",AM494="Moderado"),AND(AJ494="Alta",AM494="Mayor"),AND(AJ494="Muy Alta",AM494="Leve"),AND(AJ494="Muy Alta",AM494="Menor"),AND(AJ494="Muy Alta",AM494="Moderado"),AND(AJ494="Muy Alta",AM494="Mayor")),"Alto",IF(OR(AND(AJ494="Muy Baja",AM494="Catastrófico"),AND(AJ494="Baja",AM494="Catastrófico"),AND(AJ494="Media",AM494="Catastrófico"),AND(AJ494="Alta",AM494="Catastrófico"),AND(AJ494="Muy Alta",AM494="Catastrófico")),"Extremo","")))),"")</f>
        <v>Moderado</v>
      </c>
      <c r="AP494" s="367" t="s">
        <v>821</v>
      </c>
      <c r="AQ494" s="120" t="s">
        <v>105</v>
      </c>
      <c r="AR494" s="134" t="s">
        <v>94</v>
      </c>
      <c r="AS494" s="134" t="s">
        <v>94</v>
      </c>
      <c r="AT494" s="134" t="s">
        <v>94</v>
      </c>
      <c r="AU494" s="134" t="s">
        <v>94</v>
      </c>
      <c r="AV494" s="402" t="s">
        <v>2276</v>
      </c>
      <c r="AW494" s="142" t="s">
        <v>91</v>
      </c>
      <c r="AX494" s="264" t="s">
        <v>2866</v>
      </c>
      <c r="AY494" s="266" t="s">
        <v>3845</v>
      </c>
      <c r="AZ494" s="265" t="s">
        <v>3846</v>
      </c>
      <c r="BA494" s="143" t="s">
        <v>105</v>
      </c>
      <c r="BB494" s="128"/>
      <c r="BC494" s="128"/>
      <c r="BD494" s="128"/>
      <c r="BE494" s="373" t="s">
        <v>2891</v>
      </c>
      <c r="BF494" s="374"/>
      <c r="BG494" s="374"/>
      <c r="BH494" s="131"/>
      <c r="BI494" s="90"/>
      <c r="BJ494" s="90"/>
      <c r="BK494" s="90"/>
      <c r="BL494" s="90"/>
      <c r="BM494" s="90"/>
      <c r="BN494" s="90"/>
      <c r="BO494" s="90"/>
      <c r="BP494" s="90"/>
      <c r="BQ494" s="90"/>
      <c r="BR494" s="90"/>
      <c r="BS494" s="90"/>
      <c r="BT494" s="90"/>
      <c r="BU494" s="90"/>
      <c r="BV494" s="90"/>
      <c r="BW494" s="90"/>
      <c r="BX494" s="90"/>
      <c r="BY494" s="90"/>
      <c r="BZ494" s="90"/>
      <c r="CA494" s="90"/>
      <c r="CB494" s="90"/>
      <c r="CC494" s="90"/>
      <c r="CD494" s="90"/>
      <c r="CE494" s="90"/>
      <c r="CF494" s="90"/>
      <c r="CG494" s="90"/>
      <c r="CH494" s="90"/>
      <c r="CI494" s="90"/>
      <c r="CJ494" s="90"/>
      <c r="CK494" s="90"/>
      <c r="CL494" s="90"/>
      <c r="CM494" s="90"/>
      <c r="CN494" s="90"/>
      <c r="CO494" s="90"/>
      <c r="CP494" s="90"/>
      <c r="CQ494" s="90"/>
      <c r="CR494" s="90"/>
      <c r="CS494" s="90"/>
      <c r="CT494" s="90"/>
      <c r="CU494" s="90"/>
      <c r="CV494" s="90"/>
      <c r="CW494" s="90"/>
      <c r="CX494" s="90"/>
      <c r="CY494" s="90"/>
      <c r="CZ494" s="90"/>
      <c r="DA494" s="90"/>
      <c r="DB494" s="90"/>
      <c r="DC494" s="90"/>
      <c r="DD494" s="90"/>
      <c r="DE494" s="90"/>
      <c r="DF494" s="90"/>
      <c r="DG494" s="90"/>
      <c r="DH494" s="90"/>
      <c r="DI494" s="90"/>
      <c r="DJ494" s="90"/>
      <c r="DK494" s="90"/>
      <c r="DL494" s="90"/>
      <c r="DM494" s="90"/>
      <c r="DN494" s="90"/>
      <c r="DO494" s="90"/>
      <c r="DP494" s="90"/>
      <c r="DQ494" s="90"/>
      <c r="DR494" s="90"/>
      <c r="DS494" s="90"/>
      <c r="DT494" s="90"/>
      <c r="DU494" s="90"/>
      <c r="DV494" s="90"/>
      <c r="DW494" s="90"/>
      <c r="DX494" s="90"/>
      <c r="DY494" s="90"/>
      <c r="DZ494" s="90"/>
      <c r="EA494" s="90"/>
      <c r="EB494" s="90"/>
      <c r="EC494" s="90"/>
      <c r="ED494" s="90"/>
      <c r="EE494" s="90"/>
      <c r="EF494" s="90"/>
      <c r="EG494" s="90"/>
      <c r="EH494" s="90"/>
      <c r="EI494" s="90"/>
      <c r="EJ494" s="90"/>
      <c r="EK494" s="90"/>
      <c r="EL494" s="90"/>
      <c r="EM494" s="90"/>
      <c r="EN494" s="90"/>
      <c r="EO494" s="90"/>
      <c r="EP494" s="90"/>
      <c r="EQ494" s="90"/>
      <c r="ER494" s="90"/>
      <c r="ES494" s="90"/>
      <c r="ET494" s="90"/>
      <c r="EU494" s="90"/>
      <c r="EV494" s="90"/>
      <c r="EW494" s="90"/>
      <c r="EX494" s="90"/>
      <c r="EY494" s="90"/>
      <c r="EZ494" s="90"/>
      <c r="FA494" s="90"/>
      <c r="FB494" s="90"/>
      <c r="FC494" s="90"/>
      <c r="FD494" s="90"/>
      <c r="FE494" s="90"/>
      <c r="FF494" s="90"/>
      <c r="FG494" s="90"/>
      <c r="FH494" s="90"/>
      <c r="FI494" s="90"/>
      <c r="FJ494" s="90"/>
      <c r="FK494" s="90"/>
      <c r="FL494" s="90"/>
      <c r="FM494" s="90"/>
      <c r="FN494" s="90"/>
      <c r="FO494" s="90"/>
      <c r="FP494" s="90"/>
      <c r="FQ494" s="90"/>
      <c r="FR494" s="90"/>
      <c r="FS494" s="90"/>
      <c r="FT494" s="90"/>
      <c r="FU494" s="90"/>
      <c r="FV494" s="90"/>
      <c r="FW494" s="90"/>
      <c r="FX494" s="90"/>
      <c r="FY494" s="90"/>
      <c r="FZ494" s="90"/>
      <c r="GA494" s="90"/>
      <c r="GB494" s="90"/>
      <c r="GC494" s="90"/>
      <c r="GD494" s="90"/>
      <c r="GE494" s="90"/>
      <c r="GF494" s="90"/>
      <c r="GG494" s="90"/>
      <c r="GH494" s="90"/>
      <c r="GI494" s="90"/>
      <c r="GJ494" s="90"/>
      <c r="GK494" s="90"/>
      <c r="GL494" s="90"/>
      <c r="GM494" s="90"/>
      <c r="GN494" s="90"/>
      <c r="GO494" s="90"/>
      <c r="GP494" s="90"/>
      <c r="GQ494" s="90"/>
      <c r="GR494" s="90"/>
      <c r="GS494" s="90"/>
      <c r="GT494" s="90"/>
      <c r="GU494" s="90"/>
      <c r="GV494" s="90"/>
      <c r="GW494" s="90"/>
      <c r="GX494" s="90"/>
      <c r="GY494" s="90"/>
      <c r="GZ494" s="90"/>
      <c r="HA494" s="90"/>
      <c r="HB494" s="90"/>
      <c r="HC494" s="90"/>
      <c r="HD494" s="90"/>
      <c r="HE494" s="90"/>
      <c r="HF494" s="90"/>
      <c r="HG494" s="90"/>
      <c r="HH494" s="90"/>
      <c r="HI494" s="90"/>
      <c r="HJ494" s="90"/>
      <c r="HK494" s="90"/>
      <c r="HL494" s="90"/>
      <c r="HM494" s="90"/>
      <c r="HN494" s="90"/>
      <c r="HO494" s="90"/>
      <c r="HP494" s="90"/>
      <c r="HQ494" s="90"/>
      <c r="HR494" s="90"/>
      <c r="HS494" s="90"/>
      <c r="HT494" s="90"/>
      <c r="HU494" s="90"/>
      <c r="HV494" s="90"/>
      <c r="HW494" s="90"/>
      <c r="HX494" s="90"/>
      <c r="HY494" s="90"/>
      <c r="HZ494" s="90"/>
      <c r="IA494" s="90"/>
      <c r="IB494" s="90"/>
      <c r="IC494" s="90"/>
      <c r="ID494" s="90"/>
      <c r="IE494" s="90"/>
      <c r="IF494" s="90"/>
      <c r="IG494" s="90"/>
      <c r="IH494" s="90"/>
      <c r="II494" s="90"/>
      <c r="IJ494" s="90"/>
      <c r="IK494" s="90"/>
      <c r="IL494" s="90"/>
      <c r="IM494" s="90"/>
      <c r="IN494" s="90"/>
      <c r="IO494" s="90"/>
      <c r="IP494" s="90"/>
      <c r="IQ494" s="90"/>
      <c r="IR494" s="90"/>
      <c r="IS494" s="90"/>
      <c r="IT494" s="90"/>
      <c r="IU494" s="90"/>
      <c r="IV494" s="90"/>
      <c r="IW494" s="90"/>
      <c r="IX494" s="90"/>
      <c r="IY494" s="90"/>
      <c r="IZ494" s="90"/>
      <c r="JA494" s="90"/>
      <c r="JB494" s="90"/>
      <c r="JC494" s="90"/>
      <c r="JD494" s="90"/>
      <c r="JE494" s="90"/>
      <c r="JF494" s="90"/>
      <c r="JG494" s="90"/>
      <c r="JH494" s="90"/>
      <c r="JI494" s="90"/>
      <c r="JJ494" s="90"/>
      <c r="JK494" s="90"/>
      <c r="JL494" s="90"/>
      <c r="JM494" s="90"/>
      <c r="JN494" s="90"/>
      <c r="JO494" s="90"/>
      <c r="JP494" s="90"/>
      <c r="JQ494" s="90"/>
      <c r="JR494" s="90"/>
      <c r="JS494" s="90"/>
      <c r="JT494" s="90"/>
      <c r="JU494" s="90"/>
      <c r="JV494" s="90"/>
      <c r="JW494" s="90"/>
      <c r="JX494" s="90"/>
      <c r="JY494" s="90"/>
      <c r="JZ494" s="90"/>
      <c r="KA494" s="90"/>
      <c r="KB494" s="90"/>
      <c r="KC494" s="90"/>
      <c r="KD494" s="90"/>
      <c r="KE494" s="90"/>
      <c r="KF494" s="90"/>
      <c r="KG494" s="90"/>
      <c r="KH494" s="90"/>
      <c r="KI494" s="90"/>
      <c r="KJ494" s="90"/>
      <c r="KK494" s="90"/>
      <c r="KL494" s="90"/>
      <c r="KM494" s="90"/>
      <c r="KN494" s="90"/>
      <c r="KO494" s="90"/>
      <c r="KP494" s="90"/>
      <c r="KQ494" s="90"/>
      <c r="KR494" s="90"/>
      <c r="KS494" s="90"/>
      <c r="KT494" s="90"/>
      <c r="KU494" s="90"/>
      <c r="KV494" s="90"/>
      <c r="KW494" s="90"/>
      <c r="KX494" s="90"/>
      <c r="KY494" s="90"/>
      <c r="KZ494" s="90"/>
      <c r="LA494" s="90"/>
      <c r="LB494" s="90"/>
      <c r="LC494" s="90"/>
      <c r="LD494" s="90"/>
      <c r="LE494" s="90"/>
      <c r="LF494" s="90"/>
      <c r="LG494" s="90"/>
      <c r="LH494" s="90"/>
      <c r="LI494" s="90"/>
      <c r="LJ494" s="90"/>
      <c r="LK494" s="90"/>
      <c r="LL494" s="90"/>
      <c r="LM494" s="90"/>
      <c r="LN494" s="90"/>
      <c r="LO494" s="90"/>
      <c r="LP494" s="90"/>
      <c r="LQ494" s="90"/>
      <c r="LR494" s="90"/>
      <c r="LS494" s="90"/>
      <c r="LT494" s="90"/>
      <c r="LU494" s="90"/>
      <c r="LV494" s="90"/>
      <c r="LW494" s="90"/>
      <c r="LX494" s="90"/>
      <c r="LY494" s="90"/>
      <c r="LZ494" s="90"/>
      <c r="MA494" s="90"/>
      <c r="MB494" s="90"/>
      <c r="MC494" s="90"/>
      <c r="MD494" s="90"/>
      <c r="ME494" s="90"/>
      <c r="MF494" s="90"/>
      <c r="MG494" s="90"/>
      <c r="MH494" s="90"/>
      <c r="MI494" s="90"/>
      <c r="MJ494" s="90"/>
      <c r="MK494" s="90"/>
      <c r="ML494" s="90"/>
      <c r="MM494" s="90"/>
      <c r="MN494" s="90"/>
      <c r="MO494" s="90"/>
      <c r="MP494" s="90"/>
      <c r="MQ494" s="90"/>
      <c r="MR494" s="90"/>
      <c r="MS494" s="90"/>
      <c r="MT494" s="90"/>
      <c r="MU494" s="90"/>
      <c r="MV494" s="90"/>
      <c r="MW494" s="90"/>
      <c r="MX494" s="90"/>
      <c r="MY494" s="90"/>
      <c r="MZ494" s="90"/>
      <c r="NA494" s="90"/>
      <c r="NB494" s="90"/>
      <c r="NC494" s="90"/>
      <c r="ND494" s="90"/>
      <c r="NE494" s="90"/>
      <c r="NF494" s="90"/>
      <c r="NG494" s="90"/>
      <c r="NH494" s="90"/>
      <c r="NI494" s="90"/>
      <c r="NJ494" s="90"/>
      <c r="NK494" s="90"/>
      <c r="NL494" s="90"/>
      <c r="NM494" s="90"/>
      <c r="NN494" s="90"/>
      <c r="NO494" s="90"/>
      <c r="NP494" s="90"/>
      <c r="NQ494" s="90"/>
      <c r="NR494" s="90"/>
      <c r="NS494" s="90"/>
      <c r="NT494" s="90"/>
      <c r="NU494" s="90"/>
      <c r="NV494" s="90"/>
      <c r="NW494" s="90"/>
      <c r="NX494" s="90"/>
      <c r="NY494" s="90"/>
      <c r="NZ494" s="90"/>
      <c r="OA494" s="90"/>
      <c r="OB494" s="90"/>
      <c r="OC494" s="90"/>
      <c r="OD494" s="90"/>
      <c r="OE494" s="90"/>
      <c r="OF494" s="90"/>
      <c r="OG494" s="90"/>
      <c r="OH494" s="90"/>
      <c r="OI494" s="90"/>
      <c r="OJ494" s="90"/>
      <c r="OK494" s="90"/>
      <c r="OL494" s="90"/>
      <c r="OM494" s="90"/>
      <c r="ON494" s="90"/>
      <c r="OO494" s="90"/>
      <c r="OP494" s="90"/>
      <c r="OQ494" s="90"/>
      <c r="OR494" s="90"/>
      <c r="OS494" s="90"/>
      <c r="OT494" s="90"/>
      <c r="OU494" s="90"/>
      <c r="OV494" s="90"/>
      <c r="OW494" s="90"/>
      <c r="OX494" s="90"/>
      <c r="OY494" s="90"/>
      <c r="OZ494" s="90"/>
      <c r="PA494" s="90"/>
      <c r="PB494" s="90"/>
      <c r="PC494" s="90"/>
      <c r="PD494" s="90"/>
      <c r="PE494" s="90"/>
      <c r="PF494" s="90"/>
      <c r="PG494" s="90"/>
      <c r="PH494" s="90"/>
      <c r="PI494" s="90"/>
      <c r="PJ494" s="90"/>
      <c r="PK494" s="90"/>
      <c r="PL494" s="90"/>
      <c r="PM494" s="90"/>
      <c r="PN494" s="90"/>
      <c r="PO494" s="90"/>
      <c r="PP494" s="90"/>
      <c r="PQ494" s="90"/>
      <c r="PR494" s="90"/>
      <c r="PS494" s="90"/>
      <c r="PT494" s="90"/>
      <c r="PU494" s="90"/>
      <c r="PV494" s="90"/>
      <c r="PW494" s="90"/>
      <c r="PX494" s="90"/>
      <c r="PY494" s="90"/>
      <c r="PZ494" s="90"/>
      <c r="QA494" s="90"/>
      <c r="QB494" s="90"/>
      <c r="QC494" s="90"/>
      <c r="QD494" s="90"/>
      <c r="QE494" s="90"/>
      <c r="QF494" s="90"/>
      <c r="QG494" s="90"/>
      <c r="QH494" s="90"/>
      <c r="QI494" s="90"/>
      <c r="QJ494" s="90"/>
      <c r="QK494" s="90"/>
      <c r="QL494" s="90"/>
      <c r="QM494" s="90"/>
      <c r="QN494" s="90"/>
      <c r="QO494" s="90"/>
      <c r="QP494" s="90"/>
      <c r="QQ494" s="90"/>
      <c r="QR494" s="90"/>
      <c r="QS494" s="90"/>
      <c r="QT494" s="90"/>
      <c r="QU494" s="90"/>
      <c r="QV494" s="90"/>
      <c r="QW494" s="90"/>
      <c r="QX494" s="90"/>
      <c r="QY494" s="90"/>
      <c r="QZ494" s="90"/>
      <c r="RA494" s="90"/>
      <c r="RB494" s="90"/>
      <c r="RC494" s="90"/>
      <c r="RD494" s="90"/>
      <c r="RE494" s="90"/>
      <c r="RF494" s="90"/>
      <c r="RG494" s="90"/>
      <c r="RH494" s="90"/>
      <c r="RI494" s="90"/>
      <c r="RJ494" s="90"/>
      <c r="RK494" s="90"/>
      <c r="RL494" s="90"/>
      <c r="RM494" s="90"/>
      <c r="RN494" s="90"/>
      <c r="RO494" s="90"/>
      <c r="RP494" s="90"/>
      <c r="RQ494" s="90"/>
      <c r="RR494" s="90"/>
      <c r="RS494" s="90"/>
      <c r="RT494" s="90"/>
      <c r="RU494" s="90"/>
      <c r="RV494" s="90"/>
      <c r="RW494" s="90"/>
      <c r="RX494" s="90"/>
      <c r="RY494" s="90"/>
      <c r="RZ494" s="90"/>
      <c r="SA494" s="90"/>
      <c r="SB494" s="90"/>
      <c r="SC494" s="90"/>
      <c r="SD494" s="90"/>
      <c r="SE494" s="90"/>
      <c r="SF494" s="90"/>
      <c r="SG494" s="90"/>
      <c r="SH494" s="90"/>
      <c r="SI494" s="90"/>
      <c r="SJ494" s="90"/>
      <c r="SK494" s="90"/>
      <c r="SL494" s="90"/>
      <c r="SM494" s="90"/>
      <c r="SN494" s="90"/>
      <c r="SO494" s="90"/>
      <c r="SP494" s="90"/>
      <c r="SQ494" s="90"/>
      <c r="SR494" s="90"/>
      <c r="SS494" s="90"/>
      <c r="ST494" s="90"/>
      <c r="SU494" s="90"/>
      <c r="SV494" s="90"/>
      <c r="SW494" s="90"/>
      <c r="SX494" s="90"/>
      <c r="SY494" s="90"/>
      <c r="SZ494" s="90"/>
      <c r="TA494" s="90"/>
      <c r="TB494" s="90"/>
      <c r="TC494" s="90"/>
      <c r="TD494" s="90"/>
      <c r="TE494" s="90"/>
      <c r="TF494" s="90"/>
      <c r="TG494" s="90"/>
      <c r="TH494" s="90"/>
      <c r="TI494" s="90"/>
      <c r="TJ494" s="90"/>
      <c r="TK494" s="90"/>
      <c r="TL494" s="90"/>
      <c r="TM494" s="90"/>
      <c r="TN494" s="90"/>
      <c r="TO494" s="90"/>
      <c r="TP494" s="90"/>
      <c r="TQ494" s="90"/>
      <c r="TR494" s="90"/>
      <c r="TS494" s="90"/>
      <c r="TT494" s="90"/>
      <c r="TU494" s="90"/>
      <c r="TV494" s="90"/>
      <c r="TW494" s="90"/>
      <c r="TX494" s="90"/>
      <c r="TY494" s="90"/>
      <c r="TZ494" s="90"/>
      <c r="UA494" s="90"/>
      <c r="UB494" s="90"/>
      <c r="UC494" s="90"/>
      <c r="UD494" s="90"/>
      <c r="UE494" s="90"/>
      <c r="UF494" s="90"/>
      <c r="UG494" s="90"/>
      <c r="UH494" s="90"/>
      <c r="UI494" s="90"/>
      <c r="UJ494" s="90"/>
      <c r="UK494" s="90"/>
      <c r="UL494" s="90"/>
      <c r="UM494" s="90"/>
      <c r="UN494" s="90"/>
      <c r="UO494" s="90"/>
      <c r="UP494" s="90"/>
      <c r="UQ494" s="90"/>
      <c r="UR494" s="90"/>
      <c r="US494" s="90"/>
      <c r="UT494" s="90"/>
      <c r="UU494" s="90"/>
      <c r="UV494" s="90"/>
      <c r="UW494" s="90"/>
      <c r="UX494" s="90"/>
      <c r="UY494" s="90"/>
      <c r="UZ494" s="90"/>
      <c r="VA494" s="90"/>
      <c r="VB494" s="90"/>
      <c r="VC494" s="90"/>
      <c r="VD494" s="90"/>
      <c r="VE494" s="90"/>
      <c r="VF494" s="90"/>
      <c r="VG494" s="90"/>
      <c r="VH494" s="90"/>
      <c r="VI494" s="90"/>
      <c r="VJ494" s="90"/>
      <c r="VK494" s="90"/>
      <c r="VL494" s="90"/>
      <c r="VM494" s="90"/>
      <c r="VN494" s="90"/>
      <c r="VO494" s="90"/>
      <c r="VP494" s="90"/>
      <c r="VQ494" s="90"/>
      <c r="VR494" s="90"/>
      <c r="VS494" s="90"/>
      <c r="VT494" s="90"/>
      <c r="VU494" s="90"/>
      <c r="VV494" s="90"/>
      <c r="VW494" s="90"/>
      <c r="VX494" s="90"/>
      <c r="VY494" s="90"/>
      <c r="VZ494" s="90"/>
      <c r="WA494" s="90"/>
      <c r="WB494" s="90"/>
      <c r="WC494" s="90"/>
      <c r="WD494" s="90"/>
      <c r="WE494" s="90"/>
      <c r="WF494" s="90"/>
      <c r="WG494" s="90"/>
      <c r="WH494" s="90"/>
      <c r="WI494" s="90"/>
      <c r="WJ494" s="90"/>
      <c r="WK494" s="90"/>
      <c r="WL494" s="90"/>
      <c r="WM494" s="90"/>
      <c r="WN494" s="90"/>
      <c r="WO494" s="90"/>
      <c r="WP494" s="90"/>
      <c r="WQ494" s="90"/>
      <c r="WR494" s="90"/>
      <c r="WS494" s="90"/>
      <c r="WT494" s="90"/>
      <c r="WU494" s="90"/>
      <c r="WV494" s="90"/>
      <c r="WW494" s="90"/>
      <c r="WX494" s="90"/>
      <c r="WY494" s="90"/>
      <c r="WZ494" s="90"/>
      <c r="XA494" s="90"/>
      <c r="XB494" s="90"/>
      <c r="XC494" s="90"/>
      <c r="XD494" s="90"/>
      <c r="XE494" s="90"/>
      <c r="XF494" s="90"/>
      <c r="XG494" s="90"/>
      <c r="XH494" s="90"/>
      <c r="XI494" s="90"/>
      <c r="XJ494" s="90"/>
      <c r="XK494" s="90"/>
      <c r="XL494" s="90"/>
      <c r="XM494" s="90"/>
      <c r="XN494" s="90"/>
      <c r="XO494" s="90"/>
      <c r="XP494" s="90"/>
      <c r="XQ494" s="90"/>
      <c r="XR494" s="90"/>
      <c r="XS494" s="90"/>
      <c r="XT494" s="90"/>
      <c r="XU494" s="90"/>
      <c r="XV494" s="90"/>
      <c r="XW494" s="90"/>
      <c r="XX494" s="90"/>
      <c r="XY494" s="90"/>
      <c r="XZ494" s="90"/>
      <c r="YA494" s="90"/>
      <c r="YB494" s="90"/>
      <c r="YC494" s="90"/>
      <c r="YD494" s="90"/>
      <c r="YE494" s="90"/>
      <c r="YF494" s="90"/>
      <c r="YG494" s="90"/>
      <c r="YH494" s="90"/>
      <c r="YI494" s="90"/>
      <c r="YJ494" s="90"/>
      <c r="YK494" s="90"/>
      <c r="YL494" s="90"/>
      <c r="YM494" s="90"/>
      <c r="YN494" s="90"/>
      <c r="YO494" s="90"/>
      <c r="YP494" s="90"/>
      <c r="YQ494" s="90"/>
      <c r="YR494" s="90"/>
      <c r="YS494" s="90"/>
      <c r="YT494" s="90"/>
      <c r="YU494" s="90"/>
      <c r="YV494" s="90"/>
      <c r="YW494" s="90"/>
      <c r="YX494" s="90"/>
      <c r="YY494" s="90"/>
      <c r="YZ494" s="90"/>
      <c r="ZA494" s="90"/>
      <c r="ZB494" s="90"/>
      <c r="ZC494" s="90"/>
      <c r="ZD494" s="90"/>
      <c r="ZE494" s="90"/>
      <c r="ZF494" s="90"/>
      <c r="ZG494" s="90"/>
      <c r="ZH494" s="90"/>
      <c r="ZI494" s="90"/>
      <c r="ZJ494" s="90"/>
      <c r="ZK494" s="90"/>
      <c r="ZL494" s="90"/>
      <c r="ZM494" s="90"/>
      <c r="ZN494" s="90"/>
      <c r="ZO494" s="90"/>
      <c r="ZP494" s="90"/>
      <c r="ZQ494" s="90"/>
      <c r="ZR494" s="90"/>
      <c r="ZS494" s="90"/>
      <c r="ZT494" s="90"/>
      <c r="ZU494" s="90"/>
      <c r="ZV494" s="90"/>
      <c r="ZW494" s="90"/>
      <c r="ZX494" s="90"/>
      <c r="ZY494" s="90"/>
      <c r="ZZ494" s="90"/>
      <c r="AAA494" s="90"/>
      <c r="AAB494" s="90"/>
      <c r="AAC494" s="90"/>
      <c r="AAD494" s="90"/>
      <c r="AAE494" s="90"/>
      <c r="AAF494" s="90"/>
      <c r="AAG494" s="90"/>
      <c r="AAH494" s="90"/>
      <c r="AAI494" s="90"/>
      <c r="AAJ494" s="90"/>
      <c r="AAK494" s="90"/>
      <c r="AAL494" s="90"/>
      <c r="AAM494" s="90"/>
      <c r="AAN494" s="90"/>
      <c r="AAO494" s="90"/>
      <c r="AAP494" s="90"/>
      <c r="AAQ494" s="90"/>
      <c r="AAR494" s="90"/>
      <c r="AAS494" s="90"/>
      <c r="AAT494" s="90"/>
      <c r="AAU494" s="90"/>
      <c r="AAV494" s="90"/>
      <c r="AAW494" s="90"/>
      <c r="AAX494" s="90"/>
      <c r="AAY494" s="90"/>
      <c r="AAZ494" s="90"/>
      <c r="ABA494" s="90"/>
      <c r="ABB494" s="90"/>
      <c r="ABC494" s="90"/>
      <c r="ABD494" s="90"/>
      <c r="ABE494" s="90"/>
      <c r="ABF494" s="90"/>
      <c r="ABG494" s="90"/>
      <c r="ABH494" s="90"/>
      <c r="ABI494" s="90"/>
      <c r="ABJ494" s="90"/>
      <c r="ABK494" s="90"/>
      <c r="ABL494" s="90"/>
      <c r="ABM494" s="90"/>
      <c r="ABN494" s="90"/>
      <c r="ABO494" s="90"/>
      <c r="ABP494" s="90"/>
      <c r="ABQ494" s="90"/>
      <c r="ABR494" s="90"/>
      <c r="ABS494" s="90"/>
      <c r="ABT494" s="90"/>
      <c r="ABU494" s="90"/>
      <c r="ABV494" s="90"/>
      <c r="ABW494" s="90"/>
      <c r="ABX494" s="90"/>
      <c r="ABY494" s="90"/>
      <c r="ABZ494" s="90"/>
      <c r="ACA494" s="90"/>
      <c r="ACB494" s="90"/>
      <c r="ACC494" s="90"/>
      <c r="ACD494" s="90"/>
      <c r="ACE494" s="90"/>
      <c r="ACF494" s="90"/>
      <c r="ACG494" s="90"/>
      <c r="ACH494" s="90"/>
      <c r="ACI494" s="90"/>
      <c r="ACJ494" s="90"/>
      <c r="ACK494" s="90"/>
      <c r="ACL494" s="90"/>
      <c r="ACM494" s="90"/>
      <c r="ACN494" s="90"/>
      <c r="ACO494" s="90"/>
      <c r="ACP494" s="90"/>
      <c r="ACQ494" s="90"/>
      <c r="ACR494" s="90"/>
      <c r="ACS494" s="90"/>
      <c r="ACT494" s="90"/>
      <c r="ACU494" s="90"/>
      <c r="ACV494" s="90"/>
      <c r="ACW494" s="90"/>
      <c r="ACX494" s="90"/>
      <c r="ACY494" s="90"/>
      <c r="ACZ494" s="90"/>
      <c r="ADA494" s="90"/>
      <c r="ADB494" s="90"/>
      <c r="ADC494" s="90"/>
      <c r="ADD494" s="90"/>
      <c r="ADE494" s="90"/>
      <c r="ADF494" s="90"/>
      <c r="ADG494" s="90"/>
      <c r="ADH494" s="90"/>
      <c r="ADI494" s="90"/>
      <c r="ADJ494" s="90"/>
      <c r="ADK494" s="90"/>
      <c r="ADL494" s="90"/>
      <c r="ADM494" s="90"/>
      <c r="ADN494" s="90"/>
      <c r="ADO494" s="90"/>
      <c r="ADP494" s="90"/>
      <c r="ADQ494" s="90"/>
      <c r="ADR494" s="90"/>
      <c r="ADS494" s="90"/>
      <c r="ADT494" s="90"/>
      <c r="ADU494" s="90"/>
      <c r="ADV494" s="90"/>
      <c r="ADW494" s="90"/>
      <c r="ADX494" s="90"/>
      <c r="ADY494" s="90"/>
      <c r="ADZ494" s="90"/>
      <c r="AEA494" s="90"/>
      <c r="AEB494" s="90"/>
      <c r="AEC494" s="90"/>
      <c r="AED494" s="90"/>
      <c r="AEE494" s="90"/>
      <c r="AEF494" s="90"/>
      <c r="AEG494" s="90"/>
      <c r="AEH494" s="90"/>
      <c r="AEI494" s="90"/>
      <c r="AEJ494" s="90"/>
      <c r="AEK494" s="90"/>
      <c r="AEL494" s="90"/>
      <c r="AEM494" s="90"/>
      <c r="AEN494" s="90"/>
      <c r="AEO494" s="90"/>
      <c r="AEP494" s="90"/>
      <c r="AEQ494" s="90"/>
      <c r="AER494" s="90"/>
      <c r="AES494" s="90"/>
      <c r="AET494" s="90"/>
      <c r="AEU494" s="90"/>
      <c r="AEV494" s="90"/>
      <c r="AEW494" s="90"/>
      <c r="AEX494" s="90"/>
      <c r="AEY494" s="90"/>
      <c r="AEZ494" s="90"/>
      <c r="AFA494" s="90"/>
      <c r="AFB494" s="90"/>
      <c r="AFC494" s="90"/>
      <c r="AFD494" s="90"/>
      <c r="AFE494" s="90"/>
      <c r="AFF494" s="90"/>
      <c r="AFG494" s="90"/>
      <c r="AFH494" s="90"/>
      <c r="AFI494" s="90"/>
      <c r="AFJ494" s="90"/>
      <c r="AFK494" s="90"/>
      <c r="AFL494" s="90"/>
      <c r="AFM494" s="90"/>
      <c r="AFN494" s="90"/>
      <c r="AFO494" s="90"/>
      <c r="AFP494" s="90"/>
      <c r="AFQ494" s="90"/>
      <c r="AFR494" s="90"/>
      <c r="AFS494" s="90"/>
      <c r="AFT494" s="90"/>
      <c r="AFU494" s="90"/>
      <c r="AFV494" s="90"/>
      <c r="AFW494" s="90"/>
      <c r="AFX494" s="90"/>
      <c r="AFY494" s="90"/>
      <c r="AFZ494" s="90"/>
      <c r="AGA494" s="90"/>
      <c r="AGB494" s="90"/>
      <c r="AGC494" s="90"/>
      <c r="AGD494" s="90"/>
      <c r="AGE494" s="90"/>
      <c r="AGF494" s="90"/>
      <c r="AGG494" s="90"/>
      <c r="AGH494" s="90"/>
      <c r="AGI494" s="90"/>
      <c r="AGJ494" s="90"/>
      <c r="AGK494" s="90"/>
      <c r="AGL494" s="90"/>
      <c r="AGM494" s="90"/>
      <c r="AGN494" s="90"/>
      <c r="AGO494" s="90"/>
      <c r="AGP494" s="90"/>
      <c r="AGQ494" s="90"/>
      <c r="AGR494" s="90"/>
      <c r="AGS494" s="90"/>
      <c r="AGT494" s="90"/>
      <c r="AGU494" s="90"/>
      <c r="AGV494" s="90"/>
      <c r="AGW494" s="90"/>
      <c r="AGX494" s="90"/>
      <c r="AGY494" s="90"/>
      <c r="AGZ494" s="90"/>
      <c r="AHA494" s="90"/>
      <c r="AHB494" s="90"/>
      <c r="AHC494" s="90"/>
      <c r="AHD494" s="90"/>
      <c r="AHE494" s="90"/>
      <c r="AHF494" s="90"/>
      <c r="AHG494" s="90"/>
      <c r="AHH494" s="90"/>
      <c r="AHI494" s="90"/>
      <c r="AHJ494" s="90"/>
      <c r="AHK494" s="90"/>
      <c r="AHL494" s="90"/>
      <c r="AHM494" s="90"/>
      <c r="AHN494" s="90"/>
      <c r="AHO494" s="90"/>
      <c r="AHP494" s="90"/>
      <c r="AHQ494" s="90"/>
      <c r="AHR494" s="90"/>
      <c r="AHS494" s="90"/>
      <c r="AHT494" s="90"/>
      <c r="AHU494" s="90"/>
      <c r="AHV494" s="90"/>
      <c r="AHW494" s="90"/>
      <c r="AHX494" s="90"/>
      <c r="AHY494" s="90"/>
      <c r="AHZ494" s="90"/>
      <c r="AIA494" s="90"/>
      <c r="AIB494" s="90"/>
      <c r="AIC494" s="90"/>
      <c r="AID494" s="90"/>
      <c r="AIE494" s="90"/>
      <c r="AIF494" s="90"/>
      <c r="AIG494" s="90"/>
      <c r="AIH494" s="90"/>
      <c r="AII494" s="90"/>
      <c r="AIJ494" s="90"/>
      <c r="AIK494" s="90"/>
      <c r="AIL494" s="90"/>
      <c r="AIM494" s="90"/>
      <c r="AIN494" s="90"/>
      <c r="AIO494" s="90"/>
      <c r="AIP494" s="90"/>
      <c r="AIQ494" s="90"/>
      <c r="AIR494" s="90"/>
      <c r="AIS494" s="90"/>
      <c r="AIT494" s="90"/>
      <c r="AIU494" s="90"/>
      <c r="AIV494" s="90"/>
      <c r="AIW494" s="90"/>
      <c r="AIX494" s="90"/>
      <c r="AIY494" s="90"/>
      <c r="AIZ494" s="90"/>
      <c r="AJA494" s="90"/>
      <c r="AJB494" s="90"/>
      <c r="AJC494" s="90"/>
      <c r="AJD494" s="90"/>
      <c r="AJE494" s="90"/>
      <c r="AJF494" s="90"/>
      <c r="AJG494" s="90"/>
      <c r="AJH494" s="90"/>
      <c r="AJI494" s="90"/>
      <c r="AJJ494" s="90"/>
      <c r="AJK494" s="90"/>
      <c r="AJL494" s="90"/>
      <c r="AJM494" s="90"/>
      <c r="AJN494" s="90"/>
      <c r="AJO494" s="90"/>
      <c r="AJP494" s="90"/>
      <c r="AJQ494" s="90"/>
      <c r="AJR494" s="90"/>
      <c r="AJS494" s="90"/>
      <c r="AJT494" s="90"/>
      <c r="AJU494" s="90"/>
      <c r="AJV494" s="90"/>
      <c r="AJW494" s="90"/>
      <c r="AJX494" s="90"/>
      <c r="AJY494" s="90"/>
      <c r="AJZ494" s="90"/>
      <c r="AKA494" s="90"/>
      <c r="AKB494" s="90"/>
      <c r="AKC494" s="90"/>
      <c r="AKD494" s="90"/>
      <c r="AKE494" s="90"/>
      <c r="AKF494" s="90"/>
      <c r="AKG494" s="90"/>
      <c r="AKH494" s="90"/>
      <c r="AKI494" s="90"/>
      <c r="AKJ494" s="90"/>
      <c r="AKK494" s="90"/>
      <c r="AKL494" s="90"/>
      <c r="AKM494" s="90"/>
      <c r="AKN494" s="90"/>
      <c r="AKO494" s="90"/>
      <c r="AKP494" s="90"/>
      <c r="AKQ494" s="90"/>
      <c r="AKR494" s="90"/>
      <c r="AKS494" s="90"/>
      <c r="AKT494" s="90"/>
      <c r="AKU494" s="90"/>
      <c r="AKV494" s="90"/>
      <c r="AKW494" s="90"/>
      <c r="AKX494" s="90"/>
      <c r="AKY494" s="90"/>
      <c r="AKZ494" s="90"/>
      <c r="ALA494" s="90"/>
      <c r="ALB494" s="90"/>
      <c r="ALC494" s="90"/>
      <c r="ALD494" s="90"/>
      <c r="ALE494" s="90"/>
      <c r="ALF494" s="90"/>
      <c r="ALG494" s="90"/>
      <c r="ALH494" s="90"/>
      <c r="ALI494" s="90"/>
      <c r="ALJ494" s="90"/>
      <c r="ALK494" s="90"/>
      <c r="ALL494" s="90"/>
      <c r="ALM494" s="90"/>
      <c r="ALN494" s="90"/>
      <c r="ALO494" s="90"/>
      <c r="ALP494" s="90"/>
      <c r="ALQ494" s="90"/>
      <c r="ALR494" s="90"/>
      <c r="ALS494" s="90"/>
      <c r="ALT494" s="90"/>
      <c r="ALU494" s="90"/>
      <c r="ALV494" s="90"/>
      <c r="ALW494" s="90"/>
      <c r="ALX494" s="90"/>
      <c r="ALY494" s="90"/>
      <c r="ALZ494" s="90"/>
      <c r="AMA494" s="90"/>
      <c r="AMB494" s="90"/>
      <c r="AMC494" s="90"/>
      <c r="AMD494" s="90"/>
      <c r="AME494" s="90"/>
      <c r="AMF494" s="90"/>
      <c r="AMG494" s="90"/>
      <c r="AMH494" s="90"/>
    </row>
    <row r="495" spans="1:1022" ht="65.099999999999994" customHeight="1">
      <c r="A495" s="430">
        <v>149</v>
      </c>
      <c r="B495" s="433" t="s">
        <v>712</v>
      </c>
      <c r="C495" s="367"/>
      <c r="D495" s="433" t="s">
        <v>231</v>
      </c>
      <c r="E495" s="433" t="s">
        <v>1652</v>
      </c>
      <c r="F495" s="401"/>
      <c r="G495" s="424"/>
      <c r="H495" s="368"/>
      <c r="I495" s="425"/>
      <c r="J495" s="136" t="s">
        <v>735</v>
      </c>
      <c r="K495" s="137" t="s">
        <v>1011</v>
      </c>
      <c r="L495" s="425"/>
      <c r="M495" s="425"/>
      <c r="N495" s="426"/>
      <c r="O495" s="369"/>
      <c r="P495" s="391"/>
      <c r="Q495" s="385"/>
      <c r="R495" s="393"/>
      <c r="S495" s="394"/>
      <c r="T495" s="385"/>
      <c r="U495" s="386"/>
      <c r="V495" s="153" t="s">
        <v>112</v>
      </c>
      <c r="W495" s="194" t="s">
        <v>737</v>
      </c>
      <c r="X495" s="202" t="s">
        <v>2277</v>
      </c>
      <c r="Y495" s="203" t="s">
        <v>1013</v>
      </c>
      <c r="Z495" s="204" t="s">
        <v>240</v>
      </c>
      <c r="AA495" s="120" t="str">
        <f t="shared" si="454"/>
        <v>Probabilidad</v>
      </c>
      <c r="AB495" s="121" t="s">
        <v>740</v>
      </c>
      <c r="AC495" s="121" t="s">
        <v>728</v>
      </c>
      <c r="AD495" s="122" t="str">
        <f t="shared" si="452"/>
        <v>30%</v>
      </c>
      <c r="AE495" s="121" t="s">
        <v>729</v>
      </c>
      <c r="AF495" s="121" t="s">
        <v>730</v>
      </c>
      <c r="AG495" s="121" t="s">
        <v>731</v>
      </c>
      <c r="AH495" s="123">
        <f>IFERROR(IF(AND(AA494="Probabilidad",AA495="Probabilidad"),(AI494-(+AI494*AD495)),IF(AND(AA495="Probabilidad",AA494="Impacto"),(AI494-(+AI494*AD495)),IF(AA495="Impacto",AI494,""))),"")</f>
        <v>0.49</v>
      </c>
      <c r="AI495" s="122">
        <f t="shared" si="453"/>
        <v>0.49</v>
      </c>
      <c r="AJ495" s="387"/>
      <c r="AK495" s="388"/>
      <c r="AL495" s="124">
        <f t="shared" si="593"/>
        <v>0.6</v>
      </c>
      <c r="AM495" s="389"/>
      <c r="AN495" s="388"/>
      <c r="AO495" s="384"/>
      <c r="AP495" s="367"/>
      <c r="AQ495" s="120" t="s">
        <v>118</v>
      </c>
      <c r="AR495" s="134" t="s">
        <v>94</v>
      </c>
      <c r="AS495" s="134" t="s">
        <v>94</v>
      </c>
      <c r="AT495" s="134" t="s">
        <v>94</v>
      </c>
      <c r="AU495" s="134" t="s">
        <v>94</v>
      </c>
      <c r="AV495" s="402"/>
      <c r="AW495" s="142" t="s">
        <v>112</v>
      </c>
      <c r="AX495" s="264" t="s">
        <v>2866</v>
      </c>
      <c r="AY495" s="265" t="s">
        <v>3832</v>
      </c>
      <c r="AZ495" s="265" t="s">
        <v>3814</v>
      </c>
      <c r="BA495" s="143" t="s">
        <v>118</v>
      </c>
      <c r="BB495" s="128"/>
      <c r="BC495" s="128"/>
      <c r="BD495" s="128"/>
      <c r="BE495" s="373"/>
      <c r="BF495" s="374"/>
      <c r="BG495" s="374"/>
      <c r="BH495" s="131"/>
    </row>
    <row r="496" spans="1:1022" ht="84" customHeight="1">
      <c r="A496" s="430">
        <v>149</v>
      </c>
      <c r="B496" s="433" t="s">
        <v>712</v>
      </c>
      <c r="C496" s="367"/>
      <c r="D496" s="433" t="s">
        <v>231</v>
      </c>
      <c r="E496" s="433" t="s">
        <v>1652</v>
      </c>
      <c r="F496" s="401"/>
      <c r="G496" s="424"/>
      <c r="H496" s="368"/>
      <c r="I496" s="425"/>
      <c r="J496" s="136" t="s">
        <v>741</v>
      </c>
      <c r="K496" s="137" t="s">
        <v>2278</v>
      </c>
      <c r="L496" s="425"/>
      <c r="M496" s="425"/>
      <c r="N496" s="426"/>
      <c r="O496" s="369"/>
      <c r="P496" s="391"/>
      <c r="Q496" s="385"/>
      <c r="R496" s="393"/>
      <c r="S496" s="394"/>
      <c r="T496" s="385"/>
      <c r="U496" s="386"/>
      <c r="V496" s="136" t="s">
        <v>124</v>
      </c>
      <c r="W496" s="116" t="s">
        <v>2279</v>
      </c>
      <c r="X496" s="161" t="s">
        <v>2280</v>
      </c>
      <c r="Y496" s="165" t="s">
        <v>94</v>
      </c>
      <c r="Z496" s="166" t="s">
        <v>1661</v>
      </c>
      <c r="AA496" s="120" t="str">
        <f t="shared" si="454"/>
        <v>Probabilidad</v>
      </c>
      <c r="AB496" s="121" t="s">
        <v>740</v>
      </c>
      <c r="AC496" s="121" t="s">
        <v>728</v>
      </c>
      <c r="AD496" s="122" t="str">
        <f t="shared" si="452"/>
        <v>30%</v>
      </c>
      <c r="AE496" s="121" t="s">
        <v>954</v>
      </c>
      <c r="AF496" s="121" t="s">
        <v>730</v>
      </c>
      <c r="AG496" s="121" t="s">
        <v>731</v>
      </c>
      <c r="AH496" s="123">
        <f t="shared" ref="AH496:AH500" si="683">IFERROR(IF(AND(AA495="Probabilidad",AA496="Probabilidad"),(AI495-(+AI495*AD496)),IF(AND(AA496="Probabilidad",AA495="Impacto"),(AI495-(+AI495*AD496)),IF(AA496="Impacto",AI495,""))),"")</f>
        <v>0.34299999999999997</v>
      </c>
      <c r="AI496" s="122">
        <f t="shared" si="453"/>
        <v>0.34299999999999997</v>
      </c>
      <c r="AJ496" s="387"/>
      <c r="AK496" s="388"/>
      <c r="AL496" s="124">
        <f t="shared" ref="AL496:AL535" si="684">IFERROR(IF(AND(AA495="Impacto",AA496="Impacto"),(AL495-(+AL495*AD496)),IF(AND(AA496="Impacto",AA495="Probabilidad"),(AL495-(+AL495*AD496)),IF(AA496="Probabilidad",AL495,""))),"")</f>
        <v>0.6</v>
      </c>
      <c r="AM496" s="389"/>
      <c r="AN496" s="388"/>
      <c r="AO496" s="384"/>
      <c r="AP496" s="367"/>
      <c r="AQ496" s="120" t="s">
        <v>128</v>
      </c>
      <c r="AR496" s="134" t="s">
        <v>94</v>
      </c>
      <c r="AS496" s="134" t="s">
        <v>94</v>
      </c>
      <c r="AT496" s="134" t="s">
        <v>94</v>
      </c>
      <c r="AU496" s="134" t="s">
        <v>94</v>
      </c>
      <c r="AV496" s="402"/>
      <c r="AW496" s="142" t="s">
        <v>124</v>
      </c>
      <c r="AX496" s="264" t="s">
        <v>2866</v>
      </c>
      <c r="AY496" s="266" t="s">
        <v>3847</v>
      </c>
      <c r="AZ496" s="265" t="s">
        <v>3848</v>
      </c>
      <c r="BA496" s="143" t="s">
        <v>128</v>
      </c>
      <c r="BB496" s="128"/>
      <c r="BC496" s="128"/>
      <c r="BD496" s="128"/>
      <c r="BE496" s="373"/>
      <c r="BF496" s="374"/>
      <c r="BG496" s="374"/>
      <c r="BH496" s="131"/>
    </row>
    <row r="497" spans="1:1023" ht="98.1" customHeight="1">
      <c r="A497" s="430">
        <v>149</v>
      </c>
      <c r="B497" s="433" t="s">
        <v>712</v>
      </c>
      <c r="C497" s="367"/>
      <c r="D497" s="433" t="s">
        <v>231</v>
      </c>
      <c r="E497" s="433" t="s">
        <v>1652</v>
      </c>
      <c r="F497" s="401"/>
      <c r="G497" s="424"/>
      <c r="H497" s="368"/>
      <c r="I497" s="425"/>
      <c r="J497" s="136" t="s">
        <v>749</v>
      </c>
      <c r="K497" s="137" t="s">
        <v>2281</v>
      </c>
      <c r="L497" s="425"/>
      <c r="M497" s="425"/>
      <c r="N497" s="426"/>
      <c r="O497" s="369"/>
      <c r="P497" s="391"/>
      <c r="Q497" s="385"/>
      <c r="R497" s="393"/>
      <c r="S497" s="394"/>
      <c r="T497" s="385"/>
      <c r="U497" s="386"/>
      <c r="V497" s="136" t="s">
        <v>131</v>
      </c>
      <c r="W497" s="138" t="s">
        <v>2282</v>
      </c>
      <c r="X497" s="139" t="s">
        <v>2283</v>
      </c>
      <c r="Y497" s="145" t="s">
        <v>2284</v>
      </c>
      <c r="Z497" s="119" t="s">
        <v>906</v>
      </c>
      <c r="AA497" s="120" t="str">
        <f t="shared" si="454"/>
        <v>Impacto</v>
      </c>
      <c r="AB497" s="121" t="s">
        <v>808</v>
      </c>
      <c r="AC497" s="121" t="s">
        <v>728</v>
      </c>
      <c r="AD497" s="122" t="str">
        <f t="shared" si="452"/>
        <v>25%</v>
      </c>
      <c r="AE497" s="121" t="s">
        <v>729</v>
      </c>
      <c r="AF497" s="121" t="s">
        <v>730</v>
      </c>
      <c r="AG497" s="121" t="s">
        <v>731</v>
      </c>
      <c r="AH497" s="123">
        <f t="shared" si="683"/>
        <v>0.34299999999999997</v>
      </c>
      <c r="AI497" s="122">
        <f t="shared" si="453"/>
        <v>0.34299999999999997</v>
      </c>
      <c r="AJ497" s="387"/>
      <c r="AK497" s="388"/>
      <c r="AL497" s="124">
        <f t="shared" si="684"/>
        <v>0.44999999999999996</v>
      </c>
      <c r="AM497" s="389"/>
      <c r="AN497" s="388"/>
      <c r="AO497" s="384"/>
      <c r="AP497" s="367"/>
      <c r="AQ497" s="120" t="s">
        <v>136</v>
      </c>
      <c r="AR497" s="134" t="s">
        <v>94</v>
      </c>
      <c r="AS497" s="134" t="s">
        <v>94</v>
      </c>
      <c r="AT497" s="134" t="s">
        <v>94</v>
      </c>
      <c r="AU497" s="134" t="s">
        <v>94</v>
      </c>
      <c r="AV497" s="402"/>
      <c r="AW497" s="142" t="s">
        <v>131</v>
      </c>
      <c r="AX497" s="128"/>
      <c r="AY497" s="129" t="s">
        <v>2869</v>
      </c>
      <c r="AZ497" s="130"/>
      <c r="BA497" s="143" t="s">
        <v>136</v>
      </c>
      <c r="BB497" s="128"/>
      <c r="BC497" s="128"/>
      <c r="BD497" s="128"/>
      <c r="BE497" s="373"/>
      <c r="BF497" s="374"/>
      <c r="BG497" s="374"/>
      <c r="BH497" s="131"/>
    </row>
    <row r="498" spans="1:1023" ht="111.95" customHeight="1">
      <c r="A498" s="430">
        <v>149</v>
      </c>
      <c r="B498" s="433" t="s">
        <v>712</v>
      </c>
      <c r="C498" s="367"/>
      <c r="D498" s="433" t="s">
        <v>231</v>
      </c>
      <c r="E498" s="433" t="s">
        <v>1652</v>
      </c>
      <c r="F498" s="401"/>
      <c r="G498" s="424"/>
      <c r="H498" s="368"/>
      <c r="I498" s="425"/>
      <c r="J498" s="136" t="s">
        <v>756</v>
      </c>
      <c r="K498" s="137" t="s">
        <v>2285</v>
      </c>
      <c r="L498" s="425"/>
      <c r="M498" s="425"/>
      <c r="N498" s="426"/>
      <c r="O498" s="369"/>
      <c r="P498" s="391"/>
      <c r="Q498" s="385"/>
      <c r="R498" s="393"/>
      <c r="S498" s="394"/>
      <c r="T498" s="385"/>
      <c r="U498" s="386"/>
      <c r="V498" s="136" t="s">
        <v>139</v>
      </c>
      <c r="W498" s="138" t="s">
        <v>2286</v>
      </c>
      <c r="X498" s="139" t="s">
        <v>2287</v>
      </c>
      <c r="Y498" s="145" t="s">
        <v>2288</v>
      </c>
      <c r="Z498" s="134" t="s">
        <v>820</v>
      </c>
      <c r="AA498" s="120" t="str">
        <f t="shared" si="454"/>
        <v>Probabilidad</v>
      </c>
      <c r="AB498" s="121" t="s">
        <v>727</v>
      </c>
      <c r="AC498" s="121" t="s">
        <v>728</v>
      </c>
      <c r="AD498" s="122" t="str">
        <f t="shared" si="452"/>
        <v>40%</v>
      </c>
      <c r="AE498" s="121" t="s">
        <v>729</v>
      </c>
      <c r="AF498" s="121" t="s">
        <v>730</v>
      </c>
      <c r="AG498" s="121" t="s">
        <v>731</v>
      </c>
      <c r="AH498" s="123">
        <f t="shared" si="683"/>
        <v>0.20579999999999998</v>
      </c>
      <c r="AI498" s="122">
        <f t="shared" si="453"/>
        <v>0.20579999999999998</v>
      </c>
      <c r="AJ498" s="387"/>
      <c r="AK498" s="388"/>
      <c r="AL498" s="124">
        <f t="shared" si="684"/>
        <v>0.44999999999999996</v>
      </c>
      <c r="AM498" s="389"/>
      <c r="AN498" s="388"/>
      <c r="AO498" s="384"/>
      <c r="AP498" s="367"/>
      <c r="AQ498" s="120" t="s">
        <v>145</v>
      </c>
      <c r="AR498" s="134" t="s">
        <v>94</v>
      </c>
      <c r="AS498" s="134" t="s">
        <v>94</v>
      </c>
      <c r="AT498" s="134" t="s">
        <v>94</v>
      </c>
      <c r="AU498" s="134" t="s">
        <v>94</v>
      </c>
      <c r="AV498" s="402"/>
      <c r="AW498" s="142" t="s">
        <v>139</v>
      </c>
      <c r="AX498" s="264" t="s">
        <v>2866</v>
      </c>
      <c r="AY498" s="321" t="s">
        <v>3882</v>
      </c>
      <c r="AZ498" s="321" t="s">
        <v>3883</v>
      </c>
      <c r="BA498" s="143" t="s">
        <v>145</v>
      </c>
      <c r="BB498" s="128"/>
      <c r="BC498" s="128"/>
      <c r="BD498" s="128"/>
      <c r="BE498" s="373"/>
      <c r="BF498" s="374"/>
      <c r="BG498" s="374"/>
      <c r="BH498" s="131"/>
    </row>
    <row r="499" spans="1:1023" ht="74.099999999999994" customHeight="1">
      <c r="A499" s="430">
        <v>149</v>
      </c>
      <c r="B499" s="433" t="s">
        <v>712</v>
      </c>
      <c r="C499" s="367"/>
      <c r="D499" s="433" t="s">
        <v>231</v>
      </c>
      <c r="E499" s="433" t="s">
        <v>1652</v>
      </c>
      <c r="F499" s="401"/>
      <c r="G499" s="424"/>
      <c r="H499" s="368"/>
      <c r="I499" s="425"/>
      <c r="J499" s="136" t="s">
        <v>757</v>
      </c>
      <c r="K499" s="137" t="s">
        <v>2289</v>
      </c>
      <c r="L499" s="425"/>
      <c r="M499" s="425"/>
      <c r="N499" s="426"/>
      <c r="O499" s="369"/>
      <c r="P499" s="391"/>
      <c r="Q499" s="385"/>
      <c r="R499" s="393"/>
      <c r="S499" s="394"/>
      <c r="T499" s="385"/>
      <c r="U499" s="386"/>
      <c r="V499" s="136" t="s">
        <v>150</v>
      </c>
      <c r="W499" s="138" t="s">
        <v>1673</v>
      </c>
      <c r="X499" s="139" t="s">
        <v>1674</v>
      </c>
      <c r="Y499" s="145" t="s">
        <v>1298</v>
      </c>
      <c r="Z499" s="134" t="s">
        <v>913</v>
      </c>
      <c r="AA499" s="120" t="str">
        <f t="shared" si="454"/>
        <v>Impacto</v>
      </c>
      <c r="AB499" s="121" t="s">
        <v>808</v>
      </c>
      <c r="AC499" s="121" t="s">
        <v>728</v>
      </c>
      <c r="AD499" s="122" t="str">
        <f t="shared" si="452"/>
        <v>25%</v>
      </c>
      <c r="AE499" s="121" t="s">
        <v>729</v>
      </c>
      <c r="AF499" s="121" t="s">
        <v>730</v>
      </c>
      <c r="AG499" s="121" t="s">
        <v>731</v>
      </c>
      <c r="AH499" s="123">
        <f t="shared" si="683"/>
        <v>0.20579999999999998</v>
      </c>
      <c r="AI499" s="122">
        <f t="shared" si="453"/>
        <v>0.20579999999999998</v>
      </c>
      <c r="AJ499" s="387"/>
      <c r="AK499" s="388"/>
      <c r="AL499" s="124">
        <f t="shared" si="684"/>
        <v>0.33749999999999997</v>
      </c>
      <c r="AM499" s="389"/>
      <c r="AN499" s="388"/>
      <c r="AO499" s="384"/>
      <c r="AP499" s="367"/>
      <c r="AQ499" s="120" t="s">
        <v>155</v>
      </c>
      <c r="AR499" s="134" t="s">
        <v>94</v>
      </c>
      <c r="AS499" s="134" t="s">
        <v>94</v>
      </c>
      <c r="AT499" s="134" t="s">
        <v>94</v>
      </c>
      <c r="AU499" s="134" t="s">
        <v>94</v>
      </c>
      <c r="AV499" s="402"/>
      <c r="AW499" s="142" t="s">
        <v>150</v>
      </c>
      <c r="AX499" s="264" t="s">
        <v>2866</v>
      </c>
      <c r="AY499" s="265" t="s">
        <v>3746</v>
      </c>
      <c r="AZ499" s="265" t="s">
        <v>3307</v>
      </c>
      <c r="BA499" s="143" t="s">
        <v>155</v>
      </c>
      <c r="BB499" s="128"/>
      <c r="BC499" s="128"/>
      <c r="BD499" s="128"/>
      <c r="BE499" s="373"/>
      <c r="BF499" s="374"/>
      <c r="BG499" s="374"/>
      <c r="BH499" s="131"/>
    </row>
    <row r="500" spans="1:1023" ht="102.95" customHeight="1">
      <c r="A500" s="431">
        <v>149</v>
      </c>
      <c r="B500" s="434" t="s">
        <v>712</v>
      </c>
      <c r="C500" s="367"/>
      <c r="D500" s="434" t="s">
        <v>231</v>
      </c>
      <c r="E500" s="434" t="s">
        <v>1652</v>
      </c>
      <c r="F500" s="401"/>
      <c r="G500" s="424"/>
      <c r="H500" s="368"/>
      <c r="I500" s="425"/>
      <c r="J500" s="136" t="s">
        <v>758</v>
      </c>
      <c r="K500" s="137"/>
      <c r="L500" s="425"/>
      <c r="M500" s="425"/>
      <c r="N500" s="426"/>
      <c r="O500" s="369"/>
      <c r="P500" s="392"/>
      <c r="Q500" s="385"/>
      <c r="R500" s="393"/>
      <c r="S500" s="394"/>
      <c r="T500" s="385"/>
      <c r="U500" s="386"/>
      <c r="V500" s="136" t="s">
        <v>161</v>
      </c>
      <c r="W500" s="138"/>
      <c r="X500" s="139"/>
      <c r="Y500" s="145"/>
      <c r="Z500" s="134"/>
      <c r="AA500" s="120" t="str">
        <f t="shared" si="454"/>
        <v/>
      </c>
      <c r="AB500" s="121"/>
      <c r="AC500" s="121"/>
      <c r="AD500" s="122" t="str">
        <f t="shared" si="452"/>
        <v/>
      </c>
      <c r="AE500" s="121"/>
      <c r="AF500" s="121"/>
      <c r="AG500" s="121"/>
      <c r="AH500" s="123" t="str">
        <f t="shared" si="683"/>
        <v/>
      </c>
      <c r="AI500" s="122" t="str">
        <f t="shared" si="453"/>
        <v/>
      </c>
      <c r="AJ500" s="387"/>
      <c r="AK500" s="388"/>
      <c r="AL500" s="124" t="str">
        <f t="shared" si="684"/>
        <v/>
      </c>
      <c r="AM500" s="389"/>
      <c r="AN500" s="388"/>
      <c r="AO500" s="384"/>
      <c r="AP500" s="367"/>
      <c r="AQ500" s="120" t="s">
        <v>162</v>
      </c>
      <c r="AR500" s="134"/>
      <c r="AS500" s="134"/>
      <c r="AT500" s="134"/>
      <c r="AU500" s="134"/>
      <c r="AV500" s="402"/>
      <c r="AW500" s="142" t="s">
        <v>161</v>
      </c>
      <c r="AX500" s="128"/>
      <c r="AY500" s="129"/>
      <c r="AZ500" s="130"/>
      <c r="BA500" s="143" t="s">
        <v>162</v>
      </c>
      <c r="BB500" s="128"/>
      <c r="BC500" s="128"/>
      <c r="BD500" s="128"/>
      <c r="BE500" s="373"/>
      <c r="BF500" s="374"/>
      <c r="BG500" s="374"/>
      <c r="BH500" s="131"/>
    </row>
    <row r="501" spans="1:1023" s="144" customFormat="1" ht="99" customHeight="1">
      <c r="A501" s="429">
        <v>150</v>
      </c>
      <c r="B501" s="432" t="s">
        <v>712</v>
      </c>
      <c r="C501" s="367" t="s">
        <v>713</v>
      </c>
      <c r="D501" s="432" t="s">
        <v>231</v>
      </c>
      <c r="E501" s="432" t="s">
        <v>1652</v>
      </c>
      <c r="F501" s="438" t="s">
        <v>1653</v>
      </c>
      <c r="G501" s="412" t="s">
        <v>2290</v>
      </c>
      <c r="H501" s="415" t="str">
        <f>IF(B501="Seguridad_Información","Posibilidad de "&amp;C501&amp;"con "&amp;M501&amp;" "&amp;"por"&amp;" "&amp;I501&amp;" "&amp;"debido a"&amp;" "&amp;L501,"Posibilidad de"&amp;" "&amp;M501&amp;" "&amp;"por"&amp;" "&amp;I501&amp;" debido a"&amp;" "&amp;L501)</f>
        <v xml:space="preserve">Posibilidad de Afectación Económica y Reputacional por dificultad para la administración de los activos en depósito provisional  debido a la ubicación de los inmuebles,  situaciones de orden público, cobertura y deficiencias tecnológicas que impiden el seguimiento a la gestión de los depositarios </v>
      </c>
      <c r="I501" s="418" t="s">
        <v>2291</v>
      </c>
      <c r="J501" s="136" t="s">
        <v>717</v>
      </c>
      <c r="K501" s="137" t="s">
        <v>2292</v>
      </c>
      <c r="L501" s="418" t="s">
        <v>2293</v>
      </c>
      <c r="M501" s="418" t="s">
        <v>763</v>
      </c>
      <c r="N501" s="406" t="s">
        <v>2294</v>
      </c>
      <c r="O501" s="369" t="s">
        <v>722</v>
      </c>
      <c r="P501" s="390" t="str">
        <f>IF(OR($O501=[3]Tabla_Probabilidad!$D$30,$O501=[3]Tabla_Probabilidad!$D$32,$O501=[3]Tabla_Probabilidad!$J$32),"Muy Baja",IF(OR($O501=[3]Tabla_Probabilidad!$E$30,$O501=[3]Tabla_Probabilidad!$E$32,$O501=[3]Tabla_Probabilidad!$K$32),"Baja",IF(OR($O501=[3]Tabla_Probabilidad!$F$30,$O501=[3]Tabla_Probabilidad!$F$32,$O501=[3]Tabla_Probabilidad!$L$32),"Media",IF(OR($O501=[3]Tabla_Probabilidad!$G$30,$O501=[3]Tabla_Probabilidad!$G$32,$O501=[3]Tabla_Probabilidad!$M$32),"Alta",IF(OR($O501=[3]Tabla_Probabilidad!$H$30,$O501=[3]Tabla_Probabilidad!$H$32,$O501=[3]Tabla_Probabilidad!$N$32),"Muy Alta","")))))</f>
        <v>Media</v>
      </c>
      <c r="Q501" s="385">
        <f t="shared" ref="Q501" si="685">IF(P501="","",IF(P501="Muy Baja",0.2,IF(P501="Baja",0.4,IF(P501="Media",0.6,IF(P501="Alta",0.8,IF(P501="Muy Alta",1,))))))</f>
        <v>0.6</v>
      </c>
      <c r="R501" s="393" t="s">
        <v>766</v>
      </c>
      <c r="S501" s="394" t="str">
        <f>IF(OR($R501=[3]Tabla_Impacto!$D$24,$R501=[3]Tabla_Impacto!$D$27,$R501=[3]Tabla_Impacto!$J$24,$R501=[3]Tabla_Impacto!$P$26,$R501=[3]Tabla_Impacto!$V$26,$R501=[3]Tabla_Impacto!$AB$26),"Leve",IF(OR($R501=[3]Tabla_Impacto!$E$24,$R501=[3]Tabla_Impacto!$E$27,$R501=[3]Tabla_Impacto!$K$24,$R501=[3]Tabla_Impacto!$Q$26,$R501=[3]Tabla_Impacto!$W$26,$R501=[3]Tabla_Impacto!$AC$26),"Menor",IF(OR($R501=[3]Tabla_Impacto!$F$24,$R501=[3]Tabla_Impacto!$F$27,$R501=[3]Tabla_Impacto!$L$24,$R501=[3]Tabla_Impacto!$R$26,$R501=[3]Tabla_Impacto!$X$26,$R501=[3]Tabla_Impacto!$AD$26),"Moderado",IF(OR($R501=[3]Tabla_Impacto!$G$24,$R501=[3]Tabla_Impacto!$G$27,$R501=[3]Tabla_Impacto!$M$24,$R501=[3]Tabla_Impacto!$S$26,$R501=[3]Tabla_Impacto!$Y$26,$R501=[3]Tabla_Impacto!$AE$26),"Mayor",IF(OR($R501=[3]Tabla_Impacto!$H$24,$R501=[3]Tabla_Impacto!$H$27,$R501=[3]Tabla_Impacto!$N$24,$R501=[3]Tabla_Impacto!$T$26,$R501=[3]Tabla_Impacto!$Z$26,$R501=[3]Tabla_Impacto!$AF$26),"Catastrófico","")))))</f>
        <v>Mayor</v>
      </c>
      <c r="T501" s="385">
        <f t="shared" ref="T501" si="686">IF(S501="","",IF(S501="Leve",0.2,IF(S501="Menor",0.4,IF(S501="Moderado",0.6,IF(S501="Mayor",0.8,IF(S501="Catastrófico",1,))))))</f>
        <v>0.8</v>
      </c>
      <c r="U501" s="403" t="str">
        <f t="shared" ref="U501" si="687">IF(OR(AND(P501="Muy Baja",S501="Leve"),AND(P501="Muy Baja",S501="Menor"),AND(P501="Baja",S501="Leve")),"Bajo",IF(OR(AND(P501="Muy baja",S501="Moderado"),AND(P501="Baja",S501="Menor"),AND(P501="Baja",S501="Moderado"),AND(P501="Media",S501="Leve"),AND(P501="Media",S501="Menor"),AND(P501="Media",S501="Moderado"),AND(P501="Alta",S501="Leve"),AND(P501="Alta",S501="Menor")),"Moderado",IF(OR(AND(P501="Muy Baja",S501="Mayor"),AND(P501="Baja",S501="Mayor"),AND(P501="Media",S501="Mayor"),AND(P501="Alta",S501="Moderado"),AND(P501="Alta",S501="Mayor"),AND(P501="Muy Alta",S501="Leve"),AND(P501="Muy Alta",S501="Menor"),AND(P501="Muy Alta",S501="Moderado"),AND(P501="Muy Alta",S501="Mayor")),"Alto",IF(OR(AND(P501="Muy Baja",S501="Catastrófico"),AND(P501="Baja",S501="Catastrófico"),AND(P501="Media",S501="Catastrófico"),AND(P501="Alta",S501="Catastrófico"),AND(P501="Muy Alta",S501="Catastrófico")),"Extremo",""))))</f>
        <v>Alto</v>
      </c>
      <c r="V501" s="136" t="s">
        <v>91</v>
      </c>
      <c r="W501" s="138" t="s">
        <v>2295</v>
      </c>
      <c r="X501" s="139" t="s">
        <v>2296</v>
      </c>
      <c r="Y501" s="145" t="s">
        <v>2297</v>
      </c>
      <c r="Z501" s="140" t="s">
        <v>2298</v>
      </c>
      <c r="AA501" s="120" t="str">
        <f t="shared" si="454"/>
        <v>Impacto</v>
      </c>
      <c r="AB501" s="121" t="s">
        <v>808</v>
      </c>
      <c r="AC501" s="121" t="s">
        <v>728</v>
      </c>
      <c r="AD501" s="122" t="str">
        <f t="shared" si="452"/>
        <v>25%</v>
      </c>
      <c r="AE501" s="121" t="s">
        <v>729</v>
      </c>
      <c r="AF501" s="121" t="s">
        <v>730</v>
      </c>
      <c r="AG501" s="121" t="s">
        <v>731</v>
      </c>
      <c r="AH501" s="123">
        <f>IFERROR(IF(AA501="Probabilidad",(Q501-(+Q501*AD501)),IF(AA501="Impacto",Q501,"")),"")</f>
        <v>0.6</v>
      </c>
      <c r="AI501" s="122">
        <f t="shared" si="453"/>
        <v>0.6</v>
      </c>
      <c r="AJ501" s="387" t="str">
        <f t="shared" ref="AJ501" si="688">IFERROR(IF(AK501="","",IF(AK501&lt;=0.2,"Muy Baja",IF(AK501&lt;=0.4,"Baja",IF(AK501&lt;=0.6,"Media",IF(AK501&lt;=0.8,"Alta","Muy Alta"))))),"")</f>
        <v>Muy Baja</v>
      </c>
      <c r="AK501" s="388">
        <f t="shared" ref="AK501" si="689">IFERROR(LOOKUP(MAX(AI501:AI507)+1,(AI501:AI507)),"")</f>
        <v>0.1764</v>
      </c>
      <c r="AL501" s="124">
        <f>IFERROR(IF(AA501="Impacto",(T501-(+T501*AD501)),IF(AA501="Probabilidad",T501,"")),"")</f>
        <v>0.60000000000000009</v>
      </c>
      <c r="AM501" s="389" t="str">
        <f t="shared" ref="AM501" si="690">IFERROR(IF(AN501="","",IF(AN501&lt;=0.2,"Leve",IF(AN501&lt;=0.4,"Menor",IF(AN501&lt;=0.6,"Moderado",IF(AN501&lt;=0.8,"Mayor","Catastrófico"))))),"")</f>
        <v>Moderado</v>
      </c>
      <c r="AN501" s="388">
        <f t="shared" ref="AN501" si="691">IFERROR(LOOKUP(MAX(AL501:AL507)+1,(AL501:AL507)),"")</f>
        <v>0.45000000000000007</v>
      </c>
      <c r="AO501" s="384" t="str">
        <f t="shared" ref="AO501" si="692">IFERROR(IF(OR(AND(AJ501="Muy Baja",AM501="Leve"),AND(AJ501="Muy Baja",AM501="Menor"),AND(AJ501="Baja",AM501="Leve")),"Bajo",IF(OR(AND(AJ501="Muy baja",AM501="Moderado"),AND(AJ501="Baja",AM501="Menor"),AND(AJ501="Baja",AM501="Moderado"),AND(AJ501="Media",AM501="Leve"),AND(AJ501="Media",AM501="Menor"),AND(AJ501="Media",AM501="Moderado"),AND(AJ501="Alta",AM501="Leve"),AND(AJ501="Alta",AM501="Menor")),"Moderado",IF(OR(AND(AJ501="Muy Baja",AM501="Mayor"),AND(AJ501="Baja",AM501="Mayor"),AND(AJ501="Media",AM501="Mayor"),AND(AJ501="Alta",AM501="Moderado"),AND(AJ501="Alta",AM501="Mayor"),AND(AJ501="Muy Alta",AM501="Leve"),AND(AJ501="Muy Alta",AM501="Menor"),AND(AJ501="Muy Alta",AM501="Moderado"),AND(AJ501="Muy Alta",AM501="Mayor")),"Alto",IF(OR(AND(AJ501="Muy Baja",AM501="Catastrófico"),AND(AJ501="Baja",AM501="Catastrófico"),AND(AJ501="Media",AM501="Catastrófico"),AND(AJ501="Alta",AM501="Catastrófico"),AND(AJ501="Muy Alta",AM501="Catastrófico")),"Extremo","")))),"")</f>
        <v>Moderado</v>
      </c>
      <c r="AP501" s="367" t="s">
        <v>104</v>
      </c>
      <c r="AQ501" s="120" t="s">
        <v>105</v>
      </c>
      <c r="AR501" s="134" t="s">
        <v>2299</v>
      </c>
      <c r="AS501" s="134" t="s">
        <v>2298</v>
      </c>
      <c r="AT501" s="141" t="s">
        <v>555</v>
      </c>
      <c r="AU501" s="127" t="s">
        <v>733</v>
      </c>
      <c r="AV501" s="370" t="s">
        <v>2300</v>
      </c>
      <c r="AW501" s="142" t="s">
        <v>91</v>
      </c>
      <c r="AX501" s="264" t="s">
        <v>2866</v>
      </c>
      <c r="AY501" s="265" t="s">
        <v>3849</v>
      </c>
      <c r="AZ501" s="265" t="s">
        <v>3815</v>
      </c>
      <c r="BA501" s="143" t="s">
        <v>105</v>
      </c>
      <c r="BB501" s="128" t="s">
        <v>2867</v>
      </c>
      <c r="BC501" s="128" t="s">
        <v>3945</v>
      </c>
      <c r="BD501" s="128" t="s">
        <v>3946</v>
      </c>
      <c r="BE501" s="373" t="s">
        <v>2891</v>
      </c>
      <c r="BF501" s="374"/>
      <c r="BG501" s="374"/>
      <c r="BH501" s="131"/>
      <c r="BI501" s="90"/>
      <c r="BJ501" s="90"/>
      <c r="BK501" s="90"/>
      <c r="BL501" s="90"/>
      <c r="BM501" s="90"/>
      <c r="BN501" s="90"/>
      <c r="BO501" s="90"/>
      <c r="BP501" s="90"/>
      <c r="BQ501" s="90"/>
      <c r="BR501" s="90"/>
      <c r="BS501" s="90"/>
      <c r="BT501" s="90"/>
      <c r="BU501" s="90"/>
      <c r="BV501" s="90"/>
      <c r="BW501" s="90"/>
      <c r="BX501" s="90"/>
      <c r="BY501" s="90"/>
      <c r="BZ501" s="90"/>
      <c r="CA501" s="90"/>
      <c r="CB501" s="90"/>
      <c r="CC501" s="90"/>
      <c r="CD501" s="90"/>
      <c r="CE501" s="90"/>
      <c r="CF501" s="90"/>
      <c r="CG501" s="90"/>
      <c r="CH501" s="90"/>
      <c r="CI501" s="90"/>
      <c r="CJ501" s="90"/>
      <c r="CK501" s="90"/>
      <c r="CL501" s="90"/>
      <c r="CM501" s="90"/>
      <c r="CN501" s="90"/>
      <c r="CO501" s="90"/>
      <c r="CP501" s="90"/>
      <c r="CQ501" s="90"/>
      <c r="CR501" s="90"/>
      <c r="CS501" s="90"/>
      <c r="CT501" s="90"/>
      <c r="CU501" s="90"/>
      <c r="CV501" s="90"/>
      <c r="CW501" s="90"/>
      <c r="CX501" s="90"/>
      <c r="CY501" s="90"/>
      <c r="CZ501" s="90"/>
      <c r="DA501" s="90"/>
      <c r="DB501" s="90"/>
      <c r="DC501" s="90"/>
      <c r="DD501" s="90"/>
      <c r="DE501" s="90"/>
      <c r="DF501" s="90"/>
      <c r="DG501" s="90"/>
      <c r="DH501" s="90"/>
      <c r="DI501" s="90"/>
      <c r="DJ501" s="90"/>
      <c r="DK501" s="90"/>
      <c r="DL501" s="90"/>
      <c r="DM501" s="90"/>
      <c r="DN501" s="90"/>
      <c r="DO501" s="90"/>
      <c r="DP501" s="90"/>
      <c r="DQ501" s="90"/>
      <c r="DR501" s="90"/>
      <c r="DS501" s="90"/>
      <c r="DT501" s="90"/>
      <c r="DU501" s="90"/>
      <c r="DV501" s="90"/>
      <c r="DW501" s="90"/>
      <c r="DX501" s="90"/>
      <c r="DY501" s="90"/>
      <c r="DZ501" s="90"/>
      <c r="EA501" s="90"/>
      <c r="EB501" s="90"/>
      <c r="EC501" s="90"/>
      <c r="ED501" s="90"/>
      <c r="EE501" s="90"/>
      <c r="EF501" s="90"/>
      <c r="EG501" s="90"/>
      <c r="EH501" s="90"/>
      <c r="EI501" s="90"/>
      <c r="EJ501" s="90"/>
      <c r="EK501" s="90"/>
      <c r="EL501" s="90"/>
      <c r="EM501" s="90"/>
      <c r="EN501" s="90"/>
      <c r="EO501" s="90"/>
      <c r="EP501" s="90"/>
      <c r="EQ501" s="90"/>
      <c r="ER501" s="90"/>
      <c r="ES501" s="90"/>
      <c r="ET501" s="90"/>
      <c r="EU501" s="90"/>
      <c r="EV501" s="90"/>
      <c r="EW501" s="90"/>
      <c r="EX501" s="90"/>
      <c r="EY501" s="90"/>
      <c r="EZ501" s="90"/>
      <c r="FA501" s="90"/>
      <c r="FB501" s="90"/>
      <c r="FC501" s="90"/>
      <c r="FD501" s="90"/>
      <c r="FE501" s="90"/>
      <c r="FF501" s="90"/>
      <c r="FG501" s="90"/>
      <c r="FH501" s="90"/>
      <c r="FI501" s="90"/>
      <c r="FJ501" s="90"/>
      <c r="FK501" s="90"/>
      <c r="FL501" s="90"/>
      <c r="FM501" s="90"/>
      <c r="FN501" s="90"/>
      <c r="FO501" s="90"/>
      <c r="FP501" s="90"/>
      <c r="FQ501" s="90"/>
      <c r="FR501" s="90"/>
      <c r="FS501" s="90"/>
      <c r="FT501" s="90"/>
      <c r="FU501" s="90"/>
      <c r="FV501" s="90"/>
      <c r="FW501" s="90"/>
      <c r="FX501" s="90"/>
      <c r="FY501" s="90"/>
      <c r="FZ501" s="90"/>
      <c r="GA501" s="90"/>
      <c r="GB501" s="90"/>
      <c r="GC501" s="90"/>
      <c r="GD501" s="90"/>
      <c r="GE501" s="90"/>
      <c r="GF501" s="90"/>
      <c r="GG501" s="90"/>
      <c r="GH501" s="90"/>
      <c r="GI501" s="90"/>
      <c r="GJ501" s="90"/>
      <c r="GK501" s="90"/>
      <c r="GL501" s="90"/>
      <c r="GM501" s="90"/>
      <c r="GN501" s="90"/>
      <c r="GO501" s="90"/>
      <c r="GP501" s="90"/>
      <c r="GQ501" s="90"/>
      <c r="GR501" s="90"/>
      <c r="GS501" s="90"/>
      <c r="GT501" s="90"/>
      <c r="GU501" s="90"/>
      <c r="GV501" s="90"/>
      <c r="GW501" s="90"/>
      <c r="GX501" s="90"/>
      <c r="GY501" s="90"/>
      <c r="GZ501" s="90"/>
      <c r="HA501" s="90"/>
      <c r="HB501" s="90"/>
      <c r="HC501" s="90"/>
      <c r="HD501" s="90"/>
      <c r="HE501" s="90"/>
      <c r="HF501" s="90"/>
      <c r="HG501" s="90"/>
      <c r="HH501" s="90"/>
      <c r="HI501" s="90"/>
      <c r="HJ501" s="90"/>
      <c r="HK501" s="90"/>
      <c r="HL501" s="90"/>
      <c r="HM501" s="90"/>
      <c r="HN501" s="90"/>
      <c r="HO501" s="90"/>
      <c r="HP501" s="90"/>
      <c r="HQ501" s="90"/>
      <c r="HR501" s="90"/>
      <c r="HS501" s="90"/>
      <c r="HT501" s="90"/>
      <c r="HU501" s="90"/>
      <c r="HV501" s="90"/>
      <c r="HW501" s="90"/>
      <c r="HX501" s="90"/>
      <c r="HY501" s="90"/>
      <c r="HZ501" s="90"/>
      <c r="IA501" s="90"/>
      <c r="IB501" s="90"/>
      <c r="IC501" s="90"/>
      <c r="ID501" s="90"/>
      <c r="IE501" s="90"/>
      <c r="IF501" s="90"/>
      <c r="IG501" s="90"/>
      <c r="IH501" s="90"/>
      <c r="II501" s="90"/>
      <c r="IJ501" s="90"/>
      <c r="IK501" s="90"/>
      <c r="IL501" s="90"/>
      <c r="IM501" s="90"/>
      <c r="IN501" s="90"/>
      <c r="IO501" s="90"/>
      <c r="IP501" s="90"/>
      <c r="IQ501" s="90"/>
      <c r="IR501" s="90"/>
      <c r="IS501" s="90"/>
      <c r="IT501" s="90"/>
      <c r="IU501" s="90"/>
      <c r="IV501" s="90"/>
      <c r="IW501" s="90"/>
      <c r="IX501" s="90"/>
      <c r="IY501" s="90"/>
      <c r="IZ501" s="90"/>
      <c r="JA501" s="90"/>
      <c r="JB501" s="90"/>
      <c r="JC501" s="90"/>
      <c r="JD501" s="90"/>
      <c r="JE501" s="90"/>
      <c r="JF501" s="90"/>
      <c r="JG501" s="90"/>
      <c r="JH501" s="90"/>
      <c r="JI501" s="90"/>
      <c r="JJ501" s="90"/>
      <c r="JK501" s="90"/>
      <c r="JL501" s="90"/>
      <c r="JM501" s="90"/>
      <c r="JN501" s="90"/>
      <c r="JO501" s="90"/>
      <c r="JP501" s="90"/>
      <c r="JQ501" s="90"/>
      <c r="JR501" s="90"/>
      <c r="JS501" s="90"/>
      <c r="JT501" s="90"/>
      <c r="JU501" s="90"/>
      <c r="JV501" s="90"/>
      <c r="JW501" s="90"/>
      <c r="JX501" s="90"/>
      <c r="JY501" s="90"/>
      <c r="JZ501" s="90"/>
      <c r="KA501" s="90"/>
      <c r="KB501" s="90"/>
      <c r="KC501" s="90"/>
      <c r="KD501" s="90"/>
      <c r="KE501" s="90"/>
      <c r="KF501" s="90"/>
      <c r="KG501" s="90"/>
      <c r="KH501" s="90"/>
      <c r="KI501" s="90"/>
      <c r="KJ501" s="90"/>
      <c r="KK501" s="90"/>
      <c r="KL501" s="90"/>
      <c r="KM501" s="90"/>
      <c r="KN501" s="90"/>
      <c r="KO501" s="90"/>
      <c r="KP501" s="90"/>
      <c r="KQ501" s="90"/>
      <c r="KR501" s="90"/>
      <c r="KS501" s="90"/>
      <c r="KT501" s="90"/>
      <c r="KU501" s="90"/>
      <c r="KV501" s="90"/>
      <c r="KW501" s="90"/>
      <c r="KX501" s="90"/>
      <c r="KY501" s="90"/>
      <c r="KZ501" s="90"/>
      <c r="LA501" s="90"/>
      <c r="LB501" s="90"/>
      <c r="LC501" s="90"/>
      <c r="LD501" s="90"/>
      <c r="LE501" s="90"/>
      <c r="LF501" s="90"/>
      <c r="LG501" s="90"/>
      <c r="LH501" s="90"/>
      <c r="LI501" s="90"/>
      <c r="LJ501" s="90"/>
      <c r="LK501" s="90"/>
      <c r="LL501" s="90"/>
      <c r="LM501" s="90"/>
      <c r="LN501" s="90"/>
      <c r="LO501" s="90"/>
      <c r="LP501" s="90"/>
      <c r="LQ501" s="90"/>
      <c r="LR501" s="90"/>
      <c r="LS501" s="90"/>
      <c r="LT501" s="90"/>
      <c r="LU501" s="90"/>
      <c r="LV501" s="90"/>
      <c r="LW501" s="90"/>
      <c r="LX501" s="90"/>
      <c r="LY501" s="90"/>
      <c r="LZ501" s="90"/>
      <c r="MA501" s="90"/>
      <c r="MB501" s="90"/>
      <c r="MC501" s="90"/>
      <c r="MD501" s="90"/>
      <c r="ME501" s="90"/>
      <c r="MF501" s="90"/>
      <c r="MG501" s="90"/>
      <c r="MH501" s="90"/>
      <c r="MI501" s="90"/>
      <c r="MJ501" s="90"/>
      <c r="MK501" s="90"/>
      <c r="ML501" s="90"/>
      <c r="MM501" s="90"/>
      <c r="MN501" s="90"/>
      <c r="MO501" s="90"/>
      <c r="MP501" s="90"/>
      <c r="MQ501" s="90"/>
      <c r="MR501" s="90"/>
      <c r="MS501" s="90"/>
      <c r="MT501" s="90"/>
      <c r="MU501" s="90"/>
      <c r="MV501" s="90"/>
      <c r="MW501" s="90"/>
      <c r="MX501" s="90"/>
      <c r="MY501" s="90"/>
      <c r="MZ501" s="90"/>
      <c r="NA501" s="90"/>
      <c r="NB501" s="90"/>
      <c r="NC501" s="90"/>
      <c r="ND501" s="90"/>
      <c r="NE501" s="90"/>
      <c r="NF501" s="90"/>
      <c r="NG501" s="90"/>
      <c r="NH501" s="90"/>
      <c r="NI501" s="90"/>
      <c r="NJ501" s="90"/>
      <c r="NK501" s="90"/>
      <c r="NL501" s="90"/>
      <c r="NM501" s="90"/>
      <c r="NN501" s="90"/>
      <c r="NO501" s="90"/>
      <c r="NP501" s="90"/>
      <c r="NQ501" s="90"/>
      <c r="NR501" s="90"/>
      <c r="NS501" s="90"/>
      <c r="NT501" s="90"/>
      <c r="NU501" s="90"/>
      <c r="NV501" s="90"/>
      <c r="NW501" s="90"/>
      <c r="NX501" s="90"/>
      <c r="NY501" s="90"/>
      <c r="NZ501" s="90"/>
      <c r="OA501" s="90"/>
      <c r="OB501" s="90"/>
      <c r="OC501" s="90"/>
      <c r="OD501" s="90"/>
      <c r="OE501" s="90"/>
      <c r="OF501" s="90"/>
      <c r="OG501" s="90"/>
      <c r="OH501" s="90"/>
      <c r="OI501" s="90"/>
      <c r="OJ501" s="90"/>
      <c r="OK501" s="90"/>
      <c r="OL501" s="90"/>
      <c r="OM501" s="90"/>
      <c r="ON501" s="90"/>
      <c r="OO501" s="90"/>
      <c r="OP501" s="90"/>
      <c r="OQ501" s="90"/>
      <c r="OR501" s="90"/>
      <c r="OS501" s="90"/>
      <c r="OT501" s="90"/>
      <c r="OU501" s="90"/>
      <c r="OV501" s="90"/>
      <c r="OW501" s="90"/>
      <c r="OX501" s="90"/>
      <c r="OY501" s="90"/>
      <c r="OZ501" s="90"/>
      <c r="PA501" s="90"/>
      <c r="PB501" s="90"/>
      <c r="PC501" s="90"/>
      <c r="PD501" s="90"/>
      <c r="PE501" s="90"/>
      <c r="PF501" s="90"/>
      <c r="PG501" s="90"/>
      <c r="PH501" s="90"/>
      <c r="PI501" s="90"/>
      <c r="PJ501" s="90"/>
      <c r="PK501" s="90"/>
      <c r="PL501" s="90"/>
      <c r="PM501" s="90"/>
      <c r="PN501" s="90"/>
      <c r="PO501" s="90"/>
      <c r="PP501" s="90"/>
      <c r="PQ501" s="90"/>
      <c r="PR501" s="90"/>
      <c r="PS501" s="90"/>
      <c r="PT501" s="90"/>
      <c r="PU501" s="90"/>
      <c r="PV501" s="90"/>
      <c r="PW501" s="90"/>
      <c r="PX501" s="90"/>
      <c r="PY501" s="90"/>
      <c r="PZ501" s="90"/>
      <c r="QA501" s="90"/>
      <c r="QB501" s="90"/>
      <c r="QC501" s="90"/>
      <c r="QD501" s="90"/>
      <c r="QE501" s="90"/>
      <c r="QF501" s="90"/>
      <c r="QG501" s="90"/>
      <c r="QH501" s="90"/>
      <c r="QI501" s="90"/>
      <c r="QJ501" s="90"/>
      <c r="QK501" s="90"/>
      <c r="QL501" s="90"/>
      <c r="QM501" s="90"/>
      <c r="QN501" s="90"/>
      <c r="QO501" s="90"/>
      <c r="QP501" s="90"/>
      <c r="QQ501" s="90"/>
      <c r="QR501" s="90"/>
      <c r="QS501" s="90"/>
      <c r="QT501" s="90"/>
      <c r="QU501" s="90"/>
      <c r="QV501" s="90"/>
      <c r="QW501" s="90"/>
      <c r="QX501" s="90"/>
      <c r="QY501" s="90"/>
      <c r="QZ501" s="90"/>
      <c r="RA501" s="90"/>
      <c r="RB501" s="90"/>
      <c r="RC501" s="90"/>
      <c r="RD501" s="90"/>
      <c r="RE501" s="90"/>
      <c r="RF501" s="90"/>
      <c r="RG501" s="90"/>
      <c r="RH501" s="90"/>
      <c r="RI501" s="90"/>
      <c r="RJ501" s="90"/>
      <c r="RK501" s="90"/>
      <c r="RL501" s="90"/>
      <c r="RM501" s="90"/>
      <c r="RN501" s="90"/>
      <c r="RO501" s="90"/>
      <c r="RP501" s="90"/>
      <c r="RQ501" s="90"/>
      <c r="RR501" s="90"/>
      <c r="RS501" s="90"/>
      <c r="RT501" s="90"/>
      <c r="RU501" s="90"/>
      <c r="RV501" s="90"/>
      <c r="RW501" s="90"/>
      <c r="RX501" s="90"/>
      <c r="RY501" s="90"/>
      <c r="RZ501" s="90"/>
      <c r="SA501" s="90"/>
      <c r="SB501" s="90"/>
      <c r="SC501" s="90"/>
      <c r="SD501" s="90"/>
      <c r="SE501" s="90"/>
      <c r="SF501" s="90"/>
      <c r="SG501" s="90"/>
      <c r="SH501" s="90"/>
      <c r="SI501" s="90"/>
      <c r="SJ501" s="90"/>
      <c r="SK501" s="90"/>
      <c r="SL501" s="90"/>
      <c r="SM501" s="90"/>
      <c r="SN501" s="90"/>
      <c r="SO501" s="90"/>
      <c r="SP501" s="90"/>
      <c r="SQ501" s="90"/>
      <c r="SR501" s="90"/>
      <c r="SS501" s="90"/>
      <c r="ST501" s="90"/>
      <c r="SU501" s="90"/>
      <c r="SV501" s="90"/>
      <c r="SW501" s="90"/>
      <c r="SX501" s="90"/>
      <c r="SY501" s="90"/>
      <c r="SZ501" s="90"/>
      <c r="TA501" s="90"/>
      <c r="TB501" s="90"/>
      <c r="TC501" s="90"/>
      <c r="TD501" s="90"/>
      <c r="TE501" s="90"/>
      <c r="TF501" s="90"/>
      <c r="TG501" s="90"/>
      <c r="TH501" s="90"/>
      <c r="TI501" s="90"/>
      <c r="TJ501" s="90"/>
      <c r="TK501" s="90"/>
      <c r="TL501" s="90"/>
      <c r="TM501" s="90"/>
      <c r="TN501" s="90"/>
      <c r="TO501" s="90"/>
      <c r="TP501" s="90"/>
      <c r="TQ501" s="90"/>
      <c r="TR501" s="90"/>
      <c r="TS501" s="90"/>
      <c r="TT501" s="90"/>
      <c r="TU501" s="90"/>
      <c r="TV501" s="90"/>
      <c r="TW501" s="90"/>
      <c r="TX501" s="90"/>
      <c r="TY501" s="90"/>
      <c r="TZ501" s="90"/>
      <c r="UA501" s="90"/>
      <c r="UB501" s="90"/>
      <c r="UC501" s="90"/>
      <c r="UD501" s="90"/>
      <c r="UE501" s="90"/>
      <c r="UF501" s="90"/>
      <c r="UG501" s="90"/>
      <c r="UH501" s="90"/>
      <c r="UI501" s="90"/>
      <c r="UJ501" s="90"/>
      <c r="UK501" s="90"/>
      <c r="UL501" s="90"/>
      <c r="UM501" s="90"/>
      <c r="UN501" s="90"/>
      <c r="UO501" s="90"/>
      <c r="UP501" s="90"/>
      <c r="UQ501" s="90"/>
      <c r="UR501" s="90"/>
      <c r="US501" s="90"/>
      <c r="UT501" s="90"/>
      <c r="UU501" s="90"/>
      <c r="UV501" s="90"/>
      <c r="UW501" s="90"/>
      <c r="UX501" s="90"/>
      <c r="UY501" s="90"/>
      <c r="UZ501" s="90"/>
      <c r="VA501" s="90"/>
      <c r="VB501" s="90"/>
      <c r="VC501" s="90"/>
      <c r="VD501" s="90"/>
      <c r="VE501" s="90"/>
      <c r="VF501" s="90"/>
      <c r="VG501" s="90"/>
      <c r="VH501" s="90"/>
      <c r="VI501" s="90"/>
      <c r="VJ501" s="90"/>
      <c r="VK501" s="90"/>
      <c r="VL501" s="90"/>
      <c r="VM501" s="90"/>
      <c r="VN501" s="90"/>
      <c r="VO501" s="90"/>
      <c r="VP501" s="90"/>
      <c r="VQ501" s="90"/>
      <c r="VR501" s="90"/>
      <c r="VS501" s="90"/>
      <c r="VT501" s="90"/>
      <c r="VU501" s="90"/>
      <c r="VV501" s="90"/>
      <c r="VW501" s="90"/>
      <c r="VX501" s="90"/>
      <c r="VY501" s="90"/>
      <c r="VZ501" s="90"/>
      <c r="WA501" s="90"/>
      <c r="WB501" s="90"/>
      <c r="WC501" s="90"/>
      <c r="WD501" s="90"/>
      <c r="WE501" s="90"/>
      <c r="WF501" s="90"/>
      <c r="WG501" s="90"/>
      <c r="WH501" s="90"/>
      <c r="WI501" s="90"/>
      <c r="WJ501" s="90"/>
      <c r="WK501" s="90"/>
      <c r="WL501" s="90"/>
      <c r="WM501" s="90"/>
      <c r="WN501" s="90"/>
      <c r="WO501" s="90"/>
      <c r="WP501" s="90"/>
      <c r="WQ501" s="90"/>
      <c r="WR501" s="90"/>
      <c r="WS501" s="90"/>
      <c r="WT501" s="90"/>
      <c r="WU501" s="90"/>
      <c r="WV501" s="90"/>
      <c r="WW501" s="90"/>
      <c r="WX501" s="90"/>
      <c r="WY501" s="90"/>
      <c r="WZ501" s="90"/>
      <c r="XA501" s="90"/>
      <c r="XB501" s="90"/>
      <c r="XC501" s="90"/>
      <c r="XD501" s="90"/>
      <c r="XE501" s="90"/>
      <c r="XF501" s="90"/>
      <c r="XG501" s="90"/>
      <c r="XH501" s="90"/>
      <c r="XI501" s="90"/>
      <c r="XJ501" s="90"/>
      <c r="XK501" s="90"/>
      <c r="XL501" s="90"/>
      <c r="XM501" s="90"/>
      <c r="XN501" s="90"/>
      <c r="XO501" s="90"/>
      <c r="XP501" s="90"/>
      <c r="XQ501" s="90"/>
      <c r="XR501" s="90"/>
      <c r="XS501" s="90"/>
      <c r="XT501" s="90"/>
      <c r="XU501" s="90"/>
      <c r="XV501" s="90"/>
      <c r="XW501" s="90"/>
      <c r="XX501" s="90"/>
      <c r="XY501" s="90"/>
      <c r="XZ501" s="90"/>
      <c r="YA501" s="90"/>
      <c r="YB501" s="90"/>
      <c r="YC501" s="90"/>
      <c r="YD501" s="90"/>
      <c r="YE501" s="90"/>
      <c r="YF501" s="90"/>
      <c r="YG501" s="90"/>
      <c r="YH501" s="90"/>
      <c r="YI501" s="90"/>
      <c r="YJ501" s="90"/>
      <c r="YK501" s="90"/>
      <c r="YL501" s="90"/>
      <c r="YM501" s="90"/>
      <c r="YN501" s="90"/>
      <c r="YO501" s="90"/>
      <c r="YP501" s="90"/>
      <c r="YQ501" s="90"/>
      <c r="YR501" s="90"/>
      <c r="YS501" s="90"/>
      <c r="YT501" s="90"/>
      <c r="YU501" s="90"/>
      <c r="YV501" s="90"/>
      <c r="YW501" s="90"/>
      <c r="YX501" s="90"/>
      <c r="YY501" s="90"/>
      <c r="YZ501" s="90"/>
      <c r="ZA501" s="90"/>
      <c r="ZB501" s="90"/>
      <c r="ZC501" s="90"/>
      <c r="ZD501" s="90"/>
      <c r="ZE501" s="90"/>
      <c r="ZF501" s="90"/>
      <c r="ZG501" s="90"/>
      <c r="ZH501" s="90"/>
      <c r="ZI501" s="90"/>
      <c r="ZJ501" s="90"/>
      <c r="ZK501" s="90"/>
      <c r="ZL501" s="90"/>
      <c r="ZM501" s="90"/>
      <c r="ZN501" s="90"/>
      <c r="ZO501" s="90"/>
      <c r="ZP501" s="90"/>
      <c r="ZQ501" s="90"/>
      <c r="ZR501" s="90"/>
      <c r="ZS501" s="90"/>
      <c r="ZT501" s="90"/>
      <c r="ZU501" s="90"/>
      <c r="ZV501" s="90"/>
      <c r="ZW501" s="90"/>
      <c r="ZX501" s="90"/>
      <c r="ZY501" s="90"/>
      <c r="ZZ501" s="90"/>
      <c r="AAA501" s="90"/>
      <c r="AAB501" s="90"/>
      <c r="AAC501" s="90"/>
      <c r="AAD501" s="90"/>
      <c r="AAE501" s="90"/>
      <c r="AAF501" s="90"/>
      <c r="AAG501" s="90"/>
      <c r="AAH501" s="90"/>
      <c r="AAI501" s="90"/>
      <c r="AAJ501" s="90"/>
      <c r="AAK501" s="90"/>
      <c r="AAL501" s="90"/>
      <c r="AAM501" s="90"/>
      <c r="AAN501" s="90"/>
      <c r="AAO501" s="90"/>
      <c r="AAP501" s="90"/>
      <c r="AAQ501" s="90"/>
      <c r="AAR501" s="90"/>
      <c r="AAS501" s="90"/>
      <c r="AAT501" s="90"/>
      <c r="AAU501" s="90"/>
      <c r="AAV501" s="90"/>
      <c r="AAW501" s="90"/>
      <c r="AAX501" s="90"/>
      <c r="AAY501" s="90"/>
      <c r="AAZ501" s="90"/>
      <c r="ABA501" s="90"/>
      <c r="ABB501" s="90"/>
      <c r="ABC501" s="90"/>
      <c r="ABD501" s="90"/>
      <c r="ABE501" s="90"/>
      <c r="ABF501" s="90"/>
      <c r="ABG501" s="90"/>
      <c r="ABH501" s="90"/>
      <c r="ABI501" s="90"/>
      <c r="ABJ501" s="90"/>
      <c r="ABK501" s="90"/>
      <c r="ABL501" s="90"/>
      <c r="ABM501" s="90"/>
      <c r="ABN501" s="90"/>
      <c r="ABO501" s="90"/>
      <c r="ABP501" s="90"/>
      <c r="ABQ501" s="90"/>
      <c r="ABR501" s="90"/>
      <c r="ABS501" s="90"/>
      <c r="ABT501" s="90"/>
      <c r="ABU501" s="90"/>
      <c r="ABV501" s="90"/>
      <c r="ABW501" s="90"/>
      <c r="ABX501" s="90"/>
      <c r="ABY501" s="90"/>
      <c r="ABZ501" s="90"/>
      <c r="ACA501" s="90"/>
      <c r="ACB501" s="90"/>
      <c r="ACC501" s="90"/>
      <c r="ACD501" s="90"/>
      <c r="ACE501" s="90"/>
      <c r="ACF501" s="90"/>
      <c r="ACG501" s="90"/>
      <c r="ACH501" s="90"/>
      <c r="ACI501" s="90"/>
      <c r="ACJ501" s="90"/>
      <c r="ACK501" s="90"/>
      <c r="ACL501" s="90"/>
      <c r="ACM501" s="90"/>
      <c r="ACN501" s="90"/>
      <c r="ACO501" s="90"/>
      <c r="ACP501" s="90"/>
      <c r="ACQ501" s="90"/>
      <c r="ACR501" s="90"/>
      <c r="ACS501" s="90"/>
      <c r="ACT501" s="90"/>
      <c r="ACU501" s="90"/>
      <c r="ACV501" s="90"/>
      <c r="ACW501" s="90"/>
      <c r="ACX501" s="90"/>
      <c r="ACY501" s="90"/>
      <c r="ACZ501" s="90"/>
      <c r="ADA501" s="90"/>
      <c r="ADB501" s="90"/>
      <c r="ADC501" s="90"/>
      <c r="ADD501" s="90"/>
      <c r="ADE501" s="90"/>
      <c r="ADF501" s="90"/>
      <c r="ADG501" s="90"/>
      <c r="ADH501" s="90"/>
      <c r="ADI501" s="90"/>
      <c r="ADJ501" s="90"/>
      <c r="ADK501" s="90"/>
      <c r="ADL501" s="90"/>
      <c r="ADM501" s="90"/>
      <c r="ADN501" s="90"/>
      <c r="ADO501" s="90"/>
      <c r="ADP501" s="90"/>
      <c r="ADQ501" s="90"/>
      <c r="ADR501" s="90"/>
      <c r="ADS501" s="90"/>
      <c r="ADT501" s="90"/>
      <c r="ADU501" s="90"/>
      <c r="ADV501" s="90"/>
      <c r="ADW501" s="90"/>
      <c r="ADX501" s="90"/>
      <c r="ADY501" s="90"/>
      <c r="ADZ501" s="90"/>
      <c r="AEA501" s="90"/>
      <c r="AEB501" s="90"/>
      <c r="AEC501" s="90"/>
      <c r="AED501" s="90"/>
      <c r="AEE501" s="90"/>
      <c r="AEF501" s="90"/>
      <c r="AEG501" s="90"/>
      <c r="AEH501" s="90"/>
      <c r="AEI501" s="90"/>
      <c r="AEJ501" s="90"/>
      <c r="AEK501" s="90"/>
      <c r="AEL501" s="90"/>
      <c r="AEM501" s="90"/>
      <c r="AEN501" s="90"/>
      <c r="AEO501" s="90"/>
      <c r="AEP501" s="90"/>
      <c r="AEQ501" s="90"/>
      <c r="AER501" s="90"/>
      <c r="AES501" s="90"/>
      <c r="AET501" s="90"/>
      <c r="AEU501" s="90"/>
      <c r="AEV501" s="90"/>
      <c r="AEW501" s="90"/>
      <c r="AEX501" s="90"/>
      <c r="AEY501" s="90"/>
      <c r="AEZ501" s="90"/>
      <c r="AFA501" s="90"/>
      <c r="AFB501" s="90"/>
      <c r="AFC501" s="90"/>
      <c r="AFD501" s="90"/>
      <c r="AFE501" s="90"/>
      <c r="AFF501" s="90"/>
      <c r="AFG501" s="90"/>
      <c r="AFH501" s="90"/>
      <c r="AFI501" s="90"/>
      <c r="AFJ501" s="90"/>
      <c r="AFK501" s="90"/>
      <c r="AFL501" s="90"/>
      <c r="AFM501" s="90"/>
      <c r="AFN501" s="90"/>
      <c r="AFO501" s="90"/>
      <c r="AFP501" s="90"/>
      <c r="AFQ501" s="90"/>
      <c r="AFR501" s="90"/>
      <c r="AFS501" s="90"/>
      <c r="AFT501" s="90"/>
      <c r="AFU501" s="90"/>
      <c r="AFV501" s="90"/>
      <c r="AFW501" s="90"/>
      <c r="AFX501" s="90"/>
      <c r="AFY501" s="90"/>
      <c r="AFZ501" s="90"/>
      <c r="AGA501" s="90"/>
      <c r="AGB501" s="90"/>
      <c r="AGC501" s="90"/>
      <c r="AGD501" s="90"/>
      <c r="AGE501" s="90"/>
      <c r="AGF501" s="90"/>
      <c r="AGG501" s="90"/>
      <c r="AGH501" s="90"/>
      <c r="AGI501" s="90"/>
      <c r="AGJ501" s="90"/>
      <c r="AGK501" s="90"/>
      <c r="AGL501" s="90"/>
      <c r="AGM501" s="90"/>
      <c r="AGN501" s="90"/>
      <c r="AGO501" s="90"/>
      <c r="AGP501" s="90"/>
      <c r="AGQ501" s="90"/>
      <c r="AGR501" s="90"/>
      <c r="AGS501" s="90"/>
      <c r="AGT501" s="90"/>
      <c r="AGU501" s="90"/>
      <c r="AGV501" s="90"/>
      <c r="AGW501" s="90"/>
      <c r="AGX501" s="90"/>
      <c r="AGY501" s="90"/>
      <c r="AGZ501" s="90"/>
      <c r="AHA501" s="90"/>
      <c r="AHB501" s="90"/>
      <c r="AHC501" s="90"/>
      <c r="AHD501" s="90"/>
      <c r="AHE501" s="90"/>
      <c r="AHF501" s="90"/>
      <c r="AHG501" s="90"/>
      <c r="AHH501" s="90"/>
      <c r="AHI501" s="90"/>
      <c r="AHJ501" s="90"/>
      <c r="AHK501" s="90"/>
      <c r="AHL501" s="90"/>
      <c r="AHM501" s="90"/>
      <c r="AHN501" s="90"/>
      <c r="AHO501" s="90"/>
      <c r="AHP501" s="90"/>
      <c r="AHQ501" s="90"/>
      <c r="AHR501" s="90"/>
      <c r="AHS501" s="90"/>
      <c r="AHT501" s="90"/>
      <c r="AHU501" s="90"/>
      <c r="AHV501" s="90"/>
      <c r="AHW501" s="90"/>
      <c r="AHX501" s="90"/>
      <c r="AHY501" s="90"/>
      <c r="AHZ501" s="90"/>
      <c r="AIA501" s="90"/>
      <c r="AIB501" s="90"/>
      <c r="AIC501" s="90"/>
      <c r="AID501" s="90"/>
      <c r="AIE501" s="90"/>
      <c r="AIF501" s="90"/>
      <c r="AIG501" s="90"/>
      <c r="AIH501" s="90"/>
      <c r="AII501" s="90"/>
      <c r="AIJ501" s="90"/>
      <c r="AIK501" s="90"/>
      <c r="AIL501" s="90"/>
      <c r="AIM501" s="90"/>
      <c r="AIN501" s="90"/>
      <c r="AIO501" s="90"/>
      <c r="AIP501" s="90"/>
      <c r="AIQ501" s="90"/>
      <c r="AIR501" s="90"/>
      <c r="AIS501" s="90"/>
      <c r="AIT501" s="90"/>
      <c r="AIU501" s="90"/>
      <c r="AIV501" s="90"/>
      <c r="AIW501" s="90"/>
      <c r="AIX501" s="90"/>
      <c r="AIY501" s="90"/>
      <c r="AIZ501" s="90"/>
      <c r="AJA501" s="90"/>
      <c r="AJB501" s="90"/>
      <c r="AJC501" s="90"/>
      <c r="AJD501" s="90"/>
      <c r="AJE501" s="90"/>
      <c r="AJF501" s="90"/>
      <c r="AJG501" s="90"/>
      <c r="AJH501" s="90"/>
      <c r="AJI501" s="90"/>
      <c r="AJJ501" s="90"/>
      <c r="AJK501" s="90"/>
      <c r="AJL501" s="90"/>
      <c r="AJM501" s="90"/>
      <c r="AJN501" s="90"/>
      <c r="AJO501" s="90"/>
      <c r="AJP501" s="90"/>
      <c r="AJQ501" s="90"/>
      <c r="AJR501" s="90"/>
      <c r="AJS501" s="90"/>
      <c r="AJT501" s="90"/>
      <c r="AJU501" s="90"/>
      <c r="AJV501" s="90"/>
      <c r="AJW501" s="90"/>
      <c r="AJX501" s="90"/>
      <c r="AJY501" s="90"/>
      <c r="AJZ501" s="90"/>
      <c r="AKA501" s="90"/>
      <c r="AKB501" s="90"/>
      <c r="AKC501" s="90"/>
      <c r="AKD501" s="90"/>
      <c r="AKE501" s="90"/>
      <c r="AKF501" s="90"/>
      <c r="AKG501" s="90"/>
      <c r="AKH501" s="90"/>
      <c r="AKI501" s="90"/>
      <c r="AKJ501" s="90"/>
      <c r="AKK501" s="90"/>
      <c r="AKL501" s="90"/>
      <c r="AKM501" s="90"/>
      <c r="AKN501" s="90"/>
      <c r="AKO501" s="90"/>
      <c r="AKP501" s="90"/>
      <c r="AKQ501" s="90"/>
      <c r="AKR501" s="90"/>
      <c r="AKS501" s="90"/>
      <c r="AKT501" s="90"/>
      <c r="AKU501" s="90"/>
      <c r="AKV501" s="90"/>
      <c r="AKW501" s="90"/>
      <c r="AKX501" s="90"/>
      <c r="AKY501" s="90"/>
      <c r="AKZ501" s="90"/>
      <c r="ALA501" s="90"/>
      <c r="ALB501" s="90"/>
      <c r="ALC501" s="90"/>
      <c r="ALD501" s="90"/>
      <c r="ALE501" s="90"/>
      <c r="ALF501" s="90"/>
      <c r="ALG501" s="90"/>
      <c r="ALH501" s="90"/>
      <c r="ALI501" s="90"/>
      <c r="ALJ501" s="90"/>
      <c r="ALK501" s="90"/>
      <c r="ALL501" s="90"/>
      <c r="ALM501" s="90"/>
      <c r="ALN501" s="90"/>
      <c r="ALO501" s="90"/>
      <c r="ALP501" s="90"/>
      <c r="ALQ501" s="90"/>
      <c r="ALR501" s="90"/>
      <c r="ALS501" s="90"/>
      <c r="ALT501" s="90"/>
      <c r="ALU501" s="90"/>
      <c r="ALV501" s="90"/>
      <c r="ALW501" s="90"/>
      <c r="ALX501" s="90"/>
      <c r="ALY501" s="90"/>
      <c r="ALZ501" s="90"/>
      <c r="AMA501" s="90"/>
      <c r="AMB501" s="90"/>
      <c r="AMC501" s="90"/>
      <c r="AMD501" s="90"/>
      <c r="AME501" s="90"/>
      <c r="AMF501" s="90"/>
      <c r="AMG501" s="90"/>
      <c r="AMH501" s="90"/>
      <c r="AMI501" s="90"/>
    </row>
    <row r="502" spans="1:1023" ht="90" customHeight="1">
      <c r="A502" s="430">
        <v>150</v>
      </c>
      <c r="B502" s="433" t="s">
        <v>712</v>
      </c>
      <c r="C502" s="367"/>
      <c r="D502" s="433" t="s">
        <v>231</v>
      </c>
      <c r="E502" s="433" t="s">
        <v>1652</v>
      </c>
      <c r="F502" s="439"/>
      <c r="G502" s="413"/>
      <c r="H502" s="416"/>
      <c r="I502" s="419"/>
      <c r="J502" s="136" t="s">
        <v>735</v>
      </c>
      <c r="K502" s="137" t="s">
        <v>2301</v>
      </c>
      <c r="L502" s="419"/>
      <c r="M502" s="419"/>
      <c r="N502" s="407"/>
      <c r="O502" s="369"/>
      <c r="P502" s="391"/>
      <c r="Q502" s="385"/>
      <c r="R502" s="393"/>
      <c r="S502" s="394"/>
      <c r="T502" s="385"/>
      <c r="U502" s="404"/>
      <c r="V502" s="136" t="s">
        <v>112</v>
      </c>
      <c r="W502" s="138" t="s">
        <v>2302</v>
      </c>
      <c r="X502" s="139" t="s">
        <v>2303</v>
      </c>
      <c r="Y502" s="118" t="s">
        <v>2304</v>
      </c>
      <c r="Z502" s="119" t="s">
        <v>906</v>
      </c>
      <c r="AA502" s="120" t="str">
        <f t="shared" si="454"/>
        <v>Probabilidad</v>
      </c>
      <c r="AB502" s="121" t="s">
        <v>727</v>
      </c>
      <c r="AC502" s="121" t="s">
        <v>728</v>
      </c>
      <c r="AD502" s="122" t="str">
        <f t="shared" si="452"/>
        <v>40%</v>
      </c>
      <c r="AE502" s="121" t="s">
        <v>729</v>
      </c>
      <c r="AF502" s="121" t="s">
        <v>730</v>
      </c>
      <c r="AG502" s="121" t="s">
        <v>731</v>
      </c>
      <c r="AH502" s="123">
        <f>IFERROR(IF(AND(AA501="Probabilidad",AA502="Probabilidad"),(AI501-(+AI501*AD502)),IF(AND(AA502="Probabilidad",AA501="Impacto"),(AI501-(+AI501*AD502)),IF(AA502="Impacto",AI501,""))),"")</f>
        <v>0.36</v>
      </c>
      <c r="AI502" s="122">
        <f t="shared" si="453"/>
        <v>0.36</v>
      </c>
      <c r="AJ502" s="387"/>
      <c r="AK502" s="388"/>
      <c r="AL502" s="124">
        <f t="shared" ref="AL502:AL507" si="693">IFERROR(IF(AND(AA501="Impacto",AA502="Impacto"),(AL501-(+AL501*AD502)),IF(AND(AA502="Impacto",AA501="Probabilidad"),(AL501-(+AL501*AD502)),IF(AA502="Probabilidad",AL501,""))),"")</f>
        <v>0.60000000000000009</v>
      </c>
      <c r="AM502" s="389"/>
      <c r="AN502" s="388"/>
      <c r="AO502" s="384"/>
      <c r="AP502" s="367"/>
      <c r="AQ502" s="120" t="s">
        <v>118</v>
      </c>
      <c r="AR502" s="134" t="s">
        <v>2305</v>
      </c>
      <c r="AS502" s="119" t="s">
        <v>298</v>
      </c>
      <c r="AT502" s="141">
        <v>44926</v>
      </c>
      <c r="AU502" s="127" t="s">
        <v>733</v>
      </c>
      <c r="AV502" s="371"/>
      <c r="AW502" s="142" t="s">
        <v>112</v>
      </c>
      <c r="AX502" s="264" t="s">
        <v>2866</v>
      </c>
      <c r="AY502" s="268" t="s">
        <v>3669</v>
      </c>
      <c r="AZ502" s="268" t="s">
        <v>3666</v>
      </c>
      <c r="BA502" s="143" t="s">
        <v>118</v>
      </c>
      <c r="BB502" s="264" t="s">
        <v>2866</v>
      </c>
      <c r="BC502" s="268" t="s">
        <v>3669</v>
      </c>
      <c r="BD502" s="268" t="s">
        <v>3666</v>
      </c>
      <c r="BE502" s="373"/>
      <c r="BF502" s="374"/>
      <c r="BG502" s="374"/>
      <c r="BH502" s="131"/>
      <c r="AMI502" s="86"/>
    </row>
    <row r="503" spans="1:1023" ht="124.5" customHeight="1">
      <c r="A503" s="430">
        <v>150</v>
      </c>
      <c r="B503" s="433" t="s">
        <v>712</v>
      </c>
      <c r="C503" s="367"/>
      <c r="D503" s="433" t="s">
        <v>231</v>
      </c>
      <c r="E503" s="433" t="s">
        <v>1652</v>
      </c>
      <c r="F503" s="439"/>
      <c r="G503" s="413"/>
      <c r="H503" s="416"/>
      <c r="I503" s="419"/>
      <c r="J503" s="136" t="s">
        <v>741</v>
      </c>
      <c r="K503" s="137" t="s">
        <v>2306</v>
      </c>
      <c r="L503" s="419"/>
      <c r="M503" s="419"/>
      <c r="N503" s="407"/>
      <c r="O503" s="369"/>
      <c r="P503" s="391"/>
      <c r="Q503" s="385"/>
      <c r="R503" s="393"/>
      <c r="S503" s="394"/>
      <c r="T503" s="385"/>
      <c r="U503" s="404"/>
      <c r="V503" s="136" t="s">
        <v>124</v>
      </c>
      <c r="W503" s="138" t="s">
        <v>2307</v>
      </c>
      <c r="X503" s="139" t="s">
        <v>2308</v>
      </c>
      <c r="Y503" s="145" t="s">
        <v>2309</v>
      </c>
      <c r="Z503" s="140" t="s">
        <v>2298</v>
      </c>
      <c r="AA503" s="120" t="str">
        <f t="shared" si="454"/>
        <v>Probabilidad</v>
      </c>
      <c r="AB503" s="121" t="s">
        <v>740</v>
      </c>
      <c r="AC503" s="121" t="s">
        <v>728</v>
      </c>
      <c r="AD503" s="122" t="str">
        <f t="shared" si="452"/>
        <v>30%</v>
      </c>
      <c r="AE503" s="121" t="s">
        <v>729</v>
      </c>
      <c r="AF503" s="121" t="s">
        <v>730</v>
      </c>
      <c r="AG503" s="121" t="s">
        <v>731</v>
      </c>
      <c r="AH503" s="123">
        <f t="shared" ref="AH503:AH507" si="694">IFERROR(IF(AND(AA502="Probabilidad",AA503="Probabilidad"),(AI502-(+AI502*AD503)),IF(AND(AA503="Probabilidad",AA502="Impacto"),(AI502-(+AI502*AD503)),IF(AA503="Impacto",AI502,""))),"")</f>
        <v>0.252</v>
      </c>
      <c r="AI503" s="122">
        <f t="shared" si="453"/>
        <v>0.252</v>
      </c>
      <c r="AJ503" s="387"/>
      <c r="AK503" s="388"/>
      <c r="AL503" s="124">
        <f t="shared" si="693"/>
        <v>0.60000000000000009</v>
      </c>
      <c r="AM503" s="389"/>
      <c r="AN503" s="388"/>
      <c r="AO503" s="384"/>
      <c r="AP503" s="367"/>
      <c r="AQ503" s="120" t="s">
        <v>128</v>
      </c>
      <c r="AR503" s="134" t="s">
        <v>2310</v>
      </c>
      <c r="AS503" s="134" t="s">
        <v>820</v>
      </c>
      <c r="AT503" s="141" t="s">
        <v>1046</v>
      </c>
      <c r="AU503" s="127" t="s">
        <v>733</v>
      </c>
      <c r="AV503" s="371"/>
      <c r="AW503" s="142" t="s">
        <v>124</v>
      </c>
      <c r="AX503" s="264" t="s">
        <v>2866</v>
      </c>
      <c r="AY503" s="265" t="s">
        <v>3850</v>
      </c>
      <c r="AZ503" s="265" t="s">
        <v>3851</v>
      </c>
      <c r="BA503" s="143" t="s">
        <v>128</v>
      </c>
      <c r="BB503" s="128" t="s">
        <v>2866</v>
      </c>
      <c r="BC503" s="299" t="s">
        <v>3947</v>
      </c>
      <c r="BD503" s="299" t="s">
        <v>3948</v>
      </c>
      <c r="BE503" s="373"/>
      <c r="BF503" s="374"/>
      <c r="BG503" s="374"/>
      <c r="BH503" s="131"/>
      <c r="AMI503" s="86"/>
    </row>
    <row r="504" spans="1:1023" ht="165" customHeight="1">
      <c r="A504" s="430">
        <v>150</v>
      </c>
      <c r="B504" s="433" t="s">
        <v>712</v>
      </c>
      <c r="C504" s="367"/>
      <c r="D504" s="433" t="s">
        <v>231</v>
      </c>
      <c r="E504" s="433" t="s">
        <v>1652</v>
      </c>
      <c r="F504" s="439"/>
      <c r="G504" s="413"/>
      <c r="H504" s="416"/>
      <c r="I504" s="419"/>
      <c r="J504" s="136" t="s">
        <v>749</v>
      </c>
      <c r="K504" s="137" t="s">
        <v>2311</v>
      </c>
      <c r="L504" s="419"/>
      <c r="M504" s="419"/>
      <c r="N504" s="407"/>
      <c r="O504" s="369"/>
      <c r="P504" s="391"/>
      <c r="Q504" s="385"/>
      <c r="R504" s="393"/>
      <c r="S504" s="394"/>
      <c r="T504" s="385"/>
      <c r="U504" s="404"/>
      <c r="V504" s="136" t="s">
        <v>131</v>
      </c>
      <c r="W504" s="138" t="s">
        <v>2312</v>
      </c>
      <c r="X504" s="139" t="s">
        <v>2313</v>
      </c>
      <c r="Y504" s="118" t="s">
        <v>2314</v>
      </c>
      <c r="Z504" s="140" t="s">
        <v>2298</v>
      </c>
      <c r="AA504" s="120" t="str">
        <f t="shared" si="454"/>
        <v>Probabilidad</v>
      </c>
      <c r="AB504" s="121" t="s">
        <v>740</v>
      </c>
      <c r="AC504" s="121" t="s">
        <v>728</v>
      </c>
      <c r="AD504" s="122" t="str">
        <f t="shared" si="452"/>
        <v>30%</v>
      </c>
      <c r="AE504" s="121" t="s">
        <v>729</v>
      </c>
      <c r="AF504" s="121" t="s">
        <v>730</v>
      </c>
      <c r="AG504" s="121" t="s">
        <v>731</v>
      </c>
      <c r="AH504" s="123">
        <f t="shared" si="694"/>
        <v>0.1764</v>
      </c>
      <c r="AI504" s="122">
        <f t="shared" si="453"/>
        <v>0.1764</v>
      </c>
      <c r="AJ504" s="387"/>
      <c r="AK504" s="388"/>
      <c r="AL504" s="124">
        <f t="shared" si="693"/>
        <v>0.60000000000000009</v>
      </c>
      <c r="AM504" s="389"/>
      <c r="AN504" s="388"/>
      <c r="AO504" s="384"/>
      <c r="AP504" s="367"/>
      <c r="AQ504" s="120" t="s">
        <v>136</v>
      </c>
      <c r="AR504" s="134" t="s">
        <v>2315</v>
      </c>
      <c r="AS504" s="134" t="s">
        <v>820</v>
      </c>
      <c r="AT504" s="141" t="s">
        <v>1128</v>
      </c>
      <c r="AU504" s="127" t="s">
        <v>733</v>
      </c>
      <c r="AV504" s="371"/>
      <c r="AW504" s="142" t="s">
        <v>131</v>
      </c>
      <c r="AX504" s="264" t="s">
        <v>2866</v>
      </c>
      <c r="AY504" s="265" t="s">
        <v>3852</v>
      </c>
      <c r="AZ504" s="265" t="s">
        <v>3853</v>
      </c>
      <c r="BA504" s="143" t="s">
        <v>136</v>
      </c>
      <c r="BB504" s="128" t="s">
        <v>2866</v>
      </c>
      <c r="BC504" s="299" t="s">
        <v>3949</v>
      </c>
      <c r="BD504" s="299" t="s">
        <v>3950</v>
      </c>
      <c r="BE504" s="373"/>
      <c r="BF504" s="374"/>
      <c r="BG504" s="374"/>
      <c r="BH504" s="131"/>
      <c r="AMI504" s="86"/>
    </row>
    <row r="505" spans="1:1023" ht="90" customHeight="1">
      <c r="A505" s="430">
        <v>150</v>
      </c>
      <c r="B505" s="433" t="s">
        <v>712</v>
      </c>
      <c r="C505" s="367"/>
      <c r="D505" s="433" t="s">
        <v>231</v>
      </c>
      <c r="E505" s="433" t="s">
        <v>1652</v>
      </c>
      <c r="F505" s="439"/>
      <c r="G505" s="413"/>
      <c r="H505" s="416"/>
      <c r="I505" s="419"/>
      <c r="J505" s="136" t="s">
        <v>756</v>
      </c>
      <c r="K505" s="137" t="s">
        <v>2316</v>
      </c>
      <c r="L505" s="419"/>
      <c r="M505" s="419"/>
      <c r="N505" s="407"/>
      <c r="O505" s="369"/>
      <c r="P505" s="391"/>
      <c r="Q505" s="385"/>
      <c r="R505" s="393"/>
      <c r="S505" s="394"/>
      <c r="T505" s="385"/>
      <c r="U505" s="404"/>
      <c r="V505" s="136" t="s">
        <v>139</v>
      </c>
      <c r="W505" s="116" t="s">
        <v>1171</v>
      </c>
      <c r="X505" s="161" t="s">
        <v>1172</v>
      </c>
      <c r="Y505" s="128" t="s">
        <v>912</v>
      </c>
      <c r="Z505" s="128" t="s">
        <v>913</v>
      </c>
      <c r="AA505" s="120" t="str">
        <f t="shared" si="454"/>
        <v>Impacto</v>
      </c>
      <c r="AB505" s="121" t="s">
        <v>808</v>
      </c>
      <c r="AC505" s="121" t="s">
        <v>728</v>
      </c>
      <c r="AD505" s="122" t="str">
        <f t="shared" si="452"/>
        <v>25%</v>
      </c>
      <c r="AE505" s="121" t="s">
        <v>729</v>
      </c>
      <c r="AF505" s="121" t="s">
        <v>730</v>
      </c>
      <c r="AG505" s="121" t="s">
        <v>731</v>
      </c>
      <c r="AH505" s="123">
        <f t="shared" si="694"/>
        <v>0.1764</v>
      </c>
      <c r="AI505" s="122">
        <f t="shared" si="453"/>
        <v>0.1764</v>
      </c>
      <c r="AJ505" s="387"/>
      <c r="AK505" s="388"/>
      <c r="AL505" s="124">
        <f t="shared" si="693"/>
        <v>0.45000000000000007</v>
      </c>
      <c r="AM505" s="389"/>
      <c r="AN505" s="388"/>
      <c r="AO505" s="384"/>
      <c r="AP505" s="367"/>
      <c r="AQ505" s="120" t="s">
        <v>145</v>
      </c>
      <c r="AR505" s="134" t="s">
        <v>94</v>
      </c>
      <c r="AS505" s="134" t="s">
        <v>94</v>
      </c>
      <c r="AT505" s="141" t="s">
        <v>94</v>
      </c>
      <c r="AU505" s="127" t="s">
        <v>94</v>
      </c>
      <c r="AV505" s="371"/>
      <c r="AW505" s="142" t="s">
        <v>139</v>
      </c>
      <c r="AX505" s="264" t="s">
        <v>2866</v>
      </c>
      <c r="AY505" s="265" t="s">
        <v>3337</v>
      </c>
      <c r="AZ505" s="265" t="s">
        <v>3307</v>
      </c>
      <c r="BA505" s="143" t="s">
        <v>145</v>
      </c>
      <c r="BB505" s="128"/>
      <c r="BC505" s="128"/>
      <c r="BD505" s="128"/>
      <c r="BE505" s="373"/>
      <c r="BF505" s="374"/>
      <c r="BG505" s="374"/>
      <c r="BH505" s="131"/>
      <c r="AMI505" s="86"/>
    </row>
    <row r="506" spans="1:1023" ht="30" customHeight="1">
      <c r="A506" s="430">
        <v>150</v>
      </c>
      <c r="B506" s="433" t="s">
        <v>712</v>
      </c>
      <c r="C506" s="367"/>
      <c r="D506" s="433" t="s">
        <v>231</v>
      </c>
      <c r="E506" s="433" t="s">
        <v>1652</v>
      </c>
      <c r="F506" s="439"/>
      <c r="G506" s="413"/>
      <c r="H506" s="416"/>
      <c r="I506" s="419"/>
      <c r="J506" s="136" t="s">
        <v>757</v>
      </c>
      <c r="K506" s="137"/>
      <c r="L506" s="419"/>
      <c r="M506" s="419"/>
      <c r="N506" s="407"/>
      <c r="O506" s="369"/>
      <c r="P506" s="391"/>
      <c r="Q506" s="385"/>
      <c r="R506" s="393"/>
      <c r="S506" s="394"/>
      <c r="T506" s="385"/>
      <c r="U506" s="404"/>
      <c r="V506" s="136" t="s">
        <v>150</v>
      </c>
      <c r="W506" s="116"/>
      <c r="X506" s="117"/>
      <c r="Y506" s="118"/>
      <c r="Z506" s="116"/>
      <c r="AA506" s="120" t="str">
        <f t="shared" si="454"/>
        <v/>
      </c>
      <c r="AB506" s="121"/>
      <c r="AC506" s="121"/>
      <c r="AD506" s="122" t="str">
        <f t="shared" si="452"/>
        <v/>
      </c>
      <c r="AE506" s="121"/>
      <c r="AF506" s="121"/>
      <c r="AG506" s="121"/>
      <c r="AH506" s="123" t="str">
        <f t="shared" si="694"/>
        <v/>
      </c>
      <c r="AI506" s="122" t="str">
        <f t="shared" si="453"/>
        <v/>
      </c>
      <c r="AJ506" s="387"/>
      <c r="AK506" s="388"/>
      <c r="AL506" s="124" t="str">
        <f t="shared" si="693"/>
        <v/>
      </c>
      <c r="AM506" s="389"/>
      <c r="AN506" s="388"/>
      <c r="AO506" s="384"/>
      <c r="AP506" s="367"/>
      <c r="AQ506" s="120" t="s">
        <v>155</v>
      </c>
      <c r="AR506" s="119"/>
      <c r="AS506" s="119"/>
      <c r="AT506" s="126"/>
      <c r="AU506" s="119"/>
      <c r="AV506" s="371"/>
      <c r="AW506" s="142" t="s">
        <v>150</v>
      </c>
      <c r="AX506" s="128"/>
      <c r="AY506" s="129"/>
      <c r="AZ506" s="130"/>
      <c r="BA506" s="143" t="s">
        <v>155</v>
      </c>
      <c r="BB506" s="128"/>
      <c r="BC506" s="128"/>
      <c r="BD506" s="128"/>
      <c r="BE506" s="373"/>
      <c r="BF506" s="374"/>
      <c r="BG506" s="374"/>
      <c r="BH506" s="131"/>
      <c r="AMI506" s="86"/>
    </row>
    <row r="507" spans="1:1023" ht="30" customHeight="1">
      <c r="A507" s="431">
        <v>150</v>
      </c>
      <c r="B507" s="434" t="s">
        <v>712</v>
      </c>
      <c r="C507" s="367"/>
      <c r="D507" s="434" t="s">
        <v>231</v>
      </c>
      <c r="E507" s="434" t="s">
        <v>1652</v>
      </c>
      <c r="F507" s="440"/>
      <c r="G507" s="414"/>
      <c r="H507" s="417"/>
      <c r="I507" s="420"/>
      <c r="J507" s="136" t="s">
        <v>758</v>
      </c>
      <c r="K507" s="137"/>
      <c r="L507" s="420"/>
      <c r="M507" s="420"/>
      <c r="N507" s="408"/>
      <c r="O507" s="369"/>
      <c r="P507" s="392"/>
      <c r="Q507" s="385"/>
      <c r="R507" s="393"/>
      <c r="S507" s="394"/>
      <c r="T507" s="385"/>
      <c r="U507" s="405"/>
      <c r="V507" s="136" t="s">
        <v>161</v>
      </c>
      <c r="W507" s="116"/>
      <c r="X507" s="117"/>
      <c r="Y507" s="118"/>
      <c r="Z507" s="116"/>
      <c r="AA507" s="120" t="str">
        <f t="shared" si="454"/>
        <v/>
      </c>
      <c r="AB507" s="121"/>
      <c r="AC507" s="121"/>
      <c r="AD507" s="122" t="str">
        <f t="shared" si="452"/>
        <v/>
      </c>
      <c r="AE507" s="121"/>
      <c r="AF507" s="121"/>
      <c r="AG507" s="121"/>
      <c r="AH507" s="123" t="str">
        <f t="shared" si="694"/>
        <v/>
      </c>
      <c r="AI507" s="122" t="str">
        <f t="shared" si="453"/>
        <v/>
      </c>
      <c r="AJ507" s="387"/>
      <c r="AK507" s="388"/>
      <c r="AL507" s="124" t="str">
        <f t="shared" si="693"/>
        <v/>
      </c>
      <c r="AM507" s="389"/>
      <c r="AN507" s="388"/>
      <c r="AO507" s="384"/>
      <c r="AP507" s="367"/>
      <c r="AQ507" s="120" t="s">
        <v>162</v>
      </c>
      <c r="AR507" s="119"/>
      <c r="AS507" s="119"/>
      <c r="AT507" s="126"/>
      <c r="AU507" s="119"/>
      <c r="AV507" s="372"/>
      <c r="AW507" s="142" t="s">
        <v>161</v>
      </c>
      <c r="AX507" s="128"/>
      <c r="AY507" s="129"/>
      <c r="AZ507" s="130"/>
      <c r="BA507" s="143" t="s">
        <v>162</v>
      </c>
      <c r="BB507" s="128"/>
      <c r="BC507" s="128"/>
      <c r="BD507" s="128"/>
      <c r="BE507" s="373"/>
      <c r="BF507" s="374"/>
      <c r="BG507" s="374"/>
      <c r="BH507" s="131"/>
      <c r="AMI507" s="86"/>
    </row>
    <row r="508" spans="1:1023" s="144" customFormat="1" ht="149.1" customHeight="1">
      <c r="A508" s="517">
        <v>151</v>
      </c>
      <c r="B508" s="432" t="s">
        <v>712</v>
      </c>
      <c r="C508" s="424" t="s">
        <v>713</v>
      </c>
      <c r="D508" s="432" t="s">
        <v>231</v>
      </c>
      <c r="E508" s="432" t="s">
        <v>2317</v>
      </c>
      <c r="F508" s="401" t="s">
        <v>2318</v>
      </c>
      <c r="G508" s="424" t="s">
        <v>2319</v>
      </c>
      <c r="H508" s="368" t="str">
        <f>IF(B508="Seguridad_Información","Posibilidad de "&amp;C508&amp;"con "&amp;M508&amp;" "&amp;"por"&amp;" "&amp;I508&amp;" "&amp;"debido a"&amp;" "&amp;L508,"Posibilidad de"&amp;" "&amp;M508&amp;" "&amp;"por"&amp;" "&amp;I508&amp;" debido a"&amp;" "&amp;L508)</f>
        <v>Posibilidad de Afectación Económica y Reputacional por incumplimiento de las obligaciones de los destinatarios debido a fallas en la supervisión de SAE y/o desconocimiento por parte del referido destinatario</v>
      </c>
      <c r="I508" s="425" t="s">
        <v>2320</v>
      </c>
      <c r="J508" s="136" t="s">
        <v>717</v>
      </c>
      <c r="K508" s="137" t="s">
        <v>2321</v>
      </c>
      <c r="L508" s="425" t="s">
        <v>2322</v>
      </c>
      <c r="M508" s="425" t="s">
        <v>763</v>
      </c>
      <c r="N508" s="426" t="s">
        <v>2323</v>
      </c>
      <c r="O508" s="369" t="s">
        <v>722</v>
      </c>
      <c r="P508" s="390" t="str">
        <f>IF(OR($O508=[3]Tabla_Probabilidad!$D$30,$O508=[3]Tabla_Probabilidad!$D$32,$O508=[3]Tabla_Probabilidad!$J$32),"Muy Baja",IF(OR($O508=[3]Tabla_Probabilidad!$E$30,$O508=[3]Tabla_Probabilidad!$E$32,$O508=[3]Tabla_Probabilidad!$K$32),"Baja",IF(OR($O508=[3]Tabla_Probabilidad!$F$30,$O508=[3]Tabla_Probabilidad!$F$32,$O508=[3]Tabla_Probabilidad!$L$32),"Media",IF(OR($O508=[3]Tabla_Probabilidad!$G$30,$O508=[3]Tabla_Probabilidad!$G$32,$O508=[3]Tabla_Probabilidad!$M$32),"Alta",IF(OR($O508=[3]Tabla_Probabilidad!$H$30,$O508=[3]Tabla_Probabilidad!$H$32,$O508=[3]Tabla_Probabilidad!$N$32),"Muy Alta","")))))</f>
        <v>Media</v>
      </c>
      <c r="Q508" s="385">
        <f t="shared" ref="Q508" si="695">IF(P508="","",IF(P508="Muy Baja",0.2,IF(P508="Baja",0.4,IF(P508="Media",0.6,IF(P508="Alta",0.8,IF(P508="Muy Alta",1,))))))</f>
        <v>0.6</v>
      </c>
      <c r="R508" s="393" t="s">
        <v>816</v>
      </c>
      <c r="S508" s="394" t="str">
        <f>IF(OR($R508=[3]Tabla_Impacto!$D$24,$R508=[3]Tabla_Impacto!$D$27,$R508=[3]Tabla_Impacto!$J$24,$R508=[3]Tabla_Impacto!$P$26,$R508=[3]Tabla_Impacto!$V$26,$R508=[3]Tabla_Impacto!$AB$26),"Leve",IF(OR($R508=[3]Tabla_Impacto!$E$24,$R508=[3]Tabla_Impacto!$E$27,$R508=[3]Tabla_Impacto!$K$24,$R508=[3]Tabla_Impacto!$Q$26,$R508=[3]Tabla_Impacto!$W$26,$R508=[3]Tabla_Impacto!$AC$26),"Menor",IF(OR($R508=[3]Tabla_Impacto!$F$24,$R508=[3]Tabla_Impacto!$F$27,$R508=[3]Tabla_Impacto!$L$24,$R508=[3]Tabla_Impacto!$R$26,$R508=[3]Tabla_Impacto!$X$26,$R508=[3]Tabla_Impacto!$AD$26),"Moderado",IF(OR($R508=[3]Tabla_Impacto!$G$24,$R508=[3]Tabla_Impacto!$G$27,$R508=[3]Tabla_Impacto!$M$24,$R508=[3]Tabla_Impacto!$S$26,$R508=[3]Tabla_Impacto!$Y$26,$R508=[3]Tabla_Impacto!$AE$26),"Mayor",IF(OR($R508=[3]Tabla_Impacto!$H$24,$R508=[3]Tabla_Impacto!$H$27,$R508=[3]Tabla_Impacto!$N$24,$R508=[3]Tabla_Impacto!$T$26,$R508=[3]Tabla_Impacto!$Z$26,$R508=[3]Tabla_Impacto!$AF$26),"Catastrófico","")))))</f>
        <v>Menor</v>
      </c>
      <c r="T508" s="385">
        <f t="shared" ref="T508" si="696">IF(S508="","",IF(S508="Leve",0.2,IF(S508="Menor",0.4,IF(S508="Moderado",0.6,IF(S508="Mayor",0.8,IF(S508="Catastrófico",1,))))))</f>
        <v>0.4</v>
      </c>
      <c r="U508" s="403" t="str">
        <f t="shared" ref="U508" si="697">IF(OR(AND(P508="Muy Baja",S508="Leve"),AND(P508="Muy Baja",S508="Menor"),AND(P508="Baja",S508="Leve")),"Bajo",IF(OR(AND(P508="Muy baja",S508="Moderado"),AND(P508="Baja",S508="Menor"),AND(P508="Baja",S508="Moderado"),AND(P508="Media",S508="Leve"),AND(P508="Media",S508="Menor"),AND(P508="Media",S508="Moderado"),AND(P508="Alta",S508="Leve"),AND(P508="Alta",S508="Menor")),"Moderado",IF(OR(AND(P508="Muy Baja",S508="Mayor"),AND(P508="Baja",S508="Mayor"),AND(P508="Media",S508="Mayor"),AND(P508="Alta",S508="Moderado"),AND(P508="Alta",S508="Mayor"),AND(P508="Muy Alta",S508="Leve"),AND(P508="Muy Alta",S508="Menor"),AND(P508="Muy Alta",S508="Moderado"),AND(P508="Muy Alta",S508="Mayor")),"Alto",IF(OR(AND(P508="Muy Baja",S508="Catastrófico"),AND(P508="Baja",S508="Catastrófico"),AND(P508="Media",S508="Catastrófico"),AND(P508="Alta",S508="Catastrófico"),AND(P508="Muy Alta",S508="Catastrófico")),"Extremo",""))))</f>
        <v>Moderado</v>
      </c>
      <c r="V508" s="136" t="s">
        <v>91</v>
      </c>
      <c r="W508" s="116" t="s">
        <v>2324</v>
      </c>
      <c r="X508" s="117" t="s">
        <v>2325</v>
      </c>
      <c r="Y508" s="118" t="s">
        <v>2326</v>
      </c>
      <c r="Z508" s="140" t="s">
        <v>1702</v>
      </c>
      <c r="AA508" s="120" t="str">
        <f t="shared" si="454"/>
        <v>Probabilidad</v>
      </c>
      <c r="AB508" s="121" t="s">
        <v>740</v>
      </c>
      <c r="AC508" s="121" t="s">
        <v>728</v>
      </c>
      <c r="AD508" s="122" t="str">
        <f t="shared" si="452"/>
        <v>30%</v>
      </c>
      <c r="AE508" s="121" t="s">
        <v>729</v>
      </c>
      <c r="AF508" s="121" t="s">
        <v>730</v>
      </c>
      <c r="AG508" s="121" t="s">
        <v>731</v>
      </c>
      <c r="AH508" s="123">
        <f>IFERROR(IF(AA508="Probabilidad",(Q508-(+Q508*AD508)),IF(AA508="Impacto",Q508,"")),"")</f>
        <v>0.42</v>
      </c>
      <c r="AI508" s="122">
        <f t="shared" si="453"/>
        <v>0.42</v>
      </c>
      <c r="AJ508" s="387" t="str">
        <f t="shared" ref="AJ508" si="698">IFERROR(IF(AK508="","",IF(AK508&lt;=0.2,"Muy Baja",IF(AK508&lt;=0.4,"Baja",IF(AK508&lt;=0.6,"Media",IF(AK508&lt;=0.8,"Alta","Muy Alta"))))),"")</f>
        <v>Muy Baja</v>
      </c>
      <c r="AK508" s="388">
        <f t="shared" ref="AK508" si="699">IFERROR(LOOKUP(MAX(AI508:AI514)+1,(AI508:AI514)),"")</f>
        <v>0.1764</v>
      </c>
      <c r="AL508" s="124">
        <f>IFERROR(IF(AA508="Impacto",(T508-(+T508*AD508)),IF(AA508="Probabilidad",T508,"")),"")</f>
        <v>0.4</v>
      </c>
      <c r="AM508" s="389" t="str">
        <f t="shared" ref="AM508" si="700">IFERROR(IF(AN508="","",IF(AN508&lt;=0.2,"Leve",IF(AN508&lt;=0.4,"Menor",IF(AN508&lt;=0.6,"Moderado",IF(AN508&lt;=0.8,"Mayor","Catastrófico"))))),"")</f>
        <v>Menor</v>
      </c>
      <c r="AN508" s="388">
        <f t="shared" ref="AN508" si="701">IFERROR(LOOKUP(MAX(AL508:AL514)+1,(AL508:AL514)),"")</f>
        <v>0.30000000000000004</v>
      </c>
      <c r="AO508" s="384" t="str">
        <f t="shared" ref="AO508" si="702">IFERROR(IF(OR(AND(AJ508="Muy Baja",AM508="Leve"),AND(AJ508="Muy Baja",AM508="Menor"),AND(AJ508="Baja",AM508="Leve")),"Bajo",IF(OR(AND(AJ508="Muy baja",AM508="Moderado"),AND(AJ508="Baja",AM508="Menor"),AND(AJ508="Baja",AM508="Moderado"),AND(AJ508="Media",AM508="Leve"),AND(AJ508="Media",AM508="Menor"),AND(AJ508="Media",AM508="Moderado"),AND(AJ508="Alta",AM508="Leve"),AND(AJ508="Alta",AM508="Menor")),"Moderado",IF(OR(AND(AJ508="Muy Baja",AM508="Mayor"),AND(AJ508="Baja",AM508="Mayor"),AND(AJ508="Media",AM508="Mayor"),AND(AJ508="Alta",AM508="Moderado"),AND(AJ508="Alta",AM508="Mayor"),AND(AJ508="Muy Alta",AM508="Leve"),AND(AJ508="Muy Alta",AM508="Menor"),AND(AJ508="Muy Alta",AM508="Moderado"),AND(AJ508="Muy Alta",AM508="Mayor")),"Alto",IF(OR(AND(AJ508="Muy Baja",AM508="Catastrófico"),AND(AJ508="Baja",AM508="Catastrófico"),AND(AJ508="Media",AM508="Catastrófico"),AND(AJ508="Alta",AM508="Catastrófico"),AND(AJ508="Muy Alta",AM508="Catastrófico")),"Extremo","")))),"")</f>
        <v>Bajo</v>
      </c>
      <c r="AP508" s="367" t="s">
        <v>821</v>
      </c>
      <c r="AQ508" s="120" t="s">
        <v>105</v>
      </c>
      <c r="AR508" s="134" t="s">
        <v>94</v>
      </c>
      <c r="AS508" s="134" t="s">
        <v>94</v>
      </c>
      <c r="AT508" s="134" t="s">
        <v>94</v>
      </c>
      <c r="AU508" s="134" t="s">
        <v>94</v>
      </c>
      <c r="AV508" s="402" t="s">
        <v>2327</v>
      </c>
      <c r="AW508" s="142" t="s">
        <v>91</v>
      </c>
      <c r="AX508" s="264" t="s">
        <v>2866</v>
      </c>
      <c r="AY508" s="321" t="s">
        <v>3834</v>
      </c>
      <c r="AZ508" s="322" t="s">
        <v>3806</v>
      </c>
      <c r="BA508" s="143" t="s">
        <v>105</v>
      </c>
      <c r="BB508" s="128"/>
      <c r="BC508" s="128"/>
      <c r="BD508" s="128"/>
      <c r="BE508" s="373" t="s">
        <v>2891</v>
      </c>
      <c r="BF508" s="374"/>
      <c r="BG508" s="374"/>
      <c r="BH508" s="131"/>
      <c r="BI508" s="90"/>
      <c r="BJ508" s="90"/>
      <c r="BK508" s="90"/>
      <c r="BL508" s="90"/>
      <c r="BM508" s="90"/>
      <c r="BN508" s="90"/>
      <c r="BO508" s="90"/>
      <c r="BP508" s="90"/>
      <c r="BQ508" s="90"/>
      <c r="BR508" s="90"/>
      <c r="BS508" s="90"/>
      <c r="BT508" s="90"/>
      <c r="BU508" s="90"/>
      <c r="BV508" s="90"/>
      <c r="BW508" s="90"/>
      <c r="BX508" s="90"/>
      <c r="BY508" s="90"/>
      <c r="BZ508" s="90"/>
      <c r="CA508" s="90"/>
      <c r="CB508" s="90"/>
      <c r="CC508" s="90"/>
      <c r="CD508" s="90"/>
      <c r="CE508" s="90"/>
      <c r="CF508" s="90"/>
      <c r="CG508" s="90"/>
      <c r="CH508" s="90"/>
      <c r="CI508" s="90"/>
      <c r="CJ508" s="90"/>
      <c r="CK508" s="90"/>
      <c r="CL508" s="90"/>
      <c r="CM508" s="90"/>
      <c r="CN508" s="90"/>
      <c r="CO508" s="90"/>
      <c r="CP508" s="90"/>
      <c r="CQ508" s="90"/>
      <c r="CR508" s="90"/>
      <c r="CS508" s="90"/>
      <c r="CT508" s="90"/>
      <c r="CU508" s="90"/>
      <c r="CV508" s="90"/>
      <c r="CW508" s="90"/>
      <c r="CX508" s="90"/>
      <c r="CY508" s="90"/>
      <c r="CZ508" s="90"/>
      <c r="DA508" s="90"/>
      <c r="DB508" s="90"/>
      <c r="DC508" s="90"/>
      <c r="DD508" s="90"/>
      <c r="DE508" s="90"/>
      <c r="DF508" s="90"/>
      <c r="DG508" s="90"/>
      <c r="DH508" s="90"/>
      <c r="DI508" s="90"/>
      <c r="DJ508" s="90"/>
      <c r="DK508" s="90"/>
      <c r="DL508" s="90"/>
      <c r="DM508" s="90"/>
      <c r="DN508" s="90"/>
      <c r="DO508" s="90"/>
      <c r="DP508" s="90"/>
      <c r="DQ508" s="90"/>
      <c r="DR508" s="90"/>
      <c r="DS508" s="90"/>
      <c r="DT508" s="90"/>
      <c r="DU508" s="90"/>
      <c r="DV508" s="90"/>
      <c r="DW508" s="90"/>
      <c r="DX508" s="90"/>
      <c r="DY508" s="90"/>
      <c r="DZ508" s="90"/>
      <c r="EA508" s="90"/>
      <c r="EB508" s="90"/>
      <c r="EC508" s="90"/>
      <c r="ED508" s="90"/>
      <c r="EE508" s="90"/>
      <c r="EF508" s="90"/>
      <c r="EG508" s="90"/>
      <c r="EH508" s="90"/>
      <c r="EI508" s="90"/>
      <c r="EJ508" s="90"/>
      <c r="EK508" s="90"/>
      <c r="EL508" s="90"/>
      <c r="EM508" s="90"/>
      <c r="EN508" s="90"/>
      <c r="EO508" s="90"/>
      <c r="EP508" s="90"/>
      <c r="EQ508" s="90"/>
      <c r="ER508" s="90"/>
      <c r="ES508" s="90"/>
      <c r="ET508" s="90"/>
      <c r="EU508" s="90"/>
      <c r="EV508" s="90"/>
      <c r="EW508" s="90"/>
      <c r="EX508" s="90"/>
      <c r="EY508" s="90"/>
      <c r="EZ508" s="90"/>
      <c r="FA508" s="90"/>
      <c r="FB508" s="90"/>
      <c r="FC508" s="90"/>
      <c r="FD508" s="90"/>
      <c r="FE508" s="90"/>
      <c r="FF508" s="90"/>
      <c r="FG508" s="90"/>
      <c r="FH508" s="90"/>
      <c r="FI508" s="90"/>
      <c r="FJ508" s="90"/>
      <c r="FK508" s="90"/>
      <c r="FL508" s="90"/>
      <c r="FM508" s="90"/>
      <c r="FN508" s="90"/>
      <c r="FO508" s="90"/>
      <c r="FP508" s="90"/>
      <c r="FQ508" s="90"/>
      <c r="FR508" s="90"/>
      <c r="FS508" s="90"/>
      <c r="FT508" s="90"/>
      <c r="FU508" s="90"/>
      <c r="FV508" s="90"/>
      <c r="FW508" s="90"/>
      <c r="FX508" s="90"/>
      <c r="FY508" s="90"/>
      <c r="FZ508" s="90"/>
      <c r="GA508" s="90"/>
      <c r="GB508" s="90"/>
      <c r="GC508" s="90"/>
      <c r="GD508" s="90"/>
      <c r="GE508" s="90"/>
      <c r="GF508" s="90"/>
      <c r="GG508" s="90"/>
      <c r="GH508" s="90"/>
      <c r="GI508" s="90"/>
      <c r="GJ508" s="90"/>
      <c r="GK508" s="90"/>
      <c r="GL508" s="90"/>
      <c r="GM508" s="90"/>
      <c r="GN508" s="90"/>
      <c r="GO508" s="90"/>
      <c r="GP508" s="90"/>
      <c r="GQ508" s="90"/>
      <c r="GR508" s="90"/>
      <c r="GS508" s="90"/>
      <c r="GT508" s="90"/>
      <c r="GU508" s="90"/>
      <c r="GV508" s="90"/>
      <c r="GW508" s="90"/>
      <c r="GX508" s="90"/>
      <c r="GY508" s="90"/>
      <c r="GZ508" s="90"/>
      <c r="HA508" s="90"/>
      <c r="HB508" s="90"/>
      <c r="HC508" s="90"/>
      <c r="HD508" s="90"/>
      <c r="HE508" s="90"/>
      <c r="HF508" s="90"/>
      <c r="HG508" s="90"/>
      <c r="HH508" s="90"/>
      <c r="HI508" s="90"/>
      <c r="HJ508" s="90"/>
      <c r="HK508" s="90"/>
      <c r="HL508" s="90"/>
      <c r="HM508" s="90"/>
      <c r="HN508" s="90"/>
      <c r="HO508" s="90"/>
      <c r="HP508" s="90"/>
      <c r="HQ508" s="90"/>
      <c r="HR508" s="90"/>
      <c r="HS508" s="90"/>
      <c r="HT508" s="90"/>
      <c r="HU508" s="90"/>
      <c r="HV508" s="90"/>
      <c r="HW508" s="90"/>
      <c r="HX508" s="90"/>
      <c r="HY508" s="90"/>
      <c r="HZ508" s="90"/>
      <c r="IA508" s="90"/>
      <c r="IB508" s="90"/>
      <c r="IC508" s="90"/>
      <c r="ID508" s="90"/>
      <c r="IE508" s="90"/>
      <c r="IF508" s="90"/>
      <c r="IG508" s="90"/>
      <c r="IH508" s="90"/>
      <c r="II508" s="90"/>
      <c r="IJ508" s="90"/>
      <c r="IK508" s="90"/>
      <c r="IL508" s="90"/>
      <c r="IM508" s="90"/>
      <c r="IN508" s="90"/>
      <c r="IO508" s="90"/>
      <c r="IP508" s="90"/>
      <c r="IQ508" s="90"/>
      <c r="IR508" s="90"/>
      <c r="IS508" s="90"/>
      <c r="IT508" s="90"/>
      <c r="IU508" s="90"/>
      <c r="IV508" s="90"/>
      <c r="IW508" s="90"/>
      <c r="IX508" s="90"/>
      <c r="IY508" s="90"/>
      <c r="IZ508" s="90"/>
      <c r="JA508" s="90"/>
      <c r="JB508" s="90"/>
      <c r="JC508" s="90"/>
      <c r="JD508" s="90"/>
      <c r="JE508" s="90"/>
      <c r="JF508" s="90"/>
      <c r="JG508" s="90"/>
      <c r="JH508" s="90"/>
      <c r="JI508" s="90"/>
      <c r="JJ508" s="90"/>
      <c r="JK508" s="90"/>
      <c r="JL508" s="90"/>
      <c r="JM508" s="90"/>
      <c r="JN508" s="90"/>
      <c r="JO508" s="90"/>
      <c r="JP508" s="90"/>
      <c r="JQ508" s="90"/>
      <c r="JR508" s="90"/>
      <c r="JS508" s="90"/>
      <c r="JT508" s="90"/>
      <c r="JU508" s="90"/>
      <c r="JV508" s="90"/>
      <c r="JW508" s="90"/>
      <c r="JX508" s="90"/>
      <c r="JY508" s="90"/>
      <c r="JZ508" s="90"/>
      <c r="KA508" s="90"/>
      <c r="KB508" s="90"/>
      <c r="KC508" s="90"/>
      <c r="KD508" s="90"/>
      <c r="KE508" s="90"/>
      <c r="KF508" s="90"/>
      <c r="KG508" s="90"/>
      <c r="KH508" s="90"/>
      <c r="KI508" s="90"/>
      <c r="KJ508" s="90"/>
      <c r="KK508" s="90"/>
      <c r="KL508" s="90"/>
      <c r="KM508" s="90"/>
      <c r="KN508" s="90"/>
      <c r="KO508" s="90"/>
      <c r="KP508" s="90"/>
      <c r="KQ508" s="90"/>
      <c r="KR508" s="90"/>
      <c r="KS508" s="90"/>
      <c r="KT508" s="90"/>
      <c r="KU508" s="90"/>
      <c r="KV508" s="90"/>
      <c r="KW508" s="90"/>
      <c r="KX508" s="90"/>
      <c r="KY508" s="90"/>
      <c r="KZ508" s="90"/>
      <c r="LA508" s="90"/>
      <c r="LB508" s="90"/>
      <c r="LC508" s="90"/>
      <c r="LD508" s="90"/>
      <c r="LE508" s="90"/>
      <c r="LF508" s="90"/>
      <c r="LG508" s="90"/>
      <c r="LH508" s="90"/>
      <c r="LI508" s="90"/>
      <c r="LJ508" s="90"/>
      <c r="LK508" s="90"/>
      <c r="LL508" s="90"/>
      <c r="LM508" s="90"/>
      <c r="LN508" s="90"/>
      <c r="LO508" s="90"/>
      <c r="LP508" s="90"/>
      <c r="LQ508" s="90"/>
      <c r="LR508" s="90"/>
      <c r="LS508" s="90"/>
      <c r="LT508" s="90"/>
      <c r="LU508" s="90"/>
      <c r="LV508" s="90"/>
      <c r="LW508" s="90"/>
      <c r="LX508" s="90"/>
      <c r="LY508" s="90"/>
      <c r="LZ508" s="90"/>
      <c r="MA508" s="90"/>
      <c r="MB508" s="90"/>
      <c r="MC508" s="90"/>
      <c r="MD508" s="90"/>
      <c r="ME508" s="90"/>
      <c r="MF508" s="90"/>
      <c r="MG508" s="90"/>
      <c r="MH508" s="90"/>
      <c r="MI508" s="90"/>
      <c r="MJ508" s="90"/>
      <c r="MK508" s="90"/>
      <c r="ML508" s="90"/>
      <c r="MM508" s="90"/>
      <c r="MN508" s="90"/>
      <c r="MO508" s="90"/>
      <c r="MP508" s="90"/>
      <c r="MQ508" s="90"/>
      <c r="MR508" s="90"/>
      <c r="MS508" s="90"/>
      <c r="MT508" s="90"/>
      <c r="MU508" s="90"/>
      <c r="MV508" s="90"/>
      <c r="MW508" s="90"/>
      <c r="MX508" s="90"/>
      <c r="MY508" s="90"/>
      <c r="MZ508" s="90"/>
      <c r="NA508" s="90"/>
      <c r="NB508" s="90"/>
      <c r="NC508" s="90"/>
      <c r="ND508" s="90"/>
      <c r="NE508" s="90"/>
      <c r="NF508" s="90"/>
      <c r="NG508" s="90"/>
      <c r="NH508" s="90"/>
      <c r="NI508" s="90"/>
      <c r="NJ508" s="90"/>
      <c r="NK508" s="90"/>
      <c r="NL508" s="90"/>
      <c r="NM508" s="90"/>
      <c r="NN508" s="90"/>
      <c r="NO508" s="90"/>
      <c r="NP508" s="90"/>
      <c r="NQ508" s="90"/>
      <c r="NR508" s="90"/>
      <c r="NS508" s="90"/>
      <c r="NT508" s="90"/>
      <c r="NU508" s="90"/>
      <c r="NV508" s="90"/>
      <c r="NW508" s="90"/>
      <c r="NX508" s="90"/>
      <c r="NY508" s="90"/>
      <c r="NZ508" s="90"/>
      <c r="OA508" s="90"/>
      <c r="OB508" s="90"/>
      <c r="OC508" s="90"/>
      <c r="OD508" s="90"/>
      <c r="OE508" s="90"/>
      <c r="OF508" s="90"/>
      <c r="OG508" s="90"/>
      <c r="OH508" s="90"/>
      <c r="OI508" s="90"/>
      <c r="OJ508" s="90"/>
      <c r="OK508" s="90"/>
      <c r="OL508" s="90"/>
      <c r="OM508" s="90"/>
      <c r="ON508" s="90"/>
      <c r="OO508" s="90"/>
      <c r="OP508" s="90"/>
      <c r="OQ508" s="90"/>
      <c r="OR508" s="90"/>
      <c r="OS508" s="90"/>
      <c r="OT508" s="90"/>
      <c r="OU508" s="90"/>
      <c r="OV508" s="90"/>
      <c r="OW508" s="90"/>
      <c r="OX508" s="90"/>
      <c r="OY508" s="90"/>
      <c r="OZ508" s="90"/>
      <c r="PA508" s="90"/>
      <c r="PB508" s="90"/>
      <c r="PC508" s="90"/>
      <c r="PD508" s="90"/>
      <c r="PE508" s="90"/>
      <c r="PF508" s="90"/>
      <c r="PG508" s="90"/>
      <c r="PH508" s="90"/>
      <c r="PI508" s="90"/>
      <c r="PJ508" s="90"/>
      <c r="PK508" s="90"/>
      <c r="PL508" s="90"/>
      <c r="PM508" s="90"/>
      <c r="PN508" s="90"/>
      <c r="PO508" s="90"/>
      <c r="PP508" s="90"/>
      <c r="PQ508" s="90"/>
      <c r="PR508" s="90"/>
      <c r="PS508" s="90"/>
      <c r="PT508" s="90"/>
      <c r="PU508" s="90"/>
      <c r="PV508" s="90"/>
      <c r="PW508" s="90"/>
      <c r="PX508" s="90"/>
      <c r="PY508" s="90"/>
      <c r="PZ508" s="90"/>
      <c r="QA508" s="90"/>
      <c r="QB508" s="90"/>
      <c r="QC508" s="90"/>
      <c r="QD508" s="90"/>
      <c r="QE508" s="90"/>
      <c r="QF508" s="90"/>
      <c r="QG508" s="90"/>
      <c r="QH508" s="90"/>
      <c r="QI508" s="90"/>
      <c r="QJ508" s="90"/>
      <c r="QK508" s="90"/>
      <c r="QL508" s="90"/>
      <c r="QM508" s="90"/>
      <c r="QN508" s="90"/>
      <c r="QO508" s="90"/>
      <c r="QP508" s="90"/>
      <c r="QQ508" s="90"/>
      <c r="QR508" s="90"/>
      <c r="QS508" s="90"/>
      <c r="QT508" s="90"/>
      <c r="QU508" s="90"/>
      <c r="QV508" s="90"/>
      <c r="QW508" s="90"/>
      <c r="QX508" s="90"/>
      <c r="QY508" s="90"/>
      <c r="QZ508" s="90"/>
      <c r="RA508" s="90"/>
      <c r="RB508" s="90"/>
      <c r="RC508" s="90"/>
      <c r="RD508" s="90"/>
      <c r="RE508" s="90"/>
      <c r="RF508" s="90"/>
      <c r="RG508" s="90"/>
      <c r="RH508" s="90"/>
      <c r="RI508" s="90"/>
      <c r="RJ508" s="90"/>
      <c r="RK508" s="90"/>
      <c r="RL508" s="90"/>
      <c r="RM508" s="90"/>
      <c r="RN508" s="90"/>
      <c r="RO508" s="90"/>
      <c r="RP508" s="90"/>
      <c r="RQ508" s="90"/>
      <c r="RR508" s="90"/>
      <c r="RS508" s="90"/>
      <c r="RT508" s="90"/>
      <c r="RU508" s="90"/>
      <c r="RV508" s="90"/>
      <c r="RW508" s="90"/>
      <c r="RX508" s="90"/>
      <c r="RY508" s="90"/>
      <c r="RZ508" s="90"/>
      <c r="SA508" s="90"/>
      <c r="SB508" s="90"/>
      <c r="SC508" s="90"/>
      <c r="SD508" s="90"/>
      <c r="SE508" s="90"/>
      <c r="SF508" s="90"/>
      <c r="SG508" s="90"/>
      <c r="SH508" s="90"/>
      <c r="SI508" s="90"/>
      <c r="SJ508" s="90"/>
      <c r="SK508" s="90"/>
      <c r="SL508" s="90"/>
      <c r="SM508" s="90"/>
      <c r="SN508" s="90"/>
      <c r="SO508" s="90"/>
      <c r="SP508" s="90"/>
      <c r="SQ508" s="90"/>
      <c r="SR508" s="90"/>
      <c r="SS508" s="90"/>
      <c r="ST508" s="90"/>
      <c r="SU508" s="90"/>
      <c r="SV508" s="90"/>
      <c r="SW508" s="90"/>
      <c r="SX508" s="90"/>
      <c r="SY508" s="90"/>
      <c r="SZ508" s="90"/>
      <c r="TA508" s="90"/>
      <c r="TB508" s="90"/>
      <c r="TC508" s="90"/>
      <c r="TD508" s="90"/>
      <c r="TE508" s="90"/>
      <c r="TF508" s="90"/>
      <c r="TG508" s="90"/>
      <c r="TH508" s="90"/>
      <c r="TI508" s="90"/>
      <c r="TJ508" s="90"/>
      <c r="TK508" s="90"/>
      <c r="TL508" s="90"/>
      <c r="TM508" s="90"/>
      <c r="TN508" s="90"/>
      <c r="TO508" s="90"/>
      <c r="TP508" s="90"/>
      <c r="TQ508" s="90"/>
      <c r="TR508" s="90"/>
      <c r="TS508" s="90"/>
      <c r="TT508" s="90"/>
      <c r="TU508" s="90"/>
      <c r="TV508" s="90"/>
      <c r="TW508" s="90"/>
      <c r="TX508" s="90"/>
      <c r="TY508" s="90"/>
      <c r="TZ508" s="90"/>
      <c r="UA508" s="90"/>
      <c r="UB508" s="90"/>
      <c r="UC508" s="90"/>
      <c r="UD508" s="90"/>
      <c r="UE508" s="90"/>
      <c r="UF508" s="90"/>
      <c r="UG508" s="90"/>
      <c r="UH508" s="90"/>
      <c r="UI508" s="90"/>
      <c r="UJ508" s="90"/>
      <c r="UK508" s="90"/>
      <c r="UL508" s="90"/>
      <c r="UM508" s="90"/>
      <c r="UN508" s="90"/>
      <c r="UO508" s="90"/>
      <c r="UP508" s="90"/>
      <c r="UQ508" s="90"/>
      <c r="UR508" s="90"/>
      <c r="US508" s="90"/>
      <c r="UT508" s="90"/>
      <c r="UU508" s="90"/>
      <c r="UV508" s="90"/>
      <c r="UW508" s="90"/>
      <c r="UX508" s="90"/>
      <c r="UY508" s="90"/>
      <c r="UZ508" s="90"/>
      <c r="VA508" s="90"/>
      <c r="VB508" s="90"/>
      <c r="VC508" s="90"/>
      <c r="VD508" s="90"/>
      <c r="VE508" s="90"/>
      <c r="VF508" s="90"/>
      <c r="VG508" s="90"/>
      <c r="VH508" s="90"/>
      <c r="VI508" s="90"/>
      <c r="VJ508" s="90"/>
      <c r="VK508" s="90"/>
      <c r="VL508" s="90"/>
      <c r="VM508" s="90"/>
      <c r="VN508" s="90"/>
      <c r="VO508" s="90"/>
      <c r="VP508" s="90"/>
      <c r="VQ508" s="90"/>
      <c r="VR508" s="90"/>
      <c r="VS508" s="90"/>
      <c r="VT508" s="90"/>
      <c r="VU508" s="90"/>
      <c r="VV508" s="90"/>
      <c r="VW508" s="90"/>
      <c r="VX508" s="90"/>
      <c r="VY508" s="90"/>
      <c r="VZ508" s="90"/>
      <c r="WA508" s="90"/>
      <c r="WB508" s="90"/>
      <c r="WC508" s="90"/>
      <c r="WD508" s="90"/>
      <c r="WE508" s="90"/>
      <c r="WF508" s="90"/>
      <c r="WG508" s="90"/>
      <c r="WH508" s="90"/>
      <c r="WI508" s="90"/>
      <c r="WJ508" s="90"/>
      <c r="WK508" s="90"/>
      <c r="WL508" s="90"/>
      <c r="WM508" s="90"/>
      <c r="WN508" s="90"/>
      <c r="WO508" s="90"/>
      <c r="WP508" s="90"/>
      <c r="WQ508" s="90"/>
      <c r="WR508" s="90"/>
      <c r="WS508" s="90"/>
      <c r="WT508" s="90"/>
      <c r="WU508" s="90"/>
      <c r="WV508" s="90"/>
      <c r="WW508" s="90"/>
      <c r="WX508" s="90"/>
      <c r="WY508" s="90"/>
      <c r="WZ508" s="90"/>
      <c r="XA508" s="90"/>
      <c r="XB508" s="90"/>
      <c r="XC508" s="90"/>
      <c r="XD508" s="90"/>
      <c r="XE508" s="90"/>
      <c r="XF508" s="90"/>
      <c r="XG508" s="90"/>
      <c r="XH508" s="90"/>
      <c r="XI508" s="90"/>
      <c r="XJ508" s="90"/>
      <c r="XK508" s="90"/>
      <c r="XL508" s="90"/>
      <c r="XM508" s="90"/>
      <c r="XN508" s="90"/>
      <c r="XO508" s="90"/>
      <c r="XP508" s="90"/>
      <c r="XQ508" s="90"/>
      <c r="XR508" s="90"/>
      <c r="XS508" s="90"/>
      <c r="XT508" s="90"/>
      <c r="XU508" s="90"/>
      <c r="XV508" s="90"/>
      <c r="XW508" s="90"/>
      <c r="XX508" s="90"/>
      <c r="XY508" s="90"/>
      <c r="XZ508" s="90"/>
      <c r="YA508" s="90"/>
      <c r="YB508" s="90"/>
      <c r="YC508" s="90"/>
      <c r="YD508" s="90"/>
      <c r="YE508" s="90"/>
      <c r="YF508" s="90"/>
      <c r="YG508" s="90"/>
      <c r="YH508" s="90"/>
      <c r="YI508" s="90"/>
      <c r="YJ508" s="90"/>
      <c r="YK508" s="90"/>
      <c r="YL508" s="90"/>
      <c r="YM508" s="90"/>
      <c r="YN508" s="90"/>
      <c r="YO508" s="90"/>
      <c r="YP508" s="90"/>
      <c r="YQ508" s="90"/>
      <c r="YR508" s="90"/>
      <c r="YS508" s="90"/>
      <c r="YT508" s="90"/>
      <c r="YU508" s="90"/>
      <c r="YV508" s="90"/>
      <c r="YW508" s="90"/>
      <c r="YX508" s="90"/>
      <c r="YY508" s="90"/>
      <c r="YZ508" s="90"/>
      <c r="ZA508" s="90"/>
      <c r="ZB508" s="90"/>
      <c r="ZC508" s="90"/>
      <c r="ZD508" s="90"/>
      <c r="ZE508" s="90"/>
      <c r="ZF508" s="90"/>
      <c r="ZG508" s="90"/>
      <c r="ZH508" s="90"/>
      <c r="ZI508" s="90"/>
      <c r="ZJ508" s="90"/>
      <c r="ZK508" s="90"/>
      <c r="ZL508" s="90"/>
      <c r="ZM508" s="90"/>
      <c r="ZN508" s="90"/>
      <c r="ZO508" s="90"/>
      <c r="ZP508" s="90"/>
      <c r="ZQ508" s="90"/>
      <c r="ZR508" s="90"/>
      <c r="ZS508" s="90"/>
      <c r="ZT508" s="90"/>
      <c r="ZU508" s="90"/>
      <c r="ZV508" s="90"/>
      <c r="ZW508" s="90"/>
      <c r="ZX508" s="90"/>
      <c r="ZY508" s="90"/>
      <c r="ZZ508" s="90"/>
      <c r="AAA508" s="90"/>
      <c r="AAB508" s="90"/>
      <c r="AAC508" s="90"/>
      <c r="AAD508" s="90"/>
      <c r="AAE508" s="90"/>
      <c r="AAF508" s="90"/>
      <c r="AAG508" s="90"/>
      <c r="AAH508" s="90"/>
      <c r="AAI508" s="90"/>
      <c r="AAJ508" s="90"/>
      <c r="AAK508" s="90"/>
      <c r="AAL508" s="90"/>
      <c r="AAM508" s="90"/>
      <c r="AAN508" s="90"/>
      <c r="AAO508" s="90"/>
      <c r="AAP508" s="90"/>
      <c r="AAQ508" s="90"/>
      <c r="AAR508" s="90"/>
      <c r="AAS508" s="90"/>
      <c r="AAT508" s="90"/>
      <c r="AAU508" s="90"/>
      <c r="AAV508" s="90"/>
      <c r="AAW508" s="90"/>
      <c r="AAX508" s="90"/>
      <c r="AAY508" s="90"/>
      <c r="AAZ508" s="90"/>
      <c r="ABA508" s="90"/>
      <c r="ABB508" s="90"/>
      <c r="ABC508" s="90"/>
      <c r="ABD508" s="90"/>
      <c r="ABE508" s="90"/>
      <c r="ABF508" s="90"/>
      <c r="ABG508" s="90"/>
      <c r="ABH508" s="90"/>
      <c r="ABI508" s="90"/>
      <c r="ABJ508" s="90"/>
      <c r="ABK508" s="90"/>
      <c r="ABL508" s="90"/>
      <c r="ABM508" s="90"/>
      <c r="ABN508" s="90"/>
      <c r="ABO508" s="90"/>
      <c r="ABP508" s="90"/>
      <c r="ABQ508" s="90"/>
      <c r="ABR508" s="90"/>
      <c r="ABS508" s="90"/>
      <c r="ABT508" s="90"/>
      <c r="ABU508" s="90"/>
      <c r="ABV508" s="90"/>
      <c r="ABW508" s="90"/>
      <c r="ABX508" s="90"/>
      <c r="ABY508" s="90"/>
      <c r="ABZ508" s="90"/>
      <c r="ACA508" s="90"/>
      <c r="ACB508" s="90"/>
      <c r="ACC508" s="90"/>
      <c r="ACD508" s="90"/>
      <c r="ACE508" s="90"/>
      <c r="ACF508" s="90"/>
      <c r="ACG508" s="90"/>
      <c r="ACH508" s="90"/>
      <c r="ACI508" s="90"/>
      <c r="ACJ508" s="90"/>
      <c r="ACK508" s="90"/>
      <c r="ACL508" s="90"/>
      <c r="ACM508" s="90"/>
      <c r="ACN508" s="90"/>
      <c r="ACO508" s="90"/>
      <c r="ACP508" s="90"/>
      <c r="ACQ508" s="90"/>
      <c r="ACR508" s="90"/>
      <c r="ACS508" s="90"/>
      <c r="ACT508" s="90"/>
      <c r="ACU508" s="90"/>
      <c r="ACV508" s="90"/>
      <c r="ACW508" s="90"/>
      <c r="ACX508" s="90"/>
      <c r="ACY508" s="90"/>
      <c r="ACZ508" s="90"/>
      <c r="ADA508" s="90"/>
      <c r="ADB508" s="90"/>
      <c r="ADC508" s="90"/>
      <c r="ADD508" s="90"/>
      <c r="ADE508" s="90"/>
      <c r="ADF508" s="90"/>
      <c r="ADG508" s="90"/>
      <c r="ADH508" s="90"/>
      <c r="ADI508" s="90"/>
      <c r="ADJ508" s="90"/>
      <c r="ADK508" s="90"/>
      <c r="ADL508" s="90"/>
      <c r="ADM508" s="90"/>
      <c r="ADN508" s="90"/>
      <c r="ADO508" s="90"/>
      <c r="ADP508" s="90"/>
      <c r="ADQ508" s="90"/>
      <c r="ADR508" s="90"/>
      <c r="ADS508" s="90"/>
      <c r="ADT508" s="90"/>
      <c r="ADU508" s="90"/>
      <c r="ADV508" s="90"/>
      <c r="ADW508" s="90"/>
      <c r="ADX508" s="90"/>
      <c r="ADY508" s="90"/>
      <c r="ADZ508" s="90"/>
      <c r="AEA508" s="90"/>
      <c r="AEB508" s="90"/>
      <c r="AEC508" s="90"/>
      <c r="AED508" s="90"/>
      <c r="AEE508" s="90"/>
      <c r="AEF508" s="90"/>
      <c r="AEG508" s="90"/>
      <c r="AEH508" s="90"/>
      <c r="AEI508" s="90"/>
      <c r="AEJ508" s="90"/>
      <c r="AEK508" s="90"/>
      <c r="AEL508" s="90"/>
      <c r="AEM508" s="90"/>
      <c r="AEN508" s="90"/>
      <c r="AEO508" s="90"/>
      <c r="AEP508" s="90"/>
      <c r="AEQ508" s="90"/>
      <c r="AER508" s="90"/>
      <c r="AES508" s="90"/>
      <c r="AET508" s="90"/>
      <c r="AEU508" s="90"/>
      <c r="AEV508" s="90"/>
      <c r="AEW508" s="90"/>
      <c r="AEX508" s="90"/>
      <c r="AEY508" s="90"/>
      <c r="AEZ508" s="90"/>
      <c r="AFA508" s="90"/>
      <c r="AFB508" s="90"/>
      <c r="AFC508" s="90"/>
      <c r="AFD508" s="90"/>
      <c r="AFE508" s="90"/>
      <c r="AFF508" s="90"/>
      <c r="AFG508" s="90"/>
      <c r="AFH508" s="90"/>
      <c r="AFI508" s="90"/>
      <c r="AFJ508" s="90"/>
      <c r="AFK508" s="90"/>
      <c r="AFL508" s="90"/>
      <c r="AFM508" s="90"/>
      <c r="AFN508" s="90"/>
      <c r="AFO508" s="90"/>
      <c r="AFP508" s="90"/>
      <c r="AFQ508" s="90"/>
      <c r="AFR508" s="90"/>
      <c r="AFS508" s="90"/>
      <c r="AFT508" s="90"/>
      <c r="AFU508" s="90"/>
      <c r="AFV508" s="90"/>
      <c r="AFW508" s="90"/>
      <c r="AFX508" s="90"/>
      <c r="AFY508" s="90"/>
      <c r="AFZ508" s="90"/>
      <c r="AGA508" s="90"/>
      <c r="AGB508" s="90"/>
      <c r="AGC508" s="90"/>
      <c r="AGD508" s="90"/>
      <c r="AGE508" s="90"/>
      <c r="AGF508" s="90"/>
      <c r="AGG508" s="90"/>
      <c r="AGH508" s="90"/>
      <c r="AGI508" s="90"/>
      <c r="AGJ508" s="90"/>
      <c r="AGK508" s="90"/>
      <c r="AGL508" s="90"/>
      <c r="AGM508" s="90"/>
      <c r="AGN508" s="90"/>
      <c r="AGO508" s="90"/>
      <c r="AGP508" s="90"/>
      <c r="AGQ508" s="90"/>
      <c r="AGR508" s="90"/>
      <c r="AGS508" s="90"/>
      <c r="AGT508" s="90"/>
      <c r="AGU508" s="90"/>
      <c r="AGV508" s="90"/>
      <c r="AGW508" s="90"/>
      <c r="AGX508" s="90"/>
      <c r="AGY508" s="90"/>
      <c r="AGZ508" s="90"/>
      <c r="AHA508" s="90"/>
      <c r="AHB508" s="90"/>
      <c r="AHC508" s="90"/>
      <c r="AHD508" s="90"/>
      <c r="AHE508" s="90"/>
      <c r="AHF508" s="90"/>
      <c r="AHG508" s="90"/>
      <c r="AHH508" s="90"/>
      <c r="AHI508" s="90"/>
      <c r="AHJ508" s="90"/>
      <c r="AHK508" s="90"/>
      <c r="AHL508" s="90"/>
      <c r="AHM508" s="90"/>
      <c r="AHN508" s="90"/>
      <c r="AHO508" s="90"/>
      <c r="AHP508" s="90"/>
      <c r="AHQ508" s="90"/>
      <c r="AHR508" s="90"/>
      <c r="AHS508" s="90"/>
      <c r="AHT508" s="90"/>
      <c r="AHU508" s="90"/>
      <c r="AHV508" s="90"/>
      <c r="AHW508" s="90"/>
      <c r="AHX508" s="90"/>
      <c r="AHY508" s="90"/>
      <c r="AHZ508" s="90"/>
      <c r="AIA508" s="90"/>
      <c r="AIB508" s="90"/>
      <c r="AIC508" s="90"/>
      <c r="AID508" s="90"/>
      <c r="AIE508" s="90"/>
      <c r="AIF508" s="90"/>
      <c r="AIG508" s="90"/>
      <c r="AIH508" s="90"/>
      <c r="AII508" s="90"/>
      <c r="AIJ508" s="90"/>
      <c r="AIK508" s="90"/>
      <c r="AIL508" s="90"/>
      <c r="AIM508" s="90"/>
      <c r="AIN508" s="90"/>
      <c r="AIO508" s="90"/>
      <c r="AIP508" s="90"/>
      <c r="AIQ508" s="90"/>
      <c r="AIR508" s="90"/>
      <c r="AIS508" s="90"/>
      <c r="AIT508" s="90"/>
      <c r="AIU508" s="90"/>
      <c r="AIV508" s="90"/>
      <c r="AIW508" s="90"/>
      <c r="AIX508" s="90"/>
      <c r="AIY508" s="90"/>
      <c r="AIZ508" s="90"/>
      <c r="AJA508" s="90"/>
      <c r="AJB508" s="90"/>
      <c r="AJC508" s="90"/>
      <c r="AJD508" s="90"/>
      <c r="AJE508" s="90"/>
      <c r="AJF508" s="90"/>
      <c r="AJG508" s="90"/>
      <c r="AJH508" s="90"/>
      <c r="AJI508" s="90"/>
      <c r="AJJ508" s="90"/>
      <c r="AJK508" s="90"/>
      <c r="AJL508" s="90"/>
      <c r="AJM508" s="90"/>
      <c r="AJN508" s="90"/>
      <c r="AJO508" s="90"/>
      <c r="AJP508" s="90"/>
      <c r="AJQ508" s="90"/>
      <c r="AJR508" s="90"/>
      <c r="AJS508" s="90"/>
      <c r="AJT508" s="90"/>
      <c r="AJU508" s="90"/>
      <c r="AJV508" s="90"/>
      <c r="AJW508" s="90"/>
      <c r="AJX508" s="90"/>
      <c r="AJY508" s="90"/>
      <c r="AJZ508" s="90"/>
      <c r="AKA508" s="90"/>
      <c r="AKB508" s="90"/>
      <c r="AKC508" s="90"/>
      <c r="AKD508" s="90"/>
      <c r="AKE508" s="90"/>
      <c r="AKF508" s="90"/>
      <c r="AKG508" s="90"/>
      <c r="AKH508" s="90"/>
      <c r="AKI508" s="90"/>
      <c r="AKJ508" s="90"/>
      <c r="AKK508" s="90"/>
      <c r="AKL508" s="90"/>
      <c r="AKM508" s="90"/>
      <c r="AKN508" s="90"/>
      <c r="AKO508" s="90"/>
      <c r="AKP508" s="90"/>
      <c r="AKQ508" s="90"/>
      <c r="AKR508" s="90"/>
      <c r="AKS508" s="90"/>
      <c r="AKT508" s="90"/>
      <c r="AKU508" s="90"/>
      <c r="AKV508" s="90"/>
      <c r="AKW508" s="90"/>
      <c r="AKX508" s="90"/>
      <c r="AKY508" s="90"/>
      <c r="AKZ508" s="90"/>
      <c r="ALA508" s="90"/>
      <c r="ALB508" s="90"/>
      <c r="ALC508" s="90"/>
      <c r="ALD508" s="90"/>
      <c r="ALE508" s="90"/>
      <c r="ALF508" s="90"/>
      <c r="ALG508" s="90"/>
      <c r="ALH508" s="90"/>
      <c r="ALI508" s="90"/>
      <c r="ALJ508" s="90"/>
      <c r="ALK508" s="90"/>
      <c r="ALL508" s="90"/>
      <c r="ALM508" s="90"/>
      <c r="ALN508" s="90"/>
      <c r="ALO508" s="90"/>
      <c r="ALP508" s="90"/>
      <c r="ALQ508" s="90"/>
      <c r="ALR508" s="90"/>
      <c r="ALS508" s="90"/>
      <c r="ALT508" s="90"/>
      <c r="ALU508" s="90"/>
      <c r="ALV508" s="90"/>
      <c r="ALW508" s="90"/>
      <c r="ALX508" s="90"/>
      <c r="ALY508" s="90"/>
      <c r="ALZ508" s="90"/>
      <c r="AMA508" s="90"/>
      <c r="AMB508" s="90"/>
      <c r="AMC508" s="90"/>
      <c r="AMD508" s="90"/>
      <c r="AME508" s="90"/>
      <c r="AMF508" s="90"/>
      <c r="AMG508" s="90"/>
      <c r="AMH508" s="90"/>
    </row>
    <row r="509" spans="1:1023" ht="65.099999999999994" customHeight="1">
      <c r="A509" s="517">
        <v>151</v>
      </c>
      <c r="B509" s="433" t="s">
        <v>712</v>
      </c>
      <c r="C509" s="424"/>
      <c r="D509" s="433" t="s">
        <v>231</v>
      </c>
      <c r="E509" s="433" t="s">
        <v>2317</v>
      </c>
      <c r="F509" s="401"/>
      <c r="G509" s="424"/>
      <c r="H509" s="368"/>
      <c r="I509" s="425"/>
      <c r="J509" s="136" t="s">
        <v>735</v>
      </c>
      <c r="K509" s="137" t="s">
        <v>1011</v>
      </c>
      <c r="L509" s="425"/>
      <c r="M509" s="425"/>
      <c r="N509" s="426"/>
      <c r="O509" s="369"/>
      <c r="P509" s="391"/>
      <c r="Q509" s="385"/>
      <c r="R509" s="393"/>
      <c r="S509" s="394"/>
      <c r="T509" s="385"/>
      <c r="U509" s="404"/>
      <c r="V509" s="136" t="s">
        <v>112</v>
      </c>
      <c r="W509" s="116" t="s">
        <v>737</v>
      </c>
      <c r="X509" s="117" t="s">
        <v>2328</v>
      </c>
      <c r="Y509" s="118" t="s">
        <v>1013</v>
      </c>
      <c r="Z509" s="134" t="s">
        <v>240</v>
      </c>
      <c r="AA509" s="120" t="str">
        <f t="shared" si="454"/>
        <v>Probabilidad</v>
      </c>
      <c r="AB509" s="121" t="s">
        <v>740</v>
      </c>
      <c r="AC509" s="121" t="s">
        <v>728</v>
      </c>
      <c r="AD509" s="122" t="str">
        <f t="shared" si="452"/>
        <v>30%</v>
      </c>
      <c r="AE509" s="121" t="s">
        <v>729</v>
      </c>
      <c r="AF509" s="121" t="s">
        <v>730</v>
      </c>
      <c r="AG509" s="121" t="s">
        <v>731</v>
      </c>
      <c r="AH509" s="123">
        <f>IFERROR(IF(AND(AA508="Probabilidad",AA509="Probabilidad"),(AI508-(+AI508*AD509)),IF(AND(AA509="Probabilidad",AA508="Impacto"),(AI508-(+AI508*AD509)),IF(AA509="Impacto",AI508,""))),"")</f>
        <v>0.29399999999999998</v>
      </c>
      <c r="AI509" s="122">
        <f t="shared" si="453"/>
        <v>0.29399999999999998</v>
      </c>
      <c r="AJ509" s="387"/>
      <c r="AK509" s="388"/>
      <c r="AL509" s="124">
        <f t="shared" si="684"/>
        <v>0.4</v>
      </c>
      <c r="AM509" s="389"/>
      <c r="AN509" s="388"/>
      <c r="AO509" s="384"/>
      <c r="AP509" s="367"/>
      <c r="AQ509" s="120" t="s">
        <v>118</v>
      </c>
      <c r="AR509" s="134" t="s">
        <v>94</v>
      </c>
      <c r="AS509" s="134" t="s">
        <v>94</v>
      </c>
      <c r="AT509" s="134" t="s">
        <v>94</v>
      </c>
      <c r="AU509" s="134" t="s">
        <v>94</v>
      </c>
      <c r="AV509" s="402"/>
      <c r="AW509" s="142" t="s">
        <v>112</v>
      </c>
      <c r="AX509" s="264" t="s">
        <v>2866</v>
      </c>
      <c r="AY509" s="265" t="s">
        <v>3833</v>
      </c>
      <c r="AZ509" s="265" t="s">
        <v>3816</v>
      </c>
      <c r="BA509" s="143" t="s">
        <v>118</v>
      </c>
      <c r="BB509" s="128"/>
      <c r="BC509" s="128"/>
      <c r="BD509" s="128"/>
      <c r="BE509" s="373"/>
      <c r="BF509" s="374"/>
      <c r="BG509" s="374"/>
      <c r="BH509" s="131"/>
      <c r="BJ509" s="90"/>
    </row>
    <row r="510" spans="1:1023" ht="98.1" customHeight="1">
      <c r="A510" s="517">
        <v>151</v>
      </c>
      <c r="B510" s="433" t="s">
        <v>712</v>
      </c>
      <c r="C510" s="424"/>
      <c r="D510" s="433" t="s">
        <v>231</v>
      </c>
      <c r="E510" s="433" t="s">
        <v>2317</v>
      </c>
      <c r="F510" s="401"/>
      <c r="G510" s="424"/>
      <c r="H510" s="368"/>
      <c r="I510" s="425"/>
      <c r="J510" s="136" t="s">
        <v>741</v>
      </c>
      <c r="K510" s="137" t="s">
        <v>2329</v>
      </c>
      <c r="L510" s="425"/>
      <c r="M510" s="425"/>
      <c r="N510" s="426"/>
      <c r="O510" s="369"/>
      <c r="P510" s="391"/>
      <c r="Q510" s="385"/>
      <c r="R510" s="393"/>
      <c r="S510" s="394"/>
      <c r="T510" s="385"/>
      <c r="U510" s="404"/>
      <c r="V510" s="136" t="s">
        <v>124</v>
      </c>
      <c r="W510" s="116" t="s">
        <v>2330</v>
      </c>
      <c r="X510" s="117" t="s">
        <v>2331</v>
      </c>
      <c r="Y510" s="118" t="s">
        <v>2284</v>
      </c>
      <c r="Z510" s="119" t="s">
        <v>906</v>
      </c>
      <c r="AA510" s="120" t="str">
        <f t="shared" si="454"/>
        <v>Impacto</v>
      </c>
      <c r="AB510" s="121" t="s">
        <v>808</v>
      </c>
      <c r="AC510" s="121" t="s">
        <v>728</v>
      </c>
      <c r="AD510" s="122" t="str">
        <f t="shared" si="452"/>
        <v>25%</v>
      </c>
      <c r="AE510" s="121" t="s">
        <v>729</v>
      </c>
      <c r="AF510" s="121" t="s">
        <v>730</v>
      </c>
      <c r="AG510" s="121" t="s">
        <v>731</v>
      </c>
      <c r="AH510" s="123">
        <f t="shared" ref="AH510:AH514" si="703">IFERROR(IF(AND(AA509="Probabilidad",AA510="Probabilidad"),(AI509-(+AI509*AD510)),IF(AND(AA510="Probabilidad",AA509="Impacto"),(AI509-(+AI509*AD510)),IF(AA510="Impacto",AI509,""))),"")</f>
        <v>0.29399999999999998</v>
      </c>
      <c r="AI510" s="122">
        <f t="shared" si="453"/>
        <v>0.29399999999999998</v>
      </c>
      <c r="AJ510" s="387"/>
      <c r="AK510" s="388"/>
      <c r="AL510" s="124">
        <f t="shared" si="684"/>
        <v>0.30000000000000004</v>
      </c>
      <c r="AM510" s="389"/>
      <c r="AN510" s="388"/>
      <c r="AO510" s="384"/>
      <c r="AP510" s="367"/>
      <c r="AQ510" s="120" t="s">
        <v>128</v>
      </c>
      <c r="AR510" s="134" t="s">
        <v>94</v>
      </c>
      <c r="AS510" s="134" t="s">
        <v>94</v>
      </c>
      <c r="AT510" s="134" t="s">
        <v>94</v>
      </c>
      <c r="AU510" s="134" t="s">
        <v>94</v>
      </c>
      <c r="AV510" s="402"/>
      <c r="AW510" s="142" t="s">
        <v>124</v>
      </c>
      <c r="AX510" s="128"/>
      <c r="AY510" s="129" t="s">
        <v>2869</v>
      </c>
      <c r="AZ510" s="130"/>
      <c r="BA510" s="143" t="s">
        <v>128</v>
      </c>
      <c r="BB510" s="128"/>
      <c r="BC510" s="128"/>
      <c r="BD510" s="128"/>
      <c r="BE510" s="373"/>
      <c r="BF510" s="374"/>
      <c r="BG510" s="374"/>
      <c r="BH510" s="131"/>
      <c r="BJ510" s="90"/>
    </row>
    <row r="511" spans="1:1023" ht="84.75" customHeight="1">
      <c r="A511" s="517">
        <v>151</v>
      </c>
      <c r="B511" s="433" t="s">
        <v>712</v>
      </c>
      <c r="C511" s="424"/>
      <c r="D511" s="433" t="s">
        <v>231</v>
      </c>
      <c r="E511" s="433" t="s">
        <v>2317</v>
      </c>
      <c r="F511" s="401"/>
      <c r="G511" s="424"/>
      <c r="H511" s="368"/>
      <c r="I511" s="425"/>
      <c r="J511" s="136" t="s">
        <v>749</v>
      </c>
      <c r="K511" s="137" t="s">
        <v>2332</v>
      </c>
      <c r="L511" s="425"/>
      <c r="M511" s="425"/>
      <c r="N511" s="426"/>
      <c r="O511" s="369"/>
      <c r="P511" s="391"/>
      <c r="Q511" s="385"/>
      <c r="R511" s="393"/>
      <c r="S511" s="394"/>
      <c r="T511" s="385"/>
      <c r="U511" s="404"/>
      <c r="V511" s="136" t="s">
        <v>131</v>
      </c>
      <c r="W511" s="116" t="s">
        <v>2333</v>
      </c>
      <c r="X511" s="117" t="s">
        <v>2334</v>
      </c>
      <c r="Y511" s="118" t="s">
        <v>94</v>
      </c>
      <c r="Z511" s="134" t="s">
        <v>1702</v>
      </c>
      <c r="AA511" s="120" t="str">
        <f t="shared" si="454"/>
        <v>Probabilidad</v>
      </c>
      <c r="AB511" s="121" t="s">
        <v>727</v>
      </c>
      <c r="AC511" s="121" t="s">
        <v>728</v>
      </c>
      <c r="AD511" s="122" t="str">
        <f t="shared" si="452"/>
        <v>40%</v>
      </c>
      <c r="AE511" s="121" t="s">
        <v>954</v>
      </c>
      <c r="AF511" s="121" t="s">
        <v>730</v>
      </c>
      <c r="AG511" s="121" t="s">
        <v>731</v>
      </c>
      <c r="AH511" s="123">
        <f t="shared" si="703"/>
        <v>0.1764</v>
      </c>
      <c r="AI511" s="122">
        <f t="shared" si="453"/>
        <v>0.1764</v>
      </c>
      <c r="AJ511" s="387"/>
      <c r="AK511" s="388"/>
      <c r="AL511" s="124">
        <f t="shared" si="684"/>
        <v>0.30000000000000004</v>
      </c>
      <c r="AM511" s="389"/>
      <c r="AN511" s="388"/>
      <c r="AO511" s="384"/>
      <c r="AP511" s="367"/>
      <c r="AQ511" s="120" t="s">
        <v>136</v>
      </c>
      <c r="AR511" s="134" t="s">
        <v>94</v>
      </c>
      <c r="AS511" s="134" t="s">
        <v>94</v>
      </c>
      <c r="AT511" s="134" t="s">
        <v>94</v>
      </c>
      <c r="AU511" s="134" t="s">
        <v>94</v>
      </c>
      <c r="AV511" s="402"/>
      <c r="AW511" s="142" t="s">
        <v>131</v>
      </c>
      <c r="AX511" s="264" t="s">
        <v>2866</v>
      </c>
      <c r="AY511" s="265" t="s">
        <v>3835</v>
      </c>
      <c r="AZ511" s="278" t="s">
        <v>3807</v>
      </c>
      <c r="BA511" s="143" t="s">
        <v>136</v>
      </c>
      <c r="BB511" s="128"/>
      <c r="BC511" s="128"/>
      <c r="BD511" s="128"/>
      <c r="BE511" s="373"/>
      <c r="BF511" s="374"/>
      <c r="BG511" s="374"/>
      <c r="BH511" s="131"/>
      <c r="BJ511" s="90"/>
    </row>
    <row r="512" spans="1:1023" ht="84" customHeight="1">
      <c r="A512" s="517">
        <v>151</v>
      </c>
      <c r="B512" s="433" t="s">
        <v>712</v>
      </c>
      <c r="C512" s="424"/>
      <c r="D512" s="433" t="s">
        <v>231</v>
      </c>
      <c r="E512" s="433" t="s">
        <v>2317</v>
      </c>
      <c r="F512" s="401"/>
      <c r="G512" s="424"/>
      <c r="H512" s="368"/>
      <c r="I512" s="425"/>
      <c r="J512" s="136" t="s">
        <v>756</v>
      </c>
      <c r="K512" s="137"/>
      <c r="L512" s="425"/>
      <c r="M512" s="425"/>
      <c r="N512" s="426"/>
      <c r="O512" s="369"/>
      <c r="P512" s="391"/>
      <c r="Q512" s="385"/>
      <c r="R512" s="393"/>
      <c r="S512" s="394"/>
      <c r="T512" s="385"/>
      <c r="U512" s="404"/>
      <c r="V512" s="136" t="s">
        <v>139</v>
      </c>
      <c r="W512" s="138"/>
      <c r="X512" s="139"/>
      <c r="Y512" s="145"/>
      <c r="Z512" s="140"/>
      <c r="AA512" s="120" t="str">
        <f t="shared" si="454"/>
        <v/>
      </c>
      <c r="AB512" s="121"/>
      <c r="AC512" s="121"/>
      <c r="AD512" s="122" t="str">
        <f t="shared" si="452"/>
        <v/>
      </c>
      <c r="AE512" s="121"/>
      <c r="AF512" s="121"/>
      <c r="AG512" s="121"/>
      <c r="AH512" s="123" t="str">
        <f t="shared" si="703"/>
        <v/>
      </c>
      <c r="AI512" s="122" t="str">
        <f t="shared" si="453"/>
        <v/>
      </c>
      <c r="AJ512" s="387"/>
      <c r="AK512" s="388"/>
      <c r="AL512" s="124" t="str">
        <f t="shared" si="684"/>
        <v/>
      </c>
      <c r="AM512" s="389"/>
      <c r="AN512" s="388"/>
      <c r="AO512" s="384"/>
      <c r="AP512" s="367"/>
      <c r="AQ512" s="120" t="s">
        <v>145</v>
      </c>
      <c r="AR512" s="134"/>
      <c r="AS512" s="134"/>
      <c r="AT512" s="134"/>
      <c r="AU512" s="134"/>
      <c r="AV512" s="402"/>
      <c r="AW512" s="142" t="s">
        <v>139</v>
      </c>
      <c r="AX512" s="128"/>
      <c r="AY512" s="129"/>
      <c r="AZ512" s="130"/>
      <c r="BA512" s="143" t="s">
        <v>145</v>
      </c>
      <c r="BB512" s="128"/>
      <c r="BC512" s="128"/>
      <c r="BD512" s="128"/>
      <c r="BE512" s="373"/>
      <c r="BF512" s="374"/>
      <c r="BG512" s="374"/>
      <c r="BH512" s="131"/>
      <c r="BJ512" s="90"/>
    </row>
    <row r="513" spans="1:1022" ht="30" customHeight="1">
      <c r="A513" s="517">
        <v>151</v>
      </c>
      <c r="B513" s="433" t="s">
        <v>712</v>
      </c>
      <c r="C513" s="424"/>
      <c r="D513" s="433" t="s">
        <v>231</v>
      </c>
      <c r="E513" s="433" t="s">
        <v>2317</v>
      </c>
      <c r="F513" s="401"/>
      <c r="G513" s="424"/>
      <c r="H513" s="368"/>
      <c r="I513" s="425"/>
      <c r="J513" s="136" t="s">
        <v>757</v>
      </c>
      <c r="K513" s="137"/>
      <c r="L513" s="425"/>
      <c r="M513" s="425"/>
      <c r="N513" s="426"/>
      <c r="O513" s="369"/>
      <c r="P513" s="391"/>
      <c r="Q513" s="385"/>
      <c r="R513" s="393"/>
      <c r="S513" s="394"/>
      <c r="T513" s="385"/>
      <c r="U513" s="404"/>
      <c r="V513" s="136" t="s">
        <v>150</v>
      </c>
      <c r="W513" s="116"/>
      <c r="X513" s="117"/>
      <c r="Y513" s="118"/>
      <c r="Z513" s="116"/>
      <c r="AA513" s="120" t="str">
        <f t="shared" si="454"/>
        <v/>
      </c>
      <c r="AB513" s="121"/>
      <c r="AC513" s="121"/>
      <c r="AD513" s="122" t="str">
        <f t="shared" si="452"/>
        <v/>
      </c>
      <c r="AE513" s="121"/>
      <c r="AF513" s="121"/>
      <c r="AG513" s="121"/>
      <c r="AH513" s="123" t="str">
        <f t="shared" si="703"/>
        <v/>
      </c>
      <c r="AI513" s="122" t="str">
        <f t="shared" si="453"/>
        <v/>
      </c>
      <c r="AJ513" s="387"/>
      <c r="AK513" s="388"/>
      <c r="AL513" s="124" t="str">
        <f t="shared" si="684"/>
        <v/>
      </c>
      <c r="AM513" s="389"/>
      <c r="AN513" s="388"/>
      <c r="AO513" s="384"/>
      <c r="AP513" s="367"/>
      <c r="AQ513" s="120" t="s">
        <v>155</v>
      </c>
      <c r="AR513" s="119"/>
      <c r="AS513" s="119"/>
      <c r="AT513" s="126"/>
      <c r="AU513" s="119"/>
      <c r="AV513" s="402"/>
      <c r="AW513" s="142" t="s">
        <v>150</v>
      </c>
      <c r="AX513" s="128"/>
      <c r="AY513" s="129"/>
      <c r="AZ513" s="130"/>
      <c r="BA513" s="143" t="s">
        <v>155</v>
      </c>
      <c r="BB513" s="128"/>
      <c r="BC513" s="128"/>
      <c r="BD513" s="128"/>
      <c r="BE513" s="373"/>
      <c r="BF513" s="374"/>
      <c r="BG513" s="374"/>
      <c r="BH513" s="131"/>
      <c r="BJ513" s="90"/>
    </row>
    <row r="514" spans="1:1022" ht="23.1" customHeight="1">
      <c r="A514" s="517">
        <v>151</v>
      </c>
      <c r="B514" s="434" t="s">
        <v>712</v>
      </c>
      <c r="C514" s="424"/>
      <c r="D514" s="434" t="s">
        <v>231</v>
      </c>
      <c r="E514" s="434" t="s">
        <v>2317</v>
      </c>
      <c r="F514" s="401"/>
      <c r="G514" s="424"/>
      <c r="H514" s="368"/>
      <c r="I514" s="425"/>
      <c r="J514" s="136" t="s">
        <v>758</v>
      </c>
      <c r="K514" s="137"/>
      <c r="L514" s="425"/>
      <c r="M514" s="425"/>
      <c r="N514" s="426"/>
      <c r="O514" s="369"/>
      <c r="P514" s="392"/>
      <c r="Q514" s="385"/>
      <c r="R514" s="393"/>
      <c r="S514" s="394"/>
      <c r="T514" s="385"/>
      <c r="U514" s="405"/>
      <c r="V514" s="136" t="s">
        <v>161</v>
      </c>
      <c r="W514" s="116"/>
      <c r="X514" s="117"/>
      <c r="Y514" s="118"/>
      <c r="Z514" s="116"/>
      <c r="AA514" s="120" t="str">
        <f t="shared" si="454"/>
        <v/>
      </c>
      <c r="AB514" s="121"/>
      <c r="AC514" s="121"/>
      <c r="AD514" s="122" t="str">
        <f t="shared" si="452"/>
        <v/>
      </c>
      <c r="AE514" s="121"/>
      <c r="AF514" s="121"/>
      <c r="AG514" s="121"/>
      <c r="AH514" s="123" t="str">
        <f t="shared" si="703"/>
        <v/>
      </c>
      <c r="AI514" s="122" t="str">
        <f t="shared" si="453"/>
        <v/>
      </c>
      <c r="AJ514" s="387"/>
      <c r="AK514" s="388"/>
      <c r="AL514" s="124" t="str">
        <f t="shared" si="684"/>
        <v/>
      </c>
      <c r="AM514" s="389"/>
      <c r="AN514" s="388"/>
      <c r="AO514" s="384"/>
      <c r="AP514" s="367"/>
      <c r="AQ514" s="120" t="s">
        <v>162</v>
      </c>
      <c r="AR514" s="119"/>
      <c r="AS514" s="119"/>
      <c r="AT514" s="126"/>
      <c r="AU514" s="119"/>
      <c r="AV514" s="402"/>
      <c r="AW514" s="142" t="s">
        <v>161</v>
      </c>
      <c r="AX514" s="128"/>
      <c r="AY514" s="129"/>
      <c r="AZ514" s="130"/>
      <c r="BA514" s="143" t="s">
        <v>162</v>
      </c>
      <c r="BB514" s="128"/>
      <c r="BC514" s="128"/>
      <c r="BD514" s="128"/>
      <c r="BE514" s="373"/>
      <c r="BF514" s="374"/>
      <c r="BG514" s="374"/>
      <c r="BH514" s="131"/>
      <c r="BJ514" s="90"/>
    </row>
    <row r="515" spans="1:1022" s="132" customFormat="1" ht="107.1" customHeight="1">
      <c r="A515" s="395">
        <v>152</v>
      </c>
      <c r="B515" s="378" t="s">
        <v>712</v>
      </c>
      <c r="C515" s="367" t="s">
        <v>713</v>
      </c>
      <c r="D515" s="378" t="s">
        <v>396</v>
      </c>
      <c r="E515" s="378" t="s">
        <v>453</v>
      </c>
      <c r="F515" s="427" t="s">
        <v>781</v>
      </c>
      <c r="G515" s="367" t="s">
        <v>397</v>
      </c>
      <c r="H515" s="516" t="str">
        <f>IF(B515="Seguridad_Información","Posibilidad de "&amp;C515&amp;"con "&amp;M515&amp;" "&amp;"por"&amp;" "&amp;I515&amp;" "&amp;"debido a"&amp;" "&amp;L515,"Posibilidad de"&amp;" "&amp;M515&amp;" "&amp;"por"&amp;" "&amp;I515&amp;" debido a"&amp;" "&amp;L515)</f>
        <v>Posibilidad de Afectación Económica y Reputacional por enajenación temprana de un activo sin el cumplimiento de sus requisitos debido a desconocimiento técnico y/o falencias en los controles del proceso</v>
      </c>
      <c r="I515" s="369" t="s">
        <v>2335</v>
      </c>
      <c r="J515" s="114" t="s">
        <v>717</v>
      </c>
      <c r="K515" s="115" t="s">
        <v>2336</v>
      </c>
      <c r="L515" s="369" t="s">
        <v>1178</v>
      </c>
      <c r="M515" s="369" t="s">
        <v>763</v>
      </c>
      <c r="N515" s="397" t="s">
        <v>2337</v>
      </c>
      <c r="O515" s="369" t="s">
        <v>722</v>
      </c>
      <c r="P515" s="390" t="str">
        <f>IF(OR($O515=[3]Tabla_Probabilidad!$D$30,$O515=[3]Tabla_Probabilidad!$D$32,$O515=[3]Tabla_Probabilidad!$J$32),"Muy Baja",IF(OR($O515=[3]Tabla_Probabilidad!$E$30,$O515=[3]Tabla_Probabilidad!$E$32,$O515=[3]Tabla_Probabilidad!$K$32),"Baja",IF(OR($O515=[3]Tabla_Probabilidad!$F$30,$O515=[3]Tabla_Probabilidad!$F$32,$O515=[3]Tabla_Probabilidad!$L$32),"Media",IF(OR($O515=[3]Tabla_Probabilidad!$G$30,$O515=[3]Tabla_Probabilidad!$G$32,$O515=[3]Tabla_Probabilidad!$M$32),"Alta",IF(OR($O515=[3]Tabla_Probabilidad!$H$30,$O515=[3]Tabla_Probabilidad!$H$32,$O515=[3]Tabla_Probabilidad!$N$32),"Muy Alta","")))))</f>
        <v>Media</v>
      </c>
      <c r="Q515" s="385">
        <f t="shared" ref="Q515" si="704">IF(P515="","",IF(P515="Muy Baja",0.2,IF(P515="Baja",0.4,IF(P515="Media",0.6,IF(P515="Alta",0.8,IF(P515="Muy Alta",1,))))))</f>
        <v>0.6</v>
      </c>
      <c r="R515" s="393" t="s">
        <v>1565</v>
      </c>
      <c r="S515" s="394" t="str">
        <f>IF(OR($R515=[3]Tabla_Impacto!$D$24,$R515=[3]Tabla_Impacto!$D$27,$R515=[3]Tabla_Impacto!$J$24,$R515=[3]Tabla_Impacto!$P$26,$R515=[3]Tabla_Impacto!$V$26,$R515=[3]Tabla_Impacto!$AB$26),"Leve",IF(OR($R515=[3]Tabla_Impacto!$E$24,$R515=[3]Tabla_Impacto!$E$27,$R515=[3]Tabla_Impacto!$K$24,$R515=[3]Tabla_Impacto!$Q$26,$R515=[3]Tabla_Impacto!$W$26,$R515=[3]Tabla_Impacto!$AC$26),"Menor",IF(OR($R515=[3]Tabla_Impacto!$F$24,$R515=[3]Tabla_Impacto!$F$27,$R515=[3]Tabla_Impacto!$L$24,$R515=[3]Tabla_Impacto!$R$26,$R515=[3]Tabla_Impacto!$X$26,$R515=[3]Tabla_Impacto!$AD$26),"Moderado",IF(OR($R515=[3]Tabla_Impacto!$G$24,$R515=[3]Tabla_Impacto!$G$27,$R515=[3]Tabla_Impacto!$M$24,$R515=[3]Tabla_Impacto!$S$26,$R515=[3]Tabla_Impacto!$Y$26,$R515=[3]Tabla_Impacto!$AE$26),"Mayor",IF(OR($R515=[3]Tabla_Impacto!$H$24,$R515=[3]Tabla_Impacto!$H$27,$R515=[3]Tabla_Impacto!$N$24,$R515=[3]Tabla_Impacto!$T$26,$R515=[3]Tabla_Impacto!$Z$26,$R515=[3]Tabla_Impacto!$AF$26),"Catastrófico","")))))</f>
        <v>Mayor</v>
      </c>
      <c r="T515" s="385">
        <f>IF(S515="","",IF(S515="Leve",0.2,IF(S515="Menor",0.4,IF(S515="Moderado",0.6,IF(S515="Mayor",0.8,IF(S515="Catastrófico",1,))))))</f>
        <v>0.8</v>
      </c>
      <c r="U515" s="403" t="str">
        <f t="shared" ref="U515" si="705">IF(OR(AND(P515="Muy Baja",S515="Leve"),AND(P515="Muy Baja",S515="Menor"),AND(P515="Baja",S515="Leve")),"Bajo",IF(OR(AND(P515="Muy baja",S515="Moderado"),AND(P515="Baja",S515="Menor"),AND(P515="Baja",S515="Moderado"),AND(P515="Media",S515="Leve"),AND(P515="Media",S515="Menor"),AND(P515="Media",S515="Moderado"),AND(P515="Alta",S515="Leve"),AND(P515="Alta",S515="Menor")),"Moderado",IF(OR(AND(P515="Muy Baja",S515="Mayor"),AND(P515="Baja",S515="Mayor"),AND(P515="Media",S515="Mayor"),AND(P515="Alta",S515="Moderado"),AND(P515="Alta",S515="Mayor"),AND(P515="Muy Alta",S515="Leve"),AND(P515="Muy Alta",S515="Menor"),AND(P515="Muy Alta",S515="Moderado"),AND(P515="Muy Alta",S515="Mayor")),"Alto",IF(OR(AND(P515="Muy Baja",S515="Catastrófico"),AND(P515="Baja",S515="Catastrófico"),AND(P515="Media",S515="Catastrófico"),AND(P515="Alta",S515="Catastrófico"),AND(P515="Muy Alta",S515="Catastrófico")),"Extremo",""))))</f>
        <v>Alto</v>
      </c>
      <c r="V515" s="114" t="s">
        <v>91</v>
      </c>
      <c r="W515" s="116" t="s">
        <v>2338</v>
      </c>
      <c r="X515" s="117" t="s">
        <v>2339</v>
      </c>
      <c r="Y515" s="118" t="s">
        <v>2340</v>
      </c>
      <c r="Z515" s="119" t="s">
        <v>2341</v>
      </c>
      <c r="AA515" s="120" t="str">
        <f t="shared" si="454"/>
        <v>Probabilidad</v>
      </c>
      <c r="AB515" s="121" t="s">
        <v>727</v>
      </c>
      <c r="AC515" s="121" t="s">
        <v>728</v>
      </c>
      <c r="AD515" s="122" t="str">
        <f t="shared" si="452"/>
        <v>40%</v>
      </c>
      <c r="AE515" s="121" t="s">
        <v>729</v>
      </c>
      <c r="AF515" s="121" t="s">
        <v>730</v>
      </c>
      <c r="AG515" s="121" t="s">
        <v>731</v>
      </c>
      <c r="AH515" s="123">
        <f>IFERROR(IF(AA515="Probabilidad",(Q515-(+Q515*AD515)),IF(AA515="Impacto",Q515,"")),"")</f>
        <v>0.36</v>
      </c>
      <c r="AI515" s="122">
        <f t="shared" si="453"/>
        <v>0.36</v>
      </c>
      <c r="AJ515" s="387" t="str">
        <f t="shared" ref="AJ515" si="706">IFERROR(IF(AK515="","",IF(AK515&lt;=0.2,"Muy Baja",IF(AK515&lt;=0.4,"Baja",IF(AK515&lt;=0.6,"Media",IF(AK515&lt;=0.8,"Alta","Muy Alta"))))),"")</f>
        <v>Muy Baja</v>
      </c>
      <c r="AK515" s="388">
        <f t="shared" ref="AK515" si="707">IFERROR(LOOKUP(MAX(AI515:AI521)+1,(AI515:AI521)),"")</f>
        <v>5.1861600000000001E-2</v>
      </c>
      <c r="AL515" s="124">
        <f>IFERROR(IF(AA515="Impacto",(T515-(+T515*AD515)),IF(AA515="Probabilidad",T515,"")),"")</f>
        <v>0.8</v>
      </c>
      <c r="AM515" s="389" t="str">
        <f t="shared" ref="AM515" si="708">IFERROR(IF(AN515="","",IF(AN515&lt;=0.2,"Leve",IF(AN515&lt;=0.4,"Menor",IF(AN515&lt;=0.6,"Moderado",IF(AN515&lt;=0.8,"Mayor","Catastrófico"))))),"")</f>
        <v>Mayor</v>
      </c>
      <c r="AN515" s="388">
        <f t="shared" ref="AN515" si="709">IFERROR(LOOKUP(MAX(AL515:AL521)+1,(AL515:AL521)),"")</f>
        <v>0.8</v>
      </c>
      <c r="AO515" s="384" t="str">
        <f t="shared" ref="AO515" si="710">IFERROR(IF(OR(AND(AJ515="Muy Baja",AM515="Leve"),AND(AJ515="Muy Baja",AM515="Menor"),AND(AJ515="Baja",AM515="Leve")),"Bajo",IF(OR(AND(AJ515="Muy baja",AM515="Moderado"),AND(AJ515="Baja",AM515="Menor"),AND(AJ515="Baja",AM515="Moderado"),AND(AJ515="Media",AM515="Leve"),AND(AJ515="Media",AM515="Menor"),AND(AJ515="Media",AM515="Moderado"),AND(AJ515="Alta",AM515="Leve"),AND(AJ515="Alta",AM515="Menor")),"Moderado",IF(OR(AND(AJ515="Muy Baja",AM515="Mayor"),AND(AJ515="Baja",AM515="Mayor"),AND(AJ515="Media",AM515="Mayor"),AND(AJ515="Alta",AM515="Moderado"),AND(AJ515="Alta",AM515="Mayor"),AND(AJ515="Muy Alta",AM515="Leve"),AND(AJ515="Muy Alta",AM515="Menor"),AND(AJ515="Muy Alta",AM515="Moderado"),AND(AJ515="Muy Alta",AM515="Mayor")),"Alto",IF(OR(AND(AJ515="Muy Baja",AM515="Catastrófico"),AND(AJ515="Baja",AM515="Catastrófico"),AND(AJ515="Media",AM515="Catastrófico"),AND(AJ515="Alta",AM515="Catastrófico"),AND(AJ515="Muy Alta",AM515="Catastrófico")),"Extremo","")))),"")</f>
        <v>Alto</v>
      </c>
      <c r="AP515" s="367" t="s">
        <v>104</v>
      </c>
      <c r="AQ515" s="125" t="s">
        <v>105</v>
      </c>
      <c r="AR515" s="119" t="s">
        <v>2342</v>
      </c>
      <c r="AS515" s="119" t="s">
        <v>2343</v>
      </c>
      <c r="AT515" s="126">
        <v>44925</v>
      </c>
      <c r="AU515" s="127" t="s">
        <v>733</v>
      </c>
      <c r="AV515" s="370" t="s">
        <v>2344</v>
      </c>
      <c r="AW515" s="114" t="s">
        <v>91</v>
      </c>
      <c r="AX515" s="264" t="s">
        <v>2866</v>
      </c>
      <c r="AY515" s="321" t="s">
        <v>3867</v>
      </c>
      <c r="AZ515" s="321" t="s">
        <v>3854</v>
      </c>
      <c r="BA515" s="125" t="s">
        <v>105</v>
      </c>
      <c r="BB515" s="128" t="s">
        <v>2989</v>
      </c>
      <c r="BC515" s="325" t="s">
        <v>3924</v>
      </c>
      <c r="BD515" s="128"/>
      <c r="BE515" s="373" t="s">
        <v>2891</v>
      </c>
      <c r="BF515" s="374"/>
      <c r="BG515" s="374"/>
      <c r="BH515" s="131"/>
    </row>
    <row r="516" spans="1:1022" s="133" customFormat="1" ht="165.95" customHeight="1">
      <c r="A516" s="395">
        <v>152</v>
      </c>
      <c r="B516" s="379" t="s">
        <v>712</v>
      </c>
      <c r="C516" s="367"/>
      <c r="D516" s="379" t="s">
        <v>396</v>
      </c>
      <c r="E516" s="379" t="s">
        <v>453</v>
      </c>
      <c r="F516" s="427"/>
      <c r="G516" s="367"/>
      <c r="H516" s="516"/>
      <c r="I516" s="369"/>
      <c r="J516" s="114" t="s">
        <v>735</v>
      </c>
      <c r="K516" s="115" t="s">
        <v>2345</v>
      </c>
      <c r="L516" s="369"/>
      <c r="M516" s="369"/>
      <c r="N516" s="398"/>
      <c r="O516" s="369"/>
      <c r="P516" s="391"/>
      <c r="Q516" s="385"/>
      <c r="R516" s="393"/>
      <c r="S516" s="394"/>
      <c r="T516" s="385"/>
      <c r="U516" s="404"/>
      <c r="V516" s="114" t="s">
        <v>112</v>
      </c>
      <c r="W516" s="116" t="s">
        <v>2346</v>
      </c>
      <c r="X516" s="117" t="s">
        <v>2347</v>
      </c>
      <c r="Y516" s="118" t="s">
        <v>2348</v>
      </c>
      <c r="Z516" s="135" t="s">
        <v>195</v>
      </c>
      <c r="AA516" s="120" t="str">
        <f t="shared" si="454"/>
        <v>Probabilidad</v>
      </c>
      <c r="AB516" s="121" t="s">
        <v>727</v>
      </c>
      <c r="AC516" s="121" t="s">
        <v>728</v>
      </c>
      <c r="AD516" s="122" t="str">
        <f t="shared" si="452"/>
        <v>40%</v>
      </c>
      <c r="AE516" s="121" t="s">
        <v>729</v>
      </c>
      <c r="AF516" s="121" t="s">
        <v>730</v>
      </c>
      <c r="AG516" s="121" t="s">
        <v>731</v>
      </c>
      <c r="AH516" s="123">
        <f>IFERROR(IF(AND(AA515="Probabilidad",AA516="Probabilidad"),(AI515-(+AI515*AD516)),IF(AND(AA516="Probabilidad",AA515="Impacto"),(AI515-(+AI515*AD516)),IF(AA516="Impacto",AI515,""))),"")</f>
        <v>0.216</v>
      </c>
      <c r="AI516" s="122">
        <f t="shared" si="453"/>
        <v>0.216</v>
      </c>
      <c r="AJ516" s="387"/>
      <c r="AK516" s="388"/>
      <c r="AL516" s="124">
        <f>IFERROR(IF(AND(AA515="Impacto",AA516="Impacto"),(AL515-(+AL515*AD516)),IF(AND(AA516="Impacto",AA515="Probabilidad"),(AL515-(+AL515*AD516)),IF(AA516="Probabilidad",AL515,""))),"")</f>
        <v>0.8</v>
      </c>
      <c r="AM516" s="389"/>
      <c r="AN516" s="388"/>
      <c r="AO516" s="384"/>
      <c r="AP516" s="367"/>
      <c r="AQ516" s="125" t="s">
        <v>118</v>
      </c>
      <c r="AR516" s="134" t="s">
        <v>94</v>
      </c>
      <c r="AS516" s="134" t="s">
        <v>94</v>
      </c>
      <c r="AT516" s="134" t="s">
        <v>94</v>
      </c>
      <c r="AU516" s="134" t="s">
        <v>94</v>
      </c>
      <c r="AV516" s="371"/>
      <c r="AW516" s="114" t="s">
        <v>112</v>
      </c>
      <c r="AX516" s="253" t="s">
        <v>2866</v>
      </c>
      <c r="AY516" s="319" t="s">
        <v>3909</v>
      </c>
      <c r="AZ516" s="325" t="s">
        <v>3910</v>
      </c>
      <c r="BA516" s="125" t="s">
        <v>118</v>
      </c>
      <c r="BB516" s="258" t="s">
        <v>2866</v>
      </c>
      <c r="BC516" s="258" t="s">
        <v>3911</v>
      </c>
      <c r="BD516" s="258" t="s">
        <v>3912</v>
      </c>
      <c r="BE516" s="373"/>
      <c r="BF516" s="374"/>
      <c r="BG516" s="374"/>
      <c r="BH516" s="131"/>
    </row>
    <row r="517" spans="1:1022" s="133" customFormat="1" ht="120" customHeight="1">
      <c r="A517" s="395">
        <v>152</v>
      </c>
      <c r="B517" s="379" t="s">
        <v>712</v>
      </c>
      <c r="C517" s="367"/>
      <c r="D517" s="379" t="s">
        <v>396</v>
      </c>
      <c r="E517" s="379" t="s">
        <v>453</v>
      </c>
      <c r="F517" s="427"/>
      <c r="G517" s="367"/>
      <c r="H517" s="516"/>
      <c r="I517" s="369"/>
      <c r="J517" s="114" t="s">
        <v>741</v>
      </c>
      <c r="K517" s="115" t="s">
        <v>2349</v>
      </c>
      <c r="L517" s="369"/>
      <c r="M517" s="369"/>
      <c r="N517" s="398"/>
      <c r="O517" s="369"/>
      <c r="P517" s="391"/>
      <c r="Q517" s="385"/>
      <c r="R517" s="393"/>
      <c r="S517" s="394"/>
      <c r="T517" s="385"/>
      <c r="U517" s="404"/>
      <c r="V517" s="114" t="s">
        <v>124</v>
      </c>
      <c r="W517" s="116" t="s">
        <v>2350</v>
      </c>
      <c r="X517" s="117" t="s">
        <v>2351</v>
      </c>
      <c r="Y517" s="118" t="s">
        <v>2348</v>
      </c>
      <c r="Z517" s="119" t="s">
        <v>2341</v>
      </c>
      <c r="AA517" s="120" t="str">
        <f t="shared" si="454"/>
        <v>Probabilidad</v>
      </c>
      <c r="AB517" s="121" t="s">
        <v>740</v>
      </c>
      <c r="AC517" s="121" t="s">
        <v>728</v>
      </c>
      <c r="AD517" s="122" t="str">
        <f t="shared" si="452"/>
        <v>30%</v>
      </c>
      <c r="AE517" s="121" t="s">
        <v>729</v>
      </c>
      <c r="AF517" s="121" t="s">
        <v>730</v>
      </c>
      <c r="AG517" s="121" t="s">
        <v>731</v>
      </c>
      <c r="AH517" s="123">
        <f t="shared" ref="AH517:AH521" si="711">IFERROR(IF(AND(AA516="Probabilidad",AA517="Probabilidad"),(AI516-(+AI516*AD517)),IF(AND(AA517="Probabilidad",AA516="Impacto"),(AI516-(+AI516*AD517)),IF(AA517="Impacto",AI516,""))),"")</f>
        <v>0.1512</v>
      </c>
      <c r="AI517" s="122">
        <f t="shared" si="453"/>
        <v>0.1512</v>
      </c>
      <c r="AJ517" s="387"/>
      <c r="AK517" s="388"/>
      <c r="AL517" s="124">
        <f t="shared" ref="AL517:AL521" si="712">IFERROR(IF(AND(AA516="Impacto",AA517="Impacto"),(AL516-(+AL516*AD517)),IF(AND(AA517="Impacto",AA516="Probabilidad"),(AL516-(+AL516*AD517)),IF(AA517="Probabilidad",AL516,""))),"")</f>
        <v>0.8</v>
      </c>
      <c r="AM517" s="389"/>
      <c r="AN517" s="388"/>
      <c r="AO517" s="384"/>
      <c r="AP517" s="367"/>
      <c r="AQ517" s="125" t="s">
        <v>128</v>
      </c>
      <c r="AR517" s="119" t="s">
        <v>2352</v>
      </c>
      <c r="AS517" s="119" t="s">
        <v>2343</v>
      </c>
      <c r="AT517" s="126">
        <v>44925</v>
      </c>
      <c r="AU517" s="127" t="s">
        <v>733</v>
      </c>
      <c r="AV517" s="371"/>
      <c r="AW517" s="114" t="s">
        <v>124</v>
      </c>
      <c r="AX517" s="264" t="s">
        <v>2866</v>
      </c>
      <c r="AY517" s="265" t="s">
        <v>3855</v>
      </c>
      <c r="AZ517" s="265" t="s">
        <v>3856</v>
      </c>
      <c r="BA517" s="125" t="s">
        <v>128</v>
      </c>
      <c r="BB517" s="128" t="s">
        <v>2866</v>
      </c>
      <c r="BC517" s="325" t="s">
        <v>3803</v>
      </c>
      <c r="BD517" s="325" t="s">
        <v>3804</v>
      </c>
      <c r="BE517" s="373"/>
      <c r="BF517" s="374"/>
      <c r="BG517" s="374"/>
      <c r="BH517" s="131"/>
    </row>
    <row r="518" spans="1:1022" s="133" customFormat="1" ht="123" customHeight="1">
      <c r="A518" s="395">
        <v>152</v>
      </c>
      <c r="B518" s="379" t="s">
        <v>712</v>
      </c>
      <c r="C518" s="367"/>
      <c r="D518" s="379" t="s">
        <v>396</v>
      </c>
      <c r="E518" s="379" t="s">
        <v>453</v>
      </c>
      <c r="F518" s="427"/>
      <c r="G518" s="367"/>
      <c r="H518" s="516"/>
      <c r="I518" s="369"/>
      <c r="J518" s="114" t="s">
        <v>749</v>
      </c>
      <c r="K518" s="115" t="s">
        <v>2353</v>
      </c>
      <c r="L518" s="369"/>
      <c r="M518" s="369"/>
      <c r="N518" s="398"/>
      <c r="O518" s="369"/>
      <c r="P518" s="391"/>
      <c r="Q518" s="385"/>
      <c r="R518" s="393"/>
      <c r="S518" s="394"/>
      <c r="T518" s="385"/>
      <c r="U518" s="404"/>
      <c r="V518" s="114" t="s">
        <v>131</v>
      </c>
      <c r="W518" s="116" t="s">
        <v>2354</v>
      </c>
      <c r="X518" s="117" t="s">
        <v>2355</v>
      </c>
      <c r="Y518" s="118" t="s">
        <v>2348</v>
      </c>
      <c r="Z518" s="134" t="s">
        <v>2356</v>
      </c>
      <c r="AA518" s="120" t="str">
        <f t="shared" si="454"/>
        <v>Probabilidad</v>
      </c>
      <c r="AB518" s="121" t="s">
        <v>740</v>
      </c>
      <c r="AC518" s="121" t="s">
        <v>728</v>
      </c>
      <c r="AD518" s="122" t="str">
        <f t="shared" si="452"/>
        <v>30%</v>
      </c>
      <c r="AE518" s="121" t="s">
        <v>729</v>
      </c>
      <c r="AF518" s="121" t="s">
        <v>730</v>
      </c>
      <c r="AG518" s="121" t="s">
        <v>731</v>
      </c>
      <c r="AH518" s="123">
        <f t="shared" si="711"/>
        <v>0.10584</v>
      </c>
      <c r="AI518" s="122">
        <f t="shared" si="453"/>
        <v>0.10584</v>
      </c>
      <c r="AJ518" s="387"/>
      <c r="AK518" s="388"/>
      <c r="AL518" s="124">
        <f t="shared" si="712"/>
        <v>0.8</v>
      </c>
      <c r="AM518" s="389"/>
      <c r="AN518" s="388"/>
      <c r="AO518" s="384"/>
      <c r="AP518" s="367"/>
      <c r="AQ518" s="125" t="s">
        <v>136</v>
      </c>
      <c r="AR518" s="119" t="s">
        <v>2357</v>
      </c>
      <c r="AS518" s="119" t="s">
        <v>2343</v>
      </c>
      <c r="AT518" s="126">
        <v>44925</v>
      </c>
      <c r="AU518" s="127" t="s">
        <v>733</v>
      </c>
      <c r="AV518" s="371"/>
      <c r="AW518" s="114" t="s">
        <v>131</v>
      </c>
      <c r="AX518" s="128" t="s">
        <v>2866</v>
      </c>
      <c r="AY518" s="271" t="s">
        <v>3801</v>
      </c>
      <c r="AZ518" s="271" t="s">
        <v>3802</v>
      </c>
      <c r="BA518" s="125" t="s">
        <v>136</v>
      </c>
      <c r="BB518" s="128" t="s">
        <v>2866</v>
      </c>
      <c r="BC518" s="271" t="s">
        <v>3803</v>
      </c>
      <c r="BD518" s="272" t="s">
        <v>3804</v>
      </c>
      <c r="BE518" s="373"/>
      <c r="BF518" s="374"/>
      <c r="BG518" s="374"/>
      <c r="BH518" s="131"/>
    </row>
    <row r="519" spans="1:1022" s="133" customFormat="1" ht="147.94999999999999" customHeight="1">
      <c r="A519" s="395">
        <v>152</v>
      </c>
      <c r="B519" s="379" t="s">
        <v>712</v>
      </c>
      <c r="C519" s="367"/>
      <c r="D519" s="379" t="s">
        <v>396</v>
      </c>
      <c r="E519" s="379" t="s">
        <v>453</v>
      </c>
      <c r="F519" s="427"/>
      <c r="G519" s="367"/>
      <c r="H519" s="516"/>
      <c r="I519" s="369"/>
      <c r="J519" s="114" t="s">
        <v>756</v>
      </c>
      <c r="K519" s="115" t="s">
        <v>2358</v>
      </c>
      <c r="L519" s="369"/>
      <c r="M519" s="369"/>
      <c r="N519" s="398"/>
      <c r="O519" s="369"/>
      <c r="P519" s="391"/>
      <c r="Q519" s="385"/>
      <c r="R519" s="393"/>
      <c r="S519" s="394"/>
      <c r="T519" s="385"/>
      <c r="U519" s="404"/>
      <c r="V519" s="114" t="s">
        <v>139</v>
      </c>
      <c r="W519" s="116" t="s">
        <v>2359</v>
      </c>
      <c r="X519" s="117" t="s">
        <v>2360</v>
      </c>
      <c r="Y519" s="118" t="s">
        <v>2348</v>
      </c>
      <c r="Z519" s="140" t="s">
        <v>2361</v>
      </c>
      <c r="AA519" s="120" t="str">
        <f t="shared" si="454"/>
        <v>Probabilidad</v>
      </c>
      <c r="AB519" s="121" t="s">
        <v>740</v>
      </c>
      <c r="AC519" s="121" t="s">
        <v>728</v>
      </c>
      <c r="AD519" s="122" t="str">
        <f t="shared" si="452"/>
        <v>30%</v>
      </c>
      <c r="AE519" s="121" t="s">
        <v>729</v>
      </c>
      <c r="AF519" s="121" t="s">
        <v>730</v>
      </c>
      <c r="AG519" s="121" t="s">
        <v>731</v>
      </c>
      <c r="AH519" s="123">
        <f t="shared" si="711"/>
        <v>7.4088000000000001E-2</v>
      </c>
      <c r="AI519" s="122">
        <f t="shared" si="453"/>
        <v>7.4088000000000001E-2</v>
      </c>
      <c r="AJ519" s="387"/>
      <c r="AK519" s="388"/>
      <c r="AL519" s="124">
        <f t="shared" si="712"/>
        <v>0.8</v>
      </c>
      <c r="AM519" s="389"/>
      <c r="AN519" s="388"/>
      <c r="AO519" s="384"/>
      <c r="AP519" s="367"/>
      <c r="AQ519" s="125" t="s">
        <v>145</v>
      </c>
      <c r="AR519" s="134" t="s">
        <v>94</v>
      </c>
      <c r="AS519" s="134" t="s">
        <v>94</v>
      </c>
      <c r="AT519" s="134" t="s">
        <v>94</v>
      </c>
      <c r="AU519" s="134" t="s">
        <v>94</v>
      </c>
      <c r="AV519" s="371"/>
      <c r="AW519" s="114" t="s">
        <v>139</v>
      </c>
      <c r="AX519" s="276" t="s">
        <v>2866</v>
      </c>
      <c r="AY519" s="304" t="s">
        <v>3805</v>
      </c>
      <c r="AZ519" s="280" t="s">
        <v>3402</v>
      </c>
      <c r="BA519" s="125" t="s">
        <v>145</v>
      </c>
      <c r="BB519" s="288" t="s">
        <v>2866</v>
      </c>
      <c r="BC519" s="299" t="s">
        <v>3403</v>
      </c>
      <c r="BD519" s="299" t="s">
        <v>3402</v>
      </c>
      <c r="BE519" s="373"/>
      <c r="BF519" s="374"/>
      <c r="BG519" s="374"/>
      <c r="BH519" s="131"/>
    </row>
    <row r="520" spans="1:1022" s="133" customFormat="1" ht="96.95" customHeight="1">
      <c r="A520" s="395">
        <v>152</v>
      </c>
      <c r="B520" s="379" t="s">
        <v>712</v>
      </c>
      <c r="C520" s="367"/>
      <c r="D520" s="379" t="s">
        <v>396</v>
      </c>
      <c r="E520" s="379" t="s">
        <v>453</v>
      </c>
      <c r="F520" s="427"/>
      <c r="G520" s="367"/>
      <c r="H520" s="516"/>
      <c r="I520" s="369"/>
      <c r="J520" s="114" t="s">
        <v>757</v>
      </c>
      <c r="K520" s="115" t="s">
        <v>2362</v>
      </c>
      <c r="L520" s="369"/>
      <c r="M520" s="369"/>
      <c r="N520" s="398"/>
      <c r="O520" s="369"/>
      <c r="P520" s="391"/>
      <c r="Q520" s="385"/>
      <c r="R520" s="393"/>
      <c r="S520" s="394"/>
      <c r="T520" s="385"/>
      <c r="U520" s="404"/>
      <c r="V520" s="114" t="s">
        <v>150</v>
      </c>
      <c r="W520" s="155" t="s">
        <v>2363</v>
      </c>
      <c r="X520" s="167" t="s">
        <v>2364</v>
      </c>
      <c r="Y520" s="176" t="s">
        <v>2365</v>
      </c>
      <c r="Z520" s="200" t="s">
        <v>311</v>
      </c>
      <c r="AA520" s="120" t="str">
        <f t="shared" si="454"/>
        <v>Probabilidad</v>
      </c>
      <c r="AB520" s="121" t="s">
        <v>740</v>
      </c>
      <c r="AC520" s="121" t="s">
        <v>728</v>
      </c>
      <c r="AD520" s="122" t="str">
        <f t="shared" si="452"/>
        <v>30%</v>
      </c>
      <c r="AE520" s="121" t="s">
        <v>729</v>
      </c>
      <c r="AF520" s="121" t="s">
        <v>730</v>
      </c>
      <c r="AG520" s="121" t="s">
        <v>731</v>
      </c>
      <c r="AH520" s="123">
        <f t="shared" si="711"/>
        <v>5.1861600000000001E-2</v>
      </c>
      <c r="AI520" s="122">
        <f t="shared" si="453"/>
        <v>5.1861600000000001E-2</v>
      </c>
      <c r="AJ520" s="387"/>
      <c r="AK520" s="388"/>
      <c r="AL520" s="124">
        <f t="shared" si="712"/>
        <v>0.8</v>
      </c>
      <c r="AM520" s="389"/>
      <c r="AN520" s="388"/>
      <c r="AO520" s="384"/>
      <c r="AP520" s="367"/>
      <c r="AQ520" s="125" t="s">
        <v>155</v>
      </c>
      <c r="AR520" s="119" t="s">
        <v>2366</v>
      </c>
      <c r="AS520" s="119" t="s">
        <v>311</v>
      </c>
      <c r="AT520" s="126">
        <v>44926</v>
      </c>
      <c r="AU520" s="127" t="s">
        <v>733</v>
      </c>
      <c r="AV520" s="371"/>
      <c r="AW520" s="114" t="s">
        <v>150</v>
      </c>
      <c r="AX520" s="264" t="s">
        <v>2866</v>
      </c>
      <c r="AY520" s="280" t="s">
        <v>3800</v>
      </c>
      <c r="AZ520" s="130"/>
      <c r="BA520" s="125" t="s">
        <v>155</v>
      </c>
      <c r="BB520" s="264" t="s">
        <v>2866</v>
      </c>
      <c r="BC520" s="299" t="s">
        <v>3427</v>
      </c>
      <c r="BD520" s="299" t="s">
        <v>3428</v>
      </c>
      <c r="BE520" s="373"/>
      <c r="BF520" s="374"/>
      <c r="BG520" s="374"/>
      <c r="BH520" s="131"/>
    </row>
    <row r="521" spans="1:1022" s="133" customFormat="1" ht="48" customHeight="1">
      <c r="A521" s="395">
        <v>152</v>
      </c>
      <c r="B521" s="380" t="s">
        <v>712</v>
      </c>
      <c r="C521" s="367"/>
      <c r="D521" s="380" t="s">
        <v>396</v>
      </c>
      <c r="E521" s="380" t="s">
        <v>453</v>
      </c>
      <c r="F521" s="427"/>
      <c r="G521" s="367"/>
      <c r="H521" s="516"/>
      <c r="I521" s="369"/>
      <c r="J521" s="114" t="s">
        <v>758</v>
      </c>
      <c r="K521" s="115"/>
      <c r="L521" s="369"/>
      <c r="M521" s="369"/>
      <c r="N521" s="398"/>
      <c r="O521" s="369"/>
      <c r="P521" s="392"/>
      <c r="Q521" s="385"/>
      <c r="R521" s="393"/>
      <c r="S521" s="394"/>
      <c r="T521" s="385"/>
      <c r="U521" s="405"/>
      <c r="V521" s="201" t="s">
        <v>161</v>
      </c>
      <c r="W521" s="116"/>
      <c r="X521" s="117"/>
      <c r="Y521" s="118"/>
      <c r="Z521" s="116"/>
      <c r="AA521" s="120" t="str">
        <f t="shared" si="454"/>
        <v/>
      </c>
      <c r="AB521" s="121"/>
      <c r="AC521" s="121"/>
      <c r="AD521" s="122" t="str">
        <f t="shared" si="452"/>
        <v/>
      </c>
      <c r="AE521" s="121"/>
      <c r="AF521" s="121"/>
      <c r="AG521" s="121"/>
      <c r="AH521" s="123" t="str">
        <f t="shared" si="711"/>
        <v/>
      </c>
      <c r="AI521" s="122" t="str">
        <f t="shared" si="453"/>
        <v/>
      </c>
      <c r="AJ521" s="387"/>
      <c r="AK521" s="388"/>
      <c r="AL521" s="124" t="str">
        <f t="shared" si="712"/>
        <v/>
      </c>
      <c r="AM521" s="389"/>
      <c r="AN521" s="388"/>
      <c r="AO521" s="384"/>
      <c r="AP521" s="367"/>
      <c r="AQ521" s="125" t="s">
        <v>162</v>
      </c>
      <c r="AR521" s="119"/>
      <c r="AS521" s="119"/>
      <c r="AT521" s="126"/>
      <c r="AU521" s="119"/>
      <c r="AV521" s="372"/>
      <c r="AW521" s="114" t="s">
        <v>161</v>
      </c>
      <c r="AX521" s="128"/>
      <c r="AY521" s="129"/>
      <c r="AZ521" s="130"/>
      <c r="BA521" s="125" t="s">
        <v>162</v>
      </c>
      <c r="BB521" s="128"/>
      <c r="BC521" s="128"/>
      <c r="BD521" s="128"/>
      <c r="BE521" s="373"/>
      <c r="BF521" s="374"/>
      <c r="BG521" s="374"/>
      <c r="BH521" s="131"/>
    </row>
    <row r="522" spans="1:1022" s="144" customFormat="1" ht="93.75" customHeight="1">
      <c r="A522" s="395">
        <v>153</v>
      </c>
      <c r="B522" s="432" t="s">
        <v>712</v>
      </c>
      <c r="C522" s="367" t="s">
        <v>713</v>
      </c>
      <c r="D522" s="432" t="s">
        <v>396</v>
      </c>
      <c r="E522" s="432" t="s">
        <v>453</v>
      </c>
      <c r="F522" s="427" t="s">
        <v>781</v>
      </c>
      <c r="G522" s="367" t="s">
        <v>2367</v>
      </c>
      <c r="H522" s="368" t="str">
        <f>IF(B522="Seguridad_Información","Posibilidad de "&amp;C522&amp;"con "&amp;M522&amp;" "&amp;"por"&amp;" "&amp;I522&amp;" "&amp;"debido a"&amp;" "&amp;L522,"Posibilidad de"&amp;" "&amp;M522&amp;" "&amp;"por"&amp;" "&amp;I522&amp;" debido a"&amp;" "&amp;L522)</f>
        <v>Posibilidad de Afectación Económica y Reputacional por que no se realice la descarga de los activos que tengan definido un mecanismo de disposición final  debido a actividades de saneamiento pendientes, y/o documentación incompleta del activo y su mecanismo de disposición final</v>
      </c>
      <c r="I522" s="369" t="s">
        <v>2368</v>
      </c>
      <c r="J522" s="136" t="s">
        <v>717</v>
      </c>
      <c r="K522" s="115" t="s">
        <v>2369</v>
      </c>
      <c r="L522" s="369" t="s">
        <v>2370</v>
      </c>
      <c r="M522" s="425" t="s">
        <v>763</v>
      </c>
      <c r="N522" s="373" t="s">
        <v>2371</v>
      </c>
      <c r="O522" s="369" t="s">
        <v>722</v>
      </c>
      <c r="P522" s="390" t="str">
        <f>IF(OR($O522=[3]Tabla_Probabilidad!$D$30,$O522=[3]Tabla_Probabilidad!$D$32,$O522=[3]Tabla_Probabilidad!$J$32),"Muy Baja",IF(OR($O522=[3]Tabla_Probabilidad!$E$30,$O522=[3]Tabla_Probabilidad!$E$32,$O522=[3]Tabla_Probabilidad!$K$32),"Baja",IF(OR($O522=[3]Tabla_Probabilidad!$F$30,$O522=[3]Tabla_Probabilidad!$F$32,$O522=[3]Tabla_Probabilidad!$L$32),"Media",IF(OR($O522=[3]Tabla_Probabilidad!$G$30,$O522=[3]Tabla_Probabilidad!$G$32,$O522=[3]Tabla_Probabilidad!$M$32),"Alta",IF(OR($O522=[3]Tabla_Probabilidad!$H$30,$O522=[3]Tabla_Probabilidad!$H$32,$O522=[3]Tabla_Probabilidad!$N$32),"Muy Alta","")))))</f>
        <v>Media</v>
      </c>
      <c r="Q522" s="385">
        <f t="shared" ref="Q522" si="713">IF(P522="","",IF(P522="Muy Baja",0.2,IF(P522="Baja",0.4,IF(P522="Media",0.6,IF(P522="Alta",0.8,IF(P522="Muy Alta",1,))))))</f>
        <v>0.6</v>
      </c>
      <c r="R522" s="393" t="s">
        <v>1565</v>
      </c>
      <c r="S522" s="394" t="str">
        <f>IF(OR($R522=[3]Tabla_Impacto!$D$24,$R522=[3]Tabla_Impacto!$D$27,$R522=[3]Tabla_Impacto!$J$24,$R522=[3]Tabla_Impacto!$P$26,$R522=[3]Tabla_Impacto!$V$26,$R522=[3]Tabla_Impacto!$AB$26),"Leve",IF(OR($R522=[3]Tabla_Impacto!$E$24,$R522=[3]Tabla_Impacto!$E$27,$R522=[3]Tabla_Impacto!$K$24,$R522=[3]Tabla_Impacto!$Q$26,$R522=[3]Tabla_Impacto!$W$26,$R522=[3]Tabla_Impacto!$AC$26),"Menor",IF(OR($R522=[3]Tabla_Impacto!$F$24,$R522=[3]Tabla_Impacto!$F$27,$R522=[3]Tabla_Impacto!$L$24,$R522=[3]Tabla_Impacto!$R$26,$R522=[3]Tabla_Impacto!$X$26,$R522=[3]Tabla_Impacto!$AD$26),"Moderado",IF(OR($R522=[3]Tabla_Impacto!$G$24,$R522=[3]Tabla_Impacto!$G$27,$R522=[3]Tabla_Impacto!$M$24,$R522=[3]Tabla_Impacto!$S$26,$R522=[3]Tabla_Impacto!$Y$26,$R522=[3]Tabla_Impacto!$AE$26),"Mayor",IF(OR($R522=[3]Tabla_Impacto!$H$24,$R522=[3]Tabla_Impacto!$H$27,$R522=[3]Tabla_Impacto!$N$24,$R522=[3]Tabla_Impacto!$T$26,$R522=[3]Tabla_Impacto!$Z$26,$R522=[3]Tabla_Impacto!$AF$26),"Catastrófico","")))))</f>
        <v>Mayor</v>
      </c>
      <c r="T522" s="385">
        <f t="shared" ref="T522" si="714">IF(S522="","",IF(S522="Leve",0.2,IF(S522="Menor",0.4,IF(S522="Moderado",0.6,IF(S522="Mayor",0.8,IF(S522="Catastrófico",1,))))))</f>
        <v>0.8</v>
      </c>
      <c r="U522" s="403" t="str">
        <f t="shared" ref="U522" si="715">IF(OR(AND(P522="Muy Baja",S522="Leve"),AND(P522="Muy Baja",S522="Menor"),AND(P522="Baja",S522="Leve")),"Bajo",IF(OR(AND(P522="Muy baja",S522="Moderado"),AND(P522="Baja",S522="Menor"),AND(P522="Baja",S522="Moderado"),AND(P522="Media",S522="Leve"),AND(P522="Media",S522="Menor"),AND(P522="Media",S522="Moderado"),AND(P522="Alta",S522="Leve"),AND(P522="Alta",S522="Menor")),"Moderado",IF(OR(AND(P522="Muy Baja",S522="Mayor"),AND(P522="Baja",S522="Mayor"),AND(P522="Media",S522="Mayor"),AND(P522="Alta",S522="Moderado"),AND(P522="Alta",S522="Mayor"),AND(P522="Muy Alta",S522="Leve"),AND(P522="Muy Alta",S522="Menor"),AND(P522="Muy Alta",S522="Moderado"),AND(P522="Muy Alta",S522="Mayor")),"Alto",IF(OR(AND(P522="Muy Baja",S522="Catastrófico"),AND(P522="Baja",S522="Catastrófico"),AND(P522="Media",S522="Catastrófico"),AND(P522="Alta",S522="Catastrófico"),AND(P522="Muy Alta",S522="Catastrófico")),"Extremo",""))))</f>
        <v>Alto</v>
      </c>
      <c r="V522" s="136" t="s">
        <v>91</v>
      </c>
      <c r="W522" s="116" t="s">
        <v>2372</v>
      </c>
      <c r="X522" s="117" t="s">
        <v>2373</v>
      </c>
      <c r="Y522" s="118" t="s">
        <v>2374</v>
      </c>
      <c r="Z522" s="134" t="s">
        <v>830</v>
      </c>
      <c r="AA522" s="120" t="str">
        <f t="shared" si="454"/>
        <v>Impacto</v>
      </c>
      <c r="AB522" s="121" t="s">
        <v>808</v>
      </c>
      <c r="AC522" s="121" t="s">
        <v>728</v>
      </c>
      <c r="AD522" s="122" t="str">
        <f t="shared" si="452"/>
        <v>25%</v>
      </c>
      <c r="AE522" s="121" t="s">
        <v>729</v>
      </c>
      <c r="AF522" s="121" t="s">
        <v>730</v>
      </c>
      <c r="AG522" s="121" t="s">
        <v>731</v>
      </c>
      <c r="AH522" s="123">
        <f>IFERROR(IF(AA522="Probabilidad",(Q522-(+Q522*AD522)),IF(AA522="Impacto",Q522,"")),"")</f>
        <v>0.6</v>
      </c>
      <c r="AI522" s="122">
        <f t="shared" si="453"/>
        <v>0.6</v>
      </c>
      <c r="AJ522" s="387" t="str">
        <f t="shared" ref="AJ522" si="716">IFERROR(IF(AK522="","",IF(AK522&lt;=0.2,"Muy Baja",IF(AK522&lt;=0.4,"Baja",IF(AK522&lt;=0.6,"Media",IF(AK522&lt;=0.8,"Alta","Muy Alta"))))),"")</f>
        <v>Media</v>
      </c>
      <c r="AK522" s="388">
        <f t="shared" ref="AK522" si="717">IFERROR(LOOKUP(MAX(AI522:AI528)+1,(AI522:AI528)),"")</f>
        <v>0.6</v>
      </c>
      <c r="AL522" s="124">
        <f>IFERROR(IF(AA522="Impacto",(T522-(+T522*AD522)),IF(AA522="Probabilidad",T522,"")),"")</f>
        <v>0.60000000000000009</v>
      </c>
      <c r="AM522" s="389" t="str">
        <f t="shared" ref="AM522" si="718">IFERROR(IF(AN522="","",IF(AN522&lt;=0.2,"Leve",IF(AN522&lt;=0.4,"Menor",IF(AN522&lt;=0.6,"Moderado",IF(AN522&lt;=0.8,"Mayor","Catastrófico"))))),"")</f>
        <v>Moderado</v>
      </c>
      <c r="AN522" s="388">
        <f t="shared" ref="AN522" si="719">IFERROR(LOOKUP(MAX(AL522:AL528)+1,(AL522:AL528)),"")</f>
        <v>0.45000000000000007</v>
      </c>
      <c r="AO522" s="384" t="str">
        <f t="shared" ref="AO522" si="720">IFERROR(IF(OR(AND(AJ522="Muy Baja",AM522="Leve"),AND(AJ522="Muy Baja",AM522="Menor"),AND(AJ522="Baja",AM522="Leve")),"Bajo",IF(OR(AND(AJ522="Muy baja",AM522="Moderado"),AND(AJ522="Baja",AM522="Menor"),AND(AJ522="Baja",AM522="Moderado"),AND(AJ522="Media",AM522="Leve"),AND(AJ522="Media",AM522="Menor"),AND(AJ522="Media",AM522="Moderado"),AND(AJ522="Alta",AM522="Leve"),AND(AJ522="Alta",AM522="Menor")),"Moderado",IF(OR(AND(AJ522="Muy Baja",AM522="Mayor"),AND(AJ522="Baja",AM522="Mayor"),AND(AJ522="Media",AM522="Mayor"),AND(AJ522="Alta",AM522="Moderado"),AND(AJ522="Alta",AM522="Mayor"),AND(AJ522="Muy Alta",AM522="Leve"),AND(AJ522="Muy Alta",AM522="Menor"),AND(AJ522="Muy Alta",AM522="Moderado"),AND(AJ522="Muy Alta",AM522="Mayor")),"Alto",IF(OR(AND(AJ522="Muy Baja",AM522="Catastrófico"),AND(AJ522="Baja",AM522="Catastrófico"),AND(AJ522="Media",AM522="Catastrófico"),AND(AJ522="Alta",AM522="Catastrófico"),AND(AJ522="Muy Alta",AM522="Catastrófico")),"Extremo","")))),"")</f>
        <v>Moderado</v>
      </c>
      <c r="AP522" s="367" t="s">
        <v>104</v>
      </c>
      <c r="AQ522" s="120" t="s">
        <v>105</v>
      </c>
      <c r="AR522" s="119" t="s">
        <v>94</v>
      </c>
      <c r="AS522" s="119" t="s">
        <v>94</v>
      </c>
      <c r="AT522" s="135" t="s">
        <v>94</v>
      </c>
      <c r="AU522" s="127" t="s">
        <v>94</v>
      </c>
      <c r="AV522" s="370" t="s">
        <v>2375</v>
      </c>
      <c r="AW522" s="142" t="s">
        <v>91</v>
      </c>
      <c r="AX522" s="264" t="s">
        <v>2866</v>
      </c>
      <c r="AY522" s="265" t="s">
        <v>3778</v>
      </c>
      <c r="AZ522" s="265" t="s">
        <v>3779</v>
      </c>
      <c r="BA522" s="143" t="s">
        <v>105</v>
      </c>
      <c r="BB522" s="128"/>
      <c r="BC522" s="128"/>
      <c r="BD522" s="128"/>
      <c r="BE522" s="373" t="s">
        <v>2891</v>
      </c>
      <c r="BF522" s="374"/>
      <c r="BG522" s="374"/>
      <c r="BH522" s="131"/>
      <c r="BI522" s="90"/>
      <c r="BJ522" s="90"/>
      <c r="BK522" s="90"/>
      <c r="BL522" s="90"/>
      <c r="BM522" s="90"/>
      <c r="BN522" s="90"/>
      <c r="BO522" s="90"/>
      <c r="BP522" s="90"/>
      <c r="BQ522" s="90"/>
      <c r="BR522" s="90"/>
      <c r="BS522" s="90"/>
      <c r="BT522" s="90"/>
      <c r="BU522" s="90"/>
      <c r="BV522" s="90"/>
      <c r="BW522" s="90"/>
      <c r="BX522" s="90"/>
      <c r="BY522" s="90"/>
      <c r="BZ522" s="90"/>
      <c r="CA522" s="90"/>
      <c r="CB522" s="90"/>
      <c r="CC522" s="90"/>
      <c r="CD522" s="90"/>
      <c r="CE522" s="90"/>
      <c r="CF522" s="90"/>
      <c r="CG522" s="90"/>
      <c r="CH522" s="90"/>
      <c r="CI522" s="90"/>
      <c r="CJ522" s="90"/>
      <c r="CK522" s="90"/>
      <c r="CL522" s="90"/>
      <c r="CM522" s="90"/>
      <c r="CN522" s="90"/>
      <c r="CO522" s="90"/>
      <c r="CP522" s="90"/>
      <c r="CQ522" s="90"/>
      <c r="CR522" s="90"/>
      <c r="CS522" s="90"/>
      <c r="CT522" s="90"/>
      <c r="CU522" s="90"/>
      <c r="CV522" s="90"/>
      <c r="CW522" s="90"/>
      <c r="CX522" s="90"/>
      <c r="CY522" s="90"/>
      <c r="CZ522" s="90"/>
      <c r="DA522" s="90"/>
      <c r="DB522" s="90"/>
      <c r="DC522" s="90"/>
      <c r="DD522" s="90"/>
      <c r="DE522" s="90"/>
      <c r="DF522" s="90"/>
      <c r="DG522" s="90"/>
      <c r="DH522" s="90"/>
      <c r="DI522" s="90"/>
      <c r="DJ522" s="90"/>
      <c r="DK522" s="90"/>
      <c r="DL522" s="90"/>
      <c r="DM522" s="90"/>
      <c r="DN522" s="90"/>
      <c r="DO522" s="90"/>
      <c r="DP522" s="90"/>
      <c r="DQ522" s="90"/>
      <c r="DR522" s="90"/>
      <c r="DS522" s="90"/>
      <c r="DT522" s="90"/>
      <c r="DU522" s="90"/>
      <c r="DV522" s="90"/>
      <c r="DW522" s="90"/>
      <c r="DX522" s="90"/>
      <c r="DY522" s="90"/>
      <c r="DZ522" s="90"/>
      <c r="EA522" s="90"/>
      <c r="EB522" s="90"/>
      <c r="EC522" s="90"/>
      <c r="ED522" s="90"/>
      <c r="EE522" s="90"/>
      <c r="EF522" s="90"/>
      <c r="EG522" s="90"/>
      <c r="EH522" s="90"/>
      <c r="EI522" s="90"/>
      <c r="EJ522" s="90"/>
      <c r="EK522" s="90"/>
      <c r="EL522" s="90"/>
      <c r="EM522" s="90"/>
      <c r="EN522" s="90"/>
      <c r="EO522" s="90"/>
      <c r="EP522" s="90"/>
      <c r="EQ522" s="90"/>
      <c r="ER522" s="90"/>
      <c r="ES522" s="90"/>
      <c r="ET522" s="90"/>
      <c r="EU522" s="90"/>
      <c r="EV522" s="90"/>
      <c r="EW522" s="90"/>
      <c r="EX522" s="90"/>
      <c r="EY522" s="90"/>
      <c r="EZ522" s="90"/>
      <c r="FA522" s="90"/>
      <c r="FB522" s="90"/>
      <c r="FC522" s="90"/>
      <c r="FD522" s="90"/>
      <c r="FE522" s="90"/>
      <c r="FF522" s="90"/>
      <c r="FG522" s="90"/>
      <c r="FH522" s="90"/>
      <c r="FI522" s="90"/>
      <c r="FJ522" s="90"/>
      <c r="FK522" s="90"/>
      <c r="FL522" s="90"/>
      <c r="FM522" s="90"/>
      <c r="FN522" s="90"/>
      <c r="FO522" s="90"/>
      <c r="FP522" s="90"/>
      <c r="FQ522" s="90"/>
      <c r="FR522" s="90"/>
      <c r="FS522" s="90"/>
      <c r="FT522" s="90"/>
      <c r="FU522" s="90"/>
      <c r="FV522" s="90"/>
      <c r="FW522" s="90"/>
      <c r="FX522" s="90"/>
      <c r="FY522" s="90"/>
      <c r="FZ522" s="90"/>
      <c r="GA522" s="90"/>
      <c r="GB522" s="90"/>
      <c r="GC522" s="90"/>
      <c r="GD522" s="90"/>
      <c r="GE522" s="90"/>
      <c r="GF522" s="90"/>
      <c r="GG522" s="90"/>
      <c r="GH522" s="90"/>
      <c r="GI522" s="90"/>
      <c r="GJ522" s="90"/>
      <c r="GK522" s="90"/>
      <c r="GL522" s="90"/>
      <c r="GM522" s="90"/>
      <c r="GN522" s="90"/>
      <c r="GO522" s="90"/>
      <c r="GP522" s="90"/>
      <c r="GQ522" s="90"/>
      <c r="GR522" s="90"/>
      <c r="GS522" s="90"/>
      <c r="GT522" s="90"/>
      <c r="GU522" s="90"/>
      <c r="GV522" s="90"/>
      <c r="GW522" s="90"/>
      <c r="GX522" s="90"/>
      <c r="GY522" s="90"/>
      <c r="GZ522" s="90"/>
      <c r="HA522" s="90"/>
      <c r="HB522" s="90"/>
      <c r="HC522" s="90"/>
      <c r="HD522" s="90"/>
      <c r="HE522" s="90"/>
      <c r="HF522" s="90"/>
      <c r="HG522" s="90"/>
      <c r="HH522" s="90"/>
      <c r="HI522" s="90"/>
      <c r="HJ522" s="90"/>
      <c r="HK522" s="90"/>
      <c r="HL522" s="90"/>
      <c r="HM522" s="90"/>
      <c r="HN522" s="90"/>
      <c r="HO522" s="90"/>
      <c r="HP522" s="90"/>
      <c r="HQ522" s="90"/>
      <c r="HR522" s="90"/>
      <c r="HS522" s="90"/>
      <c r="HT522" s="90"/>
      <c r="HU522" s="90"/>
      <c r="HV522" s="90"/>
      <c r="HW522" s="90"/>
      <c r="HX522" s="90"/>
      <c r="HY522" s="90"/>
      <c r="HZ522" s="90"/>
      <c r="IA522" s="90"/>
      <c r="IB522" s="90"/>
      <c r="IC522" s="90"/>
      <c r="ID522" s="90"/>
      <c r="IE522" s="90"/>
      <c r="IF522" s="90"/>
      <c r="IG522" s="90"/>
      <c r="IH522" s="90"/>
      <c r="II522" s="90"/>
      <c r="IJ522" s="90"/>
      <c r="IK522" s="90"/>
      <c r="IL522" s="90"/>
      <c r="IM522" s="90"/>
      <c r="IN522" s="90"/>
      <c r="IO522" s="90"/>
      <c r="IP522" s="90"/>
      <c r="IQ522" s="90"/>
      <c r="IR522" s="90"/>
      <c r="IS522" s="90"/>
      <c r="IT522" s="90"/>
      <c r="IU522" s="90"/>
      <c r="IV522" s="90"/>
      <c r="IW522" s="90"/>
      <c r="IX522" s="90"/>
      <c r="IY522" s="90"/>
      <c r="IZ522" s="90"/>
      <c r="JA522" s="90"/>
      <c r="JB522" s="90"/>
      <c r="JC522" s="90"/>
      <c r="JD522" s="90"/>
      <c r="JE522" s="90"/>
      <c r="JF522" s="90"/>
      <c r="JG522" s="90"/>
      <c r="JH522" s="90"/>
      <c r="JI522" s="90"/>
      <c r="JJ522" s="90"/>
      <c r="JK522" s="90"/>
      <c r="JL522" s="90"/>
      <c r="JM522" s="90"/>
      <c r="JN522" s="90"/>
      <c r="JO522" s="90"/>
      <c r="JP522" s="90"/>
      <c r="JQ522" s="90"/>
      <c r="JR522" s="90"/>
      <c r="JS522" s="90"/>
      <c r="JT522" s="90"/>
      <c r="JU522" s="90"/>
      <c r="JV522" s="90"/>
      <c r="JW522" s="90"/>
      <c r="JX522" s="90"/>
      <c r="JY522" s="90"/>
      <c r="JZ522" s="90"/>
      <c r="KA522" s="90"/>
      <c r="KB522" s="90"/>
      <c r="KC522" s="90"/>
      <c r="KD522" s="90"/>
      <c r="KE522" s="90"/>
      <c r="KF522" s="90"/>
      <c r="KG522" s="90"/>
      <c r="KH522" s="90"/>
      <c r="KI522" s="90"/>
      <c r="KJ522" s="90"/>
      <c r="KK522" s="90"/>
      <c r="KL522" s="90"/>
      <c r="KM522" s="90"/>
      <c r="KN522" s="90"/>
      <c r="KO522" s="90"/>
      <c r="KP522" s="90"/>
      <c r="KQ522" s="90"/>
      <c r="KR522" s="90"/>
      <c r="KS522" s="90"/>
      <c r="KT522" s="90"/>
      <c r="KU522" s="90"/>
      <c r="KV522" s="90"/>
      <c r="KW522" s="90"/>
      <c r="KX522" s="90"/>
      <c r="KY522" s="90"/>
      <c r="KZ522" s="90"/>
      <c r="LA522" s="90"/>
      <c r="LB522" s="90"/>
      <c r="LC522" s="90"/>
      <c r="LD522" s="90"/>
      <c r="LE522" s="90"/>
      <c r="LF522" s="90"/>
      <c r="LG522" s="90"/>
      <c r="LH522" s="90"/>
      <c r="LI522" s="90"/>
      <c r="LJ522" s="90"/>
      <c r="LK522" s="90"/>
      <c r="LL522" s="90"/>
      <c r="LM522" s="90"/>
      <c r="LN522" s="90"/>
      <c r="LO522" s="90"/>
      <c r="LP522" s="90"/>
      <c r="LQ522" s="90"/>
      <c r="LR522" s="90"/>
      <c r="LS522" s="90"/>
      <c r="LT522" s="90"/>
      <c r="LU522" s="90"/>
      <c r="LV522" s="90"/>
      <c r="LW522" s="90"/>
      <c r="LX522" s="90"/>
      <c r="LY522" s="90"/>
      <c r="LZ522" s="90"/>
      <c r="MA522" s="90"/>
      <c r="MB522" s="90"/>
      <c r="MC522" s="90"/>
      <c r="MD522" s="90"/>
      <c r="ME522" s="90"/>
      <c r="MF522" s="90"/>
      <c r="MG522" s="90"/>
      <c r="MH522" s="90"/>
      <c r="MI522" s="90"/>
      <c r="MJ522" s="90"/>
      <c r="MK522" s="90"/>
      <c r="ML522" s="90"/>
      <c r="MM522" s="90"/>
      <c r="MN522" s="90"/>
      <c r="MO522" s="90"/>
      <c r="MP522" s="90"/>
      <c r="MQ522" s="90"/>
      <c r="MR522" s="90"/>
      <c r="MS522" s="90"/>
      <c r="MT522" s="90"/>
      <c r="MU522" s="90"/>
      <c r="MV522" s="90"/>
      <c r="MW522" s="90"/>
      <c r="MX522" s="90"/>
      <c r="MY522" s="90"/>
      <c r="MZ522" s="90"/>
      <c r="NA522" s="90"/>
      <c r="NB522" s="90"/>
      <c r="NC522" s="90"/>
      <c r="ND522" s="90"/>
      <c r="NE522" s="90"/>
      <c r="NF522" s="90"/>
      <c r="NG522" s="90"/>
      <c r="NH522" s="90"/>
      <c r="NI522" s="90"/>
      <c r="NJ522" s="90"/>
      <c r="NK522" s="90"/>
      <c r="NL522" s="90"/>
      <c r="NM522" s="90"/>
      <c r="NN522" s="90"/>
      <c r="NO522" s="90"/>
      <c r="NP522" s="90"/>
      <c r="NQ522" s="90"/>
      <c r="NR522" s="90"/>
      <c r="NS522" s="90"/>
      <c r="NT522" s="90"/>
      <c r="NU522" s="90"/>
      <c r="NV522" s="90"/>
      <c r="NW522" s="90"/>
      <c r="NX522" s="90"/>
      <c r="NY522" s="90"/>
      <c r="NZ522" s="90"/>
      <c r="OA522" s="90"/>
      <c r="OB522" s="90"/>
      <c r="OC522" s="90"/>
      <c r="OD522" s="90"/>
      <c r="OE522" s="90"/>
      <c r="OF522" s="90"/>
      <c r="OG522" s="90"/>
      <c r="OH522" s="90"/>
      <c r="OI522" s="90"/>
      <c r="OJ522" s="90"/>
      <c r="OK522" s="90"/>
      <c r="OL522" s="90"/>
      <c r="OM522" s="90"/>
      <c r="ON522" s="90"/>
      <c r="OO522" s="90"/>
      <c r="OP522" s="90"/>
      <c r="OQ522" s="90"/>
      <c r="OR522" s="90"/>
      <c r="OS522" s="90"/>
      <c r="OT522" s="90"/>
      <c r="OU522" s="90"/>
      <c r="OV522" s="90"/>
      <c r="OW522" s="90"/>
      <c r="OX522" s="90"/>
      <c r="OY522" s="90"/>
      <c r="OZ522" s="90"/>
      <c r="PA522" s="90"/>
      <c r="PB522" s="90"/>
      <c r="PC522" s="90"/>
      <c r="PD522" s="90"/>
      <c r="PE522" s="90"/>
      <c r="PF522" s="90"/>
      <c r="PG522" s="90"/>
      <c r="PH522" s="90"/>
      <c r="PI522" s="90"/>
      <c r="PJ522" s="90"/>
      <c r="PK522" s="90"/>
      <c r="PL522" s="90"/>
      <c r="PM522" s="90"/>
      <c r="PN522" s="90"/>
      <c r="PO522" s="90"/>
      <c r="PP522" s="90"/>
      <c r="PQ522" s="90"/>
      <c r="PR522" s="90"/>
      <c r="PS522" s="90"/>
      <c r="PT522" s="90"/>
      <c r="PU522" s="90"/>
      <c r="PV522" s="90"/>
      <c r="PW522" s="90"/>
      <c r="PX522" s="90"/>
      <c r="PY522" s="90"/>
      <c r="PZ522" s="90"/>
      <c r="QA522" s="90"/>
      <c r="QB522" s="90"/>
      <c r="QC522" s="90"/>
      <c r="QD522" s="90"/>
      <c r="QE522" s="90"/>
      <c r="QF522" s="90"/>
      <c r="QG522" s="90"/>
      <c r="QH522" s="90"/>
      <c r="QI522" s="90"/>
      <c r="QJ522" s="90"/>
      <c r="QK522" s="90"/>
      <c r="QL522" s="90"/>
      <c r="QM522" s="90"/>
      <c r="QN522" s="90"/>
      <c r="QO522" s="90"/>
      <c r="QP522" s="90"/>
      <c r="QQ522" s="90"/>
      <c r="QR522" s="90"/>
      <c r="QS522" s="90"/>
      <c r="QT522" s="90"/>
      <c r="QU522" s="90"/>
      <c r="QV522" s="90"/>
      <c r="QW522" s="90"/>
      <c r="QX522" s="90"/>
      <c r="QY522" s="90"/>
      <c r="QZ522" s="90"/>
      <c r="RA522" s="90"/>
      <c r="RB522" s="90"/>
      <c r="RC522" s="90"/>
      <c r="RD522" s="90"/>
      <c r="RE522" s="90"/>
      <c r="RF522" s="90"/>
      <c r="RG522" s="90"/>
      <c r="RH522" s="90"/>
      <c r="RI522" s="90"/>
      <c r="RJ522" s="90"/>
      <c r="RK522" s="90"/>
      <c r="RL522" s="90"/>
      <c r="RM522" s="90"/>
      <c r="RN522" s="90"/>
      <c r="RO522" s="90"/>
      <c r="RP522" s="90"/>
      <c r="RQ522" s="90"/>
      <c r="RR522" s="90"/>
      <c r="RS522" s="90"/>
      <c r="RT522" s="90"/>
      <c r="RU522" s="90"/>
      <c r="RV522" s="90"/>
      <c r="RW522" s="90"/>
      <c r="RX522" s="90"/>
      <c r="RY522" s="90"/>
      <c r="RZ522" s="90"/>
      <c r="SA522" s="90"/>
      <c r="SB522" s="90"/>
      <c r="SC522" s="90"/>
      <c r="SD522" s="90"/>
      <c r="SE522" s="90"/>
      <c r="SF522" s="90"/>
      <c r="SG522" s="90"/>
      <c r="SH522" s="90"/>
      <c r="SI522" s="90"/>
      <c r="SJ522" s="90"/>
      <c r="SK522" s="90"/>
      <c r="SL522" s="90"/>
      <c r="SM522" s="90"/>
      <c r="SN522" s="90"/>
      <c r="SO522" s="90"/>
      <c r="SP522" s="90"/>
      <c r="SQ522" s="90"/>
      <c r="SR522" s="90"/>
      <c r="SS522" s="90"/>
      <c r="ST522" s="90"/>
      <c r="SU522" s="90"/>
      <c r="SV522" s="90"/>
      <c r="SW522" s="90"/>
      <c r="SX522" s="90"/>
      <c r="SY522" s="90"/>
      <c r="SZ522" s="90"/>
      <c r="TA522" s="90"/>
      <c r="TB522" s="90"/>
      <c r="TC522" s="90"/>
      <c r="TD522" s="90"/>
      <c r="TE522" s="90"/>
      <c r="TF522" s="90"/>
      <c r="TG522" s="90"/>
      <c r="TH522" s="90"/>
      <c r="TI522" s="90"/>
      <c r="TJ522" s="90"/>
      <c r="TK522" s="90"/>
      <c r="TL522" s="90"/>
      <c r="TM522" s="90"/>
      <c r="TN522" s="90"/>
      <c r="TO522" s="90"/>
      <c r="TP522" s="90"/>
      <c r="TQ522" s="90"/>
      <c r="TR522" s="90"/>
      <c r="TS522" s="90"/>
      <c r="TT522" s="90"/>
      <c r="TU522" s="90"/>
      <c r="TV522" s="90"/>
      <c r="TW522" s="90"/>
      <c r="TX522" s="90"/>
      <c r="TY522" s="90"/>
      <c r="TZ522" s="90"/>
      <c r="UA522" s="90"/>
      <c r="UB522" s="90"/>
      <c r="UC522" s="90"/>
      <c r="UD522" s="90"/>
      <c r="UE522" s="90"/>
      <c r="UF522" s="90"/>
      <c r="UG522" s="90"/>
      <c r="UH522" s="90"/>
      <c r="UI522" s="90"/>
      <c r="UJ522" s="90"/>
      <c r="UK522" s="90"/>
      <c r="UL522" s="90"/>
      <c r="UM522" s="90"/>
      <c r="UN522" s="90"/>
      <c r="UO522" s="90"/>
      <c r="UP522" s="90"/>
      <c r="UQ522" s="90"/>
      <c r="UR522" s="90"/>
      <c r="US522" s="90"/>
      <c r="UT522" s="90"/>
      <c r="UU522" s="90"/>
      <c r="UV522" s="90"/>
      <c r="UW522" s="90"/>
      <c r="UX522" s="90"/>
      <c r="UY522" s="90"/>
      <c r="UZ522" s="90"/>
      <c r="VA522" s="90"/>
      <c r="VB522" s="90"/>
      <c r="VC522" s="90"/>
      <c r="VD522" s="90"/>
      <c r="VE522" s="90"/>
      <c r="VF522" s="90"/>
      <c r="VG522" s="90"/>
      <c r="VH522" s="90"/>
      <c r="VI522" s="90"/>
      <c r="VJ522" s="90"/>
      <c r="VK522" s="90"/>
      <c r="VL522" s="90"/>
      <c r="VM522" s="90"/>
      <c r="VN522" s="90"/>
      <c r="VO522" s="90"/>
      <c r="VP522" s="90"/>
      <c r="VQ522" s="90"/>
      <c r="VR522" s="90"/>
      <c r="VS522" s="90"/>
      <c r="VT522" s="90"/>
      <c r="VU522" s="90"/>
      <c r="VV522" s="90"/>
      <c r="VW522" s="90"/>
      <c r="VX522" s="90"/>
      <c r="VY522" s="90"/>
      <c r="VZ522" s="90"/>
      <c r="WA522" s="90"/>
      <c r="WB522" s="90"/>
      <c r="WC522" s="90"/>
      <c r="WD522" s="90"/>
      <c r="WE522" s="90"/>
      <c r="WF522" s="90"/>
      <c r="WG522" s="90"/>
      <c r="WH522" s="90"/>
      <c r="WI522" s="90"/>
      <c r="WJ522" s="90"/>
      <c r="WK522" s="90"/>
      <c r="WL522" s="90"/>
      <c r="WM522" s="90"/>
      <c r="WN522" s="90"/>
      <c r="WO522" s="90"/>
      <c r="WP522" s="90"/>
      <c r="WQ522" s="90"/>
      <c r="WR522" s="90"/>
      <c r="WS522" s="90"/>
      <c r="WT522" s="90"/>
      <c r="WU522" s="90"/>
      <c r="WV522" s="90"/>
      <c r="WW522" s="90"/>
      <c r="WX522" s="90"/>
      <c r="WY522" s="90"/>
      <c r="WZ522" s="90"/>
      <c r="XA522" s="90"/>
      <c r="XB522" s="90"/>
      <c r="XC522" s="90"/>
      <c r="XD522" s="90"/>
      <c r="XE522" s="90"/>
      <c r="XF522" s="90"/>
      <c r="XG522" s="90"/>
      <c r="XH522" s="90"/>
      <c r="XI522" s="90"/>
      <c r="XJ522" s="90"/>
      <c r="XK522" s="90"/>
      <c r="XL522" s="90"/>
      <c r="XM522" s="90"/>
      <c r="XN522" s="90"/>
      <c r="XO522" s="90"/>
      <c r="XP522" s="90"/>
      <c r="XQ522" s="90"/>
      <c r="XR522" s="90"/>
      <c r="XS522" s="90"/>
      <c r="XT522" s="90"/>
      <c r="XU522" s="90"/>
      <c r="XV522" s="90"/>
      <c r="XW522" s="90"/>
      <c r="XX522" s="90"/>
      <c r="XY522" s="90"/>
      <c r="XZ522" s="90"/>
      <c r="YA522" s="90"/>
      <c r="YB522" s="90"/>
      <c r="YC522" s="90"/>
      <c r="YD522" s="90"/>
      <c r="YE522" s="90"/>
      <c r="YF522" s="90"/>
      <c r="YG522" s="90"/>
      <c r="YH522" s="90"/>
      <c r="YI522" s="90"/>
      <c r="YJ522" s="90"/>
      <c r="YK522" s="90"/>
      <c r="YL522" s="90"/>
      <c r="YM522" s="90"/>
      <c r="YN522" s="90"/>
      <c r="YO522" s="90"/>
      <c r="YP522" s="90"/>
      <c r="YQ522" s="90"/>
      <c r="YR522" s="90"/>
      <c r="YS522" s="90"/>
      <c r="YT522" s="90"/>
      <c r="YU522" s="90"/>
      <c r="YV522" s="90"/>
      <c r="YW522" s="90"/>
      <c r="YX522" s="90"/>
      <c r="YY522" s="90"/>
      <c r="YZ522" s="90"/>
      <c r="ZA522" s="90"/>
      <c r="ZB522" s="90"/>
      <c r="ZC522" s="90"/>
      <c r="ZD522" s="90"/>
      <c r="ZE522" s="90"/>
      <c r="ZF522" s="90"/>
      <c r="ZG522" s="90"/>
      <c r="ZH522" s="90"/>
      <c r="ZI522" s="90"/>
      <c r="ZJ522" s="90"/>
      <c r="ZK522" s="90"/>
      <c r="ZL522" s="90"/>
      <c r="ZM522" s="90"/>
      <c r="ZN522" s="90"/>
      <c r="ZO522" s="90"/>
      <c r="ZP522" s="90"/>
      <c r="ZQ522" s="90"/>
      <c r="ZR522" s="90"/>
      <c r="ZS522" s="90"/>
      <c r="ZT522" s="90"/>
      <c r="ZU522" s="90"/>
      <c r="ZV522" s="90"/>
      <c r="ZW522" s="90"/>
      <c r="ZX522" s="90"/>
      <c r="ZY522" s="90"/>
      <c r="ZZ522" s="90"/>
      <c r="AAA522" s="90"/>
      <c r="AAB522" s="90"/>
      <c r="AAC522" s="90"/>
      <c r="AAD522" s="90"/>
      <c r="AAE522" s="90"/>
      <c r="AAF522" s="90"/>
      <c r="AAG522" s="90"/>
      <c r="AAH522" s="90"/>
      <c r="AAI522" s="90"/>
      <c r="AAJ522" s="90"/>
      <c r="AAK522" s="90"/>
      <c r="AAL522" s="90"/>
      <c r="AAM522" s="90"/>
      <c r="AAN522" s="90"/>
      <c r="AAO522" s="90"/>
      <c r="AAP522" s="90"/>
      <c r="AAQ522" s="90"/>
      <c r="AAR522" s="90"/>
      <c r="AAS522" s="90"/>
      <c r="AAT522" s="90"/>
      <c r="AAU522" s="90"/>
      <c r="AAV522" s="90"/>
      <c r="AAW522" s="90"/>
      <c r="AAX522" s="90"/>
      <c r="AAY522" s="90"/>
      <c r="AAZ522" s="90"/>
      <c r="ABA522" s="90"/>
      <c r="ABB522" s="90"/>
      <c r="ABC522" s="90"/>
      <c r="ABD522" s="90"/>
      <c r="ABE522" s="90"/>
      <c r="ABF522" s="90"/>
      <c r="ABG522" s="90"/>
      <c r="ABH522" s="90"/>
      <c r="ABI522" s="90"/>
      <c r="ABJ522" s="90"/>
      <c r="ABK522" s="90"/>
      <c r="ABL522" s="90"/>
      <c r="ABM522" s="90"/>
      <c r="ABN522" s="90"/>
      <c r="ABO522" s="90"/>
      <c r="ABP522" s="90"/>
      <c r="ABQ522" s="90"/>
      <c r="ABR522" s="90"/>
      <c r="ABS522" s="90"/>
      <c r="ABT522" s="90"/>
      <c r="ABU522" s="90"/>
      <c r="ABV522" s="90"/>
      <c r="ABW522" s="90"/>
      <c r="ABX522" s="90"/>
      <c r="ABY522" s="90"/>
      <c r="ABZ522" s="90"/>
      <c r="ACA522" s="90"/>
      <c r="ACB522" s="90"/>
      <c r="ACC522" s="90"/>
      <c r="ACD522" s="90"/>
      <c r="ACE522" s="90"/>
      <c r="ACF522" s="90"/>
      <c r="ACG522" s="90"/>
      <c r="ACH522" s="90"/>
      <c r="ACI522" s="90"/>
      <c r="ACJ522" s="90"/>
      <c r="ACK522" s="90"/>
      <c r="ACL522" s="90"/>
      <c r="ACM522" s="90"/>
      <c r="ACN522" s="90"/>
      <c r="ACO522" s="90"/>
      <c r="ACP522" s="90"/>
      <c r="ACQ522" s="90"/>
      <c r="ACR522" s="90"/>
      <c r="ACS522" s="90"/>
      <c r="ACT522" s="90"/>
      <c r="ACU522" s="90"/>
      <c r="ACV522" s="90"/>
      <c r="ACW522" s="90"/>
      <c r="ACX522" s="90"/>
      <c r="ACY522" s="90"/>
      <c r="ACZ522" s="90"/>
      <c r="ADA522" s="90"/>
      <c r="ADB522" s="90"/>
      <c r="ADC522" s="90"/>
      <c r="ADD522" s="90"/>
      <c r="ADE522" s="90"/>
      <c r="ADF522" s="90"/>
      <c r="ADG522" s="90"/>
      <c r="ADH522" s="90"/>
      <c r="ADI522" s="90"/>
      <c r="ADJ522" s="90"/>
      <c r="ADK522" s="90"/>
      <c r="ADL522" s="90"/>
      <c r="ADM522" s="90"/>
      <c r="ADN522" s="90"/>
      <c r="ADO522" s="90"/>
      <c r="ADP522" s="90"/>
      <c r="ADQ522" s="90"/>
      <c r="ADR522" s="90"/>
      <c r="ADS522" s="90"/>
      <c r="ADT522" s="90"/>
      <c r="ADU522" s="90"/>
      <c r="ADV522" s="90"/>
      <c r="ADW522" s="90"/>
      <c r="ADX522" s="90"/>
      <c r="ADY522" s="90"/>
      <c r="ADZ522" s="90"/>
      <c r="AEA522" s="90"/>
      <c r="AEB522" s="90"/>
      <c r="AEC522" s="90"/>
      <c r="AED522" s="90"/>
      <c r="AEE522" s="90"/>
      <c r="AEF522" s="90"/>
      <c r="AEG522" s="90"/>
      <c r="AEH522" s="90"/>
      <c r="AEI522" s="90"/>
      <c r="AEJ522" s="90"/>
      <c r="AEK522" s="90"/>
      <c r="AEL522" s="90"/>
      <c r="AEM522" s="90"/>
      <c r="AEN522" s="90"/>
      <c r="AEO522" s="90"/>
      <c r="AEP522" s="90"/>
      <c r="AEQ522" s="90"/>
      <c r="AER522" s="90"/>
      <c r="AES522" s="90"/>
      <c r="AET522" s="90"/>
      <c r="AEU522" s="90"/>
      <c r="AEV522" s="90"/>
      <c r="AEW522" s="90"/>
      <c r="AEX522" s="90"/>
      <c r="AEY522" s="90"/>
      <c r="AEZ522" s="90"/>
      <c r="AFA522" s="90"/>
      <c r="AFB522" s="90"/>
      <c r="AFC522" s="90"/>
      <c r="AFD522" s="90"/>
      <c r="AFE522" s="90"/>
      <c r="AFF522" s="90"/>
      <c r="AFG522" s="90"/>
      <c r="AFH522" s="90"/>
      <c r="AFI522" s="90"/>
      <c r="AFJ522" s="90"/>
      <c r="AFK522" s="90"/>
      <c r="AFL522" s="90"/>
      <c r="AFM522" s="90"/>
      <c r="AFN522" s="90"/>
      <c r="AFO522" s="90"/>
      <c r="AFP522" s="90"/>
      <c r="AFQ522" s="90"/>
      <c r="AFR522" s="90"/>
      <c r="AFS522" s="90"/>
      <c r="AFT522" s="90"/>
      <c r="AFU522" s="90"/>
      <c r="AFV522" s="90"/>
      <c r="AFW522" s="90"/>
      <c r="AFX522" s="90"/>
      <c r="AFY522" s="90"/>
      <c r="AFZ522" s="90"/>
      <c r="AGA522" s="90"/>
      <c r="AGB522" s="90"/>
      <c r="AGC522" s="90"/>
      <c r="AGD522" s="90"/>
      <c r="AGE522" s="90"/>
      <c r="AGF522" s="90"/>
      <c r="AGG522" s="90"/>
      <c r="AGH522" s="90"/>
      <c r="AGI522" s="90"/>
      <c r="AGJ522" s="90"/>
      <c r="AGK522" s="90"/>
      <c r="AGL522" s="90"/>
      <c r="AGM522" s="90"/>
      <c r="AGN522" s="90"/>
      <c r="AGO522" s="90"/>
      <c r="AGP522" s="90"/>
      <c r="AGQ522" s="90"/>
      <c r="AGR522" s="90"/>
      <c r="AGS522" s="90"/>
      <c r="AGT522" s="90"/>
      <c r="AGU522" s="90"/>
      <c r="AGV522" s="90"/>
      <c r="AGW522" s="90"/>
      <c r="AGX522" s="90"/>
      <c r="AGY522" s="90"/>
      <c r="AGZ522" s="90"/>
      <c r="AHA522" s="90"/>
      <c r="AHB522" s="90"/>
      <c r="AHC522" s="90"/>
      <c r="AHD522" s="90"/>
      <c r="AHE522" s="90"/>
      <c r="AHF522" s="90"/>
      <c r="AHG522" s="90"/>
      <c r="AHH522" s="90"/>
      <c r="AHI522" s="90"/>
      <c r="AHJ522" s="90"/>
      <c r="AHK522" s="90"/>
      <c r="AHL522" s="90"/>
      <c r="AHM522" s="90"/>
      <c r="AHN522" s="90"/>
      <c r="AHO522" s="90"/>
      <c r="AHP522" s="90"/>
      <c r="AHQ522" s="90"/>
      <c r="AHR522" s="90"/>
      <c r="AHS522" s="90"/>
      <c r="AHT522" s="90"/>
      <c r="AHU522" s="90"/>
      <c r="AHV522" s="90"/>
      <c r="AHW522" s="90"/>
      <c r="AHX522" s="90"/>
      <c r="AHY522" s="90"/>
      <c r="AHZ522" s="90"/>
      <c r="AIA522" s="90"/>
      <c r="AIB522" s="90"/>
      <c r="AIC522" s="90"/>
      <c r="AID522" s="90"/>
      <c r="AIE522" s="90"/>
      <c r="AIF522" s="90"/>
      <c r="AIG522" s="90"/>
      <c r="AIH522" s="90"/>
      <c r="AII522" s="90"/>
      <c r="AIJ522" s="90"/>
      <c r="AIK522" s="90"/>
      <c r="AIL522" s="90"/>
      <c r="AIM522" s="90"/>
      <c r="AIN522" s="90"/>
      <c r="AIO522" s="90"/>
      <c r="AIP522" s="90"/>
      <c r="AIQ522" s="90"/>
      <c r="AIR522" s="90"/>
      <c r="AIS522" s="90"/>
      <c r="AIT522" s="90"/>
      <c r="AIU522" s="90"/>
      <c r="AIV522" s="90"/>
      <c r="AIW522" s="90"/>
      <c r="AIX522" s="90"/>
      <c r="AIY522" s="90"/>
      <c r="AIZ522" s="90"/>
      <c r="AJA522" s="90"/>
      <c r="AJB522" s="90"/>
      <c r="AJC522" s="90"/>
      <c r="AJD522" s="90"/>
      <c r="AJE522" s="90"/>
      <c r="AJF522" s="90"/>
      <c r="AJG522" s="90"/>
      <c r="AJH522" s="90"/>
      <c r="AJI522" s="90"/>
      <c r="AJJ522" s="90"/>
      <c r="AJK522" s="90"/>
      <c r="AJL522" s="90"/>
      <c r="AJM522" s="90"/>
      <c r="AJN522" s="90"/>
      <c r="AJO522" s="90"/>
      <c r="AJP522" s="90"/>
      <c r="AJQ522" s="90"/>
      <c r="AJR522" s="90"/>
      <c r="AJS522" s="90"/>
      <c r="AJT522" s="90"/>
      <c r="AJU522" s="90"/>
      <c r="AJV522" s="90"/>
      <c r="AJW522" s="90"/>
      <c r="AJX522" s="90"/>
      <c r="AJY522" s="90"/>
      <c r="AJZ522" s="90"/>
      <c r="AKA522" s="90"/>
      <c r="AKB522" s="90"/>
      <c r="AKC522" s="90"/>
      <c r="AKD522" s="90"/>
      <c r="AKE522" s="90"/>
      <c r="AKF522" s="90"/>
      <c r="AKG522" s="90"/>
      <c r="AKH522" s="90"/>
      <c r="AKI522" s="90"/>
      <c r="AKJ522" s="90"/>
      <c r="AKK522" s="90"/>
      <c r="AKL522" s="90"/>
      <c r="AKM522" s="90"/>
      <c r="AKN522" s="90"/>
      <c r="AKO522" s="90"/>
      <c r="AKP522" s="90"/>
      <c r="AKQ522" s="90"/>
      <c r="AKR522" s="90"/>
      <c r="AKS522" s="90"/>
      <c r="AKT522" s="90"/>
      <c r="AKU522" s="90"/>
      <c r="AKV522" s="90"/>
      <c r="AKW522" s="90"/>
      <c r="AKX522" s="90"/>
      <c r="AKY522" s="90"/>
      <c r="AKZ522" s="90"/>
      <c r="ALA522" s="90"/>
      <c r="ALB522" s="90"/>
      <c r="ALC522" s="90"/>
      <c r="ALD522" s="90"/>
      <c r="ALE522" s="90"/>
      <c r="ALF522" s="90"/>
      <c r="ALG522" s="90"/>
      <c r="ALH522" s="90"/>
      <c r="ALI522" s="90"/>
      <c r="ALJ522" s="90"/>
      <c r="ALK522" s="90"/>
      <c r="ALL522" s="90"/>
      <c r="ALM522" s="90"/>
      <c r="ALN522" s="90"/>
      <c r="ALO522" s="90"/>
      <c r="ALP522" s="90"/>
      <c r="ALQ522" s="90"/>
      <c r="ALR522" s="90"/>
      <c r="ALS522" s="90"/>
      <c r="ALT522" s="90"/>
      <c r="ALU522" s="90"/>
      <c r="ALV522" s="90"/>
      <c r="ALW522" s="90"/>
      <c r="ALX522" s="90"/>
      <c r="ALY522" s="90"/>
      <c r="ALZ522" s="90"/>
      <c r="AMA522" s="90"/>
      <c r="AMB522" s="90"/>
      <c r="AMC522" s="90"/>
      <c r="AMD522" s="90"/>
      <c r="AME522" s="90"/>
      <c r="AMF522" s="90"/>
      <c r="AMG522" s="90"/>
      <c r="AMH522" s="90"/>
    </row>
    <row r="523" spans="1:1022" ht="74.099999999999994" customHeight="1">
      <c r="A523" s="395">
        <v>153</v>
      </c>
      <c r="B523" s="433" t="s">
        <v>712</v>
      </c>
      <c r="C523" s="367"/>
      <c r="D523" s="433" t="s">
        <v>396</v>
      </c>
      <c r="E523" s="433" t="s">
        <v>453</v>
      </c>
      <c r="F523" s="427"/>
      <c r="G523" s="367"/>
      <c r="H523" s="368"/>
      <c r="I523" s="369"/>
      <c r="J523" s="136" t="s">
        <v>735</v>
      </c>
      <c r="K523" s="115" t="s">
        <v>2376</v>
      </c>
      <c r="L523" s="369"/>
      <c r="M523" s="425"/>
      <c r="N523" s="374"/>
      <c r="O523" s="369"/>
      <c r="P523" s="391"/>
      <c r="Q523" s="385"/>
      <c r="R523" s="393"/>
      <c r="S523" s="394"/>
      <c r="T523" s="385"/>
      <c r="U523" s="404"/>
      <c r="V523" s="136" t="s">
        <v>112</v>
      </c>
      <c r="W523" s="116" t="s">
        <v>2377</v>
      </c>
      <c r="X523" s="117" t="s">
        <v>2378</v>
      </c>
      <c r="Y523" s="118" t="s">
        <v>2374</v>
      </c>
      <c r="Z523" s="134" t="s">
        <v>830</v>
      </c>
      <c r="AA523" s="120" t="str">
        <f t="shared" si="454"/>
        <v>Impacto</v>
      </c>
      <c r="AB523" s="121" t="s">
        <v>808</v>
      </c>
      <c r="AC523" s="121" t="s">
        <v>728</v>
      </c>
      <c r="AD523" s="122" t="str">
        <f t="shared" si="452"/>
        <v>25%</v>
      </c>
      <c r="AE523" s="121" t="s">
        <v>729</v>
      </c>
      <c r="AF523" s="121" t="s">
        <v>730</v>
      </c>
      <c r="AG523" s="121" t="s">
        <v>731</v>
      </c>
      <c r="AH523" s="123">
        <f>IFERROR(IF(AND(AA522="Probabilidad",AA523="Probabilidad"),(AI522-(+AI522*AD523)),IF(AND(AA523="Probabilidad",AA522="Impacto"),(AI522-(+AI522*AD523)),IF(AA523="Impacto",AI522,""))),"")</f>
        <v>0.6</v>
      </c>
      <c r="AI523" s="122">
        <f t="shared" si="453"/>
        <v>0.6</v>
      </c>
      <c r="AJ523" s="387"/>
      <c r="AK523" s="388"/>
      <c r="AL523" s="124">
        <f t="shared" ref="AL523:AL528" si="721">IFERROR(IF(AND(AA522="Impacto",AA523="Impacto"),(AL522-(+AL522*AD523)),IF(AND(AA523="Impacto",AA522="Probabilidad"),(AL522-(+AL522*AD523)),IF(AA523="Probabilidad",AL522,""))),"")</f>
        <v>0.45000000000000007</v>
      </c>
      <c r="AM523" s="389"/>
      <c r="AN523" s="388"/>
      <c r="AO523" s="384"/>
      <c r="AP523" s="367"/>
      <c r="AQ523" s="120" t="s">
        <v>118</v>
      </c>
      <c r="AR523" s="119" t="s">
        <v>2379</v>
      </c>
      <c r="AS523" s="119" t="s">
        <v>830</v>
      </c>
      <c r="AT523" s="135" t="s">
        <v>747</v>
      </c>
      <c r="AU523" s="127" t="s">
        <v>733</v>
      </c>
      <c r="AV523" s="371"/>
      <c r="AW523" s="142" t="s">
        <v>112</v>
      </c>
      <c r="AX523" s="264" t="s">
        <v>2866</v>
      </c>
      <c r="AY523" s="265" t="s">
        <v>3778</v>
      </c>
      <c r="AZ523" s="265" t="s">
        <v>3779</v>
      </c>
      <c r="BA523" s="143" t="s">
        <v>118</v>
      </c>
      <c r="BB523" s="264" t="s">
        <v>2866</v>
      </c>
      <c r="BC523" s="300" t="s">
        <v>3778</v>
      </c>
      <c r="BD523" s="300" t="s">
        <v>3779</v>
      </c>
      <c r="BE523" s="373"/>
      <c r="BF523" s="374"/>
      <c r="BG523" s="374"/>
      <c r="BH523" s="131"/>
    </row>
    <row r="524" spans="1:1022" ht="45" customHeight="1">
      <c r="A524" s="395">
        <v>153</v>
      </c>
      <c r="B524" s="433" t="s">
        <v>712</v>
      </c>
      <c r="C524" s="367"/>
      <c r="D524" s="433" t="s">
        <v>396</v>
      </c>
      <c r="E524" s="433" t="s">
        <v>453</v>
      </c>
      <c r="F524" s="427"/>
      <c r="G524" s="367"/>
      <c r="H524" s="368"/>
      <c r="I524" s="369"/>
      <c r="J524" s="136" t="s">
        <v>741</v>
      </c>
      <c r="K524" s="115"/>
      <c r="L524" s="369"/>
      <c r="M524" s="425"/>
      <c r="N524" s="374"/>
      <c r="O524" s="369"/>
      <c r="P524" s="391"/>
      <c r="Q524" s="385"/>
      <c r="R524" s="393"/>
      <c r="S524" s="394"/>
      <c r="T524" s="385"/>
      <c r="U524" s="404"/>
      <c r="V524" s="136" t="s">
        <v>124</v>
      </c>
      <c r="W524" s="116"/>
      <c r="X524" s="117"/>
      <c r="Y524" s="118"/>
      <c r="Z524" s="116"/>
      <c r="AA524" s="120" t="str">
        <f t="shared" si="454"/>
        <v/>
      </c>
      <c r="AB524" s="121"/>
      <c r="AC524" s="121"/>
      <c r="AD524" s="122" t="str">
        <f t="shared" si="452"/>
        <v/>
      </c>
      <c r="AE524" s="121"/>
      <c r="AF524" s="121"/>
      <c r="AG524" s="121"/>
      <c r="AH524" s="123" t="str">
        <f t="shared" ref="AH524:AH528" si="722">IFERROR(IF(AND(AA523="Probabilidad",AA524="Probabilidad"),(AI523-(+AI523*AD524)),IF(AND(AA524="Probabilidad",AA523="Impacto"),(AI523-(+AI523*AD524)),IF(AA524="Impacto",AI523,""))),"")</f>
        <v/>
      </c>
      <c r="AI524" s="122" t="str">
        <f t="shared" si="453"/>
        <v/>
      </c>
      <c r="AJ524" s="387"/>
      <c r="AK524" s="388"/>
      <c r="AL524" s="124" t="str">
        <f t="shared" si="721"/>
        <v/>
      </c>
      <c r="AM524" s="389"/>
      <c r="AN524" s="388"/>
      <c r="AO524" s="384"/>
      <c r="AP524" s="367"/>
      <c r="AQ524" s="120" t="s">
        <v>128</v>
      </c>
      <c r="AR524" s="119"/>
      <c r="AS524" s="119"/>
      <c r="AT524" s="126"/>
      <c r="AU524" s="119"/>
      <c r="AV524" s="371"/>
      <c r="AW524" s="142" t="s">
        <v>124</v>
      </c>
      <c r="AX524" s="128"/>
      <c r="AY524" s="129"/>
      <c r="AZ524" s="130"/>
      <c r="BA524" s="143" t="s">
        <v>128</v>
      </c>
      <c r="BB524" s="128"/>
      <c r="BC524" s="128"/>
      <c r="BD524" s="128"/>
      <c r="BE524" s="373"/>
      <c r="BF524" s="374"/>
      <c r="BG524" s="374"/>
      <c r="BH524" s="131"/>
    </row>
    <row r="525" spans="1:1022" ht="30" customHeight="1">
      <c r="A525" s="395">
        <v>153</v>
      </c>
      <c r="B525" s="433" t="s">
        <v>712</v>
      </c>
      <c r="C525" s="367"/>
      <c r="D525" s="433" t="s">
        <v>396</v>
      </c>
      <c r="E525" s="433" t="s">
        <v>453</v>
      </c>
      <c r="F525" s="427"/>
      <c r="G525" s="367"/>
      <c r="H525" s="368"/>
      <c r="I525" s="369"/>
      <c r="J525" s="136" t="s">
        <v>749</v>
      </c>
      <c r="K525" s="115"/>
      <c r="L525" s="369"/>
      <c r="M525" s="425"/>
      <c r="N525" s="374"/>
      <c r="O525" s="369"/>
      <c r="P525" s="391"/>
      <c r="Q525" s="385"/>
      <c r="R525" s="393"/>
      <c r="S525" s="394"/>
      <c r="T525" s="385"/>
      <c r="U525" s="404"/>
      <c r="V525" s="136" t="s">
        <v>131</v>
      </c>
      <c r="W525" s="116"/>
      <c r="X525" s="117"/>
      <c r="Y525" s="118"/>
      <c r="Z525" s="116"/>
      <c r="AA525" s="120" t="str">
        <f t="shared" si="454"/>
        <v/>
      </c>
      <c r="AB525" s="121"/>
      <c r="AC525" s="121"/>
      <c r="AD525" s="122" t="str">
        <f t="shared" si="452"/>
        <v/>
      </c>
      <c r="AE525" s="121"/>
      <c r="AF525" s="121"/>
      <c r="AG525" s="121"/>
      <c r="AH525" s="123" t="str">
        <f t="shared" si="722"/>
        <v/>
      </c>
      <c r="AI525" s="122" t="str">
        <f t="shared" si="453"/>
        <v/>
      </c>
      <c r="AJ525" s="387"/>
      <c r="AK525" s="388"/>
      <c r="AL525" s="124" t="str">
        <f t="shared" si="721"/>
        <v/>
      </c>
      <c r="AM525" s="389"/>
      <c r="AN525" s="388"/>
      <c r="AO525" s="384"/>
      <c r="AP525" s="367"/>
      <c r="AQ525" s="120" t="s">
        <v>136</v>
      </c>
      <c r="AR525" s="119"/>
      <c r="AS525" s="119"/>
      <c r="AT525" s="126"/>
      <c r="AU525" s="119"/>
      <c r="AV525" s="371"/>
      <c r="AW525" s="142" t="s">
        <v>131</v>
      </c>
      <c r="AX525" s="128"/>
      <c r="AY525" s="129"/>
      <c r="AZ525" s="130"/>
      <c r="BA525" s="143" t="s">
        <v>136</v>
      </c>
      <c r="BB525" s="128"/>
      <c r="BC525" s="128"/>
      <c r="BD525" s="128"/>
      <c r="BE525" s="373"/>
      <c r="BF525" s="374"/>
      <c r="BG525" s="374"/>
      <c r="BH525" s="131"/>
    </row>
    <row r="526" spans="1:1022" ht="18.95" customHeight="1">
      <c r="A526" s="395">
        <v>153</v>
      </c>
      <c r="B526" s="433" t="s">
        <v>712</v>
      </c>
      <c r="C526" s="367"/>
      <c r="D526" s="433" t="s">
        <v>396</v>
      </c>
      <c r="E526" s="433" t="s">
        <v>453</v>
      </c>
      <c r="F526" s="427"/>
      <c r="G526" s="367"/>
      <c r="H526" s="368"/>
      <c r="I526" s="369"/>
      <c r="J526" s="136" t="s">
        <v>756</v>
      </c>
      <c r="K526" s="115"/>
      <c r="L526" s="369"/>
      <c r="M526" s="425"/>
      <c r="N526" s="374"/>
      <c r="O526" s="369"/>
      <c r="P526" s="391"/>
      <c r="Q526" s="385"/>
      <c r="R526" s="393"/>
      <c r="S526" s="394"/>
      <c r="T526" s="385"/>
      <c r="U526" s="404"/>
      <c r="V526" s="136" t="s">
        <v>139</v>
      </c>
      <c r="W526" s="116"/>
      <c r="X526" s="117"/>
      <c r="Y526" s="118"/>
      <c r="Z526" s="116"/>
      <c r="AA526" s="120" t="str">
        <f t="shared" si="454"/>
        <v/>
      </c>
      <c r="AB526" s="121"/>
      <c r="AC526" s="121"/>
      <c r="AD526" s="122" t="str">
        <f t="shared" si="452"/>
        <v/>
      </c>
      <c r="AE526" s="121"/>
      <c r="AF526" s="121"/>
      <c r="AG526" s="121"/>
      <c r="AH526" s="123" t="str">
        <f t="shared" si="722"/>
        <v/>
      </c>
      <c r="AI526" s="122" t="str">
        <f t="shared" si="453"/>
        <v/>
      </c>
      <c r="AJ526" s="387"/>
      <c r="AK526" s="388"/>
      <c r="AL526" s="124" t="str">
        <f t="shared" si="721"/>
        <v/>
      </c>
      <c r="AM526" s="389"/>
      <c r="AN526" s="388"/>
      <c r="AO526" s="384"/>
      <c r="AP526" s="367"/>
      <c r="AQ526" s="120" t="s">
        <v>145</v>
      </c>
      <c r="AR526" s="119"/>
      <c r="AS526" s="119"/>
      <c r="AT526" s="126"/>
      <c r="AU526" s="119"/>
      <c r="AV526" s="371"/>
      <c r="AW526" s="142" t="s">
        <v>139</v>
      </c>
      <c r="AX526" s="128"/>
      <c r="AY526" s="129"/>
      <c r="AZ526" s="130"/>
      <c r="BA526" s="143" t="s">
        <v>145</v>
      </c>
      <c r="BB526" s="128"/>
      <c r="BC526" s="128"/>
      <c r="BD526" s="128"/>
      <c r="BE526" s="373"/>
      <c r="BF526" s="374"/>
      <c r="BG526" s="374"/>
      <c r="BH526" s="131"/>
    </row>
    <row r="527" spans="1:1022" ht="18.95" customHeight="1">
      <c r="A527" s="395">
        <v>153</v>
      </c>
      <c r="B527" s="433" t="s">
        <v>712</v>
      </c>
      <c r="C527" s="367"/>
      <c r="D527" s="433" t="s">
        <v>396</v>
      </c>
      <c r="E527" s="433" t="s">
        <v>453</v>
      </c>
      <c r="F527" s="427"/>
      <c r="G527" s="367"/>
      <c r="H527" s="368"/>
      <c r="I527" s="369"/>
      <c r="J527" s="136" t="s">
        <v>757</v>
      </c>
      <c r="K527" s="115"/>
      <c r="L527" s="369"/>
      <c r="M527" s="425"/>
      <c r="N527" s="374"/>
      <c r="O527" s="369"/>
      <c r="P527" s="391"/>
      <c r="Q527" s="385"/>
      <c r="R527" s="393"/>
      <c r="S527" s="394"/>
      <c r="T527" s="385"/>
      <c r="U527" s="404"/>
      <c r="V527" s="136" t="s">
        <v>150</v>
      </c>
      <c r="W527" s="116"/>
      <c r="X527" s="117"/>
      <c r="Y527" s="118"/>
      <c r="Z527" s="116"/>
      <c r="AA527" s="120" t="str">
        <f t="shared" si="454"/>
        <v/>
      </c>
      <c r="AB527" s="121"/>
      <c r="AC527" s="121"/>
      <c r="AD527" s="122" t="str">
        <f t="shared" si="452"/>
        <v/>
      </c>
      <c r="AE527" s="121"/>
      <c r="AF527" s="121"/>
      <c r="AG527" s="121"/>
      <c r="AH527" s="123" t="str">
        <f t="shared" si="722"/>
        <v/>
      </c>
      <c r="AI527" s="122" t="str">
        <f t="shared" si="453"/>
        <v/>
      </c>
      <c r="AJ527" s="387"/>
      <c r="AK527" s="388"/>
      <c r="AL527" s="124" t="str">
        <f t="shared" si="721"/>
        <v/>
      </c>
      <c r="AM527" s="389"/>
      <c r="AN527" s="388"/>
      <c r="AO527" s="384"/>
      <c r="AP527" s="367"/>
      <c r="AQ527" s="120" t="s">
        <v>155</v>
      </c>
      <c r="AR527" s="119"/>
      <c r="AS527" s="119"/>
      <c r="AT527" s="126"/>
      <c r="AU527" s="119"/>
      <c r="AV527" s="371"/>
      <c r="AW527" s="142" t="s">
        <v>150</v>
      </c>
      <c r="AX527" s="128"/>
      <c r="AY527" s="129"/>
      <c r="AZ527" s="130"/>
      <c r="BA527" s="143" t="s">
        <v>155</v>
      </c>
      <c r="BB527" s="128"/>
      <c r="BC527" s="128"/>
      <c r="BD527" s="128"/>
      <c r="BE527" s="373"/>
      <c r="BF527" s="374"/>
      <c r="BG527" s="374"/>
      <c r="BH527" s="131"/>
    </row>
    <row r="528" spans="1:1022" ht="23.1" customHeight="1">
      <c r="A528" s="395">
        <v>153</v>
      </c>
      <c r="B528" s="434" t="s">
        <v>712</v>
      </c>
      <c r="C528" s="367"/>
      <c r="D528" s="434" t="s">
        <v>396</v>
      </c>
      <c r="E528" s="434" t="s">
        <v>453</v>
      </c>
      <c r="F528" s="427"/>
      <c r="G528" s="367"/>
      <c r="H528" s="368"/>
      <c r="I528" s="369"/>
      <c r="J528" s="136" t="s">
        <v>758</v>
      </c>
      <c r="K528" s="115"/>
      <c r="L528" s="369"/>
      <c r="M528" s="425"/>
      <c r="N528" s="374"/>
      <c r="O528" s="369"/>
      <c r="P528" s="392"/>
      <c r="Q528" s="385"/>
      <c r="R528" s="393"/>
      <c r="S528" s="394"/>
      <c r="T528" s="385"/>
      <c r="U528" s="405"/>
      <c r="V528" s="136" t="s">
        <v>161</v>
      </c>
      <c r="W528" s="116"/>
      <c r="X528" s="117"/>
      <c r="Y528" s="118"/>
      <c r="Z528" s="116"/>
      <c r="AA528" s="120" t="str">
        <f t="shared" si="454"/>
        <v/>
      </c>
      <c r="AB528" s="121"/>
      <c r="AC528" s="121"/>
      <c r="AD528" s="122" t="str">
        <f t="shared" si="452"/>
        <v/>
      </c>
      <c r="AE528" s="121"/>
      <c r="AF528" s="121"/>
      <c r="AG528" s="121"/>
      <c r="AH528" s="123" t="str">
        <f t="shared" si="722"/>
        <v/>
      </c>
      <c r="AI528" s="122" t="str">
        <f t="shared" si="453"/>
        <v/>
      </c>
      <c r="AJ528" s="387"/>
      <c r="AK528" s="388"/>
      <c r="AL528" s="124" t="str">
        <f t="shared" si="721"/>
        <v/>
      </c>
      <c r="AM528" s="389"/>
      <c r="AN528" s="388"/>
      <c r="AO528" s="384"/>
      <c r="AP528" s="367"/>
      <c r="AQ528" s="120" t="s">
        <v>162</v>
      </c>
      <c r="AR528" s="119"/>
      <c r="AS528" s="119"/>
      <c r="AT528" s="126"/>
      <c r="AU528" s="119"/>
      <c r="AV528" s="372"/>
      <c r="AW528" s="142" t="s">
        <v>161</v>
      </c>
      <c r="AX528" s="128"/>
      <c r="AY528" s="129"/>
      <c r="AZ528" s="130"/>
      <c r="BA528" s="143" t="s">
        <v>162</v>
      </c>
      <c r="BB528" s="128"/>
      <c r="BC528" s="128"/>
      <c r="BD528" s="128"/>
      <c r="BE528" s="373"/>
      <c r="BF528" s="374"/>
      <c r="BG528" s="374"/>
      <c r="BH528" s="131"/>
    </row>
    <row r="529" spans="1:1023" s="144" customFormat="1" ht="267.75" customHeight="1">
      <c r="A529" s="429">
        <v>154</v>
      </c>
      <c r="B529" s="432" t="s">
        <v>712</v>
      </c>
      <c r="C529" s="367" t="s">
        <v>713</v>
      </c>
      <c r="D529" s="432" t="s">
        <v>396</v>
      </c>
      <c r="E529" s="432" t="s">
        <v>476</v>
      </c>
      <c r="F529" s="438" t="s">
        <v>1026</v>
      </c>
      <c r="G529" s="412" t="s">
        <v>2380</v>
      </c>
      <c r="H529" s="415" t="str">
        <f>IF(B529="Seguridad_Información","Posibilidad de "&amp;C529&amp;"con "&amp;M529&amp;" "&amp;"por"&amp;" "&amp;I529&amp;" "&amp;"debido a"&amp;" "&amp;L529,"Posibilidad de"&amp;" "&amp;M529&amp;" "&amp;"por"&amp;" "&amp;I529&amp;" debido a"&amp;" "&amp;L529)</f>
        <v xml:space="preserve">Posibilidad de Afectación Económica y Reputacional por gestionar de manera tardía la destrucción de activos  debido a la complejidad normativa que limita a los prestadores de servicio y los altos costos administrativos y operacionales </v>
      </c>
      <c r="I529" s="418" t="s">
        <v>2381</v>
      </c>
      <c r="J529" s="136" t="s">
        <v>717</v>
      </c>
      <c r="K529" s="137" t="s">
        <v>2382</v>
      </c>
      <c r="L529" s="418" t="s">
        <v>2383</v>
      </c>
      <c r="M529" s="418" t="s">
        <v>763</v>
      </c>
      <c r="N529" s="406" t="s">
        <v>2384</v>
      </c>
      <c r="O529" s="369" t="s">
        <v>765</v>
      </c>
      <c r="P529" s="390" t="str">
        <f>IF(OR($O529=[3]Tabla_Probabilidad!$D$30,$O529=[3]Tabla_Probabilidad!$D$32,$O529=[3]Tabla_Probabilidad!$J$32),"Muy Baja",IF(OR($O529=[3]Tabla_Probabilidad!$E$30,$O529=[3]Tabla_Probabilidad!$E$32,$O529=[3]Tabla_Probabilidad!$K$32),"Baja",IF(OR($O529=[3]Tabla_Probabilidad!$F$30,$O529=[3]Tabla_Probabilidad!$F$32,$O529=[3]Tabla_Probabilidad!$L$32),"Media",IF(OR($O529=[3]Tabla_Probabilidad!$G$30,$O529=[3]Tabla_Probabilidad!$G$32,$O529=[3]Tabla_Probabilidad!$M$32),"Alta",IF(OR($O529=[3]Tabla_Probabilidad!$H$30,$O529=[3]Tabla_Probabilidad!$H$32,$O529=[3]Tabla_Probabilidad!$N$32),"Muy Alta","")))))</f>
        <v>Alta</v>
      </c>
      <c r="Q529" s="385">
        <f t="shared" ref="Q529" si="723">IF(P529="","",IF(P529="Muy Baja",0.2,IF(P529="Baja",0.4,IF(P529="Media",0.6,IF(P529="Alta",0.8,IF(P529="Muy Alta",1,))))))</f>
        <v>0.8</v>
      </c>
      <c r="R529" s="393" t="s">
        <v>766</v>
      </c>
      <c r="S529" s="394" t="str">
        <f>IF(OR($R529=[3]Tabla_Impacto!$D$24,$R529=[3]Tabla_Impacto!$D$27,$R529=[3]Tabla_Impacto!$J$24,$R529=[3]Tabla_Impacto!$P$26,$R529=[3]Tabla_Impacto!$V$26,$R529=[3]Tabla_Impacto!$AB$26),"Leve",IF(OR($R529=[3]Tabla_Impacto!$E$24,$R529=[3]Tabla_Impacto!$E$27,$R529=[3]Tabla_Impacto!$K$24,$R529=[3]Tabla_Impacto!$Q$26,$R529=[3]Tabla_Impacto!$W$26,$R529=[3]Tabla_Impacto!$AC$26),"Menor",IF(OR($R529=[3]Tabla_Impacto!$F$24,$R529=[3]Tabla_Impacto!$F$27,$R529=[3]Tabla_Impacto!$L$24,$R529=[3]Tabla_Impacto!$R$26,$R529=[3]Tabla_Impacto!$X$26,$R529=[3]Tabla_Impacto!$AD$26),"Moderado",IF(OR($R529=[3]Tabla_Impacto!$G$24,$R529=[3]Tabla_Impacto!$G$27,$R529=[3]Tabla_Impacto!$M$24,$R529=[3]Tabla_Impacto!$S$26,$R529=[3]Tabla_Impacto!$Y$26,$R529=[3]Tabla_Impacto!$AE$26),"Mayor",IF(OR($R529=[3]Tabla_Impacto!$H$24,$R529=[3]Tabla_Impacto!$H$27,$R529=[3]Tabla_Impacto!$N$24,$R529=[3]Tabla_Impacto!$T$26,$R529=[3]Tabla_Impacto!$Z$26,$R529=[3]Tabla_Impacto!$AF$26),"Catastrófico","")))))</f>
        <v>Mayor</v>
      </c>
      <c r="T529" s="385">
        <f t="shared" ref="T529" si="724">IF(S529="","",IF(S529="Leve",0.2,IF(S529="Menor",0.4,IF(S529="Moderado",0.6,IF(S529="Mayor",0.8,IF(S529="Catastrófico",1,))))))</f>
        <v>0.8</v>
      </c>
      <c r="U529" s="386" t="str">
        <f t="shared" ref="U529" si="725">IF(OR(AND(P529="Muy Baja",S529="Leve"),AND(P529="Muy Baja",S529="Menor"),AND(P529="Baja",S529="Leve")),"Bajo",IF(OR(AND(P529="Muy baja",S529="Moderado"),AND(P529="Baja",S529="Menor"),AND(P529="Baja",S529="Moderado"),AND(P529="Media",S529="Leve"),AND(P529="Media",S529="Menor"),AND(P529="Media",S529="Moderado"),AND(P529="Alta",S529="Leve"),AND(P529="Alta",S529="Menor")),"Moderado",IF(OR(AND(P529="Muy Baja",S529="Mayor"),AND(P529="Baja",S529="Mayor"),AND(P529="Media",S529="Mayor"),AND(P529="Alta",S529="Moderado"),AND(P529="Alta",S529="Mayor"),AND(P529="Muy Alta",S529="Leve"),AND(P529="Muy Alta",S529="Menor"),AND(P529="Muy Alta",S529="Moderado"),AND(P529="Muy Alta",S529="Mayor")),"Alto",IF(OR(AND(P529="Muy Baja",S529="Catastrófico"),AND(P529="Baja",S529="Catastrófico"),AND(P529="Media",S529="Catastrófico"),AND(P529="Alta",S529="Catastrófico"),AND(P529="Muy Alta",S529="Catastrófico")),"Extremo",""))))</f>
        <v>Alto</v>
      </c>
      <c r="V529" s="136" t="s">
        <v>91</v>
      </c>
      <c r="W529" s="138" t="s">
        <v>2385</v>
      </c>
      <c r="X529" s="139" t="s">
        <v>2386</v>
      </c>
      <c r="Y529" s="145" t="s">
        <v>2387</v>
      </c>
      <c r="Z529" s="140" t="s">
        <v>2388</v>
      </c>
      <c r="AA529" s="120" t="str">
        <f t="shared" si="454"/>
        <v>Probabilidad</v>
      </c>
      <c r="AB529" s="121" t="s">
        <v>740</v>
      </c>
      <c r="AC529" s="121" t="s">
        <v>728</v>
      </c>
      <c r="AD529" s="122" t="str">
        <f t="shared" si="452"/>
        <v>30%</v>
      </c>
      <c r="AE529" s="121" t="s">
        <v>729</v>
      </c>
      <c r="AF529" s="121" t="s">
        <v>730</v>
      </c>
      <c r="AG529" s="121" t="s">
        <v>731</v>
      </c>
      <c r="AH529" s="123">
        <f>IFERROR(IF(AA529="Probabilidad",(Q529-(+Q529*AD529)),IF(AA529="Impacto",Q529,"")),"")</f>
        <v>0.56000000000000005</v>
      </c>
      <c r="AI529" s="122">
        <f t="shared" si="453"/>
        <v>0.56000000000000005</v>
      </c>
      <c r="AJ529" s="387" t="str">
        <f t="shared" ref="AJ529" si="726">IFERROR(IF(AK529="","",IF(AK529&lt;=0.2,"Muy Baja",IF(AK529&lt;=0.4,"Baja",IF(AK529&lt;=0.6,"Media",IF(AK529&lt;=0.8,"Alta","Muy Alta"))))),"")</f>
        <v>Baja</v>
      </c>
      <c r="AK529" s="388">
        <f t="shared" ref="AK529" si="727">IFERROR(LOOKUP(MAX(AI529:AI535)+1,(AI529:AI535)),"")</f>
        <v>0.33600000000000002</v>
      </c>
      <c r="AL529" s="124">
        <f>IFERROR(IF(AA529="Impacto",(T529-(+T529*AD529)),IF(AA529="Probabilidad",T529,"")),"")</f>
        <v>0.8</v>
      </c>
      <c r="AM529" s="389" t="str">
        <f t="shared" ref="AM529" si="728">IFERROR(IF(AN529="","",IF(AN529&lt;=0.2,"Leve",IF(AN529&lt;=0.4,"Menor",IF(AN529&lt;=0.6,"Moderado",IF(AN529&lt;=0.8,"Mayor","Catastrófico"))))),"")</f>
        <v>Mayor</v>
      </c>
      <c r="AN529" s="388">
        <f t="shared" ref="AN529" si="729">IFERROR(LOOKUP(MAX(AL529:AL535)+1,(AL529:AL535)),"")</f>
        <v>0.8</v>
      </c>
      <c r="AO529" s="384" t="str">
        <f t="shared" ref="AO529" si="730">IFERROR(IF(OR(AND(AJ529="Muy Baja",AM529="Leve"),AND(AJ529="Muy Baja",AM529="Menor"),AND(AJ529="Baja",AM529="Leve")),"Bajo",IF(OR(AND(AJ529="Muy baja",AM529="Moderado"),AND(AJ529="Baja",AM529="Menor"),AND(AJ529="Baja",AM529="Moderado"),AND(AJ529="Media",AM529="Leve"),AND(AJ529="Media",AM529="Menor"),AND(AJ529="Media",AM529="Moderado"),AND(AJ529="Alta",AM529="Leve"),AND(AJ529="Alta",AM529="Menor")),"Moderado",IF(OR(AND(AJ529="Muy Baja",AM529="Mayor"),AND(AJ529="Baja",AM529="Mayor"),AND(AJ529="Media",AM529="Mayor"),AND(AJ529="Alta",AM529="Moderado"),AND(AJ529="Alta",AM529="Mayor"),AND(AJ529="Muy Alta",AM529="Leve"),AND(AJ529="Muy Alta",AM529="Menor"),AND(AJ529="Muy Alta",AM529="Moderado"),AND(AJ529="Muy Alta",AM529="Mayor")),"Alto",IF(OR(AND(AJ529="Muy Baja",AM529="Catastrófico"),AND(AJ529="Baja",AM529="Catastrófico"),AND(AJ529="Media",AM529="Catastrófico"),AND(AJ529="Alta",AM529="Catastrófico"),AND(AJ529="Muy Alta",AM529="Catastrófico")),"Extremo","")))),"")</f>
        <v>Alto</v>
      </c>
      <c r="AP529" s="367" t="s">
        <v>104</v>
      </c>
      <c r="AQ529" s="120" t="s">
        <v>105</v>
      </c>
      <c r="AR529" s="134" t="s">
        <v>2389</v>
      </c>
      <c r="AS529" s="134" t="s">
        <v>2388</v>
      </c>
      <c r="AT529" s="141" t="s">
        <v>1046</v>
      </c>
      <c r="AU529" s="127" t="s">
        <v>733</v>
      </c>
      <c r="AV529" s="402" t="s">
        <v>2390</v>
      </c>
      <c r="AW529" s="142" t="s">
        <v>91</v>
      </c>
      <c r="AX529" s="128" t="s">
        <v>2866</v>
      </c>
      <c r="AY529" s="321" t="s">
        <v>3869</v>
      </c>
      <c r="AZ529" s="323" t="s">
        <v>3870</v>
      </c>
      <c r="BA529" s="143" t="s">
        <v>105</v>
      </c>
      <c r="BB529" s="128" t="s">
        <v>2866</v>
      </c>
      <c r="BC529" s="280" t="s">
        <v>3534</v>
      </c>
      <c r="BD529" s="279" t="s">
        <v>3445</v>
      </c>
      <c r="BE529" s="373" t="s">
        <v>2891</v>
      </c>
      <c r="BF529" s="374"/>
      <c r="BG529" s="374"/>
      <c r="BH529" s="131"/>
      <c r="BI529" s="90"/>
      <c r="BJ529" s="90"/>
      <c r="BK529" s="90"/>
      <c r="BL529" s="90"/>
      <c r="BM529" s="90"/>
      <c r="BN529" s="90"/>
      <c r="BO529" s="90"/>
      <c r="BP529" s="90"/>
      <c r="BQ529" s="90"/>
      <c r="BR529" s="90"/>
      <c r="BS529" s="90"/>
      <c r="BT529" s="90"/>
      <c r="BU529" s="90"/>
      <c r="BV529" s="90"/>
      <c r="BW529" s="90"/>
      <c r="BX529" s="90"/>
      <c r="BY529" s="90"/>
      <c r="BZ529" s="90"/>
      <c r="CA529" s="90"/>
      <c r="CB529" s="90"/>
      <c r="CC529" s="90"/>
      <c r="CD529" s="90"/>
      <c r="CE529" s="90"/>
      <c r="CF529" s="90"/>
      <c r="CG529" s="90"/>
      <c r="CH529" s="90"/>
      <c r="CI529" s="90"/>
      <c r="CJ529" s="90"/>
      <c r="CK529" s="90"/>
      <c r="CL529" s="90"/>
      <c r="CM529" s="90"/>
      <c r="CN529" s="90"/>
      <c r="CO529" s="90"/>
      <c r="CP529" s="90"/>
      <c r="CQ529" s="90"/>
      <c r="CR529" s="90"/>
      <c r="CS529" s="90"/>
      <c r="CT529" s="90"/>
      <c r="CU529" s="90"/>
      <c r="CV529" s="90"/>
      <c r="CW529" s="90"/>
      <c r="CX529" s="90"/>
      <c r="CY529" s="90"/>
      <c r="CZ529" s="90"/>
      <c r="DA529" s="90"/>
      <c r="DB529" s="90"/>
      <c r="DC529" s="90"/>
      <c r="DD529" s="90"/>
      <c r="DE529" s="90"/>
      <c r="DF529" s="90"/>
      <c r="DG529" s="90"/>
      <c r="DH529" s="90"/>
      <c r="DI529" s="90"/>
      <c r="DJ529" s="90"/>
      <c r="DK529" s="90"/>
      <c r="DL529" s="90"/>
      <c r="DM529" s="90"/>
      <c r="DN529" s="90"/>
      <c r="DO529" s="90"/>
      <c r="DP529" s="90"/>
      <c r="DQ529" s="90"/>
      <c r="DR529" s="90"/>
      <c r="DS529" s="90"/>
      <c r="DT529" s="90"/>
      <c r="DU529" s="90"/>
      <c r="DV529" s="90"/>
      <c r="DW529" s="90"/>
      <c r="DX529" s="90"/>
      <c r="DY529" s="90"/>
      <c r="DZ529" s="90"/>
      <c r="EA529" s="90"/>
      <c r="EB529" s="90"/>
      <c r="EC529" s="90"/>
      <c r="ED529" s="90"/>
      <c r="EE529" s="90"/>
      <c r="EF529" s="90"/>
      <c r="EG529" s="90"/>
      <c r="EH529" s="90"/>
      <c r="EI529" s="90"/>
      <c r="EJ529" s="90"/>
      <c r="EK529" s="90"/>
      <c r="EL529" s="90"/>
      <c r="EM529" s="90"/>
      <c r="EN529" s="90"/>
      <c r="EO529" s="90"/>
      <c r="EP529" s="90"/>
      <c r="EQ529" s="90"/>
      <c r="ER529" s="90"/>
      <c r="ES529" s="90"/>
      <c r="ET529" s="90"/>
      <c r="EU529" s="90"/>
      <c r="EV529" s="90"/>
      <c r="EW529" s="90"/>
      <c r="EX529" s="90"/>
      <c r="EY529" s="90"/>
      <c r="EZ529" s="90"/>
      <c r="FA529" s="90"/>
      <c r="FB529" s="90"/>
      <c r="FC529" s="90"/>
      <c r="FD529" s="90"/>
      <c r="FE529" s="90"/>
      <c r="FF529" s="90"/>
      <c r="FG529" s="90"/>
      <c r="FH529" s="90"/>
      <c r="FI529" s="90"/>
      <c r="FJ529" s="90"/>
      <c r="FK529" s="90"/>
      <c r="FL529" s="90"/>
      <c r="FM529" s="90"/>
      <c r="FN529" s="90"/>
      <c r="FO529" s="90"/>
      <c r="FP529" s="90"/>
      <c r="FQ529" s="90"/>
      <c r="FR529" s="90"/>
      <c r="FS529" s="90"/>
      <c r="FT529" s="90"/>
      <c r="FU529" s="90"/>
      <c r="FV529" s="90"/>
      <c r="FW529" s="90"/>
      <c r="FX529" s="90"/>
      <c r="FY529" s="90"/>
      <c r="FZ529" s="90"/>
      <c r="GA529" s="90"/>
      <c r="GB529" s="90"/>
      <c r="GC529" s="90"/>
      <c r="GD529" s="90"/>
      <c r="GE529" s="90"/>
      <c r="GF529" s="90"/>
      <c r="GG529" s="90"/>
      <c r="GH529" s="90"/>
      <c r="GI529" s="90"/>
      <c r="GJ529" s="90"/>
      <c r="GK529" s="90"/>
      <c r="GL529" s="90"/>
      <c r="GM529" s="90"/>
      <c r="GN529" s="90"/>
      <c r="GO529" s="90"/>
      <c r="GP529" s="90"/>
      <c r="GQ529" s="90"/>
      <c r="GR529" s="90"/>
      <c r="GS529" s="90"/>
      <c r="GT529" s="90"/>
      <c r="GU529" s="90"/>
      <c r="GV529" s="90"/>
      <c r="GW529" s="90"/>
      <c r="GX529" s="90"/>
      <c r="GY529" s="90"/>
      <c r="GZ529" s="90"/>
      <c r="HA529" s="90"/>
      <c r="HB529" s="90"/>
      <c r="HC529" s="90"/>
      <c r="HD529" s="90"/>
      <c r="HE529" s="90"/>
      <c r="HF529" s="90"/>
      <c r="HG529" s="90"/>
      <c r="HH529" s="90"/>
      <c r="HI529" s="90"/>
      <c r="HJ529" s="90"/>
      <c r="HK529" s="90"/>
      <c r="HL529" s="90"/>
      <c r="HM529" s="90"/>
      <c r="HN529" s="90"/>
      <c r="HO529" s="90"/>
      <c r="HP529" s="90"/>
      <c r="HQ529" s="90"/>
      <c r="HR529" s="90"/>
      <c r="HS529" s="90"/>
      <c r="HT529" s="90"/>
      <c r="HU529" s="90"/>
      <c r="HV529" s="90"/>
      <c r="HW529" s="90"/>
      <c r="HX529" s="90"/>
      <c r="HY529" s="90"/>
      <c r="HZ529" s="90"/>
      <c r="IA529" s="90"/>
      <c r="IB529" s="90"/>
      <c r="IC529" s="90"/>
      <c r="ID529" s="90"/>
      <c r="IE529" s="90"/>
      <c r="IF529" s="90"/>
      <c r="IG529" s="90"/>
      <c r="IH529" s="90"/>
      <c r="II529" s="90"/>
      <c r="IJ529" s="90"/>
      <c r="IK529" s="90"/>
      <c r="IL529" s="90"/>
      <c r="IM529" s="90"/>
      <c r="IN529" s="90"/>
      <c r="IO529" s="90"/>
      <c r="IP529" s="90"/>
      <c r="IQ529" s="90"/>
      <c r="IR529" s="90"/>
      <c r="IS529" s="90"/>
      <c r="IT529" s="90"/>
      <c r="IU529" s="90"/>
      <c r="IV529" s="90"/>
      <c r="IW529" s="90"/>
      <c r="IX529" s="90"/>
      <c r="IY529" s="90"/>
      <c r="IZ529" s="90"/>
      <c r="JA529" s="90"/>
      <c r="JB529" s="90"/>
      <c r="JC529" s="90"/>
      <c r="JD529" s="90"/>
      <c r="JE529" s="90"/>
      <c r="JF529" s="90"/>
      <c r="JG529" s="90"/>
      <c r="JH529" s="90"/>
      <c r="JI529" s="90"/>
      <c r="JJ529" s="90"/>
      <c r="JK529" s="90"/>
      <c r="JL529" s="90"/>
      <c r="JM529" s="90"/>
      <c r="JN529" s="90"/>
      <c r="JO529" s="90"/>
      <c r="JP529" s="90"/>
      <c r="JQ529" s="90"/>
      <c r="JR529" s="90"/>
      <c r="JS529" s="90"/>
      <c r="JT529" s="90"/>
      <c r="JU529" s="90"/>
      <c r="JV529" s="90"/>
      <c r="JW529" s="90"/>
      <c r="JX529" s="90"/>
      <c r="JY529" s="90"/>
      <c r="JZ529" s="90"/>
      <c r="KA529" s="90"/>
      <c r="KB529" s="90"/>
      <c r="KC529" s="90"/>
      <c r="KD529" s="90"/>
      <c r="KE529" s="90"/>
      <c r="KF529" s="90"/>
      <c r="KG529" s="90"/>
      <c r="KH529" s="90"/>
      <c r="KI529" s="90"/>
      <c r="KJ529" s="90"/>
      <c r="KK529" s="90"/>
      <c r="KL529" s="90"/>
      <c r="KM529" s="90"/>
      <c r="KN529" s="90"/>
      <c r="KO529" s="90"/>
      <c r="KP529" s="90"/>
      <c r="KQ529" s="90"/>
      <c r="KR529" s="90"/>
      <c r="KS529" s="90"/>
      <c r="KT529" s="90"/>
      <c r="KU529" s="90"/>
      <c r="KV529" s="90"/>
      <c r="KW529" s="90"/>
      <c r="KX529" s="90"/>
      <c r="KY529" s="90"/>
      <c r="KZ529" s="90"/>
      <c r="LA529" s="90"/>
      <c r="LB529" s="90"/>
      <c r="LC529" s="90"/>
      <c r="LD529" s="90"/>
      <c r="LE529" s="90"/>
      <c r="LF529" s="90"/>
      <c r="LG529" s="90"/>
      <c r="LH529" s="90"/>
      <c r="LI529" s="90"/>
      <c r="LJ529" s="90"/>
      <c r="LK529" s="90"/>
      <c r="LL529" s="90"/>
      <c r="LM529" s="90"/>
      <c r="LN529" s="90"/>
      <c r="LO529" s="90"/>
      <c r="LP529" s="90"/>
      <c r="LQ529" s="90"/>
      <c r="LR529" s="90"/>
      <c r="LS529" s="90"/>
      <c r="LT529" s="90"/>
      <c r="LU529" s="90"/>
      <c r="LV529" s="90"/>
      <c r="LW529" s="90"/>
      <c r="LX529" s="90"/>
      <c r="LY529" s="90"/>
      <c r="LZ529" s="90"/>
      <c r="MA529" s="90"/>
      <c r="MB529" s="90"/>
      <c r="MC529" s="90"/>
      <c r="MD529" s="90"/>
      <c r="ME529" s="90"/>
      <c r="MF529" s="90"/>
      <c r="MG529" s="90"/>
      <c r="MH529" s="90"/>
      <c r="MI529" s="90"/>
      <c r="MJ529" s="90"/>
      <c r="MK529" s="90"/>
      <c r="ML529" s="90"/>
      <c r="MM529" s="90"/>
      <c r="MN529" s="90"/>
      <c r="MO529" s="90"/>
      <c r="MP529" s="90"/>
      <c r="MQ529" s="90"/>
      <c r="MR529" s="90"/>
      <c r="MS529" s="90"/>
      <c r="MT529" s="90"/>
      <c r="MU529" s="90"/>
      <c r="MV529" s="90"/>
      <c r="MW529" s="90"/>
      <c r="MX529" s="90"/>
      <c r="MY529" s="90"/>
      <c r="MZ529" s="90"/>
      <c r="NA529" s="90"/>
      <c r="NB529" s="90"/>
      <c r="NC529" s="90"/>
      <c r="ND529" s="90"/>
      <c r="NE529" s="90"/>
      <c r="NF529" s="90"/>
      <c r="NG529" s="90"/>
      <c r="NH529" s="90"/>
      <c r="NI529" s="90"/>
      <c r="NJ529" s="90"/>
      <c r="NK529" s="90"/>
      <c r="NL529" s="90"/>
      <c r="NM529" s="90"/>
      <c r="NN529" s="90"/>
      <c r="NO529" s="90"/>
      <c r="NP529" s="90"/>
      <c r="NQ529" s="90"/>
      <c r="NR529" s="90"/>
      <c r="NS529" s="90"/>
      <c r="NT529" s="90"/>
      <c r="NU529" s="90"/>
      <c r="NV529" s="90"/>
      <c r="NW529" s="90"/>
      <c r="NX529" s="90"/>
      <c r="NY529" s="90"/>
      <c r="NZ529" s="90"/>
      <c r="OA529" s="90"/>
      <c r="OB529" s="90"/>
      <c r="OC529" s="90"/>
      <c r="OD529" s="90"/>
      <c r="OE529" s="90"/>
      <c r="OF529" s="90"/>
      <c r="OG529" s="90"/>
      <c r="OH529" s="90"/>
      <c r="OI529" s="90"/>
      <c r="OJ529" s="90"/>
      <c r="OK529" s="90"/>
      <c r="OL529" s="90"/>
      <c r="OM529" s="90"/>
      <c r="ON529" s="90"/>
      <c r="OO529" s="90"/>
      <c r="OP529" s="90"/>
      <c r="OQ529" s="90"/>
      <c r="OR529" s="90"/>
      <c r="OS529" s="90"/>
      <c r="OT529" s="90"/>
      <c r="OU529" s="90"/>
      <c r="OV529" s="90"/>
      <c r="OW529" s="90"/>
      <c r="OX529" s="90"/>
      <c r="OY529" s="90"/>
      <c r="OZ529" s="90"/>
      <c r="PA529" s="90"/>
      <c r="PB529" s="90"/>
      <c r="PC529" s="90"/>
      <c r="PD529" s="90"/>
      <c r="PE529" s="90"/>
      <c r="PF529" s="90"/>
      <c r="PG529" s="90"/>
      <c r="PH529" s="90"/>
      <c r="PI529" s="90"/>
      <c r="PJ529" s="90"/>
      <c r="PK529" s="90"/>
      <c r="PL529" s="90"/>
      <c r="PM529" s="90"/>
      <c r="PN529" s="90"/>
      <c r="PO529" s="90"/>
      <c r="PP529" s="90"/>
      <c r="PQ529" s="90"/>
      <c r="PR529" s="90"/>
      <c r="PS529" s="90"/>
      <c r="PT529" s="90"/>
      <c r="PU529" s="90"/>
      <c r="PV529" s="90"/>
      <c r="PW529" s="90"/>
      <c r="PX529" s="90"/>
      <c r="PY529" s="90"/>
      <c r="PZ529" s="90"/>
      <c r="QA529" s="90"/>
      <c r="QB529" s="90"/>
      <c r="QC529" s="90"/>
      <c r="QD529" s="90"/>
      <c r="QE529" s="90"/>
      <c r="QF529" s="90"/>
      <c r="QG529" s="90"/>
      <c r="QH529" s="90"/>
      <c r="QI529" s="90"/>
      <c r="QJ529" s="90"/>
      <c r="QK529" s="90"/>
      <c r="QL529" s="90"/>
      <c r="QM529" s="90"/>
      <c r="QN529" s="90"/>
      <c r="QO529" s="90"/>
      <c r="QP529" s="90"/>
      <c r="QQ529" s="90"/>
      <c r="QR529" s="90"/>
      <c r="QS529" s="90"/>
      <c r="QT529" s="90"/>
      <c r="QU529" s="90"/>
      <c r="QV529" s="90"/>
      <c r="QW529" s="90"/>
      <c r="QX529" s="90"/>
      <c r="QY529" s="90"/>
      <c r="QZ529" s="90"/>
      <c r="RA529" s="90"/>
      <c r="RB529" s="90"/>
      <c r="RC529" s="90"/>
      <c r="RD529" s="90"/>
      <c r="RE529" s="90"/>
      <c r="RF529" s="90"/>
      <c r="RG529" s="90"/>
      <c r="RH529" s="90"/>
      <c r="RI529" s="90"/>
      <c r="RJ529" s="90"/>
      <c r="RK529" s="90"/>
      <c r="RL529" s="90"/>
      <c r="RM529" s="90"/>
      <c r="RN529" s="90"/>
      <c r="RO529" s="90"/>
      <c r="RP529" s="90"/>
      <c r="RQ529" s="90"/>
      <c r="RR529" s="90"/>
      <c r="RS529" s="90"/>
      <c r="RT529" s="90"/>
      <c r="RU529" s="90"/>
      <c r="RV529" s="90"/>
      <c r="RW529" s="90"/>
      <c r="RX529" s="90"/>
      <c r="RY529" s="90"/>
      <c r="RZ529" s="90"/>
      <c r="SA529" s="90"/>
      <c r="SB529" s="90"/>
      <c r="SC529" s="90"/>
      <c r="SD529" s="90"/>
      <c r="SE529" s="90"/>
      <c r="SF529" s="90"/>
      <c r="SG529" s="90"/>
      <c r="SH529" s="90"/>
      <c r="SI529" s="90"/>
      <c r="SJ529" s="90"/>
      <c r="SK529" s="90"/>
      <c r="SL529" s="90"/>
      <c r="SM529" s="90"/>
      <c r="SN529" s="90"/>
      <c r="SO529" s="90"/>
      <c r="SP529" s="90"/>
      <c r="SQ529" s="90"/>
      <c r="SR529" s="90"/>
      <c r="SS529" s="90"/>
      <c r="ST529" s="90"/>
      <c r="SU529" s="90"/>
      <c r="SV529" s="90"/>
      <c r="SW529" s="90"/>
      <c r="SX529" s="90"/>
      <c r="SY529" s="90"/>
      <c r="SZ529" s="90"/>
      <c r="TA529" s="90"/>
      <c r="TB529" s="90"/>
      <c r="TC529" s="90"/>
      <c r="TD529" s="90"/>
      <c r="TE529" s="90"/>
      <c r="TF529" s="90"/>
      <c r="TG529" s="90"/>
      <c r="TH529" s="90"/>
      <c r="TI529" s="90"/>
      <c r="TJ529" s="90"/>
      <c r="TK529" s="90"/>
      <c r="TL529" s="90"/>
      <c r="TM529" s="90"/>
      <c r="TN529" s="90"/>
      <c r="TO529" s="90"/>
      <c r="TP529" s="90"/>
      <c r="TQ529" s="90"/>
      <c r="TR529" s="90"/>
      <c r="TS529" s="90"/>
      <c r="TT529" s="90"/>
      <c r="TU529" s="90"/>
      <c r="TV529" s="90"/>
      <c r="TW529" s="90"/>
      <c r="TX529" s="90"/>
      <c r="TY529" s="90"/>
      <c r="TZ529" s="90"/>
      <c r="UA529" s="90"/>
      <c r="UB529" s="90"/>
      <c r="UC529" s="90"/>
      <c r="UD529" s="90"/>
      <c r="UE529" s="90"/>
      <c r="UF529" s="90"/>
      <c r="UG529" s="90"/>
      <c r="UH529" s="90"/>
      <c r="UI529" s="90"/>
      <c r="UJ529" s="90"/>
      <c r="UK529" s="90"/>
      <c r="UL529" s="90"/>
      <c r="UM529" s="90"/>
      <c r="UN529" s="90"/>
      <c r="UO529" s="90"/>
      <c r="UP529" s="90"/>
      <c r="UQ529" s="90"/>
      <c r="UR529" s="90"/>
      <c r="US529" s="90"/>
      <c r="UT529" s="90"/>
      <c r="UU529" s="90"/>
      <c r="UV529" s="90"/>
      <c r="UW529" s="90"/>
      <c r="UX529" s="90"/>
      <c r="UY529" s="90"/>
      <c r="UZ529" s="90"/>
      <c r="VA529" s="90"/>
      <c r="VB529" s="90"/>
      <c r="VC529" s="90"/>
      <c r="VD529" s="90"/>
      <c r="VE529" s="90"/>
      <c r="VF529" s="90"/>
      <c r="VG529" s="90"/>
      <c r="VH529" s="90"/>
      <c r="VI529" s="90"/>
      <c r="VJ529" s="90"/>
      <c r="VK529" s="90"/>
      <c r="VL529" s="90"/>
      <c r="VM529" s="90"/>
      <c r="VN529" s="90"/>
      <c r="VO529" s="90"/>
      <c r="VP529" s="90"/>
      <c r="VQ529" s="90"/>
      <c r="VR529" s="90"/>
      <c r="VS529" s="90"/>
      <c r="VT529" s="90"/>
      <c r="VU529" s="90"/>
      <c r="VV529" s="90"/>
      <c r="VW529" s="90"/>
      <c r="VX529" s="90"/>
      <c r="VY529" s="90"/>
      <c r="VZ529" s="90"/>
      <c r="WA529" s="90"/>
      <c r="WB529" s="90"/>
      <c r="WC529" s="90"/>
      <c r="WD529" s="90"/>
      <c r="WE529" s="90"/>
      <c r="WF529" s="90"/>
      <c r="WG529" s="90"/>
      <c r="WH529" s="90"/>
      <c r="WI529" s="90"/>
      <c r="WJ529" s="90"/>
      <c r="WK529" s="90"/>
      <c r="WL529" s="90"/>
      <c r="WM529" s="90"/>
      <c r="WN529" s="90"/>
      <c r="WO529" s="90"/>
      <c r="WP529" s="90"/>
      <c r="WQ529" s="90"/>
      <c r="WR529" s="90"/>
      <c r="WS529" s="90"/>
      <c r="WT529" s="90"/>
      <c r="WU529" s="90"/>
      <c r="WV529" s="90"/>
      <c r="WW529" s="90"/>
      <c r="WX529" s="90"/>
      <c r="WY529" s="90"/>
      <c r="WZ529" s="90"/>
      <c r="XA529" s="90"/>
      <c r="XB529" s="90"/>
      <c r="XC529" s="90"/>
      <c r="XD529" s="90"/>
      <c r="XE529" s="90"/>
      <c r="XF529" s="90"/>
      <c r="XG529" s="90"/>
      <c r="XH529" s="90"/>
      <c r="XI529" s="90"/>
      <c r="XJ529" s="90"/>
      <c r="XK529" s="90"/>
      <c r="XL529" s="90"/>
      <c r="XM529" s="90"/>
      <c r="XN529" s="90"/>
      <c r="XO529" s="90"/>
      <c r="XP529" s="90"/>
      <c r="XQ529" s="90"/>
      <c r="XR529" s="90"/>
      <c r="XS529" s="90"/>
      <c r="XT529" s="90"/>
      <c r="XU529" s="90"/>
      <c r="XV529" s="90"/>
      <c r="XW529" s="90"/>
      <c r="XX529" s="90"/>
      <c r="XY529" s="90"/>
      <c r="XZ529" s="90"/>
      <c r="YA529" s="90"/>
      <c r="YB529" s="90"/>
      <c r="YC529" s="90"/>
      <c r="YD529" s="90"/>
      <c r="YE529" s="90"/>
      <c r="YF529" s="90"/>
      <c r="YG529" s="90"/>
      <c r="YH529" s="90"/>
      <c r="YI529" s="90"/>
      <c r="YJ529" s="90"/>
      <c r="YK529" s="90"/>
      <c r="YL529" s="90"/>
      <c r="YM529" s="90"/>
      <c r="YN529" s="90"/>
      <c r="YO529" s="90"/>
      <c r="YP529" s="90"/>
      <c r="YQ529" s="90"/>
      <c r="YR529" s="90"/>
      <c r="YS529" s="90"/>
      <c r="YT529" s="90"/>
      <c r="YU529" s="90"/>
      <c r="YV529" s="90"/>
      <c r="YW529" s="90"/>
      <c r="YX529" s="90"/>
      <c r="YY529" s="90"/>
      <c r="YZ529" s="90"/>
      <c r="ZA529" s="90"/>
      <c r="ZB529" s="90"/>
      <c r="ZC529" s="90"/>
      <c r="ZD529" s="90"/>
      <c r="ZE529" s="90"/>
      <c r="ZF529" s="90"/>
      <c r="ZG529" s="90"/>
      <c r="ZH529" s="90"/>
      <c r="ZI529" s="90"/>
      <c r="ZJ529" s="90"/>
      <c r="ZK529" s="90"/>
      <c r="ZL529" s="90"/>
      <c r="ZM529" s="90"/>
      <c r="ZN529" s="90"/>
      <c r="ZO529" s="90"/>
      <c r="ZP529" s="90"/>
      <c r="ZQ529" s="90"/>
      <c r="ZR529" s="90"/>
      <c r="ZS529" s="90"/>
      <c r="ZT529" s="90"/>
      <c r="ZU529" s="90"/>
      <c r="ZV529" s="90"/>
      <c r="ZW529" s="90"/>
      <c r="ZX529" s="90"/>
      <c r="ZY529" s="90"/>
      <c r="ZZ529" s="90"/>
      <c r="AAA529" s="90"/>
      <c r="AAB529" s="90"/>
      <c r="AAC529" s="90"/>
      <c r="AAD529" s="90"/>
      <c r="AAE529" s="90"/>
      <c r="AAF529" s="90"/>
      <c r="AAG529" s="90"/>
      <c r="AAH529" s="90"/>
      <c r="AAI529" s="90"/>
      <c r="AAJ529" s="90"/>
      <c r="AAK529" s="90"/>
      <c r="AAL529" s="90"/>
      <c r="AAM529" s="90"/>
      <c r="AAN529" s="90"/>
      <c r="AAO529" s="90"/>
      <c r="AAP529" s="90"/>
      <c r="AAQ529" s="90"/>
      <c r="AAR529" s="90"/>
      <c r="AAS529" s="90"/>
      <c r="AAT529" s="90"/>
      <c r="AAU529" s="90"/>
      <c r="AAV529" s="90"/>
      <c r="AAW529" s="90"/>
      <c r="AAX529" s="90"/>
      <c r="AAY529" s="90"/>
      <c r="AAZ529" s="90"/>
      <c r="ABA529" s="90"/>
      <c r="ABB529" s="90"/>
      <c r="ABC529" s="90"/>
      <c r="ABD529" s="90"/>
      <c r="ABE529" s="90"/>
      <c r="ABF529" s="90"/>
      <c r="ABG529" s="90"/>
      <c r="ABH529" s="90"/>
      <c r="ABI529" s="90"/>
      <c r="ABJ529" s="90"/>
      <c r="ABK529" s="90"/>
      <c r="ABL529" s="90"/>
      <c r="ABM529" s="90"/>
      <c r="ABN529" s="90"/>
      <c r="ABO529" s="90"/>
      <c r="ABP529" s="90"/>
      <c r="ABQ529" s="90"/>
      <c r="ABR529" s="90"/>
      <c r="ABS529" s="90"/>
      <c r="ABT529" s="90"/>
      <c r="ABU529" s="90"/>
      <c r="ABV529" s="90"/>
      <c r="ABW529" s="90"/>
      <c r="ABX529" s="90"/>
      <c r="ABY529" s="90"/>
      <c r="ABZ529" s="90"/>
      <c r="ACA529" s="90"/>
      <c r="ACB529" s="90"/>
      <c r="ACC529" s="90"/>
      <c r="ACD529" s="90"/>
      <c r="ACE529" s="90"/>
      <c r="ACF529" s="90"/>
      <c r="ACG529" s="90"/>
      <c r="ACH529" s="90"/>
      <c r="ACI529" s="90"/>
      <c r="ACJ529" s="90"/>
      <c r="ACK529" s="90"/>
      <c r="ACL529" s="90"/>
      <c r="ACM529" s="90"/>
      <c r="ACN529" s="90"/>
      <c r="ACO529" s="90"/>
      <c r="ACP529" s="90"/>
      <c r="ACQ529" s="90"/>
      <c r="ACR529" s="90"/>
      <c r="ACS529" s="90"/>
      <c r="ACT529" s="90"/>
      <c r="ACU529" s="90"/>
      <c r="ACV529" s="90"/>
      <c r="ACW529" s="90"/>
      <c r="ACX529" s="90"/>
      <c r="ACY529" s="90"/>
      <c r="ACZ529" s="90"/>
      <c r="ADA529" s="90"/>
      <c r="ADB529" s="90"/>
      <c r="ADC529" s="90"/>
      <c r="ADD529" s="90"/>
      <c r="ADE529" s="90"/>
      <c r="ADF529" s="90"/>
      <c r="ADG529" s="90"/>
      <c r="ADH529" s="90"/>
      <c r="ADI529" s="90"/>
      <c r="ADJ529" s="90"/>
      <c r="ADK529" s="90"/>
      <c r="ADL529" s="90"/>
      <c r="ADM529" s="90"/>
      <c r="ADN529" s="90"/>
      <c r="ADO529" s="90"/>
      <c r="ADP529" s="90"/>
      <c r="ADQ529" s="90"/>
      <c r="ADR529" s="90"/>
      <c r="ADS529" s="90"/>
      <c r="ADT529" s="90"/>
      <c r="ADU529" s="90"/>
      <c r="ADV529" s="90"/>
      <c r="ADW529" s="90"/>
      <c r="ADX529" s="90"/>
      <c r="ADY529" s="90"/>
      <c r="ADZ529" s="90"/>
      <c r="AEA529" s="90"/>
      <c r="AEB529" s="90"/>
      <c r="AEC529" s="90"/>
      <c r="AED529" s="90"/>
      <c r="AEE529" s="90"/>
      <c r="AEF529" s="90"/>
      <c r="AEG529" s="90"/>
      <c r="AEH529" s="90"/>
      <c r="AEI529" s="90"/>
      <c r="AEJ529" s="90"/>
      <c r="AEK529" s="90"/>
      <c r="AEL529" s="90"/>
      <c r="AEM529" s="90"/>
      <c r="AEN529" s="90"/>
      <c r="AEO529" s="90"/>
      <c r="AEP529" s="90"/>
      <c r="AEQ529" s="90"/>
      <c r="AER529" s="90"/>
      <c r="AES529" s="90"/>
      <c r="AET529" s="90"/>
      <c r="AEU529" s="90"/>
      <c r="AEV529" s="90"/>
      <c r="AEW529" s="90"/>
      <c r="AEX529" s="90"/>
      <c r="AEY529" s="90"/>
      <c r="AEZ529" s="90"/>
      <c r="AFA529" s="90"/>
      <c r="AFB529" s="90"/>
      <c r="AFC529" s="90"/>
      <c r="AFD529" s="90"/>
      <c r="AFE529" s="90"/>
      <c r="AFF529" s="90"/>
      <c r="AFG529" s="90"/>
      <c r="AFH529" s="90"/>
      <c r="AFI529" s="90"/>
      <c r="AFJ529" s="90"/>
      <c r="AFK529" s="90"/>
      <c r="AFL529" s="90"/>
      <c r="AFM529" s="90"/>
      <c r="AFN529" s="90"/>
      <c r="AFO529" s="90"/>
      <c r="AFP529" s="90"/>
      <c r="AFQ529" s="90"/>
      <c r="AFR529" s="90"/>
      <c r="AFS529" s="90"/>
      <c r="AFT529" s="90"/>
      <c r="AFU529" s="90"/>
      <c r="AFV529" s="90"/>
      <c r="AFW529" s="90"/>
      <c r="AFX529" s="90"/>
      <c r="AFY529" s="90"/>
      <c r="AFZ529" s="90"/>
      <c r="AGA529" s="90"/>
      <c r="AGB529" s="90"/>
      <c r="AGC529" s="90"/>
      <c r="AGD529" s="90"/>
      <c r="AGE529" s="90"/>
      <c r="AGF529" s="90"/>
      <c r="AGG529" s="90"/>
      <c r="AGH529" s="90"/>
      <c r="AGI529" s="90"/>
      <c r="AGJ529" s="90"/>
      <c r="AGK529" s="90"/>
      <c r="AGL529" s="90"/>
      <c r="AGM529" s="90"/>
      <c r="AGN529" s="90"/>
      <c r="AGO529" s="90"/>
      <c r="AGP529" s="90"/>
      <c r="AGQ529" s="90"/>
      <c r="AGR529" s="90"/>
      <c r="AGS529" s="90"/>
      <c r="AGT529" s="90"/>
      <c r="AGU529" s="90"/>
      <c r="AGV529" s="90"/>
      <c r="AGW529" s="90"/>
      <c r="AGX529" s="90"/>
      <c r="AGY529" s="90"/>
      <c r="AGZ529" s="90"/>
      <c r="AHA529" s="90"/>
      <c r="AHB529" s="90"/>
      <c r="AHC529" s="90"/>
      <c r="AHD529" s="90"/>
      <c r="AHE529" s="90"/>
      <c r="AHF529" s="90"/>
      <c r="AHG529" s="90"/>
      <c r="AHH529" s="90"/>
      <c r="AHI529" s="90"/>
      <c r="AHJ529" s="90"/>
      <c r="AHK529" s="90"/>
      <c r="AHL529" s="90"/>
      <c r="AHM529" s="90"/>
      <c r="AHN529" s="90"/>
      <c r="AHO529" s="90"/>
      <c r="AHP529" s="90"/>
      <c r="AHQ529" s="90"/>
      <c r="AHR529" s="90"/>
      <c r="AHS529" s="90"/>
      <c r="AHT529" s="90"/>
      <c r="AHU529" s="90"/>
      <c r="AHV529" s="90"/>
      <c r="AHW529" s="90"/>
      <c r="AHX529" s="90"/>
      <c r="AHY529" s="90"/>
      <c r="AHZ529" s="90"/>
      <c r="AIA529" s="90"/>
      <c r="AIB529" s="90"/>
      <c r="AIC529" s="90"/>
      <c r="AID529" s="90"/>
      <c r="AIE529" s="90"/>
      <c r="AIF529" s="90"/>
      <c r="AIG529" s="90"/>
      <c r="AIH529" s="90"/>
      <c r="AII529" s="90"/>
      <c r="AIJ529" s="90"/>
      <c r="AIK529" s="90"/>
      <c r="AIL529" s="90"/>
      <c r="AIM529" s="90"/>
      <c r="AIN529" s="90"/>
      <c r="AIO529" s="90"/>
      <c r="AIP529" s="90"/>
      <c r="AIQ529" s="90"/>
      <c r="AIR529" s="90"/>
      <c r="AIS529" s="90"/>
      <c r="AIT529" s="90"/>
      <c r="AIU529" s="90"/>
      <c r="AIV529" s="90"/>
      <c r="AIW529" s="90"/>
      <c r="AIX529" s="90"/>
      <c r="AIY529" s="90"/>
      <c r="AIZ529" s="90"/>
      <c r="AJA529" s="90"/>
      <c r="AJB529" s="90"/>
      <c r="AJC529" s="90"/>
      <c r="AJD529" s="90"/>
      <c r="AJE529" s="90"/>
      <c r="AJF529" s="90"/>
      <c r="AJG529" s="90"/>
      <c r="AJH529" s="90"/>
      <c r="AJI529" s="90"/>
      <c r="AJJ529" s="90"/>
      <c r="AJK529" s="90"/>
      <c r="AJL529" s="90"/>
      <c r="AJM529" s="90"/>
      <c r="AJN529" s="90"/>
      <c r="AJO529" s="90"/>
      <c r="AJP529" s="90"/>
      <c r="AJQ529" s="90"/>
      <c r="AJR529" s="90"/>
      <c r="AJS529" s="90"/>
      <c r="AJT529" s="90"/>
      <c r="AJU529" s="90"/>
      <c r="AJV529" s="90"/>
      <c r="AJW529" s="90"/>
      <c r="AJX529" s="90"/>
      <c r="AJY529" s="90"/>
      <c r="AJZ529" s="90"/>
      <c r="AKA529" s="90"/>
      <c r="AKB529" s="90"/>
      <c r="AKC529" s="90"/>
      <c r="AKD529" s="90"/>
      <c r="AKE529" s="90"/>
      <c r="AKF529" s="90"/>
      <c r="AKG529" s="90"/>
      <c r="AKH529" s="90"/>
      <c r="AKI529" s="90"/>
      <c r="AKJ529" s="90"/>
      <c r="AKK529" s="90"/>
      <c r="AKL529" s="90"/>
      <c r="AKM529" s="90"/>
      <c r="AKN529" s="90"/>
      <c r="AKO529" s="90"/>
      <c r="AKP529" s="90"/>
      <c r="AKQ529" s="90"/>
      <c r="AKR529" s="90"/>
      <c r="AKS529" s="90"/>
      <c r="AKT529" s="90"/>
      <c r="AKU529" s="90"/>
      <c r="AKV529" s="90"/>
      <c r="AKW529" s="90"/>
      <c r="AKX529" s="90"/>
      <c r="AKY529" s="90"/>
      <c r="AKZ529" s="90"/>
      <c r="ALA529" s="90"/>
      <c r="ALB529" s="90"/>
      <c r="ALC529" s="90"/>
      <c r="ALD529" s="90"/>
      <c r="ALE529" s="90"/>
      <c r="ALF529" s="90"/>
      <c r="ALG529" s="90"/>
      <c r="ALH529" s="90"/>
      <c r="ALI529" s="90"/>
      <c r="ALJ529" s="90"/>
      <c r="ALK529" s="90"/>
      <c r="ALL529" s="90"/>
      <c r="ALM529" s="90"/>
      <c r="ALN529" s="90"/>
      <c r="ALO529" s="90"/>
      <c r="ALP529" s="90"/>
      <c r="ALQ529" s="90"/>
      <c r="ALR529" s="90"/>
      <c r="ALS529" s="90"/>
      <c r="ALT529" s="90"/>
      <c r="ALU529" s="90"/>
      <c r="ALV529" s="90"/>
      <c r="ALW529" s="90"/>
      <c r="ALX529" s="90"/>
      <c r="ALY529" s="90"/>
      <c r="ALZ529" s="90"/>
      <c r="AMA529" s="90"/>
      <c r="AMB529" s="90"/>
      <c r="AMC529" s="90"/>
      <c r="AMD529" s="90"/>
      <c r="AME529" s="90"/>
      <c r="AMF529" s="90"/>
      <c r="AMG529" s="90"/>
      <c r="AMH529" s="90"/>
      <c r="AMI529" s="90"/>
    </row>
    <row r="530" spans="1:1023" ht="111.75" customHeight="1">
      <c r="A530" s="430">
        <v>154</v>
      </c>
      <c r="B530" s="433" t="s">
        <v>712</v>
      </c>
      <c r="C530" s="367"/>
      <c r="D530" s="433" t="s">
        <v>396</v>
      </c>
      <c r="E530" s="433" t="s">
        <v>476</v>
      </c>
      <c r="F530" s="439"/>
      <c r="G530" s="413"/>
      <c r="H530" s="416"/>
      <c r="I530" s="419"/>
      <c r="J530" s="136" t="s">
        <v>735</v>
      </c>
      <c r="K530" s="137" t="s">
        <v>2391</v>
      </c>
      <c r="L530" s="419"/>
      <c r="M530" s="419"/>
      <c r="N530" s="407"/>
      <c r="O530" s="369"/>
      <c r="P530" s="391"/>
      <c r="Q530" s="385"/>
      <c r="R530" s="393"/>
      <c r="S530" s="394"/>
      <c r="T530" s="385"/>
      <c r="U530" s="386"/>
      <c r="V530" s="136" t="s">
        <v>112</v>
      </c>
      <c r="W530" s="138" t="s">
        <v>2392</v>
      </c>
      <c r="X530" s="139" t="s">
        <v>2393</v>
      </c>
      <c r="Y530" s="145" t="s">
        <v>790</v>
      </c>
      <c r="Z530" s="140" t="s">
        <v>2394</v>
      </c>
      <c r="AA530" s="120" t="str">
        <f t="shared" si="454"/>
        <v>Probabilidad</v>
      </c>
      <c r="AB530" s="121" t="s">
        <v>727</v>
      </c>
      <c r="AC530" s="121" t="s">
        <v>728</v>
      </c>
      <c r="AD530" s="122" t="str">
        <f t="shared" si="452"/>
        <v>40%</v>
      </c>
      <c r="AE530" s="121" t="s">
        <v>729</v>
      </c>
      <c r="AF530" s="121" t="s">
        <v>730</v>
      </c>
      <c r="AG530" s="121" t="s">
        <v>731</v>
      </c>
      <c r="AH530" s="123">
        <f>IFERROR(IF(AND(AA529="Probabilidad",AA530="Probabilidad"),(AI529-(+AI529*AD530)),IF(AND(AA530="Probabilidad",AA529="Impacto"),(AI529-(+AI529*AD530)),IF(AA530="Impacto",AI529,""))),"")</f>
        <v>0.33600000000000002</v>
      </c>
      <c r="AI530" s="122">
        <f t="shared" si="453"/>
        <v>0.33600000000000002</v>
      </c>
      <c r="AJ530" s="387"/>
      <c r="AK530" s="388"/>
      <c r="AL530" s="124">
        <f t="shared" si="684"/>
        <v>0.8</v>
      </c>
      <c r="AM530" s="389"/>
      <c r="AN530" s="388"/>
      <c r="AO530" s="384"/>
      <c r="AP530" s="367"/>
      <c r="AQ530" s="120" t="s">
        <v>118</v>
      </c>
      <c r="AR530" s="134" t="s">
        <v>2395</v>
      </c>
      <c r="AS530" s="134" t="s">
        <v>2394</v>
      </c>
      <c r="AT530" s="141" t="s">
        <v>1046</v>
      </c>
      <c r="AU530" s="127" t="s">
        <v>733</v>
      </c>
      <c r="AV530" s="402"/>
      <c r="AW530" s="142" t="s">
        <v>112</v>
      </c>
      <c r="AX530" s="299" t="s">
        <v>2866</v>
      </c>
      <c r="AY530" s="324" t="s">
        <v>3871</v>
      </c>
      <c r="AZ530" s="321" t="s">
        <v>3529</v>
      </c>
      <c r="BA530" s="143" t="s">
        <v>118</v>
      </c>
      <c r="BB530" s="276" t="s">
        <v>2989</v>
      </c>
      <c r="BC530" s="304" t="s">
        <v>3535</v>
      </c>
      <c r="BD530" s="128"/>
      <c r="BE530" s="373"/>
      <c r="BF530" s="374"/>
      <c r="BG530" s="374"/>
      <c r="BH530" s="131"/>
      <c r="AMI530" s="86"/>
    </row>
    <row r="531" spans="1:1023" ht="30" customHeight="1">
      <c r="A531" s="430">
        <v>154</v>
      </c>
      <c r="B531" s="433" t="s">
        <v>712</v>
      </c>
      <c r="C531" s="367"/>
      <c r="D531" s="433" t="s">
        <v>396</v>
      </c>
      <c r="E531" s="433" t="s">
        <v>476</v>
      </c>
      <c r="F531" s="439"/>
      <c r="G531" s="413"/>
      <c r="H531" s="416"/>
      <c r="I531" s="419"/>
      <c r="J531" s="136" t="s">
        <v>741</v>
      </c>
      <c r="K531" s="137"/>
      <c r="L531" s="419"/>
      <c r="M531" s="419"/>
      <c r="N531" s="407"/>
      <c r="O531" s="369"/>
      <c r="P531" s="391"/>
      <c r="Q531" s="385"/>
      <c r="R531" s="393"/>
      <c r="S531" s="394"/>
      <c r="T531" s="385"/>
      <c r="U531" s="386"/>
      <c r="V531" s="136" t="s">
        <v>124</v>
      </c>
      <c r="W531" s="116"/>
      <c r="X531" s="117"/>
      <c r="Y531" s="118"/>
      <c r="Z531" s="116"/>
      <c r="AA531" s="120" t="str">
        <f t="shared" si="454"/>
        <v/>
      </c>
      <c r="AB531" s="121"/>
      <c r="AC531" s="121"/>
      <c r="AD531" s="122" t="str">
        <f t="shared" si="452"/>
        <v/>
      </c>
      <c r="AE531" s="121"/>
      <c r="AF531" s="121"/>
      <c r="AG531" s="121"/>
      <c r="AH531" s="123" t="str">
        <f t="shared" ref="AH531:AH535" si="731">IFERROR(IF(AND(AA530="Probabilidad",AA531="Probabilidad"),(AI530-(+AI530*AD531)),IF(AND(AA531="Probabilidad",AA530="Impacto"),(AI530-(+AI530*AD531)),IF(AA531="Impacto",AI530,""))),"")</f>
        <v/>
      </c>
      <c r="AI531" s="122" t="str">
        <f t="shared" si="453"/>
        <v/>
      </c>
      <c r="AJ531" s="387"/>
      <c r="AK531" s="388"/>
      <c r="AL531" s="124" t="str">
        <f t="shared" si="684"/>
        <v/>
      </c>
      <c r="AM531" s="389"/>
      <c r="AN531" s="388"/>
      <c r="AO531" s="384"/>
      <c r="AP531" s="367"/>
      <c r="AQ531" s="120" t="s">
        <v>128</v>
      </c>
      <c r="AR531" s="119"/>
      <c r="AS531" s="119"/>
      <c r="AT531" s="126"/>
      <c r="AU531" s="119"/>
      <c r="AV531" s="402"/>
      <c r="AW531" s="142" t="s">
        <v>124</v>
      </c>
      <c r="AX531" s="128"/>
      <c r="AY531" s="129"/>
      <c r="AZ531" s="130"/>
      <c r="BA531" s="143" t="s">
        <v>128</v>
      </c>
      <c r="BB531" s="128"/>
      <c r="BC531" s="128"/>
      <c r="BD531" s="128"/>
      <c r="BE531" s="373"/>
      <c r="BF531" s="374"/>
      <c r="BG531" s="374"/>
      <c r="BH531" s="131"/>
      <c r="AMI531" s="86"/>
    </row>
    <row r="532" spans="1:1023" ht="30" customHeight="1">
      <c r="A532" s="430">
        <v>154</v>
      </c>
      <c r="B532" s="433" t="s">
        <v>712</v>
      </c>
      <c r="C532" s="367"/>
      <c r="D532" s="433" t="s">
        <v>396</v>
      </c>
      <c r="E532" s="433" t="s">
        <v>476</v>
      </c>
      <c r="F532" s="439"/>
      <c r="G532" s="413"/>
      <c r="H532" s="416"/>
      <c r="I532" s="419"/>
      <c r="J532" s="136" t="s">
        <v>749</v>
      </c>
      <c r="K532" s="137"/>
      <c r="L532" s="419"/>
      <c r="M532" s="419"/>
      <c r="N532" s="407"/>
      <c r="O532" s="369"/>
      <c r="P532" s="391"/>
      <c r="Q532" s="385"/>
      <c r="R532" s="393"/>
      <c r="S532" s="394"/>
      <c r="T532" s="385"/>
      <c r="U532" s="386"/>
      <c r="V532" s="136" t="s">
        <v>131</v>
      </c>
      <c r="W532" s="116"/>
      <c r="X532" s="117"/>
      <c r="Y532" s="118"/>
      <c r="Z532" s="116"/>
      <c r="AA532" s="120" t="str">
        <f t="shared" si="454"/>
        <v/>
      </c>
      <c r="AB532" s="121"/>
      <c r="AC532" s="121"/>
      <c r="AD532" s="122" t="str">
        <f t="shared" si="452"/>
        <v/>
      </c>
      <c r="AE532" s="121"/>
      <c r="AF532" s="121"/>
      <c r="AG532" s="121"/>
      <c r="AH532" s="123" t="str">
        <f t="shared" si="731"/>
        <v/>
      </c>
      <c r="AI532" s="122" t="str">
        <f t="shared" si="453"/>
        <v/>
      </c>
      <c r="AJ532" s="387"/>
      <c r="AK532" s="388"/>
      <c r="AL532" s="124" t="str">
        <f t="shared" si="684"/>
        <v/>
      </c>
      <c r="AM532" s="389"/>
      <c r="AN532" s="388"/>
      <c r="AO532" s="384"/>
      <c r="AP532" s="367"/>
      <c r="AQ532" s="120" t="s">
        <v>136</v>
      </c>
      <c r="AR532" s="119"/>
      <c r="AS532" s="119"/>
      <c r="AT532" s="126"/>
      <c r="AU532" s="119"/>
      <c r="AV532" s="402"/>
      <c r="AW532" s="142" t="s">
        <v>131</v>
      </c>
      <c r="AX532" s="128"/>
      <c r="AY532" s="129"/>
      <c r="AZ532" s="130"/>
      <c r="BA532" s="143" t="s">
        <v>136</v>
      </c>
      <c r="BB532" s="128"/>
      <c r="BC532" s="128"/>
      <c r="BD532" s="128"/>
      <c r="BE532" s="373"/>
      <c r="BF532" s="374"/>
      <c r="BG532" s="374"/>
      <c r="BH532" s="131"/>
      <c r="AMI532" s="86"/>
    </row>
    <row r="533" spans="1:1023" ht="30" customHeight="1">
      <c r="A533" s="430">
        <v>154</v>
      </c>
      <c r="B533" s="433" t="s">
        <v>712</v>
      </c>
      <c r="C533" s="367"/>
      <c r="D533" s="433" t="s">
        <v>396</v>
      </c>
      <c r="E533" s="433" t="s">
        <v>476</v>
      </c>
      <c r="F533" s="439"/>
      <c r="G533" s="413"/>
      <c r="H533" s="416"/>
      <c r="I533" s="419"/>
      <c r="J533" s="136" t="s">
        <v>756</v>
      </c>
      <c r="K533" s="137"/>
      <c r="L533" s="419"/>
      <c r="M533" s="419"/>
      <c r="N533" s="407"/>
      <c r="O533" s="369"/>
      <c r="P533" s="391"/>
      <c r="Q533" s="385"/>
      <c r="R533" s="393"/>
      <c r="S533" s="394"/>
      <c r="T533" s="385"/>
      <c r="U533" s="386"/>
      <c r="V533" s="136" t="s">
        <v>139</v>
      </c>
      <c r="W533" s="116"/>
      <c r="X533" s="117"/>
      <c r="Y533" s="118"/>
      <c r="Z533" s="116"/>
      <c r="AA533" s="120" t="str">
        <f t="shared" si="454"/>
        <v/>
      </c>
      <c r="AB533" s="121"/>
      <c r="AC533" s="121"/>
      <c r="AD533" s="122" t="str">
        <f t="shared" si="452"/>
        <v/>
      </c>
      <c r="AE533" s="121"/>
      <c r="AF533" s="121"/>
      <c r="AG533" s="121"/>
      <c r="AH533" s="123" t="str">
        <f t="shared" si="731"/>
        <v/>
      </c>
      <c r="AI533" s="122" t="str">
        <f t="shared" si="453"/>
        <v/>
      </c>
      <c r="AJ533" s="387"/>
      <c r="AK533" s="388"/>
      <c r="AL533" s="124" t="str">
        <f t="shared" si="684"/>
        <v/>
      </c>
      <c r="AM533" s="389"/>
      <c r="AN533" s="388"/>
      <c r="AO533" s="384"/>
      <c r="AP533" s="367"/>
      <c r="AQ533" s="120" t="s">
        <v>145</v>
      </c>
      <c r="AR533" s="119"/>
      <c r="AS533" s="119"/>
      <c r="AT533" s="126"/>
      <c r="AU533" s="119"/>
      <c r="AV533" s="402"/>
      <c r="AW533" s="142" t="s">
        <v>139</v>
      </c>
      <c r="AX533" s="128"/>
      <c r="AY533" s="129"/>
      <c r="AZ533" s="130"/>
      <c r="BA533" s="143" t="s">
        <v>145</v>
      </c>
      <c r="BB533" s="128"/>
      <c r="BC533" s="128"/>
      <c r="BD533" s="128"/>
      <c r="BE533" s="373"/>
      <c r="BF533" s="374"/>
      <c r="BG533" s="374"/>
      <c r="BH533" s="131"/>
      <c r="AMI533" s="86"/>
    </row>
    <row r="534" spans="1:1023" ht="30" customHeight="1">
      <c r="A534" s="430">
        <v>154</v>
      </c>
      <c r="B534" s="433" t="s">
        <v>712</v>
      </c>
      <c r="C534" s="367"/>
      <c r="D534" s="433" t="s">
        <v>396</v>
      </c>
      <c r="E534" s="433" t="s">
        <v>476</v>
      </c>
      <c r="F534" s="439"/>
      <c r="G534" s="413"/>
      <c r="H534" s="416"/>
      <c r="I534" s="419"/>
      <c r="J534" s="136" t="s">
        <v>757</v>
      </c>
      <c r="K534" s="137"/>
      <c r="L534" s="419"/>
      <c r="M534" s="419"/>
      <c r="N534" s="407"/>
      <c r="O534" s="369"/>
      <c r="P534" s="391"/>
      <c r="Q534" s="385"/>
      <c r="R534" s="393"/>
      <c r="S534" s="394"/>
      <c r="T534" s="385"/>
      <c r="U534" s="386"/>
      <c r="V534" s="136" t="s">
        <v>150</v>
      </c>
      <c r="W534" s="116"/>
      <c r="X534" s="117"/>
      <c r="Y534" s="118"/>
      <c r="Z534" s="116"/>
      <c r="AA534" s="120" t="str">
        <f t="shared" si="454"/>
        <v/>
      </c>
      <c r="AB534" s="121"/>
      <c r="AC534" s="121"/>
      <c r="AD534" s="122" t="str">
        <f t="shared" si="452"/>
        <v/>
      </c>
      <c r="AE534" s="121"/>
      <c r="AF534" s="121"/>
      <c r="AG534" s="121"/>
      <c r="AH534" s="123" t="str">
        <f t="shared" si="731"/>
        <v/>
      </c>
      <c r="AI534" s="122" t="str">
        <f t="shared" si="453"/>
        <v/>
      </c>
      <c r="AJ534" s="387"/>
      <c r="AK534" s="388"/>
      <c r="AL534" s="124" t="str">
        <f t="shared" si="684"/>
        <v/>
      </c>
      <c r="AM534" s="389"/>
      <c r="AN534" s="388"/>
      <c r="AO534" s="384"/>
      <c r="AP534" s="367"/>
      <c r="AQ534" s="120" t="s">
        <v>155</v>
      </c>
      <c r="AR534" s="119"/>
      <c r="AS534" s="119"/>
      <c r="AT534" s="126"/>
      <c r="AU534" s="119"/>
      <c r="AV534" s="402"/>
      <c r="AW534" s="142" t="s">
        <v>150</v>
      </c>
      <c r="AX534" s="128"/>
      <c r="AY534" s="129"/>
      <c r="AZ534" s="130"/>
      <c r="BA534" s="143" t="s">
        <v>155</v>
      </c>
      <c r="BB534" s="128"/>
      <c r="BC534" s="128"/>
      <c r="BD534" s="128"/>
      <c r="BE534" s="373"/>
      <c r="BF534" s="374"/>
      <c r="BG534" s="374"/>
      <c r="BH534" s="131"/>
      <c r="AMI534" s="86"/>
    </row>
    <row r="535" spans="1:1023" ht="30" customHeight="1">
      <c r="A535" s="431">
        <v>154</v>
      </c>
      <c r="B535" s="434" t="s">
        <v>712</v>
      </c>
      <c r="C535" s="367"/>
      <c r="D535" s="434" t="s">
        <v>396</v>
      </c>
      <c r="E535" s="434" t="s">
        <v>476</v>
      </c>
      <c r="F535" s="440"/>
      <c r="G535" s="414"/>
      <c r="H535" s="417"/>
      <c r="I535" s="420"/>
      <c r="J535" s="136" t="s">
        <v>758</v>
      </c>
      <c r="K535" s="137"/>
      <c r="L535" s="420"/>
      <c r="M535" s="420"/>
      <c r="N535" s="408"/>
      <c r="O535" s="369"/>
      <c r="P535" s="392"/>
      <c r="Q535" s="385"/>
      <c r="R535" s="393"/>
      <c r="S535" s="394"/>
      <c r="T535" s="385"/>
      <c r="U535" s="386"/>
      <c r="V535" s="136" t="s">
        <v>161</v>
      </c>
      <c r="W535" s="116"/>
      <c r="X535" s="117"/>
      <c r="Y535" s="118"/>
      <c r="Z535" s="116"/>
      <c r="AA535" s="120" t="str">
        <f t="shared" si="454"/>
        <v/>
      </c>
      <c r="AB535" s="121"/>
      <c r="AC535" s="121"/>
      <c r="AD535" s="122" t="str">
        <f t="shared" si="452"/>
        <v/>
      </c>
      <c r="AE535" s="121"/>
      <c r="AF535" s="121"/>
      <c r="AG535" s="121"/>
      <c r="AH535" s="123" t="str">
        <f t="shared" si="731"/>
        <v/>
      </c>
      <c r="AI535" s="122" t="str">
        <f t="shared" si="453"/>
        <v/>
      </c>
      <c r="AJ535" s="387"/>
      <c r="AK535" s="388"/>
      <c r="AL535" s="124" t="str">
        <f t="shared" si="684"/>
        <v/>
      </c>
      <c r="AM535" s="389"/>
      <c r="AN535" s="388"/>
      <c r="AO535" s="384"/>
      <c r="AP535" s="367"/>
      <c r="AQ535" s="120" t="s">
        <v>162</v>
      </c>
      <c r="AR535" s="119"/>
      <c r="AS535" s="119"/>
      <c r="AT535" s="126"/>
      <c r="AU535" s="119"/>
      <c r="AV535" s="402"/>
      <c r="AW535" s="142" t="s">
        <v>161</v>
      </c>
      <c r="AX535" s="128"/>
      <c r="AY535" s="129"/>
      <c r="AZ535" s="130"/>
      <c r="BA535" s="143" t="s">
        <v>162</v>
      </c>
      <c r="BB535" s="128"/>
      <c r="BC535" s="128"/>
      <c r="BD535" s="128"/>
      <c r="BE535" s="373"/>
      <c r="BF535" s="374"/>
      <c r="BG535" s="374"/>
      <c r="BH535" s="131"/>
      <c r="AMI535" s="86"/>
    </row>
    <row r="536" spans="1:1023" s="144" customFormat="1" ht="97.5" customHeight="1">
      <c r="A536" s="500">
        <v>155</v>
      </c>
      <c r="B536" s="432" t="s">
        <v>712</v>
      </c>
      <c r="C536" s="367" t="s">
        <v>713</v>
      </c>
      <c r="D536" s="432" t="s">
        <v>1415</v>
      </c>
      <c r="E536" s="481" t="s">
        <v>1440</v>
      </c>
      <c r="F536" s="427" t="s">
        <v>1441</v>
      </c>
      <c r="G536" s="367" t="s">
        <v>2396</v>
      </c>
      <c r="H536" s="368" t="str">
        <f>IF(B536="Seguridad_Información","Posibilidad de "&amp;C536&amp;"con "&amp;M536&amp;" "&amp;"por"&amp;" "&amp;I536&amp;" "&amp;"debido a"&amp;" "&amp;L536,"Posibilidad de"&amp;" "&amp;M536&amp;" "&amp;"por"&amp;" "&amp;I536&amp;" debido a"&amp;" "&amp;L536)</f>
        <v xml:space="preserve">Posibilidad de Afectación Económica por incumplimiento en las obligaciones de los proveedores o suspensión temporal de sus servicios  debido a pago inoportuno de las facturas del servicio. </v>
      </c>
      <c r="I536" s="369" t="s">
        <v>2397</v>
      </c>
      <c r="J536" s="136" t="s">
        <v>717</v>
      </c>
      <c r="K536" s="115" t="s">
        <v>2398</v>
      </c>
      <c r="L536" s="369" t="s">
        <v>2399</v>
      </c>
      <c r="M536" s="425" t="s">
        <v>720</v>
      </c>
      <c r="N536" s="397" t="s">
        <v>2400</v>
      </c>
      <c r="O536" s="369" t="s">
        <v>848</v>
      </c>
      <c r="P536" s="390" t="str">
        <f>IF(OR($O536=[3]Tabla_Probabilidad!$D$30,$O536=[3]Tabla_Probabilidad!$D$32,$O536=[3]Tabla_Probabilidad!$J$32),"Muy Baja",IF(OR($O536=[3]Tabla_Probabilidad!$E$30,$O536=[3]Tabla_Probabilidad!$E$32,$O536=[3]Tabla_Probabilidad!$K$32),"Baja",IF(OR($O536=[3]Tabla_Probabilidad!$F$30,$O536=[3]Tabla_Probabilidad!$F$32,$O536=[3]Tabla_Probabilidad!$L$32),"Media",IF(OR($O536=[3]Tabla_Probabilidad!$G$30,$O536=[3]Tabla_Probabilidad!$G$32,$O536=[3]Tabla_Probabilidad!$M$32),"Alta",IF(OR($O536=[3]Tabla_Probabilidad!$H$30,$O536=[3]Tabla_Probabilidad!$H$32,$O536=[3]Tabla_Probabilidad!$N$32),"Muy Alta","")))))</f>
        <v>Muy Baja</v>
      </c>
      <c r="Q536" s="385">
        <f t="shared" ref="Q536" si="732">IF(P536="","",IF(P536="Muy Baja",0.2,IF(P536="Baja",0.4,IF(P536="Media",0.6,IF(P536="Alta",0.8,IF(P536="Muy Alta",1,))))))</f>
        <v>0.2</v>
      </c>
      <c r="R536" s="393" t="s">
        <v>1447</v>
      </c>
      <c r="S536" s="394" t="str">
        <f>IF(OR($R536=[3]Tabla_Impacto!$D$24,$R536=[3]Tabla_Impacto!$D$27,$R536=[3]Tabla_Impacto!$J$24,$R536=[3]Tabla_Impacto!$P$26,$R536=[3]Tabla_Impacto!$V$26,$R536=[3]Tabla_Impacto!$AB$26),"Leve",IF(OR($R536=[3]Tabla_Impacto!$E$24,$R536=[3]Tabla_Impacto!$E$27,$R536=[3]Tabla_Impacto!$K$24,$R536=[3]Tabla_Impacto!$Q$26,$R536=[3]Tabla_Impacto!$W$26,$R536=[3]Tabla_Impacto!$AC$26),"Menor",IF(OR($R536=[3]Tabla_Impacto!$F$24,$R536=[3]Tabla_Impacto!$F$27,$R536=[3]Tabla_Impacto!$L$24,$R536=[3]Tabla_Impacto!$R$26,$R536=[3]Tabla_Impacto!$X$26,$R536=[3]Tabla_Impacto!$AD$26),"Moderado",IF(OR($R536=[3]Tabla_Impacto!$G$24,$R536=[3]Tabla_Impacto!$G$27,$R536=[3]Tabla_Impacto!$M$24,$R536=[3]Tabla_Impacto!$S$26,$R536=[3]Tabla_Impacto!$Y$26,$R536=[3]Tabla_Impacto!$AE$26),"Mayor",IF(OR($R536=[3]Tabla_Impacto!$H$24,$R536=[3]Tabla_Impacto!$H$27,$R536=[3]Tabla_Impacto!$N$24,$R536=[3]Tabla_Impacto!$T$26,$R536=[3]Tabla_Impacto!$Z$26,$R536=[3]Tabla_Impacto!$AF$26),"Catastrófico","")))))</f>
        <v>Leve</v>
      </c>
      <c r="T536" s="385">
        <f t="shared" ref="T536" si="733">IF(S536="","",IF(S536="Leve",0.2,IF(S536="Menor",0.4,IF(S536="Moderado",0.6,IF(S536="Mayor",0.8,IF(S536="Catastrófico",1,))))))</f>
        <v>0.2</v>
      </c>
      <c r="U536" s="403" t="str">
        <f t="shared" ref="U536" si="734">IF(OR(AND(P536="Muy Baja",S536="Leve"),AND(P536="Muy Baja",S536="Menor"),AND(P536="Baja",S536="Leve")),"Bajo",IF(OR(AND(P536="Muy baja",S536="Moderado"),AND(P536="Baja",S536="Menor"),AND(P536="Baja",S536="Moderado"),AND(P536="Media",S536="Leve"),AND(P536="Media",S536="Menor"),AND(P536="Media",S536="Moderado"),AND(P536="Alta",S536="Leve"),AND(P536="Alta",S536="Menor")),"Moderado",IF(OR(AND(P536="Muy Baja",S536="Mayor"),AND(P536="Baja",S536="Mayor"),AND(P536="Media",S536="Mayor"),AND(P536="Alta",S536="Moderado"),AND(P536="Alta",S536="Mayor"),AND(P536="Muy Alta",S536="Leve"),AND(P536="Muy Alta",S536="Menor"),AND(P536="Muy Alta",S536="Moderado"),AND(P536="Muy Alta",S536="Mayor")),"Alto",IF(OR(AND(P536="Muy Baja",S536="Catastrófico"),AND(P536="Baja",S536="Catastrófico"),AND(P536="Media",S536="Catastrófico"),AND(P536="Alta",S536="Catastrófico"),AND(P536="Muy Alta",S536="Catastrófico")),"Extremo",""))))</f>
        <v>Bajo</v>
      </c>
      <c r="V536" s="136" t="s">
        <v>91</v>
      </c>
      <c r="W536" s="116" t="s">
        <v>2401</v>
      </c>
      <c r="X536" s="117" t="s">
        <v>2402</v>
      </c>
      <c r="Y536" s="119" t="s">
        <v>94</v>
      </c>
      <c r="Z536" s="119" t="s">
        <v>1426</v>
      </c>
      <c r="AA536" s="120" t="str">
        <f t="shared" si="454"/>
        <v>Probabilidad</v>
      </c>
      <c r="AB536" s="121" t="s">
        <v>727</v>
      </c>
      <c r="AC536" s="121" t="s">
        <v>728</v>
      </c>
      <c r="AD536" s="122" t="str">
        <f t="shared" si="452"/>
        <v>40%</v>
      </c>
      <c r="AE536" s="121" t="s">
        <v>729</v>
      </c>
      <c r="AF536" s="121" t="s">
        <v>730</v>
      </c>
      <c r="AG536" s="121" t="s">
        <v>731</v>
      </c>
      <c r="AH536" s="123">
        <f>IFERROR(IF(AA536="Probabilidad",(Q536-(+Q536*AD536)),IF(AA536="Impacto",Q536,"")),"")</f>
        <v>0.12</v>
      </c>
      <c r="AI536" s="122">
        <f t="shared" si="453"/>
        <v>0.12</v>
      </c>
      <c r="AJ536" s="387" t="str">
        <f t="shared" ref="AJ536" si="735">IFERROR(IF(AK536="","",IF(AK536&lt;=0.2,"Muy Baja",IF(AK536&lt;=0.4,"Baja",IF(AK536&lt;=0.6,"Media",IF(AK536&lt;=0.8,"Alta","Muy Alta"))))),"")</f>
        <v>Muy Baja</v>
      </c>
      <c r="AK536" s="388">
        <f t="shared" ref="AK536" si="736">IFERROR(LOOKUP(MAX(AI536:AI542)+1,(AI536:AI542)),"")</f>
        <v>5.0399999999999993E-2</v>
      </c>
      <c r="AL536" s="124">
        <f>IFERROR(IF(AA536="Impacto",(T536-(+T536*AD536)),IF(AA536="Probabilidad",T536,"")),"")</f>
        <v>0.2</v>
      </c>
      <c r="AM536" s="389" t="str">
        <f t="shared" ref="AM536" si="737">IFERROR(IF(AN536="","",IF(AN536&lt;=0.2,"Leve",IF(AN536&lt;=0.4,"Menor",IF(AN536&lt;=0.6,"Moderado",IF(AN536&lt;=0.8,"Mayor","Catastrófico"))))),"")</f>
        <v>Leve</v>
      </c>
      <c r="AN536" s="388">
        <f t="shared" ref="AN536" si="738">IFERROR(LOOKUP(MAX(AL536:AL542)+1,(AL536:AL542)),"")</f>
        <v>0.2</v>
      </c>
      <c r="AO536" s="384" t="str">
        <f t="shared" ref="AO536" si="739">IFERROR(IF(OR(AND(AJ536="Muy Baja",AM536="Leve"),AND(AJ536="Muy Baja",AM536="Menor"),AND(AJ536="Baja",AM536="Leve")),"Bajo",IF(OR(AND(AJ536="Muy baja",AM536="Moderado"),AND(AJ536="Baja",AM536="Menor"),AND(AJ536="Baja",AM536="Moderado"),AND(AJ536="Media",AM536="Leve"),AND(AJ536="Media",AM536="Menor"),AND(AJ536="Media",AM536="Moderado"),AND(AJ536="Alta",AM536="Leve"),AND(AJ536="Alta",AM536="Menor")),"Moderado",IF(OR(AND(AJ536="Muy Baja",AM536="Mayor"),AND(AJ536="Baja",AM536="Mayor"),AND(AJ536="Media",AM536="Mayor"),AND(AJ536="Alta",AM536="Moderado"),AND(AJ536="Alta",AM536="Mayor"),AND(AJ536="Muy Alta",AM536="Leve"),AND(AJ536="Muy Alta",AM536="Menor"),AND(AJ536="Muy Alta",AM536="Moderado"),AND(AJ536="Muy Alta",AM536="Mayor")),"Alto",IF(OR(AND(AJ536="Muy Baja",AM536="Catastrófico"),AND(AJ536="Baja",AM536="Catastrófico"),AND(AJ536="Media",AM536="Catastrófico"),AND(AJ536="Alta",AM536="Catastrófico"),AND(AJ536="Muy Alta",AM536="Catastrófico")),"Extremo","")))),"")</f>
        <v>Bajo</v>
      </c>
      <c r="AP536" s="367" t="s">
        <v>821</v>
      </c>
      <c r="AQ536" s="120" t="s">
        <v>105</v>
      </c>
      <c r="AR536" s="134" t="s">
        <v>94</v>
      </c>
      <c r="AS536" s="134" t="s">
        <v>94</v>
      </c>
      <c r="AT536" s="134" t="s">
        <v>94</v>
      </c>
      <c r="AU536" s="134" t="s">
        <v>94</v>
      </c>
      <c r="AV536" s="370" t="s">
        <v>2403</v>
      </c>
      <c r="AW536" s="142" t="s">
        <v>91</v>
      </c>
      <c r="AX536" s="253" t="s">
        <v>2867</v>
      </c>
      <c r="AY536" s="255" t="s">
        <v>3756</v>
      </c>
      <c r="AZ536" s="255" t="s">
        <v>3757</v>
      </c>
      <c r="BA536" s="143" t="s">
        <v>105</v>
      </c>
      <c r="BB536" s="128"/>
      <c r="BC536" s="128"/>
      <c r="BD536" s="128"/>
      <c r="BE536" s="373" t="s">
        <v>2891</v>
      </c>
      <c r="BF536" s="374"/>
      <c r="BG536" s="374"/>
      <c r="BH536" s="131"/>
      <c r="BI536" s="90"/>
      <c r="BJ536" s="90"/>
      <c r="BK536" s="90"/>
      <c r="BL536" s="90"/>
      <c r="BM536" s="90"/>
      <c r="BN536" s="90"/>
      <c r="BO536" s="90"/>
      <c r="BP536" s="90"/>
      <c r="BQ536" s="90"/>
      <c r="BR536" s="90"/>
      <c r="BS536" s="90"/>
      <c r="BT536" s="90"/>
      <c r="BU536" s="90"/>
      <c r="BV536" s="90"/>
      <c r="BW536" s="90"/>
      <c r="BX536" s="90"/>
      <c r="BY536" s="90"/>
      <c r="BZ536" s="90"/>
      <c r="CA536" s="90"/>
      <c r="CB536" s="90"/>
      <c r="CC536" s="90"/>
      <c r="CD536" s="90"/>
      <c r="CE536" s="90"/>
      <c r="CF536" s="90"/>
      <c r="CG536" s="90"/>
      <c r="CH536" s="90"/>
      <c r="CI536" s="90"/>
      <c r="CJ536" s="90"/>
      <c r="CK536" s="90"/>
      <c r="CL536" s="90"/>
      <c r="CM536" s="90"/>
      <c r="CN536" s="90"/>
      <c r="CO536" s="90"/>
      <c r="CP536" s="90"/>
      <c r="CQ536" s="90"/>
      <c r="CR536" s="90"/>
      <c r="CS536" s="90"/>
      <c r="CT536" s="90"/>
      <c r="CU536" s="90"/>
      <c r="CV536" s="90"/>
      <c r="CW536" s="90"/>
      <c r="CX536" s="90"/>
      <c r="CY536" s="90"/>
      <c r="CZ536" s="90"/>
      <c r="DA536" s="90"/>
      <c r="DB536" s="90"/>
      <c r="DC536" s="90"/>
      <c r="DD536" s="90"/>
      <c r="DE536" s="90"/>
      <c r="DF536" s="90"/>
      <c r="DG536" s="90"/>
      <c r="DH536" s="90"/>
      <c r="DI536" s="90"/>
      <c r="DJ536" s="90"/>
      <c r="DK536" s="90"/>
      <c r="DL536" s="90"/>
      <c r="DM536" s="90"/>
      <c r="DN536" s="90"/>
      <c r="DO536" s="90"/>
      <c r="DP536" s="90"/>
      <c r="DQ536" s="90"/>
      <c r="DR536" s="90"/>
      <c r="DS536" s="90"/>
      <c r="DT536" s="90"/>
      <c r="DU536" s="90"/>
      <c r="DV536" s="90"/>
      <c r="DW536" s="90"/>
      <c r="DX536" s="90"/>
      <c r="DY536" s="90"/>
      <c r="DZ536" s="90"/>
      <c r="EA536" s="90"/>
      <c r="EB536" s="90"/>
      <c r="EC536" s="90"/>
      <c r="ED536" s="90"/>
      <c r="EE536" s="90"/>
      <c r="EF536" s="90"/>
      <c r="EG536" s="90"/>
      <c r="EH536" s="90"/>
      <c r="EI536" s="90"/>
      <c r="EJ536" s="90"/>
      <c r="EK536" s="90"/>
      <c r="EL536" s="90"/>
      <c r="EM536" s="90"/>
      <c r="EN536" s="90"/>
      <c r="EO536" s="90"/>
      <c r="EP536" s="90"/>
      <c r="EQ536" s="90"/>
      <c r="ER536" s="90"/>
      <c r="ES536" s="90"/>
      <c r="ET536" s="90"/>
      <c r="EU536" s="90"/>
      <c r="EV536" s="90"/>
      <c r="EW536" s="90"/>
      <c r="EX536" s="90"/>
      <c r="EY536" s="90"/>
      <c r="EZ536" s="90"/>
      <c r="FA536" s="90"/>
      <c r="FB536" s="90"/>
      <c r="FC536" s="90"/>
      <c r="FD536" s="90"/>
      <c r="FE536" s="90"/>
      <c r="FF536" s="90"/>
      <c r="FG536" s="90"/>
      <c r="FH536" s="90"/>
      <c r="FI536" s="90"/>
      <c r="FJ536" s="90"/>
      <c r="FK536" s="90"/>
      <c r="FL536" s="90"/>
      <c r="FM536" s="90"/>
      <c r="FN536" s="90"/>
      <c r="FO536" s="90"/>
      <c r="FP536" s="90"/>
      <c r="FQ536" s="90"/>
      <c r="FR536" s="90"/>
      <c r="FS536" s="90"/>
      <c r="FT536" s="90"/>
      <c r="FU536" s="90"/>
      <c r="FV536" s="90"/>
      <c r="FW536" s="90"/>
      <c r="FX536" s="90"/>
      <c r="FY536" s="90"/>
      <c r="FZ536" s="90"/>
      <c r="GA536" s="90"/>
      <c r="GB536" s="90"/>
      <c r="GC536" s="90"/>
      <c r="GD536" s="90"/>
      <c r="GE536" s="90"/>
      <c r="GF536" s="90"/>
      <c r="GG536" s="90"/>
      <c r="GH536" s="90"/>
      <c r="GI536" s="90"/>
      <c r="GJ536" s="90"/>
      <c r="GK536" s="90"/>
      <c r="GL536" s="90"/>
      <c r="GM536" s="90"/>
      <c r="GN536" s="90"/>
      <c r="GO536" s="90"/>
      <c r="GP536" s="90"/>
      <c r="GQ536" s="90"/>
      <c r="GR536" s="90"/>
      <c r="GS536" s="90"/>
      <c r="GT536" s="90"/>
      <c r="GU536" s="90"/>
      <c r="GV536" s="90"/>
      <c r="GW536" s="90"/>
      <c r="GX536" s="90"/>
      <c r="GY536" s="90"/>
      <c r="GZ536" s="90"/>
      <c r="HA536" s="90"/>
      <c r="HB536" s="90"/>
      <c r="HC536" s="90"/>
      <c r="HD536" s="90"/>
      <c r="HE536" s="90"/>
      <c r="HF536" s="90"/>
      <c r="HG536" s="90"/>
      <c r="HH536" s="90"/>
      <c r="HI536" s="90"/>
      <c r="HJ536" s="90"/>
      <c r="HK536" s="90"/>
      <c r="HL536" s="90"/>
      <c r="HM536" s="90"/>
      <c r="HN536" s="90"/>
      <c r="HO536" s="90"/>
      <c r="HP536" s="90"/>
      <c r="HQ536" s="90"/>
      <c r="HR536" s="90"/>
      <c r="HS536" s="90"/>
      <c r="HT536" s="90"/>
      <c r="HU536" s="90"/>
      <c r="HV536" s="90"/>
      <c r="HW536" s="90"/>
      <c r="HX536" s="90"/>
      <c r="HY536" s="90"/>
      <c r="HZ536" s="90"/>
      <c r="IA536" s="90"/>
      <c r="IB536" s="90"/>
      <c r="IC536" s="90"/>
      <c r="ID536" s="90"/>
      <c r="IE536" s="90"/>
      <c r="IF536" s="90"/>
      <c r="IG536" s="90"/>
      <c r="IH536" s="90"/>
      <c r="II536" s="90"/>
      <c r="IJ536" s="90"/>
      <c r="IK536" s="90"/>
      <c r="IL536" s="90"/>
      <c r="IM536" s="90"/>
      <c r="IN536" s="90"/>
      <c r="IO536" s="90"/>
      <c r="IP536" s="90"/>
      <c r="IQ536" s="90"/>
      <c r="IR536" s="90"/>
      <c r="IS536" s="90"/>
      <c r="IT536" s="90"/>
      <c r="IU536" s="90"/>
      <c r="IV536" s="90"/>
      <c r="IW536" s="90"/>
      <c r="IX536" s="90"/>
      <c r="IY536" s="90"/>
      <c r="IZ536" s="90"/>
      <c r="JA536" s="90"/>
      <c r="JB536" s="90"/>
      <c r="JC536" s="90"/>
      <c r="JD536" s="90"/>
      <c r="JE536" s="90"/>
      <c r="JF536" s="90"/>
      <c r="JG536" s="90"/>
      <c r="JH536" s="90"/>
      <c r="JI536" s="90"/>
      <c r="JJ536" s="90"/>
      <c r="JK536" s="90"/>
      <c r="JL536" s="90"/>
      <c r="JM536" s="90"/>
      <c r="JN536" s="90"/>
      <c r="JO536" s="90"/>
      <c r="JP536" s="90"/>
      <c r="JQ536" s="90"/>
      <c r="JR536" s="90"/>
      <c r="JS536" s="90"/>
      <c r="JT536" s="90"/>
      <c r="JU536" s="90"/>
      <c r="JV536" s="90"/>
      <c r="JW536" s="90"/>
      <c r="JX536" s="90"/>
      <c r="JY536" s="90"/>
      <c r="JZ536" s="90"/>
      <c r="KA536" s="90"/>
      <c r="KB536" s="90"/>
      <c r="KC536" s="90"/>
      <c r="KD536" s="90"/>
      <c r="KE536" s="90"/>
      <c r="KF536" s="90"/>
      <c r="KG536" s="90"/>
      <c r="KH536" s="90"/>
      <c r="KI536" s="90"/>
      <c r="KJ536" s="90"/>
      <c r="KK536" s="90"/>
      <c r="KL536" s="90"/>
      <c r="KM536" s="90"/>
      <c r="KN536" s="90"/>
      <c r="KO536" s="90"/>
      <c r="KP536" s="90"/>
      <c r="KQ536" s="90"/>
      <c r="KR536" s="90"/>
      <c r="KS536" s="90"/>
      <c r="KT536" s="90"/>
      <c r="KU536" s="90"/>
      <c r="KV536" s="90"/>
      <c r="KW536" s="90"/>
      <c r="KX536" s="90"/>
      <c r="KY536" s="90"/>
      <c r="KZ536" s="90"/>
      <c r="LA536" s="90"/>
      <c r="LB536" s="90"/>
      <c r="LC536" s="90"/>
      <c r="LD536" s="90"/>
      <c r="LE536" s="90"/>
      <c r="LF536" s="90"/>
      <c r="LG536" s="90"/>
      <c r="LH536" s="90"/>
      <c r="LI536" s="90"/>
      <c r="LJ536" s="90"/>
      <c r="LK536" s="90"/>
      <c r="LL536" s="90"/>
      <c r="LM536" s="90"/>
      <c r="LN536" s="90"/>
      <c r="LO536" s="90"/>
      <c r="LP536" s="90"/>
      <c r="LQ536" s="90"/>
      <c r="LR536" s="90"/>
      <c r="LS536" s="90"/>
      <c r="LT536" s="90"/>
      <c r="LU536" s="90"/>
      <c r="LV536" s="90"/>
      <c r="LW536" s="90"/>
      <c r="LX536" s="90"/>
      <c r="LY536" s="90"/>
      <c r="LZ536" s="90"/>
      <c r="MA536" s="90"/>
      <c r="MB536" s="90"/>
      <c r="MC536" s="90"/>
      <c r="MD536" s="90"/>
      <c r="ME536" s="90"/>
      <c r="MF536" s="90"/>
      <c r="MG536" s="90"/>
      <c r="MH536" s="90"/>
      <c r="MI536" s="90"/>
      <c r="MJ536" s="90"/>
      <c r="MK536" s="90"/>
      <c r="ML536" s="90"/>
      <c r="MM536" s="90"/>
      <c r="MN536" s="90"/>
      <c r="MO536" s="90"/>
      <c r="MP536" s="90"/>
      <c r="MQ536" s="90"/>
      <c r="MR536" s="90"/>
      <c r="MS536" s="90"/>
      <c r="MT536" s="90"/>
      <c r="MU536" s="90"/>
      <c r="MV536" s="90"/>
      <c r="MW536" s="90"/>
      <c r="MX536" s="90"/>
      <c r="MY536" s="90"/>
      <c r="MZ536" s="90"/>
      <c r="NA536" s="90"/>
      <c r="NB536" s="90"/>
      <c r="NC536" s="90"/>
      <c r="ND536" s="90"/>
      <c r="NE536" s="90"/>
      <c r="NF536" s="90"/>
      <c r="NG536" s="90"/>
      <c r="NH536" s="90"/>
      <c r="NI536" s="90"/>
      <c r="NJ536" s="90"/>
      <c r="NK536" s="90"/>
      <c r="NL536" s="90"/>
      <c r="NM536" s="90"/>
      <c r="NN536" s="90"/>
      <c r="NO536" s="90"/>
      <c r="NP536" s="90"/>
      <c r="NQ536" s="90"/>
      <c r="NR536" s="90"/>
      <c r="NS536" s="90"/>
      <c r="NT536" s="90"/>
      <c r="NU536" s="90"/>
      <c r="NV536" s="90"/>
      <c r="NW536" s="90"/>
      <c r="NX536" s="90"/>
      <c r="NY536" s="90"/>
      <c r="NZ536" s="90"/>
      <c r="OA536" s="90"/>
      <c r="OB536" s="90"/>
      <c r="OC536" s="90"/>
      <c r="OD536" s="90"/>
      <c r="OE536" s="90"/>
      <c r="OF536" s="90"/>
      <c r="OG536" s="90"/>
      <c r="OH536" s="90"/>
      <c r="OI536" s="90"/>
      <c r="OJ536" s="90"/>
      <c r="OK536" s="90"/>
      <c r="OL536" s="90"/>
      <c r="OM536" s="90"/>
      <c r="ON536" s="90"/>
      <c r="OO536" s="90"/>
      <c r="OP536" s="90"/>
      <c r="OQ536" s="90"/>
      <c r="OR536" s="90"/>
      <c r="OS536" s="90"/>
      <c r="OT536" s="90"/>
      <c r="OU536" s="90"/>
      <c r="OV536" s="90"/>
      <c r="OW536" s="90"/>
      <c r="OX536" s="90"/>
      <c r="OY536" s="90"/>
      <c r="OZ536" s="90"/>
      <c r="PA536" s="90"/>
      <c r="PB536" s="90"/>
      <c r="PC536" s="90"/>
      <c r="PD536" s="90"/>
      <c r="PE536" s="90"/>
      <c r="PF536" s="90"/>
      <c r="PG536" s="90"/>
      <c r="PH536" s="90"/>
      <c r="PI536" s="90"/>
      <c r="PJ536" s="90"/>
      <c r="PK536" s="90"/>
      <c r="PL536" s="90"/>
      <c r="PM536" s="90"/>
      <c r="PN536" s="90"/>
      <c r="PO536" s="90"/>
      <c r="PP536" s="90"/>
      <c r="PQ536" s="90"/>
      <c r="PR536" s="90"/>
      <c r="PS536" s="90"/>
      <c r="PT536" s="90"/>
      <c r="PU536" s="90"/>
      <c r="PV536" s="90"/>
      <c r="PW536" s="90"/>
      <c r="PX536" s="90"/>
      <c r="PY536" s="90"/>
      <c r="PZ536" s="90"/>
      <c r="QA536" s="90"/>
      <c r="QB536" s="90"/>
      <c r="QC536" s="90"/>
      <c r="QD536" s="90"/>
      <c r="QE536" s="90"/>
      <c r="QF536" s="90"/>
      <c r="QG536" s="90"/>
      <c r="QH536" s="90"/>
      <c r="QI536" s="90"/>
      <c r="QJ536" s="90"/>
      <c r="QK536" s="90"/>
      <c r="QL536" s="90"/>
      <c r="QM536" s="90"/>
      <c r="QN536" s="90"/>
      <c r="QO536" s="90"/>
      <c r="QP536" s="90"/>
      <c r="QQ536" s="90"/>
      <c r="QR536" s="90"/>
      <c r="QS536" s="90"/>
      <c r="QT536" s="90"/>
      <c r="QU536" s="90"/>
      <c r="QV536" s="90"/>
      <c r="QW536" s="90"/>
      <c r="QX536" s="90"/>
      <c r="QY536" s="90"/>
      <c r="QZ536" s="90"/>
      <c r="RA536" s="90"/>
      <c r="RB536" s="90"/>
      <c r="RC536" s="90"/>
      <c r="RD536" s="90"/>
      <c r="RE536" s="90"/>
      <c r="RF536" s="90"/>
      <c r="RG536" s="90"/>
      <c r="RH536" s="90"/>
      <c r="RI536" s="90"/>
      <c r="RJ536" s="90"/>
      <c r="RK536" s="90"/>
      <c r="RL536" s="90"/>
      <c r="RM536" s="90"/>
      <c r="RN536" s="90"/>
      <c r="RO536" s="90"/>
      <c r="RP536" s="90"/>
      <c r="RQ536" s="90"/>
      <c r="RR536" s="90"/>
      <c r="RS536" s="90"/>
      <c r="RT536" s="90"/>
      <c r="RU536" s="90"/>
      <c r="RV536" s="90"/>
      <c r="RW536" s="90"/>
      <c r="RX536" s="90"/>
      <c r="RY536" s="90"/>
      <c r="RZ536" s="90"/>
      <c r="SA536" s="90"/>
      <c r="SB536" s="90"/>
      <c r="SC536" s="90"/>
      <c r="SD536" s="90"/>
      <c r="SE536" s="90"/>
      <c r="SF536" s="90"/>
      <c r="SG536" s="90"/>
      <c r="SH536" s="90"/>
      <c r="SI536" s="90"/>
      <c r="SJ536" s="90"/>
      <c r="SK536" s="90"/>
      <c r="SL536" s="90"/>
      <c r="SM536" s="90"/>
      <c r="SN536" s="90"/>
      <c r="SO536" s="90"/>
      <c r="SP536" s="90"/>
      <c r="SQ536" s="90"/>
      <c r="SR536" s="90"/>
      <c r="SS536" s="90"/>
      <c r="ST536" s="90"/>
      <c r="SU536" s="90"/>
      <c r="SV536" s="90"/>
      <c r="SW536" s="90"/>
      <c r="SX536" s="90"/>
      <c r="SY536" s="90"/>
      <c r="SZ536" s="90"/>
      <c r="TA536" s="90"/>
      <c r="TB536" s="90"/>
      <c r="TC536" s="90"/>
      <c r="TD536" s="90"/>
      <c r="TE536" s="90"/>
      <c r="TF536" s="90"/>
      <c r="TG536" s="90"/>
      <c r="TH536" s="90"/>
      <c r="TI536" s="90"/>
      <c r="TJ536" s="90"/>
      <c r="TK536" s="90"/>
      <c r="TL536" s="90"/>
      <c r="TM536" s="90"/>
      <c r="TN536" s="90"/>
      <c r="TO536" s="90"/>
      <c r="TP536" s="90"/>
      <c r="TQ536" s="90"/>
      <c r="TR536" s="90"/>
      <c r="TS536" s="90"/>
      <c r="TT536" s="90"/>
      <c r="TU536" s="90"/>
      <c r="TV536" s="90"/>
      <c r="TW536" s="90"/>
      <c r="TX536" s="90"/>
      <c r="TY536" s="90"/>
      <c r="TZ536" s="90"/>
      <c r="UA536" s="90"/>
      <c r="UB536" s="90"/>
      <c r="UC536" s="90"/>
      <c r="UD536" s="90"/>
      <c r="UE536" s="90"/>
      <c r="UF536" s="90"/>
      <c r="UG536" s="90"/>
      <c r="UH536" s="90"/>
      <c r="UI536" s="90"/>
      <c r="UJ536" s="90"/>
      <c r="UK536" s="90"/>
      <c r="UL536" s="90"/>
      <c r="UM536" s="90"/>
      <c r="UN536" s="90"/>
      <c r="UO536" s="90"/>
      <c r="UP536" s="90"/>
      <c r="UQ536" s="90"/>
      <c r="UR536" s="90"/>
      <c r="US536" s="90"/>
      <c r="UT536" s="90"/>
      <c r="UU536" s="90"/>
      <c r="UV536" s="90"/>
      <c r="UW536" s="90"/>
      <c r="UX536" s="90"/>
      <c r="UY536" s="90"/>
      <c r="UZ536" s="90"/>
      <c r="VA536" s="90"/>
      <c r="VB536" s="90"/>
      <c r="VC536" s="90"/>
      <c r="VD536" s="90"/>
      <c r="VE536" s="90"/>
      <c r="VF536" s="90"/>
      <c r="VG536" s="90"/>
      <c r="VH536" s="90"/>
      <c r="VI536" s="90"/>
      <c r="VJ536" s="90"/>
      <c r="VK536" s="90"/>
      <c r="VL536" s="90"/>
      <c r="VM536" s="90"/>
      <c r="VN536" s="90"/>
      <c r="VO536" s="90"/>
      <c r="VP536" s="90"/>
      <c r="VQ536" s="90"/>
      <c r="VR536" s="90"/>
      <c r="VS536" s="90"/>
      <c r="VT536" s="90"/>
      <c r="VU536" s="90"/>
      <c r="VV536" s="90"/>
      <c r="VW536" s="90"/>
      <c r="VX536" s="90"/>
      <c r="VY536" s="90"/>
      <c r="VZ536" s="90"/>
      <c r="WA536" s="90"/>
      <c r="WB536" s="90"/>
      <c r="WC536" s="90"/>
      <c r="WD536" s="90"/>
      <c r="WE536" s="90"/>
      <c r="WF536" s="90"/>
      <c r="WG536" s="90"/>
      <c r="WH536" s="90"/>
      <c r="WI536" s="90"/>
      <c r="WJ536" s="90"/>
      <c r="WK536" s="90"/>
      <c r="WL536" s="90"/>
      <c r="WM536" s="90"/>
      <c r="WN536" s="90"/>
      <c r="WO536" s="90"/>
      <c r="WP536" s="90"/>
      <c r="WQ536" s="90"/>
      <c r="WR536" s="90"/>
      <c r="WS536" s="90"/>
      <c r="WT536" s="90"/>
      <c r="WU536" s="90"/>
      <c r="WV536" s="90"/>
      <c r="WW536" s="90"/>
      <c r="WX536" s="90"/>
      <c r="WY536" s="90"/>
      <c r="WZ536" s="90"/>
      <c r="XA536" s="90"/>
      <c r="XB536" s="90"/>
      <c r="XC536" s="90"/>
      <c r="XD536" s="90"/>
      <c r="XE536" s="90"/>
      <c r="XF536" s="90"/>
      <c r="XG536" s="90"/>
      <c r="XH536" s="90"/>
      <c r="XI536" s="90"/>
      <c r="XJ536" s="90"/>
      <c r="XK536" s="90"/>
      <c r="XL536" s="90"/>
      <c r="XM536" s="90"/>
      <c r="XN536" s="90"/>
      <c r="XO536" s="90"/>
      <c r="XP536" s="90"/>
      <c r="XQ536" s="90"/>
      <c r="XR536" s="90"/>
      <c r="XS536" s="90"/>
      <c r="XT536" s="90"/>
      <c r="XU536" s="90"/>
      <c r="XV536" s="90"/>
      <c r="XW536" s="90"/>
      <c r="XX536" s="90"/>
      <c r="XY536" s="90"/>
      <c r="XZ536" s="90"/>
      <c r="YA536" s="90"/>
      <c r="YB536" s="90"/>
      <c r="YC536" s="90"/>
      <c r="YD536" s="90"/>
      <c r="YE536" s="90"/>
      <c r="YF536" s="90"/>
      <c r="YG536" s="90"/>
      <c r="YH536" s="90"/>
      <c r="YI536" s="90"/>
      <c r="YJ536" s="90"/>
      <c r="YK536" s="90"/>
      <c r="YL536" s="90"/>
      <c r="YM536" s="90"/>
      <c r="YN536" s="90"/>
      <c r="YO536" s="90"/>
      <c r="YP536" s="90"/>
      <c r="YQ536" s="90"/>
      <c r="YR536" s="90"/>
      <c r="YS536" s="90"/>
      <c r="YT536" s="90"/>
      <c r="YU536" s="90"/>
      <c r="YV536" s="90"/>
      <c r="YW536" s="90"/>
      <c r="YX536" s="90"/>
      <c r="YY536" s="90"/>
      <c r="YZ536" s="90"/>
      <c r="ZA536" s="90"/>
      <c r="ZB536" s="90"/>
      <c r="ZC536" s="90"/>
      <c r="ZD536" s="90"/>
      <c r="ZE536" s="90"/>
      <c r="ZF536" s="90"/>
      <c r="ZG536" s="90"/>
      <c r="ZH536" s="90"/>
      <c r="ZI536" s="90"/>
      <c r="ZJ536" s="90"/>
      <c r="ZK536" s="90"/>
      <c r="ZL536" s="90"/>
      <c r="ZM536" s="90"/>
      <c r="ZN536" s="90"/>
      <c r="ZO536" s="90"/>
      <c r="ZP536" s="90"/>
      <c r="ZQ536" s="90"/>
      <c r="ZR536" s="90"/>
      <c r="ZS536" s="90"/>
      <c r="ZT536" s="90"/>
      <c r="ZU536" s="90"/>
      <c r="ZV536" s="90"/>
      <c r="ZW536" s="90"/>
      <c r="ZX536" s="90"/>
      <c r="ZY536" s="90"/>
      <c r="ZZ536" s="90"/>
      <c r="AAA536" s="90"/>
      <c r="AAB536" s="90"/>
      <c r="AAC536" s="90"/>
      <c r="AAD536" s="90"/>
      <c r="AAE536" s="90"/>
      <c r="AAF536" s="90"/>
      <c r="AAG536" s="90"/>
      <c r="AAH536" s="90"/>
      <c r="AAI536" s="90"/>
      <c r="AAJ536" s="90"/>
      <c r="AAK536" s="90"/>
      <c r="AAL536" s="90"/>
      <c r="AAM536" s="90"/>
      <c r="AAN536" s="90"/>
      <c r="AAO536" s="90"/>
      <c r="AAP536" s="90"/>
      <c r="AAQ536" s="90"/>
      <c r="AAR536" s="90"/>
      <c r="AAS536" s="90"/>
      <c r="AAT536" s="90"/>
      <c r="AAU536" s="90"/>
      <c r="AAV536" s="90"/>
      <c r="AAW536" s="90"/>
      <c r="AAX536" s="90"/>
      <c r="AAY536" s="90"/>
      <c r="AAZ536" s="90"/>
      <c r="ABA536" s="90"/>
      <c r="ABB536" s="90"/>
      <c r="ABC536" s="90"/>
      <c r="ABD536" s="90"/>
      <c r="ABE536" s="90"/>
      <c r="ABF536" s="90"/>
      <c r="ABG536" s="90"/>
      <c r="ABH536" s="90"/>
      <c r="ABI536" s="90"/>
      <c r="ABJ536" s="90"/>
      <c r="ABK536" s="90"/>
      <c r="ABL536" s="90"/>
      <c r="ABM536" s="90"/>
      <c r="ABN536" s="90"/>
      <c r="ABO536" s="90"/>
      <c r="ABP536" s="90"/>
      <c r="ABQ536" s="90"/>
      <c r="ABR536" s="90"/>
      <c r="ABS536" s="90"/>
      <c r="ABT536" s="90"/>
      <c r="ABU536" s="90"/>
      <c r="ABV536" s="90"/>
      <c r="ABW536" s="90"/>
      <c r="ABX536" s="90"/>
      <c r="ABY536" s="90"/>
      <c r="ABZ536" s="90"/>
      <c r="ACA536" s="90"/>
      <c r="ACB536" s="90"/>
      <c r="ACC536" s="90"/>
      <c r="ACD536" s="90"/>
      <c r="ACE536" s="90"/>
      <c r="ACF536" s="90"/>
      <c r="ACG536" s="90"/>
      <c r="ACH536" s="90"/>
      <c r="ACI536" s="90"/>
      <c r="ACJ536" s="90"/>
      <c r="ACK536" s="90"/>
      <c r="ACL536" s="90"/>
      <c r="ACM536" s="90"/>
      <c r="ACN536" s="90"/>
      <c r="ACO536" s="90"/>
      <c r="ACP536" s="90"/>
      <c r="ACQ536" s="90"/>
      <c r="ACR536" s="90"/>
      <c r="ACS536" s="90"/>
      <c r="ACT536" s="90"/>
      <c r="ACU536" s="90"/>
      <c r="ACV536" s="90"/>
      <c r="ACW536" s="90"/>
      <c r="ACX536" s="90"/>
      <c r="ACY536" s="90"/>
      <c r="ACZ536" s="90"/>
      <c r="ADA536" s="90"/>
      <c r="ADB536" s="90"/>
      <c r="ADC536" s="90"/>
      <c r="ADD536" s="90"/>
      <c r="ADE536" s="90"/>
      <c r="ADF536" s="90"/>
      <c r="ADG536" s="90"/>
      <c r="ADH536" s="90"/>
      <c r="ADI536" s="90"/>
      <c r="ADJ536" s="90"/>
      <c r="ADK536" s="90"/>
      <c r="ADL536" s="90"/>
      <c r="ADM536" s="90"/>
      <c r="ADN536" s="90"/>
      <c r="ADO536" s="90"/>
      <c r="ADP536" s="90"/>
      <c r="ADQ536" s="90"/>
      <c r="ADR536" s="90"/>
      <c r="ADS536" s="90"/>
      <c r="ADT536" s="90"/>
      <c r="ADU536" s="90"/>
      <c r="ADV536" s="90"/>
      <c r="ADW536" s="90"/>
      <c r="ADX536" s="90"/>
      <c r="ADY536" s="90"/>
      <c r="ADZ536" s="90"/>
      <c r="AEA536" s="90"/>
      <c r="AEB536" s="90"/>
      <c r="AEC536" s="90"/>
      <c r="AED536" s="90"/>
      <c r="AEE536" s="90"/>
      <c r="AEF536" s="90"/>
      <c r="AEG536" s="90"/>
      <c r="AEH536" s="90"/>
      <c r="AEI536" s="90"/>
      <c r="AEJ536" s="90"/>
      <c r="AEK536" s="90"/>
      <c r="AEL536" s="90"/>
      <c r="AEM536" s="90"/>
      <c r="AEN536" s="90"/>
      <c r="AEO536" s="90"/>
      <c r="AEP536" s="90"/>
      <c r="AEQ536" s="90"/>
      <c r="AER536" s="90"/>
      <c r="AES536" s="90"/>
      <c r="AET536" s="90"/>
      <c r="AEU536" s="90"/>
      <c r="AEV536" s="90"/>
      <c r="AEW536" s="90"/>
      <c r="AEX536" s="90"/>
      <c r="AEY536" s="90"/>
      <c r="AEZ536" s="90"/>
      <c r="AFA536" s="90"/>
      <c r="AFB536" s="90"/>
      <c r="AFC536" s="90"/>
      <c r="AFD536" s="90"/>
      <c r="AFE536" s="90"/>
      <c r="AFF536" s="90"/>
      <c r="AFG536" s="90"/>
      <c r="AFH536" s="90"/>
      <c r="AFI536" s="90"/>
      <c r="AFJ536" s="90"/>
      <c r="AFK536" s="90"/>
      <c r="AFL536" s="90"/>
      <c r="AFM536" s="90"/>
      <c r="AFN536" s="90"/>
      <c r="AFO536" s="90"/>
      <c r="AFP536" s="90"/>
      <c r="AFQ536" s="90"/>
      <c r="AFR536" s="90"/>
      <c r="AFS536" s="90"/>
      <c r="AFT536" s="90"/>
      <c r="AFU536" s="90"/>
      <c r="AFV536" s="90"/>
      <c r="AFW536" s="90"/>
      <c r="AFX536" s="90"/>
      <c r="AFY536" s="90"/>
      <c r="AFZ536" s="90"/>
      <c r="AGA536" s="90"/>
      <c r="AGB536" s="90"/>
      <c r="AGC536" s="90"/>
      <c r="AGD536" s="90"/>
      <c r="AGE536" s="90"/>
      <c r="AGF536" s="90"/>
      <c r="AGG536" s="90"/>
      <c r="AGH536" s="90"/>
      <c r="AGI536" s="90"/>
      <c r="AGJ536" s="90"/>
      <c r="AGK536" s="90"/>
      <c r="AGL536" s="90"/>
      <c r="AGM536" s="90"/>
      <c r="AGN536" s="90"/>
      <c r="AGO536" s="90"/>
      <c r="AGP536" s="90"/>
      <c r="AGQ536" s="90"/>
      <c r="AGR536" s="90"/>
      <c r="AGS536" s="90"/>
      <c r="AGT536" s="90"/>
      <c r="AGU536" s="90"/>
      <c r="AGV536" s="90"/>
      <c r="AGW536" s="90"/>
      <c r="AGX536" s="90"/>
      <c r="AGY536" s="90"/>
      <c r="AGZ536" s="90"/>
      <c r="AHA536" s="90"/>
      <c r="AHB536" s="90"/>
      <c r="AHC536" s="90"/>
      <c r="AHD536" s="90"/>
      <c r="AHE536" s="90"/>
      <c r="AHF536" s="90"/>
      <c r="AHG536" s="90"/>
      <c r="AHH536" s="90"/>
      <c r="AHI536" s="90"/>
      <c r="AHJ536" s="90"/>
      <c r="AHK536" s="90"/>
      <c r="AHL536" s="90"/>
      <c r="AHM536" s="90"/>
      <c r="AHN536" s="90"/>
      <c r="AHO536" s="90"/>
      <c r="AHP536" s="90"/>
      <c r="AHQ536" s="90"/>
      <c r="AHR536" s="90"/>
      <c r="AHS536" s="90"/>
      <c r="AHT536" s="90"/>
      <c r="AHU536" s="90"/>
      <c r="AHV536" s="90"/>
      <c r="AHW536" s="90"/>
      <c r="AHX536" s="90"/>
      <c r="AHY536" s="90"/>
      <c r="AHZ536" s="90"/>
      <c r="AIA536" s="90"/>
      <c r="AIB536" s="90"/>
      <c r="AIC536" s="90"/>
      <c r="AID536" s="90"/>
      <c r="AIE536" s="90"/>
      <c r="AIF536" s="90"/>
      <c r="AIG536" s="90"/>
      <c r="AIH536" s="90"/>
      <c r="AII536" s="90"/>
      <c r="AIJ536" s="90"/>
      <c r="AIK536" s="90"/>
      <c r="AIL536" s="90"/>
      <c r="AIM536" s="90"/>
      <c r="AIN536" s="90"/>
      <c r="AIO536" s="90"/>
      <c r="AIP536" s="90"/>
      <c r="AIQ536" s="90"/>
      <c r="AIR536" s="90"/>
      <c r="AIS536" s="90"/>
      <c r="AIT536" s="90"/>
      <c r="AIU536" s="90"/>
      <c r="AIV536" s="90"/>
      <c r="AIW536" s="90"/>
      <c r="AIX536" s="90"/>
      <c r="AIY536" s="90"/>
      <c r="AIZ536" s="90"/>
      <c r="AJA536" s="90"/>
      <c r="AJB536" s="90"/>
      <c r="AJC536" s="90"/>
      <c r="AJD536" s="90"/>
      <c r="AJE536" s="90"/>
      <c r="AJF536" s="90"/>
      <c r="AJG536" s="90"/>
      <c r="AJH536" s="90"/>
      <c r="AJI536" s="90"/>
      <c r="AJJ536" s="90"/>
      <c r="AJK536" s="90"/>
      <c r="AJL536" s="90"/>
      <c r="AJM536" s="90"/>
      <c r="AJN536" s="90"/>
      <c r="AJO536" s="90"/>
      <c r="AJP536" s="90"/>
      <c r="AJQ536" s="90"/>
      <c r="AJR536" s="90"/>
      <c r="AJS536" s="90"/>
      <c r="AJT536" s="90"/>
      <c r="AJU536" s="90"/>
      <c r="AJV536" s="90"/>
      <c r="AJW536" s="90"/>
      <c r="AJX536" s="90"/>
      <c r="AJY536" s="90"/>
      <c r="AJZ536" s="90"/>
      <c r="AKA536" s="90"/>
      <c r="AKB536" s="90"/>
      <c r="AKC536" s="90"/>
      <c r="AKD536" s="90"/>
      <c r="AKE536" s="90"/>
      <c r="AKF536" s="90"/>
      <c r="AKG536" s="90"/>
      <c r="AKH536" s="90"/>
      <c r="AKI536" s="90"/>
      <c r="AKJ536" s="90"/>
      <c r="AKK536" s="90"/>
      <c r="AKL536" s="90"/>
      <c r="AKM536" s="90"/>
      <c r="AKN536" s="90"/>
      <c r="AKO536" s="90"/>
      <c r="AKP536" s="90"/>
      <c r="AKQ536" s="90"/>
      <c r="AKR536" s="90"/>
      <c r="AKS536" s="90"/>
      <c r="AKT536" s="90"/>
      <c r="AKU536" s="90"/>
      <c r="AKV536" s="90"/>
      <c r="AKW536" s="90"/>
      <c r="AKX536" s="90"/>
      <c r="AKY536" s="90"/>
      <c r="AKZ536" s="90"/>
      <c r="ALA536" s="90"/>
      <c r="ALB536" s="90"/>
      <c r="ALC536" s="90"/>
      <c r="ALD536" s="90"/>
      <c r="ALE536" s="90"/>
      <c r="ALF536" s="90"/>
      <c r="ALG536" s="90"/>
      <c r="ALH536" s="90"/>
      <c r="ALI536" s="90"/>
      <c r="ALJ536" s="90"/>
      <c r="ALK536" s="90"/>
      <c r="ALL536" s="90"/>
      <c r="ALM536" s="90"/>
      <c r="ALN536" s="90"/>
      <c r="ALO536" s="90"/>
      <c r="ALP536" s="90"/>
      <c r="ALQ536" s="90"/>
      <c r="ALR536" s="90"/>
      <c r="ALS536" s="90"/>
      <c r="ALT536" s="90"/>
      <c r="ALU536" s="90"/>
      <c r="ALV536" s="90"/>
      <c r="ALW536" s="90"/>
      <c r="ALX536" s="90"/>
      <c r="ALY536" s="90"/>
      <c r="ALZ536" s="90"/>
      <c r="AMA536" s="90"/>
      <c r="AMB536" s="90"/>
      <c r="AMC536" s="90"/>
      <c r="AMD536" s="90"/>
      <c r="AME536" s="90"/>
      <c r="AMF536" s="90"/>
      <c r="AMG536" s="90"/>
      <c r="AMH536" s="90"/>
    </row>
    <row r="537" spans="1:1023" ht="121.5" customHeight="1">
      <c r="A537" s="500">
        <v>155</v>
      </c>
      <c r="B537" s="433" t="s">
        <v>712</v>
      </c>
      <c r="C537" s="367"/>
      <c r="D537" s="433" t="s">
        <v>1415</v>
      </c>
      <c r="E537" s="481" t="s">
        <v>1440</v>
      </c>
      <c r="F537" s="427"/>
      <c r="G537" s="367"/>
      <c r="H537" s="368"/>
      <c r="I537" s="369"/>
      <c r="J537" s="136" t="s">
        <v>735</v>
      </c>
      <c r="K537" s="115" t="s">
        <v>2404</v>
      </c>
      <c r="L537" s="369"/>
      <c r="M537" s="425"/>
      <c r="N537" s="398"/>
      <c r="O537" s="369"/>
      <c r="P537" s="391"/>
      <c r="Q537" s="385"/>
      <c r="R537" s="393"/>
      <c r="S537" s="394"/>
      <c r="T537" s="385"/>
      <c r="U537" s="404"/>
      <c r="V537" s="136" t="s">
        <v>112</v>
      </c>
      <c r="W537" s="116" t="s">
        <v>2405</v>
      </c>
      <c r="X537" s="117" t="s">
        <v>2406</v>
      </c>
      <c r="Y537" s="119" t="s">
        <v>891</v>
      </c>
      <c r="Z537" s="119" t="s">
        <v>1426</v>
      </c>
      <c r="AA537" s="120" t="str">
        <f t="shared" si="454"/>
        <v>Probabilidad</v>
      </c>
      <c r="AB537" s="121" t="s">
        <v>740</v>
      </c>
      <c r="AC537" s="121" t="s">
        <v>728</v>
      </c>
      <c r="AD537" s="122" t="str">
        <f t="shared" si="452"/>
        <v>30%</v>
      </c>
      <c r="AE537" s="121" t="s">
        <v>729</v>
      </c>
      <c r="AF537" s="121" t="s">
        <v>730</v>
      </c>
      <c r="AG537" s="121" t="s">
        <v>731</v>
      </c>
      <c r="AH537" s="123">
        <f>IFERROR(IF(AND(AA536="Probabilidad",AA537="Probabilidad"),(AI536-(+AI536*AD537)),IF(AND(AA537="Probabilidad",AA536="Impacto"),(AI536-(+AI536*AD537)),IF(AA537="Impacto",AI536,""))),"")</f>
        <v>8.3999999999999991E-2</v>
      </c>
      <c r="AI537" s="122">
        <f t="shared" si="453"/>
        <v>8.3999999999999991E-2</v>
      </c>
      <c r="AJ537" s="387"/>
      <c r="AK537" s="388"/>
      <c r="AL537" s="124">
        <f>IFERROR(IF(AND(AA536="Impacto",AA537="Impacto"),(AL536-(+AL536*AD537)),IF(AND(AA537="Impacto",AA536="Probabilidad"),(AL536-(+AL536*AD537)),IF(AA537="Probabilidad",AL536,""))),"")</f>
        <v>0.2</v>
      </c>
      <c r="AM537" s="389"/>
      <c r="AN537" s="388"/>
      <c r="AO537" s="384"/>
      <c r="AP537" s="367"/>
      <c r="AQ537" s="120" t="s">
        <v>118</v>
      </c>
      <c r="AR537" s="134" t="s">
        <v>94</v>
      </c>
      <c r="AS537" s="134" t="s">
        <v>94</v>
      </c>
      <c r="AT537" s="134" t="s">
        <v>94</v>
      </c>
      <c r="AU537" s="134" t="s">
        <v>94</v>
      </c>
      <c r="AV537" s="371"/>
      <c r="AW537" s="142" t="s">
        <v>112</v>
      </c>
      <c r="AX537" s="253" t="s">
        <v>2867</v>
      </c>
      <c r="AY537" s="255" t="s">
        <v>3758</v>
      </c>
      <c r="AZ537" s="255" t="s">
        <v>3759</v>
      </c>
      <c r="BA537" s="143" t="s">
        <v>118</v>
      </c>
      <c r="BB537" s="128"/>
      <c r="BC537" s="128"/>
      <c r="BD537" s="128"/>
      <c r="BE537" s="373"/>
      <c r="BF537" s="374"/>
      <c r="BG537" s="374"/>
      <c r="BH537" s="131"/>
    </row>
    <row r="538" spans="1:1023" ht="94.5" customHeight="1">
      <c r="A538" s="500">
        <v>155</v>
      </c>
      <c r="B538" s="433" t="s">
        <v>712</v>
      </c>
      <c r="C538" s="367"/>
      <c r="D538" s="433" t="s">
        <v>1415</v>
      </c>
      <c r="E538" s="481" t="s">
        <v>1440</v>
      </c>
      <c r="F538" s="427"/>
      <c r="G538" s="367"/>
      <c r="H538" s="368"/>
      <c r="I538" s="369"/>
      <c r="J538" s="136" t="s">
        <v>741</v>
      </c>
      <c r="K538" s="115" t="s">
        <v>2407</v>
      </c>
      <c r="L538" s="369"/>
      <c r="M538" s="425"/>
      <c r="N538" s="398"/>
      <c r="O538" s="369"/>
      <c r="P538" s="391"/>
      <c r="Q538" s="385"/>
      <c r="R538" s="393"/>
      <c r="S538" s="394"/>
      <c r="T538" s="385"/>
      <c r="U538" s="404"/>
      <c r="V538" s="136" t="s">
        <v>124</v>
      </c>
      <c r="W538" s="116" t="s">
        <v>2408</v>
      </c>
      <c r="X538" s="117" t="s">
        <v>2409</v>
      </c>
      <c r="Y538" s="119" t="s">
        <v>891</v>
      </c>
      <c r="Z538" s="119" t="s">
        <v>1426</v>
      </c>
      <c r="AA538" s="120" t="str">
        <f t="shared" si="454"/>
        <v>Probabilidad</v>
      </c>
      <c r="AB538" s="121" t="s">
        <v>727</v>
      </c>
      <c r="AC538" s="121" t="s">
        <v>728</v>
      </c>
      <c r="AD538" s="122" t="str">
        <f t="shared" si="452"/>
        <v>40%</v>
      </c>
      <c r="AE538" s="121" t="s">
        <v>729</v>
      </c>
      <c r="AF538" s="121" t="s">
        <v>730</v>
      </c>
      <c r="AG538" s="121" t="s">
        <v>731</v>
      </c>
      <c r="AH538" s="123">
        <f t="shared" ref="AH538:AH542" si="740">IFERROR(IF(AND(AA537="Probabilidad",AA538="Probabilidad"),(AI537-(+AI537*AD538)),IF(AND(AA538="Probabilidad",AA537="Impacto"),(AI537-(+AI537*AD538)),IF(AA538="Impacto",AI537,""))),"")</f>
        <v>5.0399999999999993E-2</v>
      </c>
      <c r="AI538" s="122">
        <f t="shared" si="453"/>
        <v>5.0399999999999993E-2</v>
      </c>
      <c r="AJ538" s="387"/>
      <c r="AK538" s="388"/>
      <c r="AL538" s="124">
        <f t="shared" ref="AL538:AL542" si="741">IFERROR(IF(AND(AA537="Impacto",AA538="Impacto"),(AL537-(+AL537*AD538)),IF(AND(AA538="Impacto",AA537="Probabilidad"),(AL537-(+AL537*AD538)),IF(AA538="Probabilidad",AL537,""))),"")</f>
        <v>0.2</v>
      </c>
      <c r="AM538" s="389"/>
      <c r="AN538" s="388"/>
      <c r="AO538" s="384"/>
      <c r="AP538" s="367"/>
      <c r="AQ538" s="120" t="s">
        <v>128</v>
      </c>
      <c r="AR538" s="134" t="s">
        <v>94</v>
      </c>
      <c r="AS538" s="134" t="s">
        <v>94</v>
      </c>
      <c r="AT538" s="134" t="s">
        <v>94</v>
      </c>
      <c r="AU538" s="134" t="s">
        <v>94</v>
      </c>
      <c r="AV538" s="371"/>
      <c r="AW538" s="142" t="s">
        <v>124</v>
      </c>
      <c r="AX538" s="253" t="s">
        <v>2867</v>
      </c>
      <c r="AY538" s="255" t="s">
        <v>3760</v>
      </c>
      <c r="AZ538" s="255" t="s">
        <v>3761</v>
      </c>
      <c r="BA538" s="143" t="s">
        <v>128</v>
      </c>
      <c r="BB538" s="128"/>
      <c r="BC538" s="128"/>
      <c r="BD538" s="128"/>
      <c r="BE538" s="373"/>
      <c r="BF538" s="374"/>
      <c r="BG538" s="374"/>
      <c r="BH538" s="131"/>
    </row>
    <row r="539" spans="1:1023" ht="30" customHeight="1">
      <c r="A539" s="500">
        <v>155</v>
      </c>
      <c r="B539" s="433" t="s">
        <v>712</v>
      </c>
      <c r="C539" s="367"/>
      <c r="D539" s="433" t="s">
        <v>1415</v>
      </c>
      <c r="E539" s="481" t="s">
        <v>1440</v>
      </c>
      <c r="F539" s="427"/>
      <c r="G539" s="367"/>
      <c r="H539" s="368"/>
      <c r="I539" s="369"/>
      <c r="J539" s="136" t="s">
        <v>749</v>
      </c>
      <c r="K539" s="115"/>
      <c r="L539" s="369"/>
      <c r="M539" s="425"/>
      <c r="N539" s="398"/>
      <c r="O539" s="369"/>
      <c r="P539" s="391"/>
      <c r="Q539" s="385"/>
      <c r="R539" s="393"/>
      <c r="S539" s="394"/>
      <c r="T539" s="385"/>
      <c r="U539" s="404"/>
      <c r="V539" s="136" t="s">
        <v>131</v>
      </c>
      <c r="W539" s="116"/>
      <c r="X539" s="117"/>
      <c r="Y539" s="118"/>
      <c r="Z539" s="116"/>
      <c r="AA539" s="120" t="str">
        <f t="shared" si="454"/>
        <v/>
      </c>
      <c r="AB539" s="121"/>
      <c r="AC539" s="121"/>
      <c r="AD539" s="122" t="str">
        <f t="shared" si="452"/>
        <v/>
      </c>
      <c r="AE539" s="121"/>
      <c r="AF539" s="121"/>
      <c r="AG539" s="121"/>
      <c r="AH539" s="123" t="str">
        <f t="shared" si="740"/>
        <v/>
      </c>
      <c r="AI539" s="122" t="str">
        <f t="shared" si="453"/>
        <v/>
      </c>
      <c r="AJ539" s="387"/>
      <c r="AK539" s="388"/>
      <c r="AL539" s="124" t="str">
        <f t="shared" si="741"/>
        <v/>
      </c>
      <c r="AM539" s="389"/>
      <c r="AN539" s="388"/>
      <c r="AO539" s="384"/>
      <c r="AP539" s="367"/>
      <c r="AQ539" s="120" t="s">
        <v>136</v>
      </c>
      <c r="AR539" s="119"/>
      <c r="AS539" s="119"/>
      <c r="AT539" s="126"/>
      <c r="AU539" s="119"/>
      <c r="AV539" s="371"/>
      <c r="AW539" s="142" t="s">
        <v>131</v>
      </c>
      <c r="AX539" s="128"/>
      <c r="AY539" s="129"/>
      <c r="AZ539" s="130"/>
      <c r="BA539" s="143" t="s">
        <v>136</v>
      </c>
      <c r="BB539" s="128"/>
      <c r="BC539" s="128"/>
      <c r="BD539" s="128"/>
      <c r="BE539" s="373"/>
      <c r="BF539" s="374"/>
      <c r="BG539" s="374"/>
      <c r="BH539" s="131"/>
    </row>
    <row r="540" spans="1:1023" ht="18.95" customHeight="1">
      <c r="A540" s="500">
        <v>155</v>
      </c>
      <c r="B540" s="433" t="s">
        <v>712</v>
      </c>
      <c r="C540" s="367"/>
      <c r="D540" s="433" t="s">
        <v>1415</v>
      </c>
      <c r="E540" s="481" t="s">
        <v>1440</v>
      </c>
      <c r="F540" s="427"/>
      <c r="G540" s="367"/>
      <c r="H540" s="368"/>
      <c r="I540" s="369"/>
      <c r="J540" s="136" t="s">
        <v>756</v>
      </c>
      <c r="K540" s="115"/>
      <c r="L540" s="369"/>
      <c r="M540" s="425"/>
      <c r="N540" s="398"/>
      <c r="O540" s="369"/>
      <c r="P540" s="391"/>
      <c r="Q540" s="385"/>
      <c r="R540" s="393"/>
      <c r="S540" s="394"/>
      <c r="T540" s="385"/>
      <c r="U540" s="404"/>
      <c r="V540" s="136" t="s">
        <v>139</v>
      </c>
      <c r="W540" s="116"/>
      <c r="X540" s="117"/>
      <c r="Y540" s="118"/>
      <c r="Z540" s="116"/>
      <c r="AA540" s="120" t="str">
        <f t="shared" si="454"/>
        <v/>
      </c>
      <c r="AB540" s="121"/>
      <c r="AC540" s="121"/>
      <c r="AD540" s="122" t="str">
        <f t="shared" si="452"/>
        <v/>
      </c>
      <c r="AE540" s="121"/>
      <c r="AF540" s="121"/>
      <c r="AG540" s="121"/>
      <c r="AH540" s="123" t="str">
        <f t="shared" si="740"/>
        <v/>
      </c>
      <c r="AI540" s="122" t="str">
        <f t="shared" si="453"/>
        <v/>
      </c>
      <c r="AJ540" s="387"/>
      <c r="AK540" s="388"/>
      <c r="AL540" s="124" t="str">
        <f t="shared" si="741"/>
        <v/>
      </c>
      <c r="AM540" s="389"/>
      <c r="AN540" s="388"/>
      <c r="AO540" s="384"/>
      <c r="AP540" s="367"/>
      <c r="AQ540" s="120" t="s">
        <v>145</v>
      </c>
      <c r="AR540" s="119"/>
      <c r="AS540" s="119"/>
      <c r="AT540" s="126"/>
      <c r="AU540" s="119"/>
      <c r="AV540" s="371"/>
      <c r="AW540" s="142" t="s">
        <v>139</v>
      </c>
      <c r="AX540" s="128"/>
      <c r="AY540" s="129"/>
      <c r="AZ540" s="130"/>
      <c r="BA540" s="143" t="s">
        <v>145</v>
      </c>
      <c r="BB540" s="128"/>
      <c r="BC540" s="128"/>
      <c r="BD540" s="128"/>
      <c r="BE540" s="373"/>
      <c r="BF540" s="374"/>
      <c r="BG540" s="374"/>
      <c r="BH540" s="131"/>
    </row>
    <row r="541" spans="1:1023" ht="18.95" customHeight="1">
      <c r="A541" s="500">
        <v>155</v>
      </c>
      <c r="B541" s="433" t="s">
        <v>712</v>
      </c>
      <c r="C541" s="367"/>
      <c r="D541" s="433" t="s">
        <v>1415</v>
      </c>
      <c r="E541" s="481" t="s">
        <v>1440</v>
      </c>
      <c r="F541" s="427"/>
      <c r="G541" s="367"/>
      <c r="H541" s="368"/>
      <c r="I541" s="369"/>
      <c r="J541" s="136" t="s">
        <v>757</v>
      </c>
      <c r="K541" s="115"/>
      <c r="L541" s="369"/>
      <c r="M541" s="425"/>
      <c r="N541" s="398"/>
      <c r="O541" s="369"/>
      <c r="P541" s="391"/>
      <c r="Q541" s="385"/>
      <c r="R541" s="393"/>
      <c r="S541" s="394"/>
      <c r="T541" s="385"/>
      <c r="U541" s="404"/>
      <c r="V541" s="136" t="s">
        <v>150</v>
      </c>
      <c r="W541" s="116"/>
      <c r="X541" s="117"/>
      <c r="Y541" s="118"/>
      <c r="Z541" s="116"/>
      <c r="AA541" s="120" t="str">
        <f t="shared" si="454"/>
        <v/>
      </c>
      <c r="AB541" s="121"/>
      <c r="AC541" s="121"/>
      <c r="AD541" s="122" t="str">
        <f t="shared" si="452"/>
        <v/>
      </c>
      <c r="AE541" s="121"/>
      <c r="AF541" s="121"/>
      <c r="AG541" s="121"/>
      <c r="AH541" s="123" t="str">
        <f t="shared" si="740"/>
        <v/>
      </c>
      <c r="AI541" s="122" t="str">
        <f t="shared" si="453"/>
        <v/>
      </c>
      <c r="AJ541" s="387"/>
      <c r="AK541" s="388"/>
      <c r="AL541" s="124" t="str">
        <f t="shared" si="741"/>
        <v/>
      </c>
      <c r="AM541" s="389"/>
      <c r="AN541" s="388"/>
      <c r="AO541" s="384"/>
      <c r="AP541" s="367"/>
      <c r="AQ541" s="120" t="s">
        <v>155</v>
      </c>
      <c r="AR541" s="119"/>
      <c r="AS541" s="119"/>
      <c r="AT541" s="126"/>
      <c r="AU541" s="119"/>
      <c r="AV541" s="371"/>
      <c r="AW541" s="142" t="s">
        <v>150</v>
      </c>
      <c r="AX541" s="128"/>
      <c r="AY541" s="129"/>
      <c r="AZ541" s="130"/>
      <c r="BA541" s="143" t="s">
        <v>155</v>
      </c>
      <c r="BB541" s="128"/>
      <c r="BC541" s="128"/>
      <c r="BD541" s="128"/>
      <c r="BE541" s="373"/>
      <c r="BF541" s="374"/>
      <c r="BG541" s="374"/>
      <c r="BH541" s="131"/>
    </row>
    <row r="542" spans="1:1023" ht="23.1" customHeight="1">
      <c r="A542" s="500">
        <v>155</v>
      </c>
      <c r="B542" s="434" t="s">
        <v>712</v>
      </c>
      <c r="C542" s="367"/>
      <c r="D542" s="434" t="s">
        <v>1415</v>
      </c>
      <c r="E542" s="481" t="s">
        <v>1440</v>
      </c>
      <c r="F542" s="427"/>
      <c r="G542" s="367"/>
      <c r="H542" s="368"/>
      <c r="I542" s="369"/>
      <c r="J542" s="136" t="s">
        <v>758</v>
      </c>
      <c r="K542" s="115"/>
      <c r="L542" s="369"/>
      <c r="M542" s="425"/>
      <c r="N542" s="398"/>
      <c r="O542" s="369"/>
      <c r="P542" s="392"/>
      <c r="Q542" s="385"/>
      <c r="R542" s="393"/>
      <c r="S542" s="394"/>
      <c r="T542" s="385"/>
      <c r="U542" s="405"/>
      <c r="V542" s="136" t="s">
        <v>161</v>
      </c>
      <c r="W542" s="116"/>
      <c r="X542" s="117"/>
      <c r="Y542" s="118"/>
      <c r="Z542" s="116"/>
      <c r="AA542" s="120" t="str">
        <f t="shared" si="454"/>
        <v/>
      </c>
      <c r="AB542" s="121"/>
      <c r="AC542" s="121"/>
      <c r="AD542" s="122" t="str">
        <f t="shared" si="452"/>
        <v/>
      </c>
      <c r="AE542" s="121"/>
      <c r="AF542" s="121"/>
      <c r="AG542" s="121"/>
      <c r="AH542" s="123" t="str">
        <f t="shared" si="740"/>
        <v/>
      </c>
      <c r="AI542" s="122" t="str">
        <f t="shared" si="453"/>
        <v/>
      </c>
      <c r="AJ542" s="387"/>
      <c r="AK542" s="388"/>
      <c r="AL542" s="124" t="str">
        <f t="shared" si="741"/>
        <v/>
      </c>
      <c r="AM542" s="389"/>
      <c r="AN542" s="388"/>
      <c r="AO542" s="384"/>
      <c r="AP542" s="367"/>
      <c r="AQ542" s="120" t="s">
        <v>162</v>
      </c>
      <c r="AR542" s="119"/>
      <c r="AS542" s="119"/>
      <c r="AT542" s="126"/>
      <c r="AU542" s="119"/>
      <c r="AV542" s="372"/>
      <c r="AW542" s="142" t="s">
        <v>161</v>
      </c>
      <c r="AX542" s="128"/>
      <c r="AY542" s="129"/>
      <c r="AZ542" s="130"/>
      <c r="BA542" s="143" t="s">
        <v>162</v>
      </c>
      <c r="BB542" s="128"/>
      <c r="BC542" s="128"/>
      <c r="BD542" s="128"/>
      <c r="BE542" s="373"/>
      <c r="BF542" s="374"/>
      <c r="BG542" s="374"/>
      <c r="BH542" s="131"/>
    </row>
    <row r="543" spans="1:1023" s="144" customFormat="1" ht="105" customHeight="1">
      <c r="A543" s="429">
        <v>156</v>
      </c>
      <c r="B543" s="432" t="s">
        <v>712</v>
      </c>
      <c r="C543" s="367" t="s">
        <v>713</v>
      </c>
      <c r="D543" s="432" t="s">
        <v>1415</v>
      </c>
      <c r="E543" s="481" t="s">
        <v>1416</v>
      </c>
      <c r="F543" s="427" t="s">
        <v>1417</v>
      </c>
      <c r="G543" s="367" t="s">
        <v>2410</v>
      </c>
      <c r="H543" s="368" t="str">
        <f>IF(B543="Seguridad_Información","Posibilidad de "&amp;C543&amp;"con "&amp;M543&amp;" "&amp;"por"&amp;" "&amp;I543&amp;" "&amp;"debido a"&amp;" "&amp;L543,"Posibilidad de"&amp;" "&amp;M543&amp;" "&amp;"por"&amp;" "&amp;I543&amp;" debido a"&amp;" "&amp;L543)</f>
        <v>Posibilidad de Afectación Económica y Reputacional por no atender oportunamente los requerimientos de elementos de consumo para el desarrollo de las actividades operativas diarias de los funcionarios  debido a indisponibilidad de existencias necesarias para dar cumplimiento a las solicitudes realizadas</v>
      </c>
      <c r="I543" s="369" t="s">
        <v>2411</v>
      </c>
      <c r="J543" s="136" t="s">
        <v>717</v>
      </c>
      <c r="K543" s="115" t="s">
        <v>2412</v>
      </c>
      <c r="L543" s="369" t="s">
        <v>2413</v>
      </c>
      <c r="M543" s="425" t="s">
        <v>763</v>
      </c>
      <c r="N543" s="397" t="s">
        <v>2414</v>
      </c>
      <c r="O543" s="369" t="s">
        <v>848</v>
      </c>
      <c r="P543" s="390" t="str">
        <f>IF(OR($O543=[3]Tabla_Probabilidad!$D$30,$O543=[3]Tabla_Probabilidad!$D$32,$O543=[3]Tabla_Probabilidad!$J$32),"Muy Baja",IF(OR($O543=[3]Tabla_Probabilidad!$E$30,$O543=[3]Tabla_Probabilidad!$E$32,$O543=[3]Tabla_Probabilidad!$K$32),"Baja",IF(OR($O543=[3]Tabla_Probabilidad!$F$30,$O543=[3]Tabla_Probabilidad!$F$32,$O543=[3]Tabla_Probabilidad!$L$32),"Media",IF(OR($O543=[3]Tabla_Probabilidad!$G$30,$O543=[3]Tabla_Probabilidad!$G$32,$O543=[3]Tabla_Probabilidad!$M$32),"Alta",IF(OR($O543=[3]Tabla_Probabilidad!$H$30,$O543=[3]Tabla_Probabilidad!$H$32,$O543=[3]Tabla_Probabilidad!$N$32),"Muy Alta","")))))</f>
        <v>Muy Baja</v>
      </c>
      <c r="Q543" s="385">
        <f t="shared" ref="Q543" si="742">IF(P543="","",IF(P543="Muy Baja",0.2,IF(P543="Baja",0.4,IF(P543="Media",0.6,IF(P543="Alta",0.8,IF(P543="Muy Alta",1,))))))</f>
        <v>0.2</v>
      </c>
      <c r="R543" s="393" t="s">
        <v>849</v>
      </c>
      <c r="S543" s="394" t="str">
        <f>IF(OR($R543=[3]Tabla_Impacto!$D$24,$R543=[3]Tabla_Impacto!$D$27,$R543=[3]Tabla_Impacto!$J$24,$R543=[3]Tabla_Impacto!$P$26,$R543=[3]Tabla_Impacto!$V$26,$R543=[3]Tabla_Impacto!$AB$26),"Leve",IF(OR($R543=[3]Tabla_Impacto!$E$24,$R543=[3]Tabla_Impacto!$E$27,$R543=[3]Tabla_Impacto!$K$24,$R543=[3]Tabla_Impacto!$Q$26,$R543=[3]Tabla_Impacto!$W$26,$R543=[3]Tabla_Impacto!$AC$26),"Menor",IF(OR($R543=[3]Tabla_Impacto!$F$24,$R543=[3]Tabla_Impacto!$F$27,$R543=[3]Tabla_Impacto!$L$24,$R543=[3]Tabla_Impacto!$R$26,$R543=[3]Tabla_Impacto!$X$26,$R543=[3]Tabla_Impacto!$AD$26),"Moderado",IF(OR($R543=[3]Tabla_Impacto!$G$24,$R543=[3]Tabla_Impacto!$G$27,$R543=[3]Tabla_Impacto!$M$24,$R543=[3]Tabla_Impacto!$S$26,$R543=[3]Tabla_Impacto!$Y$26,$R543=[3]Tabla_Impacto!$AE$26),"Mayor",IF(OR($R543=[3]Tabla_Impacto!$H$24,$R543=[3]Tabla_Impacto!$H$27,$R543=[3]Tabla_Impacto!$N$24,$R543=[3]Tabla_Impacto!$T$26,$R543=[3]Tabla_Impacto!$Z$26,$R543=[3]Tabla_Impacto!$AF$26),"Catastrófico","")))))</f>
        <v>Menor</v>
      </c>
      <c r="T543" s="385">
        <f t="shared" ref="T543" si="743">IF(S543="","",IF(S543="Leve",0.2,IF(S543="Menor",0.4,IF(S543="Moderado",0.6,IF(S543="Mayor",0.8,IF(S543="Catastrófico",1,))))))</f>
        <v>0.4</v>
      </c>
      <c r="U543" s="403" t="str">
        <f t="shared" ref="U543" si="744">IF(OR(AND(P543="Muy Baja",S543="Leve"),AND(P543="Muy Baja",S543="Menor"),AND(P543="Baja",S543="Leve")),"Bajo",IF(OR(AND(P543="Muy baja",S543="Moderado"),AND(P543="Baja",S543="Menor"),AND(P543="Baja",S543="Moderado"),AND(P543="Media",S543="Leve"),AND(P543="Media",S543="Menor"),AND(P543="Media",S543="Moderado"),AND(P543="Alta",S543="Leve"),AND(P543="Alta",S543="Menor")),"Moderado",IF(OR(AND(P543="Muy Baja",S543="Mayor"),AND(P543="Baja",S543="Mayor"),AND(P543="Media",S543="Mayor"),AND(P543="Alta",S543="Moderado"),AND(P543="Alta",S543="Mayor"),AND(P543="Muy Alta",S543="Leve"),AND(P543="Muy Alta",S543="Menor"),AND(P543="Muy Alta",S543="Moderado"),AND(P543="Muy Alta",S543="Mayor")),"Alto",IF(OR(AND(P543="Muy Baja",S543="Catastrófico"),AND(P543="Baja",S543="Catastrófico"),AND(P543="Media",S543="Catastrófico"),AND(P543="Alta",S543="Catastrófico"),AND(P543="Muy Alta",S543="Catastrófico")),"Extremo",""))))</f>
        <v>Bajo</v>
      </c>
      <c r="V543" s="136" t="s">
        <v>91</v>
      </c>
      <c r="W543" s="116" t="s">
        <v>2415</v>
      </c>
      <c r="X543" s="117" t="s">
        <v>2416</v>
      </c>
      <c r="Y543" s="119" t="s">
        <v>2417</v>
      </c>
      <c r="Z543" s="119" t="s">
        <v>1426</v>
      </c>
      <c r="AA543" s="120" t="str">
        <f t="shared" si="454"/>
        <v>Probabilidad</v>
      </c>
      <c r="AB543" s="121" t="s">
        <v>727</v>
      </c>
      <c r="AC543" s="121" t="s">
        <v>728</v>
      </c>
      <c r="AD543" s="122" t="str">
        <f t="shared" si="452"/>
        <v>40%</v>
      </c>
      <c r="AE543" s="121" t="s">
        <v>729</v>
      </c>
      <c r="AF543" s="121" t="s">
        <v>730</v>
      </c>
      <c r="AG543" s="121" t="s">
        <v>731</v>
      </c>
      <c r="AH543" s="123">
        <f>IFERROR(IF(AA543="Probabilidad",(Q543-(+Q543*AD543)),IF(AA543="Impacto",Q543,"")),"")</f>
        <v>0.12</v>
      </c>
      <c r="AI543" s="122">
        <f t="shared" si="453"/>
        <v>0.12</v>
      </c>
      <c r="AJ543" s="387" t="str">
        <f t="shared" ref="AJ543" si="745">IFERROR(IF(AK543="","",IF(AK543&lt;=0.2,"Muy Baja",IF(AK543&lt;=0.4,"Baja",IF(AK543&lt;=0.6,"Media",IF(AK543&lt;=0.8,"Alta","Muy Alta"))))),"")</f>
        <v>Muy Baja</v>
      </c>
      <c r="AK543" s="388">
        <f t="shared" ref="AK543" si="746">IFERROR(LOOKUP(MAX(AI543:AI549)+1,(AI543:AI549)),"")</f>
        <v>2.1167999999999999E-2</v>
      </c>
      <c r="AL543" s="124">
        <f>IFERROR(IF(AA543="Impacto",(T543-(+T543*AD543)),IF(AA543="Probabilidad",T543,"")),"")</f>
        <v>0.4</v>
      </c>
      <c r="AM543" s="389" t="str">
        <f t="shared" ref="AM543" si="747">IFERROR(IF(AN543="","",IF(AN543&lt;=0.2,"Leve",IF(AN543&lt;=0.4,"Menor",IF(AN543&lt;=0.6,"Moderado",IF(AN543&lt;=0.8,"Mayor","Catastrófico"))))),"")</f>
        <v>Menor</v>
      </c>
      <c r="AN543" s="388">
        <f t="shared" ref="AN543" si="748">IFERROR(LOOKUP(MAX(AL543:AL549)+1,(AL543:AL549)),"")</f>
        <v>0.30000000000000004</v>
      </c>
      <c r="AO543" s="384" t="str">
        <f t="shared" ref="AO543" si="749">IFERROR(IF(OR(AND(AJ543="Muy Baja",AM543="Leve"),AND(AJ543="Muy Baja",AM543="Menor"),AND(AJ543="Baja",AM543="Leve")),"Bajo",IF(OR(AND(AJ543="Muy baja",AM543="Moderado"),AND(AJ543="Baja",AM543="Menor"),AND(AJ543="Baja",AM543="Moderado"),AND(AJ543="Media",AM543="Leve"),AND(AJ543="Media",AM543="Menor"),AND(AJ543="Media",AM543="Moderado"),AND(AJ543="Alta",AM543="Leve"),AND(AJ543="Alta",AM543="Menor")),"Moderado",IF(OR(AND(AJ543="Muy Baja",AM543="Mayor"),AND(AJ543="Baja",AM543="Mayor"),AND(AJ543="Media",AM543="Mayor"),AND(AJ543="Alta",AM543="Moderado"),AND(AJ543="Alta",AM543="Mayor"),AND(AJ543="Muy Alta",AM543="Leve"),AND(AJ543="Muy Alta",AM543="Menor"),AND(AJ543="Muy Alta",AM543="Moderado"),AND(AJ543="Muy Alta",AM543="Mayor")),"Alto",IF(OR(AND(AJ543="Muy Baja",AM543="Catastrófico"),AND(AJ543="Baja",AM543="Catastrófico"),AND(AJ543="Media",AM543="Catastrófico"),AND(AJ543="Alta",AM543="Catastrófico"),AND(AJ543="Muy Alta",AM543="Catastrófico")),"Extremo","")))),"")</f>
        <v>Bajo</v>
      </c>
      <c r="AP543" s="367" t="s">
        <v>821</v>
      </c>
      <c r="AQ543" s="120" t="s">
        <v>105</v>
      </c>
      <c r="AR543" s="134" t="s">
        <v>94</v>
      </c>
      <c r="AS543" s="134" t="s">
        <v>94</v>
      </c>
      <c r="AT543" s="134" t="s">
        <v>94</v>
      </c>
      <c r="AU543" s="134" t="s">
        <v>94</v>
      </c>
      <c r="AV543" s="370" t="s">
        <v>2418</v>
      </c>
      <c r="AW543" s="142" t="s">
        <v>91</v>
      </c>
      <c r="AX543" s="253" t="s">
        <v>2867</v>
      </c>
      <c r="AY543" s="255" t="s">
        <v>3762</v>
      </c>
      <c r="AZ543" s="255" t="s">
        <v>3763</v>
      </c>
      <c r="BA543" s="143" t="s">
        <v>105</v>
      </c>
      <c r="BB543" s="128"/>
      <c r="BC543" s="128"/>
      <c r="BD543" s="128"/>
      <c r="BE543" s="373" t="s">
        <v>2891</v>
      </c>
      <c r="BF543" s="374"/>
      <c r="BG543" s="374"/>
      <c r="BH543" s="131"/>
      <c r="BI543" s="90"/>
      <c r="BJ543" s="90"/>
      <c r="BK543" s="90"/>
      <c r="BL543" s="90"/>
      <c r="BM543" s="90"/>
      <c r="BN543" s="90"/>
      <c r="BO543" s="90"/>
      <c r="BP543" s="90"/>
      <c r="BQ543" s="90"/>
      <c r="BR543" s="90"/>
      <c r="BS543" s="90"/>
      <c r="BT543" s="90"/>
      <c r="BU543" s="90"/>
      <c r="BV543" s="90"/>
      <c r="BW543" s="90"/>
      <c r="BX543" s="90"/>
      <c r="BY543" s="90"/>
      <c r="BZ543" s="90"/>
      <c r="CA543" s="90"/>
      <c r="CB543" s="90"/>
      <c r="CC543" s="90"/>
      <c r="CD543" s="90"/>
      <c r="CE543" s="90"/>
      <c r="CF543" s="90"/>
      <c r="CG543" s="90"/>
      <c r="CH543" s="90"/>
      <c r="CI543" s="90"/>
      <c r="CJ543" s="90"/>
      <c r="CK543" s="90"/>
      <c r="CL543" s="90"/>
      <c r="CM543" s="90"/>
      <c r="CN543" s="90"/>
      <c r="CO543" s="90"/>
      <c r="CP543" s="90"/>
      <c r="CQ543" s="90"/>
      <c r="CR543" s="90"/>
      <c r="CS543" s="90"/>
      <c r="CT543" s="90"/>
      <c r="CU543" s="90"/>
      <c r="CV543" s="90"/>
      <c r="CW543" s="90"/>
      <c r="CX543" s="90"/>
      <c r="CY543" s="90"/>
      <c r="CZ543" s="90"/>
      <c r="DA543" s="90"/>
      <c r="DB543" s="90"/>
      <c r="DC543" s="90"/>
      <c r="DD543" s="90"/>
      <c r="DE543" s="90"/>
      <c r="DF543" s="90"/>
      <c r="DG543" s="90"/>
      <c r="DH543" s="90"/>
      <c r="DI543" s="90"/>
      <c r="DJ543" s="90"/>
      <c r="DK543" s="90"/>
      <c r="DL543" s="90"/>
      <c r="DM543" s="90"/>
      <c r="DN543" s="90"/>
      <c r="DO543" s="90"/>
      <c r="DP543" s="90"/>
      <c r="DQ543" s="90"/>
      <c r="DR543" s="90"/>
      <c r="DS543" s="90"/>
      <c r="DT543" s="90"/>
      <c r="DU543" s="90"/>
      <c r="DV543" s="90"/>
      <c r="DW543" s="90"/>
      <c r="DX543" s="90"/>
      <c r="DY543" s="90"/>
      <c r="DZ543" s="90"/>
      <c r="EA543" s="90"/>
      <c r="EB543" s="90"/>
      <c r="EC543" s="90"/>
      <c r="ED543" s="90"/>
      <c r="EE543" s="90"/>
      <c r="EF543" s="90"/>
      <c r="EG543" s="90"/>
      <c r="EH543" s="90"/>
      <c r="EI543" s="90"/>
      <c r="EJ543" s="90"/>
      <c r="EK543" s="90"/>
      <c r="EL543" s="90"/>
      <c r="EM543" s="90"/>
      <c r="EN543" s="90"/>
      <c r="EO543" s="90"/>
      <c r="EP543" s="90"/>
      <c r="EQ543" s="90"/>
      <c r="ER543" s="90"/>
      <c r="ES543" s="90"/>
      <c r="ET543" s="90"/>
      <c r="EU543" s="90"/>
      <c r="EV543" s="90"/>
      <c r="EW543" s="90"/>
      <c r="EX543" s="90"/>
      <c r="EY543" s="90"/>
      <c r="EZ543" s="90"/>
      <c r="FA543" s="90"/>
      <c r="FB543" s="90"/>
      <c r="FC543" s="90"/>
      <c r="FD543" s="90"/>
      <c r="FE543" s="90"/>
      <c r="FF543" s="90"/>
      <c r="FG543" s="90"/>
      <c r="FH543" s="90"/>
      <c r="FI543" s="90"/>
      <c r="FJ543" s="90"/>
      <c r="FK543" s="90"/>
      <c r="FL543" s="90"/>
      <c r="FM543" s="90"/>
      <c r="FN543" s="90"/>
      <c r="FO543" s="90"/>
      <c r="FP543" s="90"/>
      <c r="FQ543" s="90"/>
      <c r="FR543" s="90"/>
      <c r="FS543" s="90"/>
      <c r="FT543" s="90"/>
      <c r="FU543" s="90"/>
      <c r="FV543" s="90"/>
      <c r="FW543" s="90"/>
      <c r="FX543" s="90"/>
      <c r="FY543" s="90"/>
      <c r="FZ543" s="90"/>
      <c r="GA543" s="90"/>
      <c r="GB543" s="90"/>
      <c r="GC543" s="90"/>
      <c r="GD543" s="90"/>
      <c r="GE543" s="90"/>
      <c r="GF543" s="90"/>
      <c r="GG543" s="90"/>
      <c r="GH543" s="90"/>
      <c r="GI543" s="90"/>
      <c r="GJ543" s="90"/>
      <c r="GK543" s="90"/>
      <c r="GL543" s="90"/>
      <c r="GM543" s="90"/>
      <c r="GN543" s="90"/>
      <c r="GO543" s="90"/>
      <c r="GP543" s="90"/>
      <c r="GQ543" s="90"/>
      <c r="GR543" s="90"/>
      <c r="GS543" s="90"/>
      <c r="GT543" s="90"/>
      <c r="GU543" s="90"/>
      <c r="GV543" s="90"/>
      <c r="GW543" s="90"/>
      <c r="GX543" s="90"/>
      <c r="GY543" s="90"/>
      <c r="GZ543" s="90"/>
      <c r="HA543" s="90"/>
      <c r="HB543" s="90"/>
      <c r="HC543" s="90"/>
      <c r="HD543" s="90"/>
      <c r="HE543" s="90"/>
      <c r="HF543" s="90"/>
      <c r="HG543" s="90"/>
      <c r="HH543" s="90"/>
      <c r="HI543" s="90"/>
      <c r="HJ543" s="90"/>
      <c r="HK543" s="90"/>
      <c r="HL543" s="90"/>
      <c r="HM543" s="90"/>
      <c r="HN543" s="90"/>
      <c r="HO543" s="90"/>
      <c r="HP543" s="90"/>
      <c r="HQ543" s="90"/>
      <c r="HR543" s="90"/>
      <c r="HS543" s="90"/>
      <c r="HT543" s="90"/>
      <c r="HU543" s="90"/>
      <c r="HV543" s="90"/>
      <c r="HW543" s="90"/>
      <c r="HX543" s="90"/>
      <c r="HY543" s="90"/>
      <c r="HZ543" s="90"/>
      <c r="IA543" s="90"/>
      <c r="IB543" s="90"/>
      <c r="IC543" s="90"/>
      <c r="ID543" s="90"/>
      <c r="IE543" s="90"/>
      <c r="IF543" s="90"/>
      <c r="IG543" s="90"/>
      <c r="IH543" s="90"/>
      <c r="II543" s="90"/>
      <c r="IJ543" s="90"/>
      <c r="IK543" s="90"/>
      <c r="IL543" s="90"/>
      <c r="IM543" s="90"/>
      <c r="IN543" s="90"/>
      <c r="IO543" s="90"/>
      <c r="IP543" s="90"/>
      <c r="IQ543" s="90"/>
      <c r="IR543" s="90"/>
      <c r="IS543" s="90"/>
      <c r="IT543" s="90"/>
      <c r="IU543" s="90"/>
      <c r="IV543" s="90"/>
      <c r="IW543" s="90"/>
      <c r="IX543" s="90"/>
      <c r="IY543" s="90"/>
      <c r="IZ543" s="90"/>
      <c r="JA543" s="90"/>
      <c r="JB543" s="90"/>
      <c r="JC543" s="90"/>
      <c r="JD543" s="90"/>
      <c r="JE543" s="90"/>
      <c r="JF543" s="90"/>
      <c r="JG543" s="90"/>
      <c r="JH543" s="90"/>
      <c r="JI543" s="90"/>
      <c r="JJ543" s="90"/>
      <c r="JK543" s="90"/>
      <c r="JL543" s="90"/>
      <c r="JM543" s="90"/>
      <c r="JN543" s="90"/>
      <c r="JO543" s="90"/>
      <c r="JP543" s="90"/>
      <c r="JQ543" s="90"/>
      <c r="JR543" s="90"/>
      <c r="JS543" s="90"/>
      <c r="JT543" s="90"/>
      <c r="JU543" s="90"/>
      <c r="JV543" s="90"/>
      <c r="JW543" s="90"/>
      <c r="JX543" s="90"/>
      <c r="JY543" s="90"/>
      <c r="JZ543" s="90"/>
      <c r="KA543" s="90"/>
      <c r="KB543" s="90"/>
      <c r="KC543" s="90"/>
      <c r="KD543" s="90"/>
      <c r="KE543" s="90"/>
      <c r="KF543" s="90"/>
      <c r="KG543" s="90"/>
      <c r="KH543" s="90"/>
      <c r="KI543" s="90"/>
      <c r="KJ543" s="90"/>
      <c r="KK543" s="90"/>
      <c r="KL543" s="90"/>
      <c r="KM543" s="90"/>
      <c r="KN543" s="90"/>
      <c r="KO543" s="90"/>
      <c r="KP543" s="90"/>
      <c r="KQ543" s="90"/>
      <c r="KR543" s="90"/>
      <c r="KS543" s="90"/>
      <c r="KT543" s="90"/>
      <c r="KU543" s="90"/>
      <c r="KV543" s="90"/>
      <c r="KW543" s="90"/>
      <c r="KX543" s="90"/>
      <c r="KY543" s="90"/>
      <c r="KZ543" s="90"/>
      <c r="LA543" s="90"/>
      <c r="LB543" s="90"/>
      <c r="LC543" s="90"/>
      <c r="LD543" s="90"/>
      <c r="LE543" s="90"/>
      <c r="LF543" s="90"/>
      <c r="LG543" s="90"/>
      <c r="LH543" s="90"/>
      <c r="LI543" s="90"/>
      <c r="LJ543" s="90"/>
      <c r="LK543" s="90"/>
      <c r="LL543" s="90"/>
      <c r="LM543" s="90"/>
      <c r="LN543" s="90"/>
      <c r="LO543" s="90"/>
      <c r="LP543" s="90"/>
      <c r="LQ543" s="90"/>
      <c r="LR543" s="90"/>
      <c r="LS543" s="90"/>
      <c r="LT543" s="90"/>
      <c r="LU543" s="90"/>
      <c r="LV543" s="90"/>
      <c r="LW543" s="90"/>
      <c r="LX543" s="90"/>
      <c r="LY543" s="90"/>
      <c r="LZ543" s="90"/>
      <c r="MA543" s="90"/>
      <c r="MB543" s="90"/>
      <c r="MC543" s="90"/>
      <c r="MD543" s="90"/>
      <c r="ME543" s="90"/>
      <c r="MF543" s="90"/>
      <c r="MG543" s="90"/>
      <c r="MH543" s="90"/>
      <c r="MI543" s="90"/>
      <c r="MJ543" s="90"/>
      <c r="MK543" s="90"/>
      <c r="ML543" s="90"/>
      <c r="MM543" s="90"/>
      <c r="MN543" s="90"/>
      <c r="MO543" s="90"/>
      <c r="MP543" s="90"/>
      <c r="MQ543" s="90"/>
      <c r="MR543" s="90"/>
      <c r="MS543" s="90"/>
      <c r="MT543" s="90"/>
      <c r="MU543" s="90"/>
      <c r="MV543" s="90"/>
      <c r="MW543" s="90"/>
      <c r="MX543" s="90"/>
      <c r="MY543" s="90"/>
      <c r="MZ543" s="90"/>
      <c r="NA543" s="90"/>
      <c r="NB543" s="90"/>
      <c r="NC543" s="90"/>
      <c r="ND543" s="90"/>
      <c r="NE543" s="90"/>
      <c r="NF543" s="90"/>
      <c r="NG543" s="90"/>
      <c r="NH543" s="90"/>
      <c r="NI543" s="90"/>
      <c r="NJ543" s="90"/>
      <c r="NK543" s="90"/>
      <c r="NL543" s="90"/>
      <c r="NM543" s="90"/>
      <c r="NN543" s="90"/>
      <c r="NO543" s="90"/>
      <c r="NP543" s="90"/>
      <c r="NQ543" s="90"/>
      <c r="NR543" s="90"/>
      <c r="NS543" s="90"/>
      <c r="NT543" s="90"/>
      <c r="NU543" s="90"/>
      <c r="NV543" s="90"/>
      <c r="NW543" s="90"/>
      <c r="NX543" s="90"/>
      <c r="NY543" s="90"/>
      <c r="NZ543" s="90"/>
      <c r="OA543" s="90"/>
      <c r="OB543" s="90"/>
      <c r="OC543" s="90"/>
      <c r="OD543" s="90"/>
      <c r="OE543" s="90"/>
      <c r="OF543" s="90"/>
      <c r="OG543" s="90"/>
      <c r="OH543" s="90"/>
      <c r="OI543" s="90"/>
      <c r="OJ543" s="90"/>
      <c r="OK543" s="90"/>
      <c r="OL543" s="90"/>
      <c r="OM543" s="90"/>
      <c r="ON543" s="90"/>
      <c r="OO543" s="90"/>
      <c r="OP543" s="90"/>
      <c r="OQ543" s="90"/>
      <c r="OR543" s="90"/>
      <c r="OS543" s="90"/>
      <c r="OT543" s="90"/>
      <c r="OU543" s="90"/>
      <c r="OV543" s="90"/>
      <c r="OW543" s="90"/>
      <c r="OX543" s="90"/>
      <c r="OY543" s="90"/>
      <c r="OZ543" s="90"/>
      <c r="PA543" s="90"/>
      <c r="PB543" s="90"/>
      <c r="PC543" s="90"/>
      <c r="PD543" s="90"/>
      <c r="PE543" s="90"/>
      <c r="PF543" s="90"/>
      <c r="PG543" s="90"/>
      <c r="PH543" s="90"/>
      <c r="PI543" s="90"/>
      <c r="PJ543" s="90"/>
      <c r="PK543" s="90"/>
      <c r="PL543" s="90"/>
      <c r="PM543" s="90"/>
      <c r="PN543" s="90"/>
      <c r="PO543" s="90"/>
      <c r="PP543" s="90"/>
      <c r="PQ543" s="90"/>
      <c r="PR543" s="90"/>
      <c r="PS543" s="90"/>
      <c r="PT543" s="90"/>
      <c r="PU543" s="90"/>
      <c r="PV543" s="90"/>
      <c r="PW543" s="90"/>
      <c r="PX543" s="90"/>
      <c r="PY543" s="90"/>
      <c r="PZ543" s="90"/>
      <c r="QA543" s="90"/>
      <c r="QB543" s="90"/>
      <c r="QC543" s="90"/>
      <c r="QD543" s="90"/>
      <c r="QE543" s="90"/>
      <c r="QF543" s="90"/>
      <c r="QG543" s="90"/>
      <c r="QH543" s="90"/>
      <c r="QI543" s="90"/>
      <c r="QJ543" s="90"/>
      <c r="QK543" s="90"/>
      <c r="QL543" s="90"/>
      <c r="QM543" s="90"/>
      <c r="QN543" s="90"/>
      <c r="QO543" s="90"/>
      <c r="QP543" s="90"/>
      <c r="QQ543" s="90"/>
      <c r="QR543" s="90"/>
      <c r="QS543" s="90"/>
      <c r="QT543" s="90"/>
      <c r="QU543" s="90"/>
      <c r="QV543" s="90"/>
      <c r="QW543" s="90"/>
      <c r="QX543" s="90"/>
      <c r="QY543" s="90"/>
      <c r="QZ543" s="90"/>
      <c r="RA543" s="90"/>
      <c r="RB543" s="90"/>
      <c r="RC543" s="90"/>
      <c r="RD543" s="90"/>
      <c r="RE543" s="90"/>
      <c r="RF543" s="90"/>
      <c r="RG543" s="90"/>
      <c r="RH543" s="90"/>
      <c r="RI543" s="90"/>
      <c r="RJ543" s="90"/>
      <c r="RK543" s="90"/>
      <c r="RL543" s="90"/>
      <c r="RM543" s="90"/>
      <c r="RN543" s="90"/>
      <c r="RO543" s="90"/>
      <c r="RP543" s="90"/>
      <c r="RQ543" s="90"/>
      <c r="RR543" s="90"/>
      <c r="RS543" s="90"/>
      <c r="RT543" s="90"/>
      <c r="RU543" s="90"/>
      <c r="RV543" s="90"/>
      <c r="RW543" s="90"/>
      <c r="RX543" s="90"/>
      <c r="RY543" s="90"/>
      <c r="RZ543" s="90"/>
      <c r="SA543" s="90"/>
      <c r="SB543" s="90"/>
      <c r="SC543" s="90"/>
      <c r="SD543" s="90"/>
      <c r="SE543" s="90"/>
      <c r="SF543" s="90"/>
      <c r="SG543" s="90"/>
      <c r="SH543" s="90"/>
      <c r="SI543" s="90"/>
      <c r="SJ543" s="90"/>
      <c r="SK543" s="90"/>
      <c r="SL543" s="90"/>
      <c r="SM543" s="90"/>
      <c r="SN543" s="90"/>
      <c r="SO543" s="90"/>
      <c r="SP543" s="90"/>
      <c r="SQ543" s="90"/>
      <c r="SR543" s="90"/>
      <c r="SS543" s="90"/>
      <c r="ST543" s="90"/>
      <c r="SU543" s="90"/>
      <c r="SV543" s="90"/>
      <c r="SW543" s="90"/>
      <c r="SX543" s="90"/>
      <c r="SY543" s="90"/>
      <c r="SZ543" s="90"/>
      <c r="TA543" s="90"/>
      <c r="TB543" s="90"/>
      <c r="TC543" s="90"/>
      <c r="TD543" s="90"/>
      <c r="TE543" s="90"/>
      <c r="TF543" s="90"/>
      <c r="TG543" s="90"/>
      <c r="TH543" s="90"/>
      <c r="TI543" s="90"/>
      <c r="TJ543" s="90"/>
      <c r="TK543" s="90"/>
      <c r="TL543" s="90"/>
      <c r="TM543" s="90"/>
      <c r="TN543" s="90"/>
      <c r="TO543" s="90"/>
      <c r="TP543" s="90"/>
      <c r="TQ543" s="90"/>
      <c r="TR543" s="90"/>
      <c r="TS543" s="90"/>
      <c r="TT543" s="90"/>
      <c r="TU543" s="90"/>
      <c r="TV543" s="90"/>
      <c r="TW543" s="90"/>
      <c r="TX543" s="90"/>
      <c r="TY543" s="90"/>
      <c r="TZ543" s="90"/>
      <c r="UA543" s="90"/>
      <c r="UB543" s="90"/>
      <c r="UC543" s="90"/>
      <c r="UD543" s="90"/>
      <c r="UE543" s="90"/>
      <c r="UF543" s="90"/>
      <c r="UG543" s="90"/>
      <c r="UH543" s="90"/>
      <c r="UI543" s="90"/>
      <c r="UJ543" s="90"/>
      <c r="UK543" s="90"/>
      <c r="UL543" s="90"/>
      <c r="UM543" s="90"/>
      <c r="UN543" s="90"/>
      <c r="UO543" s="90"/>
      <c r="UP543" s="90"/>
      <c r="UQ543" s="90"/>
      <c r="UR543" s="90"/>
      <c r="US543" s="90"/>
      <c r="UT543" s="90"/>
      <c r="UU543" s="90"/>
      <c r="UV543" s="90"/>
      <c r="UW543" s="90"/>
      <c r="UX543" s="90"/>
      <c r="UY543" s="90"/>
      <c r="UZ543" s="90"/>
      <c r="VA543" s="90"/>
      <c r="VB543" s="90"/>
      <c r="VC543" s="90"/>
      <c r="VD543" s="90"/>
      <c r="VE543" s="90"/>
      <c r="VF543" s="90"/>
      <c r="VG543" s="90"/>
      <c r="VH543" s="90"/>
      <c r="VI543" s="90"/>
      <c r="VJ543" s="90"/>
      <c r="VK543" s="90"/>
      <c r="VL543" s="90"/>
      <c r="VM543" s="90"/>
      <c r="VN543" s="90"/>
      <c r="VO543" s="90"/>
      <c r="VP543" s="90"/>
      <c r="VQ543" s="90"/>
      <c r="VR543" s="90"/>
      <c r="VS543" s="90"/>
      <c r="VT543" s="90"/>
      <c r="VU543" s="90"/>
      <c r="VV543" s="90"/>
      <c r="VW543" s="90"/>
      <c r="VX543" s="90"/>
      <c r="VY543" s="90"/>
      <c r="VZ543" s="90"/>
      <c r="WA543" s="90"/>
      <c r="WB543" s="90"/>
      <c r="WC543" s="90"/>
      <c r="WD543" s="90"/>
      <c r="WE543" s="90"/>
      <c r="WF543" s="90"/>
      <c r="WG543" s="90"/>
      <c r="WH543" s="90"/>
      <c r="WI543" s="90"/>
      <c r="WJ543" s="90"/>
      <c r="WK543" s="90"/>
      <c r="WL543" s="90"/>
      <c r="WM543" s="90"/>
      <c r="WN543" s="90"/>
      <c r="WO543" s="90"/>
      <c r="WP543" s="90"/>
      <c r="WQ543" s="90"/>
      <c r="WR543" s="90"/>
      <c r="WS543" s="90"/>
      <c r="WT543" s="90"/>
      <c r="WU543" s="90"/>
      <c r="WV543" s="90"/>
      <c r="WW543" s="90"/>
      <c r="WX543" s="90"/>
      <c r="WY543" s="90"/>
      <c r="WZ543" s="90"/>
      <c r="XA543" s="90"/>
      <c r="XB543" s="90"/>
      <c r="XC543" s="90"/>
      <c r="XD543" s="90"/>
      <c r="XE543" s="90"/>
      <c r="XF543" s="90"/>
      <c r="XG543" s="90"/>
      <c r="XH543" s="90"/>
      <c r="XI543" s="90"/>
      <c r="XJ543" s="90"/>
      <c r="XK543" s="90"/>
      <c r="XL543" s="90"/>
      <c r="XM543" s="90"/>
      <c r="XN543" s="90"/>
      <c r="XO543" s="90"/>
      <c r="XP543" s="90"/>
      <c r="XQ543" s="90"/>
      <c r="XR543" s="90"/>
      <c r="XS543" s="90"/>
      <c r="XT543" s="90"/>
      <c r="XU543" s="90"/>
      <c r="XV543" s="90"/>
      <c r="XW543" s="90"/>
      <c r="XX543" s="90"/>
      <c r="XY543" s="90"/>
      <c r="XZ543" s="90"/>
      <c r="YA543" s="90"/>
      <c r="YB543" s="90"/>
      <c r="YC543" s="90"/>
      <c r="YD543" s="90"/>
      <c r="YE543" s="90"/>
      <c r="YF543" s="90"/>
      <c r="YG543" s="90"/>
      <c r="YH543" s="90"/>
      <c r="YI543" s="90"/>
      <c r="YJ543" s="90"/>
      <c r="YK543" s="90"/>
      <c r="YL543" s="90"/>
      <c r="YM543" s="90"/>
      <c r="YN543" s="90"/>
      <c r="YO543" s="90"/>
      <c r="YP543" s="90"/>
      <c r="YQ543" s="90"/>
      <c r="YR543" s="90"/>
      <c r="YS543" s="90"/>
      <c r="YT543" s="90"/>
      <c r="YU543" s="90"/>
      <c r="YV543" s="90"/>
      <c r="YW543" s="90"/>
      <c r="YX543" s="90"/>
      <c r="YY543" s="90"/>
      <c r="YZ543" s="90"/>
      <c r="ZA543" s="90"/>
      <c r="ZB543" s="90"/>
      <c r="ZC543" s="90"/>
      <c r="ZD543" s="90"/>
      <c r="ZE543" s="90"/>
      <c r="ZF543" s="90"/>
      <c r="ZG543" s="90"/>
      <c r="ZH543" s="90"/>
      <c r="ZI543" s="90"/>
      <c r="ZJ543" s="90"/>
      <c r="ZK543" s="90"/>
      <c r="ZL543" s="90"/>
      <c r="ZM543" s="90"/>
      <c r="ZN543" s="90"/>
      <c r="ZO543" s="90"/>
      <c r="ZP543" s="90"/>
      <c r="ZQ543" s="90"/>
      <c r="ZR543" s="90"/>
      <c r="ZS543" s="90"/>
      <c r="ZT543" s="90"/>
      <c r="ZU543" s="90"/>
      <c r="ZV543" s="90"/>
      <c r="ZW543" s="90"/>
      <c r="ZX543" s="90"/>
      <c r="ZY543" s="90"/>
      <c r="ZZ543" s="90"/>
      <c r="AAA543" s="90"/>
      <c r="AAB543" s="90"/>
      <c r="AAC543" s="90"/>
      <c r="AAD543" s="90"/>
      <c r="AAE543" s="90"/>
      <c r="AAF543" s="90"/>
      <c r="AAG543" s="90"/>
      <c r="AAH543" s="90"/>
      <c r="AAI543" s="90"/>
      <c r="AAJ543" s="90"/>
      <c r="AAK543" s="90"/>
      <c r="AAL543" s="90"/>
      <c r="AAM543" s="90"/>
      <c r="AAN543" s="90"/>
      <c r="AAO543" s="90"/>
      <c r="AAP543" s="90"/>
      <c r="AAQ543" s="90"/>
      <c r="AAR543" s="90"/>
      <c r="AAS543" s="90"/>
      <c r="AAT543" s="90"/>
      <c r="AAU543" s="90"/>
      <c r="AAV543" s="90"/>
      <c r="AAW543" s="90"/>
      <c r="AAX543" s="90"/>
      <c r="AAY543" s="90"/>
      <c r="AAZ543" s="90"/>
      <c r="ABA543" s="90"/>
      <c r="ABB543" s="90"/>
      <c r="ABC543" s="90"/>
      <c r="ABD543" s="90"/>
      <c r="ABE543" s="90"/>
      <c r="ABF543" s="90"/>
      <c r="ABG543" s="90"/>
      <c r="ABH543" s="90"/>
      <c r="ABI543" s="90"/>
      <c r="ABJ543" s="90"/>
      <c r="ABK543" s="90"/>
      <c r="ABL543" s="90"/>
      <c r="ABM543" s="90"/>
      <c r="ABN543" s="90"/>
      <c r="ABO543" s="90"/>
      <c r="ABP543" s="90"/>
      <c r="ABQ543" s="90"/>
      <c r="ABR543" s="90"/>
      <c r="ABS543" s="90"/>
      <c r="ABT543" s="90"/>
      <c r="ABU543" s="90"/>
      <c r="ABV543" s="90"/>
      <c r="ABW543" s="90"/>
      <c r="ABX543" s="90"/>
      <c r="ABY543" s="90"/>
      <c r="ABZ543" s="90"/>
      <c r="ACA543" s="90"/>
      <c r="ACB543" s="90"/>
      <c r="ACC543" s="90"/>
      <c r="ACD543" s="90"/>
      <c r="ACE543" s="90"/>
      <c r="ACF543" s="90"/>
      <c r="ACG543" s="90"/>
      <c r="ACH543" s="90"/>
      <c r="ACI543" s="90"/>
      <c r="ACJ543" s="90"/>
      <c r="ACK543" s="90"/>
      <c r="ACL543" s="90"/>
      <c r="ACM543" s="90"/>
      <c r="ACN543" s="90"/>
      <c r="ACO543" s="90"/>
      <c r="ACP543" s="90"/>
      <c r="ACQ543" s="90"/>
      <c r="ACR543" s="90"/>
      <c r="ACS543" s="90"/>
      <c r="ACT543" s="90"/>
      <c r="ACU543" s="90"/>
      <c r="ACV543" s="90"/>
      <c r="ACW543" s="90"/>
      <c r="ACX543" s="90"/>
      <c r="ACY543" s="90"/>
      <c r="ACZ543" s="90"/>
      <c r="ADA543" s="90"/>
      <c r="ADB543" s="90"/>
      <c r="ADC543" s="90"/>
      <c r="ADD543" s="90"/>
      <c r="ADE543" s="90"/>
      <c r="ADF543" s="90"/>
      <c r="ADG543" s="90"/>
      <c r="ADH543" s="90"/>
      <c r="ADI543" s="90"/>
      <c r="ADJ543" s="90"/>
      <c r="ADK543" s="90"/>
      <c r="ADL543" s="90"/>
      <c r="ADM543" s="90"/>
      <c r="ADN543" s="90"/>
      <c r="ADO543" s="90"/>
      <c r="ADP543" s="90"/>
      <c r="ADQ543" s="90"/>
      <c r="ADR543" s="90"/>
      <c r="ADS543" s="90"/>
      <c r="ADT543" s="90"/>
      <c r="ADU543" s="90"/>
      <c r="ADV543" s="90"/>
      <c r="ADW543" s="90"/>
      <c r="ADX543" s="90"/>
      <c r="ADY543" s="90"/>
      <c r="ADZ543" s="90"/>
      <c r="AEA543" s="90"/>
      <c r="AEB543" s="90"/>
      <c r="AEC543" s="90"/>
      <c r="AED543" s="90"/>
      <c r="AEE543" s="90"/>
      <c r="AEF543" s="90"/>
      <c r="AEG543" s="90"/>
      <c r="AEH543" s="90"/>
      <c r="AEI543" s="90"/>
      <c r="AEJ543" s="90"/>
      <c r="AEK543" s="90"/>
      <c r="AEL543" s="90"/>
      <c r="AEM543" s="90"/>
      <c r="AEN543" s="90"/>
      <c r="AEO543" s="90"/>
      <c r="AEP543" s="90"/>
      <c r="AEQ543" s="90"/>
      <c r="AER543" s="90"/>
      <c r="AES543" s="90"/>
      <c r="AET543" s="90"/>
      <c r="AEU543" s="90"/>
      <c r="AEV543" s="90"/>
      <c r="AEW543" s="90"/>
      <c r="AEX543" s="90"/>
      <c r="AEY543" s="90"/>
      <c r="AEZ543" s="90"/>
      <c r="AFA543" s="90"/>
      <c r="AFB543" s="90"/>
      <c r="AFC543" s="90"/>
      <c r="AFD543" s="90"/>
      <c r="AFE543" s="90"/>
      <c r="AFF543" s="90"/>
      <c r="AFG543" s="90"/>
      <c r="AFH543" s="90"/>
      <c r="AFI543" s="90"/>
      <c r="AFJ543" s="90"/>
      <c r="AFK543" s="90"/>
      <c r="AFL543" s="90"/>
      <c r="AFM543" s="90"/>
      <c r="AFN543" s="90"/>
      <c r="AFO543" s="90"/>
      <c r="AFP543" s="90"/>
      <c r="AFQ543" s="90"/>
      <c r="AFR543" s="90"/>
      <c r="AFS543" s="90"/>
      <c r="AFT543" s="90"/>
      <c r="AFU543" s="90"/>
      <c r="AFV543" s="90"/>
      <c r="AFW543" s="90"/>
      <c r="AFX543" s="90"/>
      <c r="AFY543" s="90"/>
      <c r="AFZ543" s="90"/>
      <c r="AGA543" s="90"/>
      <c r="AGB543" s="90"/>
      <c r="AGC543" s="90"/>
      <c r="AGD543" s="90"/>
      <c r="AGE543" s="90"/>
      <c r="AGF543" s="90"/>
      <c r="AGG543" s="90"/>
      <c r="AGH543" s="90"/>
      <c r="AGI543" s="90"/>
      <c r="AGJ543" s="90"/>
      <c r="AGK543" s="90"/>
      <c r="AGL543" s="90"/>
      <c r="AGM543" s="90"/>
      <c r="AGN543" s="90"/>
      <c r="AGO543" s="90"/>
      <c r="AGP543" s="90"/>
      <c r="AGQ543" s="90"/>
      <c r="AGR543" s="90"/>
      <c r="AGS543" s="90"/>
      <c r="AGT543" s="90"/>
      <c r="AGU543" s="90"/>
      <c r="AGV543" s="90"/>
      <c r="AGW543" s="90"/>
      <c r="AGX543" s="90"/>
      <c r="AGY543" s="90"/>
      <c r="AGZ543" s="90"/>
      <c r="AHA543" s="90"/>
      <c r="AHB543" s="90"/>
      <c r="AHC543" s="90"/>
      <c r="AHD543" s="90"/>
      <c r="AHE543" s="90"/>
      <c r="AHF543" s="90"/>
      <c r="AHG543" s="90"/>
      <c r="AHH543" s="90"/>
      <c r="AHI543" s="90"/>
      <c r="AHJ543" s="90"/>
      <c r="AHK543" s="90"/>
      <c r="AHL543" s="90"/>
      <c r="AHM543" s="90"/>
      <c r="AHN543" s="90"/>
      <c r="AHO543" s="90"/>
      <c r="AHP543" s="90"/>
      <c r="AHQ543" s="90"/>
      <c r="AHR543" s="90"/>
      <c r="AHS543" s="90"/>
      <c r="AHT543" s="90"/>
      <c r="AHU543" s="90"/>
      <c r="AHV543" s="90"/>
      <c r="AHW543" s="90"/>
      <c r="AHX543" s="90"/>
      <c r="AHY543" s="90"/>
      <c r="AHZ543" s="90"/>
      <c r="AIA543" s="90"/>
      <c r="AIB543" s="90"/>
      <c r="AIC543" s="90"/>
      <c r="AID543" s="90"/>
      <c r="AIE543" s="90"/>
      <c r="AIF543" s="90"/>
      <c r="AIG543" s="90"/>
      <c r="AIH543" s="90"/>
      <c r="AII543" s="90"/>
      <c r="AIJ543" s="90"/>
      <c r="AIK543" s="90"/>
      <c r="AIL543" s="90"/>
      <c r="AIM543" s="90"/>
      <c r="AIN543" s="90"/>
      <c r="AIO543" s="90"/>
      <c r="AIP543" s="90"/>
      <c r="AIQ543" s="90"/>
      <c r="AIR543" s="90"/>
      <c r="AIS543" s="90"/>
      <c r="AIT543" s="90"/>
      <c r="AIU543" s="90"/>
      <c r="AIV543" s="90"/>
      <c r="AIW543" s="90"/>
      <c r="AIX543" s="90"/>
      <c r="AIY543" s="90"/>
      <c r="AIZ543" s="90"/>
      <c r="AJA543" s="90"/>
      <c r="AJB543" s="90"/>
      <c r="AJC543" s="90"/>
      <c r="AJD543" s="90"/>
      <c r="AJE543" s="90"/>
      <c r="AJF543" s="90"/>
      <c r="AJG543" s="90"/>
      <c r="AJH543" s="90"/>
      <c r="AJI543" s="90"/>
      <c r="AJJ543" s="90"/>
      <c r="AJK543" s="90"/>
      <c r="AJL543" s="90"/>
      <c r="AJM543" s="90"/>
      <c r="AJN543" s="90"/>
      <c r="AJO543" s="90"/>
      <c r="AJP543" s="90"/>
      <c r="AJQ543" s="90"/>
      <c r="AJR543" s="90"/>
      <c r="AJS543" s="90"/>
      <c r="AJT543" s="90"/>
      <c r="AJU543" s="90"/>
      <c r="AJV543" s="90"/>
      <c r="AJW543" s="90"/>
      <c r="AJX543" s="90"/>
      <c r="AJY543" s="90"/>
      <c r="AJZ543" s="90"/>
      <c r="AKA543" s="90"/>
      <c r="AKB543" s="90"/>
      <c r="AKC543" s="90"/>
      <c r="AKD543" s="90"/>
      <c r="AKE543" s="90"/>
      <c r="AKF543" s="90"/>
      <c r="AKG543" s="90"/>
      <c r="AKH543" s="90"/>
      <c r="AKI543" s="90"/>
      <c r="AKJ543" s="90"/>
      <c r="AKK543" s="90"/>
      <c r="AKL543" s="90"/>
      <c r="AKM543" s="90"/>
      <c r="AKN543" s="90"/>
      <c r="AKO543" s="90"/>
      <c r="AKP543" s="90"/>
      <c r="AKQ543" s="90"/>
      <c r="AKR543" s="90"/>
      <c r="AKS543" s="90"/>
      <c r="AKT543" s="90"/>
      <c r="AKU543" s="90"/>
      <c r="AKV543" s="90"/>
      <c r="AKW543" s="90"/>
      <c r="AKX543" s="90"/>
      <c r="AKY543" s="90"/>
      <c r="AKZ543" s="90"/>
      <c r="ALA543" s="90"/>
      <c r="ALB543" s="90"/>
      <c r="ALC543" s="90"/>
      <c r="ALD543" s="90"/>
      <c r="ALE543" s="90"/>
      <c r="ALF543" s="90"/>
      <c r="ALG543" s="90"/>
      <c r="ALH543" s="90"/>
      <c r="ALI543" s="90"/>
      <c r="ALJ543" s="90"/>
      <c r="ALK543" s="90"/>
      <c r="ALL543" s="90"/>
      <c r="ALM543" s="90"/>
      <c r="ALN543" s="90"/>
      <c r="ALO543" s="90"/>
      <c r="ALP543" s="90"/>
      <c r="ALQ543" s="90"/>
      <c r="ALR543" s="90"/>
      <c r="ALS543" s="90"/>
      <c r="ALT543" s="90"/>
      <c r="ALU543" s="90"/>
      <c r="ALV543" s="90"/>
      <c r="ALW543" s="90"/>
      <c r="ALX543" s="90"/>
      <c r="ALY543" s="90"/>
      <c r="ALZ543" s="90"/>
      <c r="AMA543" s="90"/>
      <c r="AMB543" s="90"/>
      <c r="AMC543" s="90"/>
      <c r="AMD543" s="90"/>
      <c r="AME543" s="90"/>
      <c r="AMF543" s="90"/>
      <c r="AMG543" s="90"/>
      <c r="AMH543" s="90"/>
    </row>
    <row r="544" spans="1:1023" ht="90" customHeight="1">
      <c r="A544" s="430">
        <v>156</v>
      </c>
      <c r="B544" s="433" t="s">
        <v>712</v>
      </c>
      <c r="C544" s="367"/>
      <c r="D544" s="433" t="s">
        <v>1415</v>
      </c>
      <c r="E544" s="481" t="s">
        <v>1416</v>
      </c>
      <c r="F544" s="427"/>
      <c r="G544" s="367"/>
      <c r="H544" s="368"/>
      <c r="I544" s="369"/>
      <c r="J544" s="136" t="s">
        <v>735</v>
      </c>
      <c r="K544" s="115" t="s">
        <v>2419</v>
      </c>
      <c r="L544" s="369"/>
      <c r="M544" s="425"/>
      <c r="N544" s="398"/>
      <c r="O544" s="369"/>
      <c r="P544" s="391"/>
      <c r="Q544" s="385"/>
      <c r="R544" s="393"/>
      <c r="S544" s="394"/>
      <c r="T544" s="385"/>
      <c r="U544" s="404"/>
      <c r="V544" s="136" t="s">
        <v>112</v>
      </c>
      <c r="W544" s="116" t="s">
        <v>2420</v>
      </c>
      <c r="X544" s="117" t="s">
        <v>2421</v>
      </c>
      <c r="Y544" s="193" t="s">
        <v>2417</v>
      </c>
      <c r="Z544" s="119" t="s">
        <v>1426</v>
      </c>
      <c r="AA544" s="120" t="str">
        <f t="shared" si="454"/>
        <v>Probabilidad</v>
      </c>
      <c r="AB544" s="121" t="s">
        <v>727</v>
      </c>
      <c r="AC544" s="121" t="s">
        <v>728</v>
      </c>
      <c r="AD544" s="122" t="str">
        <f t="shared" si="452"/>
        <v>40%</v>
      </c>
      <c r="AE544" s="121" t="s">
        <v>729</v>
      </c>
      <c r="AF544" s="121" t="s">
        <v>730</v>
      </c>
      <c r="AG544" s="121" t="s">
        <v>731</v>
      </c>
      <c r="AH544" s="123">
        <f>IFERROR(IF(AND(AA543="Probabilidad",AA544="Probabilidad"),(AI543-(+AI543*AD544)),IF(AND(AA544="Probabilidad",AA543="Impacto"),(AI543-(+AI543*AD544)),IF(AA544="Impacto",AI543,""))),"")</f>
        <v>7.1999999999999995E-2</v>
      </c>
      <c r="AI544" s="122">
        <f t="shared" si="453"/>
        <v>7.1999999999999995E-2</v>
      </c>
      <c r="AJ544" s="387"/>
      <c r="AK544" s="388"/>
      <c r="AL544" s="124">
        <f t="shared" ref="AL544:AL549" si="750">IFERROR(IF(AND(AA543="Impacto",AA544="Impacto"),(AL543-(+AL543*AD544)),IF(AND(AA544="Impacto",AA543="Probabilidad"),(AL543-(+AL543*AD544)),IF(AA544="Probabilidad",AL543,""))),"")</f>
        <v>0.4</v>
      </c>
      <c r="AM544" s="389"/>
      <c r="AN544" s="388"/>
      <c r="AO544" s="384"/>
      <c r="AP544" s="367"/>
      <c r="AQ544" s="120" t="s">
        <v>118</v>
      </c>
      <c r="AR544" s="134" t="s">
        <v>94</v>
      </c>
      <c r="AS544" s="134" t="s">
        <v>94</v>
      </c>
      <c r="AT544" s="134" t="s">
        <v>94</v>
      </c>
      <c r="AU544" s="134" t="s">
        <v>94</v>
      </c>
      <c r="AV544" s="371"/>
      <c r="AW544" s="142" t="s">
        <v>112</v>
      </c>
      <c r="AX544" s="253" t="s">
        <v>2867</v>
      </c>
      <c r="AY544" s="255" t="s">
        <v>3764</v>
      </c>
      <c r="AZ544" s="255" t="s">
        <v>3765</v>
      </c>
      <c r="BA544" s="143" t="s">
        <v>118</v>
      </c>
      <c r="BB544" s="128"/>
      <c r="BC544" s="128"/>
      <c r="BD544" s="128"/>
      <c r="BE544" s="373"/>
      <c r="BF544" s="374"/>
      <c r="BG544" s="374"/>
      <c r="BH544" s="131"/>
    </row>
    <row r="545" spans="1:1022" ht="67.5" customHeight="1">
      <c r="A545" s="430">
        <v>156</v>
      </c>
      <c r="B545" s="433" t="s">
        <v>712</v>
      </c>
      <c r="C545" s="367"/>
      <c r="D545" s="433" t="s">
        <v>1415</v>
      </c>
      <c r="E545" s="481" t="s">
        <v>1416</v>
      </c>
      <c r="F545" s="427"/>
      <c r="G545" s="367"/>
      <c r="H545" s="368"/>
      <c r="I545" s="369"/>
      <c r="J545" s="136" t="s">
        <v>741</v>
      </c>
      <c r="K545" s="115" t="s">
        <v>2422</v>
      </c>
      <c r="L545" s="369"/>
      <c r="M545" s="425"/>
      <c r="N545" s="398"/>
      <c r="O545" s="369"/>
      <c r="P545" s="391"/>
      <c r="Q545" s="385"/>
      <c r="R545" s="393"/>
      <c r="S545" s="394"/>
      <c r="T545" s="385"/>
      <c r="U545" s="404"/>
      <c r="V545" s="136" t="s">
        <v>124</v>
      </c>
      <c r="W545" s="116" t="s">
        <v>2423</v>
      </c>
      <c r="X545" s="117" t="s">
        <v>2424</v>
      </c>
      <c r="Y545" s="119" t="s">
        <v>2417</v>
      </c>
      <c r="Z545" s="119" t="s">
        <v>1426</v>
      </c>
      <c r="AA545" s="120" t="str">
        <f t="shared" si="454"/>
        <v>Probabilidad</v>
      </c>
      <c r="AB545" s="121" t="s">
        <v>740</v>
      </c>
      <c r="AC545" s="121" t="s">
        <v>728</v>
      </c>
      <c r="AD545" s="122" t="str">
        <f t="shared" si="452"/>
        <v>30%</v>
      </c>
      <c r="AE545" s="121" t="s">
        <v>954</v>
      </c>
      <c r="AF545" s="121" t="s">
        <v>730</v>
      </c>
      <c r="AG545" s="121" t="s">
        <v>731</v>
      </c>
      <c r="AH545" s="123">
        <f t="shared" ref="AH545:AH549" si="751">IFERROR(IF(AND(AA544="Probabilidad",AA545="Probabilidad"),(AI544-(+AI544*AD545)),IF(AND(AA545="Probabilidad",AA544="Impacto"),(AI544-(+AI544*AD545)),IF(AA545="Impacto",AI544,""))),"")</f>
        <v>5.04E-2</v>
      </c>
      <c r="AI545" s="122">
        <f t="shared" si="453"/>
        <v>5.04E-2</v>
      </c>
      <c r="AJ545" s="387"/>
      <c r="AK545" s="388"/>
      <c r="AL545" s="124">
        <f t="shared" si="750"/>
        <v>0.4</v>
      </c>
      <c r="AM545" s="389"/>
      <c r="AN545" s="388"/>
      <c r="AO545" s="384"/>
      <c r="AP545" s="367"/>
      <c r="AQ545" s="120" t="s">
        <v>128</v>
      </c>
      <c r="AR545" s="134" t="s">
        <v>94</v>
      </c>
      <c r="AS545" s="134" t="s">
        <v>94</v>
      </c>
      <c r="AT545" s="134" t="s">
        <v>94</v>
      </c>
      <c r="AU545" s="134" t="s">
        <v>94</v>
      </c>
      <c r="AV545" s="371"/>
      <c r="AW545" s="142" t="s">
        <v>124</v>
      </c>
      <c r="AX545" s="253" t="s">
        <v>2867</v>
      </c>
      <c r="AY545" s="255" t="s">
        <v>3766</v>
      </c>
      <c r="AZ545" s="255" t="s">
        <v>3763</v>
      </c>
      <c r="BA545" s="143" t="s">
        <v>128</v>
      </c>
      <c r="BB545" s="128"/>
      <c r="BC545" s="128"/>
      <c r="BD545" s="128"/>
      <c r="BE545" s="373"/>
      <c r="BF545" s="374"/>
      <c r="BG545" s="374"/>
      <c r="BH545" s="131"/>
    </row>
    <row r="546" spans="1:1022" ht="77.25" customHeight="1">
      <c r="A546" s="430">
        <v>156</v>
      </c>
      <c r="B546" s="433" t="s">
        <v>712</v>
      </c>
      <c r="C546" s="367"/>
      <c r="D546" s="433" t="s">
        <v>1415</v>
      </c>
      <c r="E546" s="481" t="s">
        <v>1416</v>
      </c>
      <c r="F546" s="427"/>
      <c r="G546" s="367"/>
      <c r="H546" s="368"/>
      <c r="I546" s="369"/>
      <c r="J546" s="136" t="s">
        <v>749</v>
      </c>
      <c r="K546" s="115" t="s">
        <v>2425</v>
      </c>
      <c r="L546" s="369"/>
      <c r="M546" s="425"/>
      <c r="N546" s="398"/>
      <c r="O546" s="369"/>
      <c r="P546" s="391"/>
      <c r="Q546" s="385"/>
      <c r="R546" s="393"/>
      <c r="S546" s="394"/>
      <c r="T546" s="385"/>
      <c r="U546" s="404"/>
      <c r="V546" s="136" t="s">
        <v>131</v>
      </c>
      <c r="W546" s="116" t="s">
        <v>910</v>
      </c>
      <c r="X546" s="161" t="s">
        <v>911</v>
      </c>
      <c r="Y546" s="162" t="s">
        <v>912</v>
      </c>
      <c r="Z546" s="128" t="s">
        <v>913</v>
      </c>
      <c r="AA546" s="120" t="str">
        <f t="shared" si="454"/>
        <v>Impacto</v>
      </c>
      <c r="AB546" s="121" t="s">
        <v>808</v>
      </c>
      <c r="AC546" s="121" t="s">
        <v>728</v>
      </c>
      <c r="AD546" s="122" t="str">
        <f t="shared" si="452"/>
        <v>25%</v>
      </c>
      <c r="AE546" s="121" t="s">
        <v>729</v>
      </c>
      <c r="AF546" s="121" t="s">
        <v>730</v>
      </c>
      <c r="AG546" s="121" t="s">
        <v>731</v>
      </c>
      <c r="AH546" s="123">
        <f t="shared" si="751"/>
        <v>5.04E-2</v>
      </c>
      <c r="AI546" s="122">
        <f t="shared" si="453"/>
        <v>5.04E-2</v>
      </c>
      <c r="AJ546" s="387"/>
      <c r="AK546" s="388"/>
      <c r="AL546" s="124">
        <f t="shared" si="750"/>
        <v>0.30000000000000004</v>
      </c>
      <c r="AM546" s="389"/>
      <c r="AN546" s="388"/>
      <c r="AO546" s="384"/>
      <c r="AP546" s="367"/>
      <c r="AQ546" s="120" t="s">
        <v>136</v>
      </c>
      <c r="AR546" s="134" t="s">
        <v>94</v>
      </c>
      <c r="AS546" s="134" t="s">
        <v>94</v>
      </c>
      <c r="AT546" s="134" t="s">
        <v>94</v>
      </c>
      <c r="AU546" s="134" t="s">
        <v>94</v>
      </c>
      <c r="AV546" s="371"/>
      <c r="AW546" s="142" t="s">
        <v>131</v>
      </c>
      <c r="AX546" s="264" t="s">
        <v>2866</v>
      </c>
      <c r="AY546" s="265" t="s">
        <v>3338</v>
      </c>
      <c r="AZ546" s="265" t="s">
        <v>3307</v>
      </c>
      <c r="BA546" s="143" t="s">
        <v>136</v>
      </c>
      <c r="BB546" s="128"/>
      <c r="BC546" s="128"/>
      <c r="BD546" s="128"/>
      <c r="BE546" s="373"/>
      <c r="BF546" s="374"/>
      <c r="BG546" s="374"/>
      <c r="BH546" s="131"/>
    </row>
    <row r="547" spans="1:1022" ht="79.5" customHeight="1">
      <c r="A547" s="430">
        <v>156</v>
      </c>
      <c r="B547" s="433" t="s">
        <v>712</v>
      </c>
      <c r="C547" s="367"/>
      <c r="D547" s="433" t="s">
        <v>1415</v>
      </c>
      <c r="E547" s="481" t="s">
        <v>1416</v>
      </c>
      <c r="F547" s="427"/>
      <c r="G547" s="367"/>
      <c r="H547" s="368"/>
      <c r="I547" s="369"/>
      <c r="J547" s="136" t="s">
        <v>756</v>
      </c>
      <c r="K547" s="115" t="s">
        <v>2426</v>
      </c>
      <c r="L547" s="369"/>
      <c r="M547" s="425"/>
      <c r="N547" s="398"/>
      <c r="O547" s="369"/>
      <c r="P547" s="391"/>
      <c r="Q547" s="385"/>
      <c r="R547" s="393"/>
      <c r="S547" s="394"/>
      <c r="T547" s="385"/>
      <c r="U547" s="404"/>
      <c r="V547" s="136" t="s">
        <v>139</v>
      </c>
      <c r="W547" s="116" t="s">
        <v>2427</v>
      </c>
      <c r="X547" s="117" t="s">
        <v>2428</v>
      </c>
      <c r="Y547" s="119" t="s">
        <v>2417</v>
      </c>
      <c r="Z547" s="119" t="s">
        <v>1426</v>
      </c>
      <c r="AA547" s="120" t="str">
        <f t="shared" si="454"/>
        <v>Probabilidad</v>
      </c>
      <c r="AB547" s="121" t="s">
        <v>740</v>
      </c>
      <c r="AC547" s="121" t="s">
        <v>728</v>
      </c>
      <c r="AD547" s="122" t="str">
        <f t="shared" si="452"/>
        <v>30%</v>
      </c>
      <c r="AE547" s="121" t="s">
        <v>729</v>
      </c>
      <c r="AF547" s="121" t="s">
        <v>730</v>
      </c>
      <c r="AG547" s="121" t="s">
        <v>731</v>
      </c>
      <c r="AH547" s="123">
        <f t="shared" si="751"/>
        <v>3.5279999999999999E-2</v>
      </c>
      <c r="AI547" s="122">
        <f t="shared" si="453"/>
        <v>3.5279999999999999E-2</v>
      </c>
      <c r="AJ547" s="387"/>
      <c r="AK547" s="388"/>
      <c r="AL547" s="124">
        <f t="shared" si="750"/>
        <v>0.30000000000000004</v>
      </c>
      <c r="AM547" s="389"/>
      <c r="AN547" s="388"/>
      <c r="AO547" s="384"/>
      <c r="AP547" s="367"/>
      <c r="AQ547" s="120" t="s">
        <v>145</v>
      </c>
      <c r="AR547" s="134" t="s">
        <v>94</v>
      </c>
      <c r="AS547" s="134" t="s">
        <v>94</v>
      </c>
      <c r="AT547" s="134" t="s">
        <v>94</v>
      </c>
      <c r="AU547" s="134" t="s">
        <v>94</v>
      </c>
      <c r="AV547" s="371"/>
      <c r="AW547" s="142" t="s">
        <v>139</v>
      </c>
      <c r="AX547" s="253" t="s">
        <v>2867</v>
      </c>
      <c r="AY547" s="255" t="s">
        <v>3767</v>
      </c>
      <c r="AZ547" s="255" t="s">
        <v>3768</v>
      </c>
      <c r="BA547" s="143" t="s">
        <v>145</v>
      </c>
      <c r="BB547" s="128"/>
      <c r="BC547" s="128"/>
      <c r="BD547" s="128"/>
      <c r="BE547" s="373"/>
      <c r="BF547" s="374"/>
      <c r="BG547" s="374"/>
      <c r="BH547" s="131"/>
    </row>
    <row r="548" spans="1:1022" ht="99" customHeight="1">
      <c r="A548" s="430">
        <v>156</v>
      </c>
      <c r="B548" s="433" t="s">
        <v>712</v>
      </c>
      <c r="C548" s="367"/>
      <c r="D548" s="433" t="s">
        <v>1415</v>
      </c>
      <c r="E548" s="481" t="s">
        <v>1416</v>
      </c>
      <c r="F548" s="427"/>
      <c r="G548" s="367"/>
      <c r="H548" s="368"/>
      <c r="I548" s="369"/>
      <c r="J548" s="136" t="s">
        <v>757</v>
      </c>
      <c r="K548" s="115" t="s">
        <v>2429</v>
      </c>
      <c r="L548" s="369"/>
      <c r="M548" s="425"/>
      <c r="N548" s="398"/>
      <c r="O548" s="369"/>
      <c r="P548" s="391"/>
      <c r="Q548" s="385"/>
      <c r="R548" s="393"/>
      <c r="S548" s="394"/>
      <c r="T548" s="385"/>
      <c r="U548" s="404"/>
      <c r="V548" s="136" t="s">
        <v>150</v>
      </c>
      <c r="W548" s="116" t="s">
        <v>2430</v>
      </c>
      <c r="X548" s="117" t="s">
        <v>2431</v>
      </c>
      <c r="Y548" s="119" t="s">
        <v>94</v>
      </c>
      <c r="Z548" s="119" t="s">
        <v>1426</v>
      </c>
      <c r="AA548" s="120" t="str">
        <f t="shared" si="454"/>
        <v>Probabilidad</v>
      </c>
      <c r="AB548" s="121" t="s">
        <v>727</v>
      </c>
      <c r="AC548" s="121" t="s">
        <v>728</v>
      </c>
      <c r="AD548" s="122" t="str">
        <f t="shared" si="452"/>
        <v>40%</v>
      </c>
      <c r="AE548" s="121" t="s">
        <v>729</v>
      </c>
      <c r="AF548" s="121" t="s">
        <v>730</v>
      </c>
      <c r="AG548" s="121" t="s">
        <v>731</v>
      </c>
      <c r="AH548" s="123">
        <f t="shared" si="751"/>
        <v>2.1167999999999999E-2</v>
      </c>
      <c r="AI548" s="122">
        <f t="shared" si="453"/>
        <v>2.1167999999999999E-2</v>
      </c>
      <c r="AJ548" s="387"/>
      <c r="AK548" s="388"/>
      <c r="AL548" s="124">
        <f t="shared" si="750"/>
        <v>0.30000000000000004</v>
      </c>
      <c r="AM548" s="389"/>
      <c r="AN548" s="388"/>
      <c r="AO548" s="384"/>
      <c r="AP548" s="367"/>
      <c r="AQ548" s="120" t="s">
        <v>155</v>
      </c>
      <c r="AR548" s="134" t="s">
        <v>94</v>
      </c>
      <c r="AS548" s="134" t="s">
        <v>94</v>
      </c>
      <c r="AT548" s="134" t="s">
        <v>94</v>
      </c>
      <c r="AU548" s="134" t="s">
        <v>94</v>
      </c>
      <c r="AV548" s="371"/>
      <c r="AW548" s="142" t="s">
        <v>150</v>
      </c>
      <c r="AX548" s="253" t="s">
        <v>2867</v>
      </c>
      <c r="AY548" s="255" t="s">
        <v>3769</v>
      </c>
      <c r="AZ548" s="255" t="s">
        <v>3770</v>
      </c>
      <c r="BA548" s="143" t="s">
        <v>155</v>
      </c>
      <c r="BB548" s="128"/>
      <c r="BC548" s="128"/>
      <c r="BD548" s="128"/>
      <c r="BE548" s="373"/>
      <c r="BF548" s="374"/>
      <c r="BG548" s="374"/>
      <c r="BH548" s="131"/>
    </row>
    <row r="549" spans="1:1022" ht="23.1" customHeight="1">
      <c r="A549" s="431">
        <v>156</v>
      </c>
      <c r="B549" s="434" t="s">
        <v>712</v>
      </c>
      <c r="C549" s="367"/>
      <c r="D549" s="434" t="s">
        <v>1415</v>
      </c>
      <c r="E549" s="481" t="s">
        <v>1416</v>
      </c>
      <c r="F549" s="427"/>
      <c r="G549" s="367"/>
      <c r="H549" s="368"/>
      <c r="I549" s="369"/>
      <c r="J549" s="136" t="s">
        <v>758</v>
      </c>
      <c r="K549" s="115"/>
      <c r="L549" s="369"/>
      <c r="M549" s="425"/>
      <c r="N549" s="398"/>
      <c r="O549" s="369"/>
      <c r="P549" s="392"/>
      <c r="Q549" s="385"/>
      <c r="R549" s="393"/>
      <c r="S549" s="394"/>
      <c r="T549" s="385"/>
      <c r="U549" s="405"/>
      <c r="V549" s="136" t="s">
        <v>161</v>
      </c>
      <c r="W549" s="116"/>
      <c r="X549" s="117"/>
      <c r="Y549" s="118"/>
      <c r="Z549" s="116"/>
      <c r="AA549" s="120" t="str">
        <f t="shared" si="454"/>
        <v/>
      </c>
      <c r="AB549" s="121"/>
      <c r="AC549" s="121"/>
      <c r="AD549" s="122" t="str">
        <f t="shared" si="452"/>
        <v/>
      </c>
      <c r="AE549" s="121"/>
      <c r="AF549" s="121"/>
      <c r="AG549" s="121"/>
      <c r="AH549" s="123" t="str">
        <f t="shared" si="751"/>
        <v/>
      </c>
      <c r="AI549" s="122" t="str">
        <f t="shared" si="453"/>
        <v/>
      </c>
      <c r="AJ549" s="387"/>
      <c r="AK549" s="388"/>
      <c r="AL549" s="124" t="str">
        <f t="shared" si="750"/>
        <v/>
      </c>
      <c r="AM549" s="389"/>
      <c r="AN549" s="388"/>
      <c r="AO549" s="384"/>
      <c r="AP549" s="367"/>
      <c r="AQ549" s="120" t="s">
        <v>162</v>
      </c>
      <c r="AR549" s="119"/>
      <c r="AS549" s="119"/>
      <c r="AT549" s="126"/>
      <c r="AU549" s="119"/>
      <c r="AV549" s="372"/>
      <c r="AW549" s="142" t="s">
        <v>161</v>
      </c>
      <c r="AX549" s="128"/>
      <c r="AY549" s="129"/>
      <c r="AZ549" s="130"/>
      <c r="BA549" s="143" t="s">
        <v>162</v>
      </c>
      <c r="BB549" s="128"/>
      <c r="BC549" s="128"/>
      <c r="BD549" s="128"/>
      <c r="BE549" s="373"/>
      <c r="BF549" s="374"/>
      <c r="BG549" s="374"/>
      <c r="BH549" s="131"/>
    </row>
    <row r="550" spans="1:1022" s="144" customFormat="1" ht="93" customHeight="1">
      <c r="A550" s="517">
        <v>157</v>
      </c>
      <c r="B550" s="432" t="s">
        <v>712</v>
      </c>
      <c r="C550" s="367" t="s">
        <v>713</v>
      </c>
      <c r="D550" s="432" t="s">
        <v>1415</v>
      </c>
      <c r="E550" s="481" t="s">
        <v>2432</v>
      </c>
      <c r="F550" s="427" t="s">
        <v>2433</v>
      </c>
      <c r="G550" s="367" t="s">
        <v>2434</v>
      </c>
      <c r="H550" s="368" t="str">
        <f>IF(B550="Seguridad_Información","Posibilidad de "&amp;C550&amp;"con "&amp;M550&amp;" "&amp;"por"&amp;" "&amp;I550&amp;" "&amp;"debido a"&amp;" "&amp;L550,"Posibilidad de"&amp;" "&amp;M550&amp;" "&amp;"por"&amp;" "&amp;I550&amp;" debido a"&amp;" "&amp;L550)</f>
        <v>Posibilidad de Afectación Económica y Reputacional por inadecuado trámite y manejo en las reclamaciones de siniestros debido a que las áreas desconozcan el procedimiento o no entreguen la información necesaria para la formalización del reporte del siniestro</v>
      </c>
      <c r="I550" s="369" t="s">
        <v>2435</v>
      </c>
      <c r="J550" s="136" t="s">
        <v>717</v>
      </c>
      <c r="K550" s="115" t="s">
        <v>2436</v>
      </c>
      <c r="L550" s="369" t="s">
        <v>2437</v>
      </c>
      <c r="M550" s="369" t="s">
        <v>763</v>
      </c>
      <c r="N550" s="397" t="s">
        <v>2438</v>
      </c>
      <c r="O550" s="369" t="s">
        <v>848</v>
      </c>
      <c r="P550" s="390" t="str">
        <f>IF(OR($O550=[3]Tabla_Probabilidad!$D$30,$O550=[3]Tabla_Probabilidad!$D$32,$O550=[3]Tabla_Probabilidad!$J$32),"Muy Baja",IF(OR($O550=[3]Tabla_Probabilidad!$E$30,$O550=[3]Tabla_Probabilidad!$E$32,$O550=[3]Tabla_Probabilidad!$K$32),"Baja",IF(OR($O550=[3]Tabla_Probabilidad!$F$30,$O550=[3]Tabla_Probabilidad!$F$32,$O550=[3]Tabla_Probabilidad!$L$32),"Media",IF(OR($O550=[3]Tabla_Probabilidad!$G$30,$O550=[3]Tabla_Probabilidad!$G$32,$O550=[3]Tabla_Probabilidad!$M$32),"Alta",IF(OR($O550=[3]Tabla_Probabilidad!$H$30,$O550=[3]Tabla_Probabilidad!$H$32,$O550=[3]Tabla_Probabilidad!$N$32),"Muy Alta","")))))</f>
        <v>Muy Baja</v>
      </c>
      <c r="Q550" s="385">
        <f t="shared" ref="Q550" si="752">IF(P550="","",IF(P550="Muy Baja",0.2,IF(P550="Baja",0.4,IF(P550="Media",0.6,IF(P550="Alta",0.8,IF(P550="Muy Alta",1,))))))</f>
        <v>0.2</v>
      </c>
      <c r="R550" s="393" t="s">
        <v>849</v>
      </c>
      <c r="S550" s="394" t="str">
        <f>IF(OR($R550=[3]Tabla_Impacto!$D$24,$R550=[3]Tabla_Impacto!$D$27,$R550=[3]Tabla_Impacto!$J$24,$R550=[3]Tabla_Impacto!$P$26,$R550=[3]Tabla_Impacto!$V$26,$R550=[3]Tabla_Impacto!$AB$26),"Leve",IF(OR($R550=[3]Tabla_Impacto!$E$24,$R550=[3]Tabla_Impacto!$E$27,$R550=[3]Tabla_Impacto!$K$24,$R550=[3]Tabla_Impacto!$Q$26,$R550=[3]Tabla_Impacto!$W$26,$R550=[3]Tabla_Impacto!$AC$26),"Menor",IF(OR($R550=[3]Tabla_Impacto!$F$24,$R550=[3]Tabla_Impacto!$F$27,$R550=[3]Tabla_Impacto!$L$24,$R550=[3]Tabla_Impacto!$R$26,$R550=[3]Tabla_Impacto!$X$26,$R550=[3]Tabla_Impacto!$AD$26),"Moderado",IF(OR($R550=[3]Tabla_Impacto!$G$24,$R550=[3]Tabla_Impacto!$G$27,$R550=[3]Tabla_Impacto!$M$24,$R550=[3]Tabla_Impacto!$S$26,$R550=[3]Tabla_Impacto!$Y$26,$R550=[3]Tabla_Impacto!$AE$26),"Mayor",IF(OR($R550=[3]Tabla_Impacto!$H$24,$R550=[3]Tabla_Impacto!$H$27,$R550=[3]Tabla_Impacto!$N$24,$R550=[3]Tabla_Impacto!$T$26,$R550=[3]Tabla_Impacto!$Z$26,$R550=[3]Tabla_Impacto!$AF$26),"Catastrófico","")))))</f>
        <v>Menor</v>
      </c>
      <c r="T550" s="385">
        <f t="shared" ref="T550" si="753">IF(S550="","",IF(S550="Leve",0.2,IF(S550="Menor",0.4,IF(S550="Moderado",0.6,IF(S550="Mayor",0.8,IF(S550="Catastrófico",1,))))))</f>
        <v>0.4</v>
      </c>
      <c r="U550" s="386" t="str">
        <f t="shared" ref="U550" si="754">IF(OR(AND(P550="Muy Baja",S550="Leve"),AND(P550="Muy Baja",S550="Menor"),AND(P550="Baja",S550="Leve")),"Bajo",IF(OR(AND(P550="Muy baja",S550="Moderado"),AND(P550="Baja",S550="Menor"),AND(P550="Baja",S550="Moderado"),AND(P550="Media",S550="Leve"),AND(P550="Media",S550="Menor"),AND(P550="Media",S550="Moderado"),AND(P550="Alta",S550="Leve"),AND(P550="Alta",S550="Menor")),"Moderado",IF(OR(AND(P550="Muy Baja",S550="Mayor"),AND(P550="Baja",S550="Mayor"),AND(P550="Media",S550="Mayor"),AND(P550="Alta",S550="Moderado"),AND(P550="Alta",S550="Mayor"),AND(P550="Muy Alta",S550="Leve"),AND(P550="Muy Alta",S550="Menor"),AND(P550="Muy Alta",S550="Moderado"),AND(P550="Muy Alta",S550="Mayor")),"Alto",IF(OR(AND(P550="Muy Baja",S550="Catastrófico"),AND(P550="Baja",S550="Catastrófico"),AND(P550="Media",S550="Catastrófico"),AND(P550="Alta",S550="Catastrófico"),AND(P550="Muy Alta",S550="Catastrófico")),"Extremo",""))))</f>
        <v>Bajo</v>
      </c>
      <c r="V550" s="136" t="s">
        <v>91</v>
      </c>
      <c r="W550" s="116" t="s">
        <v>192</v>
      </c>
      <c r="X550" s="117" t="s">
        <v>2439</v>
      </c>
      <c r="Y550" s="118" t="s">
        <v>1117</v>
      </c>
      <c r="Z550" s="119" t="s">
        <v>1426</v>
      </c>
      <c r="AA550" s="120" t="str">
        <f t="shared" si="454"/>
        <v>Probabilidad</v>
      </c>
      <c r="AB550" s="121" t="s">
        <v>727</v>
      </c>
      <c r="AC550" s="121" t="s">
        <v>728</v>
      </c>
      <c r="AD550" s="122" t="str">
        <f t="shared" si="452"/>
        <v>40%</v>
      </c>
      <c r="AE550" s="121" t="s">
        <v>729</v>
      </c>
      <c r="AF550" s="121" t="s">
        <v>730</v>
      </c>
      <c r="AG550" s="121" t="s">
        <v>955</v>
      </c>
      <c r="AH550" s="123">
        <f>IFERROR(IF(AA550="Probabilidad",(Q550-(+Q550*AD550)),IF(AA550="Impacto",Q550,"")),"")</f>
        <v>0.12</v>
      </c>
      <c r="AI550" s="122">
        <f t="shared" si="453"/>
        <v>0.12</v>
      </c>
      <c r="AJ550" s="387" t="str">
        <f t="shared" ref="AJ550" si="755">IFERROR(IF(AK550="","",IF(AK550&lt;=0.2,"Muy Baja",IF(AK550&lt;=0.4,"Baja",IF(AK550&lt;=0.6,"Media",IF(AK550&lt;=0.8,"Alta","Muy Alta"))))),"")</f>
        <v>Muy Baja</v>
      </c>
      <c r="AK550" s="388">
        <f t="shared" ref="AK550" si="756">IFERROR(LOOKUP(MAX(AI550:AI556)+1,(AI550:AI556)),"")</f>
        <v>5.04E-2</v>
      </c>
      <c r="AL550" s="124">
        <f>IFERROR(IF(AA550="Impacto",(T550-(+T550*AD550)),IF(AA550="Probabilidad",T550,"")),"")</f>
        <v>0.4</v>
      </c>
      <c r="AM550" s="389" t="str">
        <f t="shared" ref="AM550" si="757">IFERROR(IF(AN550="","",IF(AN550&lt;=0.2,"Leve",IF(AN550&lt;=0.4,"Menor",IF(AN550&lt;=0.6,"Moderado",IF(AN550&lt;=0.8,"Mayor","Catastrófico"))))),"")</f>
        <v>Menor</v>
      </c>
      <c r="AN550" s="388">
        <f t="shared" ref="AN550" si="758">IFERROR(LOOKUP(MAX(AL550:AL556)+1,(AL550:AL556)),"")</f>
        <v>0.4</v>
      </c>
      <c r="AO550" s="384" t="str">
        <f t="shared" ref="AO550" si="759">IFERROR(IF(OR(AND(AJ550="Muy Baja",AM550="Leve"),AND(AJ550="Muy Baja",AM550="Menor"),AND(AJ550="Baja",AM550="Leve")),"Bajo",IF(OR(AND(AJ550="Muy baja",AM550="Moderado"),AND(AJ550="Baja",AM550="Menor"),AND(AJ550="Baja",AM550="Moderado"),AND(AJ550="Media",AM550="Leve"),AND(AJ550="Media",AM550="Menor"),AND(AJ550="Media",AM550="Moderado"),AND(AJ550="Alta",AM550="Leve"),AND(AJ550="Alta",AM550="Menor")),"Moderado",IF(OR(AND(AJ550="Muy Baja",AM550="Mayor"),AND(AJ550="Baja",AM550="Mayor"),AND(AJ550="Media",AM550="Mayor"),AND(AJ550="Alta",AM550="Moderado"),AND(AJ550="Alta",AM550="Mayor"),AND(AJ550="Muy Alta",AM550="Leve"),AND(AJ550="Muy Alta",AM550="Menor"),AND(AJ550="Muy Alta",AM550="Moderado"),AND(AJ550="Muy Alta",AM550="Mayor")),"Alto",IF(OR(AND(AJ550="Muy Baja",AM550="Catastrófico"),AND(AJ550="Baja",AM550="Catastrófico"),AND(AJ550="Media",AM550="Catastrófico"),AND(AJ550="Alta",AM550="Catastrófico"),AND(AJ550="Muy Alta",AM550="Catastrófico")),"Extremo","")))),"")</f>
        <v>Bajo</v>
      </c>
      <c r="AP550" s="367" t="s">
        <v>821</v>
      </c>
      <c r="AQ550" s="120" t="s">
        <v>105</v>
      </c>
      <c r="AR550" s="134" t="s">
        <v>94</v>
      </c>
      <c r="AS550" s="134" t="s">
        <v>94</v>
      </c>
      <c r="AT550" s="134" t="s">
        <v>94</v>
      </c>
      <c r="AU550" s="134" t="s">
        <v>94</v>
      </c>
      <c r="AV550" s="370" t="s">
        <v>2440</v>
      </c>
      <c r="AW550" s="142" t="s">
        <v>91</v>
      </c>
      <c r="AX550" s="253" t="s">
        <v>2866</v>
      </c>
      <c r="AY550" s="315" t="s">
        <v>3771</v>
      </c>
      <c r="AZ550" s="255" t="s">
        <v>3772</v>
      </c>
      <c r="BA550" s="143" t="s">
        <v>105</v>
      </c>
      <c r="BB550" s="128"/>
      <c r="BC550" s="128"/>
      <c r="BD550" s="128"/>
      <c r="BE550" s="373" t="s">
        <v>2891</v>
      </c>
      <c r="BF550" s="374"/>
      <c r="BG550" s="374"/>
      <c r="BH550" s="131"/>
      <c r="BI550" s="90"/>
      <c r="BJ550" s="90"/>
      <c r="BK550" s="90"/>
      <c r="BL550" s="90"/>
      <c r="BM550" s="90"/>
      <c r="BN550" s="90"/>
      <c r="BO550" s="90"/>
      <c r="BP550" s="90"/>
      <c r="BQ550" s="90"/>
      <c r="BR550" s="90"/>
      <c r="BS550" s="90"/>
      <c r="BT550" s="90"/>
      <c r="BU550" s="90"/>
      <c r="BV550" s="90"/>
      <c r="BW550" s="90"/>
      <c r="BX550" s="90"/>
      <c r="BY550" s="90"/>
      <c r="BZ550" s="90"/>
      <c r="CA550" s="90"/>
      <c r="CB550" s="90"/>
      <c r="CC550" s="90"/>
      <c r="CD550" s="90"/>
      <c r="CE550" s="90"/>
      <c r="CF550" s="90"/>
      <c r="CG550" s="90"/>
      <c r="CH550" s="90"/>
      <c r="CI550" s="90"/>
      <c r="CJ550" s="90"/>
      <c r="CK550" s="90"/>
      <c r="CL550" s="90"/>
      <c r="CM550" s="90"/>
      <c r="CN550" s="90"/>
      <c r="CO550" s="90"/>
      <c r="CP550" s="90"/>
      <c r="CQ550" s="90"/>
      <c r="CR550" s="90"/>
      <c r="CS550" s="90"/>
      <c r="CT550" s="90"/>
      <c r="CU550" s="90"/>
      <c r="CV550" s="90"/>
      <c r="CW550" s="90"/>
      <c r="CX550" s="90"/>
      <c r="CY550" s="90"/>
      <c r="CZ550" s="90"/>
      <c r="DA550" s="90"/>
      <c r="DB550" s="90"/>
      <c r="DC550" s="90"/>
      <c r="DD550" s="90"/>
      <c r="DE550" s="90"/>
      <c r="DF550" s="90"/>
      <c r="DG550" s="90"/>
      <c r="DH550" s="90"/>
      <c r="DI550" s="90"/>
      <c r="DJ550" s="90"/>
      <c r="DK550" s="90"/>
      <c r="DL550" s="90"/>
      <c r="DM550" s="90"/>
      <c r="DN550" s="90"/>
      <c r="DO550" s="90"/>
      <c r="DP550" s="90"/>
      <c r="DQ550" s="90"/>
      <c r="DR550" s="90"/>
      <c r="DS550" s="90"/>
      <c r="DT550" s="90"/>
      <c r="DU550" s="90"/>
      <c r="DV550" s="90"/>
      <c r="DW550" s="90"/>
      <c r="DX550" s="90"/>
      <c r="DY550" s="90"/>
      <c r="DZ550" s="90"/>
      <c r="EA550" s="90"/>
      <c r="EB550" s="90"/>
      <c r="EC550" s="90"/>
      <c r="ED550" s="90"/>
      <c r="EE550" s="90"/>
      <c r="EF550" s="90"/>
      <c r="EG550" s="90"/>
      <c r="EH550" s="90"/>
      <c r="EI550" s="90"/>
      <c r="EJ550" s="90"/>
      <c r="EK550" s="90"/>
      <c r="EL550" s="90"/>
      <c r="EM550" s="90"/>
      <c r="EN550" s="90"/>
      <c r="EO550" s="90"/>
      <c r="EP550" s="90"/>
      <c r="EQ550" s="90"/>
      <c r="ER550" s="90"/>
      <c r="ES550" s="90"/>
      <c r="ET550" s="90"/>
      <c r="EU550" s="90"/>
      <c r="EV550" s="90"/>
      <c r="EW550" s="90"/>
      <c r="EX550" s="90"/>
      <c r="EY550" s="90"/>
      <c r="EZ550" s="90"/>
      <c r="FA550" s="90"/>
      <c r="FB550" s="90"/>
      <c r="FC550" s="90"/>
      <c r="FD550" s="90"/>
      <c r="FE550" s="90"/>
      <c r="FF550" s="90"/>
      <c r="FG550" s="90"/>
      <c r="FH550" s="90"/>
      <c r="FI550" s="90"/>
      <c r="FJ550" s="90"/>
      <c r="FK550" s="90"/>
      <c r="FL550" s="90"/>
      <c r="FM550" s="90"/>
      <c r="FN550" s="90"/>
      <c r="FO550" s="90"/>
      <c r="FP550" s="90"/>
      <c r="FQ550" s="90"/>
      <c r="FR550" s="90"/>
      <c r="FS550" s="90"/>
      <c r="FT550" s="90"/>
      <c r="FU550" s="90"/>
      <c r="FV550" s="90"/>
      <c r="FW550" s="90"/>
      <c r="FX550" s="90"/>
      <c r="FY550" s="90"/>
      <c r="FZ550" s="90"/>
      <c r="GA550" s="90"/>
      <c r="GB550" s="90"/>
      <c r="GC550" s="90"/>
      <c r="GD550" s="90"/>
      <c r="GE550" s="90"/>
      <c r="GF550" s="90"/>
      <c r="GG550" s="90"/>
      <c r="GH550" s="90"/>
      <c r="GI550" s="90"/>
      <c r="GJ550" s="90"/>
      <c r="GK550" s="90"/>
      <c r="GL550" s="90"/>
      <c r="GM550" s="90"/>
      <c r="GN550" s="90"/>
      <c r="GO550" s="90"/>
      <c r="GP550" s="90"/>
      <c r="GQ550" s="90"/>
      <c r="GR550" s="90"/>
      <c r="GS550" s="90"/>
      <c r="GT550" s="90"/>
      <c r="GU550" s="90"/>
      <c r="GV550" s="90"/>
      <c r="GW550" s="90"/>
      <c r="GX550" s="90"/>
      <c r="GY550" s="90"/>
      <c r="GZ550" s="90"/>
      <c r="HA550" s="90"/>
      <c r="HB550" s="90"/>
      <c r="HC550" s="90"/>
      <c r="HD550" s="90"/>
      <c r="HE550" s="90"/>
      <c r="HF550" s="90"/>
      <c r="HG550" s="90"/>
      <c r="HH550" s="90"/>
      <c r="HI550" s="90"/>
      <c r="HJ550" s="90"/>
      <c r="HK550" s="90"/>
      <c r="HL550" s="90"/>
      <c r="HM550" s="90"/>
      <c r="HN550" s="90"/>
      <c r="HO550" s="90"/>
      <c r="HP550" s="90"/>
      <c r="HQ550" s="90"/>
      <c r="HR550" s="90"/>
      <c r="HS550" s="90"/>
      <c r="HT550" s="90"/>
      <c r="HU550" s="90"/>
      <c r="HV550" s="90"/>
      <c r="HW550" s="90"/>
      <c r="HX550" s="90"/>
      <c r="HY550" s="90"/>
      <c r="HZ550" s="90"/>
      <c r="IA550" s="90"/>
      <c r="IB550" s="90"/>
      <c r="IC550" s="90"/>
      <c r="ID550" s="90"/>
      <c r="IE550" s="90"/>
      <c r="IF550" s="90"/>
      <c r="IG550" s="90"/>
      <c r="IH550" s="90"/>
      <c r="II550" s="90"/>
      <c r="IJ550" s="90"/>
      <c r="IK550" s="90"/>
      <c r="IL550" s="90"/>
      <c r="IM550" s="90"/>
      <c r="IN550" s="90"/>
      <c r="IO550" s="90"/>
      <c r="IP550" s="90"/>
      <c r="IQ550" s="90"/>
      <c r="IR550" s="90"/>
      <c r="IS550" s="90"/>
      <c r="IT550" s="90"/>
      <c r="IU550" s="90"/>
      <c r="IV550" s="90"/>
      <c r="IW550" s="90"/>
      <c r="IX550" s="90"/>
      <c r="IY550" s="90"/>
      <c r="IZ550" s="90"/>
      <c r="JA550" s="90"/>
      <c r="JB550" s="90"/>
      <c r="JC550" s="90"/>
      <c r="JD550" s="90"/>
      <c r="JE550" s="90"/>
      <c r="JF550" s="90"/>
      <c r="JG550" s="90"/>
      <c r="JH550" s="90"/>
      <c r="JI550" s="90"/>
      <c r="JJ550" s="90"/>
      <c r="JK550" s="90"/>
      <c r="JL550" s="90"/>
      <c r="JM550" s="90"/>
      <c r="JN550" s="90"/>
      <c r="JO550" s="90"/>
      <c r="JP550" s="90"/>
      <c r="JQ550" s="90"/>
      <c r="JR550" s="90"/>
      <c r="JS550" s="90"/>
      <c r="JT550" s="90"/>
      <c r="JU550" s="90"/>
      <c r="JV550" s="90"/>
      <c r="JW550" s="90"/>
      <c r="JX550" s="90"/>
      <c r="JY550" s="90"/>
      <c r="JZ550" s="90"/>
      <c r="KA550" s="90"/>
      <c r="KB550" s="90"/>
      <c r="KC550" s="90"/>
      <c r="KD550" s="90"/>
      <c r="KE550" s="90"/>
      <c r="KF550" s="90"/>
      <c r="KG550" s="90"/>
      <c r="KH550" s="90"/>
      <c r="KI550" s="90"/>
      <c r="KJ550" s="90"/>
      <c r="KK550" s="90"/>
      <c r="KL550" s="90"/>
      <c r="KM550" s="90"/>
      <c r="KN550" s="90"/>
      <c r="KO550" s="90"/>
      <c r="KP550" s="90"/>
      <c r="KQ550" s="90"/>
      <c r="KR550" s="90"/>
      <c r="KS550" s="90"/>
      <c r="KT550" s="90"/>
      <c r="KU550" s="90"/>
      <c r="KV550" s="90"/>
      <c r="KW550" s="90"/>
      <c r="KX550" s="90"/>
      <c r="KY550" s="90"/>
      <c r="KZ550" s="90"/>
      <c r="LA550" s="90"/>
      <c r="LB550" s="90"/>
      <c r="LC550" s="90"/>
      <c r="LD550" s="90"/>
      <c r="LE550" s="90"/>
      <c r="LF550" s="90"/>
      <c r="LG550" s="90"/>
      <c r="LH550" s="90"/>
      <c r="LI550" s="90"/>
      <c r="LJ550" s="90"/>
      <c r="LK550" s="90"/>
      <c r="LL550" s="90"/>
      <c r="LM550" s="90"/>
      <c r="LN550" s="90"/>
      <c r="LO550" s="90"/>
      <c r="LP550" s="90"/>
      <c r="LQ550" s="90"/>
      <c r="LR550" s="90"/>
      <c r="LS550" s="90"/>
      <c r="LT550" s="90"/>
      <c r="LU550" s="90"/>
      <c r="LV550" s="90"/>
      <c r="LW550" s="90"/>
      <c r="LX550" s="90"/>
      <c r="LY550" s="90"/>
      <c r="LZ550" s="90"/>
      <c r="MA550" s="90"/>
      <c r="MB550" s="90"/>
      <c r="MC550" s="90"/>
      <c r="MD550" s="90"/>
      <c r="ME550" s="90"/>
      <c r="MF550" s="90"/>
      <c r="MG550" s="90"/>
      <c r="MH550" s="90"/>
      <c r="MI550" s="90"/>
      <c r="MJ550" s="90"/>
      <c r="MK550" s="90"/>
      <c r="ML550" s="90"/>
      <c r="MM550" s="90"/>
      <c r="MN550" s="90"/>
      <c r="MO550" s="90"/>
      <c r="MP550" s="90"/>
      <c r="MQ550" s="90"/>
      <c r="MR550" s="90"/>
      <c r="MS550" s="90"/>
      <c r="MT550" s="90"/>
      <c r="MU550" s="90"/>
      <c r="MV550" s="90"/>
      <c r="MW550" s="90"/>
      <c r="MX550" s="90"/>
      <c r="MY550" s="90"/>
      <c r="MZ550" s="90"/>
      <c r="NA550" s="90"/>
      <c r="NB550" s="90"/>
      <c r="NC550" s="90"/>
      <c r="ND550" s="90"/>
      <c r="NE550" s="90"/>
      <c r="NF550" s="90"/>
      <c r="NG550" s="90"/>
      <c r="NH550" s="90"/>
      <c r="NI550" s="90"/>
      <c r="NJ550" s="90"/>
      <c r="NK550" s="90"/>
      <c r="NL550" s="90"/>
      <c r="NM550" s="90"/>
      <c r="NN550" s="90"/>
      <c r="NO550" s="90"/>
      <c r="NP550" s="90"/>
      <c r="NQ550" s="90"/>
      <c r="NR550" s="90"/>
      <c r="NS550" s="90"/>
      <c r="NT550" s="90"/>
      <c r="NU550" s="90"/>
      <c r="NV550" s="90"/>
      <c r="NW550" s="90"/>
      <c r="NX550" s="90"/>
      <c r="NY550" s="90"/>
      <c r="NZ550" s="90"/>
      <c r="OA550" s="90"/>
      <c r="OB550" s="90"/>
      <c r="OC550" s="90"/>
      <c r="OD550" s="90"/>
      <c r="OE550" s="90"/>
      <c r="OF550" s="90"/>
      <c r="OG550" s="90"/>
      <c r="OH550" s="90"/>
      <c r="OI550" s="90"/>
      <c r="OJ550" s="90"/>
      <c r="OK550" s="90"/>
      <c r="OL550" s="90"/>
      <c r="OM550" s="90"/>
      <c r="ON550" s="90"/>
      <c r="OO550" s="90"/>
      <c r="OP550" s="90"/>
      <c r="OQ550" s="90"/>
      <c r="OR550" s="90"/>
      <c r="OS550" s="90"/>
      <c r="OT550" s="90"/>
      <c r="OU550" s="90"/>
      <c r="OV550" s="90"/>
      <c r="OW550" s="90"/>
      <c r="OX550" s="90"/>
      <c r="OY550" s="90"/>
      <c r="OZ550" s="90"/>
      <c r="PA550" s="90"/>
      <c r="PB550" s="90"/>
      <c r="PC550" s="90"/>
      <c r="PD550" s="90"/>
      <c r="PE550" s="90"/>
      <c r="PF550" s="90"/>
      <c r="PG550" s="90"/>
      <c r="PH550" s="90"/>
      <c r="PI550" s="90"/>
      <c r="PJ550" s="90"/>
      <c r="PK550" s="90"/>
      <c r="PL550" s="90"/>
      <c r="PM550" s="90"/>
      <c r="PN550" s="90"/>
      <c r="PO550" s="90"/>
      <c r="PP550" s="90"/>
      <c r="PQ550" s="90"/>
      <c r="PR550" s="90"/>
      <c r="PS550" s="90"/>
      <c r="PT550" s="90"/>
      <c r="PU550" s="90"/>
      <c r="PV550" s="90"/>
      <c r="PW550" s="90"/>
      <c r="PX550" s="90"/>
      <c r="PY550" s="90"/>
      <c r="PZ550" s="90"/>
      <c r="QA550" s="90"/>
      <c r="QB550" s="90"/>
      <c r="QC550" s="90"/>
      <c r="QD550" s="90"/>
      <c r="QE550" s="90"/>
      <c r="QF550" s="90"/>
      <c r="QG550" s="90"/>
      <c r="QH550" s="90"/>
      <c r="QI550" s="90"/>
      <c r="QJ550" s="90"/>
      <c r="QK550" s="90"/>
      <c r="QL550" s="90"/>
      <c r="QM550" s="90"/>
      <c r="QN550" s="90"/>
      <c r="QO550" s="90"/>
      <c r="QP550" s="90"/>
      <c r="QQ550" s="90"/>
      <c r="QR550" s="90"/>
      <c r="QS550" s="90"/>
      <c r="QT550" s="90"/>
      <c r="QU550" s="90"/>
      <c r="QV550" s="90"/>
      <c r="QW550" s="90"/>
      <c r="QX550" s="90"/>
      <c r="QY550" s="90"/>
      <c r="QZ550" s="90"/>
      <c r="RA550" s="90"/>
      <c r="RB550" s="90"/>
      <c r="RC550" s="90"/>
      <c r="RD550" s="90"/>
      <c r="RE550" s="90"/>
      <c r="RF550" s="90"/>
      <c r="RG550" s="90"/>
      <c r="RH550" s="90"/>
      <c r="RI550" s="90"/>
      <c r="RJ550" s="90"/>
      <c r="RK550" s="90"/>
      <c r="RL550" s="90"/>
      <c r="RM550" s="90"/>
      <c r="RN550" s="90"/>
      <c r="RO550" s="90"/>
      <c r="RP550" s="90"/>
      <c r="RQ550" s="90"/>
      <c r="RR550" s="90"/>
      <c r="RS550" s="90"/>
      <c r="RT550" s="90"/>
      <c r="RU550" s="90"/>
      <c r="RV550" s="90"/>
      <c r="RW550" s="90"/>
      <c r="RX550" s="90"/>
      <c r="RY550" s="90"/>
      <c r="RZ550" s="90"/>
      <c r="SA550" s="90"/>
      <c r="SB550" s="90"/>
      <c r="SC550" s="90"/>
      <c r="SD550" s="90"/>
      <c r="SE550" s="90"/>
      <c r="SF550" s="90"/>
      <c r="SG550" s="90"/>
      <c r="SH550" s="90"/>
      <c r="SI550" s="90"/>
      <c r="SJ550" s="90"/>
      <c r="SK550" s="90"/>
      <c r="SL550" s="90"/>
      <c r="SM550" s="90"/>
      <c r="SN550" s="90"/>
      <c r="SO550" s="90"/>
      <c r="SP550" s="90"/>
      <c r="SQ550" s="90"/>
      <c r="SR550" s="90"/>
      <c r="SS550" s="90"/>
      <c r="ST550" s="90"/>
      <c r="SU550" s="90"/>
      <c r="SV550" s="90"/>
      <c r="SW550" s="90"/>
      <c r="SX550" s="90"/>
      <c r="SY550" s="90"/>
      <c r="SZ550" s="90"/>
      <c r="TA550" s="90"/>
      <c r="TB550" s="90"/>
      <c r="TC550" s="90"/>
      <c r="TD550" s="90"/>
      <c r="TE550" s="90"/>
      <c r="TF550" s="90"/>
      <c r="TG550" s="90"/>
      <c r="TH550" s="90"/>
      <c r="TI550" s="90"/>
      <c r="TJ550" s="90"/>
      <c r="TK550" s="90"/>
      <c r="TL550" s="90"/>
      <c r="TM550" s="90"/>
      <c r="TN550" s="90"/>
      <c r="TO550" s="90"/>
      <c r="TP550" s="90"/>
      <c r="TQ550" s="90"/>
      <c r="TR550" s="90"/>
      <c r="TS550" s="90"/>
      <c r="TT550" s="90"/>
      <c r="TU550" s="90"/>
      <c r="TV550" s="90"/>
      <c r="TW550" s="90"/>
      <c r="TX550" s="90"/>
      <c r="TY550" s="90"/>
      <c r="TZ550" s="90"/>
      <c r="UA550" s="90"/>
      <c r="UB550" s="90"/>
      <c r="UC550" s="90"/>
      <c r="UD550" s="90"/>
      <c r="UE550" s="90"/>
      <c r="UF550" s="90"/>
      <c r="UG550" s="90"/>
      <c r="UH550" s="90"/>
      <c r="UI550" s="90"/>
      <c r="UJ550" s="90"/>
      <c r="UK550" s="90"/>
      <c r="UL550" s="90"/>
      <c r="UM550" s="90"/>
      <c r="UN550" s="90"/>
      <c r="UO550" s="90"/>
      <c r="UP550" s="90"/>
      <c r="UQ550" s="90"/>
      <c r="UR550" s="90"/>
      <c r="US550" s="90"/>
      <c r="UT550" s="90"/>
      <c r="UU550" s="90"/>
      <c r="UV550" s="90"/>
      <c r="UW550" s="90"/>
      <c r="UX550" s="90"/>
      <c r="UY550" s="90"/>
      <c r="UZ550" s="90"/>
      <c r="VA550" s="90"/>
      <c r="VB550" s="90"/>
      <c r="VC550" s="90"/>
      <c r="VD550" s="90"/>
      <c r="VE550" s="90"/>
      <c r="VF550" s="90"/>
      <c r="VG550" s="90"/>
      <c r="VH550" s="90"/>
      <c r="VI550" s="90"/>
      <c r="VJ550" s="90"/>
      <c r="VK550" s="90"/>
      <c r="VL550" s="90"/>
      <c r="VM550" s="90"/>
      <c r="VN550" s="90"/>
      <c r="VO550" s="90"/>
      <c r="VP550" s="90"/>
      <c r="VQ550" s="90"/>
      <c r="VR550" s="90"/>
      <c r="VS550" s="90"/>
      <c r="VT550" s="90"/>
      <c r="VU550" s="90"/>
      <c r="VV550" s="90"/>
      <c r="VW550" s="90"/>
      <c r="VX550" s="90"/>
      <c r="VY550" s="90"/>
      <c r="VZ550" s="90"/>
      <c r="WA550" s="90"/>
      <c r="WB550" s="90"/>
      <c r="WC550" s="90"/>
      <c r="WD550" s="90"/>
      <c r="WE550" s="90"/>
      <c r="WF550" s="90"/>
      <c r="WG550" s="90"/>
      <c r="WH550" s="90"/>
      <c r="WI550" s="90"/>
      <c r="WJ550" s="90"/>
      <c r="WK550" s="90"/>
      <c r="WL550" s="90"/>
      <c r="WM550" s="90"/>
      <c r="WN550" s="90"/>
      <c r="WO550" s="90"/>
      <c r="WP550" s="90"/>
      <c r="WQ550" s="90"/>
      <c r="WR550" s="90"/>
      <c r="WS550" s="90"/>
      <c r="WT550" s="90"/>
      <c r="WU550" s="90"/>
      <c r="WV550" s="90"/>
      <c r="WW550" s="90"/>
      <c r="WX550" s="90"/>
      <c r="WY550" s="90"/>
      <c r="WZ550" s="90"/>
      <c r="XA550" s="90"/>
      <c r="XB550" s="90"/>
      <c r="XC550" s="90"/>
      <c r="XD550" s="90"/>
      <c r="XE550" s="90"/>
      <c r="XF550" s="90"/>
      <c r="XG550" s="90"/>
      <c r="XH550" s="90"/>
      <c r="XI550" s="90"/>
      <c r="XJ550" s="90"/>
      <c r="XK550" s="90"/>
      <c r="XL550" s="90"/>
      <c r="XM550" s="90"/>
      <c r="XN550" s="90"/>
      <c r="XO550" s="90"/>
      <c r="XP550" s="90"/>
      <c r="XQ550" s="90"/>
      <c r="XR550" s="90"/>
      <c r="XS550" s="90"/>
      <c r="XT550" s="90"/>
      <c r="XU550" s="90"/>
      <c r="XV550" s="90"/>
      <c r="XW550" s="90"/>
      <c r="XX550" s="90"/>
      <c r="XY550" s="90"/>
      <c r="XZ550" s="90"/>
      <c r="YA550" s="90"/>
      <c r="YB550" s="90"/>
      <c r="YC550" s="90"/>
      <c r="YD550" s="90"/>
      <c r="YE550" s="90"/>
      <c r="YF550" s="90"/>
      <c r="YG550" s="90"/>
      <c r="YH550" s="90"/>
      <c r="YI550" s="90"/>
      <c r="YJ550" s="90"/>
      <c r="YK550" s="90"/>
      <c r="YL550" s="90"/>
      <c r="YM550" s="90"/>
      <c r="YN550" s="90"/>
      <c r="YO550" s="90"/>
      <c r="YP550" s="90"/>
      <c r="YQ550" s="90"/>
      <c r="YR550" s="90"/>
      <c r="YS550" s="90"/>
      <c r="YT550" s="90"/>
      <c r="YU550" s="90"/>
      <c r="YV550" s="90"/>
      <c r="YW550" s="90"/>
      <c r="YX550" s="90"/>
      <c r="YY550" s="90"/>
      <c r="YZ550" s="90"/>
      <c r="ZA550" s="90"/>
      <c r="ZB550" s="90"/>
      <c r="ZC550" s="90"/>
      <c r="ZD550" s="90"/>
      <c r="ZE550" s="90"/>
      <c r="ZF550" s="90"/>
      <c r="ZG550" s="90"/>
      <c r="ZH550" s="90"/>
      <c r="ZI550" s="90"/>
      <c r="ZJ550" s="90"/>
      <c r="ZK550" s="90"/>
      <c r="ZL550" s="90"/>
      <c r="ZM550" s="90"/>
      <c r="ZN550" s="90"/>
      <c r="ZO550" s="90"/>
      <c r="ZP550" s="90"/>
      <c r="ZQ550" s="90"/>
      <c r="ZR550" s="90"/>
      <c r="ZS550" s="90"/>
      <c r="ZT550" s="90"/>
      <c r="ZU550" s="90"/>
      <c r="ZV550" s="90"/>
      <c r="ZW550" s="90"/>
      <c r="ZX550" s="90"/>
      <c r="ZY550" s="90"/>
      <c r="ZZ550" s="90"/>
      <c r="AAA550" s="90"/>
      <c r="AAB550" s="90"/>
      <c r="AAC550" s="90"/>
      <c r="AAD550" s="90"/>
      <c r="AAE550" s="90"/>
      <c r="AAF550" s="90"/>
      <c r="AAG550" s="90"/>
      <c r="AAH550" s="90"/>
      <c r="AAI550" s="90"/>
      <c r="AAJ550" s="90"/>
      <c r="AAK550" s="90"/>
      <c r="AAL550" s="90"/>
      <c r="AAM550" s="90"/>
      <c r="AAN550" s="90"/>
      <c r="AAO550" s="90"/>
      <c r="AAP550" s="90"/>
      <c r="AAQ550" s="90"/>
      <c r="AAR550" s="90"/>
      <c r="AAS550" s="90"/>
      <c r="AAT550" s="90"/>
      <c r="AAU550" s="90"/>
      <c r="AAV550" s="90"/>
      <c r="AAW550" s="90"/>
      <c r="AAX550" s="90"/>
      <c r="AAY550" s="90"/>
      <c r="AAZ550" s="90"/>
      <c r="ABA550" s="90"/>
      <c r="ABB550" s="90"/>
      <c r="ABC550" s="90"/>
      <c r="ABD550" s="90"/>
      <c r="ABE550" s="90"/>
      <c r="ABF550" s="90"/>
      <c r="ABG550" s="90"/>
      <c r="ABH550" s="90"/>
      <c r="ABI550" s="90"/>
      <c r="ABJ550" s="90"/>
      <c r="ABK550" s="90"/>
      <c r="ABL550" s="90"/>
      <c r="ABM550" s="90"/>
      <c r="ABN550" s="90"/>
      <c r="ABO550" s="90"/>
      <c r="ABP550" s="90"/>
      <c r="ABQ550" s="90"/>
      <c r="ABR550" s="90"/>
      <c r="ABS550" s="90"/>
      <c r="ABT550" s="90"/>
      <c r="ABU550" s="90"/>
      <c r="ABV550" s="90"/>
      <c r="ABW550" s="90"/>
      <c r="ABX550" s="90"/>
      <c r="ABY550" s="90"/>
      <c r="ABZ550" s="90"/>
      <c r="ACA550" s="90"/>
      <c r="ACB550" s="90"/>
      <c r="ACC550" s="90"/>
      <c r="ACD550" s="90"/>
      <c r="ACE550" s="90"/>
      <c r="ACF550" s="90"/>
      <c r="ACG550" s="90"/>
      <c r="ACH550" s="90"/>
      <c r="ACI550" s="90"/>
      <c r="ACJ550" s="90"/>
      <c r="ACK550" s="90"/>
      <c r="ACL550" s="90"/>
      <c r="ACM550" s="90"/>
      <c r="ACN550" s="90"/>
      <c r="ACO550" s="90"/>
      <c r="ACP550" s="90"/>
      <c r="ACQ550" s="90"/>
      <c r="ACR550" s="90"/>
      <c r="ACS550" s="90"/>
      <c r="ACT550" s="90"/>
      <c r="ACU550" s="90"/>
      <c r="ACV550" s="90"/>
      <c r="ACW550" s="90"/>
      <c r="ACX550" s="90"/>
      <c r="ACY550" s="90"/>
      <c r="ACZ550" s="90"/>
      <c r="ADA550" s="90"/>
      <c r="ADB550" s="90"/>
      <c r="ADC550" s="90"/>
      <c r="ADD550" s="90"/>
      <c r="ADE550" s="90"/>
      <c r="ADF550" s="90"/>
      <c r="ADG550" s="90"/>
      <c r="ADH550" s="90"/>
      <c r="ADI550" s="90"/>
      <c r="ADJ550" s="90"/>
      <c r="ADK550" s="90"/>
      <c r="ADL550" s="90"/>
      <c r="ADM550" s="90"/>
      <c r="ADN550" s="90"/>
      <c r="ADO550" s="90"/>
      <c r="ADP550" s="90"/>
      <c r="ADQ550" s="90"/>
      <c r="ADR550" s="90"/>
      <c r="ADS550" s="90"/>
      <c r="ADT550" s="90"/>
      <c r="ADU550" s="90"/>
      <c r="ADV550" s="90"/>
      <c r="ADW550" s="90"/>
      <c r="ADX550" s="90"/>
      <c r="ADY550" s="90"/>
      <c r="ADZ550" s="90"/>
      <c r="AEA550" s="90"/>
      <c r="AEB550" s="90"/>
      <c r="AEC550" s="90"/>
      <c r="AED550" s="90"/>
      <c r="AEE550" s="90"/>
      <c r="AEF550" s="90"/>
      <c r="AEG550" s="90"/>
      <c r="AEH550" s="90"/>
      <c r="AEI550" s="90"/>
      <c r="AEJ550" s="90"/>
      <c r="AEK550" s="90"/>
      <c r="AEL550" s="90"/>
      <c r="AEM550" s="90"/>
      <c r="AEN550" s="90"/>
      <c r="AEO550" s="90"/>
      <c r="AEP550" s="90"/>
      <c r="AEQ550" s="90"/>
      <c r="AER550" s="90"/>
      <c r="AES550" s="90"/>
      <c r="AET550" s="90"/>
      <c r="AEU550" s="90"/>
      <c r="AEV550" s="90"/>
      <c r="AEW550" s="90"/>
      <c r="AEX550" s="90"/>
      <c r="AEY550" s="90"/>
      <c r="AEZ550" s="90"/>
      <c r="AFA550" s="90"/>
      <c r="AFB550" s="90"/>
      <c r="AFC550" s="90"/>
      <c r="AFD550" s="90"/>
      <c r="AFE550" s="90"/>
      <c r="AFF550" s="90"/>
      <c r="AFG550" s="90"/>
      <c r="AFH550" s="90"/>
      <c r="AFI550" s="90"/>
      <c r="AFJ550" s="90"/>
      <c r="AFK550" s="90"/>
      <c r="AFL550" s="90"/>
      <c r="AFM550" s="90"/>
      <c r="AFN550" s="90"/>
      <c r="AFO550" s="90"/>
      <c r="AFP550" s="90"/>
      <c r="AFQ550" s="90"/>
      <c r="AFR550" s="90"/>
      <c r="AFS550" s="90"/>
      <c r="AFT550" s="90"/>
      <c r="AFU550" s="90"/>
      <c r="AFV550" s="90"/>
      <c r="AFW550" s="90"/>
      <c r="AFX550" s="90"/>
      <c r="AFY550" s="90"/>
      <c r="AFZ550" s="90"/>
      <c r="AGA550" s="90"/>
      <c r="AGB550" s="90"/>
      <c r="AGC550" s="90"/>
      <c r="AGD550" s="90"/>
      <c r="AGE550" s="90"/>
      <c r="AGF550" s="90"/>
      <c r="AGG550" s="90"/>
      <c r="AGH550" s="90"/>
      <c r="AGI550" s="90"/>
      <c r="AGJ550" s="90"/>
      <c r="AGK550" s="90"/>
      <c r="AGL550" s="90"/>
      <c r="AGM550" s="90"/>
      <c r="AGN550" s="90"/>
      <c r="AGO550" s="90"/>
      <c r="AGP550" s="90"/>
      <c r="AGQ550" s="90"/>
      <c r="AGR550" s="90"/>
      <c r="AGS550" s="90"/>
      <c r="AGT550" s="90"/>
      <c r="AGU550" s="90"/>
      <c r="AGV550" s="90"/>
      <c r="AGW550" s="90"/>
      <c r="AGX550" s="90"/>
      <c r="AGY550" s="90"/>
      <c r="AGZ550" s="90"/>
      <c r="AHA550" s="90"/>
      <c r="AHB550" s="90"/>
      <c r="AHC550" s="90"/>
      <c r="AHD550" s="90"/>
      <c r="AHE550" s="90"/>
      <c r="AHF550" s="90"/>
      <c r="AHG550" s="90"/>
      <c r="AHH550" s="90"/>
      <c r="AHI550" s="90"/>
      <c r="AHJ550" s="90"/>
      <c r="AHK550" s="90"/>
      <c r="AHL550" s="90"/>
      <c r="AHM550" s="90"/>
      <c r="AHN550" s="90"/>
      <c r="AHO550" s="90"/>
      <c r="AHP550" s="90"/>
      <c r="AHQ550" s="90"/>
      <c r="AHR550" s="90"/>
      <c r="AHS550" s="90"/>
      <c r="AHT550" s="90"/>
      <c r="AHU550" s="90"/>
      <c r="AHV550" s="90"/>
      <c r="AHW550" s="90"/>
      <c r="AHX550" s="90"/>
      <c r="AHY550" s="90"/>
      <c r="AHZ550" s="90"/>
      <c r="AIA550" s="90"/>
      <c r="AIB550" s="90"/>
      <c r="AIC550" s="90"/>
      <c r="AID550" s="90"/>
      <c r="AIE550" s="90"/>
      <c r="AIF550" s="90"/>
      <c r="AIG550" s="90"/>
      <c r="AIH550" s="90"/>
      <c r="AII550" s="90"/>
      <c r="AIJ550" s="90"/>
      <c r="AIK550" s="90"/>
      <c r="AIL550" s="90"/>
      <c r="AIM550" s="90"/>
      <c r="AIN550" s="90"/>
      <c r="AIO550" s="90"/>
      <c r="AIP550" s="90"/>
      <c r="AIQ550" s="90"/>
      <c r="AIR550" s="90"/>
      <c r="AIS550" s="90"/>
      <c r="AIT550" s="90"/>
      <c r="AIU550" s="90"/>
      <c r="AIV550" s="90"/>
      <c r="AIW550" s="90"/>
      <c r="AIX550" s="90"/>
      <c r="AIY550" s="90"/>
      <c r="AIZ550" s="90"/>
      <c r="AJA550" s="90"/>
      <c r="AJB550" s="90"/>
      <c r="AJC550" s="90"/>
      <c r="AJD550" s="90"/>
      <c r="AJE550" s="90"/>
      <c r="AJF550" s="90"/>
      <c r="AJG550" s="90"/>
      <c r="AJH550" s="90"/>
      <c r="AJI550" s="90"/>
      <c r="AJJ550" s="90"/>
      <c r="AJK550" s="90"/>
      <c r="AJL550" s="90"/>
      <c r="AJM550" s="90"/>
      <c r="AJN550" s="90"/>
      <c r="AJO550" s="90"/>
      <c r="AJP550" s="90"/>
      <c r="AJQ550" s="90"/>
      <c r="AJR550" s="90"/>
      <c r="AJS550" s="90"/>
      <c r="AJT550" s="90"/>
      <c r="AJU550" s="90"/>
      <c r="AJV550" s="90"/>
      <c r="AJW550" s="90"/>
      <c r="AJX550" s="90"/>
      <c r="AJY550" s="90"/>
      <c r="AJZ550" s="90"/>
      <c r="AKA550" s="90"/>
      <c r="AKB550" s="90"/>
      <c r="AKC550" s="90"/>
      <c r="AKD550" s="90"/>
      <c r="AKE550" s="90"/>
      <c r="AKF550" s="90"/>
      <c r="AKG550" s="90"/>
      <c r="AKH550" s="90"/>
      <c r="AKI550" s="90"/>
      <c r="AKJ550" s="90"/>
      <c r="AKK550" s="90"/>
      <c r="AKL550" s="90"/>
      <c r="AKM550" s="90"/>
      <c r="AKN550" s="90"/>
      <c r="AKO550" s="90"/>
      <c r="AKP550" s="90"/>
      <c r="AKQ550" s="90"/>
      <c r="AKR550" s="90"/>
      <c r="AKS550" s="90"/>
      <c r="AKT550" s="90"/>
      <c r="AKU550" s="90"/>
      <c r="AKV550" s="90"/>
      <c r="AKW550" s="90"/>
      <c r="AKX550" s="90"/>
      <c r="AKY550" s="90"/>
      <c r="AKZ550" s="90"/>
      <c r="ALA550" s="90"/>
      <c r="ALB550" s="90"/>
      <c r="ALC550" s="90"/>
      <c r="ALD550" s="90"/>
      <c r="ALE550" s="90"/>
      <c r="ALF550" s="90"/>
      <c r="ALG550" s="90"/>
      <c r="ALH550" s="90"/>
      <c r="ALI550" s="90"/>
      <c r="ALJ550" s="90"/>
      <c r="ALK550" s="90"/>
      <c r="ALL550" s="90"/>
      <c r="ALM550" s="90"/>
      <c r="ALN550" s="90"/>
      <c r="ALO550" s="90"/>
      <c r="ALP550" s="90"/>
      <c r="ALQ550" s="90"/>
      <c r="ALR550" s="90"/>
      <c r="ALS550" s="90"/>
      <c r="ALT550" s="90"/>
      <c r="ALU550" s="90"/>
      <c r="ALV550" s="90"/>
      <c r="ALW550" s="90"/>
      <c r="ALX550" s="90"/>
      <c r="ALY550" s="90"/>
      <c r="ALZ550" s="90"/>
      <c r="AMA550" s="90"/>
      <c r="AMB550" s="90"/>
      <c r="AMC550" s="90"/>
      <c r="AMD550" s="90"/>
      <c r="AME550" s="90"/>
      <c r="AMF550" s="90"/>
      <c r="AMG550" s="90"/>
      <c r="AMH550" s="90"/>
    </row>
    <row r="551" spans="1:1022" ht="71.25" customHeight="1">
      <c r="A551" s="517">
        <v>157</v>
      </c>
      <c r="B551" s="433" t="s">
        <v>712</v>
      </c>
      <c r="C551" s="367"/>
      <c r="D551" s="433" t="s">
        <v>1415</v>
      </c>
      <c r="E551" s="481" t="s">
        <v>2432</v>
      </c>
      <c r="F551" s="427"/>
      <c r="G551" s="367"/>
      <c r="H551" s="368"/>
      <c r="I551" s="369"/>
      <c r="J551" s="136" t="s">
        <v>735</v>
      </c>
      <c r="K551" s="115" t="s">
        <v>2441</v>
      </c>
      <c r="L551" s="369"/>
      <c r="M551" s="369"/>
      <c r="N551" s="398"/>
      <c r="O551" s="369"/>
      <c r="P551" s="391"/>
      <c r="Q551" s="385"/>
      <c r="R551" s="393"/>
      <c r="S551" s="394"/>
      <c r="T551" s="385"/>
      <c r="U551" s="386"/>
      <c r="V551" s="136" t="s">
        <v>112</v>
      </c>
      <c r="W551" s="116" t="s">
        <v>2442</v>
      </c>
      <c r="X551" s="117" t="s">
        <v>2443</v>
      </c>
      <c r="Y551" s="119" t="s">
        <v>2444</v>
      </c>
      <c r="Z551" s="119" t="s">
        <v>1426</v>
      </c>
      <c r="AA551" s="120" t="str">
        <f t="shared" si="454"/>
        <v>Probabilidad</v>
      </c>
      <c r="AB551" s="121" t="s">
        <v>727</v>
      </c>
      <c r="AC551" s="121" t="s">
        <v>728</v>
      </c>
      <c r="AD551" s="122" t="str">
        <f t="shared" si="452"/>
        <v>40%</v>
      </c>
      <c r="AE551" s="121" t="s">
        <v>729</v>
      </c>
      <c r="AF551" s="121" t="s">
        <v>730</v>
      </c>
      <c r="AG551" s="121" t="s">
        <v>731</v>
      </c>
      <c r="AH551" s="123">
        <f>IFERROR(IF(AND(AA550="Probabilidad",AA551="Probabilidad"),(AI550-(+AI550*AD551)),IF(AND(AA551="Probabilidad",AA550="Impacto"),(AI550-(+AI550*AD551)),IF(AA551="Impacto",AI550,""))),"")</f>
        <v>7.1999999999999995E-2</v>
      </c>
      <c r="AI551" s="122">
        <f t="shared" si="453"/>
        <v>7.1999999999999995E-2</v>
      </c>
      <c r="AJ551" s="387"/>
      <c r="AK551" s="388"/>
      <c r="AL551" s="124">
        <f t="shared" ref="AL551:AL556" si="760">IFERROR(IF(AND(AA550="Impacto",AA551="Impacto"),(AL550-(+AL550*AD551)),IF(AND(AA551="Impacto",AA550="Probabilidad"),(AL550-(+AL550*AD551)),IF(AA551="Probabilidad",AL550,""))),"")</f>
        <v>0.4</v>
      </c>
      <c r="AM551" s="389"/>
      <c r="AN551" s="388"/>
      <c r="AO551" s="384"/>
      <c r="AP551" s="367"/>
      <c r="AQ551" s="120" t="s">
        <v>118</v>
      </c>
      <c r="AR551" s="134" t="s">
        <v>94</v>
      </c>
      <c r="AS551" s="134" t="s">
        <v>94</v>
      </c>
      <c r="AT551" s="134" t="s">
        <v>94</v>
      </c>
      <c r="AU551" s="134" t="s">
        <v>94</v>
      </c>
      <c r="AV551" s="371"/>
      <c r="AW551" s="142" t="s">
        <v>112</v>
      </c>
      <c r="AX551" s="253" t="s">
        <v>2866</v>
      </c>
      <c r="AY551" s="255" t="s">
        <v>3773</v>
      </c>
      <c r="AZ551" s="255" t="s">
        <v>3774</v>
      </c>
      <c r="BA551" s="143" t="s">
        <v>118</v>
      </c>
      <c r="BB551" s="128"/>
      <c r="BC551" s="128"/>
      <c r="BD551" s="128"/>
      <c r="BE551" s="373"/>
      <c r="BF551" s="374"/>
      <c r="BG551" s="374"/>
      <c r="BH551" s="131"/>
      <c r="BI551" s="90"/>
    </row>
    <row r="552" spans="1:1022" ht="84.75" customHeight="1">
      <c r="A552" s="517">
        <v>157</v>
      </c>
      <c r="B552" s="433" t="s">
        <v>712</v>
      </c>
      <c r="C552" s="367"/>
      <c r="D552" s="433" t="s">
        <v>1415</v>
      </c>
      <c r="E552" s="481" t="s">
        <v>2432</v>
      </c>
      <c r="F552" s="427"/>
      <c r="G552" s="367"/>
      <c r="H552" s="368"/>
      <c r="I552" s="369"/>
      <c r="J552" s="136" t="s">
        <v>741</v>
      </c>
      <c r="K552" s="115" t="s">
        <v>2445</v>
      </c>
      <c r="L552" s="369"/>
      <c r="M552" s="369"/>
      <c r="N552" s="398"/>
      <c r="O552" s="369"/>
      <c r="P552" s="391"/>
      <c r="Q552" s="385"/>
      <c r="R552" s="393"/>
      <c r="S552" s="394"/>
      <c r="T552" s="385"/>
      <c r="U552" s="386"/>
      <c r="V552" s="136" t="s">
        <v>124</v>
      </c>
      <c r="W552" s="116" t="s">
        <v>2446</v>
      </c>
      <c r="X552" s="117" t="s">
        <v>2447</v>
      </c>
      <c r="Y552" s="119" t="s">
        <v>94</v>
      </c>
      <c r="Z552" s="119" t="s">
        <v>1426</v>
      </c>
      <c r="AA552" s="120" t="str">
        <f t="shared" si="454"/>
        <v>Probabilidad</v>
      </c>
      <c r="AB552" s="121" t="s">
        <v>740</v>
      </c>
      <c r="AC552" s="121" t="s">
        <v>728</v>
      </c>
      <c r="AD552" s="122" t="str">
        <f t="shared" si="452"/>
        <v>30%</v>
      </c>
      <c r="AE552" s="121" t="s">
        <v>954</v>
      </c>
      <c r="AF552" s="121" t="s">
        <v>730</v>
      </c>
      <c r="AG552" s="121" t="s">
        <v>955</v>
      </c>
      <c r="AH552" s="123">
        <f t="shared" ref="AH552:AH556" si="761">IFERROR(IF(AND(AA551="Probabilidad",AA552="Probabilidad"),(AI551-(+AI551*AD552)),IF(AND(AA552="Probabilidad",AA551="Impacto"),(AI551-(+AI551*AD552)),IF(AA552="Impacto",AI551,""))),"")</f>
        <v>5.04E-2</v>
      </c>
      <c r="AI552" s="122">
        <f t="shared" si="453"/>
        <v>5.04E-2</v>
      </c>
      <c r="AJ552" s="387"/>
      <c r="AK552" s="388"/>
      <c r="AL552" s="124">
        <f t="shared" si="760"/>
        <v>0.4</v>
      </c>
      <c r="AM552" s="389"/>
      <c r="AN552" s="388"/>
      <c r="AO552" s="384"/>
      <c r="AP552" s="367"/>
      <c r="AQ552" s="120" t="s">
        <v>128</v>
      </c>
      <c r="AR552" s="134" t="s">
        <v>94</v>
      </c>
      <c r="AS552" s="134" t="s">
        <v>94</v>
      </c>
      <c r="AT552" s="134" t="s">
        <v>94</v>
      </c>
      <c r="AU552" s="134" t="s">
        <v>94</v>
      </c>
      <c r="AV552" s="371"/>
      <c r="AW552" s="142" t="s">
        <v>124</v>
      </c>
      <c r="AX552" s="253" t="s">
        <v>2867</v>
      </c>
      <c r="AY552" s="255" t="s">
        <v>3775</v>
      </c>
      <c r="AZ552" s="255" t="s">
        <v>3776</v>
      </c>
      <c r="BA552" s="143" t="s">
        <v>128</v>
      </c>
      <c r="BB552" s="128"/>
      <c r="BC552" s="128"/>
      <c r="BD552" s="128"/>
      <c r="BE552" s="373"/>
      <c r="BF552" s="374"/>
      <c r="BG552" s="374"/>
      <c r="BH552" s="131"/>
      <c r="BI552" s="90"/>
    </row>
    <row r="553" spans="1:1022" ht="99.75" customHeight="1">
      <c r="A553" s="517">
        <v>157</v>
      </c>
      <c r="B553" s="433" t="s">
        <v>712</v>
      </c>
      <c r="C553" s="367"/>
      <c r="D553" s="433" t="s">
        <v>1415</v>
      </c>
      <c r="E553" s="481" t="s">
        <v>2432</v>
      </c>
      <c r="F553" s="427"/>
      <c r="G553" s="367"/>
      <c r="H553" s="368"/>
      <c r="I553" s="369"/>
      <c r="J553" s="136" t="s">
        <v>749</v>
      </c>
      <c r="K553" s="115"/>
      <c r="L553" s="369"/>
      <c r="M553" s="369"/>
      <c r="N553" s="398"/>
      <c r="O553" s="369"/>
      <c r="P553" s="391"/>
      <c r="Q553" s="385"/>
      <c r="R553" s="393"/>
      <c r="S553" s="394"/>
      <c r="T553" s="385"/>
      <c r="U553" s="386"/>
      <c r="V553" s="136" t="s">
        <v>131</v>
      </c>
      <c r="W553" s="116"/>
      <c r="X553" s="117"/>
      <c r="Y553" s="118"/>
      <c r="Z553" s="116"/>
      <c r="AA553" s="120" t="str">
        <f t="shared" si="454"/>
        <v/>
      </c>
      <c r="AB553" s="121"/>
      <c r="AC553" s="121"/>
      <c r="AD553" s="122" t="str">
        <f t="shared" si="452"/>
        <v/>
      </c>
      <c r="AE553" s="121"/>
      <c r="AF553" s="121"/>
      <c r="AG553" s="121"/>
      <c r="AH553" s="123" t="str">
        <f t="shared" si="761"/>
        <v/>
      </c>
      <c r="AI553" s="122" t="str">
        <f t="shared" si="453"/>
        <v/>
      </c>
      <c r="AJ553" s="387"/>
      <c r="AK553" s="388"/>
      <c r="AL553" s="124" t="str">
        <f t="shared" si="760"/>
        <v/>
      </c>
      <c r="AM553" s="389"/>
      <c r="AN553" s="388"/>
      <c r="AO553" s="384"/>
      <c r="AP553" s="367"/>
      <c r="AQ553" s="120" t="s">
        <v>136</v>
      </c>
      <c r="AR553" s="119"/>
      <c r="AS553" s="119"/>
      <c r="AT553" s="126"/>
      <c r="AU553" s="119"/>
      <c r="AV553" s="371"/>
      <c r="AW553" s="142" t="s">
        <v>131</v>
      </c>
      <c r="AX553" s="128"/>
      <c r="AY553" s="129"/>
      <c r="AZ553" s="130"/>
      <c r="BA553" s="143" t="s">
        <v>136</v>
      </c>
      <c r="BB553" s="128"/>
      <c r="BC553" s="128"/>
      <c r="BD553" s="128"/>
      <c r="BE553" s="373"/>
      <c r="BF553" s="374"/>
      <c r="BG553" s="374"/>
      <c r="BH553" s="131"/>
      <c r="BI553" s="90"/>
    </row>
    <row r="554" spans="1:1022" ht="18.95" customHeight="1">
      <c r="A554" s="517">
        <v>157</v>
      </c>
      <c r="B554" s="433" t="s">
        <v>712</v>
      </c>
      <c r="C554" s="367"/>
      <c r="D554" s="433" t="s">
        <v>1415</v>
      </c>
      <c r="E554" s="481" t="s">
        <v>2432</v>
      </c>
      <c r="F554" s="427"/>
      <c r="G554" s="367"/>
      <c r="H554" s="368"/>
      <c r="I554" s="369"/>
      <c r="J554" s="136" t="s">
        <v>756</v>
      </c>
      <c r="K554" s="115"/>
      <c r="L554" s="369"/>
      <c r="M554" s="369"/>
      <c r="N554" s="398"/>
      <c r="O554" s="369"/>
      <c r="P554" s="391"/>
      <c r="Q554" s="385"/>
      <c r="R554" s="393"/>
      <c r="S554" s="394"/>
      <c r="T554" s="385"/>
      <c r="U554" s="386"/>
      <c r="V554" s="136" t="s">
        <v>139</v>
      </c>
      <c r="W554" s="116"/>
      <c r="X554" s="117"/>
      <c r="Y554" s="118"/>
      <c r="Z554" s="116"/>
      <c r="AA554" s="120" t="str">
        <f t="shared" si="454"/>
        <v/>
      </c>
      <c r="AB554" s="121"/>
      <c r="AC554" s="121"/>
      <c r="AD554" s="122" t="str">
        <f t="shared" si="452"/>
        <v/>
      </c>
      <c r="AE554" s="121"/>
      <c r="AF554" s="121"/>
      <c r="AG554" s="121"/>
      <c r="AH554" s="123" t="str">
        <f t="shared" si="761"/>
        <v/>
      </c>
      <c r="AI554" s="122" t="str">
        <f t="shared" si="453"/>
        <v/>
      </c>
      <c r="AJ554" s="387"/>
      <c r="AK554" s="388"/>
      <c r="AL554" s="124" t="str">
        <f t="shared" si="760"/>
        <v/>
      </c>
      <c r="AM554" s="389"/>
      <c r="AN554" s="388"/>
      <c r="AO554" s="384"/>
      <c r="AP554" s="367"/>
      <c r="AQ554" s="120" t="s">
        <v>145</v>
      </c>
      <c r="AR554" s="119"/>
      <c r="AS554" s="119"/>
      <c r="AT554" s="126"/>
      <c r="AU554" s="119"/>
      <c r="AV554" s="371"/>
      <c r="AW554" s="142" t="s">
        <v>139</v>
      </c>
      <c r="AX554" s="128"/>
      <c r="AY554" s="129"/>
      <c r="AZ554" s="130"/>
      <c r="BA554" s="143" t="s">
        <v>145</v>
      </c>
      <c r="BB554" s="128"/>
      <c r="BC554" s="128"/>
      <c r="BD554" s="128"/>
      <c r="BE554" s="373"/>
      <c r="BF554" s="374"/>
      <c r="BG554" s="374"/>
      <c r="BH554" s="131"/>
      <c r="BI554" s="90"/>
    </row>
    <row r="555" spans="1:1022" ht="18.95" customHeight="1">
      <c r="A555" s="517">
        <v>157</v>
      </c>
      <c r="B555" s="433" t="s">
        <v>712</v>
      </c>
      <c r="C555" s="367"/>
      <c r="D555" s="433" t="s">
        <v>1415</v>
      </c>
      <c r="E555" s="481" t="s">
        <v>2432</v>
      </c>
      <c r="F555" s="427"/>
      <c r="G555" s="367"/>
      <c r="H555" s="368"/>
      <c r="I555" s="369"/>
      <c r="J555" s="136" t="s">
        <v>757</v>
      </c>
      <c r="K555" s="115"/>
      <c r="L555" s="369"/>
      <c r="M555" s="369"/>
      <c r="N555" s="398"/>
      <c r="O555" s="369"/>
      <c r="P555" s="391"/>
      <c r="Q555" s="385"/>
      <c r="R555" s="393"/>
      <c r="S555" s="394"/>
      <c r="T555" s="385"/>
      <c r="U555" s="386"/>
      <c r="V555" s="136" t="s">
        <v>150</v>
      </c>
      <c r="W555" s="116"/>
      <c r="X555" s="117"/>
      <c r="Y555" s="118"/>
      <c r="Z555" s="116"/>
      <c r="AA555" s="120" t="str">
        <f t="shared" si="454"/>
        <v/>
      </c>
      <c r="AB555" s="121"/>
      <c r="AC555" s="121"/>
      <c r="AD555" s="122" t="str">
        <f t="shared" si="452"/>
        <v/>
      </c>
      <c r="AE555" s="121"/>
      <c r="AF555" s="121"/>
      <c r="AG555" s="121"/>
      <c r="AH555" s="123" t="str">
        <f t="shared" si="761"/>
        <v/>
      </c>
      <c r="AI555" s="122" t="str">
        <f t="shared" si="453"/>
        <v/>
      </c>
      <c r="AJ555" s="387"/>
      <c r="AK555" s="388"/>
      <c r="AL555" s="124" t="str">
        <f t="shared" si="760"/>
        <v/>
      </c>
      <c r="AM555" s="389"/>
      <c r="AN555" s="388"/>
      <c r="AO555" s="384"/>
      <c r="AP555" s="367"/>
      <c r="AQ555" s="120" t="s">
        <v>155</v>
      </c>
      <c r="AR555" s="119"/>
      <c r="AS555" s="119"/>
      <c r="AT555" s="126"/>
      <c r="AU555" s="119"/>
      <c r="AV555" s="371"/>
      <c r="AW555" s="142" t="s">
        <v>150</v>
      </c>
      <c r="AX555" s="128"/>
      <c r="AY555" s="129"/>
      <c r="AZ555" s="130"/>
      <c r="BA555" s="143" t="s">
        <v>155</v>
      </c>
      <c r="BB555" s="128"/>
      <c r="BC555" s="128"/>
      <c r="BD555" s="128"/>
      <c r="BE555" s="373"/>
      <c r="BF555" s="374"/>
      <c r="BG555" s="374"/>
      <c r="BH555" s="131"/>
      <c r="BI555" s="90"/>
    </row>
    <row r="556" spans="1:1022" ht="23.1" customHeight="1">
      <c r="A556" s="517">
        <v>157</v>
      </c>
      <c r="B556" s="434" t="s">
        <v>712</v>
      </c>
      <c r="C556" s="367"/>
      <c r="D556" s="434" t="s">
        <v>1415</v>
      </c>
      <c r="E556" s="481" t="s">
        <v>2432</v>
      </c>
      <c r="F556" s="427"/>
      <c r="G556" s="367"/>
      <c r="H556" s="368"/>
      <c r="I556" s="369"/>
      <c r="J556" s="136" t="s">
        <v>758</v>
      </c>
      <c r="K556" s="115"/>
      <c r="L556" s="369"/>
      <c r="M556" s="369"/>
      <c r="N556" s="398"/>
      <c r="O556" s="369"/>
      <c r="P556" s="392"/>
      <c r="Q556" s="385"/>
      <c r="R556" s="393"/>
      <c r="S556" s="394"/>
      <c r="T556" s="385"/>
      <c r="U556" s="386"/>
      <c r="V556" s="136" t="s">
        <v>161</v>
      </c>
      <c r="W556" s="116"/>
      <c r="X556" s="117"/>
      <c r="Y556" s="118"/>
      <c r="Z556" s="116"/>
      <c r="AA556" s="120" t="str">
        <f t="shared" si="454"/>
        <v/>
      </c>
      <c r="AB556" s="121"/>
      <c r="AC556" s="121"/>
      <c r="AD556" s="122" t="str">
        <f t="shared" si="452"/>
        <v/>
      </c>
      <c r="AE556" s="121"/>
      <c r="AF556" s="121"/>
      <c r="AG556" s="121"/>
      <c r="AH556" s="123" t="str">
        <f t="shared" si="761"/>
        <v/>
      </c>
      <c r="AI556" s="122" t="str">
        <f t="shared" si="453"/>
        <v/>
      </c>
      <c r="AJ556" s="387"/>
      <c r="AK556" s="388"/>
      <c r="AL556" s="124" t="str">
        <f t="shared" si="760"/>
        <v/>
      </c>
      <c r="AM556" s="389"/>
      <c r="AN556" s="388"/>
      <c r="AO556" s="384"/>
      <c r="AP556" s="367"/>
      <c r="AQ556" s="120" t="s">
        <v>162</v>
      </c>
      <c r="AR556" s="119"/>
      <c r="AS556" s="119"/>
      <c r="AT556" s="126"/>
      <c r="AU556" s="119"/>
      <c r="AV556" s="372"/>
      <c r="AW556" s="142" t="s">
        <v>161</v>
      </c>
      <c r="AX556" s="128"/>
      <c r="AY556" s="129"/>
      <c r="AZ556" s="130"/>
      <c r="BA556" s="143" t="s">
        <v>162</v>
      </c>
      <c r="BB556" s="128"/>
      <c r="BC556" s="128"/>
      <c r="BD556" s="128"/>
      <c r="BE556" s="373"/>
      <c r="BF556" s="374"/>
      <c r="BG556" s="374"/>
      <c r="BH556" s="131"/>
      <c r="BI556" s="90"/>
    </row>
    <row r="557" spans="1:1022" s="144" customFormat="1" ht="78" customHeight="1">
      <c r="A557" s="429">
        <v>158</v>
      </c>
      <c r="B557" s="518" t="s">
        <v>712</v>
      </c>
      <c r="C557" s="367" t="s">
        <v>713</v>
      </c>
      <c r="D557" s="518" t="s">
        <v>840</v>
      </c>
      <c r="E557" s="518" t="s">
        <v>841</v>
      </c>
      <c r="F557" s="521" t="s">
        <v>842</v>
      </c>
      <c r="G557" s="522" t="s">
        <v>2448</v>
      </c>
      <c r="H557" s="368" t="str">
        <f>IF(B557="Seguridad_Información","Posibilidad de "&amp;C557&amp;"con "&amp;M557&amp;" "&amp;"por"&amp;" "&amp;I557&amp;" "&amp;"debido a"&amp;" "&amp;L557,"Posibilidad de"&amp;" "&amp;M557&amp;" "&amp;"por"&amp;" "&amp;I557&amp;" debido a"&amp;" "&amp;L557)</f>
        <v>Posibilidad de Afectación Económica por indisponibilidad presupuestal anual para gastos imprevistos y urgentes  debido a planeación anual inoportuna o inadecuada en la gestión de caja menor</v>
      </c>
      <c r="I557" s="523" t="s">
        <v>2449</v>
      </c>
      <c r="J557" s="136" t="s">
        <v>717</v>
      </c>
      <c r="K557" s="205" t="s">
        <v>2450</v>
      </c>
      <c r="L557" s="369" t="s">
        <v>2451</v>
      </c>
      <c r="M557" s="425" t="s">
        <v>720</v>
      </c>
      <c r="N557" s="373" t="s">
        <v>2452</v>
      </c>
      <c r="O557" s="369" t="s">
        <v>1080</v>
      </c>
      <c r="P557" s="390" t="str">
        <f>IF(OR($O557=[3]Tabla_Probabilidad!$D$30,$O557=[3]Tabla_Probabilidad!$D$32,$O557=[3]Tabla_Probabilidad!$J$32),"Muy Baja",IF(OR($O557=[3]Tabla_Probabilidad!$E$30,$O557=[3]Tabla_Probabilidad!$E$32,$O557=[3]Tabla_Probabilidad!$K$32),"Baja",IF(OR($O557=[3]Tabla_Probabilidad!$F$30,$O557=[3]Tabla_Probabilidad!$F$32,$O557=[3]Tabla_Probabilidad!$L$32),"Media",IF(OR($O557=[3]Tabla_Probabilidad!$G$30,$O557=[3]Tabla_Probabilidad!$G$32,$O557=[3]Tabla_Probabilidad!$M$32),"Alta",IF(OR($O557=[3]Tabla_Probabilidad!$H$30,$O557=[3]Tabla_Probabilidad!$H$32,$O557=[3]Tabla_Probabilidad!$N$32),"Muy Alta","")))))</f>
        <v>Baja</v>
      </c>
      <c r="Q557" s="385">
        <f t="shared" ref="Q557" si="762">IF(P557="","",IF(P557="Muy Baja",0.2,IF(P557="Baja",0.4,IF(P557="Media",0.6,IF(P557="Alta",0.8,IF(P557="Muy Alta",1,))))))</f>
        <v>0.4</v>
      </c>
      <c r="R557" s="393" t="s">
        <v>1447</v>
      </c>
      <c r="S557" s="394" t="str">
        <f>IF(OR($R557=[3]Tabla_Impacto!$D$24,$R557=[3]Tabla_Impacto!$D$27,$R557=[3]Tabla_Impacto!$J$24,$R557=[3]Tabla_Impacto!$P$26,$R557=[3]Tabla_Impacto!$V$26,$R557=[3]Tabla_Impacto!$AB$26),"Leve",IF(OR($R557=[3]Tabla_Impacto!$E$24,$R557=[3]Tabla_Impacto!$E$27,$R557=[3]Tabla_Impacto!$K$24,$R557=[3]Tabla_Impacto!$Q$26,$R557=[3]Tabla_Impacto!$W$26,$R557=[3]Tabla_Impacto!$AC$26),"Menor",IF(OR($R557=[3]Tabla_Impacto!$F$24,$R557=[3]Tabla_Impacto!$F$27,$R557=[3]Tabla_Impacto!$L$24,$R557=[3]Tabla_Impacto!$R$26,$R557=[3]Tabla_Impacto!$X$26,$R557=[3]Tabla_Impacto!$AD$26),"Moderado",IF(OR($R557=[3]Tabla_Impacto!$G$24,$R557=[3]Tabla_Impacto!$G$27,$R557=[3]Tabla_Impacto!$M$24,$R557=[3]Tabla_Impacto!$S$26,$R557=[3]Tabla_Impacto!$Y$26,$R557=[3]Tabla_Impacto!$AE$26),"Mayor",IF(OR($R557=[3]Tabla_Impacto!$H$24,$R557=[3]Tabla_Impacto!$H$27,$R557=[3]Tabla_Impacto!$N$24,$R557=[3]Tabla_Impacto!$T$26,$R557=[3]Tabla_Impacto!$Z$26,$R557=[3]Tabla_Impacto!$AF$26),"Catastrófico","")))))</f>
        <v>Leve</v>
      </c>
      <c r="T557" s="385">
        <f t="shared" ref="T557" si="763">IF(S557="","",IF(S557="Leve",0.2,IF(S557="Menor",0.4,IF(S557="Moderado",0.6,IF(S557="Mayor",0.8,IF(S557="Catastrófico",1,))))))</f>
        <v>0.2</v>
      </c>
      <c r="U557" s="386" t="str">
        <f t="shared" ref="U557" si="764">IF(OR(AND(P557="Muy Baja",S557="Leve"),AND(P557="Muy Baja",S557="Menor"),AND(P557="Baja",S557="Leve")),"Bajo",IF(OR(AND(P557="Muy baja",S557="Moderado"),AND(P557="Baja",S557="Menor"),AND(P557="Baja",S557="Moderado"),AND(P557="Media",S557="Leve"),AND(P557="Media",S557="Menor"),AND(P557="Media",S557="Moderado"),AND(P557="Alta",S557="Leve"),AND(P557="Alta",S557="Menor")),"Moderado",IF(OR(AND(P557="Muy Baja",S557="Mayor"),AND(P557="Baja",S557="Mayor"),AND(P557="Media",S557="Mayor"),AND(P557="Alta",S557="Moderado"),AND(P557="Alta",S557="Mayor"),AND(P557="Muy Alta",S557="Leve"),AND(P557="Muy Alta",S557="Menor"),AND(P557="Muy Alta",S557="Moderado"),AND(P557="Muy Alta",S557="Mayor")),"Alto",IF(OR(AND(P557="Muy Baja",S557="Catastrófico"),AND(P557="Baja",S557="Catastrófico"),AND(P557="Media",S557="Catastrófico"),AND(P557="Alta",S557="Catastrófico"),AND(P557="Muy Alta",S557="Catastrófico")),"Extremo",""))))</f>
        <v>Bajo</v>
      </c>
      <c r="V557" s="136" t="s">
        <v>91</v>
      </c>
      <c r="W557" s="116" t="s">
        <v>2453</v>
      </c>
      <c r="X557" s="117" t="s">
        <v>2454</v>
      </c>
      <c r="Y557" s="118" t="s">
        <v>94</v>
      </c>
      <c r="Z557" s="119" t="s">
        <v>853</v>
      </c>
      <c r="AA557" s="120" t="str">
        <f t="shared" si="454"/>
        <v>Probabilidad</v>
      </c>
      <c r="AB557" s="121" t="s">
        <v>727</v>
      </c>
      <c r="AC557" s="121" t="s">
        <v>728</v>
      </c>
      <c r="AD557" s="122" t="str">
        <f t="shared" si="452"/>
        <v>40%</v>
      </c>
      <c r="AE557" s="121" t="s">
        <v>729</v>
      </c>
      <c r="AF557" s="121" t="s">
        <v>730</v>
      </c>
      <c r="AG557" s="121" t="s">
        <v>731</v>
      </c>
      <c r="AH557" s="123">
        <f>IFERROR(IF(AA557="Probabilidad",(Q557-(+Q557*AD557)),IF(AA557="Impacto",Q557,"")),"")</f>
        <v>0.24</v>
      </c>
      <c r="AI557" s="122">
        <f t="shared" si="453"/>
        <v>0.24</v>
      </c>
      <c r="AJ557" s="387" t="str">
        <f t="shared" ref="AJ557" si="765">IFERROR(IF(AK557="","",IF(AK557&lt;=0.2,"Muy Baja",IF(AK557&lt;=0.4,"Baja",IF(AK557&lt;=0.6,"Media",IF(AK557&lt;=0.8,"Alta","Muy Alta"))))),"")</f>
        <v>Muy Baja</v>
      </c>
      <c r="AK557" s="388">
        <f t="shared" ref="AK557" si="766">IFERROR(LOOKUP(MAX(AI557:AI563)+1,(AI557:AI563)),"")</f>
        <v>8.6399999999999991E-2</v>
      </c>
      <c r="AL557" s="124">
        <f>IFERROR(IF(AA557="Impacto",(T557-(+T557*AD557)),IF(AA557="Probabilidad",T557,"")),"")</f>
        <v>0.2</v>
      </c>
      <c r="AM557" s="389" t="str">
        <f t="shared" ref="AM557" si="767">IFERROR(IF(AN557="","",IF(AN557&lt;=0.2,"Leve",IF(AN557&lt;=0.4,"Menor",IF(AN557&lt;=0.6,"Moderado",IF(AN557&lt;=0.8,"Mayor","Catastrófico"))))),"")</f>
        <v>Leve</v>
      </c>
      <c r="AN557" s="388">
        <f t="shared" ref="AN557" si="768">IFERROR(LOOKUP(MAX(AL557:AL563)+1,(AL557:AL563)),"")</f>
        <v>0.2</v>
      </c>
      <c r="AO557" s="384" t="str">
        <f t="shared" ref="AO557" si="769">IFERROR(IF(OR(AND(AJ557="Muy Baja",AM557="Leve"),AND(AJ557="Muy Baja",AM557="Menor"),AND(AJ557="Baja",AM557="Leve")),"Bajo",IF(OR(AND(AJ557="Muy baja",AM557="Moderado"),AND(AJ557="Baja",AM557="Menor"),AND(AJ557="Baja",AM557="Moderado"),AND(AJ557="Media",AM557="Leve"),AND(AJ557="Media",AM557="Menor"),AND(AJ557="Media",AM557="Moderado"),AND(AJ557="Alta",AM557="Leve"),AND(AJ557="Alta",AM557="Menor")),"Moderado",IF(OR(AND(AJ557="Muy Baja",AM557="Mayor"),AND(AJ557="Baja",AM557="Mayor"),AND(AJ557="Media",AM557="Mayor"),AND(AJ557="Alta",AM557="Moderado"),AND(AJ557="Alta",AM557="Mayor"),AND(AJ557="Muy Alta",AM557="Leve"),AND(AJ557="Muy Alta",AM557="Menor"),AND(AJ557="Muy Alta",AM557="Moderado"),AND(AJ557="Muy Alta",AM557="Mayor")),"Alto",IF(OR(AND(AJ557="Muy Baja",AM557="Catastrófico"),AND(AJ557="Baja",AM557="Catastrófico"),AND(AJ557="Media",AM557="Catastrófico"),AND(AJ557="Alta",AM557="Catastrófico"),AND(AJ557="Muy Alta",AM557="Catastrófico")),"Extremo","")))),"")</f>
        <v>Bajo</v>
      </c>
      <c r="AP557" s="367" t="s">
        <v>821</v>
      </c>
      <c r="AQ557" s="120" t="s">
        <v>105</v>
      </c>
      <c r="AR557" s="134" t="s">
        <v>94</v>
      </c>
      <c r="AS557" s="134" t="s">
        <v>94</v>
      </c>
      <c r="AT557" s="134" t="s">
        <v>94</v>
      </c>
      <c r="AU557" s="134" t="s">
        <v>94</v>
      </c>
      <c r="AV557" s="370" t="s">
        <v>2455</v>
      </c>
      <c r="AW557" s="142" t="s">
        <v>91</v>
      </c>
      <c r="AX557" s="253" t="s">
        <v>2866</v>
      </c>
      <c r="AY557" s="273" t="s">
        <v>3655</v>
      </c>
      <c r="AZ557" s="273" t="s">
        <v>3656</v>
      </c>
      <c r="BA557" s="143" t="s">
        <v>105</v>
      </c>
      <c r="BB557" s="128"/>
      <c r="BC557" s="128"/>
      <c r="BD557" s="128"/>
      <c r="BE557" s="421" t="s">
        <v>2891</v>
      </c>
      <c r="BF557" s="423" t="s">
        <v>2987</v>
      </c>
      <c r="BG557" s="423" t="s">
        <v>2987</v>
      </c>
      <c r="BH557" s="131"/>
      <c r="BI557" s="90"/>
      <c r="BJ557" s="90"/>
      <c r="BK557" s="90"/>
      <c r="BL557" s="90"/>
      <c r="BM557" s="90"/>
      <c r="BN557" s="90"/>
      <c r="BO557" s="90"/>
      <c r="BP557" s="90"/>
      <c r="BQ557" s="90"/>
      <c r="BR557" s="90"/>
      <c r="BS557" s="90"/>
      <c r="BT557" s="90"/>
      <c r="BU557" s="90"/>
      <c r="BV557" s="90"/>
      <c r="BW557" s="90"/>
      <c r="BX557" s="90"/>
      <c r="BY557" s="90"/>
      <c r="BZ557" s="90"/>
      <c r="CA557" s="90"/>
      <c r="CB557" s="90"/>
      <c r="CC557" s="90"/>
      <c r="CD557" s="90"/>
      <c r="CE557" s="90"/>
      <c r="CF557" s="90"/>
      <c r="CG557" s="90"/>
      <c r="CH557" s="90"/>
      <c r="CI557" s="90"/>
      <c r="CJ557" s="90"/>
      <c r="CK557" s="90"/>
      <c r="CL557" s="90"/>
      <c r="CM557" s="90"/>
      <c r="CN557" s="90"/>
      <c r="CO557" s="90"/>
      <c r="CP557" s="90"/>
      <c r="CQ557" s="90"/>
      <c r="CR557" s="90"/>
      <c r="CS557" s="90"/>
      <c r="CT557" s="90"/>
      <c r="CU557" s="90"/>
      <c r="CV557" s="90"/>
      <c r="CW557" s="90"/>
      <c r="CX557" s="90"/>
      <c r="CY557" s="90"/>
      <c r="CZ557" s="90"/>
      <c r="DA557" s="90"/>
      <c r="DB557" s="90"/>
      <c r="DC557" s="90"/>
      <c r="DD557" s="90"/>
      <c r="DE557" s="90"/>
      <c r="DF557" s="90"/>
      <c r="DG557" s="90"/>
      <c r="DH557" s="90"/>
      <c r="DI557" s="90"/>
      <c r="DJ557" s="90"/>
      <c r="DK557" s="90"/>
      <c r="DL557" s="90"/>
      <c r="DM557" s="90"/>
      <c r="DN557" s="90"/>
      <c r="DO557" s="90"/>
      <c r="DP557" s="90"/>
      <c r="DQ557" s="90"/>
      <c r="DR557" s="90"/>
      <c r="DS557" s="90"/>
      <c r="DT557" s="90"/>
      <c r="DU557" s="90"/>
      <c r="DV557" s="90"/>
      <c r="DW557" s="90"/>
      <c r="DX557" s="90"/>
      <c r="DY557" s="90"/>
      <c r="DZ557" s="90"/>
      <c r="EA557" s="90"/>
      <c r="EB557" s="90"/>
      <c r="EC557" s="90"/>
      <c r="ED557" s="90"/>
      <c r="EE557" s="90"/>
      <c r="EF557" s="90"/>
      <c r="EG557" s="90"/>
      <c r="EH557" s="90"/>
      <c r="EI557" s="90"/>
      <c r="EJ557" s="90"/>
      <c r="EK557" s="90"/>
      <c r="EL557" s="90"/>
      <c r="EM557" s="90"/>
      <c r="EN557" s="90"/>
      <c r="EO557" s="90"/>
      <c r="EP557" s="90"/>
      <c r="EQ557" s="90"/>
      <c r="ER557" s="90"/>
      <c r="ES557" s="90"/>
      <c r="ET557" s="90"/>
      <c r="EU557" s="90"/>
      <c r="EV557" s="90"/>
      <c r="EW557" s="90"/>
      <c r="EX557" s="90"/>
      <c r="EY557" s="90"/>
      <c r="EZ557" s="90"/>
      <c r="FA557" s="90"/>
      <c r="FB557" s="90"/>
      <c r="FC557" s="90"/>
      <c r="FD557" s="90"/>
      <c r="FE557" s="90"/>
      <c r="FF557" s="90"/>
      <c r="FG557" s="90"/>
      <c r="FH557" s="90"/>
      <c r="FI557" s="90"/>
      <c r="FJ557" s="90"/>
      <c r="FK557" s="90"/>
      <c r="FL557" s="90"/>
      <c r="FM557" s="90"/>
      <c r="FN557" s="90"/>
      <c r="FO557" s="90"/>
      <c r="FP557" s="90"/>
      <c r="FQ557" s="90"/>
      <c r="FR557" s="90"/>
      <c r="FS557" s="90"/>
      <c r="FT557" s="90"/>
      <c r="FU557" s="90"/>
      <c r="FV557" s="90"/>
      <c r="FW557" s="90"/>
      <c r="FX557" s="90"/>
      <c r="FY557" s="90"/>
      <c r="FZ557" s="90"/>
      <c r="GA557" s="90"/>
      <c r="GB557" s="90"/>
      <c r="GC557" s="90"/>
      <c r="GD557" s="90"/>
      <c r="GE557" s="90"/>
      <c r="GF557" s="90"/>
      <c r="GG557" s="90"/>
      <c r="GH557" s="90"/>
      <c r="GI557" s="90"/>
      <c r="GJ557" s="90"/>
      <c r="GK557" s="90"/>
      <c r="GL557" s="90"/>
      <c r="GM557" s="90"/>
      <c r="GN557" s="90"/>
      <c r="GO557" s="90"/>
      <c r="GP557" s="90"/>
      <c r="GQ557" s="90"/>
      <c r="GR557" s="90"/>
      <c r="GS557" s="90"/>
      <c r="GT557" s="90"/>
      <c r="GU557" s="90"/>
      <c r="GV557" s="90"/>
      <c r="GW557" s="90"/>
      <c r="GX557" s="90"/>
      <c r="GY557" s="90"/>
      <c r="GZ557" s="90"/>
      <c r="HA557" s="90"/>
      <c r="HB557" s="90"/>
      <c r="HC557" s="90"/>
      <c r="HD557" s="90"/>
      <c r="HE557" s="90"/>
      <c r="HF557" s="90"/>
      <c r="HG557" s="90"/>
      <c r="HH557" s="90"/>
      <c r="HI557" s="90"/>
      <c r="HJ557" s="90"/>
      <c r="HK557" s="90"/>
      <c r="HL557" s="90"/>
      <c r="HM557" s="90"/>
      <c r="HN557" s="90"/>
      <c r="HO557" s="90"/>
      <c r="HP557" s="90"/>
      <c r="HQ557" s="90"/>
      <c r="HR557" s="90"/>
      <c r="HS557" s="90"/>
      <c r="HT557" s="90"/>
      <c r="HU557" s="90"/>
      <c r="HV557" s="90"/>
      <c r="HW557" s="90"/>
      <c r="HX557" s="90"/>
      <c r="HY557" s="90"/>
      <c r="HZ557" s="90"/>
      <c r="IA557" s="90"/>
      <c r="IB557" s="90"/>
      <c r="IC557" s="90"/>
      <c r="ID557" s="90"/>
      <c r="IE557" s="90"/>
      <c r="IF557" s="90"/>
      <c r="IG557" s="90"/>
      <c r="IH557" s="90"/>
      <c r="II557" s="90"/>
      <c r="IJ557" s="90"/>
      <c r="IK557" s="90"/>
      <c r="IL557" s="90"/>
      <c r="IM557" s="90"/>
      <c r="IN557" s="90"/>
      <c r="IO557" s="90"/>
      <c r="IP557" s="90"/>
      <c r="IQ557" s="90"/>
      <c r="IR557" s="90"/>
      <c r="IS557" s="90"/>
      <c r="IT557" s="90"/>
      <c r="IU557" s="90"/>
      <c r="IV557" s="90"/>
      <c r="IW557" s="90"/>
      <c r="IX557" s="90"/>
      <c r="IY557" s="90"/>
      <c r="IZ557" s="90"/>
      <c r="JA557" s="90"/>
      <c r="JB557" s="90"/>
      <c r="JC557" s="90"/>
      <c r="JD557" s="90"/>
      <c r="JE557" s="90"/>
      <c r="JF557" s="90"/>
      <c r="JG557" s="90"/>
      <c r="JH557" s="90"/>
      <c r="JI557" s="90"/>
      <c r="JJ557" s="90"/>
      <c r="JK557" s="90"/>
      <c r="JL557" s="90"/>
      <c r="JM557" s="90"/>
      <c r="JN557" s="90"/>
      <c r="JO557" s="90"/>
      <c r="JP557" s="90"/>
      <c r="JQ557" s="90"/>
      <c r="JR557" s="90"/>
      <c r="JS557" s="90"/>
      <c r="JT557" s="90"/>
      <c r="JU557" s="90"/>
      <c r="JV557" s="90"/>
      <c r="JW557" s="90"/>
      <c r="JX557" s="90"/>
      <c r="JY557" s="90"/>
      <c r="JZ557" s="90"/>
      <c r="KA557" s="90"/>
      <c r="KB557" s="90"/>
      <c r="KC557" s="90"/>
      <c r="KD557" s="90"/>
      <c r="KE557" s="90"/>
      <c r="KF557" s="90"/>
      <c r="KG557" s="90"/>
      <c r="KH557" s="90"/>
      <c r="KI557" s="90"/>
      <c r="KJ557" s="90"/>
      <c r="KK557" s="90"/>
      <c r="KL557" s="90"/>
      <c r="KM557" s="90"/>
      <c r="KN557" s="90"/>
      <c r="KO557" s="90"/>
      <c r="KP557" s="90"/>
      <c r="KQ557" s="90"/>
      <c r="KR557" s="90"/>
      <c r="KS557" s="90"/>
      <c r="KT557" s="90"/>
      <c r="KU557" s="90"/>
      <c r="KV557" s="90"/>
      <c r="KW557" s="90"/>
      <c r="KX557" s="90"/>
      <c r="KY557" s="90"/>
      <c r="KZ557" s="90"/>
      <c r="LA557" s="90"/>
      <c r="LB557" s="90"/>
      <c r="LC557" s="90"/>
      <c r="LD557" s="90"/>
      <c r="LE557" s="90"/>
      <c r="LF557" s="90"/>
      <c r="LG557" s="90"/>
      <c r="LH557" s="90"/>
      <c r="LI557" s="90"/>
      <c r="LJ557" s="90"/>
      <c r="LK557" s="90"/>
      <c r="LL557" s="90"/>
      <c r="LM557" s="90"/>
      <c r="LN557" s="90"/>
      <c r="LO557" s="90"/>
      <c r="LP557" s="90"/>
      <c r="LQ557" s="90"/>
      <c r="LR557" s="90"/>
      <c r="LS557" s="90"/>
      <c r="LT557" s="90"/>
      <c r="LU557" s="90"/>
      <c r="LV557" s="90"/>
      <c r="LW557" s="90"/>
      <c r="LX557" s="90"/>
      <c r="LY557" s="90"/>
      <c r="LZ557" s="90"/>
      <c r="MA557" s="90"/>
      <c r="MB557" s="90"/>
      <c r="MC557" s="90"/>
      <c r="MD557" s="90"/>
      <c r="ME557" s="90"/>
      <c r="MF557" s="90"/>
      <c r="MG557" s="90"/>
      <c r="MH557" s="90"/>
      <c r="MI557" s="90"/>
      <c r="MJ557" s="90"/>
      <c r="MK557" s="90"/>
      <c r="ML557" s="90"/>
      <c r="MM557" s="90"/>
      <c r="MN557" s="90"/>
      <c r="MO557" s="90"/>
      <c r="MP557" s="90"/>
      <c r="MQ557" s="90"/>
      <c r="MR557" s="90"/>
      <c r="MS557" s="90"/>
      <c r="MT557" s="90"/>
      <c r="MU557" s="90"/>
      <c r="MV557" s="90"/>
      <c r="MW557" s="90"/>
      <c r="MX557" s="90"/>
      <c r="MY557" s="90"/>
      <c r="MZ557" s="90"/>
      <c r="NA557" s="90"/>
      <c r="NB557" s="90"/>
      <c r="NC557" s="90"/>
      <c r="ND557" s="90"/>
      <c r="NE557" s="90"/>
      <c r="NF557" s="90"/>
      <c r="NG557" s="90"/>
      <c r="NH557" s="90"/>
      <c r="NI557" s="90"/>
      <c r="NJ557" s="90"/>
      <c r="NK557" s="90"/>
      <c r="NL557" s="90"/>
      <c r="NM557" s="90"/>
      <c r="NN557" s="90"/>
      <c r="NO557" s="90"/>
      <c r="NP557" s="90"/>
      <c r="NQ557" s="90"/>
      <c r="NR557" s="90"/>
      <c r="NS557" s="90"/>
      <c r="NT557" s="90"/>
      <c r="NU557" s="90"/>
      <c r="NV557" s="90"/>
      <c r="NW557" s="90"/>
      <c r="NX557" s="90"/>
      <c r="NY557" s="90"/>
      <c r="NZ557" s="90"/>
      <c r="OA557" s="90"/>
      <c r="OB557" s="90"/>
      <c r="OC557" s="90"/>
      <c r="OD557" s="90"/>
      <c r="OE557" s="90"/>
      <c r="OF557" s="90"/>
      <c r="OG557" s="90"/>
      <c r="OH557" s="90"/>
      <c r="OI557" s="90"/>
      <c r="OJ557" s="90"/>
      <c r="OK557" s="90"/>
      <c r="OL557" s="90"/>
      <c r="OM557" s="90"/>
      <c r="ON557" s="90"/>
      <c r="OO557" s="90"/>
      <c r="OP557" s="90"/>
      <c r="OQ557" s="90"/>
      <c r="OR557" s="90"/>
      <c r="OS557" s="90"/>
      <c r="OT557" s="90"/>
      <c r="OU557" s="90"/>
      <c r="OV557" s="90"/>
      <c r="OW557" s="90"/>
      <c r="OX557" s="90"/>
      <c r="OY557" s="90"/>
      <c r="OZ557" s="90"/>
      <c r="PA557" s="90"/>
      <c r="PB557" s="90"/>
      <c r="PC557" s="90"/>
      <c r="PD557" s="90"/>
      <c r="PE557" s="90"/>
      <c r="PF557" s="90"/>
      <c r="PG557" s="90"/>
      <c r="PH557" s="90"/>
      <c r="PI557" s="90"/>
      <c r="PJ557" s="90"/>
      <c r="PK557" s="90"/>
      <c r="PL557" s="90"/>
      <c r="PM557" s="90"/>
      <c r="PN557" s="90"/>
      <c r="PO557" s="90"/>
      <c r="PP557" s="90"/>
      <c r="PQ557" s="90"/>
      <c r="PR557" s="90"/>
      <c r="PS557" s="90"/>
      <c r="PT557" s="90"/>
      <c r="PU557" s="90"/>
      <c r="PV557" s="90"/>
      <c r="PW557" s="90"/>
      <c r="PX557" s="90"/>
      <c r="PY557" s="90"/>
      <c r="PZ557" s="90"/>
      <c r="QA557" s="90"/>
      <c r="QB557" s="90"/>
      <c r="QC557" s="90"/>
      <c r="QD557" s="90"/>
      <c r="QE557" s="90"/>
      <c r="QF557" s="90"/>
      <c r="QG557" s="90"/>
      <c r="QH557" s="90"/>
      <c r="QI557" s="90"/>
      <c r="QJ557" s="90"/>
      <c r="QK557" s="90"/>
      <c r="QL557" s="90"/>
      <c r="QM557" s="90"/>
      <c r="QN557" s="90"/>
      <c r="QO557" s="90"/>
      <c r="QP557" s="90"/>
      <c r="QQ557" s="90"/>
      <c r="QR557" s="90"/>
      <c r="QS557" s="90"/>
      <c r="QT557" s="90"/>
      <c r="QU557" s="90"/>
      <c r="QV557" s="90"/>
      <c r="QW557" s="90"/>
      <c r="QX557" s="90"/>
      <c r="QY557" s="90"/>
      <c r="QZ557" s="90"/>
      <c r="RA557" s="90"/>
      <c r="RB557" s="90"/>
      <c r="RC557" s="90"/>
      <c r="RD557" s="90"/>
      <c r="RE557" s="90"/>
      <c r="RF557" s="90"/>
      <c r="RG557" s="90"/>
      <c r="RH557" s="90"/>
      <c r="RI557" s="90"/>
      <c r="RJ557" s="90"/>
      <c r="RK557" s="90"/>
      <c r="RL557" s="90"/>
      <c r="RM557" s="90"/>
      <c r="RN557" s="90"/>
      <c r="RO557" s="90"/>
      <c r="RP557" s="90"/>
      <c r="RQ557" s="90"/>
      <c r="RR557" s="90"/>
      <c r="RS557" s="90"/>
      <c r="RT557" s="90"/>
      <c r="RU557" s="90"/>
      <c r="RV557" s="90"/>
      <c r="RW557" s="90"/>
      <c r="RX557" s="90"/>
      <c r="RY557" s="90"/>
      <c r="RZ557" s="90"/>
      <c r="SA557" s="90"/>
      <c r="SB557" s="90"/>
      <c r="SC557" s="90"/>
      <c r="SD557" s="90"/>
      <c r="SE557" s="90"/>
      <c r="SF557" s="90"/>
      <c r="SG557" s="90"/>
      <c r="SH557" s="90"/>
      <c r="SI557" s="90"/>
      <c r="SJ557" s="90"/>
      <c r="SK557" s="90"/>
      <c r="SL557" s="90"/>
      <c r="SM557" s="90"/>
      <c r="SN557" s="90"/>
      <c r="SO557" s="90"/>
      <c r="SP557" s="90"/>
      <c r="SQ557" s="90"/>
      <c r="SR557" s="90"/>
      <c r="SS557" s="90"/>
      <c r="ST557" s="90"/>
      <c r="SU557" s="90"/>
      <c r="SV557" s="90"/>
      <c r="SW557" s="90"/>
      <c r="SX557" s="90"/>
      <c r="SY557" s="90"/>
      <c r="SZ557" s="90"/>
      <c r="TA557" s="90"/>
      <c r="TB557" s="90"/>
      <c r="TC557" s="90"/>
      <c r="TD557" s="90"/>
      <c r="TE557" s="90"/>
      <c r="TF557" s="90"/>
      <c r="TG557" s="90"/>
      <c r="TH557" s="90"/>
      <c r="TI557" s="90"/>
      <c r="TJ557" s="90"/>
      <c r="TK557" s="90"/>
      <c r="TL557" s="90"/>
      <c r="TM557" s="90"/>
      <c r="TN557" s="90"/>
      <c r="TO557" s="90"/>
      <c r="TP557" s="90"/>
      <c r="TQ557" s="90"/>
      <c r="TR557" s="90"/>
      <c r="TS557" s="90"/>
      <c r="TT557" s="90"/>
      <c r="TU557" s="90"/>
      <c r="TV557" s="90"/>
      <c r="TW557" s="90"/>
      <c r="TX557" s="90"/>
      <c r="TY557" s="90"/>
      <c r="TZ557" s="90"/>
      <c r="UA557" s="90"/>
      <c r="UB557" s="90"/>
      <c r="UC557" s="90"/>
      <c r="UD557" s="90"/>
      <c r="UE557" s="90"/>
      <c r="UF557" s="90"/>
      <c r="UG557" s="90"/>
      <c r="UH557" s="90"/>
      <c r="UI557" s="90"/>
      <c r="UJ557" s="90"/>
      <c r="UK557" s="90"/>
      <c r="UL557" s="90"/>
      <c r="UM557" s="90"/>
      <c r="UN557" s="90"/>
      <c r="UO557" s="90"/>
      <c r="UP557" s="90"/>
      <c r="UQ557" s="90"/>
      <c r="UR557" s="90"/>
      <c r="US557" s="90"/>
      <c r="UT557" s="90"/>
      <c r="UU557" s="90"/>
      <c r="UV557" s="90"/>
      <c r="UW557" s="90"/>
      <c r="UX557" s="90"/>
      <c r="UY557" s="90"/>
      <c r="UZ557" s="90"/>
      <c r="VA557" s="90"/>
      <c r="VB557" s="90"/>
      <c r="VC557" s="90"/>
      <c r="VD557" s="90"/>
      <c r="VE557" s="90"/>
      <c r="VF557" s="90"/>
      <c r="VG557" s="90"/>
      <c r="VH557" s="90"/>
      <c r="VI557" s="90"/>
      <c r="VJ557" s="90"/>
      <c r="VK557" s="90"/>
      <c r="VL557" s="90"/>
      <c r="VM557" s="90"/>
      <c r="VN557" s="90"/>
      <c r="VO557" s="90"/>
      <c r="VP557" s="90"/>
      <c r="VQ557" s="90"/>
      <c r="VR557" s="90"/>
      <c r="VS557" s="90"/>
      <c r="VT557" s="90"/>
      <c r="VU557" s="90"/>
      <c r="VV557" s="90"/>
      <c r="VW557" s="90"/>
      <c r="VX557" s="90"/>
      <c r="VY557" s="90"/>
      <c r="VZ557" s="90"/>
      <c r="WA557" s="90"/>
      <c r="WB557" s="90"/>
      <c r="WC557" s="90"/>
      <c r="WD557" s="90"/>
      <c r="WE557" s="90"/>
      <c r="WF557" s="90"/>
      <c r="WG557" s="90"/>
      <c r="WH557" s="90"/>
      <c r="WI557" s="90"/>
      <c r="WJ557" s="90"/>
      <c r="WK557" s="90"/>
      <c r="WL557" s="90"/>
      <c r="WM557" s="90"/>
      <c r="WN557" s="90"/>
      <c r="WO557" s="90"/>
      <c r="WP557" s="90"/>
      <c r="WQ557" s="90"/>
      <c r="WR557" s="90"/>
      <c r="WS557" s="90"/>
      <c r="WT557" s="90"/>
      <c r="WU557" s="90"/>
      <c r="WV557" s="90"/>
      <c r="WW557" s="90"/>
      <c r="WX557" s="90"/>
      <c r="WY557" s="90"/>
      <c r="WZ557" s="90"/>
      <c r="XA557" s="90"/>
      <c r="XB557" s="90"/>
      <c r="XC557" s="90"/>
      <c r="XD557" s="90"/>
      <c r="XE557" s="90"/>
      <c r="XF557" s="90"/>
      <c r="XG557" s="90"/>
      <c r="XH557" s="90"/>
      <c r="XI557" s="90"/>
      <c r="XJ557" s="90"/>
      <c r="XK557" s="90"/>
      <c r="XL557" s="90"/>
      <c r="XM557" s="90"/>
      <c r="XN557" s="90"/>
      <c r="XO557" s="90"/>
      <c r="XP557" s="90"/>
      <c r="XQ557" s="90"/>
      <c r="XR557" s="90"/>
      <c r="XS557" s="90"/>
      <c r="XT557" s="90"/>
      <c r="XU557" s="90"/>
      <c r="XV557" s="90"/>
      <c r="XW557" s="90"/>
      <c r="XX557" s="90"/>
      <c r="XY557" s="90"/>
      <c r="XZ557" s="90"/>
      <c r="YA557" s="90"/>
      <c r="YB557" s="90"/>
      <c r="YC557" s="90"/>
      <c r="YD557" s="90"/>
      <c r="YE557" s="90"/>
      <c r="YF557" s="90"/>
      <c r="YG557" s="90"/>
      <c r="YH557" s="90"/>
      <c r="YI557" s="90"/>
      <c r="YJ557" s="90"/>
      <c r="YK557" s="90"/>
      <c r="YL557" s="90"/>
      <c r="YM557" s="90"/>
      <c r="YN557" s="90"/>
      <c r="YO557" s="90"/>
      <c r="YP557" s="90"/>
      <c r="YQ557" s="90"/>
      <c r="YR557" s="90"/>
      <c r="YS557" s="90"/>
      <c r="YT557" s="90"/>
      <c r="YU557" s="90"/>
      <c r="YV557" s="90"/>
      <c r="YW557" s="90"/>
      <c r="YX557" s="90"/>
      <c r="YY557" s="90"/>
      <c r="YZ557" s="90"/>
      <c r="ZA557" s="90"/>
      <c r="ZB557" s="90"/>
      <c r="ZC557" s="90"/>
      <c r="ZD557" s="90"/>
      <c r="ZE557" s="90"/>
      <c r="ZF557" s="90"/>
      <c r="ZG557" s="90"/>
      <c r="ZH557" s="90"/>
      <c r="ZI557" s="90"/>
      <c r="ZJ557" s="90"/>
      <c r="ZK557" s="90"/>
      <c r="ZL557" s="90"/>
      <c r="ZM557" s="90"/>
      <c r="ZN557" s="90"/>
      <c r="ZO557" s="90"/>
      <c r="ZP557" s="90"/>
      <c r="ZQ557" s="90"/>
      <c r="ZR557" s="90"/>
      <c r="ZS557" s="90"/>
      <c r="ZT557" s="90"/>
      <c r="ZU557" s="90"/>
      <c r="ZV557" s="90"/>
      <c r="ZW557" s="90"/>
      <c r="ZX557" s="90"/>
      <c r="ZY557" s="90"/>
      <c r="ZZ557" s="90"/>
      <c r="AAA557" s="90"/>
      <c r="AAB557" s="90"/>
      <c r="AAC557" s="90"/>
      <c r="AAD557" s="90"/>
      <c r="AAE557" s="90"/>
      <c r="AAF557" s="90"/>
      <c r="AAG557" s="90"/>
      <c r="AAH557" s="90"/>
      <c r="AAI557" s="90"/>
      <c r="AAJ557" s="90"/>
      <c r="AAK557" s="90"/>
      <c r="AAL557" s="90"/>
      <c r="AAM557" s="90"/>
      <c r="AAN557" s="90"/>
      <c r="AAO557" s="90"/>
      <c r="AAP557" s="90"/>
      <c r="AAQ557" s="90"/>
      <c r="AAR557" s="90"/>
      <c r="AAS557" s="90"/>
      <c r="AAT557" s="90"/>
      <c r="AAU557" s="90"/>
      <c r="AAV557" s="90"/>
      <c r="AAW557" s="90"/>
      <c r="AAX557" s="90"/>
      <c r="AAY557" s="90"/>
      <c r="AAZ557" s="90"/>
      <c r="ABA557" s="90"/>
      <c r="ABB557" s="90"/>
      <c r="ABC557" s="90"/>
      <c r="ABD557" s="90"/>
      <c r="ABE557" s="90"/>
      <c r="ABF557" s="90"/>
      <c r="ABG557" s="90"/>
      <c r="ABH557" s="90"/>
      <c r="ABI557" s="90"/>
      <c r="ABJ557" s="90"/>
      <c r="ABK557" s="90"/>
      <c r="ABL557" s="90"/>
      <c r="ABM557" s="90"/>
      <c r="ABN557" s="90"/>
      <c r="ABO557" s="90"/>
      <c r="ABP557" s="90"/>
      <c r="ABQ557" s="90"/>
      <c r="ABR557" s="90"/>
      <c r="ABS557" s="90"/>
      <c r="ABT557" s="90"/>
      <c r="ABU557" s="90"/>
      <c r="ABV557" s="90"/>
      <c r="ABW557" s="90"/>
      <c r="ABX557" s="90"/>
      <c r="ABY557" s="90"/>
      <c r="ABZ557" s="90"/>
      <c r="ACA557" s="90"/>
      <c r="ACB557" s="90"/>
      <c r="ACC557" s="90"/>
      <c r="ACD557" s="90"/>
      <c r="ACE557" s="90"/>
      <c r="ACF557" s="90"/>
      <c r="ACG557" s="90"/>
      <c r="ACH557" s="90"/>
      <c r="ACI557" s="90"/>
      <c r="ACJ557" s="90"/>
      <c r="ACK557" s="90"/>
      <c r="ACL557" s="90"/>
      <c r="ACM557" s="90"/>
      <c r="ACN557" s="90"/>
      <c r="ACO557" s="90"/>
      <c r="ACP557" s="90"/>
      <c r="ACQ557" s="90"/>
      <c r="ACR557" s="90"/>
      <c r="ACS557" s="90"/>
      <c r="ACT557" s="90"/>
      <c r="ACU557" s="90"/>
      <c r="ACV557" s="90"/>
      <c r="ACW557" s="90"/>
      <c r="ACX557" s="90"/>
      <c r="ACY557" s="90"/>
      <c r="ACZ557" s="90"/>
      <c r="ADA557" s="90"/>
      <c r="ADB557" s="90"/>
      <c r="ADC557" s="90"/>
      <c r="ADD557" s="90"/>
      <c r="ADE557" s="90"/>
      <c r="ADF557" s="90"/>
      <c r="ADG557" s="90"/>
      <c r="ADH557" s="90"/>
      <c r="ADI557" s="90"/>
      <c r="ADJ557" s="90"/>
      <c r="ADK557" s="90"/>
      <c r="ADL557" s="90"/>
      <c r="ADM557" s="90"/>
      <c r="ADN557" s="90"/>
      <c r="ADO557" s="90"/>
      <c r="ADP557" s="90"/>
      <c r="ADQ557" s="90"/>
      <c r="ADR557" s="90"/>
      <c r="ADS557" s="90"/>
      <c r="ADT557" s="90"/>
      <c r="ADU557" s="90"/>
      <c r="ADV557" s="90"/>
      <c r="ADW557" s="90"/>
      <c r="ADX557" s="90"/>
      <c r="ADY557" s="90"/>
      <c r="ADZ557" s="90"/>
      <c r="AEA557" s="90"/>
      <c r="AEB557" s="90"/>
      <c r="AEC557" s="90"/>
      <c r="AED557" s="90"/>
      <c r="AEE557" s="90"/>
      <c r="AEF557" s="90"/>
      <c r="AEG557" s="90"/>
      <c r="AEH557" s="90"/>
      <c r="AEI557" s="90"/>
      <c r="AEJ557" s="90"/>
      <c r="AEK557" s="90"/>
      <c r="AEL557" s="90"/>
      <c r="AEM557" s="90"/>
      <c r="AEN557" s="90"/>
      <c r="AEO557" s="90"/>
      <c r="AEP557" s="90"/>
      <c r="AEQ557" s="90"/>
      <c r="AER557" s="90"/>
      <c r="AES557" s="90"/>
      <c r="AET557" s="90"/>
      <c r="AEU557" s="90"/>
      <c r="AEV557" s="90"/>
      <c r="AEW557" s="90"/>
      <c r="AEX557" s="90"/>
      <c r="AEY557" s="90"/>
      <c r="AEZ557" s="90"/>
      <c r="AFA557" s="90"/>
      <c r="AFB557" s="90"/>
      <c r="AFC557" s="90"/>
      <c r="AFD557" s="90"/>
      <c r="AFE557" s="90"/>
      <c r="AFF557" s="90"/>
      <c r="AFG557" s="90"/>
      <c r="AFH557" s="90"/>
      <c r="AFI557" s="90"/>
      <c r="AFJ557" s="90"/>
      <c r="AFK557" s="90"/>
      <c r="AFL557" s="90"/>
      <c r="AFM557" s="90"/>
      <c r="AFN557" s="90"/>
      <c r="AFO557" s="90"/>
      <c r="AFP557" s="90"/>
      <c r="AFQ557" s="90"/>
      <c r="AFR557" s="90"/>
      <c r="AFS557" s="90"/>
      <c r="AFT557" s="90"/>
      <c r="AFU557" s="90"/>
      <c r="AFV557" s="90"/>
      <c r="AFW557" s="90"/>
      <c r="AFX557" s="90"/>
      <c r="AFY557" s="90"/>
      <c r="AFZ557" s="90"/>
      <c r="AGA557" s="90"/>
      <c r="AGB557" s="90"/>
      <c r="AGC557" s="90"/>
      <c r="AGD557" s="90"/>
      <c r="AGE557" s="90"/>
      <c r="AGF557" s="90"/>
      <c r="AGG557" s="90"/>
      <c r="AGH557" s="90"/>
      <c r="AGI557" s="90"/>
      <c r="AGJ557" s="90"/>
      <c r="AGK557" s="90"/>
      <c r="AGL557" s="90"/>
      <c r="AGM557" s="90"/>
      <c r="AGN557" s="90"/>
      <c r="AGO557" s="90"/>
      <c r="AGP557" s="90"/>
      <c r="AGQ557" s="90"/>
      <c r="AGR557" s="90"/>
      <c r="AGS557" s="90"/>
      <c r="AGT557" s="90"/>
      <c r="AGU557" s="90"/>
      <c r="AGV557" s="90"/>
      <c r="AGW557" s="90"/>
      <c r="AGX557" s="90"/>
      <c r="AGY557" s="90"/>
      <c r="AGZ557" s="90"/>
      <c r="AHA557" s="90"/>
      <c r="AHB557" s="90"/>
      <c r="AHC557" s="90"/>
      <c r="AHD557" s="90"/>
      <c r="AHE557" s="90"/>
      <c r="AHF557" s="90"/>
      <c r="AHG557" s="90"/>
      <c r="AHH557" s="90"/>
      <c r="AHI557" s="90"/>
      <c r="AHJ557" s="90"/>
      <c r="AHK557" s="90"/>
      <c r="AHL557" s="90"/>
      <c r="AHM557" s="90"/>
      <c r="AHN557" s="90"/>
      <c r="AHO557" s="90"/>
      <c r="AHP557" s="90"/>
      <c r="AHQ557" s="90"/>
      <c r="AHR557" s="90"/>
      <c r="AHS557" s="90"/>
      <c r="AHT557" s="90"/>
      <c r="AHU557" s="90"/>
      <c r="AHV557" s="90"/>
      <c r="AHW557" s="90"/>
      <c r="AHX557" s="90"/>
      <c r="AHY557" s="90"/>
      <c r="AHZ557" s="90"/>
      <c r="AIA557" s="90"/>
      <c r="AIB557" s="90"/>
      <c r="AIC557" s="90"/>
      <c r="AID557" s="90"/>
      <c r="AIE557" s="90"/>
      <c r="AIF557" s="90"/>
      <c r="AIG557" s="90"/>
      <c r="AIH557" s="90"/>
      <c r="AII557" s="90"/>
      <c r="AIJ557" s="90"/>
      <c r="AIK557" s="90"/>
      <c r="AIL557" s="90"/>
      <c r="AIM557" s="90"/>
      <c r="AIN557" s="90"/>
      <c r="AIO557" s="90"/>
      <c r="AIP557" s="90"/>
      <c r="AIQ557" s="90"/>
      <c r="AIR557" s="90"/>
      <c r="AIS557" s="90"/>
      <c r="AIT557" s="90"/>
      <c r="AIU557" s="90"/>
      <c r="AIV557" s="90"/>
      <c r="AIW557" s="90"/>
      <c r="AIX557" s="90"/>
      <c r="AIY557" s="90"/>
      <c r="AIZ557" s="90"/>
      <c r="AJA557" s="90"/>
      <c r="AJB557" s="90"/>
      <c r="AJC557" s="90"/>
      <c r="AJD557" s="90"/>
      <c r="AJE557" s="90"/>
      <c r="AJF557" s="90"/>
      <c r="AJG557" s="90"/>
      <c r="AJH557" s="90"/>
      <c r="AJI557" s="90"/>
      <c r="AJJ557" s="90"/>
      <c r="AJK557" s="90"/>
      <c r="AJL557" s="90"/>
      <c r="AJM557" s="90"/>
      <c r="AJN557" s="90"/>
      <c r="AJO557" s="90"/>
      <c r="AJP557" s="90"/>
      <c r="AJQ557" s="90"/>
      <c r="AJR557" s="90"/>
      <c r="AJS557" s="90"/>
      <c r="AJT557" s="90"/>
      <c r="AJU557" s="90"/>
      <c r="AJV557" s="90"/>
      <c r="AJW557" s="90"/>
      <c r="AJX557" s="90"/>
      <c r="AJY557" s="90"/>
      <c r="AJZ557" s="90"/>
      <c r="AKA557" s="90"/>
      <c r="AKB557" s="90"/>
      <c r="AKC557" s="90"/>
      <c r="AKD557" s="90"/>
      <c r="AKE557" s="90"/>
      <c r="AKF557" s="90"/>
      <c r="AKG557" s="90"/>
      <c r="AKH557" s="90"/>
      <c r="AKI557" s="90"/>
      <c r="AKJ557" s="90"/>
      <c r="AKK557" s="90"/>
      <c r="AKL557" s="90"/>
      <c r="AKM557" s="90"/>
      <c r="AKN557" s="90"/>
      <c r="AKO557" s="90"/>
      <c r="AKP557" s="90"/>
      <c r="AKQ557" s="90"/>
      <c r="AKR557" s="90"/>
      <c r="AKS557" s="90"/>
      <c r="AKT557" s="90"/>
      <c r="AKU557" s="90"/>
      <c r="AKV557" s="90"/>
      <c r="AKW557" s="90"/>
      <c r="AKX557" s="90"/>
      <c r="AKY557" s="90"/>
      <c r="AKZ557" s="90"/>
      <c r="ALA557" s="90"/>
      <c r="ALB557" s="90"/>
      <c r="ALC557" s="90"/>
      <c r="ALD557" s="90"/>
      <c r="ALE557" s="90"/>
      <c r="ALF557" s="90"/>
      <c r="ALG557" s="90"/>
      <c r="ALH557" s="90"/>
      <c r="ALI557" s="90"/>
      <c r="ALJ557" s="90"/>
      <c r="ALK557" s="90"/>
      <c r="ALL557" s="90"/>
      <c r="ALM557" s="90"/>
      <c r="ALN557" s="90"/>
      <c r="ALO557" s="90"/>
      <c r="ALP557" s="90"/>
      <c r="ALQ557" s="90"/>
      <c r="ALR557" s="90"/>
      <c r="ALS557" s="90"/>
      <c r="ALT557" s="90"/>
      <c r="ALU557" s="90"/>
      <c r="ALV557" s="90"/>
      <c r="ALW557" s="90"/>
      <c r="ALX557" s="90"/>
      <c r="ALY557" s="90"/>
      <c r="ALZ557" s="90"/>
      <c r="AMA557" s="90"/>
      <c r="AMB557" s="90"/>
      <c r="AMC557" s="90"/>
      <c r="AMD557" s="90"/>
      <c r="AME557" s="90"/>
      <c r="AMF557" s="90"/>
      <c r="AMG557" s="90"/>
      <c r="AMH557" s="90"/>
    </row>
    <row r="558" spans="1:1022" ht="56.1" customHeight="1">
      <c r="A558" s="430">
        <v>158</v>
      </c>
      <c r="B558" s="519" t="s">
        <v>712</v>
      </c>
      <c r="C558" s="367"/>
      <c r="D558" s="519" t="s">
        <v>840</v>
      </c>
      <c r="E558" s="519" t="s">
        <v>841</v>
      </c>
      <c r="F558" s="521"/>
      <c r="G558" s="522"/>
      <c r="H558" s="368"/>
      <c r="I558" s="523"/>
      <c r="J558" s="136" t="s">
        <v>735</v>
      </c>
      <c r="K558" s="205" t="s">
        <v>2456</v>
      </c>
      <c r="L558" s="369"/>
      <c r="M558" s="425"/>
      <c r="N558" s="374"/>
      <c r="O558" s="369"/>
      <c r="P558" s="391"/>
      <c r="Q558" s="385"/>
      <c r="R558" s="393"/>
      <c r="S558" s="394"/>
      <c r="T558" s="385"/>
      <c r="U558" s="386"/>
      <c r="V558" s="136" t="s">
        <v>112</v>
      </c>
      <c r="W558" s="116" t="s">
        <v>2457</v>
      </c>
      <c r="X558" s="117" t="s">
        <v>2458</v>
      </c>
      <c r="Y558" s="118" t="s">
        <v>2459</v>
      </c>
      <c r="Z558" s="119" t="s">
        <v>853</v>
      </c>
      <c r="AA558" s="120" t="str">
        <f t="shared" si="454"/>
        <v>Probabilidad</v>
      </c>
      <c r="AB558" s="121" t="s">
        <v>727</v>
      </c>
      <c r="AC558" s="121" t="s">
        <v>728</v>
      </c>
      <c r="AD558" s="122" t="str">
        <f t="shared" si="452"/>
        <v>40%</v>
      </c>
      <c r="AE558" s="121" t="s">
        <v>729</v>
      </c>
      <c r="AF558" s="121" t="s">
        <v>730</v>
      </c>
      <c r="AG558" s="121" t="s">
        <v>731</v>
      </c>
      <c r="AH558" s="123">
        <f>IFERROR(IF(AND(AA557="Probabilidad",AA558="Probabilidad"),(AI557-(+AI557*AD558)),IF(AND(AA558="Probabilidad",AA557="Impacto"),(AI557-(+AI557*AD558)),IF(AA558="Impacto",AI557,""))),"")</f>
        <v>0.14399999999999999</v>
      </c>
      <c r="AI558" s="122">
        <f t="shared" si="453"/>
        <v>0.14399999999999999</v>
      </c>
      <c r="AJ558" s="387"/>
      <c r="AK558" s="388"/>
      <c r="AL558" s="124">
        <f t="shared" ref="AL558:AL584" si="770">IFERROR(IF(AND(AA557="Impacto",AA558="Impacto"),(AL557-(+AL557*AD558)),IF(AND(AA558="Impacto",AA557="Probabilidad"),(AL557-(+AL557*AD558)),IF(AA558="Probabilidad",AL557,""))),"")</f>
        <v>0.2</v>
      </c>
      <c r="AM558" s="389"/>
      <c r="AN558" s="388"/>
      <c r="AO558" s="384"/>
      <c r="AP558" s="367"/>
      <c r="AQ558" s="120" t="s">
        <v>118</v>
      </c>
      <c r="AR558" s="134" t="s">
        <v>94</v>
      </c>
      <c r="AS558" s="134" t="s">
        <v>94</v>
      </c>
      <c r="AT558" s="134" t="s">
        <v>94</v>
      </c>
      <c r="AU558" s="134" t="s">
        <v>94</v>
      </c>
      <c r="AV558" s="371"/>
      <c r="AW558" s="142" t="s">
        <v>112</v>
      </c>
      <c r="AX558" s="253" t="s">
        <v>2866</v>
      </c>
      <c r="AY558" s="273" t="s">
        <v>3657</v>
      </c>
      <c r="AZ558" s="273" t="s">
        <v>3658</v>
      </c>
      <c r="BA558" s="143" t="s">
        <v>118</v>
      </c>
      <c r="BB558" s="128"/>
      <c r="BC558" s="128"/>
      <c r="BD558" s="128"/>
      <c r="BE558" s="421"/>
      <c r="BF558" s="423"/>
      <c r="BG558" s="423"/>
      <c r="BH558" s="131"/>
    </row>
    <row r="559" spans="1:1022" ht="114.75" customHeight="1">
      <c r="A559" s="430">
        <v>158</v>
      </c>
      <c r="B559" s="519" t="s">
        <v>712</v>
      </c>
      <c r="C559" s="367"/>
      <c r="D559" s="519" t="s">
        <v>840</v>
      </c>
      <c r="E559" s="519" t="s">
        <v>841</v>
      </c>
      <c r="F559" s="521"/>
      <c r="G559" s="522"/>
      <c r="H559" s="368"/>
      <c r="I559" s="523"/>
      <c r="J559" s="136" t="s">
        <v>741</v>
      </c>
      <c r="K559" s="205" t="s">
        <v>2460</v>
      </c>
      <c r="L559" s="369"/>
      <c r="M559" s="425"/>
      <c r="N559" s="374"/>
      <c r="O559" s="369"/>
      <c r="P559" s="391"/>
      <c r="Q559" s="385"/>
      <c r="R559" s="393"/>
      <c r="S559" s="394"/>
      <c r="T559" s="385"/>
      <c r="U559" s="386"/>
      <c r="V559" s="136" t="s">
        <v>124</v>
      </c>
      <c r="W559" s="116" t="s">
        <v>2461</v>
      </c>
      <c r="X559" s="174" t="s">
        <v>2462</v>
      </c>
      <c r="Y559" s="152" t="s">
        <v>2459</v>
      </c>
      <c r="Z559" s="119" t="s">
        <v>853</v>
      </c>
      <c r="AA559" s="120" t="str">
        <f t="shared" si="454"/>
        <v>Probabilidad</v>
      </c>
      <c r="AB559" s="121" t="s">
        <v>727</v>
      </c>
      <c r="AC559" s="121" t="s">
        <v>728</v>
      </c>
      <c r="AD559" s="122" t="str">
        <f t="shared" si="452"/>
        <v>40%</v>
      </c>
      <c r="AE559" s="121" t="s">
        <v>729</v>
      </c>
      <c r="AF559" s="121" t="s">
        <v>730</v>
      </c>
      <c r="AG559" s="121" t="s">
        <v>955</v>
      </c>
      <c r="AH559" s="123">
        <f t="shared" ref="AH559:AH563" si="771">IFERROR(IF(AND(AA558="Probabilidad",AA559="Probabilidad"),(AI558-(+AI558*AD559)),IF(AND(AA559="Probabilidad",AA558="Impacto"),(AI558-(+AI558*AD559)),IF(AA559="Impacto",AI558,""))),"")</f>
        <v>8.6399999999999991E-2</v>
      </c>
      <c r="AI559" s="122">
        <f t="shared" si="453"/>
        <v>8.6399999999999991E-2</v>
      </c>
      <c r="AJ559" s="387"/>
      <c r="AK559" s="388"/>
      <c r="AL559" s="124">
        <f t="shared" si="770"/>
        <v>0.2</v>
      </c>
      <c r="AM559" s="389"/>
      <c r="AN559" s="388"/>
      <c r="AO559" s="384"/>
      <c r="AP559" s="367"/>
      <c r="AQ559" s="120" t="s">
        <v>128</v>
      </c>
      <c r="AR559" s="134" t="s">
        <v>94</v>
      </c>
      <c r="AS559" s="134" t="s">
        <v>94</v>
      </c>
      <c r="AT559" s="134" t="s">
        <v>94</v>
      </c>
      <c r="AU559" s="134" t="s">
        <v>94</v>
      </c>
      <c r="AV559" s="371"/>
      <c r="AW559" s="142" t="s">
        <v>124</v>
      </c>
      <c r="AX559" s="253" t="s">
        <v>2866</v>
      </c>
      <c r="AY559" s="273" t="s">
        <v>3659</v>
      </c>
      <c r="AZ559" s="273" t="s">
        <v>3660</v>
      </c>
      <c r="BA559" s="143" t="s">
        <v>128</v>
      </c>
      <c r="BB559" s="128"/>
      <c r="BC559" s="128"/>
      <c r="BD559" s="128"/>
      <c r="BE559" s="421"/>
      <c r="BF559" s="423"/>
      <c r="BG559" s="423"/>
      <c r="BH559" s="131"/>
    </row>
    <row r="560" spans="1:1022" ht="48" customHeight="1">
      <c r="A560" s="430">
        <v>158</v>
      </c>
      <c r="B560" s="519" t="s">
        <v>712</v>
      </c>
      <c r="C560" s="367"/>
      <c r="D560" s="519" t="s">
        <v>840</v>
      </c>
      <c r="E560" s="519" t="s">
        <v>841</v>
      </c>
      <c r="F560" s="521"/>
      <c r="G560" s="522"/>
      <c r="H560" s="368"/>
      <c r="I560" s="523"/>
      <c r="J560" s="136" t="s">
        <v>749</v>
      </c>
      <c r="K560" s="137"/>
      <c r="L560" s="369"/>
      <c r="M560" s="425"/>
      <c r="N560" s="374"/>
      <c r="O560" s="369"/>
      <c r="P560" s="391"/>
      <c r="Q560" s="385"/>
      <c r="R560" s="393"/>
      <c r="S560" s="394"/>
      <c r="T560" s="385"/>
      <c r="U560" s="386"/>
      <c r="V560" s="136" t="s">
        <v>131</v>
      </c>
      <c r="W560" s="116"/>
      <c r="X560" s="117"/>
      <c r="Y560" s="118"/>
      <c r="Z560" s="116"/>
      <c r="AA560" s="120" t="str">
        <f t="shared" si="454"/>
        <v/>
      </c>
      <c r="AB560" s="121"/>
      <c r="AC560" s="121"/>
      <c r="AD560" s="122" t="str">
        <f t="shared" ref="AD560:AD623" si="772">IF(AND(AB560="Preventivo",AC560="Automático"),"50%",IF(AND(AB560="Preventivo",AC560="Manual"),"40%",IF(AND(AB560="Detectivo",AC560="Automático"),"40%",IF(AND(AB560="Detectivo",AC560="Manual"),"30%",IF(AND(AB560="Correctivo",AC560="Automático"),"35%",IF(AND(AB560="Correctivo",AC560="Manual"),"25%",""))))))</f>
        <v/>
      </c>
      <c r="AE560" s="121"/>
      <c r="AF560" s="121"/>
      <c r="AG560" s="121"/>
      <c r="AH560" s="123" t="str">
        <f t="shared" si="771"/>
        <v/>
      </c>
      <c r="AI560" s="122" t="str">
        <f t="shared" ref="AI560:AI623" si="773">AH560</f>
        <v/>
      </c>
      <c r="AJ560" s="387"/>
      <c r="AK560" s="388"/>
      <c r="AL560" s="124" t="str">
        <f t="shared" si="770"/>
        <v/>
      </c>
      <c r="AM560" s="389"/>
      <c r="AN560" s="388"/>
      <c r="AO560" s="384"/>
      <c r="AP560" s="367"/>
      <c r="AQ560" s="120" t="s">
        <v>136</v>
      </c>
      <c r="AR560" s="134" t="s">
        <v>94</v>
      </c>
      <c r="AS560" s="134" t="s">
        <v>94</v>
      </c>
      <c r="AT560" s="134" t="s">
        <v>94</v>
      </c>
      <c r="AU560" s="134" t="s">
        <v>94</v>
      </c>
      <c r="AV560" s="371"/>
      <c r="AW560" s="142" t="s">
        <v>131</v>
      </c>
      <c r="AX560" s="128"/>
      <c r="AY560" s="129"/>
      <c r="AZ560" s="130"/>
      <c r="BA560" s="143" t="s">
        <v>136</v>
      </c>
      <c r="BB560" s="128"/>
      <c r="BC560" s="128"/>
      <c r="BD560" s="128"/>
      <c r="BE560" s="421"/>
      <c r="BF560" s="423"/>
      <c r="BG560" s="423"/>
      <c r="BH560" s="131"/>
    </row>
    <row r="561" spans="1:1022" ht="45" customHeight="1">
      <c r="A561" s="430">
        <v>158</v>
      </c>
      <c r="B561" s="519" t="s">
        <v>712</v>
      </c>
      <c r="C561" s="367"/>
      <c r="D561" s="519" t="s">
        <v>840</v>
      </c>
      <c r="E561" s="519" t="s">
        <v>841</v>
      </c>
      <c r="F561" s="521"/>
      <c r="G561" s="522"/>
      <c r="H561" s="368"/>
      <c r="I561" s="523"/>
      <c r="J561" s="136" t="s">
        <v>756</v>
      </c>
      <c r="K561" s="137"/>
      <c r="L561" s="369"/>
      <c r="M561" s="425"/>
      <c r="N561" s="374"/>
      <c r="O561" s="369"/>
      <c r="P561" s="391"/>
      <c r="Q561" s="385"/>
      <c r="R561" s="393"/>
      <c r="S561" s="394"/>
      <c r="T561" s="385"/>
      <c r="U561" s="386"/>
      <c r="V561" s="136" t="s">
        <v>139</v>
      </c>
      <c r="W561" s="116"/>
      <c r="X561" s="117"/>
      <c r="Y561" s="118"/>
      <c r="Z561" s="116"/>
      <c r="AA561" s="120" t="str">
        <f t="shared" ref="AA561:AA624" si="774">IF(OR(AB561="Preventivo",AB561="Detectivo"),"Probabilidad",IF(AB561="Correctivo","Impacto",""))</f>
        <v/>
      </c>
      <c r="AB561" s="121"/>
      <c r="AC561" s="121"/>
      <c r="AD561" s="122" t="str">
        <f t="shared" si="772"/>
        <v/>
      </c>
      <c r="AE561" s="121"/>
      <c r="AF561" s="121"/>
      <c r="AG561" s="121"/>
      <c r="AH561" s="123" t="str">
        <f t="shared" si="771"/>
        <v/>
      </c>
      <c r="AI561" s="122" t="str">
        <f t="shared" si="773"/>
        <v/>
      </c>
      <c r="AJ561" s="387"/>
      <c r="AK561" s="388"/>
      <c r="AL561" s="124" t="str">
        <f t="shared" si="770"/>
        <v/>
      </c>
      <c r="AM561" s="389"/>
      <c r="AN561" s="388"/>
      <c r="AO561" s="384"/>
      <c r="AP561" s="367"/>
      <c r="AQ561" s="120" t="s">
        <v>145</v>
      </c>
      <c r="AR561" s="134" t="s">
        <v>94</v>
      </c>
      <c r="AS561" s="134" t="s">
        <v>94</v>
      </c>
      <c r="AT561" s="134" t="s">
        <v>94</v>
      </c>
      <c r="AU561" s="134" t="s">
        <v>94</v>
      </c>
      <c r="AV561" s="371"/>
      <c r="AW561" s="142" t="s">
        <v>139</v>
      </c>
      <c r="AX561" s="128"/>
      <c r="AY561" s="129"/>
      <c r="AZ561" s="130"/>
      <c r="BA561" s="143" t="s">
        <v>145</v>
      </c>
      <c r="BB561" s="128"/>
      <c r="BC561" s="128"/>
      <c r="BD561" s="128"/>
      <c r="BE561" s="421"/>
      <c r="BF561" s="423"/>
      <c r="BG561" s="423"/>
      <c r="BH561" s="131"/>
    </row>
    <row r="562" spans="1:1022" ht="18.95" customHeight="1">
      <c r="A562" s="430">
        <v>158</v>
      </c>
      <c r="B562" s="519" t="s">
        <v>712</v>
      </c>
      <c r="C562" s="367"/>
      <c r="D562" s="519" t="s">
        <v>840</v>
      </c>
      <c r="E562" s="519" t="s">
        <v>841</v>
      </c>
      <c r="F562" s="521"/>
      <c r="G562" s="522"/>
      <c r="H562" s="368"/>
      <c r="I562" s="523"/>
      <c r="J562" s="136" t="s">
        <v>757</v>
      </c>
      <c r="K562" s="137"/>
      <c r="L562" s="369"/>
      <c r="M562" s="425"/>
      <c r="N562" s="374"/>
      <c r="O562" s="369"/>
      <c r="P562" s="391"/>
      <c r="Q562" s="385"/>
      <c r="R562" s="393"/>
      <c r="S562" s="394"/>
      <c r="T562" s="385"/>
      <c r="U562" s="386"/>
      <c r="V562" s="136" t="s">
        <v>150</v>
      </c>
      <c r="W562" s="116"/>
      <c r="X562" s="117"/>
      <c r="Y562" s="118"/>
      <c r="Z562" s="116"/>
      <c r="AA562" s="120" t="str">
        <f t="shared" si="774"/>
        <v/>
      </c>
      <c r="AB562" s="121"/>
      <c r="AC562" s="121"/>
      <c r="AD562" s="122" t="str">
        <f t="shared" si="772"/>
        <v/>
      </c>
      <c r="AE562" s="121"/>
      <c r="AF562" s="121"/>
      <c r="AG562" s="121"/>
      <c r="AH562" s="123" t="str">
        <f t="shared" si="771"/>
        <v/>
      </c>
      <c r="AI562" s="122" t="str">
        <f t="shared" si="773"/>
        <v/>
      </c>
      <c r="AJ562" s="387"/>
      <c r="AK562" s="388"/>
      <c r="AL562" s="124" t="str">
        <f t="shared" si="770"/>
        <v/>
      </c>
      <c r="AM562" s="389"/>
      <c r="AN562" s="388"/>
      <c r="AO562" s="384"/>
      <c r="AP562" s="367"/>
      <c r="AQ562" s="120" t="s">
        <v>155</v>
      </c>
      <c r="AR562" s="134" t="s">
        <v>94</v>
      </c>
      <c r="AS562" s="134" t="s">
        <v>94</v>
      </c>
      <c r="AT562" s="134" t="s">
        <v>94</v>
      </c>
      <c r="AU562" s="134" t="s">
        <v>94</v>
      </c>
      <c r="AV562" s="371"/>
      <c r="AW562" s="142" t="s">
        <v>150</v>
      </c>
      <c r="AX562" s="128"/>
      <c r="AY562" s="129"/>
      <c r="AZ562" s="130"/>
      <c r="BA562" s="143" t="s">
        <v>155</v>
      </c>
      <c r="BB562" s="128"/>
      <c r="BC562" s="128"/>
      <c r="BD562" s="128"/>
      <c r="BE562" s="421"/>
      <c r="BF562" s="423"/>
      <c r="BG562" s="423"/>
      <c r="BH562" s="131"/>
    </row>
    <row r="563" spans="1:1022" ht="23.1" customHeight="1">
      <c r="A563" s="431">
        <v>158</v>
      </c>
      <c r="B563" s="520" t="s">
        <v>712</v>
      </c>
      <c r="C563" s="367"/>
      <c r="D563" s="520" t="s">
        <v>840</v>
      </c>
      <c r="E563" s="520" t="s">
        <v>841</v>
      </c>
      <c r="F563" s="521"/>
      <c r="G563" s="522"/>
      <c r="H563" s="368"/>
      <c r="I563" s="523"/>
      <c r="J563" s="136" t="s">
        <v>758</v>
      </c>
      <c r="K563" s="137"/>
      <c r="L563" s="369"/>
      <c r="M563" s="425"/>
      <c r="N563" s="374"/>
      <c r="O563" s="369"/>
      <c r="P563" s="392"/>
      <c r="Q563" s="385"/>
      <c r="R563" s="393"/>
      <c r="S563" s="394"/>
      <c r="T563" s="385"/>
      <c r="U563" s="386"/>
      <c r="V563" s="136" t="s">
        <v>161</v>
      </c>
      <c r="W563" s="116"/>
      <c r="X563" s="117"/>
      <c r="Y563" s="118"/>
      <c r="Z563" s="116"/>
      <c r="AA563" s="120" t="str">
        <f t="shared" si="774"/>
        <v/>
      </c>
      <c r="AB563" s="121"/>
      <c r="AC563" s="121"/>
      <c r="AD563" s="122" t="str">
        <f t="shared" si="772"/>
        <v/>
      </c>
      <c r="AE563" s="121"/>
      <c r="AF563" s="121"/>
      <c r="AG563" s="121"/>
      <c r="AH563" s="123" t="str">
        <f t="shared" si="771"/>
        <v/>
      </c>
      <c r="AI563" s="122" t="str">
        <f t="shared" si="773"/>
        <v/>
      </c>
      <c r="AJ563" s="387"/>
      <c r="AK563" s="388"/>
      <c r="AL563" s="124" t="str">
        <f t="shared" si="770"/>
        <v/>
      </c>
      <c r="AM563" s="389"/>
      <c r="AN563" s="388"/>
      <c r="AO563" s="384"/>
      <c r="AP563" s="367"/>
      <c r="AQ563" s="120" t="s">
        <v>162</v>
      </c>
      <c r="AR563" s="134" t="s">
        <v>94</v>
      </c>
      <c r="AS563" s="134" t="s">
        <v>94</v>
      </c>
      <c r="AT563" s="134" t="s">
        <v>94</v>
      </c>
      <c r="AU563" s="134" t="s">
        <v>94</v>
      </c>
      <c r="AV563" s="372"/>
      <c r="AW563" s="142" t="s">
        <v>161</v>
      </c>
      <c r="AX563" s="128"/>
      <c r="AY563" s="129"/>
      <c r="AZ563" s="130"/>
      <c r="BA563" s="143" t="s">
        <v>162</v>
      </c>
      <c r="BB563" s="128"/>
      <c r="BC563" s="128"/>
      <c r="BD563" s="128"/>
      <c r="BE563" s="421"/>
      <c r="BF563" s="423"/>
      <c r="BG563" s="423"/>
      <c r="BH563" s="131"/>
    </row>
    <row r="564" spans="1:1022" s="144" customFormat="1" ht="69.95" customHeight="1">
      <c r="A564" s="429">
        <v>159</v>
      </c>
      <c r="B564" s="518" t="s">
        <v>712</v>
      </c>
      <c r="C564" s="518" t="s">
        <v>713</v>
      </c>
      <c r="D564" s="518" t="s">
        <v>840</v>
      </c>
      <c r="E564" s="518" t="s">
        <v>841</v>
      </c>
      <c r="F564" s="427" t="s">
        <v>842</v>
      </c>
      <c r="G564" s="522" t="s">
        <v>2448</v>
      </c>
      <c r="H564" s="368" t="str">
        <f>IF(B564="Seguridad_Información","Posibilidad de "&amp;C564&amp;"con "&amp;M564&amp;" "&amp;"por"&amp;" "&amp;I564&amp;" "&amp;"debido a"&amp;" "&amp;L564,"Posibilidad de"&amp;" "&amp;M564&amp;" "&amp;"por"&amp;" "&amp;I564&amp;" debido a"&amp;" "&amp;L564)</f>
        <v>Posibilidad de Afectación Económica por suministro inoportuno de recursos económicos para gastos imprevistos y urgentes debido a retrasos en la operatividad de cajas menores</v>
      </c>
      <c r="I564" s="425" t="s">
        <v>2463</v>
      </c>
      <c r="J564" s="136" t="s">
        <v>717</v>
      </c>
      <c r="K564" s="115" t="s">
        <v>2464</v>
      </c>
      <c r="L564" s="369" t="s">
        <v>2465</v>
      </c>
      <c r="M564" s="425" t="s">
        <v>720</v>
      </c>
      <c r="N564" s="373" t="s">
        <v>2452</v>
      </c>
      <c r="O564" s="369" t="s">
        <v>1080</v>
      </c>
      <c r="P564" s="390" t="str">
        <f>IF(OR($O564=[3]Tabla_Probabilidad!$D$30,$O564=[3]Tabla_Probabilidad!$D$32,$O564=[3]Tabla_Probabilidad!$J$32),"Muy Baja",IF(OR($O564=[3]Tabla_Probabilidad!$E$30,$O564=[3]Tabla_Probabilidad!$E$32,$O564=[3]Tabla_Probabilidad!$K$32),"Baja",IF(OR($O564=[3]Tabla_Probabilidad!$F$30,$O564=[3]Tabla_Probabilidad!$F$32,$O564=[3]Tabla_Probabilidad!$L$32),"Media",IF(OR($O564=[3]Tabla_Probabilidad!$G$30,$O564=[3]Tabla_Probabilidad!$G$32,$O564=[3]Tabla_Probabilidad!$M$32),"Alta",IF(OR($O564=[3]Tabla_Probabilidad!$H$30,$O564=[3]Tabla_Probabilidad!$H$32,$O564=[3]Tabla_Probabilidad!$N$32),"Muy Alta","")))))</f>
        <v>Baja</v>
      </c>
      <c r="Q564" s="385">
        <f t="shared" ref="Q564" si="775">IF(P564="","",IF(P564="Muy Baja",0.2,IF(P564="Baja",0.4,IF(P564="Media",0.6,IF(P564="Alta",0.8,IF(P564="Muy Alta",1,))))))</f>
        <v>0.4</v>
      </c>
      <c r="R564" s="393" t="s">
        <v>1447</v>
      </c>
      <c r="S564" s="394" t="str">
        <f>IF(OR($R564=[3]Tabla_Impacto!$D$24,$R564=[3]Tabla_Impacto!$D$27,$R564=[3]Tabla_Impacto!$J$24,$R564=[3]Tabla_Impacto!$P$26,$R564=[3]Tabla_Impacto!$V$26,$R564=[3]Tabla_Impacto!$AB$26),"Leve",IF(OR($R564=[3]Tabla_Impacto!$E$24,$R564=[3]Tabla_Impacto!$E$27,$R564=[3]Tabla_Impacto!$K$24,$R564=[3]Tabla_Impacto!$Q$26,$R564=[3]Tabla_Impacto!$W$26,$R564=[3]Tabla_Impacto!$AC$26),"Menor",IF(OR($R564=[3]Tabla_Impacto!$F$24,$R564=[3]Tabla_Impacto!$F$27,$R564=[3]Tabla_Impacto!$L$24,$R564=[3]Tabla_Impacto!$R$26,$R564=[3]Tabla_Impacto!$X$26,$R564=[3]Tabla_Impacto!$AD$26),"Moderado",IF(OR($R564=[3]Tabla_Impacto!$G$24,$R564=[3]Tabla_Impacto!$G$27,$R564=[3]Tabla_Impacto!$M$24,$R564=[3]Tabla_Impacto!$S$26,$R564=[3]Tabla_Impacto!$Y$26,$R564=[3]Tabla_Impacto!$AE$26),"Mayor",IF(OR($R564=[3]Tabla_Impacto!$H$24,$R564=[3]Tabla_Impacto!$H$27,$R564=[3]Tabla_Impacto!$N$24,$R564=[3]Tabla_Impacto!$T$26,$R564=[3]Tabla_Impacto!$Z$26,$R564=[3]Tabla_Impacto!$AF$26),"Catastrófico","")))))</f>
        <v>Leve</v>
      </c>
      <c r="T564" s="385">
        <f>IF(S564="","",IF(S564="Leve",0.2,IF(S564="Menor",0.4,IF(S564="Moderado",0.6,IF(S564="Mayor",0.8,IF(S564="Catastrófico",1,))))))</f>
        <v>0.2</v>
      </c>
      <c r="U564" s="403" t="str">
        <f t="shared" ref="U564" si="776">IF(OR(AND(P564="Muy Baja",S564="Leve"),AND(P564="Muy Baja",S564="Menor"),AND(P564="Baja",S564="Leve")),"Bajo",IF(OR(AND(P564="Muy baja",S564="Moderado"),AND(P564="Baja",S564="Menor"),AND(P564="Baja",S564="Moderado"),AND(P564="Media",S564="Leve"),AND(P564="Media",S564="Menor"),AND(P564="Media",S564="Moderado"),AND(P564="Alta",S564="Leve"),AND(P564="Alta",S564="Menor")),"Moderado",IF(OR(AND(P564="Muy Baja",S564="Mayor"),AND(P564="Baja",S564="Mayor"),AND(P564="Media",S564="Mayor"),AND(P564="Alta",S564="Moderado"),AND(P564="Alta",S564="Mayor"),AND(P564="Muy Alta",S564="Leve"),AND(P564="Muy Alta",S564="Menor"),AND(P564="Muy Alta",S564="Moderado"),AND(P564="Muy Alta",S564="Mayor")),"Alto",IF(OR(AND(P564="Muy Baja",S564="Catastrófico"),AND(P564="Baja",S564="Catastrófico"),AND(P564="Media",S564="Catastrófico"),AND(P564="Alta",S564="Catastrófico"),AND(P564="Muy Alta",S564="Catastrófico")),"Extremo",""))))</f>
        <v>Bajo</v>
      </c>
      <c r="V564" s="136" t="s">
        <v>91</v>
      </c>
      <c r="W564" s="116" t="s">
        <v>2453</v>
      </c>
      <c r="X564" s="117" t="s">
        <v>2466</v>
      </c>
      <c r="Y564" s="118" t="s">
        <v>94</v>
      </c>
      <c r="Z564" s="119" t="s">
        <v>853</v>
      </c>
      <c r="AA564" s="120" t="str">
        <f t="shared" si="774"/>
        <v>Probabilidad</v>
      </c>
      <c r="AB564" s="121" t="s">
        <v>727</v>
      </c>
      <c r="AC564" s="121" t="s">
        <v>728</v>
      </c>
      <c r="AD564" s="122" t="str">
        <f t="shared" si="772"/>
        <v>40%</v>
      </c>
      <c r="AE564" s="121" t="s">
        <v>729</v>
      </c>
      <c r="AF564" s="121" t="s">
        <v>730</v>
      </c>
      <c r="AG564" s="121" t="s">
        <v>731</v>
      </c>
      <c r="AH564" s="123">
        <f>IFERROR(IF(AA564="Probabilidad",(Q564-(+Q564*AD564)),IF(AA564="Impacto",Q564,"")),"")</f>
        <v>0.24</v>
      </c>
      <c r="AI564" s="122">
        <f t="shared" si="773"/>
        <v>0.24</v>
      </c>
      <c r="AJ564" s="387" t="str">
        <f t="shared" ref="AJ564" si="777">IFERROR(IF(AK564="","",IF(AK564&lt;=0.2,"Muy Baja",IF(AK564&lt;=0.4,"Baja",IF(AK564&lt;=0.6,"Media",IF(AK564&lt;=0.8,"Alta","Muy Alta"))))),"")</f>
        <v>Muy Baja</v>
      </c>
      <c r="AK564" s="388">
        <f t="shared" ref="AK564" si="778">IFERROR(LOOKUP(MAX(AI564:AI570)+1,(AI564:AI570)),"")</f>
        <v>7.0559999999999998E-2</v>
      </c>
      <c r="AL564" s="124">
        <f>IFERROR(IF(AA564="Impacto",(T564-(+T564*AD564)),IF(AA564="Probabilidad",T564,"")),"")</f>
        <v>0.2</v>
      </c>
      <c r="AM564" s="389" t="str">
        <f t="shared" ref="AM564" si="779">IFERROR(IF(AN564="","",IF(AN564&lt;=0.2,"Leve",IF(AN564&lt;=0.4,"Menor",IF(AN564&lt;=0.6,"Moderado",IF(AN564&lt;=0.8,"Mayor","Catastrófico"))))),"")</f>
        <v>Leve</v>
      </c>
      <c r="AN564" s="388">
        <f t="shared" ref="AN564" si="780">IFERROR(LOOKUP(MAX(AL564:AL570)+1,(AL564:AL570)),"")</f>
        <v>0.2</v>
      </c>
      <c r="AO564" s="384" t="str">
        <f t="shared" ref="AO564" si="781">IFERROR(IF(OR(AND(AJ564="Muy Baja",AM564="Leve"),AND(AJ564="Muy Baja",AM564="Menor"),AND(AJ564="Baja",AM564="Leve")),"Bajo",IF(OR(AND(AJ564="Muy baja",AM564="Moderado"),AND(AJ564="Baja",AM564="Menor"),AND(AJ564="Baja",AM564="Moderado"),AND(AJ564="Media",AM564="Leve"),AND(AJ564="Media",AM564="Menor"),AND(AJ564="Media",AM564="Moderado"),AND(AJ564="Alta",AM564="Leve"),AND(AJ564="Alta",AM564="Menor")),"Moderado",IF(OR(AND(AJ564="Muy Baja",AM564="Mayor"),AND(AJ564="Baja",AM564="Mayor"),AND(AJ564="Media",AM564="Mayor"),AND(AJ564="Alta",AM564="Moderado"),AND(AJ564="Alta",AM564="Mayor"),AND(AJ564="Muy Alta",AM564="Leve"),AND(AJ564="Muy Alta",AM564="Menor"),AND(AJ564="Muy Alta",AM564="Moderado"),AND(AJ564="Muy Alta",AM564="Mayor")),"Alto",IF(OR(AND(AJ564="Muy Baja",AM564="Catastrófico"),AND(AJ564="Baja",AM564="Catastrófico"),AND(AJ564="Media",AM564="Catastrófico"),AND(AJ564="Alta",AM564="Catastrófico"),AND(AJ564="Muy Alta",AM564="Catastrófico")),"Extremo","")))),"")</f>
        <v>Bajo</v>
      </c>
      <c r="AP564" s="367" t="s">
        <v>821</v>
      </c>
      <c r="AQ564" s="120" t="s">
        <v>105</v>
      </c>
      <c r="AR564" s="134" t="s">
        <v>94</v>
      </c>
      <c r="AS564" s="134" t="s">
        <v>94</v>
      </c>
      <c r="AT564" s="134" t="s">
        <v>94</v>
      </c>
      <c r="AU564" s="134" t="s">
        <v>94</v>
      </c>
      <c r="AV564" s="370" t="s">
        <v>2467</v>
      </c>
      <c r="AW564" s="142" t="s">
        <v>91</v>
      </c>
      <c r="AX564" s="253" t="s">
        <v>2866</v>
      </c>
      <c r="AY564" s="273" t="s">
        <v>3655</v>
      </c>
      <c r="AZ564" s="273" t="s">
        <v>3656</v>
      </c>
      <c r="BA564" s="143" t="s">
        <v>105</v>
      </c>
      <c r="BB564" s="128"/>
      <c r="BC564" s="128"/>
      <c r="BD564" s="128"/>
      <c r="BE564" s="421" t="s">
        <v>2891</v>
      </c>
      <c r="BF564" s="423" t="s">
        <v>2987</v>
      </c>
      <c r="BG564" s="423" t="s">
        <v>2987</v>
      </c>
      <c r="BH564" s="131"/>
      <c r="BI564" s="90"/>
      <c r="BJ564" s="90"/>
      <c r="BK564" s="90"/>
      <c r="BL564" s="90"/>
      <c r="BM564" s="90"/>
      <c r="BN564" s="90"/>
      <c r="BO564" s="90"/>
      <c r="BP564" s="90"/>
      <c r="BQ564" s="90"/>
      <c r="BR564" s="90"/>
      <c r="BS564" s="90"/>
      <c r="BT564" s="90"/>
      <c r="BU564" s="90"/>
      <c r="BV564" s="90"/>
      <c r="BW564" s="90"/>
      <c r="BX564" s="90"/>
      <c r="BY564" s="90"/>
      <c r="BZ564" s="90"/>
      <c r="CA564" s="90"/>
      <c r="CB564" s="90"/>
      <c r="CC564" s="90"/>
      <c r="CD564" s="90"/>
      <c r="CE564" s="90"/>
      <c r="CF564" s="90"/>
      <c r="CG564" s="90"/>
      <c r="CH564" s="90"/>
      <c r="CI564" s="90"/>
      <c r="CJ564" s="90"/>
      <c r="CK564" s="90"/>
      <c r="CL564" s="90"/>
      <c r="CM564" s="90"/>
      <c r="CN564" s="90"/>
      <c r="CO564" s="90"/>
      <c r="CP564" s="90"/>
      <c r="CQ564" s="90"/>
      <c r="CR564" s="90"/>
      <c r="CS564" s="90"/>
      <c r="CT564" s="90"/>
      <c r="CU564" s="90"/>
      <c r="CV564" s="90"/>
      <c r="CW564" s="90"/>
      <c r="CX564" s="90"/>
      <c r="CY564" s="90"/>
      <c r="CZ564" s="90"/>
      <c r="DA564" s="90"/>
      <c r="DB564" s="90"/>
      <c r="DC564" s="90"/>
      <c r="DD564" s="90"/>
      <c r="DE564" s="90"/>
      <c r="DF564" s="90"/>
      <c r="DG564" s="90"/>
      <c r="DH564" s="90"/>
      <c r="DI564" s="90"/>
      <c r="DJ564" s="90"/>
      <c r="DK564" s="90"/>
      <c r="DL564" s="90"/>
      <c r="DM564" s="90"/>
      <c r="DN564" s="90"/>
      <c r="DO564" s="90"/>
      <c r="DP564" s="90"/>
      <c r="DQ564" s="90"/>
      <c r="DR564" s="90"/>
      <c r="DS564" s="90"/>
      <c r="DT564" s="90"/>
      <c r="DU564" s="90"/>
      <c r="DV564" s="90"/>
      <c r="DW564" s="90"/>
      <c r="DX564" s="90"/>
      <c r="DY564" s="90"/>
      <c r="DZ564" s="90"/>
      <c r="EA564" s="90"/>
      <c r="EB564" s="90"/>
      <c r="EC564" s="90"/>
      <c r="ED564" s="90"/>
      <c r="EE564" s="90"/>
      <c r="EF564" s="90"/>
      <c r="EG564" s="90"/>
      <c r="EH564" s="90"/>
      <c r="EI564" s="90"/>
      <c r="EJ564" s="90"/>
      <c r="EK564" s="90"/>
      <c r="EL564" s="90"/>
      <c r="EM564" s="90"/>
      <c r="EN564" s="90"/>
      <c r="EO564" s="90"/>
      <c r="EP564" s="90"/>
      <c r="EQ564" s="90"/>
      <c r="ER564" s="90"/>
      <c r="ES564" s="90"/>
      <c r="ET564" s="90"/>
      <c r="EU564" s="90"/>
      <c r="EV564" s="90"/>
      <c r="EW564" s="90"/>
      <c r="EX564" s="90"/>
      <c r="EY564" s="90"/>
      <c r="EZ564" s="90"/>
      <c r="FA564" s="90"/>
      <c r="FB564" s="90"/>
      <c r="FC564" s="90"/>
      <c r="FD564" s="90"/>
      <c r="FE564" s="90"/>
      <c r="FF564" s="90"/>
      <c r="FG564" s="90"/>
      <c r="FH564" s="90"/>
      <c r="FI564" s="90"/>
      <c r="FJ564" s="90"/>
      <c r="FK564" s="90"/>
      <c r="FL564" s="90"/>
      <c r="FM564" s="90"/>
      <c r="FN564" s="90"/>
      <c r="FO564" s="90"/>
      <c r="FP564" s="90"/>
      <c r="FQ564" s="90"/>
      <c r="FR564" s="90"/>
      <c r="FS564" s="90"/>
      <c r="FT564" s="90"/>
      <c r="FU564" s="90"/>
      <c r="FV564" s="90"/>
      <c r="FW564" s="90"/>
      <c r="FX564" s="90"/>
      <c r="FY564" s="90"/>
      <c r="FZ564" s="90"/>
      <c r="GA564" s="90"/>
      <c r="GB564" s="90"/>
      <c r="GC564" s="90"/>
      <c r="GD564" s="90"/>
      <c r="GE564" s="90"/>
      <c r="GF564" s="90"/>
      <c r="GG564" s="90"/>
      <c r="GH564" s="90"/>
      <c r="GI564" s="90"/>
      <c r="GJ564" s="90"/>
      <c r="GK564" s="90"/>
      <c r="GL564" s="90"/>
      <c r="GM564" s="90"/>
      <c r="GN564" s="90"/>
      <c r="GO564" s="90"/>
      <c r="GP564" s="90"/>
      <c r="GQ564" s="90"/>
      <c r="GR564" s="90"/>
      <c r="GS564" s="90"/>
      <c r="GT564" s="90"/>
      <c r="GU564" s="90"/>
      <c r="GV564" s="90"/>
      <c r="GW564" s="90"/>
      <c r="GX564" s="90"/>
      <c r="GY564" s="90"/>
      <c r="GZ564" s="90"/>
      <c r="HA564" s="90"/>
      <c r="HB564" s="90"/>
      <c r="HC564" s="90"/>
      <c r="HD564" s="90"/>
      <c r="HE564" s="90"/>
      <c r="HF564" s="90"/>
      <c r="HG564" s="90"/>
      <c r="HH564" s="90"/>
      <c r="HI564" s="90"/>
      <c r="HJ564" s="90"/>
      <c r="HK564" s="90"/>
      <c r="HL564" s="90"/>
      <c r="HM564" s="90"/>
      <c r="HN564" s="90"/>
      <c r="HO564" s="90"/>
      <c r="HP564" s="90"/>
      <c r="HQ564" s="90"/>
      <c r="HR564" s="90"/>
      <c r="HS564" s="90"/>
      <c r="HT564" s="90"/>
      <c r="HU564" s="90"/>
      <c r="HV564" s="90"/>
      <c r="HW564" s="90"/>
      <c r="HX564" s="90"/>
      <c r="HY564" s="90"/>
      <c r="HZ564" s="90"/>
      <c r="IA564" s="90"/>
      <c r="IB564" s="90"/>
      <c r="IC564" s="90"/>
      <c r="ID564" s="90"/>
      <c r="IE564" s="90"/>
      <c r="IF564" s="90"/>
      <c r="IG564" s="90"/>
      <c r="IH564" s="90"/>
      <c r="II564" s="90"/>
      <c r="IJ564" s="90"/>
      <c r="IK564" s="90"/>
      <c r="IL564" s="90"/>
      <c r="IM564" s="90"/>
      <c r="IN564" s="90"/>
      <c r="IO564" s="90"/>
      <c r="IP564" s="90"/>
      <c r="IQ564" s="90"/>
      <c r="IR564" s="90"/>
      <c r="IS564" s="90"/>
      <c r="IT564" s="90"/>
      <c r="IU564" s="90"/>
      <c r="IV564" s="90"/>
      <c r="IW564" s="90"/>
      <c r="IX564" s="90"/>
      <c r="IY564" s="90"/>
      <c r="IZ564" s="90"/>
      <c r="JA564" s="90"/>
      <c r="JB564" s="90"/>
      <c r="JC564" s="90"/>
      <c r="JD564" s="90"/>
      <c r="JE564" s="90"/>
      <c r="JF564" s="90"/>
      <c r="JG564" s="90"/>
      <c r="JH564" s="90"/>
      <c r="JI564" s="90"/>
      <c r="JJ564" s="90"/>
      <c r="JK564" s="90"/>
      <c r="JL564" s="90"/>
      <c r="JM564" s="90"/>
      <c r="JN564" s="90"/>
      <c r="JO564" s="90"/>
      <c r="JP564" s="90"/>
      <c r="JQ564" s="90"/>
      <c r="JR564" s="90"/>
      <c r="JS564" s="90"/>
      <c r="JT564" s="90"/>
      <c r="JU564" s="90"/>
      <c r="JV564" s="90"/>
      <c r="JW564" s="90"/>
      <c r="JX564" s="90"/>
      <c r="JY564" s="90"/>
      <c r="JZ564" s="90"/>
      <c r="KA564" s="90"/>
      <c r="KB564" s="90"/>
      <c r="KC564" s="90"/>
      <c r="KD564" s="90"/>
      <c r="KE564" s="90"/>
      <c r="KF564" s="90"/>
      <c r="KG564" s="90"/>
      <c r="KH564" s="90"/>
      <c r="KI564" s="90"/>
      <c r="KJ564" s="90"/>
      <c r="KK564" s="90"/>
      <c r="KL564" s="90"/>
      <c r="KM564" s="90"/>
      <c r="KN564" s="90"/>
      <c r="KO564" s="90"/>
      <c r="KP564" s="90"/>
      <c r="KQ564" s="90"/>
      <c r="KR564" s="90"/>
      <c r="KS564" s="90"/>
      <c r="KT564" s="90"/>
      <c r="KU564" s="90"/>
      <c r="KV564" s="90"/>
      <c r="KW564" s="90"/>
      <c r="KX564" s="90"/>
      <c r="KY564" s="90"/>
      <c r="KZ564" s="90"/>
      <c r="LA564" s="90"/>
      <c r="LB564" s="90"/>
      <c r="LC564" s="90"/>
      <c r="LD564" s="90"/>
      <c r="LE564" s="90"/>
      <c r="LF564" s="90"/>
      <c r="LG564" s="90"/>
      <c r="LH564" s="90"/>
      <c r="LI564" s="90"/>
      <c r="LJ564" s="90"/>
      <c r="LK564" s="90"/>
      <c r="LL564" s="90"/>
      <c r="LM564" s="90"/>
      <c r="LN564" s="90"/>
      <c r="LO564" s="90"/>
      <c r="LP564" s="90"/>
      <c r="LQ564" s="90"/>
      <c r="LR564" s="90"/>
      <c r="LS564" s="90"/>
      <c r="LT564" s="90"/>
      <c r="LU564" s="90"/>
      <c r="LV564" s="90"/>
      <c r="LW564" s="90"/>
      <c r="LX564" s="90"/>
      <c r="LY564" s="90"/>
      <c r="LZ564" s="90"/>
      <c r="MA564" s="90"/>
      <c r="MB564" s="90"/>
      <c r="MC564" s="90"/>
      <c r="MD564" s="90"/>
      <c r="ME564" s="90"/>
      <c r="MF564" s="90"/>
      <c r="MG564" s="90"/>
      <c r="MH564" s="90"/>
      <c r="MI564" s="90"/>
      <c r="MJ564" s="90"/>
      <c r="MK564" s="90"/>
      <c r="ML564" s="90"/>
      <c r="MM564" s="90"/>
      <c r="MN564" s="90"/>
      <c r="MO564" s="90"/>
      <c r="MP564" s="90"/>
      <c r="MQ564" s="90"/>
      <c r="MR564" s="90"/>
      <c r="MS564" s="90"/>
      <c r="MT564" s="90"/>
      <c r="MU564" s="90"/>
      <c r="MV564" s="90"/>
      <c r="MW564" s="90"/>
      <c r="MX564" s="90"/>
      <c r="MY564" s="90"/>
      <c r="MZ564" s="90"/>
      <c r="NA564" s="90"/>
      <c r="NB564" s="90"/>
      <c r="NC564" s="90"/>
      <c r="ND564" s="90"/>
      <c r="NE564" s="90"/>
      <c r="NF564" s="90"/>
      <c r="NG564" s="90"/>
      <c r="NH564" s="90"/>
      <c r="NI564" s="90"/>
      <c r="NJ564" s="90"/>
      <c r="NK564" s="90"/>
      <c r="NL564" s="90"/>
      <c r="NM564" s="90"/>
      <c r="NN564" s="90"/>
      <c r="NO564" s="90"/>
      <c r="NP564" s="90"/>
      <c r="NQ564" s="90"/>
      <c r="NR564" s="90"/>
      <c r="NS564" s="90"/>
      <c r="NT564" s="90"/>
      <c r="NU564" s="90"/>
      <c r="NV564" s="90"/>
      <c r="NW564" s="90"/>
      <c r="NX564" s="90"/>
      <c r="NY564" s="90"/>
      <c r="NZ564" s="90"/>
      <c r="OA564" s="90"/>
      <c r="OB564" s="90"/>
      <c r="OC564" s="90"/>
      <c r="OD564" s="90"/>
      <c r="OE564" s="90"/>
      <c r="OF564" s="90"/>
      <c r="OG564" s="90"/>
      <c r="OH564" s="90"/>
      <c r="OI564" s="90"/>
      <c r="OJ564" s="90"/>
      <c r="OK564" s="90"/>
      <c r="OL564" s="90"/>
      <c r="OM564" s="90"/>
      <c r="ON564" s="90"/>
      <c r="OO564" s="90"/>
      <c r="OP564" s="90"/>
      <c r="OQ564" s="90"/>
      <c r="OR564" s="90"/>
      <c r="OS564" s="90"/>
      <c r="OT564" s="90"/>
      <c r="OU564" s="90"/>
      <c r="OV564" s="90"/>
      <c r="OW564" s="90"/>
      <c r="OX564" s="90"/>
      <c r="OY564" s="90"/>
      <c r="OZ564" s="90"/>
      <c r="PA564" s="90"/>
      <c r="PB564" s="90"/>
      <c r="PC564" s="90"/>
      <c r="PD564" s="90"/>
      <c r="PE564" s="90"/>
      <c r="PF564" s="90"/>
      <c r="PG564" s="90"/>
      <c r="PH564" s="90"/>
      <c r="PI564" s="90"/>
      <c r="PJ564" s="90"/>
      <c r="PK564" s="90"/>
      <c r="PL564" s="90"/>
      <c r="PM564" s="90"/>
      <c r="PN564" s="90"/>
      <c r="PO564" s="90"/>
      <c r="PP564" s="90"/>
      <c r="PQ564" s="90"/>
      <c r="PR564" s="90"/>
      <c r="PS564" s="90"/>
      <c r="PT564" s="90"/>
      <c r="PU564" s="90"/>
      <c r="PV564" s="90"/>
      <c r="PW564" s="90"/>
      <c r="PX564" s="90"/>
      <c r="PY564" s="90"/>
      <c r="PZ564" s="90"/>
      <c r="QA564" s="90"/>
      <c r="QB564" s="90"/>
      <c r="QC564" s="90"/>
      <c r="QD564" s="90"/>
      <c r="QE564" s="90"/>
      <c r="QF564" s="90"/>
      <c r="QG564" s="90"/>
      <c r="QH564" s="90"/>
      <c r="QI564" s="90"/>
      <c r="QJ564" s="90"/>
      <c r="QK564" s="90"/>
      <c r="QL564" s="90"/>
      <c r="QM564" s="90"/>
      <c r="QN564" s="90"/>
      <c r="QO564" s="90"/>
      <c r="QP564" s="90"/>
      <c r="QQ564" s="90"/>
      <c r="QR564" s="90"/>
      <c r="QS564" s="90"/>
      <c r="QT564" s="90"/>
      <c r="QU564" s="90"/>
      <c r="QV564" s="90"/>
      <c r="QW564" s="90"/>
      <c r="QX564" s="90"/>
      <c r="QY564" s="90"/>
      <c r="QZ564" s="90"/>
      <c r="RA564" s="90"/>
      <c r="RB564" s="90"/>
      <c r="RC564" s="90"/>
      <c r="RD564" s="90"/>
      <c r="RE564" s="90"/>
      <c r="RF564" s="90"/>
      <c r="RG564" s="90"/>
      <c r="RH564" s="90"/>
      <c r="RI564" s="90"/>
      <c r="RJ564" s="90"/>
      <c r="RK564" s="90"/>
      <c r="RL564" s="90"/>
      <c r="RM564" s="90"/>
      <c r="RN564" s="90"/>
      <c r="RO564" s="90"/>
      <c r="RP564" s="90"/>
      <c r="RQ564" s="90"/>
      <c r="RR564" s="90"/>
      <c r="RS564" s="90"/>
      <c r="RT564" s="90"/>
      <c r="RU564" s="90"/>
      <c r="RV564" s="90"/>
      <c r="RW564" s="90"/>
      <c r="RX564" s="90"/>
      <c r="RY564" s="90"/>
      <c r="RZ564" s="90"/>
      <c r="SA564" s="90"/>
      <c r="SB564" s="90"/>
      <c r="SC564" s="90"/>
      <c r="SD564" s="90"/>
      <c r="SE564" s="90"/>
      <c r="SF564" s="90"/>
      <c r="SG564" s="90"/>
      <c r="SH564" s="90"/>
      <c r="SI564" s="90"/>
      <c r="SJ564" s="90"/>
      <c r="SK564" s="90"/>
      <c r="SL564" s="90"/>
      <c r="SM564" s="90"/>
      <c r="SN564" s="90"/>
      <c r="SO564" s="90"/>
      <c r="SP564" s="90"/>
      <c r="SQ564" s="90"/>
      <c r="SR564" s="90"/>
      <c r="SS564" s="90"/>
      <c r="ST564" s="90"/>
      <c r="SU564" s="90"/>
      <c r="SV564" s="90"/>
      <c r="SW564" s="90"/>
      <c r="SX564" s="90"/>
      <c r="SY564" s="90"/>
      <c r="SZ564" s="90"/>
      <c r="TA564" s="90"/>
      <c r="TB564" s="90"/>
      <c r="TC564" s="90"/>
      <c r="TD564" s="90"/>
      <c r="TE564" s="90"/>
      <c r="TF564" s="90"/>
      <c r="TG564" s="90"/>
      <c r="TH564" s="90"/>
      <c r="TI564" s="90"/>
      <c r="TJ564" s="90"/>
      <c r="TK564" s="90"/>
      <c r="TL564" s="90"/>
      <c r="TM564" s="90"/>
      <c r="TN564" s="90"/>
      <c r="TO564" s="90"/>
      <c r="TP564" s="90"/>
      <c r="TQ564" s="90"/>
      <c r="TR564" s="90"/>
      <c r="TS564" s="90"/>
      <c r="TT564" s="90"/>
      <c r="TU564" s="90"/>
      <c r="TV564" s="90"/>
      <c r="TW564" s="90"/>
      <c r="TX564" s="90"/>
      <c r="TY564" s="90"/>
      <c r="TZ564" s="90"/>
      <c r="UA564" s="90"/>
      <c r="UB564" s="90"/>
      <c r="UC564" s="90"/>
      <c r="UD564" s="90"/>
      <c r="UE564" s="90"/>
      <c r="UF564" s="90"/>
      <c r="UG564" s="90"/>
      <c r="UH564" s="90"/>
      <c r="UI564" s="90"/>
      <c r="UJ564" s="90"/>
      <c r="UK564" s="90"/>
      <c r="UL564" s="90"/>
      <c r="UM564" s="90"/>
      <c r="UN564" s="90"/>
      <c r="UO564" s="90"/>
      <c r="UP564" s="90"/>
      <c r="UQ564" s="90"/>
      <c r="UR564" s="90"/>
      <c r="US564" s="90"/>
      <c r="UT564" s="90"/>
      <c r="UU564" s="90"/>
      <c r="UV564" s="90"/>
      <c r="UW564" s="90"/>
      <c r="UX564" s="90"/>
      <c r="UY564" s="90"/>
      <c r="UZ564" s="90"/>
      <c r="VA564" s="90"/>
      <c r="VB564" s="90"/>
      <c r="VC564" s="90"/>
      <c r="VD564" s="90"/>
      <c r="VE564" s="90"/>
      <c r="VF564" s="90"/>
      <c r="VG564" s="90"/>
      <c r="VH564" s="90"/>
      <c r="VI564" s="90"/>
      <c r="VJ564" s="90"/>
      <c r="VK564" s="90"/>
      <c r="VL564" s="90"/>
      <c r="VM564" s="90"/>
      <c r="VN564" s="90"/>
      <c r="VO564" s="90"/>
      <c r="VP564" s="90"/>
      <c r="VQ564" s="90"/>
      <c r="VR564" s="90"/>
      <c r="VS564" s="90"/>
      <c r="VT564" s="90"/>
      <c r="VU564" s="90"/>
      <c r="VV564" s="90"/>
      <c r="VW564" s="90"/>
      <c r="VX564" s="90"/>
      <c r="VY564" s="90"/>
      <c r="VZ564" s="90"/>
      <c r="WA564" s="90"/>
      <c r="WB564" s="90"/>
      <c r="WC564" s="90"/>
      <c r="WD564" s="90"/>
      <c r="WE564" s="90"/>
      <c r="WF564" s="90"/>
      <c r="WG564" s="90"/>
      <c r="WH564" s="90"/>
      <c r="WI564" s="90"/>
      <c r="WJ564" s="90"/>
      <c r="WK564" s="90"/>
      <c r="WL564" s="90"/>
      <c r="WM564" s="90"/>
      <c r="WN564" s="90"/>
      <c r="WO564" s="90"/>
      <c r="WP564" s="90"/>
      <c r="WQ564" s="90"/>
      <c r="WR564" s="90"/>
      <c r="WS564" s="90"/>
      <c r="WT564" s="90"/>
      <c r="WU564" s="90"/>
      <c r="WV564" s="90"/>
      <c r="WW564" s="90"/>
      <c r="WX564" s="90"/>
      <c r="WY564" s="90"/>
      <c r="WZ564" s="90"/>
      <c r="XA564" s="90"/>
      <c r="XB564" s="90"/>
      <c r="XC564" s="90"/>
      <c r="XD564" s="90"/>
      <c r="XE564" s="90"/>
      <c r="XF564" s="90"/>
      <c r="XG564" s="90"/>
      <c r="XH564" s="90"/>
      <c r="XI564" s="90"/>
      <c r="XJ564" s="90"/>
      <c r="XK564" s="90"/>
      <c r="XL564" s="90"/>
      <c r="XM564" s="90"/>
      <c r="XN564" s="90"/>
      <c r="XO564" s="90"/>
      <c r="XP564" s="90"/>
      <c r="XQ564" s="90"/>
      <c r="XR564" s="90"/>
      <c r="XS564" s="90"/>
      <c r="XT564" s="90"/>
      <c r="XU564" s="90"/>
      <c r="XV564" s="90"/>
      <c r="XW564" s="90"/>
      <c r="XX564" s="90"/>
      <c r="XY564" s="90"/>
      <c r="XZ564" s="90"/>
      <c r="YA564" s="90"/>
      <c r="YB564" s="90"/>
      <c r="YC564" s="90"/>
      <c r="YD564" s="90"/>
      <c r="YE564" s="90"/>
      <c r="YF564" s="90"/>
      <c r="YG564" s="90"/>
      <c r="YH564" s="90"/>
      <c r="YI564" s="90"/>
      <c r="YJ564" s="90"/>
      <c r="YK564" s="90"/>
      <c r="YL564" s="90"/>
      <c r="YM564" s="90"/>
      <c r="YN564" s="90"/>
      <c r="YO564" s="90"/>
      <c r="YP564" s="90"/>
      <c r="YQ564" s="90"/>
      <c r="YR564" s="90"/>
      <c r="YS564" s="90"/>
      <c r="YT564" s="90"/>
      <c r="YU564" s="90"/>
      <c r="YV564" s="90"/>
      <c r="YW564" s="90"/>
      <c r="YX564" s="90"/>
      <c r="YY564" s="90"/>
      <c r="YZ564" s="90"/>
      <c r="ZA564" s="90"/>
      <c r="ZB564" s="90"/>
      <c r="ZC564" s="90"/>
      <c r="ZD564" s="90"/>
      <c r="ZE564" s="90"/>
      <c r="ZF564" s="90"/>
      <c r="ZG564" s="90"/>
      <c r="ZH564" s="90"/>
      <c r="ZI564" s="90"/>
      <c r="ZJ564" s="90"/>
      <c r="ZK564" s="90"/>
      <c r="ZL564" s="90"/>
      <c r="ZM564" s="90"/>
      <c r="ZN564" s="90"/>
      <c r="ZO564" s="90"/>
      <c r="ZP564" s="90"/>
      <c r="ZQ564" s="90"/>
      <c r="ZR564" s="90"/>
      <c r="ZS564" s="90"/>
      <c r="ZT564" s="90"/>
      <c r="ZU564" s="90"/>
      <c r="ZV564" s="90"/>
      <c r="ZW564" s="90"/>
      <c r="ZX564" s="90"/>
      <c r="ZY564" s="90"/>
      <c r="ZZ564" s="90"/>
      <c r="AAA564" s="90"/>
      <c r="AAB564" s="90"/>
      <c r="AAC564" s="90"/>
      <c r="AAD564" s="90"/>
      <c r="AAE564" s="90"/>
      <c r="AAF564" s="90"/>
      <c r="AAG564" s="90"/>
      <c r="AAH564" s="90"/>
      <c r="AAI564" s="90"/>
      <c r="AAJ564" s="90"/>
      <c r="AAK564" s="90"/>
      <c r="AAL564" s="90"/>
      <c r="AAM564" s="90"/>
      <c r="AAN564" s="90"/>
      <c r="AAO564" s="90"/>
      <c r="AAP564" s="90"/>
      <c r="AAQ564" s="90"/>
      <c r="AAR564" s="90"/>
      <c r="AAS564" s="90"/>
      <c r="AAT564" s="90"/>
      <c r="AAU564" s="90"/>
      <c r="AAV564" s="90"/>
      <c r="AAW564" s="90"/>
      <c r="AAX564" s="90"/>
      <c r="AAY564" s="90"/>
      <c r="AAZ564" s="90"/>
      <c r="ABA564" s="90"/>
      <c r="ABB564" s="90"/>
      <c r="ABC564" s="90"/>
      <c r="ABD564" s="90"/>
      <c r="ABE564" s="90"/>
      <c r="ABF564" s="90"/>
      <c r="ABG564" s="90"/>
      <c r="ABH564" s="90"/>
      <c r="ABI564" s="90"/>
      <c r="ABJ564" s="90"/>
      <c r="ABK564" s="90"/>
      <c r="ABL564" s="90"/>
      <c r="ABM564" s="90"/>
      <c r="ABN564" s="90"/>
      <c r="ABO564" s="90"/>
      <c r="ABP564" s="90"/>
      <c r="ABQ564" s="90"/>
      <c r="ABR564" s="90"/>
      <c r="ABS564" s="90"/>
      <c r="ABT564" s="90"/>
      <c r="ABU564" s="90"/>
      <c r="ABV564" s="90"/>
      <c r="ABW564" s="90"/>
      <c r="ABX564" s="90"/>
      <c r="ABY564" s="90"/>
      <c r="ABZ564" s="90"/>
      <c r="ACA564" s="90"/>
      <c r="ACB564" s="90"/>
      <c r="ACC564" s="90"/>
      <c r="ACD564" s="90"/>
      <c r="ACE564" s="90"/>
      <c r="ACF564" s="90"/>
      <c r="ACG564" s="90"/>
      <c r="ACH564" s="90"/>
      <c r="ACI564" s="90"/>
      <c r="ACJ564" s="90"/>
      <c r="ACK564" s="90"/>
      <c r="ACL564" s="90"/>
      <c r="ACM564" s="90"/>
      <c r="ACN564" s="90"/>
      <c r="ACO564" s="90"/>
      <c r="ACP564" s="90"/>
      <c r="ACQ564" s="90"/>
      <c r="ACR564" s="90"/>
      <c r="ACS564" s="90"/>
      <c r="ACT564" s="90"/>
      <c r="ACU564" s="90"/>
      <c r="ACV564" s="90"/>
      <c r="ACW564" s="90"/>
      <c r="ACX564" s="90"/>
      <c r="ACY564" s="90"/>
      <c r="ACZ564" s="90"/>
      <c r="ADA564" s="90"/>
      <c r="ADB564" s="90"/>
      <c r="ADC564" s="90"/>
      <c r="ADD564" s="90"/>
      <c r="ADE564" s="90"/>
      <c r="ADF564" s="90"/>
      <c r="ADG564" s="90"/>
      <c r="ADH564" s="90"/>
      <c r="ADI564" s="90"/>
      <c r="ADJ564" s="90"/>
      <c r="ADK564" s="90"/>
      <c r="ADL564" s="90"/>
      <c r="ADM564" s="90"/>
      <c r="ADN564" s="90"/>
      <c r="ADO564" s="90"/>
      <c r="ADP564" s="90"/>
      <c r="ADQ564" s="90"/>
      <c r="ADR564" s="90"/>
      <c r="ADS564" s="90"/>
      <c r="ADT564" s="90"/>
      <c r="ADU564" s="90"/>
      <c r="ADV564" s="90"/>
      <c r="ADW564" s="90"/>
      <c r="ADX564" s="90"/>
      <c r="ADY564" s="90"/>
      <c r="ADZ564" s="90"/>
      <c r="AEA564" s="90"/>
      <c r="AEB564" s="90"/>
      <c r="AEC564" s="90"/>
      <c r="AED564" s="90"/>
      <c r="AEE564" s="90"/>
      <c r="AEF564" s="90"/>
      <c r="AEG564" s="90"/>
      <c r="AEH564" s="90"/>
      <c r="AEI564" s="90"/>
      <c r="AEJ564" s="90"/>
      <c r="AEK564" s="90"/>
      <c r="AEL564" s="90"/>
      <c r="AEM564" s="90"/>
      <c r="AEN564" s="90"/>
      <c r="AEO564" s="90"/>
      <c r="AEP564" s="90"/>
      <c r="AEQ564" s="90"/>
      <c r="AER564" s="90"/>
      <c r="AES564" s="90"/>
      <c r="AET564" s="90"/>
      <c r="AEU564" s="90"/>
      <c r="AEV564" s="90"/>
      <c r="AEW564" s="90"/>
      <c r="AEX564" s="90"/>
      <c r="AEY564" s="90"/>
      <c r="AEZ564" s="90"/>
      <c r="AFA564" s="90"/>
      <c r="AFB564" s="90"/>
      <c r="AFC564" s="90"/>
      <c r="AFD564" s="90"/>
      <c r="AFE564" s="90"/>
      <c r="AFF564" s="90"/>
      <c r="AFG564" s="90"/>
      <c r="AFH564" s="90"/>
      <c r="AFI564" s="90"/>
      <c r="AFJ564" s="90"/>
      <c r="AFK564" s="90"/>
      <c r="AFL564" s="90"/>
      <c r="AFM564" s="90"/>
      <c r="AFN564" s="90"/>
      <c r="AFO564" s="90"/>
      <c r="AFP564" s="90"/>
      <c r="AFQ564" s="90"/>
      <c r="AFR564" s="90"/>
      <c r="AFS564" s="90"/>
      <c r="AFT564" s="90"/>
      <c r="AFU564" s="90"/>
      <c r="AFV564" s="90"/>
      <c r="AFW564" s="90"/>
      <c r="AFX564" s="90"/>
      <c r="AFY564" s="90"/>
      <c r="AFZ564" s="90"/>
      <c r="AGA564" s="90"/>
      <c r="AGB564" s="90"/>
      <c r="AGC564" s="90"/>
      <c r="AGD564" s="90"/>
      <c r="AGE564" s="90"/>
      <c r="AGF564" s="90"/>
      <c r="AGG564" s="90"/>
      <c r="AGH564" s="90"/>
      <c r="AGI564" s="90"/>
      <c r="AGJ564" s="90"/>
      <c r="AGK564" s="90"/>
      <c r="AGL564" s="90"/>
      <c r="AGM564" s="90"/>
      <c r="AGN564" s="90"/>
      <c r="AGO564" s="90"/>
      <c r="AGP564" s="90"/>
      <c r="AGQ564" s="90"/>
      <c r="AGR564" s="90"/>
      <c r="AGS564" s="90"/>
      <c r="AGT564" s="90"/>
      <c r="AGU564" s="90"/>
      <c r="AGV564" s="90"/>
      <c r="AGW564" s="90"/>
      <c r="AGX564" s="90"/>
      <c r="AGY564" s="90"/>
      <c r="AGZ564" s="90"/>
      <c r="AHA564" s="90"/>
      <c r="AHB564" s="90"/>
      <c r="AHC564" s="90"/>
      <c r="AHD564" s="90"/>
      <c r="AHE564" s="90"/>
      <c r="AHF564" s="90"/>
      <c r="AHG564" s="90"/>
      <c r="AHH564" s="90"/>
      <c r="AHI564" s="90"/>
      <c r="AHJ564" s="90"/>
      <c r="AHK564" s="90"/>
      <c r="AHL564" s="90"/>
      <c r="AHM564" s="90"/>
      <c r="AHN564" s="90"/>
      <c r="AHO564" s="90"/>
      <c r="AHP564" s="90"/>
      <c r="AHQ564" s="90"/>
      <c r="AHR564" s="90"/>
      <c r="AHS564" s="90"/>
      <c r="AHT564" s="90"/>
      <c r="AHU564" s="90"/>
      <c r="AHV564" s="90"/>
      <c r="AHW564" s="90"/>
      <c r="AHX564" s="90"/>
      <c r="AHY564" s="90"/>
      <c r="AHZ564" s="90"/>
      <c r="AIA564" s="90"/>
      <c r="AIB564" s="90"/>
      <c r="AIC564" s="90"/>
      <c r="AID564" s="90"/>
      <c r="AIE564" s="90"/>
      <c r="AIF564" s="90"/>
      <c r="AIG564" s="90"/>
      <c r="AIH564" s="90"/>
      <c r="AII564" s="90"/>
      <c r="AIJ564" s="90"/>
      <c r="AIK564" s="90"/>
      <c r="AIL564" s="90"/>
      <c r="AIM564" s="90"/>
      <c r="AIN564" s="90"/>
      <c r="AIO564" s="90"/>
      <c r="AIP564" s="90"/>
      <c r="AIQ564" s="90"/>
      <c r="AIR564" s="90"/>
      <c r="AIS564" s="90"/>
      <c r="AIT564" s="90"/>
      <c r="AIU564" s="90"/>
      <c r="AIV564" s="90"/>
      <c r="AIW564" s="90"/>
      <c r="AIX564" s="90"/>
      <c r="AIY564" s="90"/>
      <c r="AIZ564" s="90"/>
      <c r="AJA564" s="90"/>
      <c r="AJB564" s="90"/>
      <c r="AJC564" s="90"/>
      <c r="AJD564" s="90"/>
      <c r="AJE564" s="90"/>
      <c r="AJF564" s="90"/>
      <c r="AJG564" s="90"/>
      <c r="AJH564" s="90"/>
      <c r="AJI564" s="90"/>
      <c r="AJJ564" s="90"/>
      <c r="AJK564" s="90"/>
      <c r="AJL564" s="90"/>
      <c r="AJM564" s="90"/>
      <c r="AJN564" s="90"/>
      <c r="AJO564" s="90"/>
      <c r="AJP564" s="90"/>
      <c r="AJQ564" s="90"/>
      <c r="AJR564" s="90"/>
      <c r="AJS564" s="90"/>
      <c r="AJT564" s="90"/>
      <c r="AJU564" s="90"/>
      <c r="AJV564" s="90"/>
      <c r="AJW564" s="90"/>
      <c r="AJX564" s="90"/>
      <c r="AJY564" s="90"/>
      <c r="AJZ564" s="90"/>
      <c r="AKA564" s="90"/>
      <c r="AKB564" s="90"/>
      <c r="AKC564" s="90"/>
      <c r="AKD564" s="90"/>
      <c r="AKE564" s="90"/>
      <c r="AKF564" s="90"/>
      <c r="AKG564" s="90"/>
      <c r="AKH564" s="90"/>
      <c r="AKI564" s="90"/>
      <c r="AKJ564" s="90"/>
      <c r="AKK564" s="90"/>
      <c r="AKL564" s="90"/>
      <c r="AKM564" s="90"/>
      <c r="AKN564" s="90"/>
      <c r="AKO564" s="90"/>
      <c r="AKP564" s="90"/>
      <c r="AKQ564" s="90"/>
      <c r="AKR564" s="90"/>
      <c r="AKS564" s="90"/>
      <c r="AKT564" s="90"/>
      <c r="AKU564" s="90"/>
      <c r="AKV564" s="90"/>
      <c r="AKW564" s="90"/>
      <c r="AKX564" s="90"/>
      <c r="AKY564" s="90"/>
      <c r="AKZ564" s="90"/>
      <c r="ALA564" s="90"/>
      <c r="ALB564" s="90"/>
      <c r="ALC564" s="90"/>
      <c r="ALD564" s="90"/>
      <c r="ALE564" s="90"/>
      <c r="ALF564" s="90"/>
      <c r="ALG564" s="90"/>
      <c r="ALH564" s="90"/>
      <c r="ALI564" s="90"/>
      <c r="ALJ564" s="90"/>
      <c r="ALK564" s="90"/>
      <c r="ALL564" s="90"/>
      <c r="ALM564" s="90"/>
      <c r="ALN564" s="90"/>
      <c r="ALO564" s="90"/>
      <c r="ALP564" s="90"/>
      <c r="ALQ564" s="90"/>
      <c r="ALR564" s="90"/>
      <c r="ALS564" s="90"/>
      <c r="ALT564" s="90"/>
      <c r="ALU564" s="90"/>
      <c r="ALV564" s="90"/>
      <c r="ALW564" s="90"/>
      <c r="ALX564" s="90"/>
      <c r="ALY564" s="90"/>
      <c r="ALZ564" s="90"/>
      <c r="AMA564" s="90"/>
      <c r="AMB564" s="90"/>
      <c r="AMC564" s="90"/>
      <c r="AMD564" s="90"/>
      <c r="AME564" s="90"/>
      <c r="AMF564" s="90"/>
      <c r="AMG564" s="90"/>
      <c r="AMH564" s="90"/>
    </row>
    <row r="565" spans="1:1022" ht="111" customHeight="1">
      <c r="A565" s="430">
        <v>159</v>
      </c>
      <c r="B565" s="519" t="s">
        <v>712</v>
      </c>
      <c r="C565" s="519" t="s">
        <v>713</v>
      </c>
      <c r="D565" s="519" t="s">
        <v>840</v>
      </c>
      <c r="E565" s="519" t="s">
        <v>841</v>
      </c>
      <c r="F565" s="427"/>
      <c r="G565" s="522"/>
      <c r="H565" s="368"/>
      <c r="I565" s="425"/>
      <c r="J565" s="136" t="s">
        <v>735</v>
      </c>
      <c r="K565" s="115" t="s">
        <v>2468</v>
      </c>
      <c r="L565" s="369"/>
      <c r="M565" s="425"/>
      <c r="N565" s="374"/>
      <c r="O565" s="369"/>
      <c r="P565" s="391"/>
      <c r="Q565" s="385"/>
      <c r="R565" s="393"/>
      <c r="S565" s="394"/>
      <c r="T565" s="385"/>
      <c r="U565" s="404"/>
      <c r="V565" s="136" t="s">
        <v>112</v>
      </c>
      <c r="W565" s="116" t="s">
        <v>2469</v>
      </c>
      <c r="X565" s="117" t="s">
        <v>2470</v>
      </c>
      <c r="Y565" s="118" t="s">
        <v>2459</v>
      </c>
      <c r="Z565" s="119" t="s">
        <v>853</v>
      </c>
      <c r="AA565" s="120" t="str">
        <f t="shared" si="774"/>
        <v>Probabilidad</v>
      </c>
      <c r="AB565" s="121" t="s">
        <v>727</v>
      </c>
      <c r="AC565" s="121" t="s">
        <v>728</v>
      </c>
      <c r="AD565" s="122" t="str">
        <f t="shared" si="772"/>
        <v>40%</v>
      </c>
      <c r="AE565" s="121" t="s">
        <v>729</v>
      </c>
      <c r="AF565" s="121" t="s">
        <v>730</v>
      </c>
      <c r="AG565" s="121" t="s">
        <v>731</v>
      </c>
      <c r="AH565" s="123">
        <f>IFERROR(IF(AND(AA564="Probabilidad",AA565="Probabilidad"),(AI564-(+AI564*AD565)),IF(AND(AA565="Probabilidad",AA564="Impacto"),(AI564-(+AI564*AD565)),IF(AA565="Impacto",AI564,""))),"")</f>
        <v>0.14399999999999999</v>
      </c>
      <c r="AI565" s="122">
        <f t="shared" si="773"/>
        <v>0.14399999999999999</v>
      </c>
      <c r="AJ565" s="387"/>
      <c r="AK565" s="388"/>
      <c r="AL565" s="124">
        <f t="shared" si="770"/>
        <v>0.2</v>
      </c>
      <c r="AM565" s="389"/>
      <c r="AN565" s="388"/>
      <c r="AO565" s="384"/>
      <c r="AP565" s="367"/>
      <c r="AQ565" s="120" t="s">
        <v>118</v>
      </c>
      <c r="AR565" s="134" t="s">
        <v>94</v>
      </c>
      <c r="AS565" s="134" t="s">
        <v>94</v>
      </c>
      <c r="AT565" s="134" t="s">
        <v>94</v>
      </c>
      <c r="AU565" s="134" t="s">
        <v>94</v>
      </c>
      <c r="AV565" s="371"/>
      <c r="AW565" s="142" t="s">
        <v>112</v>
      </c>
      <c r="AX565" s="253" t="s">
        <v>2866</v>
      </c>
      <c r="AY565" s="273" t="s">
        <v>3655</v>
      </c>
      <c r="AZ565" s="273" t="s">
        <v>3656</v>
      </c>
      <c r="BA565" s="143" t="s">
        <v>118</v>
      </c>
      <c r="BB565" s="128"/>
      <c r="BC565" s="128"/>
      <c r="BD565" s="128"/>
      <c r="BE565" s="421"/>
      <c r="BF565" s="423"/>
      <c r="BG565" s="423"/>
      <c r="BH565" s="131"/>
    </row>
    <row r="566" spans="1:1022" ht="175.5" customHeight="1">
      <c r="A566" s="430">
        <v>159</v>
      </c>
      <c r="B566" s="519" t="s">
        <v>712</v>
      </c>
      <c r="C566" s="519" t="s">
        <v>713</v>
      </c>
      <c r="D566" s="519" t="s">
        <v>840</v>
      </c>
      <c r="E566" s="519" t="s">
        <v>841</v>
      </c>
      <c r="F566" s="427"/>
      <c r="G566" s="522"/>
      <c r="H566" s="368"/>
      <c r="I566" s="425"/>
      <c r="J566" s="136" t="s">
        <v>741</v>
      </c>
      <c r="K566" s="115" t="s">
        <v>2471</v>
      </c>
      <c r="L566" s="369"/>
      <c r="M566" s="425"/>
      <c r="N566" s="374"/>
      <c r="O566" s="369"/>
      <c r="P566" s="391"/>
      <c r="Q566" s="385"/>
      <c r="R566" s="393"/>
      <c r="S566" s="394"/>
      <c r="T566" s="385"/>
      <c r="U566" s="404"/>
      <c r="V566" s="136" t="s">
        <v>124</v>
      </c>
      <c r="W566" s="116" t="s">
        <v>2472</v>
      </c>
      <c r="X566" s="117" t="s">
        <v>2473</v>
      </c>
      <c r="Y566" s="118" t="s">
        <v>2459</v>
      </c>
      <c r="Z566" s="152" t="s">
        <v>2474</v>
      </c>
      <c r="AA566" s="120" t="str">
        <f t="shared" si="774"/>
        <v>Probabilidad</v>
      </c>
      <c r="AB566" s="121" t="s">
        <v>740</v>
      </c>
      <c r="AC566" s="121" t="s">
        <v>728</v>
      </c>
      <c r="AD566" s="122" t="str">
        <f t="shared" si="772"/>
        <v>30%</v>
      </c>
      <c r="AE566" s="121" t="s">
        <v>729</v>
      </c>
      <c r="AF566" s="121" t="s">
        <v>730</v>
      </c>
      <c r="AG566" s="121" t="s">
        <v>731</v>
      </c>
      <c r="AH566" s="123">
        <f t="shared" ref="AH566:AH570" si="782">IFERROR(IF(AND(AA565="Probabilidad",AA566="Probabilidad"),(AI565-(+AI565*AD566)),IF(AND(AA566="Probabilidad",AA565="Impacto"),(AI565-(+AI565*AD566)),IF(AA566="Impacto",AI565,""))),"")</f>
        <v>0.1008</v>
      </c>
      <c r="AI566" s="122">
        <f t="shared" si="773"/>
        <v>0.1008</v>
      </c>
      <c r="AJ566" s="387"/>
      <c r="AK566" s="388"/>
      <c r="AL566" s="124">
        <f t="shared" si="770"/>
        <v>0.2</v>
      </c>
      <c r="AM566" s="389"/>
      <c r="AN566" s="388"/>
      <c r="AO566" s="384"/>
      <c r="AP566" s="367"/>
      <c r="AQ566" s="120" t="s">
        <v>128</v>
      </c>
      <c r="AR566" s="134" t="s">
        <v>94</v>
      </c>
      <c r="AS566" s="134" t="s">
        <v>94</v>
      </c>
      <c r="AT566" s="134" t="s">
        <v>94</v>
      </c>
      <c r="AU566" s="134" t="s">
        <v>94</v>
      </c>
      <c r="AV566" s="371"/>
      <c r="AW566" s="142" t="s">
        <v>124</v>
      </c>
      <c r="AX566" s="276" t="s">
        <v>2866</v>
      </c>
      <c r="AY566" s="277" t="s">
        <v>3580</v>
      </c>
      <c r="AZ566" s="277" t="s">
        <v>3581</v>
      </c>
      <c r="BA566" s="143" t="s">
        <v>128</v>
      </c>
      <c r="BB566" s="258"/>
      <c r="BC566" s="258" t="s">
        <v>94</v>
      </c>
      <c r="BD566" s="258" t="s">
        <v>94</v>
      </c>
      <c r="BE566" s="421"/>
      <c r="BF566" s="423"/>
      <c r="BG566" s="423"/>
      <c r="BH566" s="131"/>
    </row>
    <row r="567" spans="1:1022" ht="107.25" customHeight="1">
      <c r="A567" s="430">
        <v>159</v>
      </c>
      <c r="B567" s="519" t="s">
        <v>712</v>
      </c>
      <c r="C567" s="519" t="s">
        <v>713</v>
      </c>
      <c r="D567" s="519" t="s">
        <v>840</v>
      </c>
      <c r="E567" s="519" t="s">
        <v>841</v>
      </c>
      <c r="F567" s="427"/>
      <c r="G567" s="522"/>
      <c r="H567" s="368"/>
      <c r="I567" s="425"/>
      <c r="J567" s="136" t="s">
        <v>749</v>
      </c>
      <c r="K567" s="115" t="s">
        <v>2475</v>
      </c>
      <c r="L567" s="369"/>
      <c r="M567" s="425"/>
      <c r="N567" s="374"/>
      <c r="O567" s="369"/>
      <c r="P567" s="391"/>
      <c r="Q567" s="385"/>
      <c r="R567" s="393"/>
      <c r="S567" s="394"/>
      <c r="T567" s="385"/>
      <c r="U567" s="404"/>
      <c r="V567" s="136" t="s">
        <v>131</v>
      </c>
      <c r="W567" s="116" t="s">
        <v>2476</v>
      </c>
      <c r="X567" s="117" t="s">
        <v>2477</v>
      </c>
      <c r="Y567" s="118" t="s">
        <v>2459</v>
      </c>
      <c r="Z567" s="119" t="s">
        <v>853</v>
      </c>
      <c r="AA567" s="120" t="str">
        <f t="shared" si="774"/>
        <v>Probabilidad</v>
      </c>
      <c r="AB567" s="121" t="s">
        <v>740</v>
      </c>
      <c r="AC567" s="121" t="s">
        <v>728</v>
      </c>
      <c r="AD567" s="122" t="str">
        <f t="shared" si="772"/>
        <v>30%</v>
      </c>
      <c r="AE567" s="121" t="s">
        <v>729</v>
      </c>
      <c r="AF567" s="121" t="s">
        <v>730</v>
      </c>
      <c r="AG567" s="121" t="s">
        <v>731</v>
      </c>
      <c r="AH567" s="123">
        <f t="shared" si="782"/>
        <v>7.0559999999999998E-2</v>
      </c>
      <c r="AI567" s="122">
        <f t="shared" si="773"/>
        <v>7.0559999999999998E-2</v>
      </c>
      <c r="AJ567" s="387"/>
      <c r="AK567" s="388"/>
      <c r="AL567" s="124">
        <f t="shared" si="770"/>
        <v>0.2</v>
      </c>
      <c r="AM567" s="389"/>
      <c r="AN567" s="388"/>
      <c r="AO567" s="384"/>
      <c r="AP567" s="367"/>
      <c r="AQ567" s="120" t="s">
        <v>136</v>
      </c>
      <c r="AR567" s="134" t="s">
        <v>94</v>
      </c>
      <c r="AS567" s="134" t="s">
        <v>94</v>
      </c>
      <c r="AT567" s="134" t="s">
        <v>94</v>
      </c>
      <c r="AU567" s="134" t="s">
        <v>94</v>
      </c>
      <c r="AV567" s="371"/>
      <c r="AW567" s="142" t="s">
        <v>131</v>
      </c>
      <c r="AX567" s="253" t="s">
        <v>2866</v>
      </c>
      <c r="AY567" s="314" t="s">
        <v>2968</v>
      </c>
      <c r="AZ567" s="273" t="s">
        <v>2969</v>
      </c>
      <c r="BA567" s="143" t="s">
        <v>136</v>
      </c>
      <c r="BB567" s="128"/>
      <c r="BC567" s="128"/>
      <c r="BD567" s="128"/>
      <c r="BE567" s="421"/>
      <c r="BF567" s="423"/>
      <c r="BG567" s="423"/>
      <c r="BH567" s="131"/>
    </row>
    <row r="568" spans="1:1022" ht="33" customHeight="1">
      <c r="A568" s="430">
        <v>159</v>
      </c>
      <c r="B568" s="519" t="s">
        <v>712</v>
      </c>
      <c r="C568" s="519" t="s">
        <v>713</v>
      </c>
      <c r="D568" s="519" t="s">
        <v>840</v>
      </c>
      <c r="E568" s="519" t="s">
        <v>841</v>
      </c>
      <c r="F568" s="427"/>
      <c r="G568" s="522"/>
      <c r="H568" s="368"/>
      <c r="I568" s="425"/>
      <c r="J568" s="136" t="s">
        <v>756</v>
      </c>
      <c r="K568" s="115" t="s">
        <v>2478</v>
      </c>
      <c r="L568" s="369"/>
      <c r="M568" s="425"/>
      <c r="N568" s="374"/>
      <c r="O568" s="369"/>
      <c r="P568" s="391"/>
      <c r="Q568" s="385"/>
      <c r="R568" s="393"/>
      <c r="S568" s="394"/>
      <c r="T568" s="385"/>
      <c r="U568" s="404"/>
      <c r="V568" s="136" t="s">
        <v>139</v>
      </c>
      <c r="W568" s="116"/>
      <c r="X568" s="117"/>
      <c r="Y568" s="118"/>
      <c r="Z568" s="116"/>
      <c r="AA568" s="120" t="str">
        <f t="shared" si="774"/>
        <v/>
      </c>
      <c r="AB568" s="121"/>
      <c r="AC568" s="121"/>
      <c r="AD568" s="122" t="str">
        <f t="shared" si="772"/>
        <v/>
      </c>
      <c r="AE568" s="121"/>
      <c r="AF568" s="121"/>
      <c r="AG568" s="121"/>
      <c r="AH568" s="123" t="str">
        <f t="shared" si="782"/>
        <v/>
      </c>
      <c r="AI568" s="122" t="str">
        <f t="shared" si="773"/>
        <v/>
      </c>
      <c r="AJ568" s="387"/>
      <c r="AK568" s="388"/>
      <c r="AL568" s="124" t="str">
        <f t="shared" si="770"/>
        <v/>
      </c>
      <c r="AM568" s="389"/>
      <c r="AN568" s="388"/>
      <c r="AO568" s="384"/>
      <c r="AP568" s="367"/>
      <c r="AQ568" s="120" t="s">
        <v>145</v>
      </c>
      <c r="AR568" s="119"/>
      <c r="AS568" s="119"/>
      <c r="AT568" s="126"/>
      <c r="AU568" s="119"/>
      <c r="AV568" s="371"/>
      <c r="AW568" s="142" t="s">
        <v>139</v>
      </c>
      <c r="AX568" s="128"/>
      <c r="AY568" s="129"/>
      <c r="AZ568" s="130"/>
      <c r="BA568" s="143" t="s">
        <v>145</v>
      </c>
      <c r="BB568" s="128"/>
      <c r="BC568" s="128"/>
      <c r="BD568" s="128"/>
      <c r="BE568" s="421"/>
      <c r="BF568" s="423"/>
      <c r="BG568" s="423"/>
      <c r="BH568" s="131"/>
    </row>
    <row r="569" spans="1:1022" ht="49.5" customHeight="1">
      <c r="A569" s="430">
        <v>159</v>
      </c>
      <c r="B569" s="519" t="s">
        <v>712</v>
      </c>
      <c r="C569" s="519" t="s">
        <v>713</v>
      </c>
      <c r="D569" s="519" t="s">
        <v>840</v>
      </c>
      <c r="E569" s="519" t="s">
        <v>841</v>
      </c>
      <c r="F569" s="427"/>
      <c r="G569" s="522"/>
      <c r="H569" s="368"/>
      <c r="I569" s="425"/>
      <c r="J569" s="136" t="s">
        <v>757</v>
      </c>
      <c r="K569" s="115" t="s">
        <v>2479</v>
      </c>
      <c r="L569" s="369"/>
      <c r="M569" s="425"/>
      <c r="N569" s="374"/>
      <c r="O569" s="369"/>
      <c r="P569" s="391"/>
      <c r="Q569" s="385"/>
      <c r="R569" s="393"/>
      <c r="S569" s="394"/>
      <c r="T569" s="385"/>
      <c r="U569" s="404"/>
      <c r="V569" s="136" t="s">
        <v>150</v>
      </c>
      <c r="W569" s="116"/>
      <c r="X569" s="117"/>
      <c r="Y569" s="118"/>
      <c r="Z569" s="116"/>
      <c r="AA569" s="120" t="str">
        <f t="shared" si="774"/>
        <v/>
      </c>
      <c r="AB569" s="121"/>
      <c r="AC569" s="121"/>
      <c r="AD569" s="122" t="str">
        <f t="shared" si="772"/>
        <v/>
      </c>
      <c r="AE569" s="121"/>
      <c r="AF569" s="121"/>
      <c r="AG569" s="121"/>
      <c r="AH569" s="123" t="str">
        <f t="shared" si="782"/>
        <v/>
      </c>
      <c r="AI569" s="122" t="str">
        <f t="shared" si="773"/>
        <v/>
      </c>
      <c r="AJ569" s="387"/>
      <c r="AK569" s="388"/>
      <c r="AL569" s="124" t="str">
        <f t="shared" si="770"/>
        <v/>
      </c>
      <c r="AM569" s="389"/>
      <c r="AN569" s="388"/>
      <c r="AO569" s="384"/>
      <c r="AP569" s="367"/>
      <c r="AQ569" s="120" t="s">
        <v>155</v>
      </c>
      <c r="AR569" s="119"/>
      <c r="AS569" s="119"/>
      <c r="AT569" s="126"/>
      <c r="AU569" s="119"/>
      <c r="AV569" s="371"/>
      <c r="AW569" s="142" t="s">
        <v>150</v>
      </c>
      <c r="AX569" s="128"/>
      <c r="AY569" s="129"/>
      <c r="AZ569" s="130"/>
      <c r="BA569" s="143" t="s">
        <v>155</v>
      </c>
      <c r="BB569" s="128"/>
      <c r="BC569" s="128"/>
      <c r="BD569" s="128"/>
      <c r="BE569" s="421"/>
      <c r="BF569" s="423"/>
      <c r="BG569" s="423"/>
      <c r="BH569" s="131"/>
    </row>
    <row r="570" spans="1:1022" ht="33" customHeight="1">
      <c r="A570" s="431">
        <v>159</v>
      </c>
      <c r="B570" s="520" t="s">
        <v>712</v>
      </c>
      <c r="C570" s="520" t="s">
        <v>713</v>
      </c>
      <c r="D570" s="520" t="s">
        <v>840</v>
      </c>
      <c r="E570" s="520" t="s">
        <v>841</v>
      </c>
      <c r="F570" s="427"/>
      <c r="G570" s="522"/>
      <c r="H570" s="368"/>
      <c r="I570" s="425"/>
      <c r="J570" s="136" t="s">
        <v>758</v>
      </c>
      <c r="K570" s="115" t="s">
        <v>2480</v>
      </c>
      <c r="L570" s="369"/>
      <c r="M570" s="425"/>
      <c r="N570" s="374"/>
      <c r="O570" s="369"/>
      <c r="P570" s="392"/>
      <c r="Q570" s="385"/>
      <c r="R570" s="393"/>
      <c r="S570" s="394"/>
      <c r="T570" s="385"/>
      <c r="U570" s="405"/>
      <c r="V570" s="136" t="s">
        <v>161</v>
      </c>
      <c r="W570" s="116"/>
      <c r="X570" s="117"/>
      <c r="Y570" s="118"/>
      <c r="Z570" s="116"/>
      <c r="AA570" s="120" t="str">
        <f t="shared" si="774"/>
        <v/>
      </c>
      <c r="AB570" s="121"/>
      <c r="AC570" s="121"/>
      <c r="AD570" s="122" t="str">
        <f t="shared" si="772"/>
        <v/>
      </c>
      <c r="AE570" s="121"/>
      <c r="AF570" s="121"/>
      <c r="AG570" s="121"/>
      <c r="AH570" s="123" t="str">
        <f t="shared" si="782"/>
        <v/>
      </c>
      <c r="AI570" s="122" t="str">
        <f t="shared" si="773"/>
        <v/>
      </c>
      <c r="AJ570" s="387"/>
      <c r="AK570" s="388"/>
      <c r="AL570" s="124" t="str">
        <f t="shared" si="770"/>
        <v/>
      </c>
      <c r="AM570" s="389"/>
      <c r="AN570" s="388"/>
      <c r="AO570" s="384"/>
      <c r="AP570" s="367"/>
      <c r="AQ570" s="120" t="s">
        <v>162</v>
      </c>
      <c r="AR570" s="119"/>
      <c r="AS570" s="119"/>
      <c r="AT570" s="126"/>
      <c r="AU570" s="119"/>
      <c r="AV570" s="372"/>
      <c r="AW570" s="142" t="s">
        <v>161</v>
      </c>
      <c r="AX570" s="128"/>
      <c r="AY570" s="129"/>
      <c r="AZ570" s="130"/>
      <c r="BA570" s="143" t="s">
        <v>162</v>
      </c>
      <c r="BB570" s="128"/>
      <c r="BC570" s="128"/>
      <c r="BD570" s="128"/>
      <c r="BE570" s="421"/>
      <c r="BF570" s="423"/>
      <c r="BG570" s="423"/>
      <c r="BH570" s="131"/>
    </row>
    <row r="571" spans="1:1022" s="144" customFormat="1" ht="112.5" customHeight="1">
      <c r="A571" s="429">
        <v>160</v>
      </c>
      <c r="B571" s="432" t="s">
        <v>712</v>
      </c>
      <c r="C571" s="367" t="s">
        <v>713</v>
      </c>
      <c r="D571" s="432" t="s">
        <v>840</v>
      </c>
      <c r="E571" s="432" t="s">
        <v>841</v>
      </c>
      <c r="F571" s="427" t="s">
        <v>842</v>
      </c>
      <c r="G571" s="367" t="s">
        <v>2448</v>
      </c>
      <c r="H571" s="368" t="str">
        <f>IF(B571="Seguridad_Información","Posibilidad de "&amp;C571&amp;"con "&amp;M571&amp;" "&amp;"por"&amp;" "&amp;I571&amp;" "&amp;"debido a"&amp;" "&amp;L571,"Posibilidad de"&amp;" "&amp;M571&amp;" "&amp;"por"&amp;" "&amp;I571&amp;" debido a"&amp;" "&amp;L571)</f>
        <v>Posibilidad de Afectación Económica y Reputacional por sanciones de organismos de control debido a incumplimiento de deberes legales en la administración de cajas menores</v>
      </c>
      <c r="I571" s="369" t="s">
        <v>2481</v>
      </c>
      <c r="J571" s="136" t="s">
        <v>717</v>
      </c>
      <c r="K571" s="115" t="s">
        <v>2482</v>
      </c>
      <c r="L571" s="369" t="s">
        <v>2483</v>
      </c>
      <c r="M571" s="425" t="s">
        <v>763</v>
      </c>
      <c r="N571" s="373" t="s">
        <v>2484</v>
      </c>
      <c r="O571" s="369" t="s">
        <v>1080</v>
      </c>
      <c r="P571" s="390" t="str">
        <f>IF(OR($O571=[3]Tabla_Probabilidad!$D$30,$O571=[3]Tabla_Probabilidad!$D$32,$O571=[3]Tabla_Probabilidad!$J$32),"Muy Baja",IF(OR($O571=[3]Tabla_Probabilidad!$E$30,$O571=[3]Tabla_Probabilidad!$E$32,$O571=[3]Tabla_Probabilidad!$K$32),"Baja",IF(OR($O571=[3]Tabla_Probabilidad!$F$30,$O571=[3]Tabla_Probabilidad!$F$32,$O571=[3]Tabla_Probabilidad!$L$32),"Media",IF(OR($O571=[3]Tabla_Probabilidad!$G$30,$O571=[3]Tabla_Probabilidad!$G$32,$O571=[3]Tabla_Probabilidad!$M$32),"Alta",IF(OR($O571=[3]Tabla_Probabilidad!$H$30,$O571=[3]Tabla_Probabilidad!$H$32,$O571=[3]Tabla_Probabilidad!$N$32),"Muy Alta","")))))</f>
        <v>Baja</v>
      </c>
      <c r="Q571" s="385">
        <f t="shared" ref="Q571" si="783">IF(P571="","",IF(P571="Muy Baja",0.2,IF(P571="Baja",0.4,IF(P571="Media",0.6,IF(P571="Alta",0.8,IF(P571="Muy Alta",1,))))))</f>
        <v>0.4</v>
      </c>
      <c r="R571" s="393" t="s">
        <v>1447</v>
      </c>
      <c r="S571" s="394" t="str">
        <f>IF(OR($R571=[3]Tabla_Impacto!$D$24,$R571=[3]Tabla_Impacto!$D$27,$R571=[3]Tabla_Impacto!$J$24,$R571=[3]Tabla_Impacto!$P$26,$R571=[3]Tabla_Impacto!$V$26,$R571=[3]Tabla_Impacto!$AB$26),"Leve",IF(OR($R571=[3]Tabla_Impacto!$E$24,$R571=[3]Tabla_Impacto!$E$27,$R571=[3]Tabla_Impacto!$K$24,$R571=[3]Tabla_Impacto!$Q$26,$R571=[3]Tabla_Impacto!$W$26,$R571=[3]Tabla_Impacto!$AC$26),"Menor",IF(OR($R571=[3]Tabla_Impacto!$F$24,$R571=[3]Tabla_Impacto!$F$27,$R571=[3]Tabla_Impacto!$L$24,$R571=[3]Tabla_Impacto!$R$26,$R571=[3]Tabla_Impacto!$X$26,$R571=[3]Tabla_Impacto!$AD$26),"Moderado",IF(OR($R571=[3]Tabla_Impacto!$G$24,$R571=[3]Tabla_Impacto!$G$27,$R571=[3]Tabla_Impacto!$M$24,$R571=[3]Tabla_Impacto!$S$26,$R571=[3]Tabla_Impacto!$Y$26,$R571=[3]Tabla_Impacto!$AE$26),"Mayor",IF(OR($R571=[3]Tabla_Impacto!$H$24,$R571=[3]Tabla_Impacto!$H$27,$R571=[3]Tabla_Impacto!$N$24,$R571=[3]Tabla_Impacto!$T$26,$R571=[3]Tabla_Impacto!$Z$26,$R571=[3]Tabla_Impacto!$AF$26),"Catastrófico","")))))</f>
        <v>Leve</v>
      </c>
      <c r="T571" s="385">
        <f t="shared" ref="T571" si="784">IF(S571="","",IF(S571="Leve",0.2,IF(S571="Menor",0.4,IF(S571="Moderado",0.6,IF(S571="Mayor",0.8,IF(S571="Catastrófico",1,))))))</f>
        <v>0.2</v>
      </c>
      <c r="U571" s="386" t="str">
        <f t="shared" ref="U571" si="785">IF(OR(AND(P571="Muy Baja",S571="Leve"),AND(P571="Muy Baja",S571="Menor"),AND(P571="Baja",S571="Leve")),"Bajo",IF(OR(AND(P571="Muy baja",S571="Moderado"),AND(P571="Baja",S571="Menor"),AND(P571="Baja",S571="Moderado"),AND(P571="Media",S571="Leve"),AND(P571="Media",S571="Menor"),AND(P571="Media",S571="Moderado"),AND(P571="Alta",S571="Leve"),AND(P571="Alta",S571="Menor")),"Moderado",IF(OR(AND(P571="Muy Baja",S571="Mayor"),AND(P571="Baja",S571="Mayor"),AND(P571="Media",S571="Mayor"),AND(P571="Alta",S571="Moderado"),AND(P571="Alta",S571="Mayor"),AND(P571="Muy Alta",S571="Leve"),AND(P571="Muy Alta",S571="Menor"),AND(P571="Muy Alta",S571="Moderado"),AND(P571="Muy Alta",S571="Mayor")),"Alto",IF(OR(AND(P571="Muy Baja",S571="Catastrófico"),AND(P571="Baja",S571="Catastrófico"),AND(P571="Media",S571="Catastrófico"),AND(P571="Alta",S571="Catastrófico"),AND(P571="Muy Alta",S571="Catastrófico")),"Extremo",""))))</f>
        <v>Bajo</v>
      </c>
      <c r="V571" s="136" t="s">
        <v>91</v>
      </c>
      <c r="W571" s="116" t="s">
        <v>2485</v>
      </c>
      <c r="X571" s="117" t="s">
        <v>2486</v>
      </c>
      <c r="Y571" s="118" t="s">
        <v>2459</v>
      </c>
      <c r="Z571" s="152" t="s">
        <v>2474</v>
      </c>
      <c r="AA571" s="120" t="str">
        <f t="shared" si="774"/>
        <v>Probabilidad</v>
      </c>
      <c r="AB571" s="121" t="s">
        <v>727</v>
      </c>
      <c r="AC571" s="121" t="s">
        <v>728</v>
      </c>
      <c r="AD571" s="122" t="str">
        <f t="shared" si="772"/>
        <v>40%</v>
      </c>
      <c r="AE571" s="121" t="s">
        <v>954</v>
      </c>
      <c r="AF571" s="121" t="s">
        <v>730</v>
      </c>
      <c r="AG571" s="121" t="s">
        <v>731</v>
      </c>
      <c r="AH571" s="123">
        <f>IFERROR(IF(AA571="Probabilidad",(Q571-(+Q571*AD571)),IF(AA571="Impacto",Q571,"")),"")</f>
        <v>0.24</v>
      </c>
      <c r="AI571" s="122">
        <f t="shared" si="773"/>
        <v>0.24</v>
      </c>
      <c r="AJ571" s="387" t="str">
        <f t="shared" ref="AJ571" si="786">IFERROR(IF(AK571="","",IF(AK571&lt;=0.2,"Muy Baja",IF(AK571&lt;=0.4,"Baja",IF(AK571&lt;=0.6,"Media",IF(AK571&lt;=0.8,"Alta","Muy Alta"))))),"")</f>
        <v>Muy Baja</v>
      </c>
      <c r="AK571" s="388">
        <f t="shared" ref="AK571" si="787">IFERROR(LOOKUP(MAX(AI571:AI577)+1,(AI571:AI577)),"")</f>
        <v>8.231999999999999E-2</v>
      </c>
      <c r="AL571" s="124">
        <f>IFERROR(IF(AA571="Impacto",(T571-(+T571*AD571)),IF(AA571="Probabilidad",T571,"")),"")</f>
        <v>0.2</v>
      </c>
      <c r="AM571" s="389" t="str">
        <f t="shared" ref="AM571" si="788">IFERROR(IF(AN571="","",IF(AN571&lt;=0.2,"Leve",IF(AN571&lt;=0.4,"Menor",IF(AN571&lt;=0.6,"Moderado",IF(AN571&lt;=0.8,"Mayor","Catastrófico"))))),"")</f>
        <v>Leve</v>
      </c>
      <c r="AN571" s="388">
        <f t="shared" ref="AN571" si="789">IFERROR(LOOKUP(MAX(AL571:AL577)+1,(AL571:AL577)),"")</f>
        <v>0.2</v>
      </c>
      <c r="AO571" s="384" t="str">
        <f t="shared" ref="AO571" si="790">IFERROR(IF(OR(AND(AJ571="Muy Baja",AM571="Leve"),AND(AJ571="Muy Baja",AM571="Menor"),AND(AJ571="Baja",AM571="Leve")),"Bajo",IF(OR(AND(AJ571="Muy baja",AM571="Moderado"),AND(AJ571="Baja",AM571="Menor"),AND(AJ571="Baja",AM571="Moderado"),AND(AJ571="Media",AM571="Leve"),AND(AJ571="Media",AM571="Menor"),AND(AJ571="Media",AM571="Moderado"),AND(AJ571="Alta",AM571="Leve"),AND(AJ571="Alta",AM571="Menor")),"Moderado",IF(OR(AND(AJ571="Muy Baja",AM571="Mayor"),AND(AJ571="Baja",AM571="Mayor"),AND(AJ571="Media",AM571="Mayor"),AND(AJ571="Alta",AM571="Moderado"),AND(AJ571="Alta",AM571="Mayor"),AND(AJ571="Muy Alta",AM571="Leve"),AND(AJ571="Muy Alta",AM571="Menor"),AND(AJ571="Muy Alta",AM571="Moderado"),AND(AJ571="Muy Alta",AM571="Mayor")),"Alto",IF(OR(AND(AJ571="Muy Baja",AM571="Catastrófico"),AND(AJ571="Baja",AM571="Catastrófico"),AND(AJ571="Media",AM571="Catastrófico"),AND(AJ571="Alta",AM571="Catastrófico"),AND(AJ571="Muy Alta",AM571="Catastrófico")),"Extremo","")))),"")</f>
        <v>Bajo</v>
      </c>
      <c r="AP571" s="367" t="s">
        <v>821</v>
      </c>
      <c r="AQ571" s="120" t="s">
        <v>105</v>
      </c>
      <c r="AR571" s="134" t="s">
        <v>94</v>
      </c>
      <c r="AS571" s="134" t="s">
        <v>94</v>
      </c>
      <c r="AT571" s="134" t="s">
        <v>94</v>
      </c>
      <c r="AU571" s="134" t="s">
        <v>94</v>
      </c>
      <c r="AV571" s="370" t="s">
        <v>2487</v>
      </c>
      <c r="AW571" s="142" t="s">
        <v>91</v>
      </c>
      <c r="AX571" s="276" t="s">
        <v>2866</v>
      </c>
      <c r="AY571" s="277" t="s">
        <v>3582</v>
      </c>
      <c r="AZ571" s="277" t="s">
        <v>3583</v>
      </c>
      <c r="BA571" s="143" t="s">
        <v>105</v>
      </c>
      <c r="BB571" s="258"/>
      <c r="BC571" s="258" t="s">
        <v>94</v>
      </c>
      <c r="BD571" s="258" t="s">
        <v>94</v>
      </c>
      <c r="BE571" s="421" t="s">
        <v>2891</v>
      </c>
      <c r="BF571" s="423" t="s">
        <v>2987</v>
      </c>
      <c r="BG571" s="423" t="s">
        <v>2987</v>
      </c>
      <c r="BH571" s="131"/>
      <c r="BI571" s="90"/>
      <c r="BJ571" s="90"/>
      <c r="BK571" s="90"/>
      <c r="BL571" s="90"/>
      <c r="BM571" s="90"/>
      <c r="BN571" s="90"/>
      <c r="BO571" s="90"/>
      <c r="BP571" s="90"/>
      <c r="BQ571" s="90"/>
      <c r="BR571" s="90"/>
      <c r="BS571" s="90"/>
      <c r="BT571" s="90"/>
      <c r="BU571" s="90"/>
      <c r="BV571" s="90"/>
      <c r="BW571" s="90"/>
      <c r="BX571" s="90"/>
      <c r="BY571" s="90"/>
      <c r="BZ571" s="90"/>
      <c r="CA571" s="90"/>
      <c r="CB571" s="90"/>
      <c r="CC571" s="90"/>
      <c r="CD571" s="90"/>
      <c r="CE571" s="90"/>
      <c r="CF571" s="90"/>
      <c r="CG571" s="90"/>
      <c r="CH571" s="90"/>
      <c r="CI571" s="90"/>
      <c r="CJ571" s="90"/>
      <c r="CK571" s="90"/>
      <c r="CL571" s="90"/>
      <c r="CM571" s="90"/>
      <c r="CN571" s="90"/>
      <c r="CO571" s="90"/>
      <c r="CP571" s="90"/>
      <c r="CQ571" s="90"/>
      <c r="CR571" s="90"/>
      <c r="CS571" s="90"/>
      <c r="CT571" s="90"/>
      <c r="CU571" s="90"/>
      <c r="CV571" s="90"/>
      <c r="CW571" s="90"/>
      <c r="CX571" s="90"/>
      <c r="CY571" s="90"/>
      <c r="CZ571" s="90"/>
      <c r="DA571" s="90"/>
      <c r="DB571" s="90"/>
      <c r="DC571" s="90"/>
      <c r="DD571" s="90"/>
      <c r="DE571" s="90"/>
      <c r="DF571" s="90"/>
      <c r="DG571" s="90"/>
      <c r="DH571" s="90"/>
      <c r="DI571" s="90"/>
      <c r="DJ571" s="90"/>
      <c r="DK571" s="90"/>
      <c r="DL571" s="90"/>
      <c r="DM571" s="90"/>
      <c r="DN571" s="90"/>
      <c r="DO571" s="90"/>
      <c r="DP571" s="90"/>
      <c r="DQ571" s="90"/>
      <c r="DR571" s="90"/>
      <c r="DS571" s="90"/>
      <c r="DT571" s="90"/>
      <c r="DU571" s="90"/>
      <c r="DV571" s="90"/>
      <c r="DW571" s="90"/>
      <c r="DX571" s="90"/>
      <c r="DY571" s="90"/>
      <c r="DZ571" s="90"/>
      <c r="EA571" s="90"/>
      <c r="EB571" s="90"/>
      <c r="EC571" s="90"/>
      <c r="ED571" s="90"/>
      <c r="EE571" s="90"/>
      <c r="EF571" s="90"/>
      <c r="EG571" s="90"/>
      <c r="EH571" s="90"/>
      <c r="EI571" s="90"/>
      <c r="EJ571" s="90"/>
      <c r="EK571" s="90"/>
      <c r="EL571" s="90"/>
      <c r="EM571" s="90"/>
      <c r="EN571" s="90"/>
      <c r="EO571" s="90"/>
      <c r="EP571" s="90"/>
      <c r="EQ571" s="90"/>
      <c r="ER571" s="90"/>
      <c r="ES571" s="90"/>
      <c r="ET571" s="90"/>
      <c r="EU571" s="90"/>
      <c r="EV571" s="90"/>
      <c r="EW571" s="90"/>
      <c r="EX571" s="90"/>
      <c r="EY571" s="90"/>
      <c r="EZ571" s="90"/>
      <c r="FA571" s="90"/>
      <c r="FB571" s="90"/>
      <c r="FC571" s="90"/>
      <c r="FD571" s="90"/>
      <c r="FE571" s="90"/>
      <c r="FF571" s="90"/>
      <c r="FG571" s="90"/>
      <c r="FH571" s="90"/>
      <c r="FI571" s="90"/>
      <c r="FJ571" s="90"/>
      <c r="FK571" s="90"/>
      <c r="FL571" s="90"/>
      <c r="FM571" s="90"/>
      <c r="FN571" s="90"/>
      <c r="FO571" s="90"/>
      <c r="FP571" s="90"/>
      <c r="FQ571" s="90"/>
      <c r="FR571" s="90"/>
      <c r="FS571" s="90"/>
      <c r="FT571" s="90"/>
      <c r="FU571" s="90"/>
      <c r="FV571" s="90"/>
      <c r="FW571" s="90"/>
      <c r="FX571" s="90"/>
      <c r="FY571" s="90"/>
      <c r="FZ571" s="90"/>
      <c r="GA571" s="90"/>
      <c r="GB571" s="90"/>
      <c r="GC571" s="90"/>
      <c r="GD571" s="90"/>
      <c r="GE571" s="90"/>
      <c r="GF571" s="90"/>
      <c r="GG571" s="90"/>
      <c r="GH571" s="90"/>
      <c r="GI571" s="90"/>
      <c r="GJ571" s="90"/>
      <c r="GK571" s="90"/>
      <c r="GL571" s="90"/>
      <c r="GM571" s="90"/>
      <c r="GN571" s="90"/>
      <c r="GO571" s="90"/>
      <c r="GP571" s="90"/>
      <c r="GQ571" s="90"/>
      <c r="GR571" s="90"/>
      <c r="GS571" s="90"/>
      <c r="GT571" s="90"/>
      <c r="GU571" s="90"/>
      <c r="GV571" s="90"/>
      <c r="GW571" s="90"/>
      <c r="GX571" s="90"/>
      <c r="GY571" s="90"/>
      <c r="GZ571" s="90"/>
      <c r="HA571" s="90"/>
      <c r="HB571" s="90"/>
      <c r="HC571" s="90"/>
      <c r="HD571" s="90"/>
      <c r="HE571" s="90"/>
      <c r="HF571" s="90"/>
      <c r="HG571" s="90"/>
      <c r="HH571" s="90"/>
      <c r="HI571" s="90"/>
      <c r="HJ571" s="90"/>
      <c r="HK571" s="90"/>
      <c r="HL571" s="90"/>
      <c r="HM571" s="90"/>
      <c r="HN571" s="90"/>
      <c r="HO571" s="90"/>
      <c r="HP571" s="90"/>
      <c r="HQ571" s="90"/>
      <c r="HR571" s="90"/>
      <c r="HS571" s="90"/>
      <c r="HT571" s="90"/>
      <c r="HU571" s="90"/>
      <c r="HV571" s="90"/>
      <c r="HW571" s="90"/>
      <c r="HX571" s="90"/>
      <c r="HY571" s="90"/>
      <c r="HZ571" s="90"/>
      <c r="IA571" s="90"/>
      <c r="IB571" s="90"/>
      <c r="IC571" s="90"/>
      <c r="ID571" s="90"/>
      <c r="IE571" s="90"/>
      <c r="IF571" s="90"/>
      <c r="IG571" s="90"/>
      <c r="IH571" s="90"/>
      <c r="II571" s="90"/>
      <c r="IJ571" s="90"/>
      <c r="IK571" s="90"/>
      <c r="IL571" s="90"/>
      <c r="IM571" s="90"/>
      <c r="IN571" s="90"/>
      <c r="IO571" s="90"/>
      <c r="IP571" s="90"/>
      <c r="IQ571" s="90"/>
      <c r="IR571" s="90"/>
      <c r="IS571" s="90"/>
      <c r="IT571" s="90"/>
      <c r="IU571" s="90"/>
      <c r="IV571" s="90"/>
      <c r="IW571" s="90"/>
      <c r="IX571" s="90"/>
      <c r="IY571" s="90"/>
      <c r="IZ571" s="90"/>
      <c r="JA571" s="90"/>
      <c r="JB571" s="90"/>
      <c r="JC571" s="90"/>
      <c r="JD571" s="90"/>
      <c r="JE571" s="90"/>
      <c r="JF571" s="90"/>
      <c r="JG571" s="90"/>
      <c r="JH571" s="90"/>
      <c r="JI571" s="90"/>
      <c r="JJ571" s="90"/>
      <c r="JK571" s="90"/>
      <c r="JL571" s="90"/>
      <c r="JM571" s="90"/>
      <c r="JN571" s="90"/>
      <c r="JO571" s="90"/>
      <c r="JP571" s="90"/>
      <c r="JQ571" s="90"/>
      <c r="JR571" s="90"/>
      <c r="JS571" s="90"/>
      <c r="JT571" s="90"/>
      <c r="JU571" s="90"/>
      <c r="JV571" s="90"/>
      <c r="JW571" s="90"/>
      <c r="JX571" s="90"/>
      <c r="JY571" s="90"/>
      <c r="JZ571" s="90"/>
      <c r="KA571" s="90"/>
      <c r="KB571" s="90"/>
      <c r="KC571" s="90"/>
      <c r="KD571" s="90"/>
      <c r="KE571" s="90"/>
      <c r="KF571" s="90"/>
      <c r="KG571" s="90"/>
      <c r="KH571" s="90"/>
      <c r="KI571" s="90"/>
      <c r="KJ571" s="90"/>
      <c r="KK571" s="90"/>
      <c r="KL571" s="90"/>
      <c r="KM571" s="90"/>
      <c r="KN571" s="90"/>
      <c r="KO571" s="90"/>
      <c r="KP571" s="90"/>
      <c r="KQ571" s="90"/>
      <c r="KR571" s="90"/>
      <c r="KS571" s="90"/>
      <c r="KT571" s="90"/>
      <c r="KU571" s="90"/>
      <c r="KV571" s="90"/>
      <c r="KW571" s="90"/>
      <c r="KX571" s="90"/>
      <c r="KY571" s="90"/>
      <c r="KZ571" s="90"/>
      <c r="LA571" s="90"/>
      <c r="LB571" s="90"/>
      <c r="LC571" s="90"/>
      <c r="LD571" s="90"/>
      <c r="LE571" s="90"/>
      <c r="LF571" s="90"/>
      <c r="LG571" s="90"/>
      <c r="LH571" s="90"/>
      <c r="LI571" s="90"/>
      <c r="LJ571" s="90"/>
      <c r="LK571" s="90"/>
      <c r="LL571" s="90"/>
      <c r="LM571" s="90"/>
      <c r="LN571" s="90"/>
      <c r="LO571" s="90"/>
      <c r="LP571" s="90"/>
      <c r="LQ571" s="90"/>
      <c r="LR571" s="90"/>
      <c r="LS571" s="90"/>
      <c r="LT571" s="90"/>
      <c r="LU571" s="90"/>
      <c r="LV571" s="90"/>
      <c r="LW571" s="90"/>
      <c r="LX571" s="90"/>
      <c r="LY571" s="90"/>
      <c r="LZ571" s="90"/>
      <c r="MA571" s="90"/>
      <c r="MB571" s="90"/>
      <c r="MC571" s="90"/>
      <c r="MD571" s="90"/>
      <c r="ME571" s="90"/>
      <c r="MF571" s="90"/>
      <c r="MG571" s="90"/>
      <c r="MH571" s="90"/>
      <c r="MI571" s="90"/>
      <c r="MJ571" s="90"/>
      <c r="MK571" s="90"/>
      <c r="ML571" s="90"/>
      <c r="MM571" s="90"/>
      <c r="MN571" s="90"/>
      <c r="MO571" s="90"/>
      <c r="MP571" s="90"/>
      <c r="MQ571" s="90"/>
      <c r="MR571" s="90"/>
      <c r="MS571" s="90"/>
      <c r="MT571" s="90"/>
      <c r="MU571" s="90"/>
      <c r="MV571" s="90"/>
      <c r="MW571" s="90"/>
      <c r="MX571" s="90"/>
      <c r="MY571" s="90"/>
      <c r="MZ571" s="90"/>
      <c r="NA571" s="90"/>
      <c r="NB571" s="90"/>
      <c r="NC571" s="90"/>
      <c r="ND571" s="90"/>
      <c r="NE571" s="90"/>
      <c r="NF571" s="90"/>
      <c r="NG571" s="90"/>
      <c r="NH571" s="90"/>
      <c r="NI571" s="90"/>
      <c r="NJ571" s="90"/>
      <c r="NK571" s="90"/>
      <c r="NL571" s="90"/>
      <c r="NM571" s="90"/>
      <c r="NN571" s="90"/>
      <c r="NO571" s="90"/>
      <c r="NP571" s="90"/>
      <c r="NQ571" s="90"/>
      <c r="NR571" s="90"/>
      <c r="NS571" s="90"/>
      <c r="NT571" s="90"/>
      <c r="NU571" s="90"/>
      <c r="NV571" s="90"/>
      <c r="NW571" s="90"/>
      <c r="NX571" s="90"/>
      <c r="NY571" s="90"/>
      <c r="NZ571" s="90"/>
      <c r="OA571" s="90"/>
      <c r="OB571" s="90"/>
      <c r="OC571" s="90"/>
      <c r="OD571" s="90"/>
      <c r="OE571" s="90"/>
      <c r="OF571" s="90"/>
      <c r="OG571" s="90"/>
      <c r="OH571" s="90"/>
      <c r="OI571" s="90"/>
      <c r="OJ571" s="90"/>
      <c r="OK571" s="90"/>
      <c r="OL571" s="90"/>
      <c r="OM571" s="90"/>
      <c r="ON571" s="90"/>
      <c r="OO571" s="90"/>
      <c r="OP571" s="90"/>
      <c r="OQ571" s="90"/>
      <c r="OR571" s="90"/>
      <c r="OS571" s="90"/>
      <c r="OT571" s="90"/>
      <c r="OU571" s="90"/>
      <c r="OV571" s="90"/>
      <c r="OW571" s="90"/>
      <c r="OX571" s="90"/>
      <c r="OY571" s="90"/>
      <c r="OZ571" s="90"/>
      <c r="PA571" s="90"/>
      <c r="PB571" s="90"/>
      <c r="PC571" s="90"/>
      <c r="PD571" s="90"/>
      <c r="PE571" s="90"/>
      <c r="PF571" s="90"/>
      <c r="PG571" s="90"/>
      <c r="PH571" s="90"/>
      <c r="PI571" s="90"/>
      <c r="PJ571" s="90"/>
      <c r="PK571" s="90"/>
      <c r="PL571" s="90"/>
      <c r="PM571" s="90"/>
      <c r="PN571" s="90"/>
      <c r="PO571" s="90"/>
      <c r="PP571" s="90"/>
      <c r="PQ571" s="90"/>
      <c r="PR571" s="90"/>
      <c r="PS571" s="90"/>
      <c r="PT571" s="90"/>
      <c r="PU571" s="90"/>
      <c r="PV571" s="90"/>
      <c r="PW571" s="90"/>
      <c r="PX571" s="90"/>
      <c r="PY571" s="90"/>
      <c r="PZ571" s="90"/>
      <c r="QA571" s="90"/>
      <c r="QB571" s="90"/>
      <c r="QC571" s="90"/>
      <c r="QD571" s="90"/>
      <c r="QE571" s="90"/>
      <c r="QF571" s="90"/>
      <c r="QG571" s="90"/>
      <c r="QH571" s="90"/>
      <c r="QI571" s="90"/>
      <c r="QJ571" s="90"/>
      <c r="QK571" s="90"/>
      <c r="QL571" s="90"/>
      <c r="QM571" s="90"/>
      <c r="QN571" s="90"/>
      <c r="QO571" s="90"/>
      <c r="QP571" s="90"/>
      <c r="QQ571" s="90"/>
      <c r="QR571" s="90"/>
      <c r="QS571" s="90"/>
      <c r="QT571" s="90"/>
      <c r="QU571" s="90"/>
      <c r="QV571" s="90"/>
      <c r="QW571" s="90"/>
      <c r="QX571" s="90"/>
      <c r="QY571" s="90"/>
      <c r="QZ571" s="90"/>
      <c r="RA571" s="90"/>
      <c r="RB571" s="90"/>
      <c r="RC571" s="90"/>
      <c r="RD571" s="90"/>
      <c r="RE571" s="90"/>
      <c r="RF571" s="90"/>
      <c r="RG571" s="90"/>
      <c r="RH571" s="90"/>
      <c r="RI571" s="90"/>
      <c r="RJ571" s="90"/>
      <c r="RK571" s="90"/>
      <c r="RL571" s="90"/>
      <c r="RM571" s="90"/>
      <c r="RN571" s="90"/>
      <c r="RO571" s="90"/>
      <c r="RP571" s="90"/>
      <c r="RQ571" s="90"/>
      <c r="RR571" s="90"/>
      <c r="RS571" s="90"/>
      <c r="RT571" s="90"/>
      <c r="RU571" s="90"/>
      <c r="RV571" s="90"/>
      <c r="RW571" s="90"/>
      <c r="RX571" s="90"/>
      <c r="RY571" s="90"/>
      <c r="RZ571" s="90"/>
      <c r="SA571" s="90"/>
      <c r="SB571" s="90"/>
      <c r="SC571" s="90"/>
      <c r="SD571" s="90"/>
      <c r="SE571" s="90"/>
      <c r="SF571" s="90"/>
      <c r="SG571" s="90"/>
      <c r="SH571" s="90"/>
      <c r="SI571" s="90"/>
      <c r="SJ571" s="90"/>
      <c r="SK571" s="90"/>
      <c r="SL571" s="90"/>
      <c r="SM571" s="90"/>
      <c r="SN571" s="90"/>
      <c r="SO571" s="90"/>
      <c r="SP571" s="90"/>
      <c r="SQ571" s="90"/>
      <c r="SR571" s="90"/>
      <c r="SS571" s="90"/>
      <c r="ST571" s="90"/>
      <c r="SU571" s="90"/>
      <c r="SV571" s="90"/>
      <c r="SW571" s="90"/>
      <c r="SX571" s="90"/>
      <c r="SY571" s="90"/>
      <c r="SZ571" s="90"/>
      <c r="TA571" s="90"/>
      <c r="TB571" s="90"/>
      <c r="TC571" s="90"/>
      <c r="TD571" s="90"/>
      <c r="TE571" s="90"/>
      <c r="TF571" s="90"/>
      <c r="TG571" s="90"/>
      <c r="TH571" s="90"/>
      <c r="TI571" s="90"/>
      <c r="TJ571" s="90"/>
      <c r="TK571" s="90"/>
      <c r="TL571" s="90"/>
      <c r="TM571" s="90"/>
      <c r="TN571" s="90"/>
      <c r="TO571" s="90"/>
      <c r="TP571" s="90"/>
      <c r="TQ571" s="90"/>
      <c r="TR571" s="90"/>
      <c r="TS571" s="90"/>
      <c r="TT571" s="90"/>
      <c r="TU571" s="90"/>
      <c r="TV571" s="90"/>
      <c r="TW571" s="90"/>
      <c r="TX571" s="90"/>
      <c r="TY571" s="90"/>
      <c r="TZ571" s="90"/>
      <c r="UA571" s="90"/>
      <c r="UB571" s="90"/>
      <c r="UC571" s="90"/>
      <c r="UD571" s="90"/>
      <c r="UE571" s="90"/>
      <c r="UF571" s="90"/>
      <c r="UG571" s="90"/>
      <c r="UH571" s="90"/>
      <c r="UI571" s="90"/>
      <c r="UJ571" s="90"/>
      <c r="UK571" s="90"/>
      <c r="UL571" s="90"/>
      <c r="UM571" s="90"/>
      <c r="UN571" s="90"/>
      <c r="UO571" s="90"/>
      <c r="UP571" s="90"/>
      <c r="UQ571" s="90"/>
      <c r="UR571" s="90"/>
      <c r="US571" s="90"/>
      <c r="UT571" s="90"/>
      <c r="UU571" s="90"/>
      <c r="UV571" s="90"/>
      <c r="UW571" s="90"/>
      <c r="UX571" s="90"/>
      <c r="UY571" s="90"/>
      <c r="UZ571" s="90"/>
      <c r="VA571" s="90"/>
      <c r="VB571" s="90"/>
      <c r="VC571" s="90"/>
      <c r="VD571" s="90"/>
      <c r="VE571" s="90"/>
      <c r="VF571" s="90"/>
      <c r="VG571" s="90"/>
      <c r="VH571" s="90"/>
      <c r="VI571" s="90"/>
      <c r="VJ571" s="90"/>
      <c r="VK571" s="90"/>
      <c r="VL571" s="90"/>
      <c r="VM571" s="90"/>
      <c r="VN571" s="90"/>
      <c r="VO571" s="90"/>
      <c r="VP571" s="90"/>
      <c r="VQ571" s="90"/>
      <c r="VR571" s="90"/>
      <c r="VS571" s="90"/>
      <c r="VT571" s="90"/>
      <c r="VU571" s="90"/>
      <c r="VV571" s="90"/>
      <c r="VW571" s="90"/>
      <c r="VX571" s="90"/>
      <c r="VY571" s="90"/>
      <c r="VZ571" s="90"/>
      <c r="WA571" s="90"/>
      <c r="WB571" s="90"/>
      <c r="WC571" s="90"/>
      <c r="WD571" s="90"/>
      <c r="WE571" s="90"/>
      <c r="WF571" s="90"/>
      <c r="WG571" s="90"/>
      <c r="WH571" s="90"/>
      <c r="WI571" s="90"/>
      <c r="WJ571" s="90"/>
      <c r="WK571" s="90"/>
      <c r="WL571" s="90"/>
      <c r="WM571" s="90"/>
      <c r="WN571" s="90"/>
      <c r="WO571" s="90"/>
      <c r="WP571" s="90"/>
      <c r="WQ571" s="90"/>
      <c r="WR571" s="90"/>
      <c r="WS571" s="90"/>
      <c r="WT571" s="90"/>
      <c r="WU571" s="90"/>
      <c r="WV571" s="90"/>
      <c r="WW571" s="90"/>
      <c r="WX571" s="90"/>
      <c r="WY571" s="90"/>
      <c r="WZ571" s="90"/>
      <c r="XA571" s="90"/>
      <c r="XB571" s="90"/>
      <c r="XC571" s="90"/>
      <c r="XD571" s="90"/>
      <c r="XE571" s="90"/>
      <c r="XF571" s="90"/>
      <c r="XG571" s="90"/>
      <c r="XH571" s="90"/>
      <c r="XI571" s="90"/>
      <c r="XJ571" s="90"/>
      <c r="XK571" s="90"/>
      <c r="XL571" s="90"/>
      <c r="XM571" s="90"/>
      <c r="XN571" s="90"/>
      <c r="XO571" s="90"/>
      <c r="XP571" s="90"/>
      <c r="XQ571" s="90"/>
      <c r="XR571" s="90"/>
      <c r="XS571" s="90"/>
      <c r="XT571" s="90"/>
      <c r="XU571" s="90"/>
      <c r="XV571" s="90"/>
      <c r="XW571" s="90"/>
      <c r="XX571" s="90"/>
      <c r="XY571" s="90"/>
      <c r="XZ571" s="90"/>
      <c r="YA571" s="90"/>
      <c r="YB571" s="90"/>
      <c r="YC571" s="90"/>
      <c r="YD571" s="90"/>
      <c r="YE571" s="90"/>
      <c r="YF571" s="90"/>
      <c r="YG571" s="90"/>
      <c r="YH571" s="90"/>
      <c r="YI571" s="90"/>
      <c r="YJ571" s="90"/>
      <c r="YK571" s="90"/>
      <c r="YL571" s="90"/>
      <c r="YM571" s="90"/>
      <c r="YN571" s="90"/>
      <c r="YO571" s="90"/>
      <c r="YP571" s="90"/>
      <c r="YQ571" s="90"/>
      <c r="YR571" s="90"/>
      <c r="YS571" s="90"/>
      <c r="YT571" s="90"/>
      <c r="YU571" s="90"/>
      <c r="YV571" s="90"/>
      <c r="YW571" s="90"/>
      <c r="YX571" s="90"/>
      <c r="YY571" s="90"/>
      <c r="YZ571" s="90"/>
      <c r="ZA571" s="90"/>
      <c r="ZB571" s="90"/>
      <c r="ZC571" s="90"/>
      <c r="ZD571" s="90"/>
      <c r="ZE571" s="90"/>
      <c r="ZF571" s="90"/>
      <c r="ZG571" s="90"/>
      <c r="ZH571" s="90"/>
      <c r="ZI571" s="90"/>
      <c r="ZJ571" s="90"/>
      <c r="ZK571" s="90"/>
      <c r="ZL571" s="90"/>
      <c r="ZM571" s="90"/>
      <c r="ZN571" s="90"/>
      <c r="ZO571" s="90"/>
      <c r="ZP571" s="90"/>
      <c r="ZQ571" s="90"/>
      <c r="ZR571" s="90"/>
      <c r="ZS571" s="90"/>
      <c r="ZT571" s="90"/>
      <c r="ZU571" s="90"/>
      <c r="ZV571" s="90"/>
      <c r="ZW571" s="90"/>
      <c r="ZX571" s="90"/>
      <c r="ZY571" s="90"/>
      <c r="ZZ571" s="90"/>
      <c r="AAA571" s="90"/>
      <c r="AAB571" s="90"/>
      <c r="AAC571" s="90"/>
      <c r="AAD571" s="90"/>
      <c r="AAE571" s="90"/>
      <c r="AAF571" s="90"/>
      <c r="AAG571" s="90"/>
      <c r="AAH571" s="90"/>
      <c r="AAI571" s="90"/>
      <c r="AAJ571" s="90"/>
      <c r="AAK571" s="90"/>
      <c r="AAL571" s="90"/>
      <c r="AAM571" s="90"/>
      <c r="AAN571" s="90"/>
      <c r="AAO571" s="90"/>
      <c r="AAP571" s="90"/>
      <c r="AAQ571" s="90"/>
      <c r="AAR571" s="90"/>
      <c r="AAS571" s="90"/>
      <c r="AAT571" s="90"/>
      <c r="AAU571" s="90"/>
      <c r="AAV571" s="90"/>
      <c r="AAW571" s="90"/>
      <c r="AAX571" s="90"/>
      <c r="AAY571" s="90"/>
      <c r="AAZ571" s="90"/>
      <c r="ABA571" s="90"/>
      <c r="ABB571" s="90"/>
      <c r="ABC571" s="90"/>
      <c r="ABD571" s="90"/>
      <c r="ABE571" s="90"/>
      <c r="ABF571" s="90"/>
      <c r="ABG571" s="90"/>
      <c r="ABH571" s="90"/>
      <c r="ABI571" s="90"/>
      <c r="ABJ571" s="90"/>
      <c r="ABK571" s="90"/>
      <c r="ABL571" s="90"/>
      <c r="ABM571" s="90"/>
      <c r="ABN571" s="90"/>
      <c r="ABO571" s="90"/>
      <c r="ABP571" s="90"/>
      <c r="ABQ571" s="90"/>
      <c r="ABR571" s="90"/>
      <c r="ABS571" s="90"/>
      <c r="ABT571" s="90"/>
      <c r="ABU571" s="90"/>
      <c r="ABV571" s="90"/>
      <c r="ABW571" s="90"/>
      <c r="ABX571" s="90"/>
      <c r="ABY571" s="90"/>
      <c r="ABZ571" s="90"/>
      <c r="ACA571" s="90"/>
      <c r="ACB571" s="90"/>
      <c r="ACC571" s="90"/>
      <c r="ACD571" s="90"/>
      <c r="ACE571" s="90"/>
      <c r="ACF571" s="90"/>
      <c r="ACG571" s="90"/>
      <c r="ACH571" s="90"/>
      <c r="ACI571" s="90"/>
      <c r="ACJ571" s="90"/>
      <c r="ACK571" s="90"/>
      <c r="ACL571" s="90"/>
      <c r="ACM571" s="90"/>
      <c r="ACN571" s="90"/>
      <c r="ACO571" s="90"/>
      <c r="ACP571" s="90"/>
      <c r="ACQ571" s="90"/>
      <c r="ACR571" s="90"/>
      <c r="ACS571" s="90"/>
      <c r="ACT571" s="90"/>
      <c r="ACU571" s="90"/>
      <c r="ACV571" s="90"/>
      <c r="ACW571" s="90"/>
      <c r="ACX571" s="90"/>
      <c r="ACY571" s="90"/>
      <c r="ACZ571" s="90"/>
      <c r="ADA571" s="90"/>
      <c r="ADB571" s="90"/>
      <c r="ADC571" s="90"/>
      <c r="ADD571" s="90"/>
      <c r="ADE571" s="90"/>
      <c r="ADF571" s="90"/>
      <c r="ADG571" s="90"/>
      <c r="ADH571" s="90"/>
      <c r="ADI571" s="90"/>
      <c r="ADJ571" s="90"/>
      <c r="ADK571" s="90"/>
      <c r="ADL571" s="90"/>
      <c r="ADM571" s="90"/>
      <c r="ADN571" s="90"/>
      <c r="ADO571" s="90"/>
      <c r="ADP571" s="90"/>
      <c r="ADQ571" s="90"/>
      <c r="ADR571" s="90"/>
      <c r="ADS571" s="90"/>
      <c r="ADT571" s="90"/>
      <c r="ADU571" s="90"/>
      <c r="ADV571" s="90"/>
      <c r="ADW571" s="90"/>
      <c r="ADX571" s="90"/>
      <c r="ADY571" s="90"/>
      <c r="ADZ571" s="90"/>
      <c r="AEA571" s="90"/>
      <c r="AEB571" s="90"/>
      <c r="AEC571" s="90"/>
      <c r="AED571" s="90"/>
      <c r="AEE571" s="90"/>
      <c r="AEF571" s="90"/>
      <c r="AEG571" s="90"/>
      <c r="AEH571" s="90"/>
      <c r="AEI571" s="90"/>
      <c r="AEJ571" s="90"/>
      <c r="AEK571" s="90"/>
      <c r="AEL571" s="90"/>
      <c r="AEM571" s="90"/>
      <c r="AEN571" s="90"/>
      <c r="AEO571" s="90"/>
      <c r="AEP571" s="90"/>
      <c r="AEQ571" s="90"/>
      <c r="AER571" s="90"/>
      <c r="AES571" s="90"/>
      <c r="AET571" s="90"/>
      <c r="AEU571" s="90"/>
      <c r="AEV571" s="90"/>
      <c r="AEW571" s="90"/>
      <c r="AEX571" s="90"/>
      <c r="AEY571" s="90"/>
      <c r="AEZ571" s="90"/>
      <c r="AFA571" s="90"/>
      <c r="AFB571" s="90"/>
      <c r="AFC571" s="90"/>
      <c r="AFD571" s="90"/>
      <c r="AFE571" s="90"/>
      <c r="AFF571" s="90"/>
      <c r="AFG571" s="90"/>
      <c r="AFH571" s="90"/>
      <c r="AFI571" s="90"/>
      <c r="AFJ571" s="90"/>
      <c r="AFK571" s="90"/>
      <c r="AFL571" s="90"/>
      <c r="AFM571" s="90"/>
      <c r="AFN571" s="90"/>
      <c r="AFO571" s="90"/>
      <c r="AFP571" s="90"/>
      <c r="AFQ571" s="90"/>
      <c r="AFR571" s="90"/>
      <c r="AFS571" s="90"/>
      <c r="AFT571" s="90"/>
      <c r="AFU571" s="90"/>
      <c r="AFV571" s="90"/>
      <c r="AFW571" s="90"/>
      <c r="AFX571" s="90"/>
      <c r="AFY571" s="90"/>
      <c r="AFZ571" s="90"/>
      <c r="AGA571" s="90"/>
      <c r="AGB571" s="90"/>
      <c r="AGC571" s="90"/>
      <c r="AGD571" s="90"/>
      <c r="AGE571" s="90"/>
      <c r="AGF571" s="90"/>
      <c r="AGG571" s="90"/>
      <c r="AGH571" s="90"/>
      <c r="AGI571" s="90"/>
      <c r="AGJ571" s="90"/>
      <c r="AGK571" s="90"/>
      <c r="AGL571" s="90"/>
      <c r="AGM571" s="90"/>
      <c r="AGN571" s="90"/>
      <c r="AGO571" s="90"/>
      <c r="AGP571" s="90"/>
      <c r="AGQ571" s="90"/>
      <c r="AGR571" s="90"/>
      <c r="AGS571" s="90"/>
      <c r="AGT571" s="90"/>
      <c r="AGU571" s="90"/>
      <c r="AGV571" s="90"/>
      <c r="AGW571" s="90"/>
      <c r="AGX571" s="90"/>
      <c r="AGY571" s="90"/>
      <c r="AGZ571" s="90"/>
      <c r="AHA571" s="90"/>
      <c r="AHB571" s="90"/>
      <c r="AHC571" s="90"/>
      <c r="AHD571" s="90"/>
      <c r="AHE571" s="90"/>
      <c r="AHF571" s="90"/>
      <c r="AHG571" s="90"/>
      <c r="AHH571" s="90"/>
      <c r="AHI571" s="90"/>
      <c r="AHJ571" s="90"/>
      <c r="AHK571" s="90"/>
      <c r="AHL571" s="90"/>
      <c r="AHM571" s="90"/>
      <c r="AHN571" s="90"/>
      <c r="AHO571" s="90"/>
      <c r="AHP571" s="90"/>
      <c r="AHQ571" s="90"/>
      <c r="AHR571" s="90"/>
      <c r="AHS571" s="90"/>
      <c r="AHT571" s="90"/>
      <c r="AHU571" s="90"/>
      <c r="AHV571" s="90"/>
      <c r="AHW571" s="90"/>
      <c r="AHX571" s="90"/>
      <c r="AHY571" s="90"/>
      <c r="AHZ571" s="90"/>
      <c r="AIA571" s="90"/>
      <c r="AIB571" s="90"/>
      <c r="AIC571" s="90"/>
      <c r="AID571" s="90"/>
      <c r="AIE571" s="90"/>
      <c r="AIF571" s="90"/>
      <c r="AIG571" s="90"/>
      <c r="AIH571" s="90"/>
      <c r="AII571" s="90"/>
      <c r="AIJ571" s="90"/>
      <c r="AIK571" s="90"/>
      <c r="AIL571" s="90"/>
      <c r="AIM571" s="90"/>
      <c r="AIN571" s="90"/>
      <c r="AIO571" s="90"/>
      <c r="AIP571" s="90"/>
      <c r="AIQ571" s="90"/>
      <c r="AIR571" s="90"/>
      <c r="AIS571" s="90"/>
      <c r="AIT571" s="90"/>
      <c r="AIU571" s="90"/>
      <c r="AIV571" s="90"/>
      <c r="AIW571" s="90"/>
      <c r="AIX571" s="90"/>
      <c r="AIY571" s="90"/>
      <c r="AIZ571" s="90"/>
      <c r="AJA571" s="90"/>
      <c r="AJB571" s="90"/>
      <c r="AJC571" s="90"/>
      <c r="AJD571" s="90"/>
      <c r="AJE571" s="90"/>
      <c r="AJF571" s="90"/>
      <c r="AJG571" s="90"/>
      <c r="AJH571" s="90"/>
      <c r="AJI571" s="90"/>
      <c r="AJJ571" s="90"/>
      <c r="AJK571" s="90"/>
      <c r="AJL571" s="90"/>
      <c r="AJM571" s="90"/>
      <c r="AJN571" s="90"/>
      <c r="AJO571" s="90"/>
      <c r="AJP571" s="90"/>
      <c r="AJQ571" s="90"/>
      <c r="AJR571" s="90"/>
      <c r="AJS571" s="90"/>
      <c r="AJT571" s="90"/>
      <c r="AJU571" s="90"/>
      <c r="AJV571" s="90"/>
      <c r="AJW571" s="90"/>
      <c r="AJX571" s="90"/>
      <c r="AJY571" s="90"/>
      <c r="AJZ571" s="90"/>
      <c r="AKA571" s="90"/>
      <c r="AKB571" s="90"/>
      <c r="AKC571" s="90"/>
      <c r="AKD571" s="90"/>
      <c r="AKE571" s="90"/>
      <c r="AKF571" s="90"/>
      <c r="AKG571" s="90"/>
      <c r="AKH571" s="90"/>
      <c r="AKI571" s="90"/>
      <c r="AKJ571" s="90"/>
      <c r="AKK571" s="90"/>
      <c r="AKL571" s="90"/>
      <c r="AKM571" s="90"/>
      <c r="AKN571" s="90"/>
      <c r="AKO571" s="90"/>
      <c r="AKP571" s="90"/>
      <c r="AKQ571" s="90"/>
      <c r="AKR571" s="90"/>
      <c r="AKS571" s="90"/>
      <c r="AKT571" s="90"/>
      <c r="AKU571" s="90"/>
      <c r="AKV571" s="90"/>
      <c r="AKW571" s="90"/>
      <c r="AKX571" s="90"/>
      <c r="AKY571" s="90"/>
      <c r="AKZ571" s="90"/>
      <c r="ALA571" s="90"/>
      <c r="ALB571" s="90"/>
      <c r="ALC571" s="90"/>
      <c r="ALD571" s="90"/>
      <c r="ALE571" s="90"/>
      <c r="ALF571" s="90"/>
      <c r="ALG571" s="90"/>
      <c r="ALH571" s="90"/>
      <c r="ALI571" s="90"/>
      <c r="ALJ571" s="90"/>
      <c r="ALK571" s="90"/>
      <c r="ALL571" s="90"/>
      <c r="ALM571" s="90"/>
      <c r="ALN571" s="90"/>
      <c r="ALO571" s="90"/>
      <c r="ALP571" s="90"/>
      <c r="ALQ571" s="90"/>
      <c r="ALR571" s="90"/>
      <c r="ALS571" s="90"/>
      <c r="ALT571" s="90"/>
      <c r="ALU571" s="90"/>
      <c r="ALV571" s="90"/>
      <c r="ALW571" s="90"/>
      <c r="ALX571" s="90"/>
      <c r="ALY571" s="90"/>
      <c r="ALZ571" s="90"/>
      <c r="AMA571" s="90"/>
      <c r="AMB571" s="90"/>
      <c r="AMC571" s="90"/>
      <c r="AMD571" s="90"/>
      <c r="AME571" s="90"/>
      <c r="AMF571" s="90"/>
      <c r="AMG571" s="90"/>
      <c r="AMH571" s="90"/>
    </row>
    <row r="572" spans="1:1022" ht="409.5">
      <c r="A572" s="430">
        <v>160</v>
      </c>
      <c r="B572" s="433" t="s">
        <v>712</v>
      </c>
      <c r="C572" s="367"/>
      <c r="D572" s="433" t="s">
        <v>840</v>
      </c>
      <c r="E572" s="433" t="s">
        <v>841</v>
      </c>
      <c r="F572" s="427"/>
      <c r="G572" s="367"/>
      <c r="H572" s="368"/>
      <c r="I572" s="369"/>
      <c r="J572" s="136" t="s">
        <v>735</v>
      </c>
      <c r="K572" s="115" t="s">
        <v>2488</v>
      </c>
      <c r="L572" s="369"/>
      <c r="M572" s="425"/>
      <c r="N572" s="374"/>
      <c r="O572" s="369"/>
      <c r="P572" s="391"/>
      <c r="Q572" s="385"/>
      <c r="R572" s="393"/>
      <c r="S572" s="394"/>
      <c r="T572" s="385"/>
      <c r="U572" s="386"/>
      <c r="V572" s="136" t="s">
        <v>112</v>
      </c>
      <c r="W572" s="116" t="s">
        <v>2472</v>
      </c>
      <c r="X572" s="117" t="s">
        <v>2473</v>
      </c>
      <c r="Y572" s="118" t="s">
        <v>2459</v>
      </c>
      <c r="Z572" s="152" t="s">
        <v>2474</v>
      </c>
      <c r="AA572" s="120" t="str">
        <f t="shared" si="774"/>
        <v>Probabilidad</v>
      </c>
      <c r="AB572" s="121" t="s">
        <v>740</v>
      </c>
      <c r="AC572" s="121" t="s">
        <v>728</v>
      </c>
      <c r="AD572" s="122" t="str">
        <f t="shared" si="772"/>
        <v>30%</v>
      </c>
      <c r="AE572" s="121" t="s">
        <v>729</v>
      </c>
      <c r="AF572" s="121" t="s">
        <v>730</v>
      </c>
      <c r="AG572" s="121" t="s">
        <v>731</v>
      </c>
      <c r="AH572" s="123">
        <f>IFERROR(IF(AND(AA571="Probabilidad",AA572="Probabilidad"),(AI571-(+AI571*AD572)),IF(AND(AA572="Probabilidad",AA571="Impacto"),(AI571-(+AI571*AD572)),IF(AA572="Impacto",AI571,""))),"")</f>
        <v>0.16799999999999998</v>
      </c>
      <c r="AI572" s="122">
        <f t="shared" si="773"/>
        <v>0.16799999999999998</v>
      </c>
      <c r="AJ572" s="387"/>
      <c r="AK572" s="388"/>
      <c r="AL572" s="124">
        <f t="shared" si="770"/>
        <v>0.2</v>
      </c>
      <c r="AM572" s="389"/>
      <c r="AN572" s="388"/>
      <c r="AO572" s="384"/>
      <c r="AP572" s="367"/>
      <c r="AQ572" s="120" t="s">
        <v>118</v>
      </c>
      <c r="AR572" s="134" t="s">
        <v>94</v>
      </c>
      <c r="AS572" s="134" t="s">
        <v>94</v>
      </c>
      <c r="AT572" s="134" t="s">
        <v>94</v>
      </c>
      <c r="AU572" s="134" t="s">
        <v>94</v>
      </c>
      <c r="AV572" s="371"/>
      <c r="AW572" s="142" t="s">
        <v>112</v>
      </c>
      <c r="AX572" s="276" t="s">
        <v>2866</v>
      </c>
      <c r="AY572" s="277" t="s">
        <v>3584</v>
      </c>
      <c r="AZ572" s="277" t="s">
        <v>3585</v>
      </c>
      <c r="BA572" s="143" t="s">
        <v>118</v>
      </c>
      <c r="BB572" s="258"/>
      <c r="BC572" s="258" t="s">
        <v>94</v>
      </c>
      <c r="BD572" s="258" t="s">
        <v>94</v>
      </c>
      <c r="BE572" s="421"/>
      <c r="BF572" s="423"/>
      <c r="BG572" s="423"/>
      <c r="BH572" s="131"/>
    </row>
    <row r="573" spans="1:1022" ht="156" customHeight="1">
      <c r="A573" s="430">
        <v>160</v>
      </c>
      <c r="B573" s="433" t="s">
        <v>712</v>
      </c>
      <c r="C573" s="367"/>
      <c r="D573" s="433" t="s">
        <v>840</v>
      </c>
      <c r="E573" s="433" t="s">
        <v>841</v>
      </c>
      <c r="F573" s="427"/>
      <c r="G573" s="367"/>
      <c r="H573" s="368"/>
      <c r="I573" s="369"/>
      <c r="J573" s="136" t="s">
        <v>741</v>
      </c>
      <c r="K573" s="115" t="s">
        <v>2489</v>
      </c>
      <c r="L573" s="369"/>
      <c r="M573" s="425"/>
      <c r="N573" s="374"/>
      <c r="O573" s="369"/>
      <c r="P573" s="391"/>
      <c r="Q573" s="385"/>
      <c r="R573" s="393"/>
      <c r="S573" s="394"/>
      <c r="T573" s="385"/>
      <c r="U573" s="386"/>
      <c r="V573" s="136" t="s">
        <v>124</v>
      </c>
      <c r="W573" s="116" t="s">
        <v>2476</v>
      </c>
      <c r="X573" s="117" t="s">
        <v>2490</v>
      </c>
      <c r="Y573" s="118" t="s">
        <v>2459</v>
      </c>
      <c r="Z573" s="119" t="s">
        <v>853</v>
      </c>
      <c r="AA573" s="120" t="str">
        <f t="shared" si="774"/>
        <v>Probabilidad</v>
      </c>
      <c r="AB573" s="121" t="s">
        <v>740</v>
      </c>
      <c r="AC573" s="121" t="s">
        <v>728</v>
      </c>
      <c r="AD573" s="122" t="str">
        <f t="shared" si="772"/>
        <v>30%</v>
      </c>
      <c r="AE573" s="121" t="s">
        <v>729</v>
      </c>
      <c r="AF573" s="121" t="s">
        <v>730</v>
      </c>
      <c r="AG573" s="121" t="s">
        <v>731</v>
      </c>
      <c r="AH573" s="123">
        <f t="shared" ref="AH573:AH577" si="791">IFERROR(IF(AND(AA572="Probabilidad",AA573="Probabilidad"),(AI572-(+AI572*AD573)),IF(AND(AA573="Probabilidad",AA572="Impacto"),(AI572-(+AI572*AD573)),IF(AA573="Impacto",AI572,""))),"")</f>
        <v>0.11759999999999998</v>
      </c>
      <c r="AI573" s="122">
        <f t="shared" si="773"/>
        <v>0.11759999999999998</v>
      </c>
      <c r="AJ573" s="387"/>
      <c r="AK573" s="388"/>
      <c r="AL573" s="124">
        <f t="shared" si="770"/>
        <v>0.2</v>
      </c>
      <c r="AM573" s="389"/>
      <c r="AN573" s="388"/>
      <c r="AO573" s="384"/>
      <c r="AP573" s="367"/>
      <c r="AQ573" s="120" t="s">
        <v>128</v>
      </c>
      <c r="AR573" s="134" t="s">
        <v>94</v>
      </c>
      <c r="AS573" s="134" t="s">
        <v>94</v>
      </c>
      <c r="AT573" s="134" t="s">
        <v>94</v>
      </c>
      <c r="AU573" s="134" t="s">
        <v>94</v>
      </c>
      <c r="AV573" s="371"/>
      <c r="AW573" s="142" t="s">
        <v>124</v>
      </c>
      <c r="AX573" s="253" t="s">
        <v>2866</v>
      </c>
      <c r="AY573" s="274" t="s">
        <v>2968</v>
      </c>
      <c r="AZ573" s="273" t="s">
        <v>2969</v>
      </c>
      <c r="BA573" s="143" t="s">
        <v>128</v>
      </c>
      <c r="BB573" s="128"/>
      <c r="BC573" s="128"/>
      <c r="BD573" s="128"/>
      <c r="BE573" s="421"/>
      <c r="BF573" s="423"/>
      <c r="BG573" s="423"/>
      <c r="BH573" s="131"/>
    </row>
    <row r="574" spans="1:1022" ht="62.25" customHeight="1">
      <c r="A574" s="430">
        <v>160</v>
      </c>
      <c r="B574" s="433" t="s">
        <v>712</v>
      </c>
      <c r="C574" s="367"/>
      <c r="D574" s="433" t="s">
        <v>840</v>
      </c>
      <c r="E574" s="433" t="s">
        <v>841</v>
      </c>
      <c r="F574" s="427"/>
      <c r="G574" s="367"/>
      <c r="H574" s="368"/>
      <c r="I574" s="369"/>
      <c r="J574" s="136" t="s">
        <v>749</v>
      </c>
      <c r="K574" s="115" t="s">
        <v>2491</v>
      </c>
      <c r="L574" s="369"/>
      <c r="M574" s="425"/>
      <c r="N574" s="374"/>
      <c r="O574" s="369"/>
      <c r="P574" s="391"/>
      <c r="Q574" s="385"/>
      <c r="R574" s="393"/>
      <c r="S574" s="394"/>
      <c r="T574" s="385"/>
      <c r="U574" s="386"/>
      <c r="V574" s="136" t="s">
        <v>131</v>
      </c>
      <c r="W574" s="116" t="s">
        <v>2492</v>
      </c>
      <c r="X574" s="117" t="s">
        <v>2493</v>
      </c>
      <c r="Y574" s="118" t="s">
        <v>2459</v>
      </c>
      <c r="Z574" s="119" t="s">
        <v>853</v>
      </c>
      <c r="AA574" s="120" t="str">
        <f t="shared" si="774"/>
        <v>Probabilidad</v>
      </c>
      <c r="AB574" s="121" t="s">
        <v>740</v>
      </c>
      <c r="AC574" s="121" t="s">
        <v>728</v>
      </c>
      <c r="AD574" s="122" t="str">
        <f t="shared" si="772"/>
        <v>30%</v>
      </c>
      <c r="AE574" s="121" t="s">
        <v>729</v>
      </c>
      <c r="AF574" s="121" t="s">
        <v>730</v>
      </c>
      <c r="AG574" s="121" t="s">
        <v>731</v>
      </c>
      <c r="AH574" s="123">
        <f t="shared" si="791"/>
        <v>8.231999999999999E-2</v>
      </c>
      <c r="AI574" s="122">
        <f t="shared" si="773"/>
        <v>8.231999999999999E-2</v>
      </c>
      <c r="AJ574" s="387"/>
      <c r="AK574" s="388"/>
      <c r="AL574" s="124">
        <f t="shared" si="770"/>
        <v>0.2</v>
      </c>
      <c r="AM574" s="389"/>
      <c r="AN574" s="388"/>
      <c r="AO574" s="384"/>
      <c r="AP574" s="367"/>
      <c r="AQ574" s="120" t="s">
        <v>136</v>
      </c>
      <c r="AR574" s="134" t="s">
        <v>94</v>
      </c>
      <c r="AS574" s="134" t="s">
        <v>94</v>
      </c>
      <c r="AT574" s="134" t="s">
        <v>94</v>
      </c>
      <c r="AU574" s="134" t="s">
        <v>94</v>
      </c>
      <c r="AV574" s="371"/>
      <c r="AW574" s="142" t="s">
        <v>131</v>
      </c>
      <c r="AX574" s="253" t="s">
        <v>2866</v>
      </c>
      <c r="AY574" s="271" t="s">
        <v>2970</v>
      </c>
      <c r="AZ574" s="271" t="s">
        <v>2971</v>
      </c>
      <c r="BA574" s="143" t="s">
        <v>136</v>
      </c>
      <c r="BB574" s="128"/>
      <c r="BC574" s="128"/>
      <c r="BD574" s="128"/>
      <c r="BE574" s="421"/>
      <c r="BF574" s="423"/>
      <c r="BG574" s="423"/>
      <c r="BH574" s="131"/>
    </row>
    <row r="575" spans="1:1022" ht="75" customHeight="1">
      <c r="A575" s="430">
        <v>160</v>
      </c>
      <c r="B575" s="433" t="s">
        <v>712</v>
      </c>
      <c r="C575" s="367"/>
      <c r="D575" s="433" t="s">
        <v>840</v>
      </c>
      <c r="E575" s="433" t="s">
        <v>841</v>
      </c>
      <c r="F575" s="427"/>
      <c r="G575" s="367"/>
      <c r="H575" s="368"/>
      <c r="I575" s="369"/>
      <c r="J575" s="136" t="s">
        <v>756</v>
      </c>
      <c r="K575" s="115" t="s">
        <v>2479</v>
      </c>
      <c r="L575" s="369"/>
      <c r="M575" s="425"/>
      <c r="N575" s="374"/>
      <c r="O575" s="369"/>
      <c r="P575" s="391"/>
      <c r="Q575" s="385"/>
      <c r="R575" s="393"/>
      <c r="S575" s="394"/>
      <c r="T575" s="385"/>
      <c r="U575" s="386"/>
      <c r="V575" s="136" t="s">
        <v>139</v>
      </c>
      <c r="W575" s="116"/>
      <c r="X575" s="117"/>
      <c r="Y575" s="118"/>
      <c r="Z575" s="116"/>
      <c r="AA575" s="120" t="str">
        <f t="shared" si="774"/>
        <v/>
      </c>
      <c r="AB575" s="121"/>
      <c r="AC575" s="121"/>
      <c r="AD575" s="122" t="str">
        <f t="shared" si="772"/>
        <v/>
      </c>
      <c r="AE575" s="121"/>
      <c r="AF575" s="121"/>
      <c r="AG575" s="121"/>
      <c r="AH575" s="123" t="str">
        <f t="shared" si="791"/>
        <v/>
      </c>
      <c r="AI575" s="122" t="str">
        <f t="shared" si="773"/>
        <v/>
      </c>
      <c r="AJ575" s="387"/>
      <c r="AK575" s="388"/>
      <c r="AL575" s="124" t="str">
        <f t="shared" si="770"/>
        <v/>
      </c>
      <c r="AM575" s="389"/>
      <c r="AN575" s="388"/>
      <c r="AO575" s="384"/>
      <c r="AP575" s="367"/>
      <c r="AQ575" s="120" t="s">
        <v>145</v>
      </c>
      <c r="AR575" s="119"/>
      <c r="AS575" s="119"/>
      <c r="AT575" s="126"/>
      <c r="AU575" s="119"/>
      <c r="AV575" s="371"/>
      <c r="AW575" s="142" t="s">
        <v>139</v>
      </c>
      <c r="AX575" s="128"/>
      <c r="AY575" s="129"/>
      <c r="AZ575" s="130"/>
      <c r="BA575" s="143" t="s">
        <v>145</v>
      </c>
      <c r="BB575" s="128"/>
      <c r="BC575" s="128"/>
      <c r="BD575" s="128"/>
      <c r="BE575" s="421"/>
      <c r="BF575" s="423"/>
      <c r="BG575" s="423"/>
      <c r="BH575" s="131"/>
    </row>
    <row r="576" spans="1:1022" ht="18.95" customHeight="1">
      <c r="A576" s="430">
        <v>160</v>
      </c>
      <c r="B576" s="433" t="s">
        <v>712</v>
      </c>
      <c r="C576" s="367"/>
      <c r="D576" s="433" t="s">
        <v>840</v>
      </c>
      <c r="E576" s="433" t="s">
        <v>841</v>
      </c>
      <c r="F576" s="427"/>
      <c r="G576" s="367"/>
      <c r="H576" s="368"/>
      <c r="I576" s="369"/>
      <c r="J576" s="136" t="s">
        <v>757</v>
      </c>
      <c r="K576" s="178"/>
      <c r="L576" s="369"/>
      <c r="M576" s="425"/>
      <c r="N576" s="374"/>
      <c r="O576" s="369"/>
      <c r="P576" s="391"/>
      <c r="Q576" s="385"/>
      <c r="R576" s="393"/>
      <c r="S576" s="394"/>
      <c r="T576" s="385"/>
      <c r="U576" s="386"/>
      <c r="V576" s="136" t="s">
        <v>150</v>
      </c>
      <c r="W576" s="116"/>
      <c r="X576" s="117"/>
      <c r="Y576" s="118"/>
      <c r="Z576" s="116"/>
      <c r="AA576" s="120" t="str">
        <f t="shared" si="774"/>
        <v/>
      </c>
      <c r="AB576" s="121"/>
      <c r="AC576" s="121"/>
      <c r="AD576" s="122" t="str">
        <f t="shared" si="772"/>
        <v/>
      </c>
      <c r="AE576" s="121"/>
      <c r="AF576" s="121"/>
      <c r="AG576" s="121"/>
      <c r="AH576" s="123" t="str">
        <f t="shared" si="791"/>
        <v/>
      </c>
      <c r="AI576" s="122" t="str">
        <f t="shared" si="773"/>
        <v/>
      </c>
      <c r="AJ576" s="387"/>
      <c r="AK576" s="388"/>
      <c r="AL576" s="124" t="str">
        <f t="shared" si="770"/>
        <v/>
      </c>
      <c r="AM576" s="389"/>
      <c r="AN576" s="388"/>
      <c r="AO576" s="384"/>
      <c r="AP576" s="367"/>
      <c r="AQ576" s="120" t="s">
        <v>155</v>
      </c>
      <c r="AR576" s="119"/>
      <c r="AS576" s="119"/>
      <c r="AT576" s="126"/>
      <c r="AU576" s="119"/>
      <c r="AV576" s="371"/>
      <c r="AW576" s="142" t="s">
        <v>150</v>
      </c>
      <c r="AX576" s="128"/>
      <c r="AY576" s="129"/>
      <c r="AZ576" s="130"/>
      <c r="BA576" s="143" t="s">
        <v>155</v>
      </c>
      <c r="BB576" s="128"/>
      <c r="BC576" s="128"/>
      <c r="BD576" s="128"/>
      <c r="BE576" s="421"/>
      <c r="BF576" s="423"/>
      <c r="BG576" s="423"/>
      <c r="BH576" s="131"/>
    </row>
    <row r="577" spans="1:1022" ht="23.1" customHeight="1">
      <c r="A577" s="431">
        <v>160</v>
      </c>
      <c r="B577" s="434" t="s">
        <v>712</v>
      </c>
      <c r="C577" s="367"/>
      <c r="D577" s="434" t="s">
        <v>840</v>
      </c>
      <c r="E577" s="434" t="s">
        <v>841</v>
      </c>
      <c r="F577" s="427"/>
      <c r="G577" s="367"/>
      <c r="H577" s="368"/>
      <c r="I577" s="369"/>
      <c r="J577" s="136" t="s">
        <v>758</v>
      </c>
      <c r="K577" s="115"/>
      <c r="L577" s="369"/>
      <c r="M577" s="425"/>
      <c r="N577" s="374"/>
      <c r="O577" s="369"/>
      <c r="P577" s="392"/>
      <c r="Q577" s="385"/>
      <c r="R577" s="393"/>
      <c r="S577" s="394"/>
      <c r="T577" s="385"/>
      <c r="U577" s="386"/>
      <c r="V577" s="136" t="s">
        <v>161</v>
      </c>
      <c r="W577" s="116"/>
      <c r="X577" s="117"/>
      <c r="Y577" s="118"/>
      <c r="Z577" s="116"/>
      <c r="AA577" s="120" t="str">
        <f t="shared" si="774"/>
        <v/>
      </c>
      <c r="AB577" s="121"/>
      <c r="AC577" s="121"/>
      <c r="AD577" s="122" t="str">
        <f t="shared" si="772"/>
        <v/>
      </c>
      <c r="AE577" s="121"/>
      <c r="AF577" s="121"/>
      <c r="AG577" s="121"/>
      <c r="AH577" s="123" t="str">
        <f t="shared" si="791"/>
        <v/>
      </c>
      <c r="AI577" s="122" t="str">
        <f t="shared" si="773"/>
        <v/>
      </c>
      <c r="AJ577" s="387"/>
      <c r="AK577" s="388"/>
      <c r="AL577" s="124" t="str">
        <f t="shared" si="770"/>
        <v/>
      </c>
      <c r="AM577" s="389"/>
      <c r="AN577" s="388"/>
      <c r="AO577" s="384"/>
      <c r="AP577" s="367"/>
      <c r="AQ577" s="120" t="s">
        <v>162</v>
      </c>
      <c r="AR577" s="119"/>
      <c r="AS577" s="119"/>
      <c r="AT577" s="126"/>
      <c r="AU577" s="119"/>
      <c r="AV577" s="372"/>
      <c r="AW577" s="142" t="s">
        <v>161</v>
      </c>
      <c r="AX577" s="128"/>
      <c r="AY577" s="129"/>
      <c r="AZ577" s="130"/>
      <c r="BA577" s="143" t="s">
        <v>162</v>
      </c>
      <c r="BB577" s="128"/>
      <c r="BC577" s="128"/>
      <c r="BD577" s="128"/>
      <c r="BE577" s="421"/>
      <c r="BF577" s="423"/>
      <c r="BG577" s="423"/>
      <c r="BH577" s="131"/>
    </row>
    <row r="578" spans="1:1022" s="144" customFormat="1" ht="114.75" customHeight="1">
      <c r="A578" s="395">
        <v>161</v>
      </c>
      <c r="B578" s="432" t="s">
        <v>712</v>
      </c>
      <c r="C578" s="367" t="s">
        <v>713</v>
      </c>
      <c r="D578" s="432" t="s">
        <v>840</v>
      </c>
      <c r="E578" s="432" t="s">
        <v>841</v>
      </c>
      <c r="F578" s="427" t="s">
        <v>842</v>
      </c>
      <c r="G578" s="367" t="s">
        <v>2494</v>
      </c>
      <c r="H578" s="368" t="str">
        <f>IF(B578="Seguridad_Información","Posibilidad de "&amp;C578&amp;"con "&amp;M578&amp;" "&amp;"por"&amp;" "&amp;I578&amp;" "&amp;"debido a"&amp;" "&amp;L578,"Posibilidad de"&amp;" "&amp;M578&amp;" "&amp;"por"&amp;" "&amp;I578&amp;" debido a"&amp;" "&amp;L578)</f>
        <v>Posibilidad de Afectación Económica y Reputacional por recaudos realizados o registrados erróneamente debido a fallas en la identificación y operatividad</v>
      </c>
      <c r="I578" s="369" t="s">
        <v>2495</v>
      </c>
      <c r="J578" s="136" t="s">
        <v>717</v>
      </c>
      <c r="K578" s="115" t="s">
        <v>2496</v>
      </c>
      <c r="L578" s="369" t="s">
        <v>2497</v>
      </c>
      <c r="M578" s="425" t="s">
        <v>763</v>
      </c>
      <c r="N578" s="373" t="s">
        <v>2498</v>
      </c>
      <c r="O578" s="369" t="s">
        <v>765</v>
      </c>
      <c r="P578" s="390" t="str">
        <f>IF(OR($O578=[3]Tabla_Probabilidad!$D$30,$O578=[3]Tabla_Probabilidad!$D$32,$O578=[3]Tabla_Probabilidad!$J$32),"Muy Baja",IF(OR($O578=[3]Tabla_Probabilidad!$E$30,$O578=[3]Tabla_Probabilidad!$E$32,$O578=[3]Tabla_Probabilidad!$K$32),"Baja",IF(OR($O578=[3]Tabla_Probabilidad!$F$30,$O578=[3]Tabla_Probabilidad!$F$32,$O578=[3]Tabla_Probabilidad!$L$32),"Media",IF(OR($O578=[3]Tabla_Probabilidad!$G$30,$O578=[3]Tabla_Probabilidad!$G$32,$O578=[3]Tabla_Probabilidad!$M$32),"Alta",IF(OR($O578=[3]Tabla_Probabilidad!$H$30,$O578=[3]Tabla_Probabilidad!$H$32,$O578=[3]Tabla_Probabilidad!$N$32),"Muy Alta","")))))</f>
        <v>Alta</v>
      </c>
      <c r="Q578" s="385">
        <f t="shared" ref="Q578" si="792">IF(P578="","",IF(P578="Muy Baja",0.2,IF(P578="Baja",0.4,IF(P578="Media",0.6,IF(P578="Alta",0.8,IF(P578="Muy Alta",1,))))))</f>
        <v>0.8</v>
      </c>
      <c r="R578" s="393" t="s">
        <v>787</v>
      </c>
      <c r="S578" s="394" t="str">
        <f>IF(OR($R578=[3]Tabla_Impacto!$D$24,$R578=[3]Tabla_Impacto!$D$27,$R578=[3]Tabla_Impacto!$J$24,$R578=[3]Tabla_Impacto!$P$26,$R578=[3]Tabla_Impacto!$V$26,$R578=[3]Tabla_Impacto!$AB$26),"Leve",IF(OR($R578=[3]Tabla_Impacto!$E$24,$R578=[3]Tabla_Impacto!$E$27,$R578=[3]Tabla_Impacto!$K$24,$R578=[3]Tabla_Impacto!$Q$26,$R578=[3]Tabla_Impacto!$W$26,$R578=[3]Tabla_Impacto!$AC$26),"Menor",IF(OR($R578=[3]Tabla_Impacto!$F$24,$R578=[3]Tabla_Impacto!$F$27,$R578=[3]Tabla_Impacto!$L$24,$R578=[3]Tabla_Impacto!$R$26,$R578=[3]Tabla_Impacto!$X$26,$R578=[3]Tabla_Impacto!$AD$26),"Moderado",IF(OR($R578=[3]Tabla_Impacto!$G$24,$R578=[3]Tabla_Impacto!$G$27,$R578=[3]Tabla_Impacto!$M$24,$R578=[3]Tabla_Impacto!$S$26,$R578=[3]Tabla_Impacto!$Y$26,$R578=[3]Tabla_Impacto!$AE$26),"Mayor",IF(OR($R578=[3]Tabla_Impacto!$H$24,$R578=[3]Tabla_Impacto!$H$27,$R578=[3]Tabla_Impacto!$N$24,$R578=[3]Tabla_Impacto!$T$26,$R578=[3]Tabla_Impacto!$Z$26,$R578=[3]Tabla_Impacto!$AF$26),"Catastrófico","")))))</f>
        <v>Catastrófico</v>
      </c>
      <c r="T578" s="385">
        <f t="shared" ref="T578" si="793">IF(S578="","",IF(S578="Leve",0.2,IF(S578="Menor",0.4,IF(S578="Moderado",0.6,IF(S578="Mayor",0.8,IF(S578="Catastrófico",1,))))))</f>
        <v>1</v>
      </c>
      <c r="U578" s="403" t="str">
        <f t="shared" ref="U578" si="794">IF(OR(AND(P578="Muy Baja",S578="Leve"),AND(P578="Muy Baja",S578="Menor"),AND(P578="Baja",S578="Leve")),"Bajo",IF(OR(AND(P578="Muy baja",S578="Moderado"),AND(P578="Baja",S578="Menor"),AND(P578="Baja",S578="Moderado"),AND(P578="Media",S578="Leve"),AND(P578="Media",S578="Menor"),AND(P578="Media",S578="Moderado"),AND(P578="Alta",S578="Leve"),AND(P578="Alta",S578="Menor")),"Moderado",IF(OR(AND(P578="Muy Baja",S578="Mayor"),AND(P578="Baja",S578="Mayor"),AND(P578="Media",S578="Mayor"),AND(P578="Alta",S578="Moderado"),AND(P578="Alta",S578="Mayor"),AND(P578="Muy Alta",S578="Leve"),AND(P578="Muy Alta",S578="Menor"),AND(P578="Muy Alta",S578="Moderado"),AND(P578="Muy Alta",S578="Mayor")),"Alto",IF(OR(AND(P578="Muy Baja",S578="Catastrófico"),AND(P578="Baja",S578="Catastrófico"),AND(P578="Media",S578="Catastrófico"),AND(P578="Alta",S578="Catastrófico"),AND(P578="Muy Alta",S578="Catastrófico")),"Extremo",""))))</f>
        <v>Extremo</v>
      </c>
      <c r="V578" s="136" t="s">
        <v>91</v>
      </c>
      <c r="W578" s="116" t="s">
        <v>2499</v>
      </c>
      <c r="X578" s="117" t="s">
        <v>2500</v>
      </c>
      <c r="Y578" s="118" t="s">
        <v>2501</v>
      </c>
      <c r="Z578" s="119" t="s">
        <v>853</v>
      </c>
      <c r="AA578" s="120" t="str">
        <f t="shared" si="774"/>
        <v>Probabilidad</v>
      </c>
      <c r="AB578" s="121" t="s">
        <v>740</v>
      </c>
      <c r="AC578" s="121" t="s">
        <v>728</v>
      </c>
      <c r="AD578" s="122" t="str">
        <f t="shared" si="772"/>
        <v>30%</v>
      </c>
      <c r="AE578" s="121" t="s">
        <v>729</v>
      </c>
      <c r="AF578" s="121" t="s">
        <v>730</v>
      </c>
      <c r="AG578" s="121" t="s">
        <v>731</v>
      </c>
      <c r="AH578" s="123">
        <f>IFERROR(IF(AA578="Probabilidad",(Q578-(+Q578*AD578)),IF(AA578="Impacto",Q578,"")),"")</f>
        <v>0.56000000000000005</v>
      </c>
      <c r="AI578" s="122">
        <f t="shared" si="773"/>
        <v>0.56000000000000005</v>
      </c>
      <c r="AJ578" s="387" t="str">
        <f t="shared" ref="AJ578" si="795">IFERROR(IF(AK578="","",IF(AK578&lt;=0.2,"Muy Baja",IF(AK578&lt;=0.4,"Baja",IF(AK578&lt;=0.6,"Media",IF(AK578&lt;=0.8,"Alta","Muy Alta"))))),"")</f>
        <v>Baja</v>
      </c>
      <c r="AK578" s="388">
        <f t="shared" ref="AK578" si="796">IFERROR(LOOKUP(MAX(AI578:AI584)+1,(AI578:AI584)),"")</f>
        <v>0.27440000000000003</v>
      </c>
      <c r="AL578" s="124">
        <f>IFERROR(IF(AA578="Impacto",(T578-(+T578*AD578)),IF(AA578="Probabilidad",T578,"")),"")</f>
        <v>1</v>
      </c>
      <c r="AM578" s="389" t="str">
        <f t="shared" ref="AM578" si="797">IFERROR(IF(AN578="","",IF(AN578&lt;=0.2,"Leve",IF(AN578&lt;=0.4,"Menor",IF(AN578&lt;=0.6,"Moderado",IF(AN578&lt;=0.8,"Mayor","Catastrófico"))))),"")</f>
        <v>Mayor</v>
      </c>
      <c r="AN578" s="388">
        <f t="shared" ref="AN578" si="798">IFERROR(LOOKUP(MAX(AL578:AL584)+1,(AL578:AL584)),"")</f>
        <v>0.75</v>
      </c>
      <c r="AO578" s="384" t="str">
        <f t="shared" ref="AO578" si="799">IFERROR(IF(OR(AND(AJ578="Muy Baja",AM578="Leve"),AND(AJ578="Muy Baja",AM578="Menor"),AND(AJ578="Baja",AM578="Leve")),"Bajo",IF(OR(AND(AJ578="Muy baja",AM578="Moderado"),AND(AJ578="Baja",AM578="Menor"),AND(AJ578="Baja",AM578="Moderado"),AND(AJ578="Media",AM578="Leve"),AND(AJ578="Media",AM578="Menor"),AND(AJ578="Media",AM578="Moderado"),AND(AJ578="Alta",AM578="Leve"),AND(AJ578="Alta",AM578="Menor")),"Moderado",IF(OR(AND(AJ578="Muy Baja",AM578="Mayor"),AND(AJ578="Baja",AM578="Mayor"),AND(AJ578="Media",AM578="Mayor"),AND(AJ578="Alta",AM578="Moderado"),AND(AJ578="Alta",AM578="Mayor"),AND(AJ578="Muy Alta",AM578="Leve"),AND(AJ578="Muy Alta",AM578="Menor"),AND(AJ578="Muy Alta",AM578="Moderado"),AND(AJ578="Muy Alta",AM578="Mayor")),"Alto",IF(OR(AND(AJ578="Muy Baja",AM578="Catastrófico"),AND(AJ578="Baja",AM578="Catastrófico"),AND(AJ578="Media",AM578="Catastrófico"),AND(AJ578="Alta",AM578="Catastrófico"),AND(AJ578="Muy Alta",AM578="Catastrófico")),"Extremo","")))),"")</f>
        <v>Alto</v>
      </c>
      <c r="AP578" s="367" t="s">
        <v>104</v>
      </c>
      <c r="AQ578" s="120" t="s">
        <v>105</v>
      </c>
      <c r="AR578" s="119" t="s">
        <v>2502</v>
      </c>
      <c r="AS578" s="119" t="s">
        <v>853</v>
      </c>
      <c r="AT578" s="126" t="s">
        <v>747</v>
      </c>
      <c r="AU578" s="127" t="s">
        <v>733</v>
      </c>
      <c r="AV578" s="370" t="s">
        <v>2503</v>
      </c>
      <c r="AW578" s="142" t="s">
        <v>91</v>
      </c>
      <c r="AX578" s="253" t="s">
        <v>2866</v>
      </c>
      <c r="AY578" s="273" t="s">
        <v>2972</v>
      </c>
      <c r="AZ578" s="273" t="s">
        <v>2973</v>
      </c>
      <c r="BA578" s="143" t="s">
        <v>105</v>
      </c>
      <c r="BB578" s="253" t="s">
        <v>2866</v>
      </c>
      <c r="BC578" s="273" t="s">
        <v>3894</v>
      </c>
      <c r="BD578" s="273" t="s">
        <v>3895</v>
      </c>
      <c r="BE578" s="421" t="s">
        <v>2891</v>
      </c>
      <c r="BF578" s="524" t="s">
        <v>2988</v>
      </c>
      <c r="BG578" s="423" t="s">
        <v>2985</v>
      </c>
      <c r="BH578" s="131"/>
      <c r="BI578" s="90"/>
      <c r="BJ578" s="90"/>
      <c r="BK578" s="90"/>
      <c r="BL578" s="90"/>
      <c r="BM578" s="90"/>
      <c r="BN578" s="90"/>
      <c r="BO578" s="90"/>
      <c r="BP578" s="90"/>
      <c r="BQ578" s="90"/>
      <c r="BR578" s="90"/>
      <c r="BS578" s="90"/>
      <c r="BT578" s="90"/>
      <c r="BU578" s="90"/>
      <c r="BV578" s="90"/>
      <c r="BW578" s="90"/>
      <c r="BX578" s="90"/>
      <c r="BY578" s="90"/>
      <c r="BZ578" s="90"/>
      <c r="CA578" s="90"/>
      <c r="CB578" s="90"/>
      <c r="CC578" s="90"/>
      <c r="CD578" s="90"/>
      <c r="CE578" s="90"/>
      <c r="CF578" s="90"/>
      <c r="CG578" s="90"/>
      <c r="CH578" s="90"/>
      <c r="CI578" s="90"/>
      <c r="CJ578" s="90"/>
      <c r="CK578" s="90"/>
      <c r="CL578" s="90"/>
      <c r="CM578" s="90"/>
      <c r="CN578" s="90"/>
      <c r="CO578" s="90"/>
      <c r="CP578" s="90"/>
      <c r="CQ578" s="90"/>
      <c r="CR578" s="90"/>
      <c r="CS578" s="90"/>
      <c r="CT578" s="90"/>
      <c r="CU578" s="90"/>
      <c r="CV578" s="90"/>
      <c r="CW578" s="90"/>
      <c r="CX578" s="90"/>
      <c r="CY578" s="90"/>
      <c r="CZ578" s="90"/>
      <c r="DA578" s="90"/>
      <c r="DB578" s="90"/>
      <c r="DC578" s="90"/>
      <c r="DD578" s="90"/>
      <c r="DE578" s="90"/>
      <c r="DF578" s="90"/>
      <c r="DG578" s="90"/>
      <c r="DH578" s="90"/>
      <c r="DI578" s="90"/>
      <c r="DJ578" s="90"/>
      <c r="DK578" s="90"/>
      <c r="DL578" s="90"/>
      <c r="DM578" s="90"/>
      <c r="DN578" s="90"/>
      <c r="DO578" s="90"/>
      <c r="DP578" s="90"/>
      <c r="DQ578" s="90"/>
      <c r="DR578" s="90"/>
      <c r="DS578" s="90"/>
      <c r="DT578" s="90"/>
      <c r="DU578" s="90"/>
      <c r="DV578" s="90"/>
      <c r="DW578" s="90"/>
      <c r="DX578" s="90"/>
      <c r="DY578" s="90"/>
      <c r="DZ578" s="90"/>
      <c r="EA578" s="90"/>
      <c r="EB578" s="90"/>
      <c r="EC578" s="90"/>
      <c r="ED578" s="90"/>
      <c r="EE578" s="90"/>
      <c r="EF578" s="90"/>
      <c r="EG578" s="90"/>
      <c r="EH578" s="90"/>
      <c r="EI578" s="90"/>
      <c r="EJ578" s="90"/>
      <c r="EK578" s="90"/>
      <c r="EL578" s="90"/>
      <c r="EM578" s="90"/>
      <c r="EN578" s="90"/>
      <c r="EO578" s="90"/>
      <c r="EP578" s="90"/>
      <c r="EQ578" s="90"/>
      <c r="ER578" s="90"/>
      <c r="ES578" s="90"/>
      <c r="ET578" s="90"/>
      <c r="EU578" s="90"/>
      <c r="EV578" s="90"/>
      <c r="EW578" s="90"/>
      <c r="EX578" s="90"/>
      <c r="EY578" s="90"/>
      <c r="EZ578" s="90"/>
      <c r="FA578" s="90"/>
      <c r="FB578" s="90"/>
      <c r="FC578" s="90"/>
      <c r="FD578" s="90"/>
      <c r="FE578" s="90"/>
      <c r="FF578" s="90"/>
      <c r="FG578" s="90"/>
      <c r="FH578" s="90"/>
      <c r="FI578" s="90"/>
      <c r="FJ578" s="90"/>
      <c r="FK578" s="90"/>
      <c r="FL578" s="90"/>
      <c r="FM578" s="90"/>
      <c r="FN578" s="90"/>
      <c r="FO578" s="90"/>
      <c r="FP578" s="90"/>
      <c r="FQ578" s="90"/>
      <c r="FR578" s="90"/>
      <c r="FS578" s="90"/>
      <c r="FT578" s="90"/>
      <c r="FU578" s="90"/>
      <c r="FV578" s="90"/>
      <c r="FW578" s="90"/>
      <c r="FX578" s="90"/>
      <c r="FY578" s="90"/>
      <c r="FZ578" s="90"/>
      <c r="GA578" s="90"/>
      <c r="GB578" s="90"/>
      <c r="GC578" s="90"/>
      <c r="GD578" s="90"/>
      <c r="GE578" s="90"/>
      <c r="GF578" s="90"/>
      <c r="GG578" s="90"/>
      <c r="GH578" s="90"/>
      <c r="GI578" s="90"/>
      <c r="GJ578" s="90"/>
      <c r="GK578" s="90"/>
      <c r="GL578" s="90"/>
      <c r="GM578" s="90"/>
      <c r="GN578" s="90"/>
      <c r="GO578" s="90"/>
      <c r="GP578" s="90"/>
      <c r="GQ578" s="90"/>
      <c r="GR578" s="90"/>
      <c r="GS578" s="90"/>
      <c r="GT578" s="90"/>
      <c r="GU578" s="90"/>
      <c r="GV578" s="90"/>
      <c r="GW578" s="90"/>
      <c r="GX578" s="90"/>
      <c r="GY578" s="90"/>
      <c r="GZ578" s="90"/>
      <c r="HA578" s="90"/>
      <c r="HB578" s="90"/>
      <c r="HC578" s="90"/>
      <c r="HD578" s="90"/>
      <c r="HE578" s="90"/>
      <c r="HF578" s="90"/>
      <c r="HG578" s="90"/>
      <c r="HH578" s="90"/>
      <c r="HI578" s="90"/>
      <c r="HJ578" s="90"/>
      <c r="HK578" s="90"/>
      <c r="HL578" s="90"/>
      <c r="HM578" s="90"/>
      <c r="HN578" s="90"/>
      <c r="HO578" s="90"/>
      <c r="HP578" s="90"/>
      <c r="HQ578" s="90"/>
      <c r="HR578" s="90"/>
      <c r="HS578" s="90"/>
      <c r="HT578" s="90"/>
      <c r="HU578" s="90"/>
      <c r="HV578" s="90"/>
      <c r="HW578" s="90"/>
      <c r="HX578" s="90"/>
      <c r="HY578" s="90"/>
      <c r="HZ578" s="90"/>
      <c r="IA578" s="90"/>
      <c r="IB578" s="90"/>
      <c r="IC578" s="90"/>
      <c r="ID578" s="90"/>
      <c r="IE578" s="90"/>
      <c r="IF578" s="90"/>
      <c r="IG578" s="90"/>
      <c r="IH578" s="90"/>
      <c r="II578" s="90"/>
      <c r="IJ578" s="90"/>
      <c r="IK578" s="90"/>
      <c r="IL578" s="90"/>
      <c r="IM578" s="90"/>
      <c r="IN578" s="90"/>
      <c r="IO578" s="90"/>
      <c r="IP578" s="90"/>
      <c r="IQ578" s="90"/>
      <c r="IR578" s="90"/>
      <c r="IS578" s="90"/>
      <c r="IT578" s="90"/>
      <c r="IU578" s="90"/>
      <c r="IV578" s="90"/>
      <c r="IW578" s="90"/>
      <c r="IX578" s="90"/>
      <c r="IY578" s="90"/>
      <c r="IZ578" s="90"/>
      <c r="JA578" s="90"/>
      <c r="JB578" s="90"/>
      <c r="JC578" s="90"/>
      <c r="JD578" s="90"/>
      <c r="JE578" s="90"/>
      <c r="JF578" s="90"/>
      <c r="JG578" s="90"/>
      <c r="JH578" s="90"/>
      <c r="JI578" s="90"/>
      <c r="JJ578" s="90"/>
      <c r="JK578" s="90"/>
      <c r="JL578" s="90"/>
      <c r="JM578" s="90"/>
      <c r="JN578" s="90"/>
      <c r="JO578" s="90"/>
      <c r="JP578" s="90"/>
      <c r="JQ578" s="90"/>
      <c r="JR578" s="90"/>
      <c r="JS578" s="90"/>
      <c r="JT578" s="90"/>
      <c r="JU578" s="90"/>
      <c r="JV578" s="90"/>
      <c r="JW578" s="90"/>
      <c r="JX578" s="90"/>
      <c r="JY578" s="90"/>
      <c r="JZ578" s="90"/>
      <c r="KA578" s="90"/>
      <c r="KB578" s="90"/>
      <c r="KC578" s="90"/>
      <c r="KD578" s="90"/>
      <c r="KE578" s="90"/>
      <c r="KF578" s="90"/>
      <c r="KG578" s="90"/>
      <c r="KH578" s="90"/>
      <c r="KI578" s="90"/>
      <c r="KJ578" s="90"/>
      <c r="KK578" s="90"/>
      <c r="KL578" s="90"/>
      <c r="KM578" s="90"/>
      <c r="KN578" s="90"/>
      <c r="KO578" s="90"/>
      <c r="KP578" s="90"/>
      <c r="KQ578" s="90"/>
      <c r="KR578" s="90"/>
      <c r="KS578" s="90"/>
      <c r="KT578" s="90"/>
      <c r="KU578" s="90"/>
      <c r="KV578" s="90"/>
      <c r="KW578" s="90"/>
      <c r="KX578" s="90"/>
      <c r="KY578" s="90"/>
      <c r="KZ578" s="90"/>
      <c r="LA578" s="90"/>
      <c r="LB578" s="90"/>
      <c r="LC578" s="90"/>
      <c r="LD578" s="90"/>
      <c r="LE578" s="90"/>
      <c r="LF578" s="90"/>
      <c r="LG578" s="90"/>
      <c r="LH578" s="90"/>
      <c r="LI578" s="90"/>
      <c r="LJ578" s="90"/>
      <c r="LK578" s="90"/>
      <c r="LL578" s="90"/>
      <c r="LM578" s="90"/>
      <c r="LN578" s="90"/>
      <c r="LO578" s="90"/>
      <c r="LP578" s="90"/>
      <c r="LQ578" s="90"/>
      <c r="LR578" s="90"/>
      <c r="LS578" s="90"/>
      <c r="LT578" s="90"/>
      <c r="LU578" s="90"/>
      <c r="LV578" s="90"/>
      <c r="LW578" s="90"/>
      <c r="LX578" s="90"/>
      <c r="LY578" s="90"/>
      <c r="LZ578" s="90"/>
      <c r="MA578" s="90"/>
      <c r="MB578" s="90"/>
      <c r="MC578" s="90"/>
      <c r="MD578" s="90"/>
      <c r="ME578" s="90"/>
      <c r="MF578" s="90"/>
      <c r="MG578" s="90"/>
      <c r="MH578" s="90"/>
      <c r="MI578" s="90"/>
      <c r="MJ578" s="90"/>
      <c r="MK578" s="90"/>
      <c r="ML578" s="90"/>
      <c r="MM578" s="90"/>
      <c r="MN578" s="90"/>
      <c r="MO578" s="90"/>
      <c r="MP578" s="90"/>
      <c r="MQ578" s="90"/>
      <c r="MR578" s="90"/>
      <c r="MS578" s="90"/>
      <c r="MT578" s="90"/>
      <c r="MU578" s="90"/>
      <c r="MV578" s="90"/>
      <c r="MW578" s="90"/>
      <c r="MX578" s="90"/>
      <c r="MY578" s="90"/>
      <c r="MZ578" s="90"/>
      <c r="NA578" s="90"/>
      <c r="NB578" s="90"/>
      <c r="NC578" s="90"/>
      <c r="ND578" s="90"/>
      <c r="NE578" s="90"/>
      <c r="NF578" s="90"/>
      <c r="NG578" s="90"/>
      <c r="NH578" s="90"/>
      <c r="NI578" s="90"/>
      <c r="NJ578" s="90"/>
      <c r="NK578" s="90"/>
      <c r="NL578" s="90"/>
      <c r="NM578" s="90"/>
      <c r="NN578" s="90"/>
      <c r="NO578" s="90"/>
      <c r="NP578" s="90"/>
      <c r="NQ578" s="90"/>
      <c r="NR578" s="90"/>
      <c r="NS578" s="90"/>
      <c r="NT578" s="90"/>
      <c r="NU578" s="90"/>
      <c r="NV578" s="90"/>
      <c r="NW578" s="90"/>
      <c r="NX578" s="90"/>
      <c r="NY578" s="90"/>
      <c r="NZ578" s="90"/>
      <c r="OA578" s="90"/>
      <c r="OB578" s="90"/>
      <c r="OC578" s="90"/>
      <c r="OD578" s="90"/>
      <c r="OE578" s="90"/>
      <c r="OF578" s="90"/>
      <c r="OG578" s="90"/>
      <c r="OH578" s="90"/>
      <c r="OI578" s="90"/>
      <c r="OJ578" s="90"/>
      <c r="OK578" s="90"/>
      <c r="OL578" s="90"/>
      <c r="OM578" s="90"/>
      <c r="ON578" s="90"/>
      <c r="OO578" s="90"/>
      <c r="OP578" s="90"/>
      <c r="OQ578" s="90"/>
      <c r="OR578" s="90"/>
      <c r="OS578" s="90"/>
      <c r="OT578" s="90"/>
      <c r="OU578" s="90"/>
      <c r="OV578" s="90"/>
      <c r="OW578" s="90"/>
      <c r="OX578" s="90"/>
      <c r="OY578" s="90"/>
      <c r="OZ578" s="90"/>
      <c r="PA578" s="90"/>
      <c r="PB578" s="90"/>
      <c r="PC578" s="90"/>
      <c r="PD578" s="90"/>
      <c r="PE578" s="90"/>
      <c r="PF578" s="90"/>
      <c r="PG578" s="90"/>
      <c r="PH578" s="90"/>
      <c r="PI578" s="90"/>
      <c r="PJ578" s="90"/>
      <c r="PK578" s="90"/>
      <c r="PL578" s="90"/>
      <c r="PM578" s="90"/>
      <c r="PN578" s="90"/>
      <c r="PO578" s="90"/>
      <c r="PP578" s="90"/>
      <c r="PQ578" s="90"/>
      <c r="PR578" s="90"/>
      <c r="PS578" s="90"/>
      <c r="PT578" s="90"/>
      <c r="PU578" s="90"/>
      <c r="PV578" s="90"/>
      <c r="PW578" s="90"/>
      <c r="PX578" s="90"/>
      <c r="PY578" s="90"/>
      <c r="PZ578" s="90"/>
      <c r="QA578" s="90"/>
      <c r="QB578" s="90"/>
      <c r="QC578" s="90"/>
      <c r="QD578" s="90"/>
      <c r="QE578" s="90"/>
      <c r="QF578" s="90"/>
      <c r="QG578" s="90"/>
      <c r="QH578" s="90"/>
      <c r="QI578" s="90"/>
      <c r="QJ578" s="90"/>
      <c r="QK578" s="90"/>
      <c r="QL578" s="90"/>
      <c r="QM578" s="90"/>
      <c r="QN578" s="90"/>
      <c r="QO578" s="90"/>
      <c r="QP578" s="90"/>
      <c r="QQ578" s="90"/>
      <c r="QR578" s="90"/>
      <c r="QS578" s="90"/>
      <c r="QT578" s="90"/>
      <c r="QU578" s="90"/>
      <c r="QV578" s="90"/>
      <c r="QW578" s="90"/>
      <c r="QX578" s="90"/>
      <c r="QY578" s="90"/>
      <c r="QZ578" s="90"/>
      <c r="RA578" s="90"/>
      <c r="RB578" s="90"/>
      <c r="RC578" s="90"/>
      <c r="RD578" s="90"/>
      <c r="RE578" s="90"/>
      <c r="RF578" s="90"/>
      <c r="RG578" s="90"/>
      <c r="RH578" s="90"/>
      <c r="RI578" s="90"/>
      <c r="RJ578" s="90"/>
      <c r="RK578" s="90"/>
      <c r="RL578" s="90"/>
      <c r="RM578" s="90"/>
      <c r="RN578" s="90"/>
      <c r="RO578" s="90"/>
      <c r="RP578" s="90"/>
      <c r="RQ578" s="90"/>
      <c r="RR578" s="90"/>
      <c r="RS578" s="90"/>
      <c r="RT578" s="90"/>
      <c r="RU578" s="90"/>
      <c r="RV578" s="90"/>
      <c r="RW578" s="90"/>
      <c r="RX578" s="90"/>
      <c r="RY578" s="90"/>
      <c r="RZ578" s="90"/>
      <c r="SA578" s="90"/>
      <c r="SB578" s="90"/>
      <c r="SC578" s="90"/>
      <c r="SD578" s="90"/>
      <c r="SE578" s="90"/>
      <c r="SF578" s="90"/>
      <c r="SG578" s="90"/>
      <c r="SH578" s="90"/>
      <c r="SI578" s="90"/>
      <c r="SJ578" s="90"/>
      <c r="SK578" s="90"/>
      <c r="SL578" s="90"/>
      <c r="SM578" s="90"/>
      <c r="SN578" s="90"/>
      <c r="SO578" s="90"/>
      <c r="SP578" s="90"/>
      <c r="SQ578" s="90"/>
      <c r="SR578" s="90"/>
      <c r="SS578" s="90"/>
      <c r="ST578" s="90"/>
      <c r="SU578" s="90"/>
      <c r="SV578" s="90"/>
      <c r="SW578" s="90"/>
      <c r="SX578" s="90"/>
      <c r="SY578" s="90"/>
      <c r="SZ578" s="90"/>
      <c r="TA578" s="90"/>
      <c r="TB578" s="90"/>
      <c r="TC578" s="90"/>
      <c r="TD578" s="90"/>
      <c r="TE578" s="90"/>
      <c r="TF578" s="90"/>
      <c r="TG578" s="90"/>
      <c r="TH578" s="90"/>
      <c r="TI578" s="90"/>
      <c r="TJ578" s="90"/>
      <c r="TK578" s="90"/>
      <c r="TL578" s="90"/>
      <c r="TM578" s="90"/>
      <c r="TN578" s="90"/>
      <c r="TO578" s="90"/>
      <c r="TP578" s="90"/>
      <c r="TQ578" s="90"/>
      <c r="TR578" s="90"/>
      <c r="TS578" s="90"/>
      <c r="TT578" s="90"/>
      <c r="TU578" s="90"/>
      <c r="TV578" s="90"/>
      <c r="TW578" s="90"/>
      <c r="TX578" s="90"/>
      <c r="TY578" s="90"/>
      <c r="TZ578" s="90"/>
      <c r="UA578" s="90"/>
      <c r="UB578" s="90"/>
      <c r="UC578" s="90"/>
      <c r="UD578" s="90"/>
      <c r="UE578" s="90"/>
      <c r="UF578" s="90"/>
      <c r="UG578" s="90"/>
      <c r="UH578" s="90"/>
      <c r="UI578" s="90"/>
      <c r="UJ578" s="90"/>
      <c r="UK578" s="90"/>
      <c r="UL578" s="90"/>
      <c r="UM578" s="90"/>
      <c r="UN578" s="90"/>
      <c r="UO578" s="90"/>
      <c r="UP578" s="90"/>
      <c r="UQ578" s="90"/>
      <c r="UR578" s="90"/>
      <c r="US578" s="90"/>
      <c r="UT578" s="90"/>
      <c r="UU578" s="90"/>
      <c r="UV578" s="90"/>
      <c r="UW578" s="90"/>
      <c r="UX578" s="90"/>
      <c r="UY578" s="90"/>
      <c r="UZ578" s="90"/>
      <c r="VA578" s="90"/>
      <c r="VB578" s="90"/>
      <c r="VC578" s="90"/>
      <c r="VD578" s="90"/>
      <c r="VE578" s="90"/>
      <c r="VF578" s="90"/>
      <c r="VG578" s="90"/>
      <c r="VH578" s="90"/>
      <c r="VI578" s="90"/>
      <c r="VJ578" s="90"/>
      <c r="VK578" s="90"/>
      <c r="VL578" s="90"/>
      <c r="VM578" s="90"/>
      <c r="VN578" s="90"/>
      <c r="VO578" s="90"/>
      <c r="VP578" s="90"/>
      <c r="VQ578" s="90"/>
      <c r="VR578" s="90"/>
      <c r="VS578" s="90"/>
      <c r="VT578" s="90"/>
      <c r="VU578" s="90"/>
      <c r="VV578" s="90"/>
      <c r="VW578" s="90"/>
      <c r="VX578" s="90"/>
      <c r="VY578" s="90"/>
      <c r="VZ578" s="90"/>
      <c r="WA578" s="90"/>
      <c r="WB578" s="90"/>
      <c r="WC578" s="90"/>
      <c r="WD578" s="90"/>
      <c r="WE578" s="90"/>
      <c r="WF578" s="90"/>
      <c r="WG578" s="90"/>
      <c r="WH578" s="90"/>
      <c r="WI578" s="90"/>
      <c r="WJ578" s="90"/>
      <c r="WK578" s="90"/>
      <c r="WL578" s="90"/>
      <c r="WM578" s="90"/>
      <c r="WN578" s="90"/>
      <c r="WO578" s="90"/>
      <c r="WP578" s="90"/>
      <c r="WQ578" s="90"/>
      <c r="WR578" s="90"/>
      <c r="WS578" s="90"/>
      <c r="WT578" s="90"/>
      <c r="WU578" s="90"/>
      <c r="WV578" s="90"/>
      <c r="WW578" s="90"/>
      <c r="WX578" s="90"/>
      <c r="WY578" s="90"/>
      <c r="WZ578" s="90"/>
      <c r="XA578" s="90"/>
      <c r="XB578" s="90"/>
      <c r="XC578" s="90"/>
      <c r="XD578" s="90"/>
      <c r="XE578" s="90"/>
      <c r="XF578" s="90"/>
      <c r="XG578" s="90"/>
      <c r="XH578" s="90"/>
      <c r="XI578" s="90"/>
      <c r="XJ578" s="90"/>
      <c r="XK578" s="90"/>
      <c r="XL578" s="90"/>
      <c r="XM578" s="90"/>
      <c r="XN578" s="90"/>
      <c r="XO578" s="90"/>
      <c r="XP578" s="90"/>
      <c r="XQ578" s="90"/>
      <c r="XR578" s="90"/>
      <c r="XS578" s="90"/>
      <c r="XT578" s="90"/>
      <c r="XU578" s="90"/>
      <c r="XV578" s="90"/>
      <c r="XW578" s="90"/>
      <c r="XX578" s="90"/>
      <c r="XY578" s="90"/>
      <c r="XZ578" s="90"/>
      <c r="YA578" s="90"/>
      <c r="YB578" s="90"/>
      <c r="YC578" s="90"/>
      <c r="YD578" s="90"/>
      <c r="YE578" s="90"/>
      <c r="YF578" s="90"/>
      <c r="YG578" s="90"/>
      <c r="YH578" s="90"/>
      <c r="YI578" s="90"/>
      <c r="YJ578" s="90"/>
      <c r="YK578" s="90"/>
      <c r="YL578" s="90"/>
      <c r="YM578" s="90"/>
      <c r="YN578" s="90"/>
      <c r="YO578" s="90"/>
      <c r="YP578" s="90"/>
      <c r="YQ578" s="90"/>
      <c r="YR578" s="90"/>
      <c r="YS578" s="90"/>
      <c r="YT578" s="90"/>
      <c r="YU578" s="90"/>
      <c r="YV578" s="90"/>
      <c r="YW578" s="90"/>
      <c r="YX578" s="90"/>
      <c r="YY578" s="90"/>
      <c r="YZ578" s="90"/>
      <c r="ZA578" s="90"/>
      <c r="ZB578" s="90"/>
      <c r="ZC578" s="90"/>
      <c r="ZD578" s="90"/>
      <c r="ZE578" s="90"/>
      <c r="ZF578" s="90"/>
      <c r="ZG578" s="90"/>
      <c r="ZH578" s="90"/>
      <c r="ZI578" s="90"/>
      <c r="ZJ578" s="90"/>
      <c r="ZK578" s="90"/>
      <c r="ZL578" s="90"/>
      <c r="ZM578" s="90"/>
      <c r="ZN578" s="90"/>
      <c r="ZO578" s="90"/>
      <c r="ZP578" s="90"/>
      <c r="ZQ578" s="90"/>
      <c r="ZR578" s="90"/>
      <c r="ZS578" s="90"/>
      <c r="ZT578" s="90"/>
      <c r="ZU578" s="90"/>
      <c r="ZV578" s="90"/>
      <c r="ZW578" s="90"/>
      <c r="ZX578" s="90"/>
      <c r="ZY578" s="90"/>
      <c r="ZZ578" s="90"/>
      <c r="AAA578" s="90"/>
      <c r="AAB578" s="90"/>
      <c r="AAC578" s="90"/>
      <c r="AAD578" s="90"/>
      <c r="AAE578" s="90"/>
      <c r="AAF578" s="90"/>
      <c r="AAG578" s="90"/>
      <c r="AAH578" s="90"/>
      <c r="AAI578" s="90"/>
      <c r="AAJ578" s="90"/>
      <c r="AAK578" s="90"/>
      <c r="AAL578" s="90"/>
      <c r="AAM578" s="90"/>
      <c r="AAN578" s="90"/>
      <c r="AAO578" s="90"/>
      <c r="AAP578" s="90"/>
      <c r="AAQ578" s="90"/>
      <c r="AAR578" s="90"/>
      <c r="AAS578" s="90"/>
      <c r="AAT578" s="90"/>
      <c r="AAU578" s="90"/>
      <c r="AAV578" s="90"/>
      <c r="AAW578" s="90"/>
      <c r="AAX578" s="90"/>
      <c r="AAY578" s="90"/>
      <c r="AAZ578" s="90"/>
      <c r="ABA578" s="90"/>
      <c r="ABB578" s="90"/>
      <c r="ABC578" s="90"/>
      <c r="ABD578" s="90"/>
      <c r="ABE578" s="90"/>
      <c r="ABF578" s="90"/>
      <c r="ABG578" s="90"/>
      <c r="ABH578" s="90"/>
      <c r="ABI578" s="90"/>
      <c r="ABJ578" s="90"/>
      <c r="ABK578" s="90"/>
      <c r="ABL578" s="90"/>
      <c r="ABM578" s="90"/>
      <c r="ABN578" s="90"/>
      <c r="ABO578" s="90"/>
      <c r="ABP578" s="90"/>
      <c r="ABQ578" s="90"/>
      <c r="ABR578" s="90"/>
      <c r="ABS578" s="90"/>
      <c r="ABT578" s="90"/>
      <c r="ABU578" s="90"/>
      <c r="ABV578" s="90"/>
      <c r="ABW578" s="90"/>
      <c r="ABX578" s="90"/>
      <c r="ABY578" s="90"/>
      <c r="ABZ578" s="90"/>
      <c r="ACA578" s="90"/>
      <c r="ACB578" s="90"/>
      <c r="ACC578" s="90"/>
      <c r="ACD578" s="90"/>
      <c r="ACE578" s="90"/>
      <c r="ACF578" s="90"/>
      <c r="ACG578" s="90"/>
      <c r="ACH578" s="90"/>
      <c r="ACI578" s="90"/>
      <c r="ACJ578" s="90"/>
      <c r="ACK578" s="90"/>
      <c r="ACL578" s="90"/>
      <c r="ACM578" s="90"/>
      <c r="ACN578" s="90"/>
      <c r="ACO578" s="90"/>
      <c r="ACP578" s="90"/>
      <c r="ACQ578" s="90"/>
      <c r="ACR578" s="90"/>
      <c r="ACS578" s="90"/>
      <c r="ACT578" s="90"/>
      <c r="ACU578" s="90"/>
      <c r="ACV578" s="90"/>
      <c r="ACW578" s="90"/>
      <c r="ACX578" s="90"/>
      <c r="ACY578" s="90"/>
      <c r="ACZ578" s="90"/>
      <c r="ADA578" s="90"/>
      <c r="ADB578" s="90"/>
      <c r="ADC578" s="90"/>
      <c r="ADD578" s="90"/>
      <c r="ADE578" s="90"/>
      <c r="ADF578" s="90"/>
      <c r="ADG578" s="90"/>
      <c r="ADH578" s="90"/>
      <c r="ADI578" s="90"/>
      <c r="ADJ578" s="90"/>
      <c r="ADK578" s="90"/>
      <c r="ADL578" s="90"/>
      <c r="ADM578" s="90"/>
      <c r="ADN578" s="90"/>
      <c r="ADO578" s="90"/>
      <c r="ADP578" s="90"/>
      <c r="ADQ578" s="90"/>
      <c r="ADR578" s="90"/>
      <c r="ADS578" s="90"/>
      <c r="ADT578" s="90"/>
      <c r="ADU578" s="90"/>
      <c r="ADV578" s="90"/>
      <c r="ADW578" s="90"/>
      <c r="ADX578" s="90"/>
      <c r="ADY578" s="90"/>
      <c r="ADZ578" s="90"/>
      <c r="AEA578" s="90"/>
      <c r="AEB578" s="90"/>
      <c r="AEC578" s="90"/>
      <c r="AED578" s="90"/>
      <c r="AEE578" s="90"/>
      <c r="AEF578" s="90"/>
      <c r="AEG578" s="90"/>
      <c r="AEH578" s="90"/>
      <c r="AEI578" s="90"/>
      <c r="AEJ578" s="90"/>
      <c r="AEK578" s="90"/>
      <c r="AEL578" s="90"/>
      <c r="AEM578" s="90"/>
      <c r="AEN578" s="90"/>
      <c r="AEO578" s="90"/>
      <c r="AEP578" s="90"/>
      <c r="AEQ578" s="90"/>
      <c r="AER578" s="90"/>
      <c r="AES578" s="90"/>
      <c r="AET578" s="90"/>
      <c r="AEU578" s="90"/>
      <c r="AEV578" s="90"/>
      <c r="AEW578" s="90"/>
      <c r="AEX578" s="90"/>
      <c r="AEY578" s="90"/>
      <c r="AEZ578" s="90"/>
      <c r="AFA578" s="90"/>
      <c r="AFB578" s="90"/>
      <c r="AFC578" s="90"/>
      <c r="AFD578" s="90"/>
      <c r="AFE578" s="90"/>
      <c r="AFF578" s="90"/>
      <c r="AFG578" s="90"/>
      <c r="AFH578" s="90"/>
      <c r="AFI578" s="90"/>
      <c r="AFJ578" s="90"/>
      <c r="AFK578" s="90"/>
      <c r="AFL578" s="90"/>
      <c r="AFM578" s="90"/>
      <c r="AFN578" s="90"/>
      <c r="AFO578" s="90"/>
      <c r="AFP578" s="90"/>
      <c r="AFQ578" s="90"/>
      <c r="AFR578" s="90"/>
      <c r="AFS578" s="90"/>
      <c r="AFT578" s="90"/>
      <c r="AFU578" s="90"/>
      <c r="AFV578" s="90"/>
      <c r="AFW578" s="90"/>
      <c r="AFX578" s="90"/>
      <c r="AFY578" s="90"/>
      <c r="AFZ578" s="90"/>
      <c r="AGA578" s="90"/>
      <c r="AGB578" s="90"/>
      <c r="AGC578" s="90"/>
      <c r="AGD578" s="90"/>
      <c r="AGE578" s="90"/>
      <c r="AGF578" s="90"/>
      <c r="AGG578" s="90"/>
      <c r="AGH578" s="90"/>
      <c r="AGI578" s="90"/>
      <c r="AGJ578" s="90"/>
      <c r="AGK578" s="90"/>
      <c r="AGL578" s="90"/>
      <c r="AGM578" s="90"/>
      <c r="AGN578" s="90"/>
      <c r="AGO578" s="90"/>
      <c r="AGP578" s="90"/>
      <c r="AGQ578" s="90"/>
      <c r="AGR578" s="90"/>
      <c r="AGS578" s="90"/>
      <c r="AGT578" s="90"/>
      <c r="AGU578" s="90"/>
      <c r="AGV578" s="90"/>
      <c r="AGW578" s="90"/>
      <c r="AGX578" s="90"/>
      <c r="AGY578" s="90"/>
      <c r="AGZ578" s="90"/>
      <c r="AHA578" s="90"/>
      <c r="AHB578" s="90"/>
      <c r="AHC578" s="90"/>
      <c r="AHD578" s="90"/>
      <c r="AHE578" s="90"/>
      <c r="AHF578" s="90"/>
      <c r="AHG578" s="90"/>
      <c r="AHH578" s="90"/>
      <c r="AHI578" s="90"/>
      <c r="AHJ578" s="90"/>
      <c r="AHK578" s="90"/>
      <c r="AHL578" s="90"/>
      <c r="AHM578" s="90"/>
      <c r="AHN578" s="90"/>
      <c r="AHO578" s="90"/>
      <c r="AHP578" s="90"/>
      <c r="AHQ578" s="90"/>
      <c r="AHR578" s="90"/>
      <c r="AHS578" s="90"/>
      <c r="AHT578" s="90"/>
      <c r="AHU578" s="90"/>
      <c r="AHV578" s="90"/>
      <c r="AHW578" s="90"/>
      <c r="AHX578" s="90"/>
      <c r="AHY578" s="90"/>
      <c r="AHZ578" s="90"/>
      <c r="AIA578" s="90"/>
      <c r="AIB578" s="90"/>
      <c r="AIC578" s="90"/>
      <c r="AID578" s="90"/>
      <c r="AIE578" s="90"/>
      <c r="AIF578" s="90"/>
      <c r="AIG578" s="90"/>
      <c r="AIH578" s="90"/>
      <c r="AII578" s="90"/>
      <c r="AIJ578" s="90"/>
      <c r="AIK578" s="90"/>
      <c r="AIL578" s="90"/>
      <c r="AIM578" s="90"/>
      <c r="AIN578" s="90"/>
      <c r="AIO578" s="90"/>
      <c r="AIP578" s="90"/>
      <c r="AIQ578" s="90"/>
      <c r="AIR578" s="90"/>
      <c r="AIS578" s="90"/>
      <c r="AIT578" s="90"/>
      <c r="AIU578" s="90"/>
      <c r="AIV578" s="90"/>
      <c r="AIW578" s="90"/>
      <c r="AIX578" s="90"/>
      <c r="AIY578" s="90"/>
      <c r="AIZ578" s="90"/>
      <c r="AJA578" s="90"/>
      <c r="AJB578" s="90"/>
      <c r="AJC578" s="90"/>
      <c r="AJD578" s="90"/>
      <c r="AJE578" s="90"/>
      <c r="AJF578" s="90"/>
      <c r="AJG578" s="90"/>
      <c r="AJH578" s="90"/>
      <c r="AJI578" s="90"/>
      <c r="AJJ578" s="90"/>
      <c r="AJK578" s="90"/>
      <c r="AJL578" s="90"/>
      <c r="AJM578" s="90"/>
      <c r="AJN578" s="90"/>
      <c r="AJO578" s="90"/>
      <c r="AJP578" s="90"/>
      <c r="AJQ578" s="90"/>
      <c r="AJR578" s="90"/>
      <c r="AJS578" s="90"/>
      <c r="AJT578" s="90"/>
      <c r="AJU578" s="90"/>
      <c r="AJV578" s="90"/>
      <c r="AJW578" s="90"/>
      <c r="AJX578" s="90"/>
      <c r="AJY578" s="90"/>
      <c r="AJZ578" s="90"/>
      <c r="AKA578" s="90"/>
      <c r="AKB578" s="90"/>
      <c r="AKC578" s="90"/>
      <c r="AKD578" s="90"/>
      <c r="AKE578" s="90"/>
      <c r="AKF578" s="90"/>
      <c r="AKG578" s="90"/>
      <c r="AKH578" s="90"/>
      <c r="AKI578" s="90"/>
      <c r="AKJ578" s="90"/>
      <c r="AKK578" s="90"/>
      <c r="AKL578" s="90"/>
      <c r="AKM578" s="90"/>
      <c r="AKN578" s="90"/>
      <c r="AKO578" s="90"/>
      <c r="AKP578" s="90"/>
      <c r="AKQ578" s="90"/>
      <c r="AKR578" s="90"/>
      <c r="AKS578" s="90"/>
      <c r="AKT578" s="90"/>
      <c r="AKU578" s="90"/>
      <c r="AKV578" s="90"/>
      <c r="AKW578" s="90"/>
      <c r="AKX578" s="90"/>
      <c r="AKY578" s="90"/>
      <c r="AKZ578" s="90"/>
      <c r="ALA578" s="90"/>
      <c r="ALB578" s="90"/>
      <c r="ALC578" s="90"/>
      <c r="ALD578" s="90"/>
      <c r="ALE578" s="90"/>
      <c r="ALF578" s="90"/>
      <c r="ALG578" s="90"/>
      <c r="ALH578" s="90"/>
      <c r="ALI578" s="90"/>
      <c r="ALJ578" s="90"/>
      <c r="ALK578" s="90"/>
      <c r="ALL578" s="90"/>
      <c r="ALM578" s="90"/>
      <c r="ALN578" s="90"/>
      <c r="ALO578" s="90"/>
      <c r="ALP578" s="90"/>
      <c r="ALQ578" s="90"/>
      <c r="ALR578" s="90"/>
      <c r="ALS578" s="90"/>
      <c r="ALT578" s="90"/>
      <c r="ALU578" s="90"/>
      <c r="ALV578" s="90"/>
      <c r="ALW578" s="90"/>
      <c r="ALX578" s="90"/>
      <c r="ALY578" s="90"/>
      <c r="ALZ578" s="90"/>
      <c r="AMA578" s="90"/>
      <c r="AMB578" s="90"/>
      <c r="AMC578" s="90"/>
      <c r="AMD578" s="90"/>
      <c r="AME578" s="90"/>
      <c r="AMF578" s="90"/>
      <c r="AMG578" s="90"/>
      <c r="AMH578" s="90"/>
    </row>
    <row r="579" spans="1:1022" ht="111" customHeight="1">
      <c r="A579" s="395">
        <v>161</v>
      </c>
      <c r="B579" s="433" t="s">
        <v>712</v>
      </c>
      <c r="C579" s="367"/>
      <c r="D579" s="433" t="s">
        <v>840</v>
      </c>
      <c r="E579" s="433" t="s">
        <v>841</v>
      </c>
      <c r="F579" s="427"/>
      <c r="G579" s="367"/>
      <c r="H579" s="368"/>
      <c r="I579" s="369"/>
      <c r="J579" s="136" t="s">
        <v>735</v>
      </c>
      <c r="K579" s="115" t="s">
        <v>2504</v>
      </c>
      <c r="L579" s="369"/>
      <c r="M579" s="425"/>
      <c r="N579" s="374"/>
      <c r="O579" s="369"/>
      <c r="P579" s="391"/>
      <c r="Q579" s="385"/>
      <c r="R579" s="393"/>
      <c r="S579" s="394"/>
      <c r="T579" s="385"/>
      <c r="U579" s="404"/>
      <c r="V579" s="136" t="s">
        <v>112</v>
      </c>
      <c r="W579" s="116" t="s">
        <v>2505</v>
      </c>
      <c r="X579" s="117" t="s">
        <v>2506</v>
      </c>
      <c r="Y579" s="118" t="s">
        <v>2501</v>
      </c>
      <c r="Z579" s="119" t="s">
        <v>853</v>
      </c>
      <c r="AA579" s="120" t="str">
        <f t="shared" si="774"/>
        <v>Probabilidad</v>
      </c>
      <c r="AB579" s="121" t="s">
        <v>740</v>
      </c>
      <c r="AC579" s="121" t="s">
        <v>728</v>
      </c>
      <c r="AD579" s="122" t="str">
        <f t="shared" si="772"/>
        <v>30%</v>
      </c>
      <c r="AE579" s="121" t="s">
        <v>729</v>
      </c>
      <c r="AF579" s="121" t="s">
        <v>730</v>
      </c>
      <c r="AG579" s="121" t="s">
        <v>731</v>
      </c>
      <c r="AH579" s="123">
        <f>IFERROR(IF(AND(AA578="Probabilidad",AA579="Probabilidad"),(AI578-(+AI578*AD579)),IF(AND(AA579="Probabilidad",AA578="Impacto"),(AI578-(+AI578*AD579)),IF(AA579="Impacto",AI578,""))),"")</f>
        <v>0.39200000000000002</v>
      </c>
      <c r="AI579" s="122">
        <f t="shared" si="773"/>
        <v>0.39200000000000002</v>
      </c>
      <c r="AJ579" s="387"/>
      <c r="AK579" s="388"/>
      <c r="AL579" s="124">
        <f t="shared" si="770"/>
        <v>1</v>
      </c>
      <c r="AM579" s="389"/>
      <c r="AN579" s="388"/>
      <c r="AO579" s="384"/>
      <c r="AP579" s="367"/>
      <c r="AQ579" s="120" t="s">
        <v>118</v>
      </c>
      <c r="AR579" s="119" t="s">
        <v>94</v>
      </c>
      <c r="AS579" s="119" t="s">
        <v>94</v>
      </c>
      <c r="AT579" s="126" t="s">
        <v>94</v>
      </c>
      <c r="AU579" s="119" t="s">
        <v>94</v>
      </c>
      <c r="AV579" s="371"/>
      <c r="AW579" s="142" t="s">
        <v>112</v>
      </c>
      <c r="AX579" s="253" t="s">
        <v>2866</v>
      </c>
      <c r="AY579" s="273" t="s">
        <v>2974</v>
      </c>
      <c r="AZ579" s="273" t="s">
        <v>2975</v>
      </c>
      <c r="BA579" s="143" t="s">
        <v>118</v>
      </c>
      <c r="BB579" s="128"/>
      <c r="BC579" s="128"/>
      <c r="BD579" s="128"/>
      <c r="BE579" s="421"/>
      <c r="BF579" s="423"/>
      <c r="BG579" s="423"/>
      <c r="BH579" s="131"/>
    </row>
    <row r="580" spans="1:1022" ht="106.5" customHeight="1">
      <c r="A580" s="395">
        <v>161</v>
      </c>
      <c r="B580" s="433" t="s">
        <v>712</v>
      </c>
      <c r="C580" s="367"/>
      <c r="D580" s="433" t="s">
        <v>840</v>
      </c>
      <c r="E580" s="433" t="s">
        <v>841</v>
      </c>
      <c r="F580" s="427"/>
      <c r="G580" s="367"/>
      <c r="H580" s="368"/>
      <c r="I580" s="369"/>
      <c r="J580" s="136" t="s">
        <v>741</v>
      </c>
      <c r="K580" s="115" t="s">
        <v>2507</v>
      </c>
      <c r="L580" s="369"/>
      <c r="M580" s="425"/>
      <c r="N580" s="374"/>
      <c r="O580" s="369"/>
      <c r="P580" s="391"/>
      <c r="Q580" s="385"/>
      <c r="R580" s="393"/>
      <c r="S580" s="394"/>
      <c r="T580" s="385"/>
      <c r="U580" s="404"/>
      <c r="V580" s="136" t="s">
        <v>124</v>
      </c>
      <c r="W580" s="116" t="s">
        <v>2508</v>
      </c>
      <c r="X580" s="117" t="s">
        <v>2509</v>
      </c>
      <c r="Y580" s="118" t="s">
        <v>2501</v>
      </c>
      <c r="Z580" s="119" t="s">
        <v>853</v>
      </c>
      <c r="AA580" s="120" t="str">
        <f t="shared" si="774"/>
        <v>Probabilidad</v>
      </c>
      <c r="AB580" s="121" t="s">
        <v>740</v>
      </c>
      <c r="AC580" s="121" t="s">
        <v>728</v>
      </c>
      <c r="AD580" s="122" t="str">
        <f t="shared" si="772"/>
        <v>30%</v>
      </c>
      <c r="AE580" s="121" t="s">
        <v>729</v>
      </c>
      <c r="AF580" s="121" t="s">
        <v>730</v>
      </c>
      <c r="AG580" s="121" t="s">
        <v>731</v>
      </c>
      <c r="AH580" s="123">
        <f t="shared" ref="AH580:AH584" si="800">IFERROR(IF(AND(AA579="Probabilidad",AA580="Probabilidad"),(AI579-(+AI579*AD580)),IF(AND(AA580="Probabilidad",AA579="Impacto"),(AI579-(+AI579*AD580)),IF(AA580="Impacto",AI579,""))),"")</f>
        <v>0.27440000000000003</v>
      </c>
      <c r="AI580" s="122">
        <f t="shared" si="773"/>
        <v>0.27440000000000003</v>
      </c>
      <c r="AJ580" s="387"/>
      <c r="AK580" s="388"/>
      <c r="AL580" s="124">
        <f t="shared" si="770"/>
        <v>1</v>
      </c>
      <c r="AM580" s="389"/>
      <c r="AN580" s="388"/>
      <c r="AO580" s="384"/>
      <c r="AP580" s="367"/>
      <c r="AQ580" s="120" t="s">
        <v>128</v>
      </c>
      <c r="AR580" s="119" t="s">
        <v>94</v>
      </c>
      <c r="AS580" s="119" t="s">
        <v>94</v>
      </c>
      <c r="AT580" s="126" t="s">
        <v>94</v>
      </c>
      <c r="AU580" s="119" t="s">
        <v>94</v>
      </c>
      <c r="AV580" s="371"/>
      <c r="AW580" s="142" t="s">
        <v>124</v>
      </c>
      <c r="AX580" s="253" t="s">
        <v>2866</v>
      </c>
      <c r="AY580" s="273" t="s">
        <v>2976</v>
      </c>
      <c r="AZ580" s="273" t="s">
        <v>2977</v>
      </c>
      <c r="BA580" s="143" t="s">
        <v>128</v>
      </c>
      <c r="BB580" s="128"/>
      <c r="BC580" s="128"/>
      <c r="BD580" s="128"/>
      <c r="BE580" s="421"/>
      <c r="BF580" s="423"/>
      <c r="BG580" s="423"/>
      <c r="BH580" s="131"/>
    </row>
    <row r="581" spans="1:1022" ht="92.25" customHeight="1">
      <c r="A581" s="395">
        <v>161</v>
      </c>
      <c r="B581" s="433" t="s">
        <v>712</v>
      </c>
      <c r="C581" s="367"/>
      <c r="D581" s="433" t="s">
        <v>840</v>
      </c>
      <c r="E581" s="433" t="s">
        <v>841</v>
      </c>
      <c r="F581" s="427"/>
      <c r="G581" s="367"/>
      <c r="H581" s="368"/>
      <c r="I581" s="369"/>
      <c r="J581" s="136" t="s">
        <v>749</v>
      </c>
      <c r="K581" s="115" t="s">
        <v>2510</v>
      </c>
      <c r="L581" s="369"/>
      <c r="M581" s="425"/>
      <c r="N581" s="374"/>
      <c r="O581" s="369"/>
      <c r="P581" s="391"/>
      <c r="Q581" s="385"/>
      <c r="R581" s="393"/>
      <c r="S581" s="394"/>
      <c r="T581" s="385"/>
      <c r="U581" s="404"/>
      <c r="V581" s="136" t="s">
        <v>131</v>
      </c>
      <c r="W581" s="116" t="s">
        <v>2511</v>
      </c>
      <c r="X581" s="146" t="s">
        <v>2512</v>
      </c>
      <c r="Y581" s="135" t="s">
        <v>2513</v>
      </c>
      <c r="Z581" s="119" t="s">
        <v>853</v>
      </c>
      <c r="AA581" s="120" t="str">
        <f t="shared" si="774"/>
        <v>Impacto</v>
      </c>
      <c r="AB581" s="121" t="s">
        <v>808</v>
      </c>
      <c r="AC581" s="121" t="s">
        <v>728</v>
      </c>
      <c r="AD581" s="122" t="str">
        <f t="shared" si="772"/>
        <v>25%</v>
      </c>
      <c r="AE581" s="121" t="s">
        <v>729</v>
      </c>
      <c r="AF581" s="121" t="s">
        <v>730</v>
      </c>
      <c r="AG581" s="121" t="s">
        <v>731</v>
      </c>
      <c r="AH581" s="123">
        <f t="shared" si="800"/>
        <v>0.27440000000000003</v>
      </c>
      <c r="AI581" s="122">
        <f t="shared" si="773"/>
        <v>0.27440000000000003</v>
      </c>
      <c r="AJ581" s="387"/>
      <c r="AK581" s="388"/>
      <c r="AL581" s="124">
        <f t="shared" si="770"/>
        <v>0.75</v>
      </c>
      <c r="AM581" s="389"/>
      <c r="AN581" s="388"/>
      <c r="AO581" s="384"/>
      <c r="AP581" s="367"/>
      <c r="AQ581" s="120" t="s">
        <v>136</v>
      </c>
      <c r="AR581" s="119" t="s">
        <v>94</v>
      </c>
      <c r="AS581" s="119" t="s">
        <v>94</v>
      </c>
      <c r="AT581" s="126" t="s">
        <v>94</v>
      </c>
      <c r="AU581" s="119" t="s">
        <v>94</v>
      </c>
      <c r="AV581" s="371"/>
      <c r="AW581" s="142" t="s">
        <v>131</v>
      </c>
      <c r="AX581" s="253" t="s">
        <v>2866</v>
      </c>
      <c r="AY581" s="273" t="s">
        <v>2978</v>
      </c>
      <c r="AZ581" s="273" t="s">
        <v>2979</v>
      </c>
      <c r="BA581" s="143" t="s">
        <v>136</v>
      </c>
      <c r="BB581" s="128"/>
      <c r="BC581" s="128"/>
      <c r="BD581" s="128"/>
      <c r="BE581" s="421"/>
      <c r="BF581" s="423"/>
      <c r="BG581" s="423"/>
      <c r="BH581" s="131"/>
    </row>
    <row r="582" spans="1:1022" ht="49.5" customHeight="1">
      <c r="A582" s="395">
        <v>161</v>
      </c>
      <c r="B582" s="433" t="s">
        <v>712</v>
      </c>
      <c r="C582" s="367"/>
      <c r="D582" s="433" t="s">
        <v>840</v>
      </c>
      <c r="E582" s="433" t="s">
        <v>841</v>
      </c>
      <c r="F582" s="427"/>
      <c r="G582" s="367"/>
      <c r="H582" s="368"/>
      <c r="I582" s="369"/>
      <c r="J582" s="136" t="s">
        <v>756</v>
      </c>
      <c r="K582" s="115"/>
      <c r="L582" s="369"/>
      <c r="M582" s="425"/>
      <c r="N582" s="374"/>
      <c r="O582" s="369"/>
      <c r="P582" s="391"/>
      <c r="Q582" s="385"/>
      <c r="R582" s="393"/>
      <c r="S582" s="394"/>
      <c r="T582" s="385"/>
      <c r="U582" s="404"/>
      <c r="V582" s="136" t="s">
        <v>139</v>
      </c>
      <c r="W582" s="116"/>
      <c r="X582" s="117"/>
      <c r="Y582" s="118"/>
      <c r="Z582" s="116"/>
      <c r="AA582" s="120" t="str">
        <f t="shared" si="774"/>
        <v/>
      </c>
      <c r="AB582" s="121"/>
      <c r="AC582" s="121"/>
      <c r="AD582" s="122" t="str">
        <f t="shared" si="772"/>
        <v/>
      </c>
      <c r="AE582" s="121"/>
      <c r="AF582" s="121"/>
      <c r="AG582" s="121"/>
      <c r="AH582" s="123" t="str">
        <f t="shared" si="800"/>
        <v/>
      </c>
      <c r="AI582" s="122" t="str">
        <f t="shared" si="773"/>
        <v/>
      </c>
      <c r="AJ582" s="387"/>
      <c r="AK582" s="388"/>
      <c r="AL582" s="124" t="str">
        <f t="shared" si="770"/>
        <v/>
      </c>
      <c r="AM582" s="389"/>
      <c r="AN582" s="388"/>
      <c r="AO582" s="384"/>
      <c r="AP582" s="367"/>
      <c r="AQ582" s="120" t="s">
        <v>145</v>
      </c>
      <c r="AR582" s="119"/>
      <c r="AS582" s="119"/>
      <c r="AT582" s="126"/>
      <c r="AU582" s="119"/>
      <c r="AV582" s="371"/>
      <c r="AW582" s="142" t="s">
        <v>139</v>
      </c>
      <c r="AX582" s="128"/>
      <c r="AY582" s="129"/>
      <c r="AZ582" s="130"/>
      <c r="BA582" s="143" t="s">
        <v>145</v>
      </c>
      <c r="BB582" s="128"/>
      <c r="BC582" s="128"/>
      <c r="BD582" s="128"/>
      <c r="BE582" s="421"/>
      <c r="BF582" s="423"/>
      <c r="BG582" s="423"/>
      <c r="BH582" s="131"/>
    </row>
    <row r="583" spans="1:1022" ht="18.95" customHeight="1">
      <c r="A583" s="395">
        <v>161</v>
      </c>
      <c r="B583" s="433" t="s">
        <v>712</v>
      </c>
      <c r="C583" s="367"/>
      <c r="D583" s="433" t="s">
        <v>840</v>
      </c>
      <c r="E583" s="433" t="s">
        <v>841</v>
      </c>
      <c r="F583" s="427"/>
      <c r="G583" s="367"/>
      <c r="H583" s="368"/>
      <c r="I583" s="369"/>
      <c r="J583" s="136" t="s">
        <v>757</v>
      </c>
      <c r="K583" s="115"/>
      <c r="L583" s="369"/>
      <c r="M583" s="425"/>
      <c r="N583" s="374"/>
      <c r="O583" s="369"/>
      <c r="P583" s="391"/>
      <c r="Q583" s="385"/>
      <c r="R583" s="393"/>
      <c r="S583" s="394"/>
      <c r="T583" s="385"/>
      <c r="U583" s="404"/>
      <c r="V583" s="136" t="s">
        <v>150</v>
      </c>
      <c r="W583" s="116"/>
      <c r="X583" s="117"/>
      <c r="Y583" s="118"/>
      <c r="Z583" s="116"/>
      <c r="AA583" s="120" t="str">
        <f t="shared" si="774"/>
        <v/>
      </c>
      <c r="AB583" s="121"/>
      <c r="AC583" s="121"/>
      <c r="AD583" s="122" t="str">
        <f t="shared" si="772"/>
        <v/>
      </c>
      <c r="AE583" s="121"/>
      <c r="AF583" s="121"/>
      <c r="AG583" s="121"/>
      <c r="AH583" s="123" t="str">
        <f t="shared" si="800"/>
        <v/>
      </c>
      <c r="AI583" s="122" t="str">
        <f t="shared" si="773"/>
        <v/>
      </c>
      <c r="AJ583" s="387"/>
      <c r="AK583" s="388"/>
      <c r="AL583" s="124" t="str">
        <f t="shared" si="770"/>
        <v/>
      </c>
      <c r="AM583" s="389"/>
      <c r="AN583" s="388"/>
      <c r="AO583" s="384"/>
      <c r="AP583" s="367"/>
      <c r="AQ583" s="120" t="s">
        <v>155</v>
      </c>
      <c r="AR583" s="119"/>
      <c r="AS583" s="119"/>
      <c r="AT583" s="126"/>
      <c r="AU583" s="119"/>
      <c r="AV583" s="371"/>
      <c r="AW583" s="142" t="s">
        <v>150</v>
      </c>
      <c r="AX583" s="128"/>
      <c r="AY583" s="129"/>
      <c r="AZ583" s="130"/>
      <c r="BA583" s="143" t="s">
        <v>155</v>
      </c>
      <c r="BB583" s="128"/>
      <c r="BC583" s="128"/>
      <c r="BD583" s="128"/>
      <c r="BE583" s="421"/>
      <c r="BF583" s="423"/>
      <c r="BG583" s="423"/>
      <c r="BH583" s="131"/>
    </row>
    <row r="584" spans="1:1022" ht="23.1" customHeight="1">
      <c r="A584" s="395">
        <v>161</v>
      </c>
      <c r="B584" s="434" t="s">
        <v>712</v>
      </c>
      <c r="C584" s="367"/>
      <c r="D584" s="434" t="s">
        <v>840</v>
      </c>
      <c r="E584" s="434" t="s">
        <v>841</v>
      </c>
      <c r="F584" s="427"/>
      <c r="G584" s="367"/>
      <c r="H584" s="368"/>
      <c r="I584" s="369"/>
      <c r="J584" s="136" t="s">
        <v>758</v>
      </c>
      <c r="K584" s="115"/>
      <c r="L584" s="369"/>
      <c r="M584" s="425"/>
      <c r="N584" s="374"/>
      <c r="O584" s="369"/>
      <c r="P584" s="392"/>
      <c r="Q584" s="385"/>
      <c r="R584" s="393"/>
      <c r="S584" s="394"/>
      <c r="T584" s="385"/>
      <c r="U584" s="405"/>
      <c r="V584" s="136" t="s">
        <v>161</v>
      </c>
      <c r="W584" s="116"/>
      <c r="X584" s="117"/>
      <c r="Y584" s="118"/>
      <c r="Z584" s="116"/>
      <c r="AA584" s="120" t="str">
        <f t="shared" si="774"/>
        <v/>
      </c>
      <c r="AB584" s="121"/>
      <c r="AC584" s="121"/>
      <c r="AD584" s="122" t="str">
        <f t="shared" si="772"/>
        <v/>
      </c>
      <c r="AE584" s="121"/>
      <c r="AF584" s="121"/>
      <c r="AG584" s="121"/>
      <c r="AH584" s="123" t="str">
        <f t="shared" si="800"/>
        <v/>
      </c>
      <c r="AI584" s="122" t="str">
        <f t="shared" si="773"/>
        <v/>
      </c>
      <c r="AJ584" s="387"/>
      <c r="AK584" s="388"/>
      <c r="AL584" s="124" t="str">
        <f t="shared" si="770"/>
        <v/>
      </c>
      <c r="AM584" s="389"/>
      <c r="AN584" s="388"/>
      <c r="AO584" s="384"/>
      <c r="AP584" s="367"/>
      <c r="AQ584" s="120" t="s">
        <v>162</v>
      </c>
      <c r="AR584" s="119"/>
      <c r="AS584" s="119"/>
      <c r="AT584" s="126"/>
      <c r="AU584" s="119"/>
      <c r="AV584" s="372"/>
      <c r="AW584" s="142" t="s">
        <v>161</v>
      </c>
      <c r="AX584" s="128"/>
      <c r="AY584" s="129"/>
      <c r="AZ584" s="130"/>
      <c r="BA584" s="143" t="s">
        <v>162</v>
      </c>
      <c r="BB584" s="128"/>
      <c r="BC584" s="128"/>
      <c r="BD584" s="128"/>
      <c r="BE584" s="421"/>
      <c r="BF584" s="423"/>
      <c r="BG584" s="423"/>
      <c r="BH584" s="131"/>
    </row>
    <row r="585" spans="1:1022" s="144" customFormat="1" ht="87.75" customHeight="1">
      <c r="A585" s="429">
        <v>162</v>
      </c>
      <c r="B585" s="432" t="s">
        <v>712</v>
      </c>
      <c r="C585" s="367" t="s">
        <v>713</v>
      </c>
      <c r="D585" s="432" t="s">
        <v>81</v>
      </c>
      <c r="E585" s="432" t="s">
        <v>82</v>
      </c>
      <c r="F585" s="427" t="s">
        <v>83</v>
      </c>
      <c r="G585" s="424" t="s">
        <v>2514</v>
      </c>
      <c r="H585" s="368" t="str">
        <f>IF(B585="Seguridad_Información","Posibilidad de "&amp;C585&amp;"con "&amp;M585&amp;" "&amp;"por"&amp;" "&amp;I585&amp;" "&amp;"debido a"&amp;" "&amp;L585,"Posibilidad de"&amp;" "&amp;M585&amp;" "&amp;"por"&amp;" "&amp;I585&amp;" debido a"&amp;" "&amp;L585)</f>
        <v>Posibilidad de Afectación Económica por falta de reconocimiento o pago de los días de incapacidad por parte de la entidad de seguridad social  debido a inconsistencias del trámite de recobro</v>
      </c>
      <c r="I585" s="425" t="s">
        <v>2515</v>
      </c>
      <c r="J585" s="136" t="s">
        <v>717</v>
      </c>
      <c r="K585" s="137" t="s">
        <v>2516</v>
      </c>
      <c r="L585" s="425" t="s">
        <v>2517</v>
      </c>
      <c r="M585" s="425" t="s">
        <v>720</v>
      </c>
      <c r="N585" s="426" t="s">
        <v>2518</v>
      </c>
      <c r="O585" s="369" t="s">
        <v>722</v>
      </c>
      <c r="P585" s="390" t="str">
        <f>IF(OR($O585=[3]Tabla_Probabilidad!$D$30,$O585=[3]Tabla_Probabilidad!$D$32,$O585=[3]Tabla_Probabilidad!$J$32),"Muy Baja",IF(OR($O585=[3]Tabla_Probabilidad!$E$30,$O585=[3]Tabla_Probabilidad!$E$32,$O585=[3]Tabla_Probabilidad!$K$32),"Baja",IF(OR($O585=[3]Tabla_Probabilidad!$F$30,$O585=[3]Tabla_Probabilidad!$F$32,$O585=[3]Tabla_Probabilidad!$L$32),"Media",IF(OR($O585=[3]Tabla_Probabilidad!$G$30,$O585=[3]Tabla_Probabilidad!$G$32,$O585=[3]Tabla_Probabilidad!$M$32),"Alta",IF(OR($O585=[3]Tabla_Probabilidad!$H$30,$O585=[3]Tabla_Probabilidad!$H$32,$O585=[3]Tabla_Probabilidad!$N$32),"Muy Alta","")))))</f>
        <v>Media</v>
      </c>
      <c r="Q585" s="385">
        <f t="shared" ref="Q585" si="801">IF(P585="","",IF(P585="Muy Baja",0.2,IF(P585="Baja",0.4,IF(P585="Media",0.6,IF(P585="Alta",0.8,IF(P585="Muy Alta",1,))))))</f>
        <v>0.6</v>
      </c>
      <c r="R585" s="393" t="s">
        <v>766</v>
      </c>
      <c r="S585" s="394" t="str">
        <f>IF(OR($R585=[3]Tabla_Impacto!$D$24,$R585=[3]Tabla_Impacto!$D$27,$R585=[3]Tabla_Impacto!$J$24,$R585=[3]Tabla_Impacto!$P$26,$R585=[3]Tabla_Impacto!$V$26,$R585=[3]Tabla_Impacto!$AB$26),"Leve",IF(OR($R585=[3]Tabla_Impacto!$E$24,$R585=[3]Tabla_Impacto!$E$27,$R585=[3]Tabla_Impacto!$K$24,$R585=[3]Tabla_Impacto!$Q$26,$R585=[3]Tabla_Impacto!$W$26,$R585=[3]Tabla_Impacto!$AC$26),"Menor",IF(OR($R585=[3]Tabla_Impacto!$F$24,$R585=[3]Tabla_Impacto!$F$27,$R585=[3]Tabla_Impacto!$L$24,$R585=[3]Tabla_Impacto!$R$26,$R585=[3]Tabla_Impacto!$X$26,$R585=[3]Tabla_Impacto!$AD$26),"Moderado",IF(OR($R585=[3]Tabla_Impacto!$G$24,$R585=[3]Tabla_Impacto!$G$27,$R585=[3]Tabla_Impacto!$M$24,$R585=[3]Tabla_Impacto!$S$26,$R585=[3]Tabla_Impacto!$Y$26,$R585=[3]Tabla_Impacto!$AE$26),"Mayor",IF(OR($R585=[3]Tabla_Impacto!$H$24,$R585=[3]Tabla_Impacto!$H$27,$R585=[3]Tabla_Impacto!$N$24,$R585=[3]Tabla_Impacto!$T$26,$R585=[3]Tabla_Impacto!$Z$26,$R585=[3]Tabla_Impacto!$AF$26),"Catastrófico","")))))</f>
        <v>Mayor</v>
      </c>
      <c r="T585" s="385">
        <f>IF(S585="","",IF(S585="Leve",0.2,IF(S585="Menor",0.4,IF(S585="Moderado",0.6,IF(S585="Mayor",0.8,IF(S585="Catastrófico",1,))))))</f>
        <v>0.8</v>
      </c>
      <c r="U585" s="403" t="str">
        <f t="shared" ref="U585" si="802">IF(OR(AND(P585="Muy Baja",S585="Leve"),AND(P585="Muy Baja",S585="Menor"),AND(P585="Baja",S585="Leve")),"Bajo",IF(OR(AND(P585="Muy baja",S585="Moderado"),AND(P585="Baja",S585="Menor"),AND(P585="Baja",S585="Moderado"),AND(P585="Media",S585="Leve"),AND(P585="Media",S585="Menor"),AND(P585="Media",S585="Moderado"),AND(P585="Alta",S585="Leve"),AND(P585="Alta",S585="Menor")),"Moderado",IF(OR(AND(P585="Muy Baja",S585="Mayor"),AND(P585="Baja",S585="Mayor"),AND(P585="Media",S585="Mayor"),AND(P585="Alta",S585="Moderado"),AND(P585="Alta",S585="Mayor"),AND(P585="Muy Alta",S585="Leve"),AND(P585="Muy Alta",S585="Menor"),AND(P585="Muy Alta",S585="Moderado"),AND(P585="Muy Alta",S585="Mayor")),"Alto",IF(OR(AND(P585="Muy Baja",S585="Catastrófico"),AND(P585="Baja",S585="Catastrófico"),AND(P585="Media",S585="Catastrófico"),AND(P585="Alta",S585="Catastrófico"),AND(P585="Muy Alta",S585="Catastrófico")),"Extremo",""))))</f>
        <v>Alto</v>
      </c>
      <c r="V585" s="136" t="s">
        <v>91</v>
      </c>
      <c r="W585" s="116" t="s">
        <v>2519</v>
      </c>
      <c r="X585" s="117" t="s">
        <v>2520</v>
      </c>
      <c r="Y585" s="118" t="s">
        <v>1819</v>
      </c>
      <c r="Z585" s="119" t="s">
        <v>95</v>
      </c>
      <c r="AA585" s="120" t="str">
        <f t="shared" si="774"/>
        <v>Probabilidad</v>
      </c>
      <c r="AB585" s="121" t="s">
        <v>727</v>
      </c>
      <c r="AC585" s="121" t="s">
        <v>728</v>
      </c>
      <c r="AD585" s="122" t="str">
        <f t="shared" si="772"/>
        <v>40%</v>
      </c>
      <c r="AE585" s="121" t="s">
        <v>729</v>
      </c>
      <c r="AF585" s="121" t="s">
        <v>730</v>
      </c>
      <c r="AG585" s="121" t="s">
        <v>731</v>
      </c>
      <c r="AH585" s="123">
        <f>IFERROR(IF(AA585="Probabilidad",(Q585-(+Q585*AD585)),IF(AA585="Impacto",Q585,"")),"")</f>
        <v>0.36</v>
      </c>
      <c r="AI585" s="122">
        <f t="shared" si="773"/>
        <v>0.36</v>
      </c>
      <c r="AJ585" s="387" t="str">
        <f t="shared" ref="AJ585" si="803">IFERROR(IF(AK585="","",IF(AK585&lt;=0.2,"Muy Baja",IF(AK585&lt;=0.4,"Baja",IF(AK585&lt;=0.6,"Media",IF(AK585&lt;=0.8,"Alta","Muy Alta"))))),"")</f>
        <v>Muy Baja</v>
      </c>
      <c r="AK585" s="388">
        <f t="shared" ref="AK585" si="804">IFERROR(LOOKUP(MAX(AI585:AI591)+1,(AI585:AI591)),"")</f>
        <v>0.12959999999999999</v>
      </c>
      <c r="AL585" s="124">
        <f>IFERROR(IF(AA585="Impacto",(T585-(+T585*AD585)),IF(AA585="Probabilidad",T585,"")),"")</f>
        <v>0.8</v>
      </c>
      <c r="AM585" s="389" t="str">
        <f t="shared" ref="AM585" si="805">IFERROR(IF(AN585="","",IF(AN585&lt;=0.2,"Leve",IF(AN585&lt;=0.4,"Menor",IF(AN585&lt;=0.6,"Moderado",IF(AN585&lt;=0.8,"Mayor","Catastrófico"))))),"")</f>
        <v>Mayor</v>
      </c>
      <c r="AN585" s="388">
        <f t="shared" ref="AN585" si="806">IFERROR(LOOKUP(MAX(AL585:AL591)+1,(AL585:AL591)),"")</f>
        <v>0.8</v>
      </c>
      <c r="AO585" s="384" t="str">
        <f t="shared" ref="AO585" si="807">IFERROR(IF(OR(AND(AJ585="Muy Baja",AM585="Leve"),AND(AJ585="Muy Baja",AM585="Menor"),AND(AJ585="Baja",AM585="Leve")),"Bajo",IF(OR(AND(AJ585="Muy baja",AM585="Moderado"),AND(AJ585="Baja",AM585="Menor"),AND(AJ585="Baja",AM585="Moderado"),AND(AJ585="Media",AM585="Leve"),AND(AJ585="Media",AM585="Menor"),AND(AJ585="Media",AM585="Moderado"),AND(AJ585="Alta",AM585="Leve"),AND(AJ585="Alta",AM585="Menor")),"Moderado",IF(OR(AND(AJ585="Muy Baja",AM585="Mayor"),AND(AJ585="Baja",AM585="Mayor"),AND(AJ585="Media",AM585="Mayor"),AND(AJ585="Alta",AM585="Moderado"),AND(AJ585="Alta",AM585="Mayor"),AND(AJ585="Muy Alta",AM585="Leve"),AND(AJ585="Muy Alta",AM585="Menor"),AND(AJ585="Muy Alta",AM585="Moderado"),AND(AJ585="Muy Alta",AM585="Mayor")),"Alto",IF(OR(AND(AJ585="Muy Baja",AM585="Catastrófico"),AND(AJ585="Baja",AM585="Catastrófico"),AND(AJ585="Media",AM585="Catastrófico"),AND(AJ585="Alta",AM585="Catastrófico"),AND(AJ585="Muy Alta",AM585="Catastrófico")),"Extremo","")))),"")</f>
        <v>Alto</v>
      </c>
      <c r="AP585" s="367" t="s">
        <v>104</v>
      </c>
      <c r="AQ585" s="120" t="s">
        <v>105</v>
      </c>
      <c r="AR585" s="119" t="s">
        <v>2521</v>
      </c>
      <c r="AS585" s="119" t="s">
        <v>95</v>
      </c>
      <c r="AT585" s="126" t="s">
        <v>2522</v>
      </c>
      <c r="AU585" s="127" t="s">
        <v>733</v>
      </c>
      <c r="AV585" s="370" t="s">
        <v>2523</v>
      </c>
      <c r="AW585" s="142" t="s">
        <v>91</v>
      </c>
      <c r="AX585" s="253" t="s">
        <v>2866</v>
      </c>
      <c r="AY585" s="271" t="s">
        <v>3070</v>
      </c>
      <c r="AZ585" s="271" t="s">
        <v>3071</v>
      </c>
      <c r="BA585" s="143" t="s">
        <v>105</v>
      </c>
      <c r="BB585" s="253" t="s">
        <v>2866</v>
      </c>
      <c r="BC585" s="271" t="s">
        <v>3199</v>
      </c>
      <c r="BD585" s="271" t="s">
        <v>3071</v>
      </c>
      <c r="BE585" s="373" t="s">
        <v>2891</v>
      </c>
      <c r="BF585" s="373" t="s">
        <v>3261</v>
      </c>
      <c r="BG585" s="373" t="s">
        <v>3251</v>
      </c>
      <c r="BH585" s="131"/>
      <c r="BI585" s="90"/>
      <c r="BJ585" s="90"/>
      <c r="BK585" s="90"/>
      <c r="BL585" s="90"/>
      <c r="BM585" s="90"/>
      <c r="BN585" s="90"/>
      <c r="BO585" s="90"/>
      <c r="BP585" s="90"/>
      <c r="BQ585" s="90"/>
      <c r="BR585" s="90"/>
      <c r="BS585" s="90"/>
      <c r="BT585" s="90"/>
      <c r="BU585" s="90"/>
      <c r="BV585" s="90"/>
      <c r="BW585" s="90"/>
      <c r="BX585" s="90"/>
      <c r="BY585" s="90"/>
      <c r="BZ585" s="90"/>
      <c r="CA585" s="90"/>
      <c r="CB585" s="90"/>
      <c r="CC585" s="90"/>
      <c r="CD585" s="90"/>
      <c r="CE585" s="90"/>
      <c r="CF585" s="90"/>
      <c r="CG585" s="90"/>
      <c r="CH585" s="90"/>
      <c r="CI585" s="90"/>
      <c r="CJ585" s="90"/>
      <c r="CK585" s="90"/>
      <c r="CL585" s="90"/>
      <c r="CM585" s="90"/>
      <c r="CN585" s="90"/>
      <c r="CO585" s="90"/>
      <c r="CP585" s="90"/>
      <c r="CQ585" s="90"/>
      <c r="CR585" s="90"/>
      <c r="CS585" s="90"/>
      <c r="CT585" s="90"/>
      <c r="CU585" s="90"/>
      <c r="CV585" s="90"/>
      <c r="CW585" s="90"/>
      <c r="CX585" s="90"/>
      <c r="CY585" s="90"/>
      <c r="CZ585" s="90"/>
      <c r="DA585" s="90"/>
      <c r="DB585" s="90"/>
      <c r="DC585" s="90"/>
      <c r="DD585" s="90"/>
      <c r="DE585" s="90"/>
      <c r="DF585" s="90"/>
      <c r="DG585" s="90"/>
      <c r="DH585" s="90"/>
      <c r="DI585" s="90"/>
      <c r="DJ585" s="90"/>
      <c r="DK585" s="90"/>
      <c r="DL585" s="90"/>
      <c r="DM585" s="90"/>
      <c r="DN585" s="90"/>
      <c r="DO585" s="90"/>
      <c r="DP585" s="90"/>
      <c r="DQ585" s="90"/>
      <c r="DR585" s="90"/>
      <c r="DS585" s="90"/>
      <c r="DT585" s="90"/>
      <c r="DU585" s="90"/>
      <c r="DV585" s="90"/>
      <c r="DW585" s="90"/>
      <c r="DX585" s="90"/>
      <c r="DY585" s="90"/>
      <c r="DZ585" s="90"/>
      <c r="EA585" s="90"/>
      <c r="EB585" s="90"/>
      <c r="EC585" s="90"/>
      <c r="ED585" s="90"/>
      <c r="EE585" s="90"/>
      <c r="EF585" s="90"/>
      <c r="EG585" s="90"/>
      <c r="EH585" s="90"/>
      <c r="EI585" s="90"/>
      <c r="EJ585" s="90"/>
      <c r="EK585" s="90"/>
      <c r="EL585" s="90"/>
      <c r="EM585" s="90"/>
      <c r="EN585" s="90"/>
      <c r="EO585" s="90"/>
      <c r="EP585" s="90"/>
      <c r="EQ585" s="90"/>
      <c r="ER585" s="90"/>
      <c r="ES585" s="90"/>
      <c r="ET585" s="90"/>
      <c r="EU585" s="90"/>
      <c r="EV585" s="90"/>
      <c r="EW585" s="90"/>
      <c r="EX585" s="90"/>
      <c r="EY585" s="90"/>
      <c r="EZ585" s="90"/>
      <c r="FA585" s="90"/>
      <c r="FB585" s="90"/>
      <c r="FC585" s="90"/>
      <c r="FD585" s="90"/>
      <c r="FE585" s="90"/>
      <c r="FF585" s="90"/>
      <c r="FG585" s="90"/>
      <c r="FH585" s="90"/>
      <c r="FI585" s="90"/>
      <c r="FJ585" s="90"/>
      <c r="FK585" s="90"/>
      <c r="FL585" s="90"/>
      <c r="FM585" s="90"/>
      <c r="FN585" s="90"/>
      <c r="FO585" s="90"/>
      <c r="FP585" s="90"/>
      <c r="FQ585" s="90"/>
      <c r="FR585" s="90"/>
      <c r="FS585" s="90"/>
      <c r="FT585" s="90"/>
      <c r="FU585" s="90"/>
      <c r="FV585" s="90"/>
      <c r="FW585" s="90"/>
      <c r="FX585" s="90"/>
      <c r="FY585" s="90"/>
      <c r="FZ585" s="90"/>
      <c r="GA585" s="90"/>
      <c r="GB585" s="90"/>
      <c r="GC585" s="90"/>
      <c r="GD585" s="90"/>
      <c r="GE585" s="90"/>
      <c r="GF585" s="90"/>
      <c r="GG585" s="90"/>
      <c r="GH585" s="90"/>
      <c r="GI585" s="90"/>
      <c r="GJ585" s="90"/>
      <c r="GK585" s="90"/>
      <c r="GL585" s="90"/>
      <c r="GM585" s="90"/>
      <c r="GN585" s="90"/>
      <c r="GO585" s="90"/>
      <c r="GP585" s="90"/>
      <c r="GQ585" s="90"/>
      <c r="GR585" s="90"/>
      <c r="GS585" s="90"/>
      <c r="GT585" s="90"/>
      <c r="GU585" s="90"/>
      <c r="GV585" s="90"/>
      <c r="GW585" s="90"/>
      <c r="GX585" s="90"/>
      <c r="GY585" s="90"/>
      <c r="GZ585" s="90"/>
      <c r="HA585" s="90"/>
      <c r="HB585" s="90"/>
      <c r="HC585" s="90"/>
      <c r="HD585" s="90"/>
      <c r="HE585" s="90"/>
      <c r="HF585" s="90"/>
      <c r="HG585" s="90"/>
      <c r="HH585" s="90"/>
      <c r="HI585" s="90"/>
      <c r="HJ585" s="90"/>
      <c r="HK585" s="90"/>
      <c r="HL585" s="90"/>
      <c r="HM585" s="90"/>
      <c r="HN585" s="90"/>
      <c r="HO585" s="90"/>
      <c r="HP585" s="90"/>
      <c r="HQ585" s="90"/>
      <c r="HR585" s="90"/>
      <c r="HS585" s="90"/>
      <c r="HT585" s="90"/>
      <c r="HU585" s="90"/>
      <c r="HV585" s="90"/>
      <c r="HW585" s="90"/>
      <c r="HX585" s="90"/>
      <c r="HY585" s="90"/>
      <c r="HZ585" s="90"/>
      <c r="IA585" s="90"/>
      <c r="IB585" s="90"/>
      <c r="IC585" s="90"/>
      <c r="ID585" s="90"/>
      <c r="IE585" s="90"/>
      <c r="IF585" s="90"/>
      <c r="IG585" s="90"/>
      <c r="IH585" s="90"/>
      <c r="II585" s="90"/>
      <c r="IJ585" s="90"/>
      <c r="IK585" s="90"/>
      <c r="IL585" s="90"/>
      <c r="IM585" s="90"/>
      <c r="IN585" s="90"/>
      <c r="IO585" s="90"/>
      <c r="IP585" s="90"/>
      <c r="IQ585" s="90"/>
      <c r="IR585" s="90"/>
      <c r="IS585" s="90"/>
      <c r="IT585" s="90"/>
      <c r="IU585" s="90"/>
      <c r="IV585" s="90"/>
      <c r="IW585" s="90"/>
      <c r="IX585" s="90"/>
      <c r="IY585" s="90"/>
      <c r="IZ585" s="90"/>
      <c r="JA585" s="90"/>
      <c r="JB585" s="90"/>
      <c r="JC585" s="90"/>
      <c r="JD585" s="90"/>
      <c r="JE585" s="90"/>
      <c r="JF585" s="90"/>
      <c r="JG585" s="90"/>
      <c r="JH585" s="90"/>
      <c r="JI585" s="90"/>
      <c r="JJ585" s="90"/>
      <c r="JK585" s="90"/>
      <c r="JL585" s="90"/>
      <c r="JM585" s="90"/>
      <c r="JN585" s="90"/>
      <c r="JO585" s="90"/>
      <c r="JP585" s="90"/>
      <c r="JQ585" s="90"/>
      <c r="JR585" s="90"/>
      <c r="JS585" s="90"/>
      <c r="JT585" s="90"/>
      <c r="JU585" s="90"/>
      <c r="JV585" s="90"/>
      <c r="JW585" s="90"/>
      <c r="JX585" s="90"/>
      <c r="JY585" s="90"/>
      <c r="JZ585" s="90"/>
      <c r="KA585" s="90"/>
      <c r="KB585" s="90"/>
      <c r="KC585" s="90"/>
      <c r="KD585" s="90"/>
      <c r="KE585" s="90"/>
      <c r="KF585" s="90"/>
      <c r="KG585" s="90"/>
      <c r="KH585" s="90"/>
      <c r="KI585" s="90"/>
      <c r="KJ585" s="90"/>
      <c r="KK585" s="90"/>
      <c r="KL585" s="90"/>
      <c r="KM585" s="90"/>
      <c r="KN585" s="90"/>
      <c r="KO585" s="90"/>
      <c r="KP585" s="90"/>
      <c r="KQ585" s="90"/>
      <c r="KR585" s="90"/>
      <c r="KS585" s="90"/>
      <c r="KT585" s="90"/>
      <c r="KU585" s="90"/>
      <c r="KV585" s="90"/>
      <c r="KW585" s="90"/>
      <c r="KX585" s="90"/>
      <c r="KY585" s="90"/>
      <c r="KZ585" s="90"/>
      <c r="LA585" s="90"/>
      <c r="LB585" s="90"/>
      <c r="LC585" s="90"/>
      <c r="LD585" s="90"/>
      <c r="LE585" s="90"/>
      <c r="LF585" s="90"/>
      <c r="LG585" s="90"/>
      <c r="LH585" s="90"/>
      <c r="LI585" s="90"/>
      <c r="LJ585" s="90"/>
      <c r="LK585" s="90"/>
      <c r="LL585" s="90"/>
      <c r="LM585" s="90"/>
      <c r="LN585" s="90"/>
      <c r="LO585" s="90"/>
      <c r="LP585" s="90"/>
      <c r="LQ585" s="90"/>
      <c r="LR585" s="90"/>
      <c r="LS585" s="90"/>
      <c r="LT585" s="90"/>
      <c r="LU585" s="90"/>
      <c r="LV585" s="90"/>
      <c r="LW585" s="90"/>
      <c r="LX585" s="90"/>
      <c r="LY585" s="90"/>
      <c r="LZ585" s="90"/>
      <c r="MA585" s="90"/>
      <c r="MB585" s="90"/>
      <c r="MC585" s="90"/>
      <c r="MD585" s="90"/>
      <c r="ME585" s="90"/>
      <c r="MF585" s="90"/>
      <c r="MG585" s="90"/>
      <c r="MH585" s="90"/>
      <c r="MI585" s="90"/>
      <c r="MJ585" s="90"/>
      <c r="MK585" s="90"/>
      <c r="ML585" s="90"/>
      <c r="MM585" s="90"/>
      <c r="MN585" s="90"/>
      <c r="MO585" s="90"/>
      <c r="MP585" s="90"/>
      <c r="MQ585" s="90"/>
      <c r="MR585" s="90"/>
      <c r="MS585" s="90"/>
      <c r="MT585" s="90"/>
      <c r="MU585" s="90"/>
      <c r="MV585" s="90"/>
      <c r="MW585" s="90"/>
      <c r="MX585" s="90"/>
      <c r="MY585" s="90"/>
      <c r="MZ585" s="90"/>
      <c r="NA585" s="90"/>
      <c r="NB585" s="90"/>
      <c r="NC585" s="90"/>
      <c r="ND585" s="90"/>
      <c r="NE585" s="90"/>
      <c r="NF585" s="90"/>
      <c r="NG585" s="90"/>
      <c r="NH585" s="90"/>
      <c r="NI585" s="90"/>
      <c r="NJ585" s="90"/>
      <c r="NK585" s="90"/>
      <c r="NL585" s="90"/>
      <c r="NM585" s="90"/>
      <c r="NN585" s="90"/>
      <c r="NO585" s="90"/>
      <c r="NP585" s="90"/>
      <c r="NQ585" s="90"/>
      <c r="NR585" s="90"/>
      <c r="NS585" s="90"/>
      <c r="NT585" s="90"/>
      <c r="NU585" s="90"/>
      <c r="NV585" s="90"/>
      <c r="NW585" s="90"/>
      <c r="NX585" s="90"/>
      <c r="NY585" s="90"/>
      <c r="NZ585" s="90"/>
      <c r="OA585" s="90"/>
      <c r="OB585" s="90"/>
      <c r="OC585" s="90"/>
      <c r="OD585" s="90"/>
      <c r="OE585" s="90"/>
      <c r="OF585" s="90"/>
      <c r="OG585" s="90"/>
      <c r="OH585" s="90"/>
      <c r="OI585" s="90"/>
      <c r="OJ585" s="90"/>
      <c r="OK585" s="90"/>
      <c r="OL585" s="90"/>
      <c r="OM585" s="90"/>
      <c r="ON585" s="90"/>
      <c r="OO585" s="90"/>
      <c r="OP585" s="90"/>
      <c r="OQ585" s="90"/>
      <c r="OR585" s="90"/>
      <c r="OS585" s="90"/>
      <c r="OT585" s="90"/>
      <c r="OU585" s="90"/>
      <c r="OV585" s="90"/>
      <c r="OW585" s="90"/>
      <c r="OX585" s="90"/>
      <c r="OY585" s="90"/>
      <c r="OZ585" s="90"/>
      <c r="PA585" s="90"/>
      <c r="PB585" s="90"/>
      <c r="PC585" s="90"/>
      <c r="PD585" s="90"/>
      <c r="PE585" s="90"/>
      <c r="PF585" s="90"/>
      <c r="PG585" s="90"/>
      <c r="PH585" s="90"/>
      <c r="PI585" s="90"/>
      <c r="PJ585" s="90"/>
      <c r="PK585" s="90"/>
      <c r="PL585" s="90"/>
      <c r="PM585" s="90"/>
      <c r="PN585" s="90"/>
      <c r="PO585" s="90"/>
      <c r="PP585" s="90"/>
      <c r="PQ585" s="90"/>
      <c r="PR585" s="90"/>
      <c r="PS585" s="90"/>
      <c r="PT585" s="90"/>
      <c r="PU585" s="90"/>
      <c r="PV585" s="90"/>
      <c r="PW585" s="90"/>
      <c r="PX585" s="90"/>
      <c r="PY585" s="90"/>
      <c r="PZ585" s="90"/>
      <c r="QA585" s="90"/>
      <c r="QB585" s="90"/>
      <c r="QC585" s="90"/>
      <c r="QD585" s="90"/>
      <c r="QE585" s="90"/>
      <c r="QF585" s="90"/>
      <c r="QG585" s="90"/>
      <c r="QH585" s="90"/>
      <c r="QI585" s="90"/>
      <c r="QJ585" s="90"/>
      <c r="QK585" s="90"/>
      <c r="QL585" s="90"/>
      <c r="QM585" s="90"/>
      <c r="QN585" s="90"/>
      <c r="QO585" s="90"/>
      <c r="QP585" s="90"/>
      <c r="QQ585" s="90"/>
      <c r="QR585" s="90"/>
      <c r="QS585" s="90"/>
      <c r="QT585" s="90"/>
      <c r="QU585" s="90"/>
      <c r="QV585" s="90"/>
      <c r="QW585" s="90"/>
      <c r="QX585" s="90"/>
      <c r="QY585" s="90"/>
      <c r="QZ585" s="90"/>
      <c r="RA585" s="90"/>
      <c r="RB585" s="90"/>
      <c r="RC585" s="90"/>
      <c r="RD585" s="90"/>
      <c r="RE585" s="90"/>
      <c r="RF585" s="90"/>
      <c r="RG585" s="90"/>
      <c r="RH585" s="90"/>
      <c r="RI585" s="90"/>
      <c r="RJ585" s="90"/>
      <c r="RK585" s="90"/>
      <c r="RL585" s="90"/>
      <c r="RM585" s="90"/>
      <c r="RN585" s="90"/>
      <c r="RO585" s="90"/>
      <c r="RP585" s="90"/>
      <c r="RQ585" s="90"/>
      <c r="RR585" s="90"/>
      <c r="RS585" s="90"/>
      <c r="RT585" s="90"/>
      <c r="RU585" s="90"/>
      <c r="RV585" s="90"/>
      <c r="RW585" s="90"/>
      <c r="RX585" s="90"/>
      <c r="RY585" s="90"/>
      <c r="RZ585" s="90"/>
      <c r="SA585" s="90"/>
      <c r="SB585" s="90"/>
      <c r="SC585" s="90"/>
      <c r="SD585" s="90"/>
      <c r="SE585" s="90"/>
      <c r="SF585" s="90"/>
      <c r="SG585" s="90"/>
      <c r="SH585" s="90"/>
      <c r="SI585" s="90"/>
      <c r="SJ585" s="90"/>
      <c r="SK585" s="90"/>
      <c r="SL585" s="90"/>
      <c r="SM585" s="90"/>
      <c r="SN585" s="90"/>
      <c r="SO585" s="90"/>
      <c r="SP585" s="90"/>
      <c r="SQ585" s="90"/>
      <c r="SR585" s="90"/>
      <c r="SS585" s="90"/>
      <c r="ST585" s="90"/>
      <c r="SU585" s="90"/>
      <c r="SV585" s="90"/>
      <c r="SW585" s="90"/>
      <c r="SX585" s="90"/>
      <c r="SY585" s="90"/>
      <c r="SZ585" s="90"/>
      <c r="TA585" s="90"/>
      <c r="TB585" s="90"/>
      <c r="TC585" s="90"/>
      <c r="TD585" s="90"/>
      <c r="TE585" s="90"/>
      <c r="TF585" s="90"/>
      <c r="TG585" s="90"/>
      <c r="TH585" s="90"/>
      <c r="TI585" s="90"/>
      <c r="TJ585" s="90"/>
      <c r="TK585" s="90"/>
      <c r="TL585" s="90"/>
      <c r="TM585" s="90"/>
      <c r="TN585" s="90"/>
      <c r="TO585" s="90"/>
      <c r="TP585" s="90"/>
      <c r="TQ585" s="90"/>
      <c r="TR585" s="90"/>
      <c r="TS585" s="90"/>
      <c r="TT585" s="90"/>
      <c r="TU585" s="90"/>
      <c r="TV585" s="90"/>
      <c r="TW585" s="90"/>
      <c r="TX585" s="90"/>
      <c r="TY585" s="90"/>
      <c r="TZ585" s="90"/>
      <c r="UA585" s="90"/>
      <c r="UB585" s="90"/>
      <c r="UC585" s="90"/>
      <c r="UD585" s="90"/>
      <c r="UE585" s="90"/>
      <c r="UF585" s="90"/>
      <c r="UG585" s="90"/>
      <c r="UH585" s="90"/>
      <c r="UI585" s="90"/>
      <c r="UJ585" s="90"/>
      <c r="UK585" s="90"/>
      <c r="UL585" s="90"/>
      <c r="UM585" s="90"/>
      <c r="UN585" s="90"/>
      <c r="UO585" s="90"/>
      <c r="UP585" s="90"/>
      <c r="UQ585" s="90"/>
      <c r="UR585" s="90"/>
      <c r="US585" s="90"/>
      <c r="UT585" s="90"/>
      <c r="UU585" s="90"/>
      <c r="UV585" s="90"/>
      <c r="UW585" s="90"/>
      <c r="UX585" s="90"/>
      <c r="UY585" s="90"/>
      <c r="UZ585" s="90"/>
      <c r="VA585" s="90"/>
      <c r="VB585" s="90"/>
      <c r="VC585" s="90"/>
      <c r="VD585" s="90"/>
      <c r="VE585" s="90"/>
      <c r="VF585" s="90"/>
      <c r="VG585" s="90"/>
      <c r="VH585" s="90"/>
      <c r="VI585" s="90"/>
      <c r="VJ585" s="90"/>
      <c r="VK585" s="90"/>
      <c r="VL585" s="90"/>
      <c r="VM585" s="90"/>
      <c r="VN585" s="90"/>
      <c r="VO585" s="90"/>
      <c r="VP585" s="90"/>
      <c r="VQ585" s="90"/>
      <c r="VR585" s="90"/>
      <c r="VS585" s="90"/>
      <c r="VT585" s="90"/>
      <c r="VU585" s="90"/>
      <c r="VV585" s="90"/>
      <c r="VW585" s="90"/>
      <c r="VX585" s="90"/>
      <c r="VY585" s="90"/>
      <c r="VZ585" s="90"/>
      <c r="WA585" s="90"/>
      <c r="WB585" s="90"/>
      <c r="WC585" s="90"/>
      <c r="WD585" s="90"/>
      <c r="WE585" s="90"/>
      <c r="WF585" s="90"/>
      <c r="WG585" s="90"/>
      <c r="WH585" s="90"/>
      <c r="WI585" s="90"/>
      <c r="WJ585" s="90"/>
      <c r="WK585" s="90"/>
      <c r="WL585" s="90"/>
      <c r="WM585" s="90"/>
      <c r="WN585" s="90"/>
      <c r="WO585" s="90"/>
      <c r="WP585" s="90"/>
      <c r="WQ585" s="90"/>
      <c r="WR585" s="90"/>
      <c r="WS585" s="90"/>
      <c r="WT585" s="90"/>
      <c r="WU585" s="90"/>
      <c r="WV585" s="90"/>
      <c r="WW585" s="90"/>
      <c r="WX585" s="90"/>
      <c r="WY585" s="90"/>
      <c r="WZ585" s="90"/>
      <c r="XA585" s="90"/>
      <c r="XB585" s="90"/>
      <c r="XC585" s="90"/>
      <c r="XD585" s="90"/>
      <c r="XE585" s="90"/>
      <c r="XF585" s="90"/>
      <c r="XG585" s="90"/>
      <c r="XH585" s="90"/>
      <c r="XI585" s="90"/>
      <c r="XJ585" s="90"/>
      <c r="XK585" s="90"/>
      <c r="XL585" s="90"/>
      <c r="XM585" s="90"/>
      <c r="XN585" s="90"/>
      <c r="XO585" s="90"/>
      <c r="XP585" s="90"/>
      <c r="XQ585" s="90"/>
      <c r="XR585" s="90"/>
      <c r="XS585" s="90"/>
      <c r="XT585" s="90"/>
      <c r="XU585" s="90"/>
      <c r="XV585" s="90"/>
      <c r="XW585" s="90"/>
      <c r="XX585" s="90"/>
      <c r="XY585" s="90"/>
      <c r="XZ585" s="90"/>
      <c r="YA585" s="90"/>
      <c r="YB585" s="90"/>
      <c r="YC585" s="90"/>
      <c r="YD585" s="90"/>
      <c r="YE585" s="90"/>
      <c r="YF585" s="90"/>
      <c r="YG585" s="90"/>
      <c r="YH585" s="90"/>
      <c r="YI585" s="90"/>
      <c r="YJ585" s="90"/>
      <c r="YK585" s="90"/>
      <c r="YL585" s="90"/>
      <c r="YM585" s="90"/>
      <c r="YN585" s="90"/>
      <c r="YO585" s="90"/>
      <c r="YP585" s="90"/>
      <c r="YQ585" s="90"/>
      <c r="YR585" s="90"/>
      <c r="YS585" s="90"/>
      <c r="YT585" s="90"/>
      <c r="YU585" s="90"/>
      <c r="YV585" s="90"/>
      <c r="YW585" s="90"/>
      <c r="YX585" s="90"/>
      <c r="YY585" s="90"/>
      <c r="YZ585" s="90"/>
      <c r="ZA585" s="90"/>
      <c r="ZB585" s="90"/>
      <c r="ZC585" s="90"/>
      <c r="ZD585" s="90"/>
      <c r="ZE585" s="90"/>
      <c r="ZF585" s="90"/>
      <c r="ZG585" s="90"/>
      <c r="ZH585" s="90"/>
      <c r="ZI585" s="90"/>
      <c r="ZJ585" s="90"/>
      <c r="ZK585" s="90"/>
      <c r="ZL585" s="90"/>
      <c r="ZM585" s="90"/>
      <c r="ZN585" s="90"/>
      <c r="ZO585" s="90"/>
      <c r="ZP585" s="90"/>
      <c r="ZQ585" s="90"/>
      <c r="ZR585" s="90"/>
      <c r="ZS585" s="90"/>
      <c r="ZT585" s="90"/>
      <c r="ZU585" s="90"/>
      <c r="ZV585" s="90"/>
      <c r="ZW585" s="90"/>
      <c r="ZX585" s="90"/>
      <c r="ZY585" s="90"/>
      <c r="ZZ585" s="90"/>
      <c r="AAA585" s="90"/>
      <c r="AAB585" s="90"/>
      <c r="AAC585" s="90"/>
      <c r="AAD585" s="90"/>
      <c r="AAE585" s="90"/>
      <c r="AAF585" s="90"/>
      <c r="AAG585" s="90"/>
      <c r="AAH585" s="90"/>
      <c r="AAI585" s="90"/>
      <c r="AAJ585" s="90"/>
      <c r="AAK585" s="90"/>
      <c r="AAL585" s="90"/>
      <c r="AAM585" s="90"/>
      <c r="AAN585" s="90"/>
      <c r="AAO585" s="90"/>
      <c r="AAP585" s="90"/>
      <c r="AAQ585" s="90"/>
      <c r="AAR585" s="90"/>
      <c r="AAS585" s="90"/>
      <c r="AAT585" s="90"/>
      <c r="AAU585" s="90"/>
      <c r="AAV585" s="90"/>
      <c r="AAW585" s="90"/>
      <c r="AAX585" s="90"/>
      <c r="AAY585" s="90"/>
      <c r="AAZ585" s="90"/>
      <c r="ABA585" s="90"/>
      <c r="ABB585" s="90"/>
      <c r="ABC585" s="90"/>
      <c r="ABD585" s="90"/>
      <c r="ABE585" s="90"/>
      <c r="ABF585" s="90"/>
      <c r="ABG585" s="90"/>
      <c r="ABH585" s="90"/>
      <c r="ABI585" s="90"/>
      <c r="ABJ585" s="90"/>
      <c r="ABK585" s="90"/>
      <c r="ABL585" s="90"/>
      <c r="ABM585" s="90"/>
      <c r="ABN585" s="90"/>
      <c r="ABO585" s="90"/>
      <c r="ABP585" s="90"/>
      <c r="ABQ585" s="90"/>
      <c r="ABR585" s="90"/>
      <c r="ABS585" s="90"/>
      <c r="ABT585" s="90"/>
      <c r="ABU585" s="90"/>
      <c r="ABV585" s="90"/>
      <c r="ABW585" s="90"/>
      <c r="ABX585" s="90"/>
      <c r="ABY585" s="90"/>
      <c r="ABZ585" s="90"/>
      <c r="ACA585" s="90"/>
      <c r="ACB585" s="90"/>
      <c r="ACC585" s="90"/>
      <c r="ACD585" s="90"/>
      <c r="ACE585" s="90"/>
      <c r="ACF585" s="90"/>
      <c r="ACG585" s="90"/>
      <c r="ACH585" s="90"/>
      <c r="ACI585" s="90"/>
      <c r="ACJ585" s="90"/>
      <c r="ACK585" s="90"/>
      <c r="ACL585" s="90"/>
      <c r="ACM585" s="90"/>
      <c r="ACN585" s="90"/>
      <c r="ACO585" s="90"/>
      <c r="ACP585" s="90"/>
      <c r="ACQ585" s="90"/>
      <c r="ACR585" s="90"/>
      <c r="ACS585" s="90"/>
      <c r="ACT585" s="90"/>
      <c r="ACU585" s="90"/>
      <c r="ACV585" s="90"/>
      <c r="ACW585" s="90"/>
      <c r="ACX585" s="90"/>
      <c r="ACY585" s="90"/>
      <c r="ACZ585" s="90"/>
      <c r="ADA585" s="90"/>
      <c r="ADB585" s="90"/>
      <c r="ADC585" s="90"/>
      <c r="ADD585" s="90"/>
      <c r="ADE585" s="90"/>
      <c r="ADF585" s="90"/>
      <c r="ADG585" s="90"/>
      <c r="ADH585" s="90"/>
      <c r="ADI585" s="90"/>
      <c r="ADJ585" s="90"/>
      <c r="ADK585" s="90"/>
      <c r="ADL585" s="90"/>
      <c r="ADM585" s="90"/>
      <c r="ADN585" s="90"/>
      <c r="ADO585" s="90"/>
      <c r="ADP585" s="90"/>
      <c r="ADQ585" s="90"/>
      <c r="ADR585" s="90"/>
      <c r="ADS585" s="90"/>
      <c r="ADT585" s="90"/>
      <c r="ADU585" s="90"/>
      <c r="ADV585" s="90"/>
      <c r="ADW585" s="90"/>
      <c r="ADX585" s="90"/>
      <c r="ADY585" s="90"/>
      <c r="ADZ585" s="90"/>
      <c r="AEA585" s="90"/>
      <c r="AEB585" s="90"/>
      <c r="AEC585" s="90"/>
      <c r="AED585" s="90"/>
      <c r="AEE585" s="90"/>
      <c r="AEF585" s="90"/>
      <c r="AEG585" s="90"/>
      <c r="AEH585" s="90"/>
      <c r="AEI585" s="90"/>
      <c r="AEJ585" s="90"/>
      <c r="AEK585" s="90"/>
      <c r="AEL585" s="90"/>
      <c r="AEM585" s="90"/>
      <c r="AEN585" s="90"/>
      <c r="AEO585" s="90"/>
      <c r="AEP585" s="90"/>
      <c r="AEQ585" s="90"/>
      <c r="AER585" s="90"/>
      <c r="AES585" s="90"/>
      <c r="AET585" s="90"/>
      <c r="AEU585" s="90"/>
      <c r="AEV585" s="90"/>
      <c r="AEW585" s="90"/>
      <c r="AEX585" s="90"/>
      <c r="AEY585" s="90"/>
      <c r="AEZ585" s="90"/>
      <c r="AFA585" s="90"/>
      <c r="AFB585" s="90"/>
      <c r="AFC585" s="90"/>
      <c r="AFD585" s="90"/>
      <c r="AFE585" s="90"/>
      <c r="AFF585" s="90"/>
      <c r="AFG585" s="90"/>
      <c r="AFH585" s="90"/>
      <c r="AFI585" s="90"/>
      <c r="AFJ585" s="90"/>
      <c r="AFK585" s="90"/>
      <c r="AFL585" s="90"/>
      <c r="AFM585" s="90"/>
      <c r="AFN585" s="90"/>
      <c r="AFO585" s="90"/>
      <c r="AFP585" s="90"/>
      <c r="AFQ585" s="90"/>
      <c r="AFR585" s="90"/>
      <c r="AFS585" s="90"/>
      <c r="AFT585" s="90"/>
      <c r="AFU585" s="90"/>
      <c r="AFV585" s="90"/>
      <c r="AFW585" s="90"/>
      <c r="AFX585" s="90"/>
      <c r="AFY585" s="90"/>
      <c r="AFZ585" s="90"/>
      <c r="AGA585" s="90"/>
      <c r="AGB585" s="90"/>
      <c r="AGC585" s="90"/>
      <c r="AGD585" s="90"/>
      <c r="AGE585" s="90"/>
      <c r="AGF585" s="90"/>
      <c r="AGG585" s="90"/>
      <c r="AGH585" s="90"/>
      <c r="AGI585" s="90"/>
      <c r="AGJ585" s="90"/>
      <c r="AGK585" s="90"/>
      <c r="AGL585" s="90"/>
      <c r="AGM585" s="90"/>
      <c r="AGN585" s="90"/>
      <c r="AGO585" s="90"/>
      <c r="AGP585" s="90"/>
      <c r="AGQ585" s="90"/>
      <c r="AGR585" s="90"/>
      <c r="AGS585" s="90"/>
      <c r="AGT585" s="90"/>
      <c r="AGU585" s="90"/>
      <c r="AGV585" s="90"/>
      <c r="AGW585" s="90"/>
      <c r="AGX585" s="90"/>
      <c r="AGY585" s="90"/>
      <c r="AGZ585" s="90"/>
      <c r="AHA585" s="90"/>
      <c r="AHB585" s="90"/>
      <c r="AHC585" s="90"/>
      <c r="AHD585" s="90"/>
      <c r="AHE585" s="90"/>
      <c r="AHF585" s="90"/>
      <c r="AHG585" s="90"/>
      <c r="AHH585" s="90"/>
      <c r="AHI585" s="90"/>
      <c r="AHJ585" s="90"/>
      <c r="AHK585" s="90"/>
      <c r="AHL585" s="90"/>
      <c r="AHM585" s="90"/>
      <c r="AHN585" s="90"/>
      <c r="AHO585" s="90"/>
      <c r="AHP585" s="90"/>
      <c r="AHQ585" s="90"/>
      <c r="AHR585" s="90"/>
      <c r="AHS585" s="90"/>
      <c r="AHT585" s="90"/>
      <c r="AHU585" s="90"/>
      <c r="AHV585" s="90"/>
      <c r="AHW585" s="90"/>
      <c r="AHX585" s="90"/>
      <c r="AHY585" s="90"/>
      <c r="AHZ585" s="90"/>
      <c r="AIA585" s="90"/>
      <c r="AIB585" s="90"/>
      <c r="AIC585" s="90"/>
      <c r="AID585" s="90"/>
      <c r="AIE585" s="90"/>
      <c r="AIF585" s="90"/>
      <c r="AIG585" s="90"/>
      <c r="AIH585" s="90"/>
      <c r="AII585" s="90"/>
      <c r="AIJ585" s="90"/>
      <c r="AIK585" s="90"/>
      <c r="AIL585" s="90"/>
      <c r="AIM585" s="90"/>
      <c r="AIN585" s="90"/>
      <c r="AIO585" s="90"/>
      <c r="AIP585" s="90"/>
      <c r="AIQ585" s="90"/>
      <c r="AIR585" s="90"/>
      <c r="AIS585" s="90"/>
      <c r="AIT585" s="90"/>
      <c r="AIU585" s="90"/>
      <c r="AIV585" s="90"/>
      <c r="AIW585" s="90"/>
      <c r="AIX585" s="90"/>
      <c r="AIY585" s="90"/>
      <c r="AIZ585" s="90"/>
      <c r="AJA585" s="90"/>
      <c r="AJB585" s="90"/>
      <c r="AJC585" s="90"/>
      <c r="AJD585" s="90"/>
      <c r="AJE585" s="90"/>
      <c r="AJF585" s="90"/>
      <c r="AJG585" s="90"/>
      <c r="AJH585" s="90"/>
      <c r="AJI585" s="90"/>
      <c r="AJJ585" s="90"/>
      <c r="AJK585" s="90"/>
      <c r="AJL585" s="90"/>
      <c r="AJM585" s="90"/>
      <c r="AJN585" s="90"/>
      <c r="AJO585" s="90"/>
      <c r="AJP585" s="90"/>
      <c r="AJQ585" s="90"/>
      <c r="AJR585" s="90"/>
      <c r="AJS585" s="90"/>
      <c r="AJT585" s="90"/>
      <c r="AJU585" s="90"/>
      <c r="AJV585" s="90"/>
      <c r="AJW585" s="90"/>
      <c r="AJX585" s="90"/>
      <c r="AJY585" s="90"/>
      <c r="AJZ585" s="90"/>
      <c r="AKA585" s="90"/>
      <c r="AKB585" s="90"/>
      <c r="AKC585" s="90"/>
      <c r="AKD585" s="90"/>
      <c r="AKE585" s="90"/>
      <c r="AKF585" s="90"/>
      <c r="AKG585" s="90"/>
      <c r="AKH585" s="90"/>
      <c r="AKI585" s="90"/>
      <c r="AKJ585" s="90"/>
      <c r="AKK585" s="90"/>
      <c r="AKL585" s="90"/>
      <c r="AKM585" s="90"/>
      <c r="AKN585" s="90"/>
      <c r="AKO585" s="90"/>
      <c r="AKP585" s="90"/>
      <c r="AKQ585" s="90"/>
      <c r="AKR585" s="90"/>
      <c r="AKS585" s="90"/>
      <c r="AKT585" s="90"/>
      <c r="AKU585" s="90"/>
      <c r="AKV585" s="90"/>
      <c r="AKW585" s="90"/>
      <c r="AKX585" s="90"/>
      <c r="AKY585" s="90"/>
      <c r="AKZ585" s="90"/>
      <c r="ALA585" s="90"/>
      <c r="ALB585" s="90"/>
      <c r="ALC585" s="90"/>
      <c r="ALD585" s="90"/>
      <c r="ALE585" s="90"/>
      <c r="ALF585" s="90"/>
      <c r="ALG585" s="90"/>
      <c r="ALH585" s="90"/>
      <c r="ALI585" s="90"/>
      <c r="ALJ585" s="90"/>
      <c r="ALK585" s="90"/>
      <c r="ALL585" s="90"/>
      <c r="ALM585" s="90"/>
      <c r="ALN585" s="90"/>
      <c r="ALO585" s="90"/>
      <c r="ALP585" s="90"/>
      <c r="ALQ585" s="90"/>
      <c r="ALR585" s="90"/>
      <c r="ALS585" s="90"/>
      <c r="ALT585" s="90"/>
      <c r="ALU585" s="90"/>
      <c r="ALV585" s="90"/>
      <c r="ALW585" s="90"/>
      <c r="ALX585" s="90"/>
      <c r="ALY585" s="90"/>
      <c r="ALZ585" s="90"/>
      <c r="AMA585" s="90"/>
      <c r="AMB585" s="90"/>
      <c r="AMC585" s="90"/>
      <c r="AMD585" s="90"/>
      <c r="AME585" s="90"/>
      <c r="AMF585" s="90"/>
      <c r="AMG585" s="90"/>
      <c r="AMH585" s="90"/>
    </row>
    <row r="586" spans="1:1022" ht="74.099999999999994" customHeight="1">
      <c r="A586" s="430">
        <v>162</v>
      </c>
      <c r="B586" s="433" t="s">
        <v>712</v>
      </c>
      <c r="C586" s="367"/>
      <c r="D586" s="433" t="s">
        <v>81</v>
      </c>
      <c r="E586" s="433" t="s">
        <v>82</v>
      </c>
      <c r="F586" s="427"/>
      <c r="G586" s="424"/>
      <c r="H586" s="368"/>
      <c r="I586" s="425"/>
      <c r="J586" s="136" t="s">
        <v>735</v>
      </c>
      <c r="K586" s="137" t="s">
        <v>2524</v>
      </c>
      <c r="L586" s="425"/>
      <c r="M586" s="425"/>
      <c r="N586" s="426"/>
      <c r="O586" s="369"/>
      <c r="P586" s="391"/>
      <c r="Q586" s="385"/>
      <c r="R586" s="393"/>
      <c r="S586" s="394"/>
      <c r="T586" s="385"/>
      <c r="U586" s="404"/>
      <c r="V586" s="136" t="s">
        <v>112</v>
      </c>
      <c r="W586" s="116" t="s">
        <v>2525</v>
      </c>
      <c r="X586" s="117" t="s">
        <v>2526</v>
      </c>
      <c r="Y586" s="118" t="s">
        <v>1819</v>
      </c>
      <c r="Z586" s="119" t="s">
        <v>95</v>
      </c>
      <c r="AA586" s="120" t="str">
        <f t="shared" si="774"/>
        <v>Probabilidad</v>
      </c>
      <c r="AB586" s="121" t="s">
        <v>727</v>
      </c>
      <c r="AC586" s="121" t="s">
        <v>728</v>
      </c>
      <c r="AD586" s="122" t="str">
        <f t="shared" si="772"/>
        <v>40%</v>
      </c>
      <c r="AE586" s="121" t="s">
        <v>729</v>
      </c>
      <c r="AF586" s="121" t="s">
        <v>730</v>
      </c>
      <c r="AG586" s="121" t="s">
        <v>731</v>
      </c>
      <c r="AH586" s="123">
        <f>IFERROR(IF(AND(AA585="Probabilidad",AA586="Probabilidad"),(AI585-(+AI585*AD586)),IF(AND(AA586="Probabilidad",AA585="Impacto"),(AI585-(+AI585*AD586)),IF(AA586="Impacto",AI585,""))),"")</f>
        <v>0.216</v>
      </c>
      <c r="AI586" s="122">
        <f t="shared" si="773"/>
        <v>0.216</v>
      </c>
      <c r="AJ586" s="387"/>
      <c r="AK586" s="388"/>
      <c r="AL586" s="124">
        <f t="shared" ref="AL586:AL591" si="808">IFERROR(IF(AND(AA585="Impacto",AA586="Impacto"),(AL585-(+AL585*AD586)),IF(AND(AA586="Impacto",AA585="Probabilidad"),(AL585-(+AL585*AD586)),IF(AA586="Probabilidad",AL585,""))),"")</f>
        <v>0.8</v>
      </c>
      <c r="AM586" s="389"/>
      <c r="AN586" s="388"/>
      <c r="AO586" s="384"/>
      <c r="AP586" s="367"/>
      <c r="AQ586" s="120" t="s">
        <v>118</v>
      </c>
      <c r="AR586" s="119" t="s">
        <v>2527</v>
      </c>
      <c r="AS586" s="119" t="s">
        <v>95</v>
      </c>
      <c r="AT586" s="126" t="s">
        <v>541</v>
      </c>
      <c r="AU586" s="127" t="s">
        <v>733</v>
      </c>
      <c r="AV586" s="371"/>
      <c r="AW586" s="142" t="s">
        <v>112</v>
      </c>
      <c r="AX586" s="253" t="s">
        <v>2866</v>
      </c>
      <c r="AY586" s="271" t="s">
        <v>3072</v>
      </c>
      <c r="AZ586" s="271" t="s">
        <v>3071</v>
      </c>
      <c r="BA586" s="143" t="s">
        <v>118</v>
      </c>
      <c r="BB586" s="253" t="s">
        <v>2866</v>
      </c>
      <c r="BC586" s="271" t="s">
        <v>3199</v>
      </c>
      <c r="BD586" s="271" t="s">
        <v>3071</v>
      </c>
      <c r="BE586" s="373"/>
      <c r="BF586" s="373"/>
      <c r="BG586" s="373"/>
      <c r="BH586" s="131"/>
    </row>
    <row r="587" spans="1:1022" ht="98.25" customHeight="1">
      <c r="A587" s="430">
        <v>162</v>
      </c>
      <c r="B587" s="433" t="s">
        <v>712</v>
      </c>
      <c r="C587" s="367"/>
      <c r="D587" s="433" t="s">
        <v>81</v>
      </c>
      <c r="E587" s="433" t="s">
        <v>82</v>
      </c>
      <c r="F587" s="427"/>
      <c r="G587" s="424"/>
      <c r="H587" s="368"/>
      <c r="I587" s="425"/>
      <c r="J587" s="136" t="s">
        <v>741</v>
      </c>
      <c r="K587" s="137" t="s">
        <v>2528</v>
      </c>
      <c r="L587" s="425"/>
      <c r="M587" s="425"/>
      <c r="N587" s="426"/>
      <c r="O587" s="369"/>
      <c r="P587" s="391"/>
      <c r="Q587" s="385"/>
      <c r="R587" s="393"/>
      <c r="S587" s="394"/>
      <c r="T587" s="385"/>
      <c r="U587" s="404"/>
      <c r="V587" s="136" t="s">
        <v>124</v>
      </c>
      <c r="W587" s="116" t="s">
        <v>2529</v>
      </c>
      <c r="X587" s="117" t="s">
        <v>2530</v>
      </c>
      <c r="Y587" s="118" t="s">
        <v>1819</v>
      </c>
      <c r="Z587" s="119" t="s">
        <v>95</v>
      </c>
      <c r="AA587" s="120" t="str">
        <f t="shared" si="774"/>
        <v>Probabilidad</v>
      </c>
      <c r="AB587" s="121" t="s">
        <v>727</v>
      </c>
      <c r="AC587" s="121" t="s">
        <v>728</v>
      </c>
      <c r="AD587" s="122" t="str">
        <f t="shared" si="772"/>
        <v>40%</v>
      </c>
      <c r="AE587" s="121" t="s">
        <v>729</v>
      </c>
      <c r="AF587" s="121" t="s">
        <v>730</v>
      </c>
      <c r="AG587" s="121" t="s">
        <v>731</v>
      </c>
      <c r="AH587" s="123">
        <f t="shared" ref="AH587:AH591" si="809">IFERROR(IF(AND(AA586="Probabilidad",AA587="Probabilidad"),(AI586-(+AI586*AD587)),IF(AND(AA587="Probabilidad",AA586="Impacto"),(AI586-(+AI586*AD587)),IF(AA587="Impacto",AI586,""))),"")</f>
        <v>0.12959999999999999</v>
      </c>
      <c r="AI587" s="122">
        <f t="shared" si="773"/>
        <v>0.12959999999999999</v>
      </c>
      <c r="AJ587" s="387"/>
      <c r="AK587" s="388"/>
      <c r="AL587" s="124">
        <f t="shared" si="808"/>
        <v>0.8</v>
      </c>
      <c r="AM587" s="389"/>
      <c r="AN587" s="388"/>
      <c r="AO587" s="384"/>
      <c r="AP587" s="367"/>
      <c r="AQ587" s="120" t="s">
        <v>128</v>
      </c>
      <c r="AR587" s="119" t="s">
        <v>2531</v>
      </c>
      <c r="AS587" s="119" t="s">
        <v>95</v>
      </c>
      <c r="AT587" s="126" t="s">
        <v>2532</v>
      </c>
      <c r="AU587" s="127" t="s">
        <v>733</v>
      </c>
      <c r="AV587" s="371"/>
      <c r="AW587" s="142" t="s">
        <v>124</v>
      </c>
      <c r="AX587" s="253" t="s">
        <v>2866</v>
      </c>
      <c r="AY587" s="271" t="s">
        <v>3073</v>
      </c>
      <c r="AZ587" s="271" t="s">
        <v>3071</v>
      </c>
      <c r="BA587" s="143" t="s">
        <v>128</v>
      </c>
      <c r="BB587" s="253" t="s">
        <v>2866</v>
      </c>
      <c r="BC587" s="271" t="s">
        <v>3199</v>
      </c>
      <c r="BD587" s="271" t="s">
        <v>3071</v>
      </c>
      <c r="BE587" s="373"/>
      <c r="BF587" s="373"/>
      <c r="BG587" s="373"/>
      <c r="BH587" s="131"/>
    </row>
    <row r="588" spans="1:1022" ht="30" customHeight="1">
      <c r="A588" s="430">
        <v>162</v>
      </c>
      <c r="B588" s="433" t="s">
        <v>712</v>
      </c>
      <c r="C588" s="367"/>
      <c r="D588" s="433" t="s">
        <v>81</v>
      </c>
      <c r="E588" s="433" t="s">
        <v>82</v>
      </c>
      <c r="F588" s="427"/>
      <c r="G588" s="424"/>
      <c r="H588" s="368"/>
      <c r="I588" s="425"/>
      <c r="J588" s="136" t="s">
        <v>749</v>
      </c>
      <c r="K588" s="137"/>
      <c r="L588" s="425"/>
      <c r="M588" s="425"/>
      <c r="N588" s="426"/>
      <c r="O588" s="369"/>
      <c r="P588" s="391"/>
      <c r="Q588" s="385"/>
      <c r="R588" s="393"/>
      <c r="S588" s="394"/>
      <c r="T588" s="385"/>
      <c r="U588" s="404"/>
      <c r="V588" s="136" t="s">
        <v>131</v>
      </c>
      <c r="W588" s="116"/>
      <c r="X588" s="117"/>
      <c r="Y588" s="118"/>
      <c r="Z588" s="116"/>
      <c r="AA588" s="120" t="str">
        <f t="shared" si="774"/>
        <v/>
      </c>
      <c r="AB588" s="121"/>
      <c r="AC588" s="121"/>
      <c r="AD588" s="122" t="str">
        <f t="shared" si="772"/>
        <v/>
      </c>
      <c r="AE588" s="121"/>
      <c r="AF588" s="121"/>
      <c r="AG588" s="121"/>
      <c r="AH588" s="123" t="str">
        <f t="shared" si="809"/>
        <v/>
      </c>
      <c r="AI588" s="122" t="str">
        <f t="shared" si="773"/>
        <v/>
      </c>
      <c r="AJ588" s="387"/>
      <c r="AK588" s="388"/>
      <c r="AL588" s="124" t="str">
        <f t="shared" si="808"/>
        <v/>
      </c>
      <c r="AM588" s="389"/>
      <c r="AN588" s="388"/>
      <c r="AO588" s="384"/>
      <c r="AP588" s="367"/>
      <c r="AQ588" s="120" t="s">
        <v>136</v>
      </c>
      <c r="AR588" s="119"/>
      <c r="AS588" s="119"/>
      <c r="AT588" s="126"/>
      <c r="AU588" s="119"/>
      <c r="AV588" s="371"/>
      <c r="AW588" s="142" t="s">
        <v>131</v>
      </c>
      <c r="AX588" s="128"/>
      <c r="AY588" s="319"/>
      <c r="AZ588" s="319"/>
      <c r="BA588" s="143" t="s">
        <v>136</v>
      </c>
      <c r="BB588" s="128"/>
      <c r="BC588" s="128"/>
      <c r="BD588" s="128"/>
      <c r="BE588" s="373"/>
      <c r="BF588" s="373"/>
      <c r="BG588" s="373"/>
      <c r="BH588" s="131"/>
    </row>
    <row r="589" spans="1:1022" ht="18.95" customHeight="1">
      <c r="A589" s="430">
        <v>162</v>
      </c>
      <c r="B589" s="433" t="s">
        <v>712</v>
      </c>
      <c r="C589" s="367"/>
      <c r="D589" s="433" t="s">
        <v>81</v>
      </c>
      <c r="E589" s="433" t="s">
        <v>82</v>
      </c>
      <c r="F589" s="427"/>
      <c r="G589" s="424"/>
      <c r="H589" s="368"/>
      <c r="I589" s="425"/>
      <c r="J589" s="136" t="s">
        <v>756</v>
      </c>
      <c r="K589" s="137"/>
      <c r="L589" s="425"/>
      <c r="M589" s="425"/>
      <c r="N589" s="426"/>
      <c r="O589" s="369"/>
      <c r="P589" s="391"/>
      <c r="Q589" s="385"/>
      <c r="R589" s="393"/>
      <c r="S589" s="394"/>
      <c r="T589" s="385"/>
      <c r="U589" s="404"/>
      <c r="V589" s="136" t="s">
        <v>139</v>
      </c>
      <c r="W589" s="116"/>
      <c r="X589" s="117"/>
      <c r="Y589" s="118"/>
      <c r="Z589" s="116"/>
      <c r="AA589" s="120" t="str">
        <f t="shared" si="774"/>
        <v/>
      </c>
      <c r="AB589" s="121"/>
      <c r="AC589" s="121"/>
      <c r="AD589" s="122" t="str">
        <f t="shared" si="772"/>
        <v/>
      </c>
      <c r="AE589" s="121"/>
      <c r="AF589" s="121"/>
      <c r="AG589" s="121"/>
      <c r="AH589" s="123" t="str">
        <f t="shared" si="809"/>
        <v/>
      </c>
      <c r="AI589" s="122" t="str">
        <f t="shared" si="773"/>
        <v/>
      </c>
      <c r="AJ589" s="387"/>
      <c r="AK589" s="388"/>
      <c r="AL589" s="124" t="str">
        <f t="shared" si="808"/>
        <v/>
      </c>
      <c r="AM589" s="389"/>
      <c r="AN589" s="388"/>
      <c r="AO589" s="384"/>
      <c r="AP589" s="367"/>
      <c r="AQ589" s="120" t="s">
        <v>145</v>
      </c>
      <c r="AR589" s="119"/>
      <c r="AS589" s="119"/>
      <c r="AT589" s="126"/>
      <c r="AU589" s="119"/>
      <c r="AV589" s="371"/>
      <c r="AW589" s="142" t="s">
        <v>139</v>
      </c>
      <c r="AX589" s="128"/>
      <c r="AY589" s="319"/>
      <c r="AZ589" s="319"/>
      <c r="BA589" s="143" t="s">
        <v>145</v>
      </c>
      <c r="BB589" s="128"/>
      <c r="BC589" s="128"/>
      <c r="BD589" s="128"/>
      <c r="BE589" s="373"/>
      <c r="BF589" s="373"/>
      <c r="BG589" s="373"/>
      <c r="BH589" s="131"/>
    </row>
    <row r="590" spans="1:1022" ht="18.95" customHeight="1">
      <c r="A590" s="430">
        <v>162</v>
      </c>
      <c r="B590" s="433" t="s">
        <v>712</v>
      </c>
      <c r="C590" s="367"/>
      <c r="D590" s="433" t="s">
        <v>81</v>
      </c>
      <c r="E590" s="433" t="s">
        <v>82</v>
      </c>
      <c r="F590" s="427"/>
      <c r="G590" s="424"/>
      <c r="H590" s="368"/>
      <c r="I590" s="425"/>
      <c r="J590" s="136" t="s">
        <v>757</v>
      </c>
      <c r="K590" s="137"/>
      <c r="L590" s="425"/>
      <c r="M590" s="425"/>
      <c r="N590" s="426"/>
      <c r="O590" s="369"/>
      <c r="P590" s="391"/>
      <c r="Q590" s="385"/>
      <c r="R590" s="393"/>
      <c r="S590" s="394"/>
      <c r="T590" s="385"/>
      <c r="U590" s="404"/>
      <c r="V590" s="136" t="s">
        <v>150</v>
      </c>
      <c r="W590" s="116"/>
      <c r="X590" s="117"/>
      <c r="Y590" s="118"/>
      <c r="Z590" s="116"/>
      <c r="AA590" s="120" t="str">
        <f t="shared" si="774"/>
        <v/>
      </c>
      <c r="AB590" s="121"/>
      <c r="AC590" s="121"/>
      <c r="AD590" s="122" t="str">
        <f t="shared" si="772"/>
        <v/>
      </c>
      <c r="AE590" s="121"/>
      <c r="AF590" s="121"/>
      <c r="AG590" s="121"/>
      <c r="AH590" s="123" t="str">
        <f t="shared" si="809"/>
        <v/>
      </c>
      <c r="AI590" s="122" t="str">
        <f t="shared" si="773"/>
        <v/>
      </c>
      <c r="AJ590" s="387"/>
      <c r="AK590" s="388"/>
      <c r="AL590" s="124" t="str">
        <f t="shared" si="808"/>
        <v/>
      </c>
      <c r="AM590" s="389"/>
      <c r="AN590" s="388"/>
      <c r="AO590" s="384"/>
      <c r="AP590" s="367"/>
      <c r="AQ590" s="120" t="s">
        <v>155</v>
      </c>
      <c r="AR590" s="119"/>
      <c r="AS590" s="119"/>
      <c r="AT590" s="126"/>
      <c r="AU590" s="119"/>
      <c r="AV590" s="371"/>
      <c r="AW590" s="142" t="s">
        <v>150</v>
      </c>
      <c r="AX590" s="128"/>
      <c r="AY590" s="319"/>
      <c r="AZ590" s="319"/>
      <c r="BA590" s="143" t="s">
        <v>155</v>
      </c>
      <c r="BB590" s="128"/>
      <c r="BC590" s="128"/>
      <c r="BD590" s="128"/>
      <c r="BE590" s="373"/>
      <c r="BF590" s="373"/>
      <c r="BG590" s="373"/>
      <c r="BH590" s="131"/>
    </row>
    <row r="591" spans="1:1022" ht="23.1" customHeight="1">
      <c r="A591" s="431">
        <v>162</v>
      </c>
      <c r="B591" s="434" t="s">
        <v>712</v>
      </c>
      <c r="C591" s="367"/>
      <c r="D591" s="434" t="s">
        <v>81</v>
      </c>
      <c r="E591" s="434" t="s">
        <v>82</v>
      </c>
      <c r="F591" s="427"/>
      <c r="G591" s="424"/>
      <c r="H591" s="368"/>
      <c r="I591" s="425"/>
      <c r="J591" s="136" t="s">
        <v>758</v>
      </c>
      <c r="K591" s="137"/>
      <c r="L591" s="425"/>
      <c r="M591" s="425"/>
      <c r="N591" s="426"/>
      <c r="O591" s="369"/>
      <c r="P591" s="392"/>
      <c r="Q591" s="385"/>
      <c r="R591" s="393"/>
      <c r="S591" s="394"/>
      <c r="T591" s="385"/>
      <c r="U591" s="405"/>
      <c r="V591" s="136" t="s">
        <v>161</v>
      </c>
      <c r="W591" s="116"/>
      <c r="X591" s="117"/>
      <c r="Y591" s="118"/>
      <c r="Z591" s="116"/>
      <c r="AA591" s="120" t="str">
        <f t="shared" si="774"/>
        <v/>
      </c>
      <c r="AB591" s="121"/>
      <c r="AC591" s="121"/>
      <c r="AD591" s="122" t="str">
        <f t="shared" si="772"/>
        <v/>
      </c>
      <c r="AE591" s="121"/>
      <c r="AF591" s="121"/>
      <c r="AG591" s="121"/>
      <c r="AH591" s="123" t="str">
        <f t="shared" si="809"/>
        <v/>
      </c>
      <c r="AI591" s="122" t="str">
        <f t="shared" si="773"/>
        <v/>
      </c>
      <c r="AJ591" s="387"/>
      <c r="AK591" s="388"/>
      <c r="AL591" s="124" t="str">
        <f t="shared" si="808"/>
        <v/>
      </c>
      <c r="AM591" s="389"/>
      <c r="AN591" s="388"/>
      <c r="AO591" s="384"/>
      <c r="AP591" s="367"/>
      <c r="AQ591" s="120" t="s">
        <v>162</v>
      </c>
      <c r="AR591" s="119"/>
      <c r="AS591" s="119"/>
      <c r="AT591" s="126"/>
      <c r="AU591" s="119"/>
      <c r="AV591" s="372"/>
      <c r="AW591" s="142" t="s">
        <v>161</v>
      </c>
      <c r="AX591" s="128"/>
      <c r="AY591" s="319"/>
      <c r="AZ591" s="319"/>
      <c r="BA591" s="143" t="s">
        <v>162</v>
      </c>
      <c r="BB591" s="128"/>
      <c r="BC591" s="128"/>
      <c r="BD591" s="128"/>
      <c r="BE591" s="373"/>
      <c r="BF591" s="373"/>
      <c r="BG591" s="373"/>
      <c r="BH591" s="131"/>
    </row>
    <row r="592" spans="1:1022" s="144" customFormat="1" ht="101.25" customHeight="1">
      <c r="A592" s="429">
        <v>163</v>
      </c>
      <c r="B592" s="432" t="s">
        <v>712</v>
      </c>
      <c r="C592" s="367" t="s">
        <v>713</v>
      </c>
      <c r="D592" s="432" t="s">
        <v>81</v>
      </c>
      <c r="E592" s="432" t="s">
        <v>82</v>
      </c>
      <c r="F592" s="427" t="s">
        <v>83</v>
      </c>
      <c r="G592" s="424" t="s">
        <v>2533</v>
      </c>
      <c r="H592" s="368" t="str">
        <f>IF(B592="Seguridad_Información","Posibilidad de "&amp;C592&amp;"con "&amp;M592&amp;" "&amp;"por"&amp;" "&amp;I592&amp;" "&amp;"debido a"&amp;" "&amp;L592,"Posibilidad de"&amp;" "&amp;M592&amp;" "&amp;"por"&amp;" "&amp;I592&amp;" debido a"&amp;" "&amp;L592)</f>
        <v>Posibilidad de Afectación Económica y Reputacional por inconsistencias en el proceso de traslado de los trabajadores, aprendices, judicantes y practicantes de la entidad.  debido a falencias en la ejecución, seguimiento y control en el proceso.</v>
      </c>
      <c r="I592" s="425" t="s">
        <v>2534</v>
      </c>
      <c r="J592" s="136" t="s">
        <v>717</v>
      </c>
      <c r="K592" s="137" t="s">
        <v>2535</v>
      </c>
      <c r="L592" s="425" t="s">
        <v>2536</v>
      </c>
      <c r="M592" s="425" t="s">
        <v>763</v>
      </c>
      <c r="N592" s="426" t="s">
        <v>2537</v>
      </c>
      <c r="O592" s="369" t="s">
        <v>1080</v>
      </c>
      <c r="P592" s="390" t="str">
        <f>IF(OR($O592=[3]Tabla_Probabilidad!$D$30,$O592=[3]Tabla_Probabilidad!$D$32,$O592=[3]Tabla_Probabilidad!$J$32),"Muy Baja",IF(OR($O592=[3]Tabla_Probabilidad!$E$30,$O592=[3]Tabla_Probabilidad!$E$32,$O592=[3]Tabla_Probabilidad!$K$32),"Baja",IF(OR($O592=[3]Tabla_Probabilidad!$F$30,$O592=[3]Tabla_Probabilidad!$F$32,$O592=[3]Tabla_Probabilidad!$L$32),"Media",IF(OR($O592=[3]Tabla_Probabilidad!$G$30,$O592=[3]Tabla_Probabilidad!$G$32,$O592=[3]Tabla_Probabilidad!$M$32),"Alta",IF(OR($O592=[3]Tabla_Probabilidad!$H$30,$O592=[3]Tabla_Probabilidad!$H$32,$O592=[3]Tabla_Probabilidad!$N$32),"Muy Alta","")))))</f>
        <v>Baja</v>
      </c>
      <c r="Q592" s="385">
        <f t="shared" ref="Q592" si="810">IF(P592="","",IF(P592="Muy Baja",0.2,IF(P592="Baja",0.4,IF(P592="Media",0.6,IF(P592="Alta",0.8,IF(P592="Muy Alta",1,))))))</f>
        <v>0.4</v>
      </c>
      <c r="R592" s="393" t="s">
        <v>1447</v>
      </c>
      <c r="S592" s="394" t="str">
        <f>IF(OR($R592=[3]Tabla_Impacto!$D$24,$R592=[3]Tabla_Impacto!$D$27,$R592=[3]Tabla_Impacto!$J$24,$R592=[3]Tabla_Impacto!$P$26,$R592=[3]Tabla_Impacto!$V$26,$R592=[3]Tabla_Impacto!$AB$26),"Leve",IF(OR($R592=[3]Tabla_Impacto!$E$24,$R592=[3]Tabla_Impacto!$E$27,$R592=[3]Tabla_Impacto!$K$24,$R592=[3]Tabla_Impacto!$Q$26,$R592=[3]Tabla_Impacto!$W$26,$R592=[3]Tabla_Impacto!$AC$26),"Menor",IF(OR($R592=[3]Tabla_Impacto!$F$24,$R592=[3]Tabla_Impacto!$F$27,$R592=[3]Tabla_Impacto!$L$24,$R592=[3]Tabla_Impacto!$R$26,$R592=[3]Tabla_Impacto!$X$26,$R592=[3]Tabla_Impacto!$AD$26),"Moderado",IF(OR($R592=[3]Tabla_Impacto!$G$24,$R592=[3]Tabla_Impacto!$G$27,$R592=[3]Tabla_Impacto!$M$24,$R592=[3]Tabla_Impacto!$S$26,$R592=[3]Tabla_Impacto!$Y$26,$R592=[3]Tabla_Impacto!$AE$26),"Mayor",IF(OR($R592=[3]Tabla_Impacto!$H$24,$R592=[3]Tabla_Impacto!$H$27,$R592=[3]Tabla_Impacto!$N$24,$R592=[3]Tabla_Impacto!$T$26,$R592=[3]Tabla_Impacto!$Z$26,$R592=[3]Tabla_Impacto!$AF$26),"Catastrófico","")))))</f>
        <v>Leve</v>
      </c>
      <c r="T592" s="385">
        <f t="shared" ref="T592" si="811">IF(S592="","",IF(S592="Leve",0.2,IF(S592="Menor",0.4,IF(S592="Moderado",0.6,IF(S592="Mayor",0.8,IF(S592="Catastrófico",1,))))))</f>
        <v>0.2</v>
      </c>
      <c r="U592" s="386" t="str">
        <f t="shared" ref="U592" si="812">IF(OR(AND(P592="Muy Baja",S592="Leve"),AND(P592="Muy Baja",S592="Menor"),AND(P592="Baja",S592="Leve")),"Bajo",IF(OR(AND(P592="Muy baja",S592="Moderado"),AND(P592="Baja",S592="Menor"),AND(P592="Baja",S592="Moderado"),AND(P592="Media",S592="Leve"),AND(P592="Media",S592="Menor"),AND(P592="Media",S592="Moderado"),AND(P592="Alta",S592="Leve"),AND(P592="Alta",S592="Menor")),"Moderado",IF(OR(AND(P592="Muy Baja",S592="Mayor"),AND(P592="Baja",S592="Mayor"),AND(P592="Media",S592="Mayor"),AND(P592="Alta",S592="Moderado"),AND(P592="Alta",S592="Mayor"),AND(P592="Muy Alta",S592="Leve"),AND(P592="Muy Alta",S592="Menor"),AND(P592="Muy Alta",S592="Moderado"),AND(P592="Muy Alta",S592="Mayor")),"Alto",IF(OR(AND(P592="Muy Baja",S592="Catastrófico"),AND(P592="Baja",S592="Catastrófico"),AND(P592="Media",S592="Catastrófico"),AND(P592="Alta",S592="Catastrófico"),AND(P592="Muy Alta",S592="Catastrófico")),"Extremo",""))))</f>
        <v>Bajo</v>
      </c>
      <c r="V592" s="136" t="s">
        <v>91</v>
      </c>
      <c r="W592" s="116" t="s">
        <v>2538</v>
      </c>
      <c r="X592" s="117" t="s">
        <v>2539</v>
      </c>
      <c r="Y592" s="118" t="s">
        <v>1796</v>
      </c>
      <c r="Z592" s="119" t="s">
        <v>95</v>
      </c>
      <c r="AA592" s="120" t="str">
        <f t="shared" si="774"/>
        <v>Probabilidad</v>
      </c>
      <c r="AB592" s="121" t="s">
        <v>727</v>
      </c>
      <c r="AC592" s="121" t="s">
        <v>728</v>
      </c>
      <c r="AD592" s="122" t="str">
        <f t="shared" si="772"/>
        <v>40%</v>
      </c>
      <c r="AE592" s="121" t="s">
        <v>729</v>
      </c>
      <c r="AF592" s="121" t="s">
        <v>730</v>
      </c>
      <c r="AG592" s="121" t="s">
        <v>731</v>
      </c>
      <c r="AH592" s="123">
        <f>IFERROR(IF(AA592="Probabilidad",(Q592-(+Q592*AD592)),IF(AA592="Impacto",Q592,"")),"")</f>
        <v>0.24</v>
      </c>
      <c r="AI592" s="122">
        <f t="shared" si="773"/>
        <v>0.24</v>
      </c>
      <c r="AJ592" s="387" t="str">
        <f t="shared" ref="AJ592" si="813">IFERROR(IF(AK592="","",IF(AK592&lt;=0.2,"Muy Baja",IF(AK592&lt;=0.4,"Baja",IF(AK592&lt;=0.6,"Media",IF(AK592&lt;=0.8,"Alta","Muy Alta"))))),"")</f>
        <v>Muy Baja</v>
      </c>
      <c r="AK592" s="388">
        <f t="shared" ref="AK592" si="814">IFERROR(LOOKUP(MAX(AI592:AI598)+1,(AI592:AI598)),"")</f>
        <v>6.0479999999999999E-2</v>
      </c>
      <c r="AL592" s="124">
        <f>IFERROR(IF(AA592="Impacto",(T592-(+T592*AD592)),IF(AA592="Probabilidad",T592,"")),"")</f>
        <v>0.2</v>
      </c>
      <c r="AM592" s="389" t="str">
        <f t="shared" ref="AM592" si="815">IFERROR(IF(AN592="","",IF(AN592&lt;=0.2,"Leve",IF(AN592&lt;=0.4,"Menor",IF(AN592&lt;=0.6,"Moderado",IF(AN592&lt;=0.8,"Mayor","Catastrófico"))))),"")</f>
        <v>Leve</v>
      </c>
      <c r="AN592" s="388">
        <f t="shared" ref="AN592" si="816">IFERROR(LOOKUP(MAX(AL592:AL598)+1,(AL592:AL598)),"")</f>
        <v>0.2</v>
      </c>
      <c r="AO592" s="384" t="str">
        <f t="shared" ref="AO592" si="817">IFERROR(IF(OR(AND(AJ592="Muy Baja",AM592="Leve"),AND(AJ592="Muy Baja",AM592="Menor"),AND(AJ592="Baja",AM592="Leve")),"Bajo",IF(OR(AND(AJ592="Muy baja",AM592="Moderado"),AND(AJ592="Baja",AM592="Menor"),AND(AJ592="Baja",AM592="Moderado"),AND(AJ592="Media",AM592="Leve"),AND(AJ592="Media",AM592="Menor"),AND(AJ592="Media",AM592="Moderado"),AND(AJ592="Alta",AM592="Leve"),AND(AJ592="Alta",AM592="Menor")),"Moderado",IF(OR(AND(AJ592="Muy Baja",AM592="Mayor"),AND(AJ592="Baja",AM592="Mayor"),AND(AJ592="Media",AM592="Mayor"),AND(AJ592="Alta",AM592="Moderado"),AND(AJ592="Alta",AM592="Mayor"),AND(AJ592="Muy Alta",AM592="Leve"),AND(AJ592="Muy Alta",AM592="Menor"),AND(AJ592="Muy Alta",AM592="Moderado"),AND(AJ592="Muy Alta",AM592="Mayor")),"Alto",IF(OR(AND(AJ592="Muy Baja",AM592="Catastrófico"),AND(AJ592="Baja",AM592="Catastrófico"),AND(AJ592="Media",AM592="Catastrófico"),AND(AJ592="Alta",AM592="Catastrófico"),AND(AJ592="Muy Alta",AM592="Catastrófico")),"Extremo","")))),"")</f>
        <v>Bajo</v>
      </c>
      <c r="AP592" s="367" t="s">
        <v>821</v>
      </c>
      <c r="AQ592" s="120" t="s">
        <v>105</v>
      </c>
      <c r="AR592" s="134" t="s">
        <v>94</v>
      </c>
      <c r="AS592" s="134" t="s">
        <v>94</v>
      </c>
      <c r="AT592" s="134" t="s">
        <v>94</v>
      </c>
      <c r="AU592" s="134" t="s">
        <v>94</v>
      </c>
      <c r="AV592" s="370" t="s">
        <v>2540</v>
      </c>
      <c r="AW592" s="142" t="s">
        <v>91</v>
      </c>
      <c r="AX592" s="253" t="s">
        <v>2866</v>
      </c>
      <c r="AY592" s="271" t="s">
        <v>3074</v>
      </c>
      <c r="AZ592" s="271" t="s">
        <v>3075</v>
      </c>
      <c r="BA592" s="143" t="s">
        <v>105</v>
      </c>
      <c r="BB592" s="258"/>
      <c r="BC592" s="258" t="s">
        <v>94</v>
      </c>
      <c r="BD592" s="258" t="s">
        <v>94</v>
      </c>
      <c r="BE592" s="447" t="s">
        <v>2891</v>
      </c>
      <c r="BF592" s="373" t="s">
        <v>3262</v>
      </c>
      <c r="BG592" s="373" t="s">
        <v>3251</v>
      </c>
      <c r="BH592" s="131"/>
      <c r="BI592" s="90"/>
      <c r="BJ592" s="90"/>
      <c r="BK592" s="90"/>
      <c r="BL592" s="90"/>
      <c r="BM592" s="90"/>
      <c r="BN592" s="90"/>
      <c r="BO592" s="90"/>
      <c r="BP592" s="90"/>
      <c r="BQ592" s="90"/>
      <c r="BR592" s="90"/>
      <c r="BS592" s="90"/>
      <c r="BT592" s="90"/>
      <c r="BU592" s="90"/>
      <c r="BV592" s="90"/>
      <c r="BW592" s="90"/>
      <c r="BX592" s="90"/>
      <c r="BY592" s="90"/>
      <c r="BZ592" s="90"/>
      <c r="CA592" s="90"/>
      <c r="CB592" s="90"/>
      <c r="CC592" s="90"/>
      <c r="CD592" s="90"/>
      <c r="CE592" s="90"/>
      <c r="CF592" s="90"/>
      <c r="CG592" s="90"/>
      <c r="CH592" s="90"/>
      <c r="CI592" s="90"/>
      <c r="CJ592" s="90"/>
      <c r="CK592" s="90"/>
      <c r="CL592" s="90"/>
      <c r="CM592" s="90"/>
      <c r="CN592" s="90"/>
      <c r="CO592" s="90"/>
      <c r="CP592" s="90"/>
      <c r="CQ592" s="90"/>
      <c r="CR592" s="90"/>
      <c r="CS592" s="90"/>
      <c r="CT592" s="90"/>
      <c r="CU592" s="90"/>
      <c r="CV592" s="90"/>
      <c r="CW592" s="90"/>
      <c r="CX592" s="90"/>
      <c r="CY592" s="90"/>
      <c r="CZ592" s="90"/>
      <c r="DA592" s="90"/>
      <c r="DB592" s="90"/>
      <c r="DC592" s="90"/>
      <c r="DD592" s="90"/>
      <c r="DE592" s="90"/>
      <c r="DF592" s="90"/>
      <c r="DG592" s="90"/>
      <c r="DH592" s="90"/>
      <c r="DI592" s="90"/>
      <c r="DJ592" s="90"/>
      <c r="DK592" s="90"/>
      <c r="DL592" s="90"/>
      <c r="DM592" s="90"/>
      <c r="DN592" s="90"/>
      <c r="DO592" s="90"/>
      <c r="DP592" s="90"/>
      <c r="DQ592" s="90"/>
      <c r="DR592" s="90"/>
      <c r="DS592" s="90"/>
      <c r="DT592" s="90"/>
      <c r="DU592" s="90"/>
      <c r="DV592" s="90"/>
      <c r="DW592" s="90"/>
      <c r="DX592" s="90"/>
      <c r="DY592" s="90"/>
      <c r="DZ592" s="90"/>
      <c r="EA592" s="90"/>
      <c r="EB592" s="90"/>
      <c r="EC592" s="90"/>
      <c r="ED592" s="90"/>
      <c r="EE592" s="90"/>
      <c r="EF592" s="90"/>
      <c r="EG592" s="90"/>
      <c r="EH592" s="90"/>
      <c r="EI592" s="90"/>
      <c r="EJ592" s="90"/>
      <c r="EK592" s="90"/>
      <c r="EL592" s="90"/>
      <c r="EM592" s="90"/>
      <c r="EN592" s="90"/>
      <c r="EO592" s="90"/>
      <c r="EP592" s="90"/>
      <c r="EQ592" s="90"/>
      <c r="ER592" s="90"/>
      <c r="ES592" s="90"/>
      <c r="ET592" s="90"/>
      <c r="EU592" s="90"/>
      <c r="EV592" s="90"/>
      <c r="EW592" s="90"/>
      <c r="EX592" s="90"/>
      <c r="EY592" s="90"/>
      <c r="EZ592" s="90"/>
      <c r="FA592" s="90"/>
      <c r="FB592" s="90"/>
      <c r="FC592" s="90"/>
      <c r="FD592" s="90"/>
      <c r="FE592" s="90"/>
      <c r="FF592" s="90"/>
      <c r="FG592" s="90"/>
      <c r="FH592" s="90"/>
      <c r="FI592" s="90"/>
      <c r="FJ592" s="90"/>
      <c r="FK592" s="90"/>
      <c r="FL592" s="90"/>
      <c r="FM592" s="90"/>
      <c r="FN592" s="90"/>
      <c r="FO592" s="90"/>
      <c r="FP592" s="90"/>
      <c r="FQ592" s="90"/>
      <c r="FR592" s="90"/>
      <c r="FS592" s="90"/>
      <c r="FT592" s="90"/>
      <c r="FU592" s="90"/>
      <c r="FV592" s="90"/>
      <c r="FW592" s="90"/>
      <c r="FX592" s="90"/>
      <c r="FY592" s="90"/>
      <c r="FZ592" s="90"/>
      <c r="GA592" s="90"/>
      <c r="GB592" s="90"/>
      <c r="GC592" s="90"/>
      <c r="GD592" s="90"/>
      <c r="GE592" s="90"/>
      <c r="GF592" s="90"/>
      <c r="GG592" s="90"/>
      <c r="GH592" s="90"/>
      <c r="GI592" s="90"/>
      <c r="GJ592" s="90"/>
      <c r="GK592" s="90"/>
      <c r="GL592" s="90"/>
      <c r="GM592" s="90"/>
      <c r="GN592" s="90"/>
      <c r="GO592" s="90"/>
      <c r="GP592" s="90"/>
      <c r="GQ592" s="90"/>
      <c r="GR592" s="90"/>
      <c r="GS592" s="90"/>
      <c r="GT592" s="90"/>
      <c r="GU592" s="90"/>
      <c r="GV592" s="90"/>
      <c r="GW592" s="90"/>
      <c r="GX592" s="90"/>
      <c r="GY592" s="90"/>
      <c r="GZ592" s="90"/>
      <c r="HA592" s="90"/>
      <c r="HB592" s="90"/>
      <c r="HC592" s="90"/>
      <c r="HD592" s="90"/>
      <c r="HE592" s="90"/>
      <c r="HF592" s="90"/>
      <c r="HG592" s="90"/>
      <c r="HH592" s="90"/>
      <c r="HI592" s="90"/>
      <c r="HJ592" s="90"/>
      <c r="HK592" s="90"/>
      <c r="HL592" s="90"/>
      <c r="HM592" s="90"/>
      <c r="HN592" s="90"/>
      <c r="HO592" s="90"/>
      <c r="HP592" s="90"/>
      <c r="HQ592" s="90"/>
      <c r="HR592" s="90"/>
      <c r="HS592" s="90"/>
      <c r="HT592" s="90"/>
      <c r="HU592" s="90"/>
      <c r="HV592" s="90"/>
      <c r="HW592" s="90"/>
      <c r="HX592" s="90"/>
      <c r="HY592" s="90"/>
      <c r="HZ592" s="90"/>
      <c r="IA592" s="90"/>
      <c r="IB592" s="90"/>
      <c r="IC592" s="90"/>
      <c r="ID592" s="90"/>
      <c r="IE592" s="90"/>
      <c r="IF592" s="90"/>
      <c r="IG592" s="90"/>
      <c r="IH592" s="90"/>
      <c r="II592" s="90"/>
      <c r="IJ592" s="90"/>
      <c r="IK592" s="90"/>
      <c r="IL592" s="90"/>
      <c r="IM592" s="90"/>
      <c r="IN592" s="90"/>
      <c r="IO592" s="90"/>
      <c r="IP592" s="90"/>
      <c r="IQ592" s="90"/>
      <c r="IR592" s="90"/>
      <c r="IS592" s="90"/>
      <c r="IT592" s="90"/>
      <c r="IU592" s="90"/>
      <c r="IV592" s="90"/>
      <c r="IW592" s="90"/>
      <c r="IX592" s="90"/>
      <c r="IY592" s="90"/>
      <c r="IZ592" s="90"/>
      <c r="JA592" s="90"/>
      <c r="JB592" s="90"/>
      <c r="JC592" s="90"/>
      <c r="JD592" s="90"/>
      <c r="JE592" s="90"/>
      <c r="JF592" s="90"/>
      <c r="JG592" s="90"/>
      <c r="JH592" s="90"/>
      <c r="JI592" s="90"/>
      <c r="JJ592" s="90"/>
      <c r="JK592" s="90"/>
      <c r="JL592" s="90"/>
      <c r="JM592" s="90"/>
      <c r="JN592" s="90"/>
      <c r="JO592" s="90"/>
      <c r="JP592" s="90"/>
      <c r="JQ592" s="90"/>
      <c r="JR592" s="90"/>
      <c r="JS592" s="90"/>
      <c r="JT592" s="90"/>
      <c r="JU592" s="90"/>
      <c r="JV592" s="90"/>
      <c r="JW592" s="90"/>
      <c r="JX592" s="90"/>
      <c r="JY592" s="90"/>
      <c r="JZ592" s="90"/>
      <c r="KA592" s="90"/>
      <c r="KB592" s="90"/>
      <c r="KC592" s="90"/>
      <c r="KD592" s="90"/>
      <c r="KE592" s="90"/>
      <c r="KF592" s="90"/>
      <c r="KG592" s="90"/>
      <c r="KH592" s="90"/>
      <c r="KI592" s="90"/>
      <c r="KJ592" s="90"/>
      <c r="KK592" s="90"/>
      <c r="KL592" s="90"/>
      <c r="KM592" s="90"/>
      <c r="KN592" s="90"/>
      <c r="KO592" s="90"/>
      <c r="KP592" s="90"/>
      <c r="KQ592" s="90"/>
      <c r="KR592" s="90"/>
      <c r="KS592" s="90"/>
      <c r="KT592" s="90"/>
      <c r="KU592" s="90"/>
      <c r="KV592" s="90"/>
      <c r="KW592" s="90"/>
      <c r="KX592" s="90"/>
      <c r="KY592" s="90"/>
      <c r="KZ592" s="90"/>
      <c r="LA592" s="90"/>
      <c r="LB592" s="90"/>
      <c r="LC592" s="90"/>
      <c r="LD592" s="90"/>
      <c r="LE592" s="90"/>
      <c r="LF592" s="90"/>
      <c r="LG592" s="90"/>
      <c r="LH592" s="90"/>
      <c r="LI592" s="90"/>
      <c r="LJ592" s="90"/>
      <c r="LK592" s="90"/>
      <c r="LL592" s="90"/>
      <c r="LM592" s="90"/>
      <c r="LN592" s="90"/>
      <c r="LO592" s="90"/>
      <c r="LP592" s="90"/>
      <c r="LQ592" s="90"/>
      <c r="LR592" s="90"/>
      <c r="LS592" s="90"/>
      <c r="LT592" s="90"/>
      <c r="LU592" s="90"/>
      <c r="LV592" s="90"/>
      <c r="LW592" s="90"/>
      <c r="LX592" s="90"/>
      <c r="LY592" s="90"/>
      <c r="LZ592" s="90"/>
      <c r="MA592" s="90"/>
      <c r="MB592" s="90"/>
      <c r="MC592" s="90"/>
      <c r="MD592" s="90"/>
      <c r="ME592" s="90"/>
      <c r="MF592" s="90"/>
      <c r="MG592" s="90"/>
      <c r="MH592" s="90"/>
      <c r="MI592" s="90"/>
      <c r="MJ592" s="90"/>
      <c r="MK592" s="90"/>
      <c r="ML592" s="90"/>
      <c r="MM592" s="90"/>
      <c r="MN592" s="90"/>
      <c r="MO592" s="90"/>
      <c r="MP592" s="90"/>
      <c r="MQ592" s="90"/>
      <c r="MR592" s="90"/>
      <c r="MS592" s="90"/>
      <c r="MT592" s="90"/>
      <c r="MU592" s="90"/>
      <c r="MV592" s="90"/>
      <c r="MW592" s="90"/>
      <c r="MX592" s="90"/>
      <c r="MY592" s="90"/>
      <c r="MZ592" s="90"/>
      <c r="NA592" s="90"/>
      <c r="NB592" s="90"/>
      <c r="NC592" s="90"/>
      <c r="ND592" s="90"/>
      <c r="NE592" s="90"/>
      <c r="NF592" s="90"/>
      <c r="NG592" s="90"/>
      <c r="NH592" s="90"/>
      <c r="NI592" s="90"/>
      <c r="NJ592" s="90"/>
      <c r="NK592" s="90"/>
      <c r="NL592" s="90"/>
      <c r="NM592" s="90"/>
      <c r="NN592" s="90"/>
      <c r="NO592" s="90"/>
      <c r="NP592" s="90"/>
      <c r="NQ592" s="90"/>
      <c r="NR592" s="90"/>
      <c r="NS592" s="90"/>
      <c r="NT592" s="90"/>
      <c r="NU592" s="90"/>
      <c r="NV592" s="90"/>
      <c r="NW592" s="90"/>
      <c r="NX592" s="90"/>
      <c r="NY592" s="90"/>
      <c r="NZ592" s="90"/>
      <c r="OA592" s="90"/>
      <c r="OB592" s="90"/>
      <c r="OC592" s="90"/>
      <c r="OD592" s="90"/>
      <c r="OE592" s="90"/>
      <c r="OF592" s="90"/>
      <c r="OG592" s="90"/>
      <c r="OH592" s="90"/>
      <c r="OI592" s="90"/>
      <c r="OJ592" s="90"/>
      <c r="OK592" s="90"/>
      <c r="OL592" s="90"/>
      <c r="OM592" s="90"/>
      <c r="ON592" s="90"/>
      <c r="OO592" s="90"/>
      <c r="OP592" s="90"/>
      <c r="OQ592" s="90"/>
      <c r="OR592" s="90"/>
      <c r="OS592" s="90"/>
      <c r="OT592" s="90"/>
      <c r="OU592" s="90"/>
      <c r="OV592" s="90"/>
      <c r="OW592" s="90"/>
      <c r="OX592" s="90"/>
      <c r="OY592" s="90"/>
      <c r="OZ592" s="90"/>
      <c r="PA592" s="90"/>
      <c r="PB592" s="90"/>
      <c r="PC592" s="90"/>
      <c r="PD592" s="90"/>
      <c r="PE592" s="90"/>
      <c r="PF592" s="90"/>
      <c r="PG592" s="90"/>
      <c r="PH592" s="90"/>
      <c r="PI592" s="90"/>
      <c r="PJ592" s="90"/>
      <c r="PK592" s="90"/>
      <c r="PL592" s="90"/>
      <c r="PM592" s="90"/>
      <c r="PN592" s="90"/>
      <c r="PO592" s="90"/>
      <c r="PP592" s="90"/>
      <c r="PQ592" s="90"/>
      <c r="PR592" s="90"/>
      <c r="PS592" s="90"/>
      <c r="PT592" s="90"/>
      <c r="PU592" s="90"/>
      <c r="PV592" s="90"/>
      <c r="PW592" s="90"/>
      <c r="PX592" s="90"/>
      <c r="PY592" s="90"/>
      <c r="PZ592" s="90"/>
      <c r="QA592" s="90"/>
      <c r="QB592" s="90"/>
      <c r="QC592" s="90"/>
      <c r="QD592" s="90"/>
      <c r="QE592" s="90"/>
      <c r="QF592" s="90"/>
      <c r="QG592" s="90"/>
      <c r="QH592" s="90"/>
      <c r="QI592" s="90"/>
      <c r="QJ592" s="90"/>
      <c r="QK592" s="90"/>
      <c r="QL592" s="90"/>
      <c r="QM592" s="90"/>
      <c r="QN592" s="90"/>
      <c r="QO592" s="90"/>
      <c r="QP592" s="90"/>
      <c r="QQ592" s="90"/>
      <c r="QR592" s="90"/>
      <c r="QS592" s="90"/>
      <c r="QT592" s="90"/>
      <c r="QU592" s="90"/>
      <c r="QV592" s="90"/>
      <c r="QW592" s="90"/>
      <c r="QX592" s="90"/>
      <c r="QY592" s="90"/>
      <c r="QZ592" s="90"/>
      <c r="RA592" s="90"/>
      <c r="RB592" s="90"/>
      <c r="RC592" s="90"/>
      <c r="RD592" s="90"/>
      <c r="RE592" s="90"/>
      <c r="RF592" s="90"/>
      <c r="RG592" s="90"/>
      <c r="RH592" s="90"/>
      <c r="RI592" s="90"/>
      <c r="RJ592" s="90"/>
      <c r="RK592" s="90"/>
      <c r="RL592" s="90"/>
      <c r="RM592" s="90"/>
      <c r="RN592" s="90"/>
      <c r="RO592" s="90"/>
      <c r="RP592" s="90"/>
      <c r="RQ592" s="90"/>
      <c r="RR592" s="90"/>
      <c r="RS592" s="90"/>
      <c r="RT592" s="90"/>
      <c r="RU592" s="90"/>
      <c r="RV592" s="90"/>
      <c r="RW592" s="90"/>
      <c r="RX592" s="90"/>
      <c r="RY592" s="90"/>
      <c r="RZ592" s="90"/>
      <c r="SA592" s="90"/>
      <c r="SB592" s="90"/>
      <c r="SC592" s="90"/>
      <c r="SD592" s="90"/>
      <c r="SE592" s="90"/>
      <c r="SF592" s="90"/>
      <c r="SG592" s="90"/>
      <c r="SH592" s="90"/>
      <c r="SI592" s="90"/>
      <c r="SJ592" s="90"/>
      <c r="SK592" s="90"/>
      <c r="SL592" s="90"/>
      <c r="SM592" s="90"/>
      <c r="SN592" s="90"/>
      <c r="SO592" s="90"/>
      <c r="SP592" s="90"/>
      <c r="SQ592" s="90"/>
      <c r="SR592" s="90"/>
      <c r="SS592" s="90"/>
      <c r="ST592" s="90"/>
      <c r="SU592" s="90"/>
      <c r="SV592" s="90"/>
      <c r="SW592" s="90"/>
      <c r="SX592" s="90"/>
      <c r="SY592" s="90"/>
      <c r="SZ592" s="90"/>
      <c r="TA592" s="90"/>
      <c r="TB592" s="90"/>
      <c r="TC592" s="90"/>
      <c r="TD592" s="90"/>
      <c r="TE592" s="90"/>
      <c r="TF592" s="90"/>
      <c r="TG592" s="90"/>
      <c r="TH592" s="90"/>
      <c r="TI592" s="90"/>
      <c r="TJ592" s="90"/>
      <c r="TK592" s="90"/>
      <c r="TL592" s="90"/>
      <c r="TM592" s="90"/>
      <c r="TN592" s="90"/>
      <c r="TO592" s="90"/>
      <c r="TP592" s="90"/>
      <c r="TQ592" s="90"/>
      <c r="TR592" s="90"/>
      <c r="TS592" s="90"/>
      <c r="TT592" s="90"/>
      <c r="TU592" s="90"/>
      <c r="TV592" s="90"/>
      <c r="TW592" s="90"/>
      <c r="TX592" s="90"/>
      <c r="TY592" s="90"/>
      <c r="TZ592" s="90"/>
      <c r="UA592" s="90"/>
      <c r="UB592" s="90"/>
      <c r="UC592" s="90"/>
      <c r="UD592" s="90"/>
      <c r="UE592" s="90"/>
      <c r="UF592" s="90"/>
      <c r="UG592" s="90"/>
      <c r="UH592" s="90"/>
      <c r="UI592" s="90"/>
      <c r="UJ592" s="90"/>
      <c r="UK592" s="90"/>
      <c r="UL592" s="90"/>
      <c r="UM592" s="90"/>
      <c r="UN592" s="90"/>
      <c r="UO592" s="90"/>
      <c r="UP592" s="90"/>
      <c r="UQ592" s="90"/>
      <c r="UR592" s="90"/>
      <c r="US592" s="90"/>
      <c r="UT592" s="90"/>
      <c r="UU592" s="90"/>
      <c r="UV592" s="90"/>
      <c r="UW592" s="90"/>
      <c r="UX592" s="90"/>
      <c r="UY592" s="90"/>
      <c r="UZ592" s="90"/>
      <c r="VA592" s="90"/>
      <c r="VB592" s="90"/>
      <c r="VC592" s="90"/>
      <c r="VD592" s="90"/>
      <c r="VE592" s="90"/>
      <c r="VF592" s="90"/>
      <c r="VG592" s="90"/>
      <c r="VH592" s="90"/>
      <c r="VI592" s="90"/>
      <c r="VJ592" s="90"/>
      <c r="VK592" s="90"/>
      <c r="VL592" s="90"/>
      <c r="VM592" s="90"/>
      <c r="VN592" s="90"/>
      <c r="VO592" s="90"/>
      <c r="VP592" s="90"/>
      <c r="VQ592" s="90"/>
      <c r="VR592" s="90"/>
      <c r="VS592" s="90"/>
      <c r="VT592" s="90"/>
      <c r="VU592" s="90"/>
      <c r="VV592" s="90"/>
      <c r="VW592" s="90"/>
      <c r="VX592" s="90"/>
      <c r="VY592" s="90"/>
      <c r="VZ592" s="90"/>
      <c r="WA592" s="90"/>
      <c r="WB592" s="90"/>
      <c r="WC592" s="90"/>
      <c r="WD592" s="90"/>
      <c r="WE592" s="90"/>
      <c r="WF592" s="90"/>
      <c r="WG592" s="90"/>
      <c r="WH592" s="90"/>
      <c r="WI592" s="90"/>
      <c r="WJ592" s="90"/>
      <c r="WK592" s="90"/>
      <c r="WL592" s="90"/>
      <c r="WM592" s="90"/>
      <c r="WN592" s="90"/>
      <c r="WO592" s="90"/>
      <c r="WP592" s="90"/>
      <c r="WQ592" s="90"/>
      <c r="WR592" s="90"/>
      <c r="WS592" s="90"/>
      <c r="WT592" s="90"/>
      <c r="WU592" s="90"/>
      <c r="WV592" s="90"/>
      <c r="WW592" s="90"/>
      <c r="WX592" s="90"/>
      <c r="WY592" s="90"/>
      <c r="WZ592" s="90"/>
      <c r="XA592" s="90"/>
      <c r="XB592" s="90"/>
      <c r="XC592" s="90"/>
      <c r="XD592" s="90"/>
      <c r="XE592" s="90"/>
      <c r="XF592" s="90"/>
      <c r="XG592" s="90"/>
      <c r="XH592" s="90"/>
      <c r="XI592" s="90"/>
      <c r="XJ592" s="90"/>
      <c r="XK592" s="90"/>
      <c r="XL592" s="90"/>
      <c r="XM592" s="90"/>
      <c r="XN592" s="90"/>
      <c r="XO592" s="90"/>
      <c r="XP592" s="90"/>
      <c r="XQ592" s="90"/>
      <c r="XR592" s="90"/>
      <c r="XS592" s="90"/>
      <c r="XT592" s="90"/>
      <c r="XU592" s="90"/>
      <c r="XV592" s="90"/>
      <c r="XW592" s="90"/>
      <c r="XX592" s="90"/>
      <c r="XY592" s="90"/>
      <c r="XZ592" s="90"/>
      <c r="YA592" s="90"/>
      <c r="YB592" s="90"/>
      <c r="YC592" s="90"/>
      <c r="YD592" s="90"/>
      <c r="YE592" s="90"/>
      <c r="YF592" s="90"/>
      <c r="YG592" s="90"/>
      <c r="YH592" s="90"/>
      <c r="YI592" s="90"/>
      <c r="YJ592" s="90"/>
      <c r="YK592" s="90"/>
      <c r="YL592" s="90"/>
      <c r="YM592" s="90"/>
      <c r="YN592" s="90"/>
      <c r="YO592" s="90"/>
      <c r="YP592" s="90"/>
      <c r="YQ592" s="90"/>
      <c r="YR592" s="90"/>
      <c r="YS592" s="90"/>
      <c r="YT592" s="90"/>
      <c r="YU592" s="90"/>
      <c r="YV592" s="90"/>
      <c r="YW592" s="90"/>
      <c r="YX592" s="90"/>
      <c r="YY592" s="90"/>
      <c r="YZ592" s="90"/>
      <c r="ZA592" s="90"/>
      <c r="ZB592" s="90"/>
      <c r="ZC592" s="90"/>
      <c r="ZD592" s="90"/>
      <c r="ZE592" s="90"/>
      <c r="ZF592" s="90"/>
      <c r="ZG592" s="90"/>
      <c r="ZH592" s="90"/>
      <c r="ZI592" s="90"/>
      <c r="ZJ592" s="90"/>
      <c r="ZK592" s="90"/>
      <c r="ZL592" s="90"/>
      <c r="ZM592" s="90"/>
      <c r="ZN592" s="90"/>
      <c r="ZO592" s="90"/>
      <c r="ZP592" s="90"/>
      <c r="ZQ592" s="90"/>
      <c r="ZR592" s="90"/>
      <c r="ZS592" s="90"/>
      <c r="ZT592" s="90"/>
      <c r="ZU592" s="90"/>
      <c r="ZV592" s="90"/>
      <c r="ZW592" s="90"/>
      <c r="ZX592" s="90"/>
      <c r="ZY592" s="90"/>
      <c r="ZZ592" s="90"/>
      <c r="AAA592" s="90"/>
      <c r="AAB592" s="90"/>
      <c r="AAC592" s="90"/>
      <c r="AAD592" s="90"/>
      <c r="AAE592" s="90"/>
      <c r="AAF592" s="90"/>
      <c r="AAG592" s="90"/>
      <c r="AAH592" s="90"/>
      <c r="AAI592" s="90"/>
      <c r="AAJ592" s="90"/>
      <c r="AAK592" s="90"/>
      <c r="AAL592" s="90"/>
      <c r="AAM592" s="90"/>
      <c r="AAN592" s="90"/>
      <c r="AAO592" s="90"/>
      <c r="AAP592" s="90"/>
      <c r="AAQ592" s="90"/>
      <c r="AAR592" s="90"/>
      <c r="AAS592" s="90"/>
      <c r="AAT592" s="90"/>
      <c r="AAU592" s="90"/>
      <c r="AAV592" s="90"/>
      <c r="AAW592" s="90"/>
      <c r="AAX592" s="90"/>
      <c r="AAY592" s="90"/>
      <c r="AAZ592" s="90"/>
      <c r="ABA592" s="90"/>
      <c r="ABB592" s="90"/>
      <c r="ABC592" s="90"/>
      <c r="ABD592" s="90"/>
      <c r="ABE592" s="90"/>
      <c r="ABF592" s="90"/>
      <c r="ABG592" s="90"/>
      <c r="ABH592" s="90"/>
      <c r="ABI592" s="90"/>
      <c r="ABJ592" s="90"/>
      <c r="ABK592" s="90"/>
      <c r="ABL592" s="90"/>
      <c r="ABM592" s="90"/>
      <c r="ABN592" s="90"/>
      <c r="ABO592" s="90"/>
      <c r="ABP592" s="90"/>
      <c r="ABQ592" s="90"/>
      <c r="ABR592" s="90"/>
      <c r="ABS592" s="90"/>
      <c r="ABT592" s="90"/>
      <c r="ABU592" s="90"/>
      <c r="ABV592" s="90"/>
      <c r="ABW592" s="90"/>
      <c r="ABX592" s="90"/>
      <c r="ABY592" s="90"/>
      <c r="ABZ592" s="90"/>
      <c r="ACA592" s="90"/>
      <c r="ACB592" s="90"/>
      <c r="ACC592" s="90"/>
      <c r="ACD592" s="90"/>
      <c r="ACE592" s="90"/>
      <c r="ACF592" s="90"/>
      <c r="ACG592" s="90"/>
      <c r="ACH592" s="90"/>
      <c r="ACI592" s="90"/>
      <c r="ACJ592" s="90"/>
      <c r="ACK592" s="90"/>
      <c r="ACL592" s="90"/>
      <c r="ACM592" s="90"/>
      <c r="ACN592" s="90"/>
      <c r="ACO592" s="90"/>
      <c r="ACP592" s="90"/>
      <c r="ACQ592" s="90"/>
      <c r="ACR592" s="90"/>
      <c r="ACS592" s="90"/>
      <c r="ACT592" s="90"/>
      <c r="ACU592" s="90"/>
      <c r="ACV592" s="90"/>
      <c r="ACW592" s="90"/>
      <c r="ACX592" s="90"/>
      <c r="ACY592" s="90"/>
      <c r="ACZ592" s="90"/>
      <c r="ADA592" s="90"/>
      <c r="ADB592" s="90"/>
      <c r="ADC592" s="90"/>
      <c r="ADD592" s="90"/>
      <c r="ADE592" s="90"/>
      <c r="ADF592" s="90"/>
      <c r="ADG592" s="90"/>
      <c r="ADH592" s="90"/>
      <c r="ADI592" s="90"/>
      <c r="ADJ592" s="90"/>
      <c r="ADK592" s="90"/>
      <c r="ADL592" s="90"/>
      <c r="ADM592" s="90"/>
      <c r="ADN592" s="90"/>
      <c r="ADO592" s="90"/>
      <c r="ADP592" s="90"/>
      <c r="ADQ592" s="90"/>
      <c r="ADR592" s="90"/>
      <c r="ADS592" s="90"/>
      <c r="ADT592" s="90"/>
      <c r="ADU592" s="90"/>
      <c r="ADV592" s="90"/>
      <c r="ADW592" s="90"/>
      <c r="ADX592" s="90"/>
      <c r="ADY592" s="90"/>
      <c r="ADZ592" s="90"/>
      <c r="AEA592" s="90"/>
      <c r="AEB592" s="90"/>
      <c r="AEC592" s="90"/>
      <c r="AED592" s="90"/>
      <c r="AEE592" s="90"/>
      <c r="AEF592" s="90"/>
      <c r="AEG592" s="90"/>
      <c r="AEH592" s="90"/>
      <c r="AEI592" s="90"/>
      <c r="AEJ592" s="90"/>
      <c r="AEK592" s="90"/>
      <c r="AEL592" s="90"/>
      <c r="AEM592" s="90"/>
      <c r="AEN592" s="90"/>
      <c r="AEO592" s="90"/>
      <c r="AEP592" s="90"/>
      <c r="AEQ592" s="90"/>
      <c r="AER592" s="90"/>
      <c r="AES592" s="90"/>
      <c r="AET592" s="90"/>
      <c r="AEU592" s="90"/>
      <c r="AEV592" s="90"/>
      <c r="AEW592" s="90"/>
      <c r="AEX592" s="90"/>
      <c r="AEY592" s="90"/>
      <c r="AEZ592" s="90"/>
      <c r="AFA592" s="90"/>
      <c r="AFB592" s="90"/>
      <c r="AFC592" s="90"/>
      <c r="AFD592" s="90"/>
      <c r="AFE592" s="90"/>
      <c r="AFF592" s="90"/>
      <c r="AFG592" s="90"/>
      <c r="AFH592" s="90"/>
      <c r="AFI592" s="90"/>
      <c r="AFJ592" s="90"/>
      <c r="AFK592" s="90"/>
      <c r="AFL592" s="90"/>
      <c r="AFM592" s="90"/>
      <c r="AFN592" s="90"/>
      <c r="AFO592" s="90"/>
      <c r="AFP592" s="90"/>
      <c r="AFQ592" s="90"/>
      <c r="AFR592" s="90"/>
      <c r="AFS592" s="90"/>
      <c r="AFT592" s="90"/>
      <c r="AFU592" s="90"/>
      <c r="AFV592" s="90"/>
      <c r="AFW592" s="90"/>
      <c r="AFX592" s="90"/>
      <c r="AFY592" s="90"/>
      <c r="AFZ592" s="90"/>
      <c r="AGA592" s="90"/>
      <c r="AGB592" s="90"/>
      <c r="AGC592" s="90"/>
      <c r="AGD592" s="90"/>
      <c r="AGE592" s="90"/>
      <c r="AGF592" s="90"/>
      <c r="AGG592" s="90"/>
      <c r="AGH592" s="90"/>
      <c r="AGI592" s="90"/>
      <c r="AGJ592" s="90"/>
      <c r="AGK592" s="90"/>
      <c r="AGL592" s="90"/>
      <c r="AGM592" s="90"/>
      <c r="AGN592" s="90"/>
      <c r="AGO592" s="90"/>
      <c r="AGP592" s="90"/>
      <c r="AGQ592" s="90"/>
      <c r="AGR592" s="90"/>
      <c r="AGS592" s="90"/>
      <c r="AGT592" s="90"/>
      <c r="AGU592" s="90"/>
      <c r="AGV592" s="90"/>
      <c r="AGW592" s="90"/>
      <c r="AGX592" s="90"/>
      <c r="AGY592" s="90"/>
      <c r="AGZ592" s="90"/>
      <c r="AHA592" s="90"/>
      <c r="AHB592" s="90"/>
      <c r="AHC592" s="90"/>
      <c r="AHD592" s="90"/>
      <c r="AHE592" s="90"/>
      <c r="AHF592" s="90"/>
      <c r="AHG592" s="90"/>
      <c r="AHH592" s="90"/>
      <c r="AHI592" s="90"/>
      <c r="AHJ592" s="90"/>
      <c r="AHK592" s="90"/>
      <c r="AHL592" s="90"/>
      <c r="AHM592" s="90"/>
      <c r="AHN592" s="90"/>
      <c r="AHO592" s="90"/>
      <c r="AHP592" s="90"/>
      <c r="AHQ592" s="90"/>
      <c r="AHR592" s="90"/>
      <c r="AHS592" s="90"/>
      <c r="AHT592" s="90"/>
      <c r="AHU592" s="90"/>
      <c r="AHV592" s="90"/>
      <c r="AHW592" s="90"/>
      <c r="AHX592" s="90"/>
      <c r="AHY592" s="90"/>
      <c r="AHZ592" s="90"/>
      <c r="AIA592" s="90"/>
      <c r="AIB592" s="90"/>
      <c r="AIC592" s="90"/>
      <c r="AID592" s="90"/>
      <c r="AIE592" s="90"/>
      <c r="AIF592" s="90"/>
      <c r="AIG592" s="90"/>
      <c r="AIH592" s="90"/>
      <c r="AII592" s="90"/>
      <c r="AIJ592" s="90"/>
      <c r="AIK592" s="90"/>
      <c r="AIL592" s="90"/>
      <c r="AIM592" s="90"/>
      <c r="AIN592" s="90"/>
      <c r="AIO592" s="90"/>
      <c r="AIP592" s="90"/>
      <c r="AIQ592" s="90"/>
      <c r="AIR592" s="90"/>
      <c r="AIS592" s="90"/>
      <c r="AIT592" s="90"/>
      <c r="AIU592" s="90"/>
      <c r="AIV592" s="90"/>
      <c r="AIW592" s="90"/>
      <c r="AIX592" s="90"/>
      <c r="AIY592" s="90"/>
      <c r="AIZ592" s="90"/>
      <c r="AJA592" s="90"/>
      <c r="AJB592" s="90"/>
      <c r="AJC592" s="90"/>
      <c r="AJD592" s="90"/>
      <c r="AJE592" s="90"/>
      <c r="AJF592" s="90"/>
      <c r="AJG592" s="90"/>
      <c r="AJH592" s="90"/>
      <c r="AJI592" s="90"/>
      <c r="AJJ592" s="90"/>
      <c r="AJK592" s="90"/>
      <c r="AJL592" s="90"/>
      <c r="AJM592" s="90"/>
      <c r="AJN592" s="90"/>
      <c r="AJO592" s="90"/>
      <c r="AJP592" s="90"/>
      <c r="AJQ592" s="90"/>
      <c r="AJR592" s="90"/>
      <c r="AJS592" s="90"/>
      <c r="AJT592" s="90"/>
      <c r="AJU592" s="90"/>
      <c r="AJV592" s="90"/>
      <c r="AJW592" s="90"/>
      <c r="AJX592" s="90"/>
      <c r="AJY592" s="90"/>
      <c r="AJZ592" s="90"/>
      <c r="AKA592" s="90"/>
      <c r="AKB592" s="90"/>
      <c r="AKC592" s="90"/>
      <c r="AKD592" s="90"/>
      <c r="AKE592" s="90"/>
      <c r="AKF592" s="90"/>
      <c r="AKG592" s="90"/>
      <c r="AKH592" s="90"/>
      <c r="AKI592" s="90"/>
      <c r="AKJ592" s="90"/>
      <c r="AKK592" s="90"/>
      <c r="AKL592" s="90"/>
      <c r="AKM592" s="90"/>
      <c r="AKN592" s="90"/>
      <c r="AKO592" s="90"/>
      <c r="AKP592" s="90"/>
      <c r="AKQ592" s="90"/>
      <c r="AKR592" s="90"/>
      <c r="AKS592" s="90"/>
      <c r="AKT592" s="90"/>
      <c r="AKU592" s="90"/>
      <c r="AKV592" s="90"/>
      <c r="AKW592" s="90"/>
      <c r="AKX592" s="90"/>
      <c r="AKY592" s="90"/>
      <c r="AKZ592" s="90"/>
      <c r="ALA592" s="90"/>
      <c r="ALB592" s="90"/>
      <c r="ALC592" s="90"/>
      <c r="ALD592" s="90"/>
      <c r="ALE592" s="90"/>
      <c r="ALF592" s="90"/>
      <c r="ALG592" s="90"/>
      <c r="ALH592" s="90"/>
      <c r="ALI592" s="90"/>
      <c r="ALJ592" s="90"/>
      <c r="ALK592" s="90"/>
      <c r="ALL592" s="90"/>
      <c r="ALM592" s="90"/>
      <c r="ALN592" s="90"/>
      <c r="ALO592" s="90"/>
      <c r="ALP592" s="90"/>
      <c r="ALQ592" s="90"/>
      <c r="ALR592" s="90"/>
      <c r="ALS592" s="90"/>
      <c r="ALT592" s="90"/>
      <c r="ALU592" s="90"/>
      <c r="ALV592" s="90"/>
      <c r="ALW592" s="90"/>
      <c r="ALX592" s="90"/>
      <c r="ALY592" s="90"/>
      <c r="ALZ592" s="90"/>
      <c r="AMA592" s="90"/>
      <c r="AMB592" s="90"/>
      <c r="AMC592" s="90"/>
      <c r="AMD592" s="90"/>
      <c r="AME592" s="90"/>
      <c r="AMF592" s="90"/>
      <c r="AMG592" s="90"/>
      <c r="AMH592" s="90"/>
    </row>
    <row r="593" spans="1:1022" ht="114.75" customHeight="1">
      <c r="A593" s="430">
        <v>163</v>
      </c>
      <c r="B593" s="433" t="s">
        <v>712</v>
      </c>
      <c r="C593" s="367"/>
      <c r="D593" s="433" t="s">
        <v>81</v>
      </c>
      <c r="E593" s="433" t="s">
        <v>82</v>
      </c>
      <c r="F593" s="427"/>
      <c r="G593" s="424"/>
      <c r="H593" s="368"/>
      <c r="I593" s="425"/>
      <c r="J593" s="136" t="s">
        <v>735</v>
      </c>
      <c r="K593" s="137" t="s">
        <v>2541</v>
      </c>
      <c r="L593" s="425"/>
      <c r="M593" s="425"/>
      <c r="N593" s="426"/>
      <c r="O593" s="369"/>
      <c r="P593" s="391"/>
      <c r="Q593" s="385"/>
      <c r="R593" s="393"/>
      <c r="S593" s="394"/>
      <c r="T593" s="385"/>
      <c r="U593" s="386"/>
      <c r="V593" s="136" t="s">
        <v>112</v>
      </c>
      <c r="W593" s="116" t="s">
        <v>2542</v>
      </c>
      <c r="X593" s="117" t="s">
        <v>2543</v>
      </c>
      <c r="Y593" s="118" t="s">
        <v>94</v>
      </c>
      <c r="Z593" s="119" t="s">
        <v>95</v>
      </c>
      <c r="AA593" s="120" t="str">
        <f t="shared" si="774"/>
        <v>Probabilidad</v>
      </c>
      <c r="AB593" s="121" t="s">
        <v>727</v>
      </c>
      <c r="AC593" s="121" t="s">
        <v>728</v>
      </c>
      <c r="AD593" s="122" t="str">
        <f t="shared" si="772"/>
        <v>40%</v>
      </c>
      <c r="AE593" s="121" t="s">
        <v>729</v>
      </c>
      <c r="AF593" s="121" t="s">
        <v>809</v>
      </c>
      <c r="AG593" s="121" t="s">
        <v>731</v>
      </c>
      <c r="AH593" s="123">
        <f>IFERROR(IF(AND(AA592="Probabilidad",AA593="Probabilidad"),(AI592-(+AI592*AD593)),IF(AND(AA593="Probabilidad",AA592="Impacto"),(AI592-(+AI592*AD593)),IF(AA593="Impacto",AI592,""))),"")</f>
        <v>0.14399999999999999</v>
      </c>
      <c r="AI593" s="122">
        <f t="shared" si="773"/>
        <v>0.14399999999999999</v>
      </c>
      <c r="AJ593" s="387"/>
      <c r="AK593" s="388"/>
      <c r="AL593" s="124">
        <f t="shared" ref="AL593:AL640" si="818">IFERROR(IF(AND(AA592="Impacto",AA593="Impacto"),(AL592-(+AL592*AD593)),IF(AND(AA593="Impacto",AA592="Probabilidad"),(AL592-(+AL592*AD593)),IF(AA593="Probabilidad",AL592,""))),"")</f>
        <v>0.2</v>
      </c>
      <c r="AM593" s="389"/>
      <c r="AN593" s="388"/>
      <c r="AO593" s="384"/>
      <c r="AP593" s="367"/>
      <c r="AQ593" s="120" t="s">
        <v>118</v>
      </c>
      <c r="AR593" s="134" t="s">
        <v>94</v>
      </c>
      <c r="AS593" s="134" t="s">
        <v>94</v>
      </c>
      <c r="AT593" s="134" t="s">
        <v>94</v>
      </c>
      <c r="AU593" s="134" t="s">
        <v>94</v>
      </c>
      <c r="AV593" s="371"/>
      <c r="AW593" s="142" t="s">
        <v>112</v>
      </c>
      <c r="AX593" s="253" t="s">
        <v>2866</v>
      </c>
      <c r="AY593" s="271" t="s">
        <v>3076</v>
      </c>
      <c r="AZ593" s="271" t="s">
        <v>3077</v>
      </c>
      <c r="BA593" s="143" t="s">
        <v>118</v>
      </c>
      <c r="BB593" s="258"/>
      <c r="BC593" s="258" t="s">
        <v>94</v>
      </c>
      <c r="BD593" s="258" t="s">
        <v>94</v>
      </c>
      <c r="BE593" s="448"/>
      <c r="BF593" s="373"/>
      <c r="BG593" s="373"/>
      <c r="BH593" s="131"/>
    </row>
    <row r="594" spans="1:1022" ht="101.25" customHeight="1">
      <c r="A594" s="430">
        <v>163</v>
      </c>
      <c r="B594" s="433" t="s">
        <v>712</v>
      </c>
      <c r="C594" s="367"/>
      <c r="D594" s="433" t="s">
        <v>81</v>
      </c>
      <c r="E594" s="433" t="s">
        <v>82</v>
      </c>
      <c r="F594" s="427"/>
      <c r="G594" s="424"/>
      <c r="H594" s="368"/>
      <c r="I594" s="425"/>
      <c r="J594" s="136" t="s">
        <v>741</v>
      </c>
      <c r="K594" s="137" t="s">
        <v>1798</v>
      </c>
      <c r="L594" s="425"/>
      <c r="M594" s="425"/>
      <c r="N594" s="426"/>
      <c r="O594" s="369"/>
      <c r="P594" s="391"/>
      <c r="Q594" s="385"/>
      <c r="R594" s="393"/>
      <c r="S594" s="394"/>
      <c r="T594" s="385"/>
      <c r="U594" s="386"/>
      <c r="V594" s="136" t="s">
        <v>124</v>
      </c>
      <c r="W594" s="116" t="s">
        <v>2544</v>
      </c>
      <c r="X594" s="117" t="s">
        <v>2545</v>
      </c>
      <c r="Y594" s="118" t="s">
        <v>2546</v>
      </c>
      <c r="Z594" s="119" t="s">
        <v>95</v>
      </c>
      <c r="AA594" s="120" t="str">
        <f t="shared" si="774"/>
        <v>Probabilidad</v>
      </c>
      <c r="AB594" s="121" t="s">
        <v>740</v>
      </c>
      <c r="AC594" s="121" t="s">
        <v>728</v>
      </c>
      <c r="AD594" s="122" t="str">
        <f t="shared" si="772"/>
        <v>30%</v>
      </c>
      <c r="AE594" s="121" t="s">
        <v>729</v>
      </c>
      <c r="AF594" s="121" t="s">
        <v>730</v>
      </c>
      <c r="AG594" s="121" t="s">
        <v>731</v>
      </c>
      <c r="AH594" s="123">
        <f t="shared" ref="AH594:AH598" si="819">IFERROR(IF(AND(AA593="Probabilidad",AA594="Probabilidad"),(AI593-(+AI593*AD594)),IF(AND(AA594="Probabilidad",AA593="Impacto"),(AI593-(+AI593*AD594)),IF(AA594="Impacto",AI593,""))),"")</f>
        <v>0.1008</v>
      </c>
      <c r="AI594" s="122">
        <f t="shared" si="773"/>
        <v>0.1008</v>
      </c>
      <c r="AJ594" s="387"/>
      <c r="AK594" s="388"/>
      <c r="AL594" s="124">
        <f t="shared" si="818"/>
        <v>0.2</v>
      </c>
      <c r="AM594" s="389"/>
      <c r="AN594" s="388"/>
      <c r="AO594" s="384"/>
      <c r="AP594" s="367"/>
      <c r="AQ594" s="120" t="s">
        <v>128</v>
      </c>
      <c r="AR594" s="134" t="s">
        <v>94</v>
      </c>
      <c r="AS594" s="134" t="s">
        <v>94</v>
      </c>
      <c r="AT594" s="134" t="s">
        <v>94</v>
      </c>
      <c r="AU594" s="134" t="s">
        <v>94</v>
      </c>
      <c r="AV594" s="371"/>
      <c r="AW594" s="142" t="s">
        <v>124</v>
      </c>
      <c r="AX594" s="253" t="s">
        <v>2866</v>
      </c>
      <c r="AY594" s="271" t="s">
        <v>3078</v>
      </c>
      <c r="AZ594" s="271" t="s">
        <v>3075</v>
      </c>
      <c r="BA594" s="143" t="s">
        <v>128</v>
      </c>
      <c r="BB594" s="258"/>
      <c r="BC594" s="258" t="s">
        <v>94</v>
      </c>
      <c r="BD594" s="258" t="s">
        <v>94</v>
      </c>
      <c r="BE594" s="448"/>
      <c r="BF594" s="373"/>
      <c r="BG594" s="373"/>
      <c r="BH594" s="131"/>
    </row>
    <row r="595" spans="1:1022" ht="102" customHeight="1">
      <c r="A595" s="430">
        <v>163</v>
      </c>
      <c r="B595" s="433" t="s">
        <v>712</v>
      </c>
      <c r="C595" s="367"/>
      <c r="D595" s="433" t="s">
        <v>81</v>
      </c>
      <c r="E595" s="433" t="s">
        <v>82</v>
      </c>
      <c r="F595" s="427"/>
      <c r="G595" s="424"/>
      <c r="H595" s="368"/>
      <c r="I595" s="425"/>
      <c r="J595" s="136" t="s">
        <v>749</v>
      </c>
      <c r="K595" s="137" t="s">
        <v>2547</v>
      </c>
      <c r="L595" s="425"/>
      <c r="M595" s="425"/>
      <c r="N595" s="426"/>
      <c r="O595" s="369"/>
      <c r="P595" s="391"/>
      <c r="Q595" s="385"/>
      <c r="R595" s="393"/>
      <c r="S595" s="394"/>
      <c r="T595" s="385"/>
      <c r="U595" s="386"/>
      <c r="V595" s="136" t="s">
        <v>131</v>
      </c>
      <c r="W595" s="116" t="s">
        <v>2548</v>
      </c>
      <c r="X595" s="117" t="s">
        <v>2549</v>
      </c>
      <c r="Y595" s="118" t="s">
        <v>2550</v>
      </c>
      <c r="Z595" s="119" t="s">
        <v>95</v>
      </c>
      <c r="AA595" s="120" t="str">
        <f t="shared" si="774"/>
        <v>Probabilidad</v>
      </c>
      <c r="AB595" s="121" t="s">
        <v>727</v>
      </c>
      <c r="AC595" s="121" t="s">
        <v>728</v>
      </c>
      <c r="AD595" s="122" t="str">
        <f t="shared" si="772"/>
        <v>40%</v>
      </c>
      <c r="AE595" s="121" t="s">
        <v>729</v>
      </c>
      <c r="AF595" s="121" t="s">
        <v>730</v>
      </c>
      <c r="AG595" s="121" t="s">
        <v>731</v>
      </c>
      <c r="AH595" s="123">
        <f t="shared" si="819"/>
        <v>6.0479999999999999E-2</v>
      </c>
      <c r="AI595" s="122">
        <f t="shared" si="773"/>
        <v>6.0479999999999999E-2</v>
      </c>
      <c r="AJ595" s="387"/>
      <c r="AK595" s="388"/>
      <c r="AL595" s="124">
        <f t="shared" si="818"/>
        <v>0.2</v>
      </c>
      <c r="AM595" s="389"/>
      <c r="AN595" s="388"/>
      <c r="AO595" s="384"/>
      <c r="AP595" s="367"/>
      <c r="AQ595" s="120" t="s">
        <v>136</v>
      </c>
      <c r="AR595" s="134" t="s">
        <v>94</v>
      </c>
      <c r="AS595" s="134" t="s">
        <v>94</v>
      </c>
      <c r="AT595" s="134" t="s">
        <v>94</v>
      </c>
      <c r="AU595" s="134" t="s">
        <v>94</v>
      </c>
      <c r="AV595" s="371"/>
      <c r="AW595" s="142" t="s">
        <v>131</v>
      </c>
      <c r="AX595" s="253" t="s">
        <v>2866</v>
      </c>
      <c r="AY595" s="271" t="s">
        <v>3079</v>
      </c>
      <c r="AZ595" s="271" t="s">
        <v>3080</v>
      </c>
      <c r="BA595" s="143" t="s">
        <v>136</v>
      </c>
      <c r="BB595" s="258"/>
      <c r="BC595" s="258" t="s">
        <v>94</v>
      </c>
      <c r="BD595" s="258" t="s">
        <v>94</v>
      </c>
      <c r="BE595" s="448"/>
      <c r="BF595" s="373"/>
      <c r="BG595" s="373"/>
      <c r="BH595" s="131"/>
    </row>
    <row r="596" spans="1:1022" ht="18.95" customHeight="1">
      <c r="A596" s="430">
        <v>163</v>
      </c>
      <c r="B596" s="433" t="s">
        <v>712</v>
      </c>
      <c r="C596" s="367"/>
      <c r="D596" s="433" t="s">
        <v>81</v>
      </c>
      <c r="E596" s="433" t="s">
        <v>82</v>
      </c>
      <c r="F596" s="427"/>
      <c r="G596" s="424"/>
      <c r="H596" s="368"/>
      <c r="I596" s="425"/>
      <c r="J596" s="136" t="s">
        <v>756</v>
      </c>
      <c r="K596" s="137"/>
      <c r="L596" s="425"/>
      <c r="M596" s="425"/>
      <c r="N596" s="426"/>
      <c r="O596" s="369"/>
      <c r="P596" s="391"/>
      <c r="Q596" s="385"/>
      <c r="R596" s="393"/>
      <c r="S596" s="394"/>
      <c r="T596" s="385"/>
      <c r="U596" s="386"/>
      <c r="V596" s="136" t="s">
        <v>139</v>
      </c>
      <c r="W596" s="116"/>
      <c r="X596" s="117"/>
      <c r="Y596" s="118"/>
      <c r="Z596" s="116"/>
      <c r="AA596" s="120" t="str">
        <f t="shared" si="774"/>
        <v/>
      </c>
      <c r="AB596" s="121"/>
      <c r="AC596" s="121"/>
      <c r="AD596" s="122" t="str">
        <f t="shared" si="772"/>
        <v/>
      </c>
      <c r="AE596" s="121"/>
      <c r="AF596" s="121"/>
      <c r="AG596" s="121"/>
      <c r="AH596" s="123" t="str">
        <f t="shared" si="819"/>
        <v/>
      </c>
      <c r="AI596" s="122" t="str">
        <f t="shared" si="773"/>
        <v/>
      </c>
      <c r="AJ596" s="387"/>
      <c r="AK596" s="388"/>
      <c r="AL596" s="124" t="str">
        <f t="shared" si="818"/>
        <v/>
      </c>
      <c r="AM596" s="389"/>
      <c r="AN596" s="388"/>
      <c r="AO596" s="384"/>
      <c r="AP596" s="367"/>
      <c r="AQ596" s="120" t="s">
        <v>145</v>
      </c>
      <c r="AR596" s="119"/>
      <c r="AS596" s="119"/>
      <c r="AT596" s="126"/>
      <c r="AU596" s="119"/>
      <c r="AV596" s="371"/>
      <c r="AW596" s="142" t="s">
        <v>139</v>
      </c>
      <c r="AX596" s="128"/>
      <c r="AY596" s="129"/>
      <c r="AZ596" s="130"/>
      <c r="BA596" s="143" t="s">
        <v>145</v>
      </c>
      <c r="BB596" s="128"/>
      <c r="BC596" s="128"/>
      <c r="BD596" s="128"/>
      <c r="BE596" s="448"/>
      <c r="BF596" s="373"/>
      <c r="BG596" s="373"/>
      <c r="BH596" s="131"/>
    </row>
    <row r="597" spans="1:1022" ht="18.95" customHeight="1">
      <c r="A597" s="430">
        <v>163</v>
      </c>
      <c r="B597" s="433" t="s">
        <v>712</v>
      </c>
      <c r="C597" s="367"/>
      <c r="D597" s="433" t="s">
        <v>81</v>
      </c>
      <c r="E597" s="433" t="s">
        <v>82</v>
      </c>
      <c r="F597" s="427"/>
      <c r="G597" s="424"/>
      <c r="H597" s="368"/>
      <c r="I597" s="425"/>
      <c r="J597" s="136" t="s">
        <v>757</v>
      </c>
      <c r="K597" s="137"/>
      <c r="L597" s="425"/>
      <c r="M597" s="425"/>
      <c r="N597" s="426"/>
      <c r="O597" s="369"/>
      <c r="P597" s="391"/>
      <c r="Q597" s="385"/>
      <c r="R597" s="393"/>
      <c r="S597" s="394"/>
      <c r="T597" s="385"/>
      <c r="U597" s="386"/>
      <c r="V597" s="136" t="s">
        <v>150</v>
      </c>
      <c r="W597" s="116"/>
      <c r="X597" s="117"/>
      <c r="Y597" s="118"/>
      <c r="Z597" s="116"/>
      <c r="AA597" s="120" t="str">
        <f t="shared" si="774"/>
        <v/>
      </c>
      <c r="AB597" s="121"/>
      <c r="AC597" s="121"/>
      <c r="AD597" s="122" t="str">
        <f t="shared" si="772"/>
        <v/>
      </c>
      <c r="AE597" s="121"/>
      <c r="AF597" s="121"/>
      <c r="AG597" s="121"/>
      <c r="AH597" s="123" t="str">
        <f t="shared" si="819"/>
        <v/>
      </c>
      <c r="AI597" s="122" t="str">
        <f t="shared" si="773"/>
        <v/>
      </c>
      <c r="AJ597" s="387"/>
      <c r="AK597" s="388"/>
      <c r="AL597" s="124" t="str">
        <f t="shared" si="818"/>
        <v/>
      </c>
      <c r="AM597" s="389"/>
      <c r="AN597" s="388"/>
      <c r="AO597" s="384"/>
      <c r="AP597" s="367"/>
      <c r="AQ597" s="120" t="s">
        <v>155</v>
      </c>
      <c r="AR597" s="119"/>
      <c r="AS597" s="119"/>
      <c r="AT597" s="126"/>
      <c r="AU597" s="119"/>
      <c r="AV597" s="371"/>
      <c r="AW597" s="142" t="s">
        <v>150</v>
      </c>
      <c r="AX597" s="128"/>
      <c r="AY597" s="129"/>
      <c r="AZ597" s="130"/>
      <c r="BA597" s="143" t="s">
        <v>155</v>
      </c>
      <c r="BB597" s="128"/>
      <c r="BC597" s="128"/>
      <c r="BD597" s="128"/>
      <c r="BE597" s="448"/>
      <c r="BF597" s="373"/>
      <c r="BG597" s="373"/>
      <c r="BH597" s="131"/>
    </row>
    <row r="598" spans="1:1022" ht="23.1" customHeight="1">
      <c r="A598" s="431">
        <v>163</v>
      </c>
      <c r="B598" s="434" t="s">
        <v>712</v>
      </c>
      <c r="C598" s="367"/>
      <c r="D598" s="434" t="s">
        <v>81</v>
      </c>
      <c r="E598" s="434" t="s">
        <v>82</v>
      </c>
      <c r="F598" s="427"/>
      <c r="G598" s="424"/>
      <c r="H598" s="368"/>
      <c r="I598" s="425"/>
      <c r="J598" s="136" t="s">
        <v>758</v>
      </c>
      <c r="K598" s="137"/>
      <c r="L598" s="425"/>
      <c r="M598" s="425"/>
      <c r="N598" s="426"/>
      <c r="O598" s="369"/>
      <c r="P598" s="392"/>
      <c r="Q598" s="385"/>
      <c r="R598" s="393"/>
      <c r="S598" s="394"/>
      <c r="T598" s="385"/>
      <c r="U598" s="386"/>
      <c r="V598" s="136" t="s">
        <v>161</v>
      </c>
      <c r="W598" s="116"/>
      <c r="X598" s="117"/>
      <c r="Y598" s="118"/>
      <c r="Z598" s="116"/>
      <c r="AA598" s="120" t="str">
        <f t="shared" si="774"/>
        <v/>
      </c>
      <c r="AB598" s="121"/>
      <c r="AC598" s="121"/>
      <c r="AD598" s="122" t="str">
        <f t="shared" si="772"/>
        <v/>
      </c>
      <c r="AE598" s="121"/>
      <c r="AF598" s="121"/>
      <c r="AG598" s="121"/>
      <c r="AH598" s="123" t="str">
        <f t="shared" si="819"/>
        <v/>
      </c>
      <c r="AI598" s="122" t="str">
        <f t="shared" si="773"/>
        <v/>
      </c>
      <c r="AJ598" s="387"/>
      <c r="AK598" s="388"/>
      <c r="AL598" s="124" t="str">
        <f t="shared" si="818"/>
        <v/>
      </c>
      <c r="AM598" s="389"/>
      <c r="AN598" s="388"/>
      <c r="AO598" s="384"/>
      <c r="AP598" s="367"/>
      <c r="AQ598" s="120" t="s">
        <v>162</v>
      </c>
      <c r="AR598" s="119"/>
      <c r="AS598" s="119"/>
      <c r="AT598" s="126"/>
      <c r="AU598" s="119"/>
      <c r="AV598" s="372"/>
      <c r="AW598" s="142" t="s">
        <v>161</v>
      </c>
      <c r="AX598" s="128"/>
      <c r="AY598" s="129"/>
      <c r="AZ598" s="130"/>
      <c r="BA598" s="143" t="s">
        <v>162</v>
      </c>
      <c r="BB598" s="128"/>
      <c r="BC598" s="128"/>
      <c r="BD598" s="128"/>
      <c r="BE598" s="449"/>
      <c r="BF598" s="373"/>
      <c r="BG598" s="373"/>
      <c r="BH598" s="131"/>
    </row>
    <row r="599" spans="1:1022" s="144" customFormat="1" ht="100.5" customHeight="1">
      <c r="A599" s="429">
        <v>164</v>
      </c>
      <c r="B599" s="432" t="s">
        <v>712</v>
      </c>
      <c r="C599" s="367" t="s">
        <v>1763</v>
      </c>
      <c r="D599" s="432" t="s">
        <v>81</v>
      </c>
      <c r="E599" s="432" t="s">
        <v>82</v>
      </c>
      <c r="F599" s="427" t="s">
        <v>83</v>
      </c>
      <c r="G599" s="424" t="s">
        <v>2551</v>
      </c>
      <c r="H599" s="368" t="str">
        <f>IF(B599="Seguridad_Información","Posibilidad de "&amp;C599&amp;"con "&amp;M599&amp;" "&amp;"por"&amp;" "&amp;I599&amp;" "&amp;"debido a"&amp;" "&amp;L599,"Posibilidad de"&amp;" "&amp;M599&amp;" "&amp;"por"&amp;" "&amp;I599&amp;" debido a"&amp;" "&amp;L599)</f>
        <v>Posibilidad de Afectación Económica y Reputacional por inconsistencias en la atención, trámite y gestión  de las investigaciones disciplinarias debido a falta de ejecución, seguimiento y control del procedimiento</v>
      </c>
      <c r="I599" s="425" t="s">
        <v>2552</v>
      </c>
      <c r="J599" s="136" t="s">
        <v>717</v>
      </c>
      <c r="K599" s="137" t="s">
        <v>2553</v>
      </c>
      <c r="L599" s="425" t="s">
        <v>2554</v>
      </c>
      <c r="M599" s="425" t="s">
        <v>763</v>
      </c>
      <c r="N599" s="426" t="s">
        <v>2555</v>
      </c>
      <c r="O599" s="369" t="s">
        <v>722</v>
      </c>
      <c r="P599" s="390" t="str">
        <f>IF(OR($O599=[3]Tabla_Probabilidad!$D$30,$O599=[3]Tabla_Probabilidad!$D$32,$O599=[3]Tabla_Probabilidad!$J$32),"Muy Baja",IF(OR($O599=[3]Tabla_Probabilidad!$E$30,$O599=[3]Tabla_Probabilidad!$E$32,$O599=[3]Tabla_Probabilidad!$K$32),"Baja",IF(OR($O599=[3]Tabla_Probabilidad!$F$30,$O599=[3]Tabla_Probabilidad!$F$32,$O599=[3]Tabla_Probabilidad!$L$32),"Media",IF(OR($O599=[3]Tabla_Probabilidad!$G$30,$O599=[3]Tabla_Probabilidad!$G$32,$O599=[3]Tabla_Probabilidad!$M$32),"Alta",IF(OR($O599=[3]Tabla_Probabilidad!$H$30,$O599=[3]Tabla_Probabilidad!$H$32,$O599=[3]Tabla_Probabilidad!$N$32),"Muy Alta","")))))</f>
        <v>Media</v>
      </c>
      <c r="Q599" s="385">
        <f t="shared" ref="Q599" si="820">IF(P599="","",IF(P599="Muy Baja",0.2,IF(P599="Baja",0.4,IF(P599="Media",0.6,IF(P599="Alta",0.8,IF(P599="Muy Alta",1,))))))</f>
        <v>0.6</v>
      </c>
      <c r="R599" s="393" t="s">
        <v>849</v>
      </c>
      <c r="S599" s="394" t="str">
        <f>IF(OR($R599=[3]Tabla_Impacto!$D$24,$R599=[3]Tabla_Impacto!$D$27,$R599=[3]Tabla_Impacto!$J$24,$R599=[3]Tabla_Impacto!$P$26,$R599=[3]Tabla_Impacto!$V$26,$R599=[3]Tabla_Impacto!$AB$26),"Leve",IF(OR($R599=[3]Tabla_Impacto!$E$24,$R599=[3]Tabla_Impacto!$E$27,$R599=[3]Tabla_Impacto!$K$24,$R599=[3]Tabla_Impacto!$Q$26,$R599=[3]Tabla_Impacto!$W$26,$R599=[3]Tabla_Impacto!$AC$26),"Menor",IF(OR($R599=[3]Tabla_Impacto!$F$24,$R599=[3]Tabla_Impacto!$F$27,$R599=[3]Tabla_Impacto!$L$24,$R599=[3]Tabla_Impacto!$R$26,$R599=[3]Tabla_Impacto!$X$26,$R599=[3]Tabla_Impacto!$AD$26),"Moderado",IF(OR($R599=[3]Tabla_Impacto!$G$24,$R599=[3]Tabla_Impacto!$G$27,$R599=[3]Tabla_Impacto!$M$24,$R599=[3]Tabla_Impacto!$S$26,$R599=[3]Tabla_Impacto!$Y$26,$R599=[3]Tabla_Impacto!$AE$26),"Mayor",IF(OR($R599=[3]Tabla_Impacto!$H$24,$R599=[3]Tabla_Impacto!$H$27,$R599=[3]Tabla_Impacto!$N$24,$R599=[3]Tabla_Impacto!$T$26,$R599=[3]Tabla_Impacto!$Z$26,$R599=[3]Tabla_Impacto!$AF$26),"Catastrófico","")))))</f>
        <v>Menor</v>
      </c>
      <c r="T599" s="385">
        <f t="shared" ref="T599" si="821">IF(S599="","",IF(S599="Leve",0.2,IF(S599="Menor",0.4,IF(S599="Moderado",0.6,IF(S599="Mayor",0.8,IF(S599="Catastrófico",1,))))))</f>
        <v>0.4</v>
      </c>
      <c r="U599" s="403" t="str">
        <f t="shared" ref="U599" si="822">IF(OR(AND(P599="Muy Baja",S599="Leve"),AND(P599="Muy Baja",S599="Menor"),AND(P599="Baja",S599="Leve")),"Bajo",IF(OR(AND(P599="Muy baja",S599="Moderado"),AND(P599="Baja",S599="Menor"),AND(P599="Baja",S599="Moderado"),AND(P599="Media",S599="Leve"),AND(P599="Media",S599="Menor"),AND(P599="Media",S599="Moderado"),AND(P599="Alta",S599="Leve"),AND(P599="Alta",S599="Menor")),"Moderado",IF(OR(AND(P599="Muy Baja",S599="Mayor"),AND(P599="Baja",S599="Mayor"),AND(P599="Media",S599="Mayor"),AND(P599="Alta",S599="Moderado"),AND(P599="Alta",S599="Mayor"),AND(P599="Muy Alta",S599="Leve"),AND(P599="Muy Alta",S599="Menor"),AND(P599="Muy Alta",S599="Moderado"),AND(P599="Muy Alta",S599="Mayor")),"Alto",IF(OR(AND(P599="Muy Baja",S599="Catastrófico"),AND(P599="Baja",S599="Catastrófico"),AND(P599="Media",S599="Catastrófico"),AND(P599="Alta",S599="Catastrófico"),AND(P599="Muy Alta",S599="Catastrófico")),"Extremo",""))))</f>
        <v>Moderado</v>
      </c>
      <c r="V599" s="136" t="s">
        <v>91</v>
      </c>
      <c r="W599" s="116" t="s">
        <v>2556</v>
      </c>
      <c r="X599" s="117" t="s">
        <v>2557</v>
      </c>
      <c r="Y599" s="118" t="s">
        <v>2558</v>
      </c>
      <c r="Z599" s="119" t="s">
        <v>95</v>
      </c>
      <c r="AA599" s="120" t="str">
        <f t="shared" si="774"/>
        <v>Probabilidad</v>
      </c>
      <c r="AB599" s="121" t="s">
        <v>727</v>
      </c>
      <c r="AC599" s="121" t="s">
        <v>728</v>
      </c>
      <c r="AD599" s="122" t="str">
        <f t="shared" si="772"/>
        <v>40%</v>
      </c>
      <c r="AE599" s="121" t="s">
        <v>729</v>
      </c>
      <c r="AF599" s="121" t="s">
        <v>730</v>
      </c>
      <c r="AG599" s="121" t="s">
        <v>731</v>
      </c>
      <c r="AH599" s="123">
        <f>IFERROR(IF(AA599="Probabilidad",(Q599-(+Q599*AD599)),IF(AA599="Impacto",Q599,"")),"")</f>
        <v>0.36</v>
      </c>
      <c r="AI599" s="122">
        <f t="shared" si="773"/>
        <v>0.36</v>
      </c>
      <c r="AJ599" s="387" t="str">
        <f t="shared" ref="AJ599" si="823">IFERROR(IF(AK599="","",IF(AK599&lt;=0.2,"Muy Baja",IF(AK599&lt;=0.4,"Baja",IF(AK599&lt;=0.6,"Media",IF(AK599&lt;=0.8,"Alta","Muy Alta"))))),"")</f>
        <v>Muy Baja</v>
      </c>
      <c r="AK599" s="388">
        <f t="shared" ref="AK599" si="824">IFERROR(LOOKUP(MAX(AI599:AI605)+1,(AI599:AI605)),"")</f>
        <v>7.4088000000000001E-2</v>
      </c>
      <c r="AL599" s="124">
        <f>IFERROR(IF(AA599="Impacto",(T599-(+T599*AD599)),IF(AA599="Probabilidad",T599,"")),"")</f>
        <v>0.4</v>
      </c>
      <c r="AM599" s="389" t="str">
        <f t="shared" ref="AM599" si="825">IFERROR(IF(AN599="","",IF(AN599&lt;=0.2,"Leve",IF(AN599&lt;=0.4,"Menor",IF(AN599&lt;=0.6,"Moderado",IF(AN599&lt;=0.8,"Mayor","Catastrófico"))))),"")</f>
        <v>Menor</v>
      </c>
      <c r="AN599" s="388">
        <f t="shared" ref="AN599" si="826">IFERROR(LOOKUP(MAX(AL599:AL605)+1,(AL599:AL605)),"")</f>
        <v>0.4</v>
      </c>
      <c r="AO599" s="384" t="str">
        <f t="shared" ref="AO599" si="827">IFERROR(IF(OR(AND(AJ599="Muy Baja",AM599="Leve"),AND(AJ599="Muy Baja",AM599="Menor"),AND(AJ599="Baja",AM599="Leve")),"Bajo",IF(OR(AND(AJ599="Muy baja",AM599="Moderado"),AND(AJ599="Baja",AM599="Menor"),AND(AJ599="Baja",AM599="Moderado"),AND(AJ599="Media",AM599="Leve"),AND(AJ599="Media",AM599="Menor"),AND(AJ599="Media",AM599="Moderado"),AND(AJ599="Alta",AM599="Leve"),AND(AJ599="Alta",AM599="Menor")),"Moderado",IF(OR(AND(AJ599="Muy Baja",AM599="Mayor"),AND(AJ599="Baja",AM599="Mayor"),AND(AJ599="Media",AM599="Mayor"),AND(AJ599="Alta",AM599="Moderado"),AND(AJ599="Alta",AM599="Mayor"),AND(AJ599="Muy Alta",AM599="Leve"),AND(AJ599="Muy Alta",AM599="Menor"),AND(AJ599="Muy Alta",AM599="Moderado"),AND(AJ599="Muy Alta",AM599="Mayor")),"Alto",IF(OR(AND(AJ599="Muy Baja",AM599="Catastrófico"),AND(AJ599="Baja",AM599="Catastrófico"),AND(AJ599="Media",AM599="Catastrófico"),AND(AJ599="Alta",AM599="Catastrófico"),AND(AJ599="Muy Alta",AM599="Catastrófico")),"Extremo","")))),"")</f>
        <v>Bajo</v>
      </c>
      <c r="AP599" s="367" t="s">
        <v>821</v>
      </c>
      <c r="AQ599" s="120" t="s">
        <v>105</v>
      </c>
      <c r="AR599" s="134" t="s">
        <v>94</v>
      </c>
      <c r="AS599" s="134" t="s">
        <v>94</v>
      </c>
      <c r="AT599" s="134" t="s">
        <v>94</v>
      </c>
      <c r="AU599" s="134" t="s">
        <v>94</v>
      </c>
      <c r="AV599" s="370" t="s">
        <v>2559</v>
      </c>
      <c r="AW599" s="142" t="s">
        <v>91</v>
      </c>
      <c r="AX599" s="253" t="s">
        <v>2989</v>
      </c>
      <c r="AY599" s="293" t="s">
        <v>3081</v>
      </c>
      <c r="AZ599" s="272" t="s">
        <v>3082</v>
      </c>
      <c r="BA599" s="143" t="s">
        <v>105</v>
      </c>
      <c r="BB599" s="258"/>
      <c r="BC599" s="258" t="s">
        <v>94</v>
      </c>
      <c r="BD599" s="258" t="s">
        <v>94</v>
      </c>
      <c r="BE599" s="373" t="s">
        <v>2891</v>
      </c>
      <c r="BF599" s="494" t="s">
        <v>3263</v>
      </c>
      <c r="BG599" s="373" t="s">
        <v>3251</v>
      </c>
      <c r="BH599" s="131"/>
      <c r="BI599" s="90"/>
      <c r="BJ599" s="90"/>
      <c r="BK599" s="90"/>
      <c r="BL599" s="90"/>
      <c r="BM599" s="90"/>
      <c r="BN599" s="90"/>
      <c r="BO599" s="90"/>
      <c r="BP599" s="90"/>
      <c r="BQ599" s="90"/>
      <c r="BR599" s="90"/>
      <c r="BS599" s="90"/>
      <c r="BT599" s="90"/>
      <c r="BU599" s="90"/>
      <c r="BV599" s="90"/>
      <c r="BW599" s="90"/>
      <c r="BX599" s="90"/>
      <c r="BY599" s="90"/>
      <c r="BZ599" s="90"/>
      <c r="CA599" s="90"/>
      <c r="CB599" s="90"/>
      <c r="CC599" s="90"/>
      <c r="CD599" s="90"/>
      <c r="CE599" s="90"/>
      <c r="CF599" s="90"/>
      <c r="CG599" s="90"/>
      <c r="CH599" s="90"/>
      <c r="CI599" s="90"/>
      <c r="CJ599" s="90"/>
      <c r="CK599" s="90"/>
      <c r="CL599" s="90"/>
      <c r="CM599" s="90"/>
      <c r="CN599" s="90"/>
      <c r="CO599" s="90"/>
      <c r="CP599" s="90"/>
      <c r="CQ599" s="90"/>
      <c r="CR599" s="90"/>
      <c r="CS599" s="90"/>
      <c r="CT599" s="90"/>
      <c r="CU599" s="90"/>
      <c r="CV599" s="90"/>
      <c r="CW599" s="90"/>
      <c r="CX599" s="90"/>
      <c r="CY599" s="90"/>
      <c r="CZ599" s="90"/>
      <c r="DA599" s="90"/>
      <c r="DB599" s="90"/>
      <c r="DC599" s="90"/>
      <c r="DD599" s="90"/>
      <c r="DE599" s="90"/>
      <c r="DF599" s="90"/>
      <c r="DG599" s="90"/>
      <c r="DH599" s="90"/>
      <c r="DI599" s="90"/>
      <c r="DJ599" s="90"/>
      <c r="DK599" s="90"/>
      <c r="DL599" s="90"/>
      <c r="DM599" s="90"/>
      <c r="DN599" s="90"/>
      <c r="DO599" s="90"/>
      <c r="DP599" s="90"/>
      <c r="DQ599" s="90"/>
      <c r="DR599" s="90"/>
      <c r="DS599" s="90"/>
      <c r="DT599" s="90"/>
      <c r="DU599" s="90"/>
      <c r="DV599" s="90"/>
      <c r="DW599" s="90"/>
      <c r="DX599" s="90"/>
      <c r="DY599" s="90"/>
      <c r="DZ599" s="90"/>
      <c r="EA599" s="90"/>
      <c r="EB599" s="90"/>
      <c r="EC599" s="90"/>
      <c r="ED599" s="90"/>
      <c r="EE599" s="90"/>
      <c r="EF599" s="90"/>
      <c r="EG599" s="90"/>
      <c r="EH599" s="90"/>
      <c r="EI599" s="90"/>
      <c r="EJ599" s="90"/>
      <c r="EK599" s="90"/>
      <c r="EL599" s="90"/>
      <c r="EM599" s="90"/>
      <c r="EN599" s="90"/>
      <c r="EO599" s="90"/>
      <c r="EP599" s="90"/>
      <c r="EQ599" s="90"/>
      <c r="ER599" s="90"/>
      <c r="ES599" s="90"/>
      <c r="ET599" s="90"/>
      <c r="EU599" s="90"/>
      <c r="EV599" s="90"/>
      <c r="EW599" s="90"/>
      <c r="EX599" s="90"/>
      <c r="EY599" s="90"/>
      <c r="EZ599" s="90"/>
      <c r="FA599" s="90"/>
      <c r="FB599" s="90"/>
      <c r="FC599" s="90"/>
      <c r="FD599" s="90"/>
      <c r="FE599" s="90"/>
      <c r="FF599" s="90"/>
      <c r="FG599" s="90"/>
      <c r="FH599" s="90"/>
      <c r="FI599" s="90"/>
      <c r="FJ599" s="90"/>
      <c r="FK599" s="90"/>
      <c r="FL599" s="90"/>
      <c r="FM599" s="90"/>
      <c r="FN599" s="90"/>
      <c r="FO599" s="90"/>
      <c r="FP599" s="90"/>
      <c r="FQ599" s="90"/>
      <c r="FR599" s="90"/>
      <c r="FS599" s="90"/>
      <c r="FT599" s="90"/>
      <c r="FU599" s="90"/>
      <c r="FV599" s="90"/>
      <c r="FW599" s="90"/>
      <c r="FX599" s="90"/>
      <c r="FY599" s="90"/>
      <c r="FZ599" s="90"/>
      <c r="GA599" s="90"/>
      <c r="GB599" s="90"/>
      <c r="GC599" s="90"/>
      <c r="GD599" s="90"/>
      <c r="GE599" s="90"/>
      <c r="GF599" s="90"/>
      <c r="GG599" s="90"/>
      <c r="GH599" s="90"/>
      <c r="GI599" s="90"/>
      <c r="GJ599" s="90"/>
      <c r="GK599" s="90"/>
      <c r="GL599" s="90"/>
      <c r="GM599" s="90"/>
      <c r="GN599" s="90"/>
      <c r="GO599" s="90"/>
      <c r="GP599" s="90"/>
      <c r="GQ599" s="90"/>
      <c r="GR599" s="90"/>
      <c r="GS599" s="90"/>
      <c r="GT599" s="90"/>
      <c r="GU599" s="90"/>
      <c r="GV599" s="90"/>
      <c r="GW599" s="90"/>
      <c r="GX599" s="90"/>
      <c r="GY599" s="90"/>
      <c r="GZ599" s="90"/>
      <c r="HA599" s="90"/>
      <c r="HB599" s="90"/>
      <c r="HC599" s="90"/>
      <c r="HD599" s="90"/>
      <c r="HE599" s="90"/>
      <c r="HF599" s="90"/>
      <c r="HG599" s="90"/>
      <c r="HH599" s="90"/>
      <c r="HI599" s="90"/>
      <c r="HJ599" s="90"/>
      <c r="HK599" s="90"/>
      <c r="HL599" s="90"/>
      <c r="HM599" s="90"/>
      <c r="HN599" s="90"/>
      <c r="HO599" s="90"/>
      <c r="HP599" s="90"/>
      <c r="HQ599" s="90"/>
      <c r="HR599" s="90"/>
      <c r="HS599" s="90"/>
      <c r="HT599" s="90"/>
      <c r="HU599" s="90"/>
      <c r="HV599" s="90"/>
      <c r="HW599" s="90"/>
      <c r="HX599" s="90"/>
      <c r="HY599" s="90"/>
      <c r="HZ599" s="90"/>
      <c r="IA599" s="90"/>
      <c r="IB599" s="90"/>
      <c r="IC599" s="90"/>
      <c r="ID599" s="90"/>
      <c r="IE599" s="90"/>
      <c r="IF599" s="90"/>
      <c r="IG599" s="90"/>
      <c r="IH599" s="90"/>
      <c r="II599" s="90"/>
      <c r="IJ599" s="90"/>
      <c r="IK599" s="90"/>
      <c r="IL599" s="90"/>
      <c r="IM599" s="90"/>
      <c r="IN599" s="90"/>
      <c r="IO599" s="90"/>
      <c r="IP599" s="90"/>
      <c r="IQ599" s="90"/>
      <c r="IR599" s="90"/>
      <c r="IS599" s="90"/>
      <c r="IT599" s="90"/>
      <c r="IU599" s="90"/>
      <c r="IV599" s="90"/>
      <c r="IW599" s="90"/>
      <c r="IX599" s="90"/>
      <c r="IY599" s="90"/>
      <c r="IZ599" s="90"/>
      <c r="JA599" s="90"/>
      <c r="JB599" s="90"/>
      <c r="JC599" s="90"/>
      <c r="JD599" s="90"/>
      <c r="JE599" s="90"/>
      <c r="JF599" s="90"/>
      <c r="JG599" s="90"/>
      <c r="JH599" s="90"/>
      <c r="JI599" s="90"/>
      <c r="JJ599" s="90"/>
      <c r="JK599" s="90"/>
      <c r="JL599" s="90"/>
      <c r="JM599" s="90"/>
      <c r="JN599" s="90"/>
      <c r="JO599" s="90"/>
      <c r="JP599" s="90"/>
      <c r="JQ599" s="90"/>
      <c r="JR599" s="90"/>
      <c r="JS599" s="90"/>
      <c r="JT599" s="90"/>
      <c r="JU599" s="90"/>
      <c r="JV599" s="90"/>
      <c r="JW599" s="90"/>
      <c r="JX599" s="90"/>
      <c r="JY599" s="90"/>
      <c r="JZ599" s="90"/>
      <c r="KA599" s="90"/>
      <c r="KB599" s="90"/>
      <c r="KC599" s="90"/>
      <c r="KD599" s="90"/>
      <c r="KE599" s="90"/>
      <c r="KF599" s="90"/>
      <c r="KG599" s="90"/>
      <c r="KH599" s="90"/>
      <c r="KI599" s="90"/>
      <c r="KJ599" s="90"/>
      <c r="KK599" s="90"/>
      <c r="KL599" s="90"/>
      <c r="KM599" s="90"/>
      <c r="KN599" s="90"/>
      <c r="KO599" s="90"/>
      <c r="KP599" s="90"/>
      <c r="KQ599" s="90"/>
      <c r="KR599" s="90"/>
      <c r="KS599" s="90"/>
      <c r="KT599" s="90"/>
      <c r="KU599" s="90"/>
      <c r="KV599" s="90"/>
      <c r="KW599" s="90"/>
      <c r="KX599" s="90"/>
      <c r="KY599" s="90"/>
      <c r="KZ599" s="90"/>
      <c r="LA599" s="90"/>
      <c r="LB599" s="90"/>
      <c r="LC599" s="90"/>
      <c r="LD599" s="90"/>
      <c r="LE599" s="90"/>
      <c r="LF599" s="90"/>
      <c r="LG599" s="90"/>
      <c r="LH599" s="90"/>
      <c r="LI599" s="90"/>
      <c r="LJ599" s="90"/>
      <c r="LK599" s="90"/>
      <c r="LL599" s="90"/>
      <c r="LM599" s="90"/>
      <c r="LN599" s="90"/>
      <c r="LO599" s="90"/>
      <c r="LP599" s="90"/>
      <c r="LQ599" s="90"/>
      <c r="LR599" s="90"/>
      <c r="LS599" s="90"/>
      <c r="LT599" s="90"/>
      <c r="LU599" s="90"/>
      <c r="LV599" s="90"/>
      <c r="LW599" s="90"/>
      <c r="LX599" s="90"/>
      <c r="LY599" s="90"/>
      <c r="LZ599" s="90"/>
      <c r="MA599" s="90"/>
      <c r="MB599" s="90"/>
      <c r="MC599" s="90"/>
      <c r="MD599" s="90"/>
      <c r="ME599" s="90"/>
      <c r="MF599" s="90"/>
      <c r="MG599" s="90"/>
      <c r="MH599" s="90"/>
      <c r="MI599" s="90"/>
      <c r="MJ599" s="90"/>
      <c r="MK599" s="90"/>
      <c r="ML599" s="90"/>
      <c r="MM599" s="90"/>
      <c r="MN599" s="90"/>
      <c r="MO599" s="90"/>
      <c r="MP599" s="90"/>
      <c r="MQ599" s="90"/>
      <c r="MR599" s="90"/>
      <c r="MS599" s="90"/>
      <c r="MT599" s="90"/>
      <c r="MU599" s="90"/>
      <c r="MV599" s="90"/>
      <c r="MW599" s="90"/>
      <c r="MX599" s="90"/>
      <c r="MY599" s="90"/>
      <c r="MZ599" s="90"/>
      <c r="NA599" s="90"/>
      <c r="NB599" s="90"/>
      <c r="NC599" s="90"/>
      <c r="ND599" s="90"/>
      <c r="NE599" s="90"/>
      <c r="NF599" s="90"/>
      <c r="NG599" s="90"/>
      <c r="NH599" s="90"/>
      <c r="NI599" s="90"/>
      <c r="NJ599" s="90"/>
      <c r="NK599" s="90"/>
      <c r="NL599" s="90"/>
      <c r="NM599" s="90"/>
      <c r="NN599" s="90"/>
      <c r="NO599" s="90"/>
      <c r="NP599" s="90"/>
      <c r="NQ599" s="90"/>
      <c r="NR599" s="90"/>
      <c r="NS599" s="90"/>
      <c r="NT599" s="90"/>
      <c r="NU599" s="90"/>
      <c r="NV599" s="90"/>
      <c r="NW599" s="90"/>
      <c r="NX599" s="90"/>
      <c r="NY599" s="90"/>
      <c r="NZ599" s="90"/>
      <c r="OA599" s="90"/>
      <c r="OB599" s="90"/>
      <c r="OC599" s="90"/>
      <c r="OD599" s="90"/>
      <c r="OE599" s="90"/>
      <c r="OF599" s="90"/>
      <c r="OG599" s="90"/>
      <c r="OH599" s="90"/>
      <c r="OI599" s="90"/>
      <c r="OJ599" s="90"/>
      <c r="OK599" s="90"/>
      <c r="OL599" s="90"/>
      <c r="OM599" s="90"/>
      <c r="ON599" s="90"/>
      <c r="OO599" s="90"/>
      <c r="OP599" s="90"/>
      <c r="OQ599" s="90"/>
      <c r="OR599" s="90"/>
      <c r="OS599" s="90"/>
      <c r="OT599" s="90"/>
      <c r="OU599" s="90"/>
      <c r="OV599" s="90"/>
      <c r="OW599" s="90"/>
      <c r="OX599" s="90"/>
      <c r="OY599" s="90"/>
      <c r="OZ599" s="90"/>
      <c r="PA599" s="90"/>
      <c r="PB599" s="90"/>
      <c r="PC599" s="90"/>
      <c r="PD599" s="90"/>
      <c r="PE599" s="90"/>
      <c r="PF599" s="90"/>
      <c r="PG599" s="90"/>
      <c r="PH599" s="90"/>
      <c r="PI599" s="90"/>
      <c r="PJ599" s="90"/>
      <c r="PK599" s="90"/>
      <c r="PL599" s="90"/>
      <c r="PM599" s="90"/>
      <c r="PN599" s="90"/>
      <c r="PO599" s="90"/>
      <c r="PP599" s="90"/>
      <c r="PQ599" s="90"/>
      <c r="PR599" s="90"/>
      <c r="PS599" s="90"/>
      <c r="PT599" s="90"/>
      <c r="PU599" s="90"/>
      <c r="PV599" s="90"/>
      <c r="PW599" s="90"/>
      <c r="PX599" s="90"/>
      <c r="PY599" s="90"/>
      <c r="PZ599" s="90"/>
      <c r="QA599" s="90"/>
      <c r="QB599" s="90"/>
      <c r="QC599" s="90"/>
      <c r="QD599" s="90"/>
      <c r="QE599" s="90"/>
      <c r="QF599" s="90"/>
      <c r="QG599" s="90"/>
      <c r="QH599" s="90"/>
      <c r="QI599" s="90"/>
      <c r="QJ599" s="90"/>
      <c r="QK599" s="90"/>
      <c r="QL599" s="90"/>
      <c r="QM599" s="90"/>
      <c r="QN599" s="90"/>
      <c r="QO599" s="90"/>
      <c r="QP599" s="90"/>
      <c r="QQ599" s="90"/>
      <c r="QR599" s="90"/>
      <c r="QS599" s="90"/>
      <c r="QT599" s="90"/>
      <c r="QU599" s="90"/>
      <c r="QV599" s="90"/>
      <c r="QW599" s="90"/>
      <c r="QX599" s="90"/>
      <c r="QY599" s="90"/>
      <c r="QZ599" s="90"/>
      <c r="RA599" s="90"/>
      <c r="RB599" s="90"/>
      <c r="RC599" s="90"/>
      <c r="RD599" s="90"/>
      <c r="RE599" s="90"/>
      <c r="RF599" s="90"/>
      <c r="RG599" s="90"/>
      <c r="RH599" s="90"/>
      <c r="RI599" s="90"/>
      <c r="RJ599" s="90"/>
      <c r="RK599" s="90"/>
      <c r="RL599" s="90"/>
      <c r="RM599" s="90"/>
      <c r="RN599" s="90"/>
      <c r="RO599" s="90"/>
      <c r="RP599" s="90"/>
      <c r="RQ599" s="90"/>
      <c r="RR599" s="90"/>
      <c r="RS599" s="90"/>
      <c r="RT599" s="90"/>
      <c r="RU599" s="90"/>
      <c r="RV599" s="90"/>
      <c r="RW599" s="90"/>
      <c r="RX599" s="90"/>
      <c r="RY599" s="90"/>
      <c r="RZ599" s="90"/>
      <c r="SA599" s="90"/>
      <c r="SB599" s="90"/>
      <c r="SC599" s="90"/>
      <c r="SD599" s="90"/>
      <c r="SE599" s="90"/>
      <c r="SF599" s="90"/>
      <c r="SG599" s="90"/>
      <c r="SH599" s="90"/>
      <c r="SI599" s="90"/>
      <c r="SJ599" s="90"/>
      <c r="SK599" s="90"/>
      <c r="SL599" s="90"/>
      <c r="SM599" s="90"/>
      <c r="SN599" s="90"/>
      <c r="SO599" s="90"/>
      <c r="SP599" s="90"/>
      <c r="SQ599" s="90"/>
      <c r="SR599" s="90"/>
      <c r="SS599" s="90"/>
      <c r="ST599" s="90"/>
      <c r="SU599" s="90"/>
      <c r="SV599" s="90"/>
      <c r="SW599" s="90"/>
      <c r="SX599" s="90"/>
      <c r="SY599" s="90"/>
      <c r="SZ599" s="90"/>
      <c r="TA599" s="90"/>
      <c r="TB599" s="90"/>
      <c r="TC599" s="90"/>
      <c r="TD599" s="90"/>
      <c r="TE599" s="90"/>
      <c r="TF599" s="90"/>
      <c r="TG599" s="90"/>
      <c r="TH599" s="90"/>
      <c r="TI599" s="90"/>
      <c r="TJ599" s="90"/>
      <c r="TK599" s="90"/>
      <c r="TL599" s="90"/>
      <c r="TM599" s="90"/>
      <c r="TN599" s="90"/>
      <c r="TO599" s="90"/>
      <c r="TP599" s="90"/>
      <c r="TQ599" s="90"/>
      <c r="TR599" s="90"/>
      <c r="TS599" s="90"/>
      <c r="TT599" s="90"/>
      <c r="TU599" s="90"/>
      <c r="TV599" s="90"/>
      <c r="TW599" s="90"/>
      <c r="TX599" s="90"/>
      <c r="TY599" s="90"/>
      <c r="TZ599" s="90"/>
      <c r="UA599" s="90"/>
      <c r="UB599" s="90"/>
      <c r="UC599" s="90"/>
      <c r="UD599" s="90"/>
      <c r="UE599" s="90"/>
      <c r="UF599" s="90"/>
      <c r="UG599" s="90"/>
      <c r="UH599" s="90"/>
      <c r="UI599" s="90"/>
      <c r="UJ599" s="90"/>
      <c r="UK599" s="90"/>
      <c r="UL599" s="90"/>
      <c r="UM599" s="90"/>
      <c r="UN599" s="90"/>
      <c r="UO599" s="90"/>
      <c r="UP599" s="90"/>
      <c r="UQ599" s="90"/>
      <c r="UR599" s="90"/>
      <c r="US599" s="90"/>
      <c r="UT599" s="90"/>
      <c r="UU599" s="90"/>
      <c r="UV599" s="90"/>
      <c r="UW599" s="90"/>
      <c r="UX599" s="90"/>
      <c r="UY599" s="90"/>
      <c r="UZ599" s="90"/>
      <c r="VA599" s="90"/>
      <c r="VB599" s="90"/>
      <c r="VC599" s="90"/>
      <c r="VD599" s="90"/>
      <c r="VE599" s="90"/>
      <c r="VF599" s="90"/>
      <c r="VG599" s="90"/>
      <c r="VH599" s="90"/>
      <c r="VI599" s="90"/>
      <c r="VJ599" s="90"/>
      <c r="VK599" s="90"/>
      <c r="VL599" s="90"/>
      <c r="VM599" s="90"/>
      <c r="VN599" s="90"/>
      <c r="VO599" s="90"/>
      <c r="VP599" s="90"/>
      <c r="VQ599" s="90"/>
      <c r="VR599" s="90"/>
      <c r="VS599" s="90"/>
      <c r="VT599" s="90"/>
      <c r="VU599" s="90"/>
      <c r="VV599" s="90"/>
      <c r="VW599" s="90"/>
      <c r="VX599" s="90"/>
      <c r="VY599" s="90"/>
      <c r="VZ599" s="90"/>
      <c r="WA599" s="90"/>
      <c r="WB599" s="90"/>
      <c r="WC599" s="90"/>
      <c r="WD599" s="90"/>
      <c r="WE599" s="90"/>
      <c r="WF599" s="90"/>
      <c r="WG599" s="90"/>
      <c r="WH599" s="90"/>
      <c r="WI599" s="90"/>
      <c r="WJ599" s="90"/>
      <c r="WK599" s="90"/>
      <c r="WL599" s="90"/>
      <c r="WM599" s="90"/>
      <c r="WN599" s="90"/>
      <c r="WO599" s="90"/>
      <c r="WP599" s="90"/>
      <c r="WQ599" s="90"/>
      <c r="WR599" s="90"/>
      <c r="WS599" s="90"/>
      <c r="WT599" s="90"/>
      <c r="WU599" s="90"/>
      <c r="WV599" s="90"/>
      <c r="WW599" s="90"/>
      <c r="WX599" s="90"/>
      <c r="WY599" s="90"/>
      <c r="WZ599" s="90"/>
      <c r="XA599" s="90"/>
      <c r="XB599" s="90"/>
      <c r="XC599" s="90"/>
      <c r="XD599" s="90"/>
      <c r="XE599" s="90"/>
      <c r="XF599" s="90"/>
      <c r="XG599" s="90"/>
      <c r="XH599" s="90"/>
      <c r="XI599" s="90"/>
      <c r="XJ599" s="90"/>
      <c r="XK599" s="90"/>
      <c r="XL599" s="90"/>
      <c r="XM599" s="90"/>
      <c r="XN599" s="90"/>
      <c r="XO599" s="90"/>
      <c r="XP599" s="90"/>
      <c r="XQ599" s="90"/>
      <c r="XR599" s="90"/>
      <c r="XS599" s="90"/>
      <c r="XT599" s="90"/>
      <c r="XU599" s="90"/>
      <c r="XV599" s="90"/>
      <c r="XW599" s="90"/>
      <c r="XX599" s="90"/>
      <c r="XY599" s="90"/>
      <c r="XZ599" s="90"/>
      <c r="YA599" s="90"/>
      <c r="YB599" s="90"/>
      <c r="YC599" s="90"/>
      <c r="YD599" s="90"/>
      <c r="YE599" s="90"/>
      <c r="YF599" s="90"/>
      <c r="YG599" s="90"/>
      <c r="YH599" s="90"/>
      <c r="YI599" s="90"/>
      <c r="YJ599" s="90"/>
      <c r="YK599" s="90"/>
      <c r="YL599" s="90"/>
      <c r="YM599" s="90"/>
      <c r="YN599" s="90"/>
      <c r="YO599" s="90"/>
      <c r="YP599" s="90"/>
      <c r="YQ599" s="90"/>
      <c r="YR599" s="90"/>
      <c r="YS599" s="90"/>
      <c r="YT599" s="90"/>
      <c r="YU599" s="90"/>
      <c r="YV599" s="90"/>
      <c r="YW599" s="90"/>
      <c r="YX599" s="90"/>
      <c r="YY599" s="90"/>
      <c r="YZ599" s="90"/>
      <c r="ZA599" s="90"/>
      <c r="ZB599" s="90"/>
      <c r="ZC599" s="90"/>
      <c r="ZD599" s="90"/>
      <c r="ZE599" s="90"/>
      <c r="ZF599" s="90"/>
      <c r="ZG599" s="90"/>
      <c r="ZH599" s="90"/>
      <c r="ZI599" s="90"/>
      <c r="ZJ599" s="90"/>
      <c r="ZK599" s="90"/>
      <c r="ZL599" s="90"/>
      <c r="ZM599" s="90"/>
      <c r="ZN599" s="90"/>
      <c r="ZO599" s="90"/>
      <c r="ZP599" s="90"/>
      <c r="ZQ599" s="90"/>
      <c r="ZR599" s="90"/>
      <c r="ZS599" s="90"/>
      <c r="ZT599" s="90"/>
      <c r="ZU599" s="90"/>
      <c r="ZV599" s="90"/>
      <c r="ZW599" s="90"/>
      <c r="ZX599" s="90"/>
      <c r="ZY599" s="90"/>
      <c r="ZZ599" s="90"/>
      <c r="AAA599" s="90"/>
      <c r="AAB599" s="90"/>
      <c r="AAC599" s="90"/>
      <c r="AAD599" s="90"/>
      <c r="AAE599" s="90"/>
      <c r="AAF599" s="90"/>
      <c r="AAG599" s="90"/>
      <c r="AAH599" s="90"/>
      <c r="AAI599" s="90"/>
      <c r="AAJ599" s="90"/>
      <c r="AAK599" s="90"/>
      <c r="AAL599" s="90"/>
      <c r="AAM599" s="90"/>
      <c r="AAN599" s="90"/>
      <c r="AAO599" s="90"/>
      <c r="AAP599" s="90"/>
      <c r="AAQ599" s="90"/>
      <c r="AAR599" s="90"/>
      <c r="AAS599" s="90"/>
      <c r="AAT599" s="90"/>
      <c r="AAU599" s="90"/>
      <c r="AAV599" s="90"/>
      <c r="AAW599" s="90"/>
      <c r="AAX599" s="90"/>
      <c r="AAY599" s="90"/>
      <c r="AAZ599" s="90"/>
      <c r="ABA599" s="90"/>
      <c r="ABB599" s="90"/>
      <c r="ABC599" s="90"/>
      <c r="ABD599" s="90"/>
      <c r="ABE599" s="90"/>
      <c r="ABF599" s="90"/>
      <c r="ABG599" s="90"/>
      <c r="ABH599" s="90"/>
      <c r="ABI599" s="90"/>
      <c r="ABJ599" s="90"/>
      <c r="ABK599" s="90"/>
      <c r="ABL599" s="90"/>
      <c r="ABM599" s="90"/>
      <c r="ABN599" s="90"/>
      <c r="ABO599" s="90"/>
      <c r="ABP599" s="90"/>
      <c r="ABQ599" s="90"/>
      <c r="ABR599" s="90"/>
      <c r="ABS599" s="90"/>
      <c r="ABT599" s="90"/>
      <c r="ABU599" s="90"/>
      <c r="ABV599" s="90"/>
      <c r="ABW599" s="90"/>
      <c r="ABX599" s="90"/>
      <c r="ABY599" s="90"/>
      <c r="ABZ599" s="90"/>
      <c r="ACA599" s="90"/>
      <c r="ACB599" s="90"/>
      <c r="ACC599" s="90"/>
      <c r="ACD599" s="90"/>
      <c r="ACE599" s="90"/>
      <c r="ACF599" s="90"/>
      <c r="ACG599" s="90"/>
      <c r="ACH599" s="90"/>
      <c r="ACI599" s="90"/>
      <c r="ACJ599" s="90"/>
      <c r="ACK599" s="90"/>
      <c r="ACL599" s="90"/>
      <c r="ACM599" s="90"/>
      <c r="ACN599" s="90"/>
      <c r="ACO599" s="90"/>
      <c r="ACP599" s="90"/>
      <c r="ACQ599" s="90"/>
      <c r="ACR599" s="90"/>
      <c r="ACS599" s="90"/>
      <c r="ACT599" s="90"/>
      <c r="ACU599" s="90"/>
      <c r="ACV599" s="90"/>
      <c r="ACW599" s="90"/>
      <c r="ACX599" s="90"/>
      <c r="ACY599" s="90"/>
      <c r="ACZ599" s="90"/>
      <c r="ADA599" s="90"/>
      <c r="ADB599" s="90"/>
      <c r="ADC599" s="90"/>
      <c r="ADD599" s="90"/>
      <c r="ADE599" s="90"/>
      <c r="ADF599" s="90"/>
      <c r="ADG599" s="90"/>
      <c r="ADH599" s="90"/>
      <c r="ADI599" s="90"/>
      <c r="ADJ599" s="90"/>
      <c r="ADK599" s="90"/>
      <c r="ADL599" s="90"/>
      <c r="ADM599" s="90"/>
      <c r="ADN599" s="90"/>
      <c r="ADO599" s="90"/>
      <c r="ADP599" s="90"/>
      <c r="ADQ599" s="90"/>
      <c r="ADR599" s="90"/>
      <c r="ADS599" s="90"/>
      <c r="ADT599" s="90"/>
      <c r="ADU599" s="90"/>
      <c r="ADV599" s="90"/>
      <c r="ADW599" s="90"/>
      <c r="ADX599" s="90"/>
      <c r="ADY599" s="90"/>
      <c r="ADZ599" s="90"/>
      <c r="AEA599" s="90"/>
      <c r="AEB599" s="90"/>
      <c r="AEC599" s="90"/>
      <c r="AED599" s="90"/>
      <c r="AEE599" s="90"/>
      <c r="AEF599" s="90"/>
      <c r="AEG599" s="90"/>
      <c r="AEH599" s="90"/>
      <c r="AEI599" s="90"/>
      <c r="AEJ599" s="90"/>
      <c r="AEK599" s="90"/>
      <c r="AEL599" s="90"/>
      <c r="AEM599" s="90"/>
      <c r="AEN599" s="90"/>
      <c r="AEO599" s="90"/>
      <c r="AEP599" s="90"/>
      <c r="AEQ599" s="90"/>
      <c r="AER599" s="90"/>
      <c r="AES599" s="90"/>
      <c r="AET599" s="90"/>
      <c r="AEU599" s="90"/>
      <c r="AEV599" s="90"/>
      <c r="AEW599" s="90"/>
      <c r="AEX599" s="90"/>
      <c r="AEY599" s="90"/>
      <c r="AEZ599" s="90"/>
      <c r="AFA599" s="90"/>
      <c r="AFB599" s="90"/>
      <c r="AFC599" s="90"/>
      <c r="AFD599" s="90"/>
      <c r="AFE599" s="90"/>
      <c r="AFF599" s="90"/>
      <c r="AFG599" s="90"/>
      <c r="AFH599" s="90"/>
      <c r="AFI599" s="90"/>
      <c r="AFJ599" s="90"/>
      <c r="AFK599" s="90"/>
      <c r="AFL599" s="90"/>
      <c r="AFM599" s="90"/>
      <c r="AFN599" s="90"/>
      <c r="AFO599" s="90"/>
      <c r="AFP599" s="90"/>
      <c r="AFQ599" s="90"/>
      <c r="AFR599" s="90"/>
      <c r="AFS599" s="90"/>
      <c r="AFT599" s="90"/>
      <c r="AFU599" s="90"/>
      <c r="AFV599" s="90"/>
      <c r="AFW599" s="90"/>
      <c r="AFX599" s="90"/>
      <c r="AFY599" s="90"/>
      <c r="AFZ599" s="90"/>
      <c r="AGA599" s="90"/>
      <c r="AGB599" s="90"/>
      <c r="AGC599" s="90"/>
      <c r="AGD599" s="90"/>
      <c r="AGE599" s="90"/>
      <c r="AGF599" s="90"/>
      <c r="AGG599" s="90"/>
      <c r="AGH599" s="90"/>
      <c r="AGI599" s="90"/>
      <c r="AGJ599" s="90"/>
      <c r="AGK599" s="90"/>
      <c r="AGL599" s="90"/>
      <c r="AGM599" s="90"/>
      <c r="AGN599" s="90"/>
      <c r="AGO599" s="90"/>
      <c r="AGP599" s="90"/>
      <c r="AGQ599" s="90"/>
      <c r="AGR599" s="90"/>
      <c r="AGS599" s="90"/>
      <c r="AGT599" s="90"/>
      <c r="AGU599" s="90"/>
      <c r="AGV599" s="90"/>
      <c r="AGW599" s="90"/>
      <c r="AGX599" s="90"/>
      <c r="AGY599" s="90"/>
      <c r="AGZ599" s="90"/>
      <c r="AHA599" s="90"/>
      <c r="AHB599" s="90"/>
      <c r="AHC599" s="90"/>
      <c r="AHD599" s="90"/>
      <c r="AHE599" s="90"/>
      <c r="AHF599" s="90"/>
      <c r="AHG599" s="90"/>
      <c r="AHH599" s="90"/>
      <c r="AHI599" s="90"/>
      <c r="AHJ599" s="90"/>
      <c r="AHK599" s="90"/>
      <c r="AHL599" s="90"/>
      <c r="AHM599" s="90"/>
      <c r="AHN599" s="90"/>
      <c r="AHO599" s="90"/>
      <c r="AHP599" s="90"/>
      <c r="AHQ599" s="90"/>
      <c r="AHR599" s="90"/>
      <c r="AHS599" s="90"/>
      <c r="AHT599" s="90"/>
      <c r="AHU599" s="90"/>
      <c r="AHV599" s="90"/>
      <c r="AHW599" s="90"/>
      <c r="AHX599" s="90"/>
      <c r="AHY599" s="90"/>
      <c r="AHZ599" s="90"/>
      <c r="AIA599" s="90"/>
      <c r="AIB599" s="90"/>
      <c r="AIC599" s="90"/>
      <c r="AID599" s="90"/>
      <c r="AIE599" s="90"/>
      <c r="AIF599" s="90"/>
      <c r="AIG599" s="90"/>
      <c r="AIH599" s="90"/>
      <c r="AII599" s="90"/>
      <c r="AIJ599" s="90"/>
      <c r="AIK599" s="90"/>
      <c r="AIL599" s="90"/>
      <c r="AIM599" s="90"/>
      <c r="AIN599" s="90"/>
      <c r="AIO599" s="90"/>
      <c r="AIP599" s="90"/>
      <c r="AIQ599" s="90"/>
      <c r="AIR599" s="90"/>
      <c r="AIS599" s="90"/>
      <c r="AIT599" s="90"/>
      <c r="AIU599" s="90"/>
      <c r="AIV599" s="90"/>
      <c r="AIW599" s="90"/>
      <c r="AIX599" s="90"/>
      <c r="AIY599" s="90"/>
      <c r="AIZ599" s="90"/>
      <c r="AJA599" s="90"/>
      <c r="AJB599" s="90"/>
      <c r="AJC599" s="90"/>
      <c r="AJD599" s="90"/>
      <c r="AJE599" s="90"/>
      <c r="AJF599" s="90"/>
      <c r="AJG599" s="90"/>
      <c r="AJH599" s="90"/>
      <c r="AJI599" s="90"/>
      <c r="AJJ599" s="90"/>
      <c r="AJK599" s="90"/>
      <c r="AJL599" s="90"/>
      <c r="AJM599" s="90"/>
      <c r="AJN599" s="90"/>
      <c r="AJO599" s="90"/>
      <c r="AJP599" s="90"/>
      <c r="AJQ599" s="90"/>
      <c r="AJR599" s="90"/>
      <c r="AJS599" s="90"/>
      <c r="AJT599" s="90"/>
      <c r="AJU599" s="90"/>
      <c r="AJV599" s="90"/>
      <c r="AJW599" s="90"/>
      <c r="AJX599" s="90"/>
      <c r="AJY599" s="90"/>
      <c r="AJZ599" s="90"/>
      <c r="AKA599" s="90"/>
      <c r="AKB599" s="90"/>
      <c r="AKC599" s="90"/>
      <c r="AKD599" s="90"/>
      <c r="AKE599" s="90"/>
      <c r="AKF599" s="90"/>
      <c r="AKG599" s="90"/>
      <c r="AKH599" s="90"/>
      <c r="AKI599" s="90"/>
      <c r="AKJ599" s="90"/>
      <c r="AKK599" s="90"/>
      <c r="AKL599" s="90"/>
      <c r="AKM599" s="90"/>
      <c r="AKN599" s="90"/>
      <c r="AKO599" s="90"/>
      <c r="AKP599" s="90"/>
      <c r="AKQ599" s="90"/>
      <c r="AKR599" s="90"/>
      <c r="AKS599" s="90"/>
      <c r="AKT599" s="90"/>
      <c r="AKU599" s="90"/>
      <c r="AKV599" s="90"/>
      <c r="AKW599" s="90"/>
      <c r="AKX599" s="90"/>
      <c r="AKY599" s="90"/>
      <c r="AKZ599" s="90"/>
      <c r="ALA599" s="90"/>
      <c r="ALB599" s="90"/>
      <c r="ALC599" s="90"/>
      <c r="ALD599" s="90"/>
      <c r="ALE599" s="90"/>
      <c r="ALF599" s="90"/>
      <c r="ALG599" s="90"/>
      <c r="ALH599" s="90"/>
      <c r="ALI599" s="90"/>
      <c r="ALJ599" s="90"/>
      <c r="ALK599" s="90"/>
      <c r="ALL599" s="90"/>
      <c r="ALM599" s="90"/>
      <c r="ALN599" s="90"/>
      <c r="ALO599" s="90"/>
      <c r="ALP599" s="90"/>
      <c r="ALQ599" s="90"/>
      <c r="ALR599" s="90"/>
      <c r="ALS599" s="90"/>
      <c r="ALT599" s="90"/>
      <c r="ALU599" s="90"/>
      <c r="ALV599" s="90"/>
      <c r="ALW599" s="90"/>
      <c r="ALX599" s="90"/>
      <c r="ALY599" s="90"/>
      <c r="ALZ599" s="90"/>
      <c r="AMA599" s="90"/>
      <c r="AMB599" s="90"/>
      <c r="AMC599" s="90"/>
      <c r="AMD599" s="90"/>
      <c r="AME599" s="90"/>
      <c r="AMF599" s="90"/>
      <c r="AMG599" s="90"/>
      <c r="AMH599" s="90"/>
    </row>
    <row r="600" spans="1:1022" ht="138.75" customHeight="1">
      <c r="A600" s="430">
        <v>164</v>
      </c>
      <c r="B600" s="433" t="s">
        <v>712</v>
      </c>
      <c r="C600" s="367"/>
      <c r="D600" s="433" t="s">
        <v>81</v>
      </c>
      <c r="E600" s="433" t="s">
        <v>82</v>
      </c>
      <c r="F600" s="427"/>
      <c r="G600" s="424"/>
      <c r="H600" s="368"/>
      <c r="I600" s="425"/>
      <c r="J600" s="136" t="s">
        <v>735</v>
      </c>
      <c r="K600" s="137" t="s">
        <v>2560</v>
      </c>
      <c r="L600" s="425"/>
      <c r="M600" s="425"/>
      <c r="N600" s="426"/>
      <c r="O600" s="369"/>
      <c r="P600" s="391"/>
      <c r="Q600" s="385"/>
      <c r="R600" s="393"/>
      <c r="S600" s="394"/>
      <c r="T600" s="385"/>
      <c r="U600" s="404"/>
      <c r="V600" s="136" t="s">
        <v>112</v>
      </c>
      <c r="W600" s="116" t="s">
        <v>2561</v>
      </c>
      <c r="X600" s="117" t="s">
        <v>2562</v>
      </c>
      <c r="Y600" s="118" t="s">
        <v>94</v>
      </c>
      <c r="Z600" s="119" t="s">
        <v>95</v>
      </c>
      <c r="AA600" s="120" t="str">
        <f t="shared" si="774"/>
        <v>Probabilidad</v>
      </c>
      <c r="AB600" s="121" t="s">
        <v>727</v>
      </c>
      <c r="AC600" s="121" t="s">
        <v>728</v>
      </c>
      <c r="AD600" s="122" t="str">
        <f t="shared" si="772"/>
        <v>40%</v>
      </c>
      <c r="AE600" s="121" t="s">
        <v>729</v>
      </c>
      <c r="AF600" s="121" t="s">
        <v>809</v>
      </c>
      <c r="AG600" s="121" t="s">
        <v>955</v>
      </c>
      <c r="AH600" s="123">
        <f>IFERROR(IF(AND(AA599="Probabilidad",AA600="Probabilidad"),(AI599-(+AI599*AD600)),IF(AND(AA600="Probabilidad",AA599="Impacto"),(AI599-(+AI599*AD600)),IF(AA600="Impacto",AI599,""))),"")</f>
        <v>0.216</v>
      </c>
      <c r="AI600" s="122">
        <f t="shared" si="773"/>
        <v>0.216</v>
      </c>
      <c r="AJ600" s="387"/>
      <c r="AK600" s="388"/>
      <c r="AL600" s="124">
        <f t="shared" si="818"/>
        <v>0.4</v>
      </c>
      <c r="AM600" s="389"/>
      <c r="AN600" s="388"/>
      <c r="AO600" s="384"/>
      <c r="AP600" s="367"/>
      <c r="AQ600" s="120" t="s">
        <v>118</v>
      </c>
      <c r="AR600" s="134" t="s">
        <v>94</v>
      </c>
      <c r="AS600" s="134" t="s">
        <v>94</v>
      </c>
      <c r="AT600" s="134" t="s">
        <v>94</v>
      </c>
      <c r="AU600" s="134" t="s">
        <v>94</v>
      </c>
      <c r="AV600" s="371"/>
      <c r="AW600" s="142" t="s">
        <v>112</v>
      </c>
      <c r="AX600" s="253" t="s">
        <v>2866</v>
      </c>
      <c r="AY600" s="271" t="s">
        <v>3083</v>
      </c>
      <c r="AZ600" s="271" t="s">
        <v>3082</v>
      </c>
      <c r="BA600" s="143" t="s">
        <v>118</v>
      </c>
      <c r="BB600" s="258"/>
      <c r="BC600" s="258" t="s">
        <v>94</v>
      </c>
      <c r="BD600" s="258" t="s">
        <v>94</v>
      </c>
      <c r="BE600" s="373"/>
      <c r="BF600" s="373"/>
      <c r="BG600" s="373"/>
      <c r="BH600" s="131"/>
      <c r="BI600" s="90"/>
    </row>
    <row r="601" spans="1:1022" ht="118.5" customHeight="1">
      <c r="A601" s="430">
        <v>164</v>
      </c>
      <c r="B601" s="433" t="s">
        <v>712</v>
      </c>
      <c r="C601" s="367"/>
      <c r="D601" s="433" t="s">
        <v>81</v>
      </c>
      <c r="E601" s="433" t="s">
        <v>82</v>
      </c>
      <c r="F601" s="427"/>
      <c r="G601" s="424"/>
      <c r="H601" s="368"/>
      <c r="I601" s="425"/>
      <c r="J601" s="136" t="s">
        <v>741</v>
      </c>
      <c r="K601" s="137" t="s">
        <v>2563</v>
      </c>
      <c r="L601" s="425"/>
      <c r="M601" s="425"/>
      <c r="N601" s="426"/>
      <c r="O601" s="369"/>
      <c r="P601" s="391"/>
      <c r="Q601" s="385"/>
      <c r="R601" s="393"/>
      <c r="S601" s="394"/>
      <c r="T601" s="385"/>
      <c r="U601" s="404"/>
      <c r="V601" s="136" t="s">
        <v>124</v>
      </c>
      <c r="W601" s="116" t="s">
        <v>2564</v>
      </c>
      <c r="X601" s="117" t="s">
        <v>2565</v>
      </c>
      <c r="Y601" s="118" t="s">
        <v>2558</v>
      </c>
      <c r="Z601" s="119" t="s">
        <v>95</v>
      </c>
      <c r="AA601" s="120" t="str">
        <f t="shared" si="774"/>
        <v>Probabilidad</v>
      </c>
      <c r="AB601" s="121" t="s">
        <v>740</v>
      </c>
      <c r="AC601" s="121" t="s">
        <v>728</v>
      </c>
      <c r="AD601" s="122" t="str">
        <f t="shared" si="772"/>
        <v>30%</v>
      </c>
      <c r="AE601" s="121" t="s">
        <v>729</v>
      </c>
      <c r="AF601" s="121" t="s">
        <v>730</v>
      </c>
      <c r="AG601" s="121" t="s">
        <v>731</v>
      </c>
      <c r="AH601" s="123">
        <f t="shared" ref="AH601:AH605" si="828">IFERROR(IF(AND(AA600="Probabilidad",AA601="Probabilidad"),(AI600-(+AI600*AD601)),IF(AND(AA601="Probabilidad",AA600="Impacto"),(AI600-(+AI600*AD601)),IF(AA601="Impacto",AI600,""))),"")</f>
        <v>0.1512</v>
      </c>
      <c r="AI601" s="122">
        <f t="shared" si="773"/>
        <v>0.1512</v>
      </c>
      <c r="AJ601" s="387"/>
      <c r="AK601" s="388"/>
      <c r="AL601" s="124">
        <f t="shared" si="818"/>
        <v>0.4</v>
      </c>
      <c r="AM601" s="389"/>
      <c r="AN601" s="388"/>
      <c r="AO601" s="384"/>
      <c r="AP601" s="367"/>
      <c r="AQ601" s="120" t="s">
        <v>128</v>
      </c>
      <c r="AR601" s="134" t="s">
        <v>94</v>
      </c>
      <c r="AS601" s="134" t="s">
        <v>94</v>
      </c>
      <c r="AT601" s="134" t="s">
        <v>94</v>
      </c>
      <c r="AU601" s="134" t="s">
        <v>94</v>
      </c>
      <c r="AV601" s="371"/>
      <c r="AW601" s="142" t="s">
        <v>124</v>
      </c>
      <c r="AX601" s="253" t="s">
        <v>2866</v>
      </c>
      <c r="AY601" s="271" t="s">
        <v>3084</v>
      </c>
      <c r="AZ601" s="271" t="s">
        <v>3082</v>
      </c>
      <c r="BA601" s="143" t="s">
        <v>128</v>
      </c>
      <c r="BB601" s="258"/>
      <c r="BC601" s="258" t="s">
        <v>94</v>
      </c>
      <c r="BD601" s="258" t="s">
        <v>94</v>
      </c>
      <c r="BE601" s="373"/>
      <c r="BF601" s="373"/>
      <c r="BG601" s="373"/>
      <c r="BH601" s="131"/>
      <c r="BI601" s="90"/>
    </row>
    <row r="602" spans="1:1022" ht="126.75" customHeight="1">
      <c r="A602" s="430">
        <v>164</v>
      </c>
      <c r="B602" s="433" t="s">
        <v>712</v>
      </c>
      <c r="C602" s="367"/>
      <c r="D602" s="433" t="s">
        <v>81</v>
      </c>
      <c r="E602" s="433" t="s">
        <v>82</v>
      </c>
      <c r="F602" s="427"/>
      <c r="G602" s="424"/>
      <c r="H602" s="368"/>
      <c r="I602" s="425"/>
      <c r="J602" s="136" t="s">
        <v>749</v>
      </c>
      <c r="K602" s="137" t="s">
        <v>2566</v>
      </c>
      <c r="L602" s="425"/>
      <c r="M602" s="425"/>
      <c r="N602" s="426"/>
      <c r="O602" s="369"/>
      <c r="P602" s="391"/>
      <c r="Q602" s="385"/>
      <c r="R602" s="393"/>
      <c r="S602" s="394"/>
      <c r="T602" s="385"/>
      <c r="U602" s="404"/>
      <c r="V602" s="136" t="s">
        <v>131</v>
      </c>
      <c r="W602" s="116" t="s">
        <v>2567</v>
      </c>
      <c r="X602" s="117" t="s">
        <v>2568</v>
      </c>
      <c r="Y602" s="118" t="s">
        <v>2558</v>
      </c>
      <c r="Z602" s="119" t="s">
        <v>95</v>
      </c>
      <c r="AA602" s="120" t="str">
        <f t="shared" si="774"/>
        <v>Probabilidad</v>
      </c>
      <c r="AB602" s="121" t="s">
        <v>740</v>
      </c>
      <c r="AC602" s="121" t="s">
        <v>728</v>
      </c>
      <c r="AD602" s="122" t="str">
        <f t="shared" si="772"/>
        <v>30%</v>
      </c>
      <c r="AE602" s="121" t="s">
        <v>729</v>
      </c>
      <c r="AF602" s="121" t="s">
        <v>730</v>
      </c>
      <c r="AG602" s="121" t="s">
        <v>731</v>
      </c>
      <c r="AH602" s="123">
        <f t="shared" si="828"/>
        <v>0.10584</v>
      </c>
      <c r="AI602" s="122">
        <f t="shared" si="773"/>
        <v>0.10584</v>
      </c>
      <c r="AJ602" s="387"/>
      <c r="AK602" s="388"/>
      <c r="AL602" s="124">
        <f t="shared" si="818"/>
        <v>0.4</v>
      </c>
      <c r="AM602" s="389"/>
      <c r="AN602" s="388"/>
      <c r="AO602" s="384"/>
      <c r="AP602" s="367"/>
      <c r="AQ602" s="120" t="s">
        <v>136</v>
      </c>
      <c r="AR602" s="134" t="s">
        <v>94</v>
      </c>
      <c r="AS602" s="134" t="s">
        <v>94</v>
      </c>
      <c r="AT602" s="134" t="s">
        <v>94</v>
      </c>
      <c r="AU602" s="134" t="s">
        <v>94</v>
      </c>
      <c r="AV602" s="371"/>
      <c r="AW602" s="142" t="s">
        <v>131</v>
      </c>
      <c r="AX602" s="253" t="s">
        <v>2866</v>
      </c>
      <c r="AY602" s="271" t="s">
        <v>3085</v>
      </c>
      <c r="AZ602" s="271" t="s">
        <v>3082</v>
      </c>
      <c r="BA602" s="143" t="s">
        <v>136</v>
      </c>
      <c r="BB602" s="258"/>
      <c r="BC602" s="258" t="s">
        <v>94</v>
      </c>
      <c r="BD602" s="258" t="s">
        <v>94</v>
      </c>
      <c r="BE602" s="373"/>
      <c r="BF602" s="373"/>
      <c r="BG602" s="373"/>
      <c r="BH602" s="131"/>
      <c r="BI602" s="90"/>
    </row>
    <row r="603" spans="1:1022" ht="124.5" customHeight="1">
      <c r="A603" s="430">
        <v>164</v>
      </c>
      <c r="B603" s="433" t="s">
        <v>712</v>
      </c>
      <c r="C603" s="367"/>
      <c r="D603" s="433" t="s">
        <v>81</v>
      </c>
      <c r="E603" s="433" t="s">
        <v>82</v>
      </c>
      <c r="F603" s="427"/>
      <c r="G603" s="424"/>
      <c r="H603" s="368"/>
      <c r="I603" s="425"/>
      <c r="J603" s="136" t="s">
        <v>756</v>
      </c>
      <c r="K603" s="137" t="s">
        <v>2569</v>
      </c>
      <c r="L603" s="425"/>
      <c r="M603" s="425"/>
      <c r="N603" s="426"/>
      <c r="O603" s="369"/>
      <c r="P603" s="391"/>
      <c r="Q603" s="385"/>
      <c r="R603" s="393"/>
      <c r="S603" s="394"/>
      <c r="T603" s="385"/>
      <c r="U603" s="404"/>
      <c r="V603" s="136" t="s">
        <v>139</v>
      </c>
      <c r="W603" s="116" t="s">
        <v>2570</v>
      </c>
      <c r="X603" s="117" t="s">
        <v>2571</v>
      </c>
      <c r="Y603" s="118" t="s">
        <v>1735</v>
      </c>
      <c r="Z603" s="119" t="s">
        <v>95</v>
      </c>
      <c r="AA603" s="120" t="str">
        <f t="shared" si="774"/>
        <v>Probabilidad</v>
      </c>
      <c r="AB603" s="121" t="s">
        <v>740</v>
      </c>
      <c r="AC603" s="121" t="s">
        <v>728</v>
      </c>
      <c r="AD603" s="122" t="str">
        <f t="shared" si="772"/>
        <v>30%</v>
      </c>
      <c r="AE603" s="121" t="s">
        <v>729</v>
      </c>
      <c r="AF603" s="121" t="s">
        <v>730</v>
      </c>
      <c r="AG603" s="121" t="s">
        <v>731</v>
      </c>
      <c r="AH603" s="123">
        <f t="shared" si="828"/>
        <v>7.4088000000000001E-2</v>
      </c>
      <c r="AI603" s="122">
        <f t="shared" si="773"/>
        <v>7.4088000000000001E-2</v>
      </c>
      <c r="AJ603" s="387"/>
      <c r="AK603" s="388"/>
      <c r="AL603" s="124">
        <f t="shared" si="818"/>
        <v>0.4</v>
      </c>
      <c r="AM603" s="389"/>
      <c r="AN603" s="388"/>
      <c r="AO603" s="384"/>
      <c r="AP603" s="367"/>
      <c r="AQ603" s="120" t="s">
        <v>145</v>
      </c>
      <c r="AR603" s="134" t="s">
        <v>94</v>
      </c>
      <c r="AS603" s="134" t="s">
        <v>94</v>
      </c>
      <c r="AT603" s="134" t="s">
        <v>94</v>
      </c>
      <c r="AU603" s="134" t="s">
        <v>94</v>
      </c>
      <c r="AV603" s="371"/>
      <c r="AW603" s="142" t="s">
        <v>139</v>
      </c>
      <c r="AX603" s="253" t="s">
        <v>2866</v>
      </c>
      <c r="AY603" s="271" t="s">
        <v>3086</v>
      </c>
      <c r="AZ603" s="271" t="s">
        <v>3082</v>
      </c>
      <c r="BA603" s="143" t="s">
        <v>145</v>
      </c>
      <c r="BB603" s="258"/>
      <c r="BC603" s="258" t="s">
        <v>94</v>
      </c>
      <c r="BD603" s="258" t="s">
        <v>94</v>
      </c>
      <c r="BE603" s="373"/>
      <c r="BF603" s="373"/>
      <c r="BG603" s="373"/>
      <c r="BH603" s="131"/>
      <c r="BI603" s="90"/>
    </row>
    <row r="604" spans="1:1022" ht="182.25" customHeight="1">
      <c r="A604" s="430">
        <v>164</v>
      </c>
      <c r="B604" s="433" t="s">
        <v>712</v>
      </c>
      <c r="C604" s="367"/>
      <c r="D604" s="433" t="s">
        <v>81</v>
      </c>
      <c r="E604" s="433" t="s">
        <v>82</v>
      </c>
      <c r="F604" s="427"/>
      <c r="G604" s="424"/>
      <c r="H604" s="368"/>
      <c r="I604" s="425"/>
      <c r="J604" s="136" t="s">
        <v>757</v>
      </c>
      <c r="K604" s="137"/>
      <c r="L604" s="425"/>
      <c r="M604" s="425"/>
      <c r="N604" s="426"/>
      <c r="O604" s="369"/>
      <c r="P604" s="391"/>
      <c r="Q604" s="385"/>
      <c r="R604" s="393"/>
      <c r="S604" s="394"/>
      <c r="T604" s="385"/>
      <c r="U604" s="404"/>
      <c r="V604" s="136" t="s">
        <v>150</v>
      </c>
      <c r="W604" s="116"/>
      <c r="X604" s="117"/>
      <c r="Y604" s="118"/>
      <c r="Z604" s="116"/>
      <c r="AA604" s="120" t="str">
        <f t="shared" si="774"/>
        <v/>
      </c>
      <c r="AB604" s="121"/>
      <c r="AC604" s="121"/>
      <c r="AD604" s="122" t="str">
        <f t="shared" si="772"/>
        <v/>
      </c>
      <c r="AE604" s="121"/>
      <c r="AF604" s="121"/>
      <c r="AG604" s="121"/>
      <c r="AH604" s="123" t="str">
        <f t="shared" si="828"/>
        <v/>
      </c>
      <c r="AI604" s="122" t="str">
        <f t="shared" si="773"/>
        <v/>
      </c>
      <c r="AJ604" s="387"/>
      <c r="AK604" s="388"/>
      <c r="AL604" s="124" t="str">
        <f t="shared" si="818"/>
        <v/>
      </c>
      <c r="AM604" s="389"/>
      <c r="AN604" s="388"/>
      <c r="AO604" s="384"/>
      <c r="AP604" s="367"/>
      <c r="AQ604" s="120" t="s">
        <v>155</v>
      </c>
      <c r="AR604" s="119"/>
      <c r="AS604" s="119"/>
      <c r="AT604" s="126"/>
      <c r="AU604" s="119"/>
      <c r="AV604" s="371"/>
      <c r="AW604" s="142" t="s">
        <v>150</v>
      </c>
      <c r="AX604" s="128"/>
      <c r="AY604" s="129"/>
      <c r="AZ604" s="130"/>
      <c r="BA604" s="143" t="s">
        <v>155</v>
      </c>
      <c r="BB604" s="128"/>
      <c r="BC604" s="128"/>
      <c r="BD604" s="128"/>
      <c r="BE604" s="373"/>
      <c r="BF604" s="373"/>
      <c r="BG604" s="373"/>
      <c r="BH604" s="131"/>
      <c r="BI604" s="90"/>
    </row>
    <row r="605" spans="1:1022" ht="23.1" customHeight="1">
      <c r="A605" s="431">
        <v>164</v>
      </c>
      <c r="B605" s="434" t="s">
        <v>712</v>
      </c>
      <c r="C605" s="367"/>
      <c r="D605" s="434" t="s">
        <v>81</v>
      </c>
      <c r="E605" s="434" t="s">
        <v>82</v>
      </c>
      <c r="F605" s="427"/>
      <c r="G605" s="424"/>
      <c r="H605" s="368"/>
      <c r="I605" s="425"/>
      <c r="J605" s="136" t="s">
        <v>758</v>
      </c>
      <c r="K605" s="137"/>
      <c r="L605" s="425"/>
      <c r="M605" s="425"/>
      <c r="N605" s="426"/>
      <c r="O605" s="369"/>
      <c r="P605" s="392"/>
      <c r="Q605" s="385"/>
      <c r="R605" s="393"/>
      <c r="S605" s="394"/>
      <c r="T605" s="385"/>
      <c r="U605" s="405"/>
      <c r="V605" s="136" t="s">
        <v>161</v>
      </c>
      <c r="W605" s="116"/>
      <c r="X605" s="117"/>
      <c r="Y605" s="118"/>
      <c r="Z605" s="116"/>
      <c r="AA605" s="120" t="str">
        <f t="shared" si="774"/>
        <v/>
      </c>
      <c r="AB605" s="121"/>
      <c r="AC605" s="121"/>
      <c r="AD605" s="122" t="str">
        <f t="shared" si="772"/>
        <v/>
      </c>
      <c r="AE605" s="121"/>
      <c r="AF605" s="121"/>
      <c r="AG605" s="121"/>
      <c r="AH605" s="123" t="str">
        <f t="shared" si="828"/>
        <v/>
      </c>
      <c r="AI605" s="122" t="str">
        <f t="shared" si="773"/>
        <v/>
      </c>
      <c r="AJ605" s="387"/>
      <c r="AK605" s="388"/>
      <c r="AL605" s="124" t="str">
        <f t="shared" si="818"/>
        <v/>
      </c>
      <c r="AM605" s="389"/>
      <c r="AN605" s="388"/>
      <c r="AO605" s="384"/>
      <c r="AP605" s="367"/>
      <c r="AQ605" s="120" t="s">
        <v>162</v>
      </c>
      <c r="AR605" s="119"/>
      <c r="AS605" s="119"/>
      <c r="AT605" s="126"/>
      <c r="AU605" s="119"/>
      <c r="AV605" s="372"/>
      <c r="AW605" s="142" t="s">
        <v>161</v>
      </c>
      <c r="AX605" s="128"/>
      <c r="AY605" s="129"/>
      <c r="AZ605" s="130"/>
      <c r="BA605" s="143" t="s">
        <v>162</v>
      </c>
      <c r="BB605" s="128"/>
      <c r="BC605" s="128"/>
      <c r="BD605" s="128"/>
      <c r="BE605" s="373"/>
      <c r="BF605" s="373"/>
      <c r="BG605" s="373"/>
      <c r="BH605" s="131"/>
    </row>
    <row r="606" spans="1:1022" s="144" customFormat="1" ht="86.25" customHeight="1">
      <c r="A606" s="429">
        <v>165</v>
      </c>
      <c r="B606" s="432" t="s">
        <v>712</v>
      </c>
      <c r="C606" s="367" t="s">
        <v>1763</v>
      </c>
      <c r="D606" s="432" t="s">
        <v>81</v>
      </c>
      <c r="E606" s="432" t="s">
        <v>1932</v>
      </c>
      <c r="F606" s="427" t="s">
        <v>1933</v>
      </c>
      <c r="G606" s="424" t="s">
        <v>2572</v>
      </c>
      <c r="H606" s="368" t="str">
        <f>IF(B606="Seguridad_Información","Posibilidad de "&amp;C606&amp;"con "&amp;M606&amp;" "&amp;"por"&amp;" "&amp;I606&amp;" "&amp;"debido a"&amp;" "&amp;L606,"Posibilidad de"&amp;" "&amp;M606&amp;" "&amp;"por"&amp;" "&amp;I606&amp;" debido a"&amp;" "&amp;L606)</f>
        <v>Posibilidad de Afectación Económica y Reputacional por diseñar o implementar el Programa de Bienestar Social sin atender las necesidades de la empresa debido a falta de seguimiento y control en el proceso.</v>
      </c>
      <c r="I606" s="425" t="s">
        <v>2573</v>
      </c>
      <c r="J606" s="136" t="s">
        <v>717</v>
      </c>
      <c r="K606" s="137" t="s">
        <v>2574</v>
      </c>
      <c r="L606" s="425" t="s">
        <v>2575</v>
      </c>
      <c r="M606" s="425" t="s">
        <v>763</v>
      </c>
      <c r="N606" s="426" t="s">
        <v>2576</v>
      </c>
      <c r="O606" s="369" t="s">
        <v>722</v>
      </c>
      <c r="P606" s="390" t="str">
        <f>IF(OR($O606=[3]Tabla_Probabilidad!$D$30,$O606=[3]Tabla_Probabilidad!$D$32,$O606=[3]Tabla_Probabilidad!$J$32),"Muy Baja",IF(OR($O606=[3]Tabla_Probabilidad!$E$30,$O606=[3]Tabla_Probabilidad!$E$32,$O606=[3]Tabla_Probabilidad!$K$32),"Baja",IF(OR($O606=[3]Tabla_Probabilidad!$F$30,$O606=[3]Tabla_Probabilidad!$F$32,$O606=[3]Tabla_Probabilidad!$L$32),"Media",IF(OR($O606=[3]Tabla_Probabilidad!$G$30,$O606=[3]Tabla_Probabilidad!$G$32,$O606=[3]Tabla_Probabilidad!$M$32),"Alta",IF(OR($O606=[3]Tabla_Probabilidad!$H$30,$O606=[3]Tabla_Probabilidad!$H$32,$O606=[3]Tabla_Probabilidad!$N$32),"Muy Alta","")))))</f>
        <v>Media</v>
      </c>
      <c r="Q606" s="385">
        <f t="shared" ref="Q606" si="829">IF(P606="","",IF(P606="Muy Baja",0.2,IF(P606="Baja",0.4,IF(P606="Media",0.6,IF(P606="Alta",0.8,IF(P606="Muy Alta",1,))))))</f>
        <v>0.6</v>
      </c>
      <c r="R606" s="393" t="s">
        <v>723</v>
      </c>
      <c r="S606" s="394" t="str">
        <f>IF(OR($R606=[3]Tabla_Impacto!$D$24,$R606=[3]Tabla_Impacto!$D$27,$R606=[3]Tabla_Impacto!$J$24,$R606=[3]Tabla_Impacto!$P$26,$R606=[3]Tabla_Impacto!$V$26,$R606=[3]Tabla_Impacto!$AB$26),"Leve",IF(OR($R606=[3]Tabla_Impacto!$E$24,$R606=[3]Tabla_Impacto!$E$27,$R606=[3]Tabla_Impacto!$K$24,$R606=[3]Tabla_Impacto!$Q$26,$R606=[3]Tabla_Impacto!$W$26,$R606=[3]Tabla_Impacto!$AC$26),"Menor",IF(OR($R606=[3]Tabla_Impacto!$F$24,$R606=[3]Tabla_Impacto!$F$27,$R606=[3]Tabla_Impacto!$L$24,$R606=[3]Tabla_Impacto!$R$26,$R606=[3]Tabla_Impacto!$X$26,$R606=[3]Tabla_Impacto!$AD$26),"Moderado",IF(OR($R606=[3]Tabla_Impacto!$G$24,$R606=[3]Tabla_Impacto!$G$27,$R606=[3]Tabla_Impacto!$M$24,$R606=[3]Tabla_Impacto!$S$26,$R606=[3]Tabla_Impacto!$Y$26,$R606=[3]Tabla_Impacto!$AE$26),"Mayor",IF(OR($R606=[3]Tabla_Impacto!$H$24,$R606=[3]Tabla_Impacto!$H$27,$R606=[3]Tabla_Impacto!$N$24,$R606=[3]Tabla_Impacto!$T$26,$R606=[3]Tabla_Impacto!$Z$26,$R606=[3]Tabla_Impacto!$AF$26),"Catastrófico","")))))</f>
        <v>Moderado</v>
      </c>
      <c r="T606" s="385">
        <f t="shared" ref="T606" si="830">IF(S606="","",IF(S606="Leve",0.2,IF(S606="Menor",0.4,IF(S606="Moderado",0.6,IF(S606="Mayor",0.8,IF(S606="Catastrófico",1,))))))</f>
        <v>0.6</v>
      </c>
      <c r="U606" s="386" t="str">
        <f t="shared" ref="U606" si="831">IF(OR(AND(P606="Muy Baja",S606="Leve"),AND(P606="Muy Baja",S606="Menor"),AND(P606="Baja",S606="Leve")),"Bajo",IF(OR(AND(P606="Muy baja",S606="Moderado"),AND(P606="Baja",S606="Menor"),AND(P606="Baja",S606="Moderado"),AND(P606="Media",S606="Leve"),AND(P606="Media",S606="Menor"),AND(P606="Media",S606="Moderado"),AND(P606="Alta",S606="Leve"),AND(P606="Alta",S606="Menor")),"Moderado",IF(OR(AND(P606="Muy Baja",S606="Mayor"),AND(P606="Baja",S606="Mayor"),AND(P606="Media",S606="Mayor"),AND(P606="Alta",S606="Moderado"),AND(P606="Alta",S606="Mayor"),AND(P606="Muy Alta",S606="Leve"),AND(P606="Muy Alta",S606="Menor"),AND(P606="Muy Alta",S606="Moderado"),AND(P606="Muy Alta",S606="Mayor")),"Alto",IF(OR(AND(P606="Muy Baja",S606="Catastrófico"),AND(P606="Baja",S606="Catastrófico"),AND(P606="Media",S606="Catastrófico"),AND(P606="Alta",S606="Catastrófico"),AND(P606="Muy Alta",S606="Catastrófico")),"Extremo",""))))</f>
        <v>Moderado</v>
      </c>
      <c r="V606" s="136" t="s">
        <v>91</v>
      </c>
      <c r="W606" s="116" t="s">
        <v>2577</v>
      </c>
      <c r="X606" s="117" t="s">
        <v>2578</v>
      </c>
      <c r="Y606" s="118" t="s">
        <v>2579</v>
      </c>
      <c r="Z606" s="119" t="s">
        <v>95</v>
      </c>
      <c r="AA606" s="120" t="str">
        <f t="shared" si="774"/>
        <v>Probabilidad</v>
      </c>
      <c r="AB606" s="121" t="s">
        <v>727</v>
      </c>
      <c r="AC606" s="121" t="s">
        <v>728</v>
      </c>
      <c r="AD606" s="122" t="str">
        <f t="shared" si="772"/>
        <v>40%</v>
      </c>
      <c r="AE606" s="121" t="s">
        <v>729</v>
      </c>
      <c r="AF606" s="121" t="s">
        <v>730</v>
      </c>
      <c r="AG606" s="121" t="s">
        <v>731</v>
      </c>
      <c r="AH606" s="123">
        <f>IFERROR(IF(AA606="Probabilidad",(Q606-(+Q606*AD606)),IF(AA606="Impacto",Q606,"")),"")</f>
        <v>0.36</v>
      </c>
      <c r="AI606" s="122">
        <f t="shared" si="773"/>
        <v>0.36</v>
      </c>
      <c r="AJ606" s="387" t="str">
        <f t="shared" ref="AJ606" si="832">IFERROR(IF(AK606="","",IF(AK606&lt;=0.2,"Muy Baja",IF(AK606&lt;=0.4,"Baja",IF(AK606&lt;=0.6,"Media",IF(AK606&lt;=0.8,"Alta","Muy Alta"))))),"")</f>
        <v>Muy Baja</v>
      </c>
      <c r="AK606" s="388">
        <f t="shared" ref="AK606" si="833">IFERROR(LOOKUP(MAX(AI606:AI612)+1,(AI606:AI612)),"")</f>
        <v>3.8102400000000002E-2</v>
      </c>
      <c r="AL606" s="124">
        <f>IFERROR(IF(AA606="Impacto",(T606-(+T606*AD606)),IF(AA606="Probabilidad",T606,"")),"")</f>
        <v>0.6</v>
      </c>
      <c r="AM606" s="389" t="str">
        <f t="shared" ref="AM606" si="834">IFERROR(IF(AN606="","",IF(AN606&lt;=0.2,"Leve",IF(AN606&lt;=0.4,"Menor",IF(AN606&lt;=0.6,"Moderado",IF(AN606&lt;=0.8,"Mayor","Catastrófico"))))),"")</f>
        <v>Moderado</v>
      </c>
      <c r="AN606" s="388">
        <f t="shared" ref="AN606" si="835">IFERROR(LOOKUP(MAX(AL606:AL612)+1,(AL606:AL612)),"")</f>
        <v>0.6</v>
      </c>
      <c r="AO606" s="384" t="str">
        <f t="shared" ref="AO606" si="836">IFERROR(IF(OR(AND(AJ606="Muy Baja",AM606="Leve"),AND(AJ606="Muy Baja",AM606="Menor"),AND(AJ606="Baja",AM606="Leve")),"Bajo",IF(OR(AND(AJ606="Muy baja",AM606="Moderado"),AND(AJ606="Baja",AM606="Menor"),AND(AJ606="Baja",AM606="Moderado"),AND(AJ606="Media",AM606="Leve"),AND(AJ606="Media",AM606="Menor"),AND(AJ606="Media",AM606="Moderado"),AND(AJ606="Alta",AM606="Leve"),AND(AJ606="Alta",AM606="Menor")),"Moderado",IF(OR(AND(AJ606="Muy Baja",AM606="Mayor"),AND(AJ606="Baja",AM606="Mayor"),AND(AJ606="Media",AM606="Mayor"),AND(AJ606="Alta",AM606="Moderado"),AND(AJ606="Alta",AM606="Mayor"),AND(AJ606="Muy Alta",AM606="Leve"),AND(AJ606="Muy Alta",AM606="Menor"),AND(AJ606="Muy Alta",AM606="Moderado"),AND(AJ606="Muy Alta",AM606="Mayor")),"Alto",IF(OR(AND(AJ606="Muy Baja",AM606="Catastrófico"),AND(AJ606="Baja",AM606="Catastrófico"),AND(AJ606="Media",AM606="Catastrófico"),AND(AJ606="Alta",AM606="Catastrófico"),AND(AJ606="Muy Alta",AM606="Catastrófico")),"Extremo","")))),"")</f>
        <v>Moderado</v>
      </c>
      <c r="AP606" s="367" t="s">
        <v>104</v>
      </c>
      <c r="AQ606" s="120" t="s">
        <v>105</v>
      </c>
      <c r="AR606" s="119" t="s">
        <v>94</v>
      </c>
      <c r="AS606" s="119" t="s">
        <v>94</v>
      </c>
      <c r="AT606" s="126" t="s">
        <v>94</v>
      </c>
      <c r="AU606" s="127" t="s">
        <v>94</v>
      </c>
      <c r="AV606" s="370" t="s">
        <v>2580</v>
      </c>
      <c r="AW606" s="142" t="s">
        <v>91</v>
      </c>
      <c r="AX606" s="253" t="s">
        <v>2867</v>
      </c>
      <c r="AY606" s="271" t="s">
        <v>3087</v>
      </c>
      <c r="AZ606" s="271" t="s">
        <v>3088</v>
      </c>
      <c r="BA606" s="143" t="s">
        <v>105</v>
      </c>
      <c r="BB606" s="258"/>
      <c r="BC606" s="258" t="s">
        <v>94</v>
      </c>
      <c r="BD606" s="258" t="s">
        <v>94</v>
      </c>
      <c r="BE606" s="373" t="s">
        <v>2891</v>
      </c>
      <c r="BF606" s="373" t="s">
        <v>3264</v>
      </c>
      <c r="BG606" s="373" t="s">
        <v>3264</v>
      </c>
      <c r="BH606" s="131"/>
      <c r="BI606" s="90"/>
      <c r="BJ606" s="90"/>
      <c r="BK606" s="90"/>
      <c r="BL606" s="90"/>
      <c r="BM606" s="90"/>
      <c r="BN606" s="90"/>
      <c r="BO606" s="90"/>
      <c r="BP606" s="90"/>
      <c r="BQ606" s="90"/>
      <c r="BR606" s="90"/>
      <c r="BS606" s="90"/>
      <c r="BT606" s="90"/>
      <c r="BU606" s="90"/>
      <c r="BV606" s="90"/>
      <c r="BW606" s="90"/>
      <c r="BX606" s="90"/>
      <c r="BY606" s="90"/>
      <c r="BZ606" s="90"/>
      <c r="CA606" s="90"/>
      <c r="CB606" s="90"/>
      <c r="CC606" s="90"/>
      <c r="CD606" s="90"/>
      <c r="CE606" s="90"/>
      <c r="CF606" s="90"/>
      <c r="CG606" s="90"/>
      <c r="CH606" s="90"/>
      <c r="CI606" s="90"/>
      <c r="CJ606" s="90"/>
      <c r="CK606" s="90"/>
      <c r="CL606" s="90"/>
      <c r="CM606" s="90"/>
      <c r="CN606" s="90"/>
      <c r="CO606" s="90"/>
      <c r="CP606" s="90"/>
      <c r="CQ606" s="90"/>
      <c r="CR606" s="90"/>
      <c r="CS606" s="90"/>
      <c r="CT606" s="90"/>
      <c r="CU606" s="90"/>
      <c r="CV606" s="90"/>
      <c r="CW606" s="90"/>
      <c r="CX606" s="90"/>
      <c r="CY606" s="90"/>
      <c r="CZ606" s="90"/>
      <c r="DA606" s="90"/>
      <c r="DB606" s="90"/>
      <c r="DC606" s="90"/>
      <c r="DD606" s="90"/>
      <c r="DE606" s="90"/>
      <c r="DF606" s="90"/>
      <c r="DG606" s="90"/>
      <c r="DH606" s="90"/>
      <c r="DI606" s="90"/>
      <c r="DJ606" s="90"/>
      <c r="DK606" s="90"/>
      <c r="DL606" s="90"/>
      <c r="DM606" s="90"/>
      <c r="DN606" s="90"/>
      <c r="DO606" s="90"/>
      <c r="DP606" s="90"/>
      <c r="DQ606" s="90"/>
      <c r="DR606" s="90"/>
      <c r="DS606" s="90"/>
      <c r="DT606" s="90"/>
      <c r="DU606" s="90"/>
      <c r="DV606" s="90"/>
      <c r="DW606" s="90"/>
      <c r="DX606" s="90"/>
      <c r="DY606" s="90"/>
      <c r="DZ606" s="90"/>
      <c r="EA606" s="90"/>
      <c r="EB606" s="90"/>
      <c r="EC606" s="90"/>
      <c r="ED606" s="90"/>
      <c r="EE606" s="90"/>
      <c r="EF606" s="90"/>
      <c r="EG606" s="90"/>
      <c r="EH606" s="90"/>
      <c r="EI606" s="90"/>
      <c r="EJ606" s="90"/>
      <c r="EK606" s="90"/>
      <c r="EL606" s="90"/>
      <c r="EM606" s="90"/>
      <c r="EN606" s="90"/>
      <c r="EO606" s="90"/>
      <c r="EP606" s="90"/>
      <c r="EQ606" s="90"/>
      <c r="ER606" s="90"/>
      <c r="ES606" s="90"/>
      <c r="ET606" s="90"/>
      <c r="EU606" s="90"/>
      <c r="EV606" s="90"/>
      <c r="EW606" s="90"/>
      <c r="EX606" s="90"/>
      <c r="EY606" s="90"/>
      <c r="EZ606" s="90"/>
      <c r="FA606" s="90"/>
      <c r="FB606" s="90"/>
      <c r="FC606" s="90"/>
      <c r="FD606" s="90"/>
      <c r="FE606" s="90"/>
      <c r="FF606" s="90"/>
      <c r="FG606" s="90"/>
      <c r="FH606" s="90"/>
      <c r="FI606" s="90"/>
      <c r="FJ606" s="90"/>
      <c r="FK606" s="90"/>
      <c r="FL606" s="90"/>
      <c r="FM606" s="90"/>
      <c r="FN606" s="90"/>
      <c r="FO606" s="90"/>
      <c r="FP606" s="90"/>
      <c r="FQ606" s="90"/>
      <c r="FR606" s="90"/>
      <c r="FS606" s="90"/>
      <c r="FT606" s="90"/>
      <c r="FU606" s="90"/>
      <c r="FV606" s="90"/>
      <c r="FW606" s="90"/>
      <c r="FX606" s="90"/>
      <c r="FY606" s="90"/>
      <c r="FZ606" s="90"/>
      <c r="GA606" s="90"/>
      <c r="GB606" s="90"/>
      <c r="GC606" s="90"/>
      <c r="GD606" s="90"/>
      <c r="GE606" s="90"/>
      <c r="GF606" s="90"/>
      <c r="GG606" s="90"/>
      <c r="GH606" s="90"/>
      <c r="GI606" s="90"/>
      <c r="GJ606" s="90"/>
      <c r="GK606" s="90"/>
      <c r="GL606" s="90"/>
      <c r="GM606" s="90"/>
      <c r="GN606" s="90"/>
      <c r="GO606" s="90"/>
      <c r="GP606" s="90"/>
      <c r="GQ606" s="90"/>
      <c r="GR606" s="90"/>
      <c r="GS606" s="90"/>
      <c r="GT606" s="90"/>
      <c r="GU606" s="90"/>
      <c r="GV606" s="90"/>
      <c r="GW606" s="90"/>
      <c r="GX606" s="90"/>
      <c r="GY606" s="90"/>
      <c r="GZ606" s="90"/>
      <c r="HA606" s="90"/>
      <c r="HB606" s="90"/>
      <c r="HC606" s="90"/>
      <c r="HD606" s="90"/>
      <c r="HE606" s="90"/>
      <c r="HF606" s="90"/>
      <c r="HG606" s="90"/>
      <c r="HH606" s="90"/>
      <c r="HI606" s="90"/>
      <c r="HJ606" s="90"/>
      <c r="HK606" s="90"/>
      <c r="HL606" s="90"/>
      <c r="HM606" s="90"/>
      <c r="HN606" s="90"/>
      <c r="HO606" s="90"/>
      <c r="HP606" s="90"/>
      <c r="HQ606" s="90"/>
      <c r="HR606" s="90"/>
      <c r="HS606" s="90"/>
      <c r="HT606" s="90"/>
      <c r="HU606" s="90"/>
      <c r="HV606" s="90"/>
      <c r="HW606" s="90"/>
      <c r="HX606" s="90"/>
      <c r="HY606" s="90"/>
      <c r="HZ606" s="90"/>
      <c r="IA606" s="90"/>
      <c r="IB606" s="90"/>
      <c r="IC606" s="90"/>
      <c r="ID606" s="90"/>
      <c r="IE606" s="90"/>
      <c r="IF606" s="90"/>
      <c r="IG606" s="90"/>
      <c r="IH606" s="90"/>
      <c r="II606" s="90"/>
      <c r="IJ606" s="90"/>
      <c r="IK606" s="90"/>
      <c r="IL606" s="90"/>
      <c r="IM606" s="90"/>
      <c r="IN606" s="90"/>
      <c r="IO606" s="90"/>
      <c r="IP606" s="90"/>
      <c r="IQ606" s="90"/>
      <c r="IR606" s="90"/>
      <c r="IS606" s="90"/>
      <c r="IT606" s="90"/>
      <c r="IU606" s="90"/>
      <c r="IV606" s="90"/>
      <c r="IW606" s="90"/>
      <c r="IX606" s="90"/>
      <c r="IY606" s="90"/>
      <c r="IZ606" s="90"/>
      <c r="JA606" s="90"/>
      <c r="JB606" s="90"/>
      <c r="JC606" s="90"/>
      <c r="JD606" s="90"/>
      <c r="JE606" s="90"/>
      <c r="JF606" s="90"/>
      <c r="JG606" s="90"/>
      <c r="JH606" s="90"/>
      <c r="JI606" s="90"/>
      <c r="JJ606" s="90"/>
      <c r="JK606" s="90"/>
      <c r="JL606" s="90"/>
      <c r="JM606" s="90"/>
      <c r="JN606" s="90"/>
      <c r="JO606" s="90"/>
      <c r="JP606" s="90"/>
      <c r="JQ606" s="90"/>
      <c r="JR606" s="90"/>
      <c r="JS606" s="90"/>
      <c r="JT606" s="90"/>
      <c r="JU606" s="90"/>
      <c r="JV606" s="90"/>
      <c r="JW606" s="90"/>
      <c r="JX606" s="90"/>
      <c r="JY606" s="90"/>
      <c r="JZ606" s="90"/>
      <c r="KA606" s="90"/>
      <c r="KB606" s="90"/>
      <c r="KC606" s="90"/>
      <c r="KD606" s="90"/>
      <c r="KE606" s="90"/>
      <c r="KF606" s="90"/>
      <c r="KG606" s="90"/>
      <c r="KH606" s="90"/>
      <c r="KI606" s="90"/>
      <c r="KJ606" s="90"/>
      <c r="KK606" s="90"/>
      <c r="KL606" s="90"/>
      <c r="KM606" s="90"/>
      <c r="KN606" s="90"/>
      <c r="KO606" s="90"/>
      <c r="KP606" s="90"/>
      <c r="KQ606" s="90"/>
      <c r="KR606" s="90"/>
      <c r="KS606" s="90"/>
      <c r="KT606" s="90"/>
      <c r="KU606" s="90"/>
      <c r="KV606" s="90"/>
      <c r="KW606" s="90"/>
      <c r="KX606" s="90"/>
      <c r="KY606" s="90"/>
      <c r="KZ606" s="90"/>
      <c r="LA606" s="90"/>
      <c r="LB606" s="90"/>
      <c r="LC606" s="90"/>
      <c r="LD606" s="90"/>
      <c r="LE606" s="90"/>
      <c r="LF606" s="90"/>
      <c r="LG606" s="90"/>
      <c r="LH606" s="90"/>
      <c r="LI606" s="90"/>
      <c r="LJ606" s="90"/>
      <c r="LK606" s="90"/>
      <c r="LL606" s="90"/>
      <c r="LM606" s="90"/>
      <c r="LN606" s="90"/>
      <c r="LO606" s="90"/>
      <c r="LP606" s="90"/>
      <c r="LQ606" s="90"/>
      <c r="LR606" s="90"/>
      <c r="LS606" s="90"/>
      <c r="LT606" s="90"/>
      <c r="LU606" s="90"/>
      <c r="LV606" s="90"/>
      <c r="LW606" s="90"/>
      <c r="LX606" s="90"/>
      <c r="LY606" s="90"/>
      <c r="LZ606" s="90"/>
      <c r="MA606" s="90"/>
      <c r="MB606" s="90"/>
      <c r="MC606" s="90"/>
      <c r="MD606" s="90"/>
      <c r="ME606" s="90"/>
      <c r="MF606" s="90"/>
      <c r="MG606" s="90"/>
      <c r="MH606" s="90"/>
      <c r="MI606" s="90"/>
      <c r="MJ606" s="90"/>
      <c r="MK606" s="90"/>
      <c r="ML606" s="90"/>
      <c r="MM606" s="90"/>
      <c r="MN606" s="90"/>
      <c r="MO606" s="90"/>
      <c r="MP606" s="90"/>
      <c r="MQ606" s="90"/>
      <c r="MR606" s="90"/>
      <c r="MS606" s="90"/>
      <c r="MT606" s="90"/>
      <c r="MU606" s="90"/>
      <c r="MV606" s="90"/>
      <c r="MW606" s="90"/>
      <c r="MX606" s="90"/>
      <c r="MY606" s="90"/>
      <c r="MZ606" s="90"/>
      <c r="NA606" s="90"/>
      <c r="NB606" s="90"/>
      <c r="NC606" s="90"/>
      <c r="ND606" s="90"/>
      <c r="NE606" s="90"/>
      <c r="NF606" s="90"/>
      <c r="NG606" s="90"/>
      <c r="NH606" s="90"/>
      <c r="NI606" s="90"/>
      <c r="NJ606" s="90"/>
      <c r="NK606" s="90"/>
      <c r="NL606" s="90"/>
      <c r="NM606" s="90"/>
      <c r="NN606" s="90"/>
      <c r="NO606" s="90"/>
      <c r="NP606" s="90"/>
      <c r="NQ606" s="90"/>
      <c r="NR606" s="90"/>
      <c r="NS606" s="90"/>
      <c r="NT606" s="90"/>
      <c r="NU606" s="90"/>
      <c r="NV606" s="90"/>
      <c r="NW606" s="90"/>
      <c r="NX606" s="90"/>
      <c r="NY606" s="90"/>
      <c r="NZ606" s="90"/>
      <c r="OA606" s="90"/>
      <c r="OB606" s="90"/>
      <c r="OC606" s="90"/>
      <c r="OD606" s="90"/>
      <c r="OE606" s="90"/>
      <c r="OF606" s="90"/>
      <c r="OG606" s="90"/>
      <c r="OH606" s="90"/>
      <c r="OI606" s="90"/>
      <c r="OJ606" s="90"/>
      <c r="OK606" s="90"/>
      <c r="OL606" s="90"/>
      <c r="OM606" s="90"/>
      <c r="ON606" s="90"/>
      <c r="OO606" s="90"/>
      <c r="OP606" s="90"/>
      <c r="OQ606" s="90"/>
      <c r="OR606" s="90"/>
      <c r="OS606" s="90"/>
      <c r="OT606" s="90"/>
      <c r="OU606" s="90"/>
      <c r="OV606" s="90"/>
      <c r="OW606" s="90"/>
      <c r="OX606" s="90"/>
      <c r="OY606" s="90"/>
      <c r="OZ606" s="90"/>
      <c r="PA606" s="90"/>
      <c r="PB606" s="90"/>
      <c r="PC606" s="90"/>
      <c r="PD606" s="90"/>
      <c r="PE606" s="90"/>
      <c r="PF606" s="90"/>
      <c r="PG606" s="90"/>
      <c r="PH606" s="90"/>
      <c r="PI606" s="90"/>
      <c r="PJ606" s="90"/>
      <c r="PK606" s="90"/>
      <c r="PL606" s="90"/>
      <c r="PM606" s="90"/>
      <c r="PN606" s="90"/>
      <c r="PO606" s="90"/>
      <c r="PP606" s="90"/>
      <c r="PQ606" s="90"/>
      <c r="PR606" s="90"/>
      <c r="PS606" s="90"/>
      <c r="PT606" s="90"/>
      <c r="PU606" s="90"/>
      <c r="PV606" s="90"/>
      <c r="PW606" s="90"/>
      <c r="PX606" s="90"/>
      <c r="PY606" s="90"/>
      <c r="PZ606" s="90"/>
      <c r="QA606" s="90"/>
      <c r="QB606" s="90"/>
      <c r="QC606" s="90"/>
      <c r="QD606" s="90"/>
      <c r="QE606" s="90"/>
      <c r="QF606" s="90"/>
      <c r="QG606" s="90"/>
      <c r="QH606" s="90"/>
      <c r="QI606" s="90"/>
      <c r="QJ606" s="90"/>
      <c r="QK606" s="90"/>
      <c r="QL606" s="90"/>
      <c r="QM606" s="90"/>
      <c r="QN606" s="90"/>
      <c r="QO606" s="90"/>
      <c r="QP606" s="90"/>
      <c r="QQ606" s="90"/>
      <c r="QR606" s="90"/>
      <c r="QS606" s="90"/>
      <c r="QT606" s="90"/>
      <c r="QU606" s="90"/>
      <c r="QV606" s="90"/>
      <c r="QW606" s="90"/>
      <c r="QX606" s="90"/>
      <c r="QY606" s="90"/>
      <c r="QZ606" s="90"/>
      <c r="RA606" s="90"/>
      <c r="RB606" s="90"/>
      <c r="RC606" s="90"/>
      <c r="RD606" s="90"/>
      <c r="RE606" s="90"/>
      <c r="RF606" s="90"/>
      <c r="RG606" s="90"/>
      <c r="RH606" s="90"/>
      <c r="RI606" s="90"/>
      <c r="RJ606" s="90"/>
      <c r="RK606" s="90"/>
      <c r="RL606" s="90"/>
      <c r="RM606" s="90"/>
      <c r="RN606" s="90"/>
      <c r="RO606" s="90"/>
      <c r="RP606" s="90"/>
      <c r="RQ606" s="90"/>
      <c r="RR606" s="90"/>
      <c r="RS606" s="90"/>
      <c r="RT606" s="90"/>
      <c r="RU606" s="90"/>
      <c r="RV606" s="90"/>
      <c r="RW606" s="90"/>
      <c r="RX606" s="90"/>
      <c r="RY606" s="90"/>
      <c r="RZ606" s="90"/>
      <c r="SA606" s="90"/>
      <c r="SB606" s="90"/>
      <c r="SC606" s="90"/>
      <c r="SD606" s="90"/>
      <c r="SE606" s="90"/>
      <c r="SF606" s="90"/>
      <c r="SG606" s="90"/>
      <c r="SH606" s="90"/>
      <c r="SI606" s="90"/>
      <c r="SJ606" s="90"/>
      <c r="SK606" s="90"/>
      <c r="SL606" s="90"/>
      <c r="SM606" s="90"/>
      <c r="SN606" s="90"/>
      <c r="SO606" s="90"/>
      <c r="SP606" s="90"/>
      <c r="SQ606" s="90"/>
      <c r="SR606" s="90"/>
      <c r="SS606" s="90"/>
      <c r="ST606" s="90"/>
      <c r="SU606" s="90"/>
      <c r="SV606" s="90"/>
      <c r="SW606" s="90"/>
      <c r="SX606" s="90"/>
      <c r="SY606" s="90"/>
      <c r="SZ606" s="90"/>
      <c r="TA606" s="90"/>
      <c r="TB606" s="90"/>
      <c r="TC606" s="90"/>
      <c r="TD606" s="90"/>
      <c r="TE606" s="90"/>
      <c r="TF606" s="90"/>
      <c r="TG606" s="90"/>
      <c r="TH606" s="90"/>
      <c r="TI606" s="90"/>
      <c r="TJ606" s="90"/>
      <c r="TK606" s="90"/>
      <c r="TL606" s="90"/>
      <c r="TM606" s="90"/>
      <c r="TN606" s="90"/>
      <c r="TO606" s="90"/>
      <c r="TP606" s="90"/>
      <c r="TQ606" s="90"/>
      <c r="TR606" s="90"/>
      <c r="TS606" s="90"/>
      <c r="TT606" s="90"/>
      <c r="TU606" s="90"/>
      <c r="TV606" s="90"/>
      <c r="TW606" s="90"/>
      <c r="TX606" s="90"/>
      <c r="TY606" s="90"/>
      <c r="TZ606" s="90"/>
      <c r="UA606" s="90"/>
      <c r="UB606" s="90"/>
      <c r="UC606" s="90"/>
      <c r="UD606" s="90"/>
      <c r="UE606" s="90"/>
      <c r="UF606" s="90"/>
      <c r="UG606" s="90"/>
      <c r="UH606" s="90"/>
      <c r="UI606" s="90"/>
      <c r="UJ606" s="90"/>
      <c r="UK606" s="90"/>
      <c r="UL606" s="90"/>
      <c r="UM606" s="90"/>
      <c r="UN606" s="90"/>
      <c r="UO606" s="90"/>
      <c r="UP606" s="90"/>
      <c r="UQ606" s="90"/>
      <c r="UR606" s="90"/>
      <c r="US606" s="90"/>
      <c r="UT606" s="90"/>
      <c r="UU606" s="90"/>
      <c r="UV606" s="90"/>
      <c r="UW606" s="90"/>
      <c r="UX606" s="90"/>
      <c r="UY606" s="90"/>
      <c r="UZ606" s="90"/>
      <c r="VA606" s="90"/>
      <c r="VB606" s="90"/>
      <c r="VC606" s="90"/>
      <c r="VD606" s="90"/>
      <c r="VE606" s="90"/>
      <c r="VF606" s="90"/>
      <c r="VG606" s="90"/>
      <c r="VH606" s="90"/>
      <c r="VI606" s="90"/>
      <c r="VJ606" s="90"/>
      <c r="VK606" s="90"/>
      <c r="VL606" s="90"/>
      <c r="VM606" s="90"/>
      <c r="VN606" s="90"/>
      <c r="VO606" s="90"/>
      <c r="VP606" s="90"/>
      <c r="VQ606" s="90"/>
      <c r="VR606" s="90"/>
      <c r="VS606" s="90"/>
      <c r="VT606" s="90"/>
      <c r="VU606" s="90"/>
      <c r="VV606" s="90"/>
      <c r="VW606" s="90"/>
      <c r="VX606" s="90"/>
      <c r="VY606" s="90"/>
      <c r="VZ606" s="90"/>
      <c r="WA606" s="90"/>
      <c r="WB606" s="90"/>
      <c r="WC606" s="90"/>
      <c r="WD606" s="90"/>
      <c r="WE606" s="90"/>
      <c r="WF606" s="90"/>
      <c r="WG606" s="90"/>
      <c r="WH606" s="90"/>
      <c r="WI606" s="90"/>
      <c r="WJ606" s="90"/>
      <c r="WK606" s="90"/>
      <c r="WL606" s="90"/>
      <c r="WM606" s="90"/>
      <c r="WN606" s="90"/>
      <c r="WO606" s="90"/>
      <c r="WP606" s="90"/>
      <c r="WQ606" s="90"/>
      <c r="WR606" s="90"/>
      <c r="WS606" s="90"/>
      <c r="WT606" s="90"/>
      <c r="WU606" s="90"/>
      <c r="WV606" s="90"/>
      <c r="WW606" s="90"/>
      <c r="WX606" s="90"/>
      <c r="WY606" s="90"/>
      <c r="WZ606" s="90"/>
      <c r="XA606" s="90"/>
      <c r="XB606" s="90"/>
      <c r="XC606" s="90"/>
      <c r="XD606" s="90"/>
      <c r="XE606" s="90"/>
      <c r="XF606" s="90"/>
      <c r="XG606" s="90"/>
      <c r="XH606" s="90"/>
      <c r="XI606" s="90"/>
      <c r="XJ606" s="90"/>
      <c r="XK606" s="90"/>
      <c r="XL606" s="90"/>
      <c r="XM606" s="90"/>
      <c r="XN606" s="90"/>
      <c r="XO606" s="90"/>
      <c r="XP606" s="90"/>
      <c r="XQ606" s="90"/>
      <c r="XR606" s="90"/>
      <c r="XS606" s="90"/>
      <c r="XT606" s="90"/>
      <c r="XU606" s="90"/>
      <c r="XV606" s="90"/>
      <c r="XW606" s="90"/>
      <c r="XX606" s="90"/>
      <c r="XY606" s="90"/>
      <c r="XZ606" s="90"/>
      <c r="YA606" s="90"/>
      <c r="YB606" s="90"/>
      <c r="YC606" s="90"/>
      <c r="YD606" s="90"/>
      <c r="YE606" s="90"/>
      <c r="YF606" s="90"/>
      <c r="YG606" s="90"/>
      <c r="YH606" s="90"/>
      <c r="YI606" s="90"/>
      <c r="YJ606" s="90"/>
      <c r="YK606" s="90"/>
      <c r="YL606" s="90"/>
      <c r="YM606" s="90"/>
      <c r="YN606" s="90"/>
      <c r="YO606" s="90"/>
      <c r="YP606" s="90"/>
      <c r="YQ606" s="90"/>
      <c r="YR606" s="90"/>
      <c r="YS606" s="90"/>
      <c r="YT606" s="90"/>
      <c r="YU606" s="90"/>
      <c r="YV606" s="90"/>
      <c r="YW606" s="90"/>
      <c r="YX606" s="90"/>
      <c r="YY606" s="90"/>
      <c r="YZ606" s="90"/>
      <c r="ZA606" s="90"/>
      <c r="ZB606" s="90"/>
      <c r="ZC606" s="90"/>
      <c r="ZD606" s="90"/>
      <c r="ZE606" s="90"/>
      <c r="ZF606" s="90"/>
      <c r="ZG606" s="90"/>
      <c r="ZH606" s="90"/>
      <c r="ZI606" s="90"/>
      <c r="ZJ606" s="90"/>
      <c r="ZK606" s="90"/>
      <c r="ZL606" s="90"/>
      <c r="ZM606" s="90"/>
      <c r="ZN606" s="90"/>
      <c r="ZO606" s="90"/>
      <c r="ZP606" s="90"/>
      <c r="ZQ606" s="90"/>
      <c r="ZR606" s="90"/>
      <c r="ZS606" s="90"/>
      <c r="ZT606" s="90"/>
      <c r="ZU606" s="90"/>
      <c r="ZV606" s="90"/>
      <c r="ZW606" s="90"/>
      <c r="ZX606" s="90"/>
      <c r="ZY606" s="90"/>
      <c r="ZZ606" s="90"/>
      <c r="AAA606" s="90"/>
      <c r="AAB606" s="90"/>
      <c r="AAC606" s="90"/>
      <c r="AAD606" s="90"/>
      <c r="AAE606" s="90"/>
      <c r="AAF606" s="90"/>
      <c r="AAG606" s="90"/>
      <c r="AAH606" s="90"/>
      <c r="AAI606" s="90"/>
      <c r="AAJ606" s="90"/>
      <c r="AAK606" s="90"/>
      <c r="AAL606" s="90"/>
      <c r="AAM606" s="90"/>
      <c r="AAN606" s="90"/>
      <c r="AAO606" s="90"/>
      <c r="AAP606" s="90"/>
      <c r="AAQ606" s="90"/>
      <c r="AAR606" s="90"/>
      <c r="AAS606" s="90"/>
      <c r="AAT606" s="90"/>
      <c r="AAU606" s="90"/>
      <c r="AAV606" s="90"/>
      <c r="AAW606" s="90"/>
      <c r="AAX606" s="90"/>
      <c r="AAY606" s="90"/>
      <c r="AAZ606" s="90"/>
      <c r="ABA606" s="90"/>
      <c r="ABB606" s="90"/>
      <c r="ABC606" s="90"/>
      <c r="ABD606" s="90"/>
      <c r="ABE606" s="90"/>
      <c r="ABF606" s="90"/>
      <c r="ABG606" s="90"/>
      <c r="ABH606" s="90"/>
      <c r="ABI606" s="90"/>
      <c r="ABJ606" s="90"/>
      <c r="ABK606" s="90"/>
      <c r="ABL606" s="90"/>
      <c r="ABM606" s="90"/>
      <c r="ABN606" s="90"/>
      <c r="ABO606" s="90"/>
      <c r="ABP606" s="90"/>
      <c r="ABQ606" s="90"/>
      <c r="ABR606" s="90"/>
      <c r="ABS606" s="90"/>
      <c r="ABT606" s="90"/>
      <c r="ABU606" s="90"/>
      <c r="ABV606" s="90"/>
      <c r="ABW606" s="90"/>
      <c r="ABX606" s="90"/>
      <c r="ABY606" s="90"/>
      <c r="ABZ606" s="90"/>
      <c r="ACA606" s="90"/>
      <c r="ACB606" s="90"/>
      <c r="ACC606" s="90"/>
      <c r="ACD606" s="90"/>
      <c r="ACE606" s="90"/>
      <c r="ACF606" s="90"/>
      <c r="ACG606" s="90"/>
      <c r="ACH606" s="90"/>
      <c r="ACI606" s="90"/>
      <c r="ACJ606" s="90"/>
      <c r="ACK606" s="90"/>
      <c r="ACL606" s="90"/>
      <c r="ACM606" s="90"/>
      <c r="ACN606" s="90"/>
      <c r="ACO606" s="90"/>
      <c r="ACP606" s="90"/>
      <c r="ACQ606" s="90"/>
      <c r="ACR606" s="90"/>
      <c r="ACS606" s="90"/>
      <c r="ACT606" s="90"/>
      <c r="ACU606" s="90"/>
      <c r="ACV606" s="90"/>
      <c r="ACW606" s="90"/>
      <c r="ACX606" s="90"/>
      <c r="ACY606" s="90"/>
      <c r="ACZ606" s="90"/>
      <c r="ADA606" s="90"/>
      <c r="ADB606" s="90"/>
      <c r="ADC606" s="90"/>
      <c r="ADD606" s="90"/>
      <c r="ADE606" s="90"/>
      <c r="ADF606" s="90"/>
      <c r="ADG606" s="90"/>
      <c r="ADH606" s="90"/>
      <c r="ADI606" s="90"/>
      <c r="ADJ606" s="90"/>
      <c r="ADK606" s="90"/>
      <c r="ADL606" s="90"/>
      <c r="ADM606" s="90"/>
      <c r="ADN606" s="90"/>
      <c r="ADO606" s="90"/>
      <c r="ADP606" s="90"/>
      <c r="ADQ606" s="90"/>
      <c r="ADR606" s="90"/>
      <c r="ADS606" s="90"/>
      <c r="ADT606" s="90"/>
      <c r="ADU606" s="90"/>
      <c r="ADV606" s="90"/>
      <c r="ADW606" s="90"/>
      <c r="ADX606" s="90"/>
      <c r="ADY606" s="90"/>
      <c r="ADZ606" s="90"/>
      <c r="AEA606" s="90"/>
      <c r="AEB606" s="90"/>
      <c r="AEC606" s="90"/>
      <c r="AED606" s="90"/>
      <c r="AEE606" s="90"/>
      <c r="AEF606" s="90"/>
      <c r="AEG606" s="90"/>
      <c r="AEH606" s="90"/>
      <c r="AEI606" s="90"/>
      <c r="AEJ606" s="90"/>
      <c r="AEK606" s="90"/>
      <c r="AEL606" s="90"/>
      <c r="AEM606" s="90"/>
      <c r="AEN606" s="90"/>
      <c r="AEO606" s="90"/>
      <c r="AEP606" s="90"/>
      <c r="AEQ606" s="90"/>
      <c r="AER606" s="90"/>
      <c r="AES606" s="90"/>
      <c r="AET606" s="90"/>
      <c r="AEU606" s="90"/>
      <c r="AEV606" s="90"/>
      <c r="AEW606" s="90"/>
      <c r="AEX606" s="90"/>
      <c r="AEY606" s="90"/>
      <c r="AEZ606" s="90"/>
      <c r="AFA606" s="90"/>
      <c r="AFB606" s="90"/>
      <c r="AFC606" s="90"/>
      <c r="AFD606" s="90"/>
      <c r="AFE606" s="90"/>
      <c r="AFF606" s="90"/>
      <c r="AFG606" s="90"/>
      <c r="AFH606" s="90"/>
      <c r="AFI606" s="90"/>
      <c r="AFJ606" s="90"/>
      <c r="AFK606" s="90"/>
      <c r="AFL606" s="90"/>
      <c r="AFM606" s="90"/>
      <c r="AFN606" s="90"/>
      <c r="AFO606" s="90"/>
      <c r="AFP606" s="90"/>
      <c r="AFQ606" s="90"/>
      <c r="AFR606" s="90"/>
      <c r="AFS606" s="90"/>
      <c r="AFT606" s="90"/>
      <c r="AFU606" s="90"/>
      <c r="AFV606" s="90"/>
      <c r="AFW606" s="90"/>
      <c r="AFX606" s="90"/>
      <c r="AFY606" s="90"/>
      <c r="AFZ606" s="90"/>
      <c r="AGA606" s="90"/>
      <c r="AGB606" s="90"/>
      <c r="AGC606" s="90"/>
      <c r="AGD606" s="90"/>
      <c r="AGE606" s="90"/>
      <c r="AGF606" s="90"/>
      <c r="AGG606" s="90"/>
      <c r="AGH606" s="90"/>
      <c r="AGI606" s="90"/>
      <c r="AGJ606" s="90"/>
      <c r="AGK606" s="90"/>
      <c r="AGL606" s="90"/>
      <c r="AGM606" s="90"/>
      <c r="AGN606" s="90"/>
      <c r="AGO606" s="90"/>
      <c r="AGP606" s="90"/>
      <c r="AGQ606" s="90"/>
      <c r="AGR606" s="90"/>
      <c r="AGS606" s="90"/>
      <c r="AGT606" s="90"/>
      <c r="AGU606" s="90"/>
      <c r="AGV606" s="90"/>
      <c r="AGW606" s="90"/>
      <c r="AGX606" s="90"/>
      <c r="AGY606" s="90"/>
      <c r="AGZ606" s="90"/>
      <c r="AHA606" s="90"/>
      <c r="AHB606" s="90"/>
      <c r="AHC606" s="90"/>
      <c r="AHD606" s="90"/>
      <c r="AHE606" s="90"/>
      <c r="AHF606" s="90"/>
      <c r="AHG606" s="90"/>
      <c r="AHH606" s="90"/>
      <c r="AHI606" s="90"/>
      <c r="AHJ606" s="90"/>
      <c r="AHK606" s="90"/>
      <c r="AHL606" s="90"/>
      <c r="AHM606" s="90"/>
      <c r="AHN606" s="90"/>
      <c r="AHO606" s="90"/>
      <c r="AHP606" s="90"/>
      <c r="AHQ606" s="90"/>
      <c r="AHR606" s="90"/>
      <c r="AHS606" s="90"/>
      <c r="AHT606" s="90"/>
      <c r="AHU606" s="90"/>
      <c r="AHV606" s="90"/>
      <c r="AHW606" s="90"/>
      <c r="AHX606" s="90"/>
      <c r="AHY606" s="90"/>
      <c r="AHZ606" s="90"/>
      <c r="AIA606" s="90"/>
      <c r="AIB606" s="90"/>
      <c r="AIC606" s="90"/>
      <c r="AID606" s="90"/>
      <c r="AIE606" s="90"/>
      <c r="AIF606" s="90"/>
      <c r="AIG606" s="90"/>
      <c r="AIH606" s="90"/>
      <c r="AII606" s="90"/>
      <c r="AIJ606" s="90"/>
      <c r="AIK606" s="90"/>
      <c r="AIL606" s="90"/>
      <c r="AIM606" s="90"/>
      <c r="AIN606" s="90"/>
      <c r="AIO606" s="90"/>
      <c r="AIP606" s="90"/>
      <c r="AIQ606" s="90"/>
      <c r="AIR606" s="90"/>
      <c r="AIS606" s="90"/>
      <c r="AIT606" s="90"/>
      <c r="AIU606" s="90"/>
      <c r="AIV606" s="90"/>
      <c r="AIW606" s="90"/>
      <c r="AIX606" s="90"/>
      <c r="AIY606" s="90"/>
      <c r="AIZ606" s="90"/>
      <c r="AJA606" s="90"/>
      <c r="AJB606" s="90"/>
      <c r="AJC606" s="90"/>
      <c r="AJD606" s="90"/>
      <c r="AJE606" s="90"/>
      <c r="AJF606" s="90"/>
      <c r="AJG606" s="90"/>
      <c r="AJH606" s="90"/>
      <c r="AJI606" s="90"/>
      <c r="AJJ606" s="90"/>
      <c r="AJK606" s="90"/>
      <c r="AJL606" s="90"/>
      <c r="AJM606" s="90"/>
      <c r="AJN606" s="90"/>
      <c r="AJO606" s="90"/>
      <c r="AJP606" s="90"/>
      <c r="AJQ606" s="90"/>
      <c r="AJR606" s="90"/>
      <c r="AJS606" s="90"/>
      <c r="AJT606" s="90"/>
      <c r="AJU606" s="90"/>
      <c r="AJV606" s="90"/>
      <c r="AJW606" s="90"/>
      <c r="AJX606" s="90"/>
      <c r="AJY606" s="90"/>
      <c r="AJZ606" s="90"/>
      <c r="AKA606" s="90"/>
      <c r="AKB606" s="90"/>
      <c r="AKC606" s="90"/>
      <c r="AKD606" s="90"/>
      <c r="AKE606" s="90"/>
      <c r="AKF606" s="90"/>
      <c r="AKG606" s="90"/>
      <c r="AKH606" s="90"/>
      <c r="AKI606" s="90"/>
      <c r="AKJ606" s="90"/>
      <c r="AKK606" s="90"/>
      <c r="AKL606" s="90"/>
      <c r="AKM606" s="90"/>
      <c r="AKN606" s="90"/>
      <c r="AKO606" s="90"/>
      <c r="AKP606" s="90"/>
      <c r="AKQ606" s="90"/>
      <c r="AKR606" s="90"/>
      <c r="AKS606" s="90"/>
      <c r="AKT606" s="90"/>
      <c r="AKU606" s="90"/>
      <c r="AKV606" s="90"/>
      <c r="AKW606" s="90"/>
      <c r="AKX606" s="90"/>
      <c r="AKY606" s="90"/>
      <c r="AKZ606" s="90"/>
      <c r="ALA606" s="90"/>
      <c r="ALB606" s="90"/>
      <c r="ALC606" s="90"/>
      <c r="ALD606" s="90"/>
      <c r="ALE606" s="90"/>
      <c r="ALF606" s="90"/>
      <c r="ALG606" s="90"/>
      <c r="ALH606" s="90"/>
      <c r="ALI606" s="90"/>
      <c r="ALJ606" s="90"/>
      <c r="ALK606" s="90"/>
      <c r="ALL606" s="90"/>
      <c r="ALM606" s="90"/>
      <c r="ALN606" s="90"/>
      <c r="ALO606" s="90"/>
      <c r="ALP606" s="90"/>
      <c r="ALQ606" s="90"/>
      <c r="ALR606" s="90"/>
      <c r="ALS606" s="90"/>
      <c r="ALT606" s="90"/>
      <c r="ALU606" s="90"/>
      <c r="ALV606" s="90"/>
      <c r="ALW606" s="90"/>
      <c r="ALX606" s="90"/>
      <c r="ALY606" s="90"/>
      <c r="ALZ606" s="90"/>
      <c r="AMA606" s="90"/>
      <c r="AMB606" s="90"/>
      <c r="AMC606" s="90"/>
      <c r="AMD606" s="90"/>
      <c r="AME606" s="90"/>
      <c r="AMF606" s="90"/>
      <c r="AMG606" s="90"/>
      <c r="AMH606" s="90"/>
    </row>
    <row r="607" spans="1:1022" ht="108" customHeight="1">
      <c r="A607" s="430">
        <v>165</v>
      </c>
      <c r="B607" s="433" t="s">
        <v>712</v>
      </c>
      <c r="C607" s="367"/>
      <c r="D607" s="433" t="s">
        <v>81</v>
      </c>
      <c r="E607" s="433" t="s">
        <v>1932</v>
      </c>
      <c r="F607" s="427"/>
      <c r="G607" s="424"/>
      <c r="H607" s="368"/>
      <c r="I607" s="425"/>
      <c r="J607" s="136" t="s">
        <v>735</v>
      </c>
      <c r="K607" s="137" t="s">
        <v>2581</v>
      </c>
      <c r="L607" s="425"/>
      <c r="M607" s="425"/>
      <c r="N607" s="426"/>
      <c r="O607" s="369"/>
      <c r="P607" s="391"/>
      <c r="Q607" s="385"/>
      <c r="R607" s="393"/>
      <c r="S607" s="394"/>
      <c r="T607" s="385"/>
      <c r="U607" s="386"/>
      <c r="V607" s="136" t="s">
        <v>112</v>
      </c>
      <c r="W607" s="116" t="s">
        <v>2582</v>
      </c>
      <c r="X607" s="117" t="s">
        <v>2583</v>
      </c>
      <c r="Y607" s="118" t="s">
        <v>2579</v>
      </c>
      <c r="Z607" s="119" t="s">
        <v>95</v>
      </c>
      <c r="AA607" s="120" t="str">
        <f t="shared" si="774"/>
        <v>Probabilidad</v>
      </c>
      <c r="AB607" s="121" t="s">
        <v>727</v>
      </c>
      <c r="AC607" s="121" t="s">
        <v>728</v>
      </c>
      <c r="AD607" s="122" t="str">
        <f t="shared" si="772"/>
        <v>40%</v>
      </c>
      <c r="AE607" s="121" t="s">
        <v>729</v>
      </c>
      <c r="AF607" s="121" t="s">
        <v>730</v>
      </c>
      <c r="AG607" s="121" t="s">
        <v>731</v>
      </c>
      <c r="AH607" s="123">
        <f>IFERROR(IF(AND(AA606="Probabilidad",AA607="Probabilidad"),(AI606-(+AI606*AD607)),IF(AND(AA607="Probabilidad",AA606="Impacto"),(AI606-(+AI606*AD607)),IF(AA607="Impacto",AI606,""))),"")</f>
        <v>0.216</v>
      </c>
      <c r="AI607" s="122">
        <f t="shared" si="773"/>
        <v>0.216</v>
      </c>
      <c r="AJ607" s="387"/>
      <c r="AK607" s="388"/>
      <c r="AL607" s="124">
        <f t="shared" si="818"/>
        <v>0.6</v>
      </c>
      <c r="AM607" s="389"/>
      <c r="AN607" s="388"/>
      <c r="AO607" s="384"/>
      <c r="AP607" s="367"/>
      <c r="AQ607" s="120" t="s">
        <v>118</v>
      </c>
      <c r="AR607" s="119" t="s">
        <v>2584</v>
      </c>
      <c r="AS607" s="119" t="s">
        <v>95</v>
      </c>
      <c r="AT607" s="126" t="s">
        <v>2585</v>
      </c>
      <c r="AU607" s="127" t="s">
        <v>733</v>
      </c>
      <c r="AV607" s="371"/>
      <c r="AW607" s="142" t="s">
        <v>112</v>
      </c>
      <c r="AX607" s="253" t="s">
        <v>2867</v>
      </c>
      <c r="AY607" s="271" t="s">
        <v>3089</v>
      </c>
      <c r="AZ607" s="271" t="s">
        <v>3090</v>
      </c>
      <c r="BA607" s="143" t="s">
        <v>118</v>
      </c>
      <c r="BB607" s="253" t="s">
        <v>2866</v>
      </c>
      <c r="BC607" s="271" t="s">
        <v>3200</v>
      </c>
      <c r="BD607" s="271" t="s">
        <v>3201</v>
      </c>
      <c r="BE607" s="373"/>
      <c r="BF607" s="373"/>
      <c r="BG607" s="373"/>
      <c r="BH607" s="131"/>
    </row>
    <row r="608" spans="1:1022" ht="91.5" customHeight="1">
      <c r="A608" s="430">
        <v>165</v>
      </c>
      <c r="B608" s="433" t="s">
        <v>712</v>
      </c>
      <c r="C608" s="367"/>
      <c r="D608" s="433" t="s">
        <v>81</v>
      </c>
      <c r="E608" s="433" t="s">
        <v>1932</v>
      </c>
      <c r="F608" s="427"/>
      <c r="G608" s="424"/>
      <c r="H608" s="368"/>
      <c r="I608" s="425"/>
      <c r="J608" s="136" t="s">
        <v>741</v>
      </c>
      <c r="K608" s="137" t="s">
        <v>2586</v>
      </c>
      <c r="L608" s="425"/>
      <c r="M608" s="425"/>
      <c r="N608" s="426"/>
      <c r="O608" s="369"/>
      <c r="P608" s="391"/>
      <c r="Q608" s="385"/>
      <c r="R608" s="393"/>
      <c r="S608" s="394"/>
      <c r="T608" s="385"/>
      <c r="U608" s="386"/>
      <c r="V608" s="136" t="s">
        <v>124</v>
      </c>
      <c r="W608" s="116" t="s">
        <v>2587</v>
      </c>
      <c r="X608" s="117" t="s">
        <v>2588</v>
      </c>
      <c r="Y608" s="118" t="s">
        <v>2579</v>
      </c>
      <c r="Z608" s="119" t="s">
        <v>95</v>
      </c>
      <c r="AA608" s="120" t="str">
        <f t="shared" si="774"/>
        <v>Probabilidad</v>
      </c>
      <c r="AB608" s="121" t="s">
        <v>740</v>
      </c>
      <c r="AC608" s="121" t="s">
        <v>728</v>
      </c>
      <c r="AD608" s="122" t="str">
        <f t="shared" si="772"/>
        <v>30%</v>
      </c>
      <c r="AE608" s="121" t="s">
        <v>729</v>
      </c>
      <c r="AF608" s="121" t="s">
        <v>730</v>
      </c>
      <c r="AG608" s="121" t="s">
        <v>731</v>
      </c>
      <c r="AH608" s="123">
        <f t="shared" ref="AH608:AH612" si="837">IFERROR(IF(AND(AA607="Probabilidad",AA608="Probabilidad"),(AI607-(+AI607*AD608)),IF(AND(AA608="Probabilidad",AA607="Impacto"),(AI607-(+AI607*AD608)),IF(AA608="Impacto",AI607,""))),"")</f>
        <v>0.1512</v>
      </c>
      <c r="AI608" s="122">
        <f t="shared" si="773"/>
        <v>0.1512</v>
      </c>
      <c r="AJ608" s="387"/>
      <c r="AK608" s="388"/>
      <c r="AL608" s="124">
        <f t="shared" si="818"/>
        <v>0.6</v>
      </c>
      <c r="AM608" s="389"/>
      <c r="AN608" s="388"/>
      <c r="AO608" s="384"/>
      <c r="AP608" s="367"/>
      <c r="AQ608" s="120" t="s">
        <v>128</v>
      </c>
      <c r="AR608" s="119" t="s">
        <v>2589</v>
      </c>
      <c r="AS608" s="119" t="s">
        <v>95</v>
      </c>
      <c r="AT608" s="126" t="s">
        <v>2585</v>
      </c>
      <c r="AU608" s="127" t="s">
        <v>733</v>
      </c>
      <c r="AV608" s="371"/>
      <c r="AW608" s="142" t="s">
        <v>124</v>
      </c>
      <c r="AX608" s="253" t="s">
        <v>2866</v>
      </c>
      <c r="AY608" s="271" t="s">
        <v>3091</v>
      </c>
      <c r="AZ608" s="271" t="s">
        <v>3090</v>
      </c>
      <c r="BA608" s="143" t="s">
        <v>128</v>
      </c>
      <c r="BB608" s="253" t="s">
        <v>2866</v>
      </c>
      <c r="BC608" s="271" t="s">
        <v>3202</v>
      </c>
      <c r="BD608" s="271" t="s">
        <v>3201</v>
      </c>
      <c r="BE608" s="373"/>
      <c r="BF608" s="373"/>
      <c r="BG608" s="373"/>
      <c r="BH608" s="131"/>
    </row>
    <row r="609" spans="1:1022" ht="87" customHeight="1">
      <c r="A609" s="430">
        <v>165</v>
      </c>
      <c r="B609" s="433" t="s">
        <v>712</v>
      </c>
      <c r="C609" s="367"/>
      <c r="D609" s="433" t="s">
        <v>81</v>
      </c>
      <c r="E609" s="433" t="s">
        <v>1932</v>
      </c>
      <c r="F609" s="427"/>
      <c r="G609" s="424"/>
      <c r="H609" s="368"/>
      <c r="I609" s="425"/>
      <c r="J609" s="136" t="s">
        <v>749</v>
      </c>
      <c r="K609" s="137" t="s">
        <v>2590</v>
      </c>
      <c r="L609" s="425"/>
      <c r="M609" s="425"/>
      <c r="N609" s="426"/>
      <c r="O609" s="369"/>
      <c r="P609" s="391"/>
      <c r="Q609" s="385"/>
      <c r="R609" s="393"/>
      <c r="S609" s="394"/>
      <c r="T609" s="385"/>
      <c r="U609" s="386"/>
      <c r="V609" s="136" t="s">
        <v>131</v>
      </c>
      <c r="W609" s="116" t="s">
        <v>2591</v>
      </c>
      <c r="X609" s="117" t="s">
        <v>2592</v>
      </c>
      <c r="Y609" s="118" t="s">
        <v>2579</v>
      </c>
      <c r="Z609" s="119" t="s">
        <v>95</v>
      </c>
      <c r="AA609" s="120" t="str">
        <f t="shared" si="774"/>
        <v>Probabilidad</v>
      </c>
      <c r="AB609" s="121" t="s">
        <v>740</v>
      </c>
      <c r="AC609" s="121" t="s">
        <v>728</v>
      </c>
      <c r="AD609" s="122" t="str">
        <f t="shared" si="772"/>
        <v>30%</v>
      </c>
      <c r="AE609" s="121" t="s">
        <v>729</v>
      </c>
      <c r="AF609" s="121" t="s">
        <v>730</v>
      </c>
      <c r="AG609" s="121" t="s">
        <v>731</v>
      </c>
      <c r="AH609" s="123">
        <f t="shared" si="837"/>
        <v>0.10584</v>
      </c>
      <c r="AI609" s="122">
        <f t="shared" si="773"/>
        <v>0.10584</v>
      </c>
      <c r="AJ609" s="387"/>
      <c r="AK609" s="388"/>
      <c r="AL609" s="124">
        <f t="shared" si="818"/>
        <v>0.6</v>
      </c>
      <c r="AM609" s="389"/>
      <c r="AN609" s="388"/>
      <c r="AO609" s="384"/>
      <c r="AP609" s="367"/>
      <c r="AQ609" s="120" t="s">
        <v>136</v>
      </c>
      <c r="AR609" s="119" t="s">
        <v>2593</v>
      </c>
      <c r="AS609" s="119" t="s">
        <v>95</v>
      </c>
      <c r="AT609" s="126" t="s">
        <v>2594</v>
      </c>
      <c r="AU609" s="127" t="s">
        <v>733</v>
      </c>
      <c r="AV609" s="371"/>
      <c r="AW609" s="142" t="s">
        <v>131</v>
      </c>
      <c r="AX609" s="253" t="s">
        <v>2866</v>
      </c>
      <c r="AY609" s="271" t="s">
        <v>3092</v>
      </c>
      <c r="AZ609" s="271" t="s">
        <v>3090</v>
      </c>
      <c r="BA609" s="143" t="s">
        <v>136</v>
      </c>
      <c r="BB609" s="253" t="s">
        <v>2866</v>
      </c>
      <c r="BC609" s="271" t="s">
        <v>3203</v>
      </c>
      <c r="BD609" s="271" t="s">
        <v>3201</v>
      </c>
      <c r="BE609" s="373"/>
      <c r="BF609" s="373"/>
      <c r="BG609" s="373"/>
      <c r="BH609" s="131"/>
    </row>
    <row r="610" spans="1:1022" ht="105.75" customHeight="1">
      <c r="A610" s="430">
        <v>165</v>
      </c>
      <c r="B610" s="433" t="s">
        <v>712</v>
      </c>
      <c r="C610" s="367"/>
      <c r="D610" s="433" t="s">
        <v>81</v>
      </c>
      <c r="E610" s="433" t="s">
        <v>1932</v>
      </c>
      <c r="F610" s="427"/>
      <c r="G610" s="424"/>
      <c r="H610" s="368"/>
      <c r="I610" s="425"/>
      <c r="J610" s="136" t="s">
        <v>756</v>
      </c>
      <c r="K610" s="137" t="s">
        <v>2595</v>
      </c>
      <c r="L610" s="425"/>
      <c r="M610" s="425"/>
      <c r="N610" s="426"/>
      <c r="O610" s="369"/>
      <c r="P610" s="391"/>
      <c r="Q610" s="385"/>
      <c r="R610" s="393"/>
      <c r="S610" s="394"/>
      <c r="T610" s="385"/>
      <c r="U610" s="386"/>
      <c r="V610" s="136" t="s">
        <v>139</v>
      </c>
      <c r="W610" s="116" t="s">
        <v>2596</v>
      </c>
      <c r="X610" s="117" t="s">
        <v>2597</v>
      </c>
      <c r="Y610" s="118" t="s">
        <v>2579</v>
      </c>
      <c r="Z610" s="119" t="s">
        <v>95</v>
      </c>
      <c r="AA610" s="120" t="str">
        <f t="shared" si="774"/>
        <v>Probabilidad</v>
      </c>
      <c r="AB610" s="121" t="s">
        <v>727</v>
      </c>
      <c r="AC610" s="121" t="s">
        <v>728</v>
      </c>
      <c r="AD610" s="122" t="str">
        <f t="shared" si="772"/>
        <v>40%</v>
      </c>
      <c r="AE610" s="121" t="s">
        <v>729</v>
      </c>
      <c r="AF610" s="121" t="s">
        <v>730</v>
      </c>
      <c r="AG610" s="121" t="s">
        <v>731</v>
      </c>
      <c r="AH610" s="123">
        <f t="shared" si="837"/>
        <v>6.3504000000000005E-2</v>
      </c>
      <c r="AI610" s="122">
        <f t="shared" si="773"/>
        <v>6.3504000000000005E-2</v>
      </c>
      <c r="AJ610" s="387"/>
      <c r="AK610" s="388"/>
      <c r="AL610" s="124">
        <f t="shared" si="818"/>
        <v>0.6</v>
      </c>
      <c r="AM610" s="389"/>
      <c r="AN610" s="388"/>
      <c r="AO610" s="384"/>
      <c r="AP610" s="367"/>
      <c r="AQ610" s="120" t="s">
        <v>145</v>
      </c>
      <c r="AR610" s="119" t="s">
        <v>94</v>
      </c>
      <c r="AS610" s="119" t="s">
        <v>94</v>
      </c>
      <c r="AT610" s="126" t="s">
        <v>94</v>
      </c>
      <c r="AU610" s="127" t="s">
        <v>94</v>
      </c>
      <c r="AV610" s="371"/>
      <c r="AW610" s="142" t="s">
        <v>139</v>
      </c>
      <c r="AX610" s="253" t="s">
        <v>2866</v>
      </c>
      <c r="AY610" s="271" t="s">
        <v>3091</v>
      </c>
      <c r="AZ610" s="271" t="s">
        <v>3093</v>
      </c>
      <c r="BA610" s="143" t="s">
        <v>145</v>
      </c>
      <c r="BB610" s="258"/>
      <c r="BC610" s="258" t="s">
        <v>94</v>
      </c>
      <c r="BD610" s="258" t="s">
        <v>94</v>
      </c>
      <c r="BE610" s="373"/>
      <c r="BF610" s="373"/>
      <c r="BG610" s="373"/>
      <c r="BH610" s="131"/>
    </row>
    <row r="611" spans="1:1022" ht="117" customHeight="1">
      <c r="A611" s="430">
        <v>165</v>
      </c>
      <c r="B611" s="433" t="s">
        <v>712</v>
      </c>
      <c r="C611" s="367"/>
      <c r="D611" s="433" t="s">
        <v>81</v>
      </c>
      <c r="E611" s="433" t="s">
        <v>1932</v>
      </c>
      <c r="F611" s="427"/>
      <c r="G611" s="424"/>
      <c r="H611" s="368"/>
      <c r="I611" s="425"/>
      <c r="J611" s="136" t="s">
        <v>757</v>
      </c>
      <c r="K611" s="137" t="s">
        <v>2598</v>
      </c>
      <c r="L611" s="425"/>
      <c r="M611" s="425"/>
      <c r="N611" s="426"/>
      <c r="O611" s="369"/>
      <c r="P611" s="391"/>
      <c r="Q611" s="385"/>
      <c r="R611" s="393"/>
      <c r="S611" s="394"/>
      <c r="T611" s="385"/>
      <c r="U611" s="386"/>
      <c r="V611" s="136" t="s">
        <v>150</v>
      </c>
      <c r="W611" s="116" t="s">
        <v>2599</v>
      </c>
      <c r="X611" s="117" t="s">
        <v>2600</v>
      </c>
      <c r="Y611" s="118" t="s">
        <v>2579</v>
      </c>
      <c r="Z611" s="119" t="s">
        <v>95</v>
      </c>
      <c r="AA611" s="120" t="str">
        <f t="shared" si="774"/>
        <v>Probabilidad</v>
      </c>
      <c r="AB611" s="121" t="s">
        <v>727</v>
      </c>
      <c r="AC611" s="121" t="s">
        <v>728</v>
      </c>
      <c r="AD611" s="122" t="str">
        <f t="shared" si="772"/>
        <v>40%</v>
      </c>
      <c r="AE611" s="121" t="s">
        <v>729</v>
      </c>
      <c r="AF611" s="121" t="s">
        <v>730</v>
      </c>
      <c r="AG611" s="121" t="s">
        <v>731</v>
      </c>
      <c r="AH611" s="123">
        <f t="shared" si="837"/>
        <v>3.8102400000000002E-2</v>
      </c>
      <c r="AI611" s="122">
        <f t="shared" si="773"/>
        <v>3.8102400000000002E-2</v>
      </c>
      <c r="AJ611" s="387"/>
      <c r="AK611" s="388"/>
      <c r="AL611" s="124">
        <f t="shared" si="818"/>
        <v>0.6</v>
      </c>
      <c r="AM611" s="389"/>
      <c r="AN611" s="388"/>
      <c r="AO611" s="384"/>
      <c r="AP611" s="367"/>
      <c r="AQ611" s="120" t="s">
        <v>155</v>
      </c>
      <c r="AR611" s="134" t="s">
        <v>94</v>
      </c>
      <c r="AS611" s="134" t="s">
        <v>94</v>
      </c>
      <c r="AT611" s="134" t="s">
        <v>94</v>
      </c>
      <c r="AU611" s="134" t="s">
        <v>94</v>
      </c>
      <c r="AV611" s="371"/>
      <c r="AW611" s="142" t="s">
        <v>150</v>
      </c>
      <c r="AX611" s="253" t="s">
        <v>2866</v>
      </c>
      <c r="AY611" s="271" t="s">
        <v>3091</v>
      </c>
      <c r="AZ611" s="271" t="s">
        <v>3090</v>
      </c>
      <c r="BA611" s="143" t="s">
        <v>155</v>
      </c>
      <c r="BB611" s="258"/>
      <c r="BC611" s="258" t="s">
        <v>94</v>
      </c>
      <c r="BD611" s="258" t="s">
        <v>94</v>
      </c>
      <c r="BE611" s="373"/>
      <c r="BF611" s="373"/>
      <c r="BG611" s="373"/>
      <c r="BH611" s="131"/>
    </row>
    <row r="612" spans="1:1022" ht="23.1" customHeight="1">
      <c r="A612" s="431">
        <v>165</v>
      </c>
      <c r="B612" s="434" t="s">
        <v>712</v>
      </c>
      <c r="C612" s="367"/>
      <c r="D612" s="434" t="s">
        <v>81</v>
      </c>
      <c r="E612" s="434" t="s">
        <v>1932</v>
      </c>
      <c r="F612" s="427"/>
      <c r="G612" s="424"/>
      <c r="H612" s="368"/>
      <c r="I612" s="425"/>
      <c r="J612" s="136" t="s">
        <v>758</v>
      </c>
      <c r="K612" s="137"/>
      <c r="L612" s="425"/>
      <c r="M612" s="425"/>
      <c r="N612" s="426"/>
      <c r="O612" s="369"/>
      <c r="P612" s="392"/>
      <c r="Q612" s="385"/>
      <c r="R612" s="393"/>
      <c r="S612" s="394"/>
      <c r="T612" s="385"/>
      <c r="U612" s="386"/>
      <c r="V612" s="136" t="s">
        <v>161</v>
      </c>
      <c r="W612" s="116"/>
      <c r="X612" s="117"/>
      <c r="Y612" s="118"/>
      <c r="Z612" s="116"/>
      <c r="AA612" s="120" t="str">
        <f t="shared" si="774"/>
        <v/>
      </c>
      <c r="AB612" s="121"/>
      <c r="AC612" s="121"/>
      <c r="AD612" s="122" t="str">
        <f t="shared" si="772"/>
        <v/>
      </c>
      <c r="AE612" s="121"/>
      <c r="AF612" s="121"/>
      <c r="AG612" s="121"/>
      <c r="AH612" s="123" t="str">
        <f t="shared" si="837"/>
        <v/>
      </c>
      <c r="AI612" s="122" t="str">
        <f t="shared" si="773"/>
        <v/>
      </c>
      <c r="AJ612" s="387"/>
      <c r="AK612" s="388"/>
      <c r="AL612" s="124" t="str">
        <f t="shared" si="818"/>
        <v/>
      </c>
      <c r="AM612" s="389"/>
      <c r="AN612" s="388"/>
      <c r="AO612" s="384"/>
      <c r="AP612" s="367"/>
      <c r="AQ612" s="120" t="s">
        <v>162</v>
      </c>
      <c r="AR612" s="119"/>
      <c r="AS612" s="119"/>
      <c r="AT612" s="126"/>
      <c r="AU612" s="119"/>
      <c r="AV612" s="372"/>
      <c r="AW612" s="142" t="s">
        <v>161</v>
      </c>
      <c r="AX612" s="128"/>
      <c r="AY612" s="129"/>
      <c r="AZ612" s="130"/>
      <c r="BA612" s="143" t="s">
        <v>162</v>
      </c>
      <c r="BB612" s="128"/>
      <c r="BC612" s="128"/>
      <c r="BD612" s="128"/>
      <c r="BE612" s="373"/>
      <c r="BF612" s="373"/>
      <c r="BG612" s="373"/>
      <c r="BH612" s="131"/>
    </row>
    <row r="613" spans="1:1022" s="144" customFormat="1" ht="78.75" customHeight="1">
      <c r="A613" s="429">
        <v>166</v>
      </c>
      <c r="B613" s="432" t="s">
        <v>712</v>
      </c>
      <c r="C613" s="367" t="s">
        <v>1931</v>
      </c>
      <c r="D613" s="432" t="s">
        <v>81</v>
      </c>
      <c r="E613" s="432" t="s">
        <v>1932</v>
      </c>
      <c r="F613" s="427" t="s">
        <v>1933</v>
      </c>
      <c r="G613" s="424" t="s">
        <v>2601</v>
      </c>
      <c r="H613" s="368" t="str">
        <f>IF(B613="Seguridad_Información","Posibilidad de "&amp;C613&amp;"con "&amp;M613&amp;" "&amp;"por"&amp;" "&amp;I613&amp;" "&amp;"debido a"&amp;" "&amp;L613,"Posibilidad de"&amp;" "&amp;M613&amp;" "&amp;"por"&amp;" "&amp;I613&amp;" debido a"&amp;" "&amp;L613)</f>
        <v>Posibilidad de Afectación Económica y Reputacional por desmejoramiento del desempeño ambiental debido a uso ineficiente de los recursos naturales en el desarrollo de las actividades y procesos de la entidad</v>
      </c>
      <c r="I613" s="425" t="s">
        <v>2602</v>
      </c>
      <c r="J613" s="136" t="s">
        <v>717</v>
      </c>
      <c r="K613" s="137" t="s">
        <v>2603</v>
      </c>
      <c r="L613" s="425" t="s">
        <v>2604</v>
      </c>
      <c r="M613" s="425" t="s">
        <v>763</v>
      </c>
      <c r="N613" s="426" t="s">
        <v>2605</v>
      </c>
      <c r="O613" s="369" t="s">
        <v>722</v>
      </c>
      <c r="P613" s="390" t="str">
        <f>IF(OR($O613=[3]Tabla_Probabilidad!$D$30,$O613=[3]Tabla_Probabilidad!$D$32,$O613=[3]Tabla_Probabilidad!$J$32),"Muy Baja",IF(OR($O613=[3]Tabla_Probabilidad!$E$30,$O613=[3]Tabla_Probabilidad!$E$32,$O613=[3]Tabla_Probabilidad!$K$32),"Baja",IF(OR($O613=[3]Tabla_Probabilidad!$F$30,$O613=[3]Tabla_Probabilidad!$F$32,$O613=[3]Tabla_Probabilidad!$L$32),"Media",IF(OR($O613=[3]Tabla_Probabilidad!$G$30,$O613=[3]Tabla_Probabilidad!$G$32,$O613=[3]Tabla_Probabilidad!$M$32),"Alta",IF(OR($O613=[3]Tabla_Probabilidad!$H$30,$O613=[3]Tabla_Probabilidad!$H$32,$O613=[3]Tabla_Probabilidad!$N$32),"Muy Alta","")))))</f>
        <v>Media</v>
      </c>
      <c r="Q613" s="385">
        <f t="shared" ref="Q613" si="838">IF(P613="","",IF(P613="Muy Baja",0.2,IF(P613="Baja",0.4,IF(P613="Media",0.6,IF(P613="Alta",0.8,IF(P613="Muy Alta",1,))))))</f>
        <v>0.6</v>
      </c>
      <c r="R613" s="393" t="s">
        <v>723</v>
      </c>
      <c r="S613" s="394" t="str">
        <f>IF(OR($R613=[3]Tabla_Impacto!$D$24,$R613=[3]Tabla_Impacto!$D$27,$R613=[3]Tabla_Impacto!$J$24,$R613=[3]Tabla_Impacto!$P$26,$R613=[3]Tabla_Impacto!$V$26,$R613=[3]Tabla_Impacto!$AB$26),"Leve",IF(OR($R613=[3]Tabla_Impacto!$E$24,$R613=[3]Tabla_Impacto!$E$27,$R613=[3]Tabla_Impacto!$K$24,$R613=[3]Tabla_Impacto!$Q$26,$R613=[3]Tabla_Impacto!$W$26,$R613=[3]Tabla_Impacto!$AC$26),"Menor",IF(OR($R613=[3]Tabla_Impacto!$F$24,$R613=[3]Tabla_Impacto!$F$27,$R613=[3]Tabla_Impacto!$L$24,$R613=[3]Tabla_Impacto!$R$26,$R613=[3]Tabla_Impacto!$X$26,$R613=[3]Tabla_Impacto!$AD$26),"Moderado",IF(OR($R613=[3]Tabla_Impacto!$G$24,$R613=[3]Tabla_Impacto!$G$27,$R613=[3]Tabla_Impacto!$M$24,$R613=[3]Tabla_Impacto!$S$26,$R613=[3]Tabla_Impacto!$Y$26,$R613=[3]Tabla_Impacto!$AE$26),"Mayor",IF(OR($R613=[3]Tabla_Impacto!$H$24,$R613=[3]Tabla_Impacto!$H$27,$R613=[3]Tabla_Impacto!$N$24,$R613=[3]Tabla_Impacto!$T$26,$R613=[3]Tabla_Impacto!$Z$26,$R613=[3]Tabla_Impacto!$AF$26),"Catastrófico","")))))</f>
        <v>Moderado</v>
      </c>
      <c r="T613" s="385">
        <f t="shared" ref="T613" si="839">IF(S613="","",IF(S613="Leve",0.2,IF(S613="Menor",0.4,IF(S613="Moderado",0.6,IF(S613="Mayor",0.8,IF(S613="Catastrófico",1,))))))</f>
        <v>0.6</v>
      </c>
      <c r="U613" s="386" t="str">
        <f t="shared" ref="U613" si="840">IF(OR(AND(P613="Muy Baja",S613="Leve"),AND(P613="Muy Baja",S613="Menor"),AND(P613="Baja",S613="Leve")),"Bajo",IF(OR(AND(P613="Muy baja",S613="Moderado"),AND(P613="Baja",S613="Menor"),AND(P613="Baja",S613="Moderado"),AND(P613="Media",S613="Leve"),AND(P613="Media",S613="Menor"),AND(P613="Media",S613="Moderado"),AND(P613="Alta",S613="Leve"),AND(P613="Alta",S613="Menor")),"Moderado",IF(OR(AND(P613="Muy Baja",S613="Mayor"),AND(P613="Baja",S613="Mayor"),AND(P613="Media",S613="Mayor"),AND(P613="Alta",S613="Moderado"),AND(P613="Alta",S613="Mayor"),AND(P613="Muy Alta",S613="Leve"),AND(P613="Muy Alta",S613="Menor"),AND(P613="Muy Alta",S613="Moderado"),AND(P613="Muy Alta",S613="Mayor")),"Alto",IF(OR(AND(P613="Muy Baja",S613="Catastrófico"),AND(P613="Baja",S613="Catastrófico"),AND(P613="Media",S613="Catastrófico"),AND(P613="Alta",S613="Catastrófico"),AND(P613="Muy Alta",S613="Catastrófico")),"Extremo",""))))</f>
        <v>Moderado</v>
      </c>
      <c r="V613" s="136" t="s">
        <v>91</v>
      </c>
      <c r="W613" s="116" t="s">
        <v>2606</v>
      </c>
      <c r="X613" s="117" t="s">
        <v>2607</v>
      </c>
      <c r="Y613" s="118" t="s">
        <v>94</v>
      </c>
      <c r="Z613" s="119" t="s">
        <v>95</v>
      </c>
      <c r="AA613" s="120" t="str">
        <f t="shared" si="774"/>
        <v>Probabilidad</v>
      </c>
      <c r="AB613" s="121" t="s">
        <v>727</v>
      </c>
      <c r="AC613" s="121" t="s">
        <v>728</v>
      </c>
      <c r="AD613" s="122" t="str">
        <f t="shared" si="772"/>
        <v>40%</v>
      </c>
      <c r="AE613" s="121" t="s">
        <v>954</v>
      </c>
      <c r="AF613" s="121" t="s">
        <v>730</v>
      </c>
      <c r="AG613" s="121" t="s">
        <v>731</v>
      </c>
      <c r="AH613" s="123">
        <f>IFERROR(IF(AA613="Probabilidad",(Q613-(+Q613*AD613)),IF(AA613="Impacto",Q613,"")),"")</f>
        <v>0.36</v>
      </c>
      <c r="AI613" s="122">
        <f t="shared" si="773"/>
        <v>0.36</v>
      </c>
      <c r="AJ613" s="387" t="str">
        <f t="shared" ref="AJ613" si="841">IFERROR(IF(AK613="","",IF(AK613&lt;=0.2,"Muy Baja",IF(AK613&lt;=0.4,"Baja",IF(AK613&lt;=0.6,"Media",IF(AK613&lt;=0.8,"Alta","Muy Alta"))))),"")</f>
        <v>Muy Baja</v>
      </c>
      <c r="AK613" s="388">
        <f t="shared" ref="AK613" si="842">IFERROR(LOOKUP(MAX(AI613:AI619)+1,(AI613:AI619)),"")</f>
        <v>7.7759999999999996E-2</v>
      </c>
      <c r="AL613" s="124">
        <f>IFERROR(IF(AA613="Impacto",(T613-(+T613*AD613)),IF(AA613="Probabilidad",T613,"")),"")</f>
        <v>0.6</v>
      </c>
      <c r="AM613" s="389" t="str">
        <f t="shared" ref="AM613" si="843">IFERROR(IF(AN613="","",IF(AN613&lt;=0.2,"Leve",IF(AN613&lt;=0.4,"Menor",IF(AN613&lt;=0.6,"Moderado",IF(AN613&lt;=0.8,"Mayor","Catastrófico"))))),"")</f>
        <v>Moderado</v>
      </c>
      <c r="AN613" s="388">
        <f t="shared" ref="AN613" si="844">IFERROR(LOOKUP(MAX(AL613:AL619)+1,(AL613:AL619)),"")</f>
        <v>0.6</v>
      </c>
      <c r="AO613" s="384" t="str">
        <f t="shared" ref="AO613" si="845">IFERROR(IF(OR(AND(AJ613="Muy Baja",AM613="Leve"),AND(AJ613="Muy Baja",AM613="Menor"),AND(AJ613="Baja",AM613="Leve")),"Bajo",IF(OR(AND(AJ613="Muy baja",AM613="Moderado"),AND(AJ613="Baja",AM613="Menor"),AND(AJ613="Baja",AM613="Moderado"),AND(AJ613="Media",AM613="Leve"),AND(AJ613="Media",AM613="Menor"),AND(AJ613="Media",AM613="Moderado"),AND(AJ613="Alta",AM613="Leve"),AND(AJ613="Alta",AM613="Menor")),"Moderado",IF(OR(AND(AJ613="Muy Baja",AM613="Mayor"),AND(AJ613="Baja",AM613="Mayor"),AND(AJ613="Media",AM613="Mayor"),AND(AJ613="Alta",AM613="Moderado"),AND(AJ613="Alta",AM613="Mayor"),AND(AJ613="Muy Alta",AM613="Leve"),AND(AJ613="Muy Alta",AM613="Menor"),AND(AJ613="Muy Alta",AM613="Moderado"),AND(AJ613="Muy Alta",AM613="Mayor")),"Alto",IF(OR(AND(AJ613="Muy Baja",AM613="Catastrófico"),AND(AJ613="Baja",AM613="Catastrófico"),AND(AJ613="Media",AM613="Catastrófico"),AND(AJ613="Alta",AM613="Catastrófico"),AND(AJ613="Muy Alta",AM613="Catastrófico")),"Extremo","")))),"")</f>
        <v>Moderado</v>
      </c>
      <c r="AP613" s="367" t="s">
        <v>104</v>
      </c>
      <c r="AQ613" s="120" t="s">
        <v>105</v>
      </c>
      <c r="AR613" s="119" t="s">
        <v>2608</v>
      </c>
      <c r="AS613" s="119" t="s">
        <v>95</v>
      </c>
      <c r="AT613" s="126" t="s">
        <v>2609</v>
      </c>
      <c r="AU613" s="127" t="s">
        <v>733</v>
      </c>
      <c r="AV613" s="370" t="s">
        <v>2610</v>
      </c>
      <c r="AW613" s="142" t="s">
        <v>91</v>
      </c>
      <c r="AX613" s="253" t="s">
        <v>2867</v>
      </c>
      <c r="AY613" s="271" t="s">
        <v>3094</v>
      </c>
      <c r="AZ613" s="271" t="s">
        <v>3095</v>
      </c>
      <c r="BA613" s="143" t="s">
        <v>105</v>
      </c>
      <c r="BB613" s="253" t="s">
        <v>2867</v>
      </c>
      <c r="BC613" s="271" t="s">
        <v>3204</v>
      </c>
      <c r="BD613" s="271" t="s">
        <v>3205</v>
      </c>
      <c r="BE613" s="373" t="s">
        <v>2891</v>
      </c>
      <c r="BF613" s="525" t="s">
        <v>3265</v>
      </c>
      <c r="BG613" s="526" t="s">
        <v>3266</v>
      </c>
      <c r="BH613" s="131"/>
      <c r="BI613" s="90"/>
      <c r="BJ613" s="90"/>
      <c r="BK613" s="90"/>
      <c r="BL613" s="90"/>
      <c r="BM613" s="90"/>
      <c r="BN613" s="90"/>
      <c r="BO613" s="90"/>
      <c r="BP613" s="90"/>
      <c r="BQ613" s="90"/>
      <c r="BR613" s="90"/>
      <c r="BS613" s="90"/>
      <c r="BT613" s="90"/>
      <c r="BU613" s="90"/>
      <c r="BV613" s="90"/>
      <c r="BW613" s="90"/>
      <c r="BX613" s="90"/>
      <c r="BY613" s="90"/>
      <c r="BZ613" s="90"/>
      <c r="CA613" s="90"/>
      <c r="CB613" s="90"/>
      <c r="CC613" s="90"/>
      <c r="CD613" s="90"/>
      <c r="CE613" s="90"/>
      <c r="CF613" s="90"/>
      <c r="CG613" s="90"/>
      <c r="CH613" s="90"/>
      <c r="CI613" s="90"/>
      <c r="CJ613" s="90"/>
      <c r="CK613" s="90"/>
      <c r="CL613" s="90"/>
      <c r="CM613" s="90"/>
      <c r="CN613" s="90"/>
      <c r="CO613" s="90"/>
      <c r="CP613" s="90"/>
      <c r="CQ613" s="90"/>
      <c r="CR613" s="90"/>
      <c r="CS613" s="90"/>
      <c r="CT613" s="90"/>
      <c r="CU613" s="90"/>
      <c r="CV613" s="90"/>
      <c r="CW613" s="90"/>
      <c r="CX613" s="90"/>
      <c r="CY613" s="90"/>
      <c r="CZ613" s="90"/>
      <c r="DA613" s="90"/>
      <c r="DB613" s="90"/>
      <c r="DC613" s="90"/>
      <c r="DD613" s="90"/>
      <c r="DE613" s="90"/>
      <c r="DF613" s="90"/>
      <c r="DG613" s="90"/>
      <c r="DH613" s="90"/>
      <c r="DI613" s="90"/>
      <c r="DJ613" s="90"/>
      <c r="DK613" s="90"/>
      <c r="DL613" s="90"/>
      <c r="DM613" s="90"/>
      <c r="DN613" s="90"/>
      <c r="DO613" s="90"/>
      <c r="DP613" s="90"/>
      <c r="DQ613" s="90"/>
      <c r="DR613" s="90"/>
      <c r="DS613" s="90"/>
      <c r="DT613" s="90"/>
      <c r="DU613" s="90"/>
      <c r="DV613" s="90"/>
      <c r="DW613" s="90"/>
      <c r="DX613" s="90"/>
      <c r="DY613" s="90"/>
      <c r="DZ613" s="90"/>
      <c r="EA613" s="90"/>
      <c r="EB613" s="90"/>
      <c r="EC613" s="90"/>
      <c r="ED613" s="90"/>
      <c r="EE613" s="90"/>
      <c r="EF613" s="90"/>
      <c r="EG613" s="90"/>
      <c r="EH613" s="90"/>
      <c r="EI613" s="90"/>
      <c r="EJ613" s="90"/>
      <c r="EK613" s="90"/>
      <c r="EL613" s="90"/>
      <c r="EM613" s="90"/>
      <c r="EN613" s="90"/>
      <c r="EO613" s="90"/>
      <c r="EP613" s="90"/>
      <c r="EQ613" s="90"/>
      <c r="ER613" s="90"/>
      <c r="ES613" s="90"/>
      <c r="ET613" s="90"/>
      <c r="EU613" s="90"/>
      <c r="EV613" s="90"/>
      <c r="EW613" s="90"/>
      <c r="EX613" s="90"/>
      <c r="EY613" s="90"/>
      <c r="EZ613" s="90"/>
      <c r="FA613" s="90"/>
      <c r="FB613" s="90"/>
      <c r="FC613" s="90"/>
      <c r="FD613" s="90"/>
      <c r="FE613" s="90"/>
      <c r="FF613" s="90"/>
      <c r="FG613" s="90"/>
      <c r="FH613" s="90"/>
      <c r="FI613" s="90"/>
      <c r="FJ613" s="90"/>
      <c r="FK613" s="90"/>
      <c r="FL613" s="90"/>
      <c r="FM613" s="90"/>
      <c r="FN613" s="90"/>
      <c r="FO613" s="90"/>
      <c r="FP613" s="90"/>
      <c r="FQ613" s="90"/>
      <c r="FR613" s="90"/>
      <c r="FS613" s="90"/>
      <c r="FT613" s="90"/>
      <c r="FU613" s="90"/>
      <c r="FV613" s="90"/>
      <c r="FW613" s="90"/>
      <c r="FX613" s="90"/>
      <c r="FY613" s="90"/>
      <c r="FZ613" s="90"/>
      <c r="GA613" s="90"/>
      <c r="GB613" s="90"/>
      <c r="GC613" s="90"/>
      <c r="GD613" s="90"/>
      <c r="GE613" s="90"/>
      <c r="GF613" s="90"/>
      <c r="GG613" s="90"/>
      <c r="GH613" s="90"/>
      <c r="GI613" s="90"/>
      <c r="GJ613" s="90"/>
      <c r="GK613" s="90"/>
      <c r="GL613" s="90"/>
      <c r="GM613" s="90"/>
      <c r="GN613" s="90"/>
      <c r="GO613" s="90"/>
      <c r="GP613" s="90"/>
      <c r="GQ613" s="90"/>
      <c r="GR613" s="90"/>
      <c r="GS613" s="90"/>
      <c r="GT613" s="90"/>
      <c r="GU613" s="90"/>
      <c r="GV613" s="90"/>
      <c r="GW613" s="90"/>
      <c r="GX613" s="90"/>
      <c r="GY613" s="90"/>
      <c r="GZ613" s="90"/>
      <c r="HA613" s="90"/>
      <c r="HB613" s="90"/>
      <c r="HC613" s="90"/>
      <c r="HD613" s="90"/>
      <c r="HE613" s="90"/>
      <c r="HF613" s="90"/>
      <c r="HG613" s="90"/>
      <c r="HH613" s="90"/>
      <c r="HI613" s="90"/>
      <c r="HJ613" s="90"/>
      <c r="HK613" s="90"/>
      <c r="HL613" s="90"/>
      <c r="HM613" s="90"/>
      <c r="HN613" s="90"/>
      <c r="HO613" s="90"/>
      <c r="HP613" s="90"/>
      <c r="HQ613" s="90"/>
      <c r="HR613" s="90"/>
      <c r="HS613" s="90"/>
      <c r="HT613" s="90"/>
      <c r="HU613" s="90"/>
      <c r="HV613" s="90"/>
      <c r="HW613" s="90"/>
      <c r="HX613" s="90"/>
      <c r="HY613" s="90"/>
      <c r="HZ613" s="90"/>
      <c r="IA613" s="90"/>
      <c r="IB613" s="90"/>
      <c r="IC613" s="90"/>
      <c r="ID613" s="90"/>
      <c r="IE613" s="90"/>
      <c r="IF613" s="90"/>
      <c r="IG613" s="90"/>
      <c r="IH613" s="90"/>
      <c r="II613" s="90"/>
      <c r="IJ613" s="90"/>
      <c r="IK613" s="90"/>
      <c r="IL613" s="90"/>
      <c r="IM613" s="90"/>
      <c r="IN613" s="90"/>
      <c r="IO613" s="90"/>
      <c r="IP613" s="90"/>
      <c r="IQ613" s="90"/>
      <c r="IR613" s="90"/>
      <c r="IS613" s="90"/>
      <c r="IT613" s="90"/>
      <c r="IU613" s="90"/>
      <c r="IV613" s="90"/>
      <c r="IW613" s="90"/>
      <c r="IX613" s="90"/>
      <c r="IY613" s="90"/>
      <c r="IZ613" s="90"/>
      <c r="JA613" s="90"/>
      <c r="JB613" s="90"/>
      <c r="JC613" s="90"/>
      <c r="JD613" s="90"/>
      <c r="JE613" s="90"/>
      <c r="JF613" s="90"/>
      <c r="JG613" s="90"/>
      <c r="JH613" s="90"/>
      <c r="JI613" s="90"/>
      <c r="JJ613" s="90"/>
      <c r="JK613" s="90"/>
      <c r="JL613" s="90"/>
      <c r="JM613" s="90"/>
      <c r="JN613" s="90"/>
      <c r="JO613" s="90"/>
      <c r="JP613" s="90"/>
      <c r="JQ613" s="90"/>
      <c r="JR613" s="90"/>
      <c r="JS613" s="90"/>
      <c r="JT613" s="90"/>
      <c r="JU613" s="90"/>
      <c r="JV613" s="90"/>
      <c r="JW613" s="90"/>
      <c r="JX613" s="90"/>
      <c r="JY613" s="90"/>
      <c r="JZ613" s="90"/>
      <c r="KA613" s="90"/>
      <c r="KB613" s="90"/>
      <c r="KC613" s="90"/>
      <c r="KD613" s="90"/>
      <c r="KE613" s="90"/>
      <c r="KF613" s="90"/>
      <c r="KG613" s="90"/>
      <c r="KH613" s="90"/>
      <c r="KI613" s="90"/>
      <c r="KJ613" s="90"/>
      <c r="KK613" s="90"/>
      <c r="KL613" s="90"/>
      <c r="KM613" s="90"/>
      <c r="KN613" s="90"/>
      <c r="KO613" s="90"/>
      <c r="KP613" s="90"/>
      <c r="KQ613" s="90"/>
      <c r="KR613" s="90"/>
      <c r="KS613" s="90"/>
      <c r="KT613" s="90"/>
      <c r="KU613" s="90"/>
      <c r="KV613" s="90"/>
      <c r="KW613" s="90"/>
      <c r="KX613" s="90"/>
      <c r="KY613" s="90"/>
      <c r="KZ613" s="90"/>
      <c r="LA613" s="90"/>
      <c r="LB613" s="90"/>
      <c r="LC613" s="90"/>
      <c r="LD613" s="90"/>
      <c r="LE613" s="90"/>
      <c r="LF613" s="90"/>
      <c r="LG613" s="90"/>
      <c r="LH613" s="90"/>
      <c r="LI613" s="90"/>
      <c r="LJ613" s="90"/>
      <c r="LK613" s="90"/>
      <c r="LL613" s="90"/>
      <c r="LM613" s="90"/>
      <c r="LN613" s="90"/>
      <c r="LO613" s="90"/>
      <c r="LP613" s="90"/>
      <c r="LQ613" s="90"/>
      <c r="LR613" s="90"/>
      <c r="LS613" s="90"/>
      <c r="LT613" s="90"/>
      <c r="LU613" s="90"/>
      <c r="LV613" s="90"/>
      <c r="LW613" s="90"/>
      <c r="LX613" s="90"/>
      <c r="LY613" s="90"/>
      <c r="LZ613" s="90"/>
      <c r="MA613" s="90"/>
      <c r="MB613" s="90"/>
      <c r="MC613" s="90"/>
      <c r="MD613" s="90"/>
      <c r="ME613" s="90"/>
      <c r="MF613" s="90"/>
      <c r="MG613" s="90"/>
      <c r="MH613" s="90"/>
      <c r="MI613" s="90"/>
      <c r="MJ613" s="90"/>
      <c r="MK613" s="90"/>
      <c r="ML613" s="90"/>
      <c r="MM613" s="90"/>
      <c r="MN613" s="90"/>
      <c r="MO613" s="90"/>
      <c r="MP613" s="90"/>
      <c r="MQ613" s="90"/>
      <c r="MR613" s="90"/>
      <c r="MS613" s="90"/>
      <c r="MT613" s="90"/>
      <c r="MU613" s="90"/>
      <c r="MV613" s="90"/>
      <c r="MW613" s="90"/>
      <c r="MX613" s="90"/>
      <c r="MY613" s="90"/>
      <c r="MZ613" s="90"/>
      <c r="NA613" s="90"/>
      <c r="NB613" s="90"/>
      <c r="NC613" s="90"/>
      <c r="ND613" s="90"/>
      <c r="NE613" s="90"/>
      <c r="NF613" s="90"/>
      <c r="NG613" s="90"/>
      <c r="NH613" s="90"/>
      <c r="NI613" s="90"/>
      <c r="NJ613" s="90"/>
      <c r="NK613" s="90"/>
      <c r="NL613" s="90"/>
      <c r="NM613" s="90"/>
      <c r="NN613" s="90"/>
      <c r="NO613" s="90"/>
      <c r="NP613" s="90"/>
      <c r="NQ613" s="90"/>
      <c r="NR613" s="90"/>
      <c r="NS613" s="90"/>
      <c r="NT613" s="90"/>
      <c r="NU613" s="90"/>
      <c r="NV613" s="90"/>
      <c r="NW613" s="90"/>
      <c r="NX613" s="90"/>
      <c r="NY613" s="90"/>
      <c r="NZ613" s="90"/>
      <c r="OA613" s="90"/>
      <c r="OB613" s="90"/>
      <c r="OC613" s="90"/>
      <c r="OD613" s="90"/>
      <c r="OE613" s="90"/>
      <c r="OF613" s="90"/>
      <c r="OG613" s="90"/>
      <c r="OH613" s="90"/>
      <c r="OI613" s="90"/>
      <c r="OJ613" s="90"/>
      <c r="OK613" s="90"/>
      <c r="OL613" s="90"/>
      <c r="OM613" s="90"/>
      <c r="ON613" s="90"/>
      <c r="OO613" s="90"/>
      <c r="OP613" s="90"/>
      <c r="OQ613" s="90"/>
      <c r="OR613" s="90"/>
      <c r="OS613" s="90"/>
      <c r="OT613" s="90"/>
      <c r="OU613" s="90"/>
      <c r="OV613" s="90"/>
      <c r="OW613" s="90"/>
      <c r="OX613" s="90"/>
      <c r="OY613" s="90"/>
      <c r="OZ613" s="90"/>
      <c r="PA613" s="90"/>
      <c r="PB613" s="90"/>
      <c r="PC613" s="90"/>
      <c r="PD613" s="90"/>
      <c r="PE613" s="90"/>
      <c r="PF613" s="90"/>
      <c r="PG613" s="90"/>
      <c r="PH613" s="90"/>
      <c r="PI613" s="90"/>
      <c r="PJ613" s="90"/>
      <c r="PK613" s="90"/>
      <c r="PL613" s="90"/>
      <c r="PM613" s="90"/>
      <c r="PN613" s="90"/>
      <c r="PO613" s="90"/>
      <c r="PP613" s="90"/>
      <c r="PQ613" s="90"/>
      <c r="PR613" s="90"/>
      <c r="PS613" s="90"/>
      <c r="PT613" s="90"/>
      <c r="PU613" s="90"/>
      <c r="PV613" s="90"/>
      <c r="PW613" s="90"/>
      <c r="PX613" s="90"/>
      <c r="PY613" s="90"/>
      <c r="PZ613" s="90"/>
      <c r="QA613" s="90"/>
      <c r="QB613" s="90"/>
      <c r="QC613" s="90"/>
      <c r="QD613" s="90"/>
      <c r="QE613" s="90"/>
      <c r="QF613" s="90"/>
      <c r="QG613" s="90"/>
      <c r="QH613" s="90"/>
      <c r="QI613" s="90"/>
      <c r="QJ613" s="90"/>
      <c r="QK613" s="90"/>
      <c r="QL613" s="90"/>
      <c r="QM613" s="90"/>
      <c r="QN613" s="90"/>
      <c r="QO613" s="90"/>
      <c r="QP613" s="90"/>
      <c r="QQ613" s="90"/>
      <c r="QR613" s="90"/>
      <c r="QS613" s="90"/>
      <c r="QT613" s="90"/>
      <c r="QU613" s="90"/>
      <c r="QV613" s="90"/>
      <c r="QW613" s="90"/>
      <c r="QX613" s="90"/>
      <c r="QY613" s="90"/>
      <c r="QZ613" s="90"/>
      <c r="RA613" s="90"/>
      <c r="RB613" s="90"/>
      <c r="RC613" s="90"/>
      <c r="RD613" s="90"/>
      <c r="RE613" s="90"/>
      <c r="RF613" s="90"/>
      <c r="RG613" s="90"/>
      <c r="RH613" s="90"/>
      <c r="RI613" s="90"/>
      <c r="RJ613" s="90"/>
      <c r="RK613" s="90"/>
      <c r="RL613" s="90"/>
      <c r="RM613" s="90"/>
      <c r="RN613" s="90"/>
      <c r="RO613" s="90"/>
      <c r="RP613" s="90"/>
      <c r="RQ613" s="90"/>
      <c r="RR613" s="90"/>
      <c r="RS613" s="90"/>
      <c r="RT613" s="90"/>
      <c r="RU613" s="90"/>
      <c r="RV613" s="90"/>
      <c r="RW613" s="90"/>
      <c r="RX613" s="90"/>
      <c r="RY613" s="90"/>
      <c r="RZ613" s="90"/>
      <c r="SA613" s="90"/>
      <c r="SB613" s="90"/>
      <c r="SC613" s="90"/>
      <c r="SD613" s="90"/>
      <c r="SE613" s="90"/>
      <c r="SF613" s="90"/>
      <c r="SG613" s="90"/>
      <c r="SH613" s="90"/>
      <c r="SI613" s="90"/>
      <c r="SJ613" s="90"/>
      <c r="SK613" s="90"/>
      <c r="SL613" s="90"/>
      <c r="SM613" s="90"/>
      <c r="SN613" s="90"/>
      <c r="SO613" s="90"/>
      <c r="SP613" s="90"/>
      <c r="SQ613" s="90"/>
      <c r="SR613" s="90"/>
      <c r="SS613" s="90"/>
      <c r="ST613" s="90"/>
      <c r="SU613" s="90"/>
      <c r="SV613" s="90"/>
      <c r="SW613" s="90"/>
      <c r="SX613" s="90"/>
      <c r="SY613" s="90"/>
      <c r="SZ613" s="90"/>
      <c r="TA613" s="90"/>
      <c r="TB613" s="90"/>
      <c r="TC613" s="90"/>
      <c r="TD613" s="90"/>
      <c r="TE613" s="90"/>
      <c r="TF613" s="90"/>
      <c r="TG613" s="90"/>
      <c r="TH613" s="90"/>
      <c r="TI613" s="90"/>
      <c r="TJ613" s="90"/>
      <c r="TK613" s="90"/>
      <c r="TL613" s="90"/>
      <c r="TM613" s="90"/>
      <c r="TN613" s="90"/>
      <c r="TO613" s="90"/>
      <c r="TP613" s="90"/>
      <c r="TQ613" s="90"/>
      <c r="TR613" s="90"/>
      <c r="TS613" s="90"/>
      <c r="TT613" s="90"/>
      <c r="TU613" s="90"/>
      <c r="TV613" s="90"/>
      <c r="TW613" s="90"/>
      <c r="TX613" s="90"/>
      <c r="TY613" s="90"/>
      <c r="TZ613" s="90"/>
      <c r="UA613" s="90"/>
      <c r="UB613" s="90"/>
      <c r="UC613" s="90"/>
      <c r="UD613" s="90"/>
      <c r="UE613" s="90"/>
      <c r="UF613" s="90"/>
      <c r="UG613" s="90"/>
      <c r="UH613" s="90"/>
      <c r="UI613" s="90"/>
      <c r="UJ613" s="90"/>
      <c r="UK613" s="90"/>
      <c r="UL613" s="90"/>
      <c r="UM613" s="90"/>
      <c r="UN613" s="90"/>
      <c r="UO613" s="90"/>
      <c r="UP613" s="90"/>
      <c r="UQ613" s="90"/>
      <c r="UR613" s="90"/>
      <c r="US613" s="90"/>
      <c r="UT613" s="90"/>
      <c r="UU613" s="90"/>
      <c r="UV613" s="90"/>
      <c r="UW613" s="90"/>
      <c r="UX613" s="90"/>
      <c r="UY613" s="90"/>
      <c r="UZ613" s="90"/>
      <c r="VA613" s="90"/>
      <c r="VB613" s="90"/>
      <c r="VC613" s="90"/>
      <c r="VD613" s="90"/>
      <c r="VE613" s="90"/>
      <c r="VF613" s="90"/>
      <c r="VG613" s="90"/>
      <c r="VH613" s="90"/>
      <c r="VI613" s="90"/>
      <c r="VJ613" s="90"/>
      <c r="VK613" s="90"/>
      <c r="VL613" s="90"/>
      <c r="VM613" s="90"/>
      <c r="VN613" s="90"/>
      <c r="VO613" s="90"/>
      <c r="VP613" s="90"/>
      <c r="VQ613" s="90"/>
      <c r="VR613" s="90"/>
      <c r="VS613" s="90"/>
      <c r="VT613" s="90"/>
      <c r="VU613" s="90"/>
      <c r="VV613" s="90"/>
      <c r="VW613" s="90"/>
      <c r="VX613" s="90"/>
      <c r="VY613" s="90"/>
      <c r="VZ613" s="90"/>
      <c r="WA613" s="90"/>
      <c r="WB613" s="90"/>
      <c r="WC613" s="90"/>
      <c r="WD613" s="90"/>
      <c r="WE613" s="90"/>
      <c r="WF613" s="90"/>
      <c r="WG613" s="90"/>
      <c r="WH613" s="90"/>
      <c r="WI613" s="90"/>
      <c r="WJ613" s="90"/>
      <c r="WK613" s="90"/>
      <c r="WL613" s="90"/>
      <c r="WM613" s="90"/>
      <c r="WN613" s="90"/>
      <c r="WO613" s="90"/>
      <c r="WP613" s="90"/>
      <c r="WQ613" s="90"/>
      <c r="WR613" s="90"/>
      <c r="WS613" s="90"/>
      <c r="WT613" s="90"/>
      <c r="WU613" s="90"/>
      <c r="WV613" s="90"/>
      <c r="WW613" s="90"/>
      <c r="WX613" s="90"/>
      <c r="WY613" s="90"/>
      <c r="WZ613" s="90"/>
      <c r="XA613" s="90"/>
      <c r="XB613" s="90"/>
      <c r="XC613" s="90"/>
      <c r="XD613" s="90"/>
      <c r="XE613" s="90"/>
      <c r="XF613" s="90"/>
      <c r="XG613" s="90"/>
      <c r="XH613" s="90"/>
      <c r="XI613" s="90"/>
      <c r="XJ613" s="90"/>
      <c r="XK613" s="90"/>
      <c r="XL613" s="90"/>
      <c r="XM613" s="90"/>
      <c r="XN613" s="90"/>
      <c r="XO613" s="90"/>
      <c r="XP613" s="90"/>
      <c r="XQ613" s="90"/>
      <c r="XR613" s="90"/>
      <c r="XS613" s="90"/>
      <c r="XT613" s="90"/>
      <c r="XU613" s="90"/>
      <c r="XV613" s="90"/>
      <c r="XW613" s="90"/>
      <c r="XX613" s="90"/>
      <c r="XY613" s="90"/>
      <c r="XZ613" s="90"/>
      <c r="YA613" s="90"/>
      <c r="YB613" s="90"/>
      <c r="YC613" s="90"/>
      <c r="YD613" s="90"/>
      <c r="YE613" s="90"/>
      <c r="YF613" s="90"/>
      <c r="YG613" s="90"/>
      <c r="YH613" s="90"/>
      <c r="YI613" s="90"/>
      <c r="YJ613" s="90"/>
      <c r="YK613" s="90"/>
      <c r="YL613" s="90"/>
      <c r="YM613" s="90"/>
      <c r="YN613" s="90"/>
      <c r="YO613" s="90"/>
      <c r="YP613" s="90"/>
      <c r="YQ613" s="90"/>
      <c r="YR613" s="90"/>
      <c r="YS613" s="90"/>
      <c r="YT613" s="90"/>
      <c r="YU613" s="90"/>
      <c r="YV613" s="90"/>
      <c r="YW613" s="90"/>
      <c r="YX613" s="90"/>
      <c r="YY613" s="90"/>
      <c r="YZ613" s="90"/>
      <c r="ZA613" s="90"/>
      <c r="ZB613" s="90"/>
      <c r="ZC613" s="90"/>
      <c r="ZD613" s="90"/>
      <c r="ZE613" s="90"/>
      <c r="ZF613" s="90"/>
      <c r="ZG613" s="90"/>
      <c r="ZH613" s="90"/>
      <c r="ZI613" s="90"/>
      <c r="ZJ613" s="90"/>
      <c r="ZK613" s="90"/>
      <c r="ZL613" s="90"/>
      <c r="ZM613" s="90"/>
      <c r="ZN613" s="90"/>
      <c r="ZO613" s="90"/>
      <c r="ZP613" s="90"/>
      <c r="ZQ613" s="90"/>
      <c r="ZR613" s="90"/>
      <c r="ZS613" s="90"/>
      <c r="ZT613" s="90"/>
      <c r="ZU613" s="90"/>
      <c r="ZV613" s="90"/>
      <c r="ZW613" s="90"/>
      <c r="ZX613" s="90"/>
      <c r="ZY613" s="90"/>
      <c r="ZZ613" s="90"/>
      <c r="AAA613" s="90"/>
      <c r="AAB613" s="90"/>
      <c r="AAC613" s="90"/>
      <c r="AAD613" s="90"/>
      <c r="AAE613" s="90"/>
      <c r="AAF613" s="90"/>
      <c r="AAG613" s="90"/>
      <c r="AAH613" s="90"/>
      <c r="AAI613" s="90"/>
      <c r="AAJ613" s="90"/>
      <c r="AAK613" s="90"/>
      <c r="AAL613" s="90"/>
      <c r="AAM613" s="90"/>
      <c r="AAN613" s="90"/>
      <c r="AAO613" s="90"/>
      <c r="AAP613" s="90"/>
      <c r="AAQ613" s="90"/>
      <c r="AAR613" s="90"/>
      <c r="AAS613" s="90"/>
      <c r="AAT613" s="90"/>
      <c r="AAU613" s="90"/>
      <c r="AAV613" s="90"/>
      <c r="AAW613" s="90"/>
      <c r="AAX613" s="90"/>
      <c r="AAY613" s="90"/>
      <c r="AAZ613" s="90"/>
      <c r="ABA613" s="90"/>
      <c r="ABB613" s="90"/>
      <c r="ABC613" s="90"/>
      <c r="ABD613" s="90"/>
      <c r="ABE613" s="90"/>
      <c r="ABF613" s="90"/>
      <c r="ABG613" s="90"/>
      <c r="ABH613" s="90"/>
      <c r="ABI613" s="90"/>
      <c r="ABJ613" s="90"/>
      <c r="ABK613" s="90"/>
      <c r="ABL613" s="90"/>
      <c r="ABM613" s="90"/>
      <c r="ABN613" s="90"/>
      <c r="ABO613" s="90"/>
      <c r="ABP613" s="90"/>
      <c r="ABQ613" s="90"/>
      <c r="ABR613" s="90"/>
      <c r="ABS613" s="90"/>
      <c r="ABT613" s="90"/>
      <c r="ABU613" s="90"/>
      <c r="ABV613" s="90"/>
      <c r="ABW613" s="90"/>
      <c r="ABX613" s="90"/>
      <c r="ABY613" s="90"/>
      <c r="ABZ613" s="90"/>
      <c r="ACA613" s="90"/>
      <c r="ACB613" s="90"/>
      <c r="ACC613" s="90"/>
      <c r="ACD613" s="90"/>
      <c r="ACE613" s="90"/>
      <c r="ACF613" s="90"/>
      <c r="ACG613" s="90"/>
      <c r="ACH613" s="90"/>
      <c r="ACI613" s="90"/>
      <c r="ACJ613" s="90"/>
      <c r="ACK613" s="90"/>
      <c r="ACL613" s="90"/>
      <c r="ACM613" s="90"/>
      <c r="ACN613" s="90"/>
      <c r="ACO613" s="90"/>
      <c r="ACP613" s="90"/>
      <c r="ACQ613" s="90"/>
      <c r="ACR613" s="90"/>
      <c r="ACS613" s="90"/>
      <c r="ACT613" s="90"/>
      <c r="ACU613" s="90"/>
      <c r="ACV613" s="90"/>
      <c r="ACW613" s="90"/>
      <c r="ACX613" s="90"/>
      <c r="ACY613" s="90"/>
      <c r="ACZ613" s="90"/>
      <c r="ADA613" s="90"/>
      <c r="ADB613" s="90"/>
      <c r="ADC613" s="90"/>
      <c r="ADD613" s="90"/>
      <c r="ADE613" s="90"/>
      <c r="ADF613" s="90"/>
      <c r="ADG613" s="90"/>
      <c r="ADH613" s="90"/>
      <c r="ADI613" s="90"/>
      <c r="ADJ613" s="90"/>
      <c r="ADK613" s="90"/>
      <c r="ADL613" s="90"/>
      <c r="ADM613" s="90"/>
      <c r="ADN613" s="90"/>
      <c r="ADO613" s="90"/>
      <c r="ADP613" s="90"/>
      <c r="ADQ613" s="90"/>
      <c r="ADR613" s="90"/>
      <c r="ADS613" s="90"/>
      <c r="ADT613" s="90"/>
      <c r="ADU613" s="90"/>
      <c r="ADV613" s="90"/>
      <c r="ADW613" s="90"/>
      <c r="ADX613" s="90"/>
      <c r="ADY613" s="90"/>
      <c r="ADZ613" s="90"/>
      <c r="AEA613" s="90"/>
      <c r="AEB613" s="90"/>
      <c r="AEC613" s="90"/>
      <c r="AED613" s="90"/>
      <c r="AEE613" s="90"/>
      <c r="AEF613" s="90"/>
      <c r="AEG613" s="90"/>
      <c r="AEH613" s="90"/>
      <c r="AEI613" s="90"/>
      <c r="AEJ613" s="90"/>
      <c r="AEK613" s="90"/>
      <c r="AEL613" s="90"/>
      <c r="AEM613" s="90"/>
      <c r="AEN613" s="90"/>
      <c r="AEO613" s="90"/>
      <c r="AEP613" s="90"/>
      <c r="AEQ613" s="90"/>
      <c r="AER613" s="90"/>
      <c r="AES613" s="90"/>
      <c r="AET613" s="90"/>
      <c r="AEU613" s="90"/>
      <c r="AEV613" s="90"/>
      <c r="AEW613" s="90"/>
      <c r="AEX613" s="90"/>
      <c r="AEY613" s="90"/>
      <c r="AEZ613" s="90"/>
      <c r="AFA613" s="90"/>
      <c r="AFB613" s="90"/>
      <c r="AFC613" s="90"/>
      <c r="AFD613" s="90"/>
      <c r="AFE613" s="90"/>
      <c r="AFF613" s="90"/>
      <c r="AFG613" s="90"/>
      <c r="AFH613" s="90"/>
      <c r="AFI613" s="90"/>
      <c r="AFJ613" s="90"/>
      <c r="AFK613" s="90"/>
      <c r="AFL613" s="90"/>
      <c r="AFM613" s="90"/>
      <c r="AFN613" s="90"/>
      <c r="AFO613" s="90"/>
      <c r="AFP613" s="90"/>
      <c r="AFQ613" s="90"/>
      <c r="AFR613" s="90"/>
      <c r="AFS613" s="90"/>
      <c r="AFT613" s="90"/>
      <c r="AFU613" s="90"/>
      <c r="AFV613" s="90"/>
      <c r="AFW613" s="90"/>
      <c r="AFX613" s="90"/>
      <c r="AFY613" s="90"/>
      <c r="AFZ613" s="90"/>
      <c r="AGA613" s="90"/>
      <c r="AGB613" s="90"/>
      <c r="AGC613" s="90"/>
      <c r="AGD613" s="90"/>
      <c r="AGE613" s="90"/>
      <c r="AGF613" s="90"/>
      <c r="AGG613" s="90"/>
      <c r="AGH613" s="90"/>
      <c r="AGI613" s="90"/>
      <c r="AGJ613" s="90"/>
      <c r="AGK613" s="90"/>
      <c r="AGL613" s="90"/>
      <c r="AGM613" s="90"/>
      <c r="AGN613" s="90"/>
      <c r="AGO613" s="90"/>
      <c r="AGP613" s="90"/>
      <c r="AGQ613" s="90"/>
      <c r="AGR613" s="90"/>
      <c r="AGS613" s="90"/>
      <c r="AGT613" s="90"/>
      <c r="AGU613" s="90"/>
      <c r="AGV613" s="90"/>
      <c r="AGW613" s="90"/>
      <c r="AGX613" s="90"/>
      <c r="AGY613" s="90"/>
      <c r="AGZ613" s="90"/>
      <c r="AHA613" s="90"/>
      <c r="AHB613" s="90"/>
      <c r="AHC613" s="90"/>
      <c r="AHD613" s="90"/>
      <c r="AHE613" s="90"/>
      <c r="AHF613" s="90"/>
      <c r="AHG613" s="90"/>
      <c r="AHH613" s="90"/>
      <c r="AHI613" s="90"/>
      <c r="AHJ613" s="90"/>
      <c r="AHK613" s="90"/>
      <c r="AHL613" s="90"/>
      <c r="AHM613" s="90"/>
      <c r="AHN613" s="90"/>
      <c r="AHO613" s="90"/>
      <c r="AHP613" s="90"/>
      <c r="AHQ613" s="90"/>
      <c r="AHR613" s="90"/>
      <c r="AHS613" s="90"/>
      <c r="AHT613" s="90"/>
      <c r="AHU613" s="90"/>
      <c r="AHV613" s="90"/>
      <c r="AHW613" s="90"/>
      <c r="AHX613" s="90"/>
      <c r="AHY613" s="90"/>
      <c r="AHZ613" s="90"/>
      <c r="AIA613" s="90"/>
      <c r="AIB613" s="90"/>
      <c r="AIC613" s="90"/>
      <c r="AID613" s="90"/>
      <c r="AIE613" s="90"/>
      <c r="AIF613" s="90"/>
      <c r="AIG613" s="90"/>
      <c r="AIH613" s="90"/>
      <c r="AII613" s="90"/>
      <c r="AIJ613" s="90"/>
      <c r="AIK613" s="90"/>
      <c r="AIL613" s="90"/>
      <c r="AIM613" s="90"/>
      <c r="AIN613" s="90"/>
      <c r="AIO613" s="90"/>
      <c r="AIP613" s="90"/>
      <c r="AIQ613" s="90"/>
      <c r="AIR613" s="90"/>
      <c r="AIS613" s="90"/>
      <c r="AIT613" s="90"/>
      <c r="AIU613" s="90"/>
      <c r="AIV613" s="90"/>
      <c r="AIW613" s="90"/>
      <c r="AIX613" s="90"/>
      <c r="AIY613" s="90"/>
      <c r="AIZ613" s="90"/>
      <c r="AJA613" s="90"/>
      <c r="AJB613" s="90"/>
      <c r="AJC613" s="90"/>
      <c r="AJD613" s="90"/>
      <c r="AJE613" s="90"/>
      <c r="AJF613" s="90"/>
      <c r="AJG613" s="90"/>
      <c r="AJH613" s="90"/>
      <c r="AJI613" s="90"/>
      <c r="AJJ613" s="90"/>
      <c r="AJK613" s="90"/>
      <c r="AJL613" s="90"/>
      <c r="AJM613" s="90"/>
      <c r="AJN613" s="90"/>
      <c r="AJO613" s="90"/>
      <c r="AJP613" s="90"/>
      <c r="AJQ613" s="90"/>
      <c r="AJR613" s="90"/>
      <c r="AJS613" s="90"/>
      <c r="AJT613" s="90"/>
      <c r="AJU613" s="90"/>
      <c r="AJV613" s="90"/>
      <c r="AJW613" s="90"/>
      <c r="AJX613" s="90"/>
      <c r="AJY613" s="90"/>
      <c r="AJZ613" s="90"/>
      <c r="AKA613" s="90"/>
      <c r="AKB613" s="90"/>
      <c r="AKC613" s="90"/>
      <c r="AKD613" s="90"/>
      <c r="AKE613" s="90"/>
      <c r="AKF613" s="90"/>
      <c r="AKG613" s="90"/>
      <c r="AKH613" s="90"/>
      <c r="AKI613" s="90"/>
      <c r="AKJ613" s="90"/>
      <c r="AKK613" s="90"/>
      <c r="AKL613" s="90"/>
      <c r="AKM613" s="90"/>
      <c r="AKN613" s="90"/>
      <c r="AKO613" s="90"/>
      <c r="AKP613" s="90"/>
      <c r="AKQ613" s="90"/>
      <c r="AKR613" s="90"/>
      <c r="AKS613" s="90"/>
      <c r="AKT613" s="90"/>
      <c r="AKU613" s="90"/>
      <c r="AKV613" s="90"/>
      <c r="AKW613" s="90"/>
      <c r="AKX613" s="90"/>
      <c r="AKY613" s="90"/>
      <c r="AKZ613" s="90"/>
      <c r="ALA613" s="90"/>
      <c r="ALB613" s="90"/>
      <c r="ALC613" s="90"/>
      <c r="ALD613" s="90"/>
      <c r="ALE613" s="90"/>
      <c r="ALF613" s="90"/>
      <c r="ALG613" s="90"/>
      <c r="ALH613" s="90"/>
      <c r="ALI613" s="90"/>
      <c r="ALJ613" s="90"/>
      <c r="ALK613" s="90"/>
      <c r="ALL613" s="90"/>
      <c r="ALM613" s="90"/>
      <c r="ALN613" s="90"/>
      <c r="ALO613" s="90"/>
      <c r="ALP613" s="90"/>
      <c r="ALQ613" s="90"/>
      <c r="ALR613" s="90"/>
      <c r="ALS613" s="90"/>
      <c r="ALT613" s="90"/>
      <c r="ALU613" s="90"/>
      <c r="ALV613" s="90"/>
      <c r="ALW613" s="90"/>
      <c r="ALX613" s="90"/>
      <c r="ALY613" s="90"/>
      <c r="ALZ613" s="90"/>
      <c r="AMA613" s="90"/>
      <c r="AMB613" s="90"/>
      <c r="AMC613" s="90"/>
      <c r="AMD613" s="90"/>
      <c r="AME613" s="90"/>
      <c r="AMF613" s="90"/>
      <c r="AMG613" s="90"/>
      <c r="AMH613" s="90"/>
    </row>
    <row r="614" spans="1:1022" ht="74.099999999999994" customHeight="1">
      <c r="A614" s="430">
        <v>166</v>
      </c>
      <c r="B614" s="433" t="s">
        <v>712</v>
      </c>
      <c r="C614" s="367"/>
      <c r="D614" s="433" t="s">
        <v>81</v>
      </c>
      <c r="E614" s="433" t="s">
        <v>1932</v>
      </c>
      <c r="F614" s="427"/>
      <c r="G614" s="424"/>
      <c r="H614" s="368"/>
      <c r="I614" s="425"/>
      <c r="J614" s="136" t="s">
        <v>735</v>
      </c>
      <c r="K614" s="137" t="s">
        <v>2611</v>
      </c>
      <c r="L614" s="425"/>
      <c r="M614" s="425"/>
      <c r="N614" s="426"/>
      <c r="O614" s="369"/>
      <c r="P614" s="391"/>
      <c r="Q614" s="385"/>
      <c r="R614" s="393"/>
      <c r="S614" s="394"/>
      <c r="T614" s="385"/>
      <c r="U614" s="386"/>
      <c r="V614" s="136" t="s">
        <v>112</v>
      </c>
      <c r="W614" s="116" t="s">
        <v>2612</v>
      </c>
      <c r="X614" s="117" t="s">
        <v>2613</v>
      </c>
      <c r="Y614" s="118" t="s">
        <v>94</v>
      </c>
      <c r="Z614" s="119" t="s">
        <v>95</v>
      </c>
      <c r="AA614" s="120" t="str">
        <f t="shared" si="774"/>
        <v>Probabilidad</v>
      </c>
      <c r="AB614" s="121" t="s">
        <v>727</v>
      </c>
      <c r="AC614" s="121" t="s">
        <v>728</v>
      </c>
      <c r="AD614" s="122" t="str">
        <f t="shared" si="772"/>
        <v>40%</v>
      </c>
      <c r="AE614" s="121" t="s">
        <v>954</v>
      </c>
      <c r="AF614" s="121" t="s">
        <v>809</v>
      </c>
      <c r="AG614" s="121" t="s">
        <v>731</v>
      </c>
      <c r="AH614" s="123">
        <f>IFERROR(IF(AND(AA613="Probabilidad",AA614="Probabilidad"),(AI613-(+AI613*AD614)),IF(AND(AA614="Probabilidad",AA613="Impacto"),(AI613-(+AI613*AD614)),IF(AA614="Impacto",AI613,""))),"")</f>
        <v>0.216</v>
      </c>
      <c r="AI614" s="122">
        <f t="shared" si="773"/>
        <v>0.216</v>
      </c>
      <c r="AJ614" s="387"/>
      <c r="AK614" s="388"/>
      <c r="AL614" s="124">
        <f t="shared" ref="AL614:AL619" si="846">IFERROR(IF(AND(AA613="Impacto",AA614="Impacto"),(AL613-(+AL613*AD614)),IF(AND(AA614="Impacto",AA613="Probabilidad"),(AL613-(+AL613*AD614)),IF(AA614="Probabilidad",AL613,""))),"")</f>
        <v>0.6</v>
      </c>
      <c r="AM614" s="389"/>
      <c r="AN614" s="388"/>
      <c r="AO614" s="384"/>
      <c r="AP614" s="367"/>
      <c r="AQ614" s="120" t="s">
        <v>118</v>
      </c>
      <c r="AR614" s="119" t="s">
        <v>2614</v>
      </c>
      <c r="AS614" s="119" t="s">
        <v>95</v>
      </c>
      <c r="AT614" s="126" t="s">
        <v>2609</v>
      </c>
      <c r="AU614" s="127" t="s">
        <v>733</v>
      </c>
      <c r="AV614" s="371"/>
      <c r="AW614" s="142" t="s">
        <v>112</v>
      </c>
      <c r="AX614" s="253" t="s">
        <v>2867</v>
      </c>
      <c r="AY614" s="271" t="s">
        <v>3096</v>
      </c>
      <c r="AZ614" s="271" t="s">
        <v>3097</v>
      </c>
      <c r="BA614" s="143" t="s">
        <v>118</v>
      </c>
      <c r="BB614" s="253" t="s">
        <v>2867</v>
      </c>
      <c r="BC614" s="271" t="s">
        <v>3206</v>
      </c>
      <c r="BD614" s="271" t="s">
        <v>3207</v>
      </c>
      <c r="BE614" s="373"/>
      <c r="BF614" s="526"/>
      <c r="BG614" s="526"/>
      <c r="BH614" s="131"/>
      <c r="BI614" s="90"/>
    </row>
    <row r="615" spans="1:1022" ht="99.75" customHeight="1">
      <c r="A615" s="430">
        <v>166</v>
      </c>
      <c r="B615" s="433" t="s">
        <v>712</v>
      </c>
      <c r="C615" s="367"/>
      <c r="D615" s="433" t="s">
        <v>81</v>
      </c>
      <c r="E615" s="433" t="s">
        <v>1932</v>
      </c>
      <c r="F615" s="427"/>
      <c r="G615" s="424"/>
      <c r="H615" s="368"/>
      <c r="I615" s="425"/>
      <c r="J615" s="136" t="s">
        <v>741</v>
      </c>
      <c r="K615" s="137" t="s">
        <v>2595</v>
      </c>
      <c r="L615" s="425"/>
      <c r="M615" s="425"/>
      <c r="N615" s="426"/>
      <c r="O615" s="369"/>
      <c r="P615" s="391"/>
      <c r="Q615" s="385"/>
      <c r="R615" s="393"/>
      <c r="S615" s="394"/>
      <c r="T615" s="385"/>
      <c r="U615" s="386"/>
      <c r="V615" s="136" t="s">
        <v>124</v>
      </c>
      <c r="W615" s="116" t="s">
        <v>2615</v>
      </c>
      <c r="X615" s="117" t="s">
        <v>2616</v>
      </c>
      <c r="Y615" s="118" t="s">
        <v>94</v>
      </c>
      <c r="Z615" s="119" t="s">
        <v>95</v>
      </c>
      <c r="AA615" s="120" t="str">
        <f t="shared" si="774"/>
        <v>Probabilidad</v>
      </c>
      <c r="AB615" s="121" t="s">
        <v>727</v>
      </c>
      <c r="AC615" s="121" t="s">
        <v>728</v>
      </c>
      <c r="AD615" s="122" t="str">
        <f t="shared" si="772"/>
        <v>40%</v>
      </c>
      <c r="AE615" s="121" t="s">
        <v>954</v>
      </c>
      <c r="AF615" s="121" t="s">
        <v>730</v>
      </c>
      <c r="AG615" s="121" t="s">
        <v>731</v>
      </c>
      <c r="AH615" s="123">
        <f t="shared" ref="AH615:AH619" si="847">IFERROR(IF(AND(AA614="Probabilidad",AA615="Probabilidad"),(AI614-(+AI614*AD615)),IF(AND(AA615="Probabilidad",AA614="Impacto"),(AI614-(+AI614*AD615)),IF(AA615="Impacto",AI614,""))),"")</f>
        <v>0.12959999999999999</v>
      </c>
      <c r="AI615" s="122">
        <f t="shared" si="773"/>
        <v>0.12959999999999999</v>
      </c>
      <c r="AJ615" s="387"/>
      <c r="AK615" s="388"/>
      <c r="AL615" s="124">
        <f t="shared" si="846"/>
        <v>0.6</v>
      </c>
      <c r="AM615" s="389"/>
      <c r="AN615" s="388"/>
      <c r="AO615" s="384"/>
      <c r="AP615" s="367"/>
      <c r="AQ615" s="120" t="s">
        <v>128</v>
      </c>
      <c r="AR615" s="119" t="s">
        <v>2617</v>
      </c>
      <c r="AS615" s="119" t="s">
        <v>95</v>
      </c>
      <c r="AT615" s="126" t="s">
        <v>2618</v>
      </c>
      <c r="AU615" s="127" t="s">
        <v>733</v>
      </c>
      <c r="AV615" s="371"/>
      <c r="AW615" s="142" t="s">
        <v>124</v>
      </c>
      <c r="AX615" s="253" t="s">
        <v>2866</v>
      </c>
      <c r="AY615" s="271" t="s">
        <v>3098</v>
      </c>
      <c r="AZ615" s="271" t="s">
        <v>3099</v>
      </c>
      <c r="BA615" s="143" t="s">
        <v>128</v>
      </c>
      <c r="BB615" s="253" t="s">
        <v>2866</v>
      </c>
      <c r="BC615" s="271" t="s">
        <v>3208</v>
      </c>
      <c r="BD615" s="271" t="s">
        <v>3209</v>
      </c>
      <c r="BE615" s="373"/>
      <c r="BF615" s="526"/>
      <c r="BG615" s="526"/>
      <c r="BH615" s="131"/>
      <c r="BI615" s="90"/>
    </row>
    <row r="616" spans="1:1022" ht="76.5" customHeight="1">
      <c r="A616" s="430">
        <v>166</v>
      </c>
      <c r="B616" s="433" t="s">
        <v>712</v>
      </c>
      <c r="C616" s="367"/>
      <c r="D616" s="433" t="s">
        <v>81</v>
      </c>
      <c r="E616" s="433" t="s">
        <v>1932</v>
      </c>
      <c r="F616" s="427"/>
      <c r="G616" s="424"/>
      <c r="H616" s="368"/>
      <c r="I616" s="425"/>
      <c r="J616" s="136" t="s">
        <v>749</v>
      </c>
      <c r="K616" s="137" t="s">
        <v>2619</v>
      </c>
      <c r="L616" s="425"/>
      <c r="M616" s="425"/>
      <c r="N616" s="426"/>
      <c r="O616" s="369"/>
      <c r="P616" s="391"/>
      <c r="Q616" s="385"/>
      <c r="R616" s="393"/>
      <c r="S616" s="394"/>
      <c r="T616" s="385"/>
      <c r="U616" s="386"/>
      <c r="V616" s="136" t="s">
        <v>131</v>
      </c>
      <c r="W616" s="116" t="s">
        <v>2620</v>
      </c>
      <c r="X616" s="117" t="s">
        <v>2621</v>
      </c>
      <c r="Y616" s="118" t="s">
        <v>94</v>
      </c>
      <c r="Z616" s="119" t="s">
        <v>95</v>
      </c>
      <c r="AA616" s="120" t="str">
        <f t="shared" si="774"/>
        <v>Probabilidad</v>
      </c>
      <c r="AB616" s="121" t="s">
        <v>727</v>
      </c>
      <c r="AC616" s="121" t="s">
        <v>728</v>
      </c>
      <c r="AD616" s="122" t="str">
        <f t="shared" si="772"/>
        <v>40%</v>
      </c>
      <c r="AE616" s="121" t="s">
        <v>954</v>
      </c>
      <c r="AF616" s="121" t="s">
        <v>809</v>
      </c>
      <c r="AG616" s="121" t="s">
        <v>731</v>
      </c>
      <c r="AH616" s="123">
        <f t="shared" si="847"/>
        <v>7.7759999999999996E-2</v>
      </c>
      <c r="AI616" s="122">
        <f t="shared" si="773"/>
        <v>7.7759999999999996E-2</v>
      </c>
      <c r="AJ616" s="387"/>
      <c r="AK616" s="388"/>
      <c r="AL616" s="124">
        <f t="shared" si="846"/>
        <v>0.6</v>
      </c>
      <c r="AM616" s="389"/>
      <c r="AN616" s="388"/>
      <c r="AO616" s="384"/>
      <c r="AP616" s="367"/>
      <c r="AQ616" s="120" t="s">
        <v>136</v>
      </c>
      <c r="AR616" s="119" t="s">
        <v>2622</v>
      </c>
      <c r="AS616" s="119" t="s">
        <v>95</v>
      </c>
      <c r="AT616" s="126" t="s">
        <v>2623</v>
      </c>
      <c r="AU616" s="127" t="s">
        <v>733</v>
      </c>
      <c r="AV616" s="371"/>
      <c r="AW616" s="142" t="s">
        <v>131</v>
      </c>
      <c r="AX616" s="253" t="s">
        <v>2866</v>
      </c>
      <c r="AY616" s="271" t="s">
        <v>3100</v>
      </c>
      <c r="AZ616" s="271" t="s">
        <v>3101</v>
      </c>
      <c r="BA616" s="143" t="s">
        <v>136</v>
      </c>
      <c r="BB616" s="253" t="s">
        <v>2866</v>
      </c>
      <c r="BC616" s="271" t="s">
        <v>3210</v>
      </c>
      <c r="BD616" s="271" t="s">
        <v>3211</v>
      </c>
      <c r="BE616" s="373"/>
      <c r="BF616" s="526"/>
      <c r="BG616" s="526"/>
      <c r="BH616" s="131"/>
      <c r="BI616" s="90"/>
    </row>
    <row r="617" spans="1:1022" ht="18.95" customHeight="1">
      <c r="A617" s="430">
        <v>166</v>
      </c>
      <c r="B617" s="433" t="s">
        <v>712</v>
      </c>
      <c r="C617" s="367"/>
      <c r="D617" s="433" t="s">
        <v>81</v>
      </c>
      <c r="E617" s="433" t="s">
        <v>1932</v>
      </c>
      <c r="F617" s="427"/>
      <c r="G617" s="424"/>
      <c r="H617" s="368"/>
      <c r="I617" s="425"/>
      <c r="J617" s="136" t="s">
        <v>756</v>
      </c>
      <c r="K617" s="137"/>
      <c r="L617" s="425"/>
      <c r="M617" s="425"/>
      <c r="N617" s="426"/>
      <c r="O617" s="369"/>
      <c r="P617" s="391"/>
      <c r="Q617" s="385"/>
      <c r="R617" s="393"/>
      <c r="S617" s="394"/>
      <c r="T617" s="385"/>
      <c r="U617" s="386"/>
      <c r="V617" s="136" t="s">
        <v>139</v>
      </c>
      <c r="W617" s="116"/>
      <c r="X617" s="117"/>
      <c r="Y617" s="118"/>
      <c r="Z617" s="116"/>
      <c r="AA617" s="120" t="str">
        <f t="shared" si="774"/>
        <v/>
      </c>
      <c r="AB617" s="121"/>
      <c r="AC617" s="121"/>
      <c r="AD617" s="122" t="str">
        <f t="shared" si="772"/>
        <v/>
      </c>
      <c r="AE617" s="121"/>
      <c r="AF617" s="121"/>
      <c r="AG617" s="121"/>
      <c r="AH617" s="123" t="str">
        <f t="shared" si="847"/>
        <v/>
      </c>
      <c r="AI617" s="122" t="str">
        <f t="shared" si="773"/>
        <v/>
      </c>
      <c r="AJ617" s="387"/>
      <c r="AK617" s="388"/>
      <c r="AL617" s="124" t="str">
        <f t="shared" si="846"/>
        <v/>
      </c>
      <c r="AM617" s="389"/>
      <c r="AN617" s="388"/>
      <c r="AO617" s="384"/>
      <c r="AP617" s="367"/>
      <c r="AQ617" s="120" t="s">
        <v>145</v>
      </c>
      <c r="AR617" s="119"/>
      <c r="AS617" s="119"/>
      <c r="AT617" s="126"/>
      <c r="AU617" s="119"/>
      <c r="AV617" s="371"/>
      <c r="AW617" s="142" t="s">
        <v>139</v>
      </c>
      <c r="AX617" s="128"/>
      <c r="AY617" s="319"/>
      <c r="AZ617" s="319"/>
      <c r="BA617" s="143" t="s">
        <v>145</v>
      </c>
      <c r="BB617" s="128"/>
      <c r="BC617" s="128"/>
      <c r="BD617" s="128"/>
      <c r="BE617" s="373"/>
      <c r="BF617" s="526"/>
      <c r="BG617" s="526"/>
      <c r="BH617" s="131"/>
    </row>
    <row r="618" spans="1:1022" ht="18.95" customHeight="1">
      <c r="A618" s="430">
        <v>166</v>
      </c>
      <c r="B618" s="433" t="s">
        <v>712</v>
      </c>
      <c r="C618" s="367"/>
      <c r="D618" s="433" t="s">
        <v>81</v>
      </c>
      <c r="E618" s="433" t="s">
        <v>1932</v>
      </c>
      <c r="F618" s="427"/>
      <c r="G618" s="424"/>
      <c r="H618" s="368"/>
      <c r="I618" s="425"/>
      <c r="J618" s="136" t="s">
        <v>757</v>
      </c>
      <c r="K618" s="137"/>
      <c r="L618" s="425"/>
      <c r="M618" s="425"/>
      <c r="N618" s="426"/>
      <c r="O618" s="369"/>
      <c r="P618" s="391"/>
      <c r="Q618" s="385"/>
      <c r="R618" s="393"/>
      <c r="S618" s="394"/>
      <c r="T618" s="385"/>
      <c r="U618" s="386"/>
      <c r="V618" s="136" t="s">
        <v>150</v>
      </c>
      <c r="W618" s="116"/>
      <c r="X618" s="117"/>
      <c r="Y618" s="118"/>
      <c r="Z618" s="116"/>
      <c r="AA618" s="120" t="str">
        <f t="shared" si="774"/>
        <v/>
      </c>
      <c r="AB618" s="121"/>
      <c r="AC618" s="121"/>
      <c r="AD618" s="122" t="str">
        <f t="shared" si="772"/>
        <v/>
      </c>
      <c r="AE618" s="121"/>
      <c r="AF618" s="121"/>
      <c r="AG618" s="121"/>
      <c r="AH618" s="123" t="str">
        <f t="shared" si="847"/>
        <v/>
      </c>
      <c r="AI618" s="122" t="str">
        <f t="shared" si="773"/>
        <v/>
      </c>
      <c r="AJ618" s="387"/>
      <c r="AK618" s="388"/>
      <c r="AL618" s="124" t="str">
        <f t="shared" si="846"/>
        <v/>
      </c>
      <c r="AM618" s="389"/>
      <c r="AN618" s="388"/>
      <c r="AO618" s="384"/>
      <c r="AP618" s="367"/>
      <c r="AQ618" s="120" t="s">
        <v>155</v>
      </c>
      <c r="AR618" s="119"/>
      <c r="AS618" s="119"/>
      <c r="AT618" s="126"/>
      <c r="AU618" s="119"/>
      <c r="AV618" s="371"/>
      <c r="AW618" s="142" t="s">
        <v>150</v>
      </c>
      <c r="AX618" s="128"/>
      <c r="AY618" s="319"/>
      <c r="AZ618" s="319"/>
      <c r="BA618" s="143" t="s">
        <v>155</v>
      </c>
      <c r="BB618" s="128"/>
      <c r="BC618" s="128"/>
      <c r="BD618" s="128"/>
      <c r="BE618" s="373"/>
      <c r="BF618" s="526"/>
      <c r="BG618" s="526"/>
      <c r="BH618" s="131"/>
    </row>
    <row r="619" spans="1:1022" ht="23.1" customHeight="1">
      <c r="A619" s="431">
        <v>166</v>
      </c>
      <c r="B619" s="434" t="s">
        <v>712</v>
      </c>
      <c r="C619" s="367"/>
      <c r="D619" s="434" t="s">
        <v>81</v>
      </c>
      <c r="E619" s="434" t="s">
        <v>1932</v>
      </c>
      <c r="F619" s="427"/>
      <c r="G619" s="424"/>
      <c r="H619" s="368"/>
      <c r="I619" s="425"/>
      <c r="J619" s="136" t="s">
        <v>758</v>
      </c>
      <c r="K619" s="137"/>
      <c r="L619" s="425"/>
      <c r="M619" s="425"/>
      <c r="N619" s="426"/>
      <c r="O619" s="369"/>
      <c r="P619" s="392"/>
      <c r="Q619" s="385"/>
      <c r="R619" s="393"/>
      <c r="S619" s="394"/>
      <c r="T619" s="385"/>
      <c r="U619" s="386"/>
      <c r="V619" s="136" t="s">
        <v>161</v>
      </c>
      <c r="W619" s="116"/>
      <c r="X619" s="117"/>
      <c r="Y619" s="118"/>
      <c r="Z619" s="116"/>
      <c r="AA619" s="120" t="str">
        <f t="shared" si="774"/>
        <v/>
      </c>
      <c r="AB619" s="121"/>
      <c r="AC619" s="121"/>
      <c r="AD619" s="122" t="str">
        <f t="shared" si="772"/>
        <v/>
      </c>
      <c r="AE619" s="121"/>
      <c r="AF619" s="121"/>
      <c r="AG619" s="121"/>
      <c r="AH619" s="123" t="str">
        <f t="shared" si="847"/>
        <v/>
      </c>
      <c r="AI619" s="122" t="str">
        <f t="shared" si="773"/>
        <v/>
      </c>
      <c r="AJ619" s="387"/>
      <c r="AK619" s="388"/>
      <c r="AL619" s="124" t="str">
        <f t="shared" si="846"/>
        <v/>
      </c>
      <c r="AM619" s="389"/>
      <c r="AN619" s="388"/>
      <c r="AO619" s="384"/>
      <c r="AP619" s="367"/>
      <c r="AQ619" s="120" t="s">
        <v>162</v>
      </c>
      <c r="AR619" s="119"/>
      <c r="AS619" s="119"/>
      <c r="AT619" s="126"/>
      <c r="AU619" s="119"/>
      <c r="AV619" s="372"/>
      <c r="AW619" s="142" t="s">
        <v>161</v>
      </c>
      <c r="AX619" s="128"/>
      <c r="AY619" s="319"/>
      <c r="AZ619" s="319"/>
      <c r="BA619" s="143" t="s">
        <v>162</v>
      </c>
      <c r="BB619" s="128"/>
      <c r="BC619" s="128"/>
      <c r="BD619" s="128"/>
      <c r="BE619" s="373"/>
      <c r="BF619" s="526"/>
      <c r="BG619" s="526"/>
      <c r="BH619" s="131"/>
    </row>
    <row r="620" spans="1:1022" s="144" customFormat="1" ht="88.5" customHeight="1">
      <c r="A620" s="429">
        <v>167</v>
      </c>
      <c r="B620" s="432" t="s">
        <v>712</v>
      </c>
      <c r="C620" s="367" t="s">
        <v>1931</v>
      </c>
      <c r="D620" s="432" t="s">
        <v>81</v>
      </c>
      <c r="E620" s="432" t="s">
        <v>1932</v>
      </c>
      <c r="F620" s="427" t="s">
        <v>1933</v>
      </c>
      <c r="G620" s="424" t="s">
        <v>2624</v>
      </c>
      <c r="H620" s="368" t="str">
        <f>IF(B620="Seguridad_Información","Posibilidad de "&amp;C620&amp;"con "&amp;M620&amp;" "&amp;"por"&amp;" "&amp;I620&amp;" "&amp;"debido a"&amp;" "&amp;L620,"Posibilidad de"&amp;" "&amp;M620&amp;" "&amp;"por"&amp;" "&amp;I620&amp;" debido a"&amp;" "&amp;L620)</f>
        <v>Posibilidad de Afectación Económica y Reputacional por generación de impactos ambientales adversos significativos  debido a falta de integración del factor ambiental en el desarrollo de las actividades y los procesos de la entidad</v>
      </c>
      <c r="I620" s="425" t="s">
        <v>2625</v>
      </c>
      <c r="J620" s="136" t="s">
        <v>717</v>
      </c>
      <c r="K620" s="137" t="s">
        <v>2626</v>
      </c>
      <c r="L620" s="425" t="s">
        <v>2627</v>
      </c>
      <c r="M620" s="425" t="s">
        <v>763</v>
      </c>
      <c r="N620" s="426" t="s">
        <v>2628</v>
      </c>
      <c r="O620" s="369" t="s">
        <v>722</v>
      </c>
      <c r="P620" s="390" t="str">
        <f>IF(OR($O620=[3]Tabla_Probabilidad!$D$30,$O620=[3]Tabla_Probabilidad!$D$32,$O620=[3]Tabla_Probabilidad!$J$32),"Muy Baja",IF(OR($O620=[3]Tabla_Probabilidad!$E$30,$O620=[3]Tabla_Probabilidad!$E$32,$O620=[3]Tabla_Probabilidad!$K$32),"Baja",IF(OR($O620=[3]Tabla_Probabilidad!$F$30,$O620=[3]Tabla_Probabilidad!$F$32,$O620=[3]Tabla_Probabilidad!$L$32),"Media",IF(OR($O620=[3]Tabla_Probabilidad!$G$30,$O620=[3]Tabla_Probabilidad!$G$32,$O620=[3]Tabla_Probabilidad!$M$32),"Alta",IF(OR($O620=[3]Tabla_Probabilidad!$H$30,$O620=[3]Tabla_Probabilidad!$H$32,$O620=[3]Tabla_Probabilidad!$N$32),"Muy Alta","")))))</f>
        <v>Media</v>
      </c>
      <c r="Q620" s="385">
        <f t="shared" ref="Q620" si="848">IF(P620="","",IF(P620="Muy Baja",0.2,IF(P620="Baja",0.4,IF(P620="Media",0.6,IF(P620="Alta",0.8,IF(P620="Muy Alta",1,))))))</f>
        <v>0.6</v>
      </c>
      <c r="R620" s="393" t="s">
        <v>787</v>
      </c>
      <c r="S620" s="394" t="str">
        <f>IF(OR($R620=[3]Tabla_Impacto!$D$24,$R620=[3]Tabla_Impacto!$D$27,$R620=[3]Tabla_Impacto!$J$24,$R620=[3]Tabla_Impacto!$P$26,$R620=[3]Tabla_Impacto!$V$26,$R620=[3]Tabla_Impacto!$AB$26),"Leve",IF(OR($R620=[3]Tabla_Impacto!$E$24,$R620=[3]Tabla_Impacto!$E$27,$R620=[3]Tabla_Impacto!$K$24,$R620=[3]Tabla_Impacto!$Q$26,$R620=[3]Tabla_Impacto!$W$26,$R620=[3]Tabla_Impacto!$AC$26),"Menor",IF(OR($R620=[3]Tabla_Impacto!$F$24,$R620=[3]Tabla_Impacto!$F$27,$R620=[3]Tabla_Impacto!$L$24,$R620=[3]Tabla_Impacto!$R$26,$R620=[3]Tabla_Impacto!$X$26,$R620=[3]Tabla_Impacto!$AD$26),"Moderado",IF(OR($R620=[3]Tabla_Impacto!$G$24,$R620=[3]Tabla_Impacto!$G$27,$R620=[3]Tabla_Impacto!$M$24,$R620=[3]Tabla_Impacto!$S$26,$R620=[3]Tabla_Impacto!$Y$26,$R620=[3]Tabla_Impacto!$AE$26),"Mayor",IF(OR($R620=[3]Tabla_Impacto!$H$24,$R620=[3]Tabla_Impacto!$H$27,$R620=[3]Tabla_Impacto!$N$24,$R620=[3]Tabla_Impacto!$T$26,$R620=[3]Tabla_Impacto!$Z$26,$R620=[3]Tabla_Impacto!$AF$26),"Catastrófico","")))))</f>
        <v>Catastrófico</v>
      </c>
      <c r="T620" s="385">
        <f t="shared" ref="T620" si="849">IF(S620="","",IF(S620="Leve",0.2,IF(S620="Menor",0.4,IF(S620="Moderado",0.6,IF(S620="Mayor",0.8,IF(S620="Catastrófico",1,))))))</f>
        <v>1</v>
      </c>
      <c r="U620" s="403" t="str">
        <f t="shared" ref="U620" si="850">IF(OR(AND(P620="Muy Baja",S620="Leve"),AND(P620="Muy Baja",S620="Menor"),AND(P620="Baja",S620="Leve")),"Bajo",IF(OR(AND(P620="Muy baja",S620="Moderado"),AND(P620="Baja",S620="Menor"),AND(P620="Baja",S620="Moderado"),AND(P620="Media",S620="Leve"),AND(P620="Media",S620="Menor"),AND(P620="Media",S620="Moderado"),AND(P620="Alta",S620="Leve"),AND(P620="Alta",S620="Menor")),"Moderado",IF(OR(AND(P620="Muy Baja",S620="Mayor"),AND(P620="Baja",S620="Mayor"),AND(P620="Media",S620="Mayor"),AND(P620="Alta",S620="Moderado"),AND(P620="Alta",S620="Mayor"),AND(P620="Muy Alta",S620="Leve"),AND(P620="Muy Alta",S620="Menor"),AND(P620="Muy Alta",S620="Moderado"),AND(P620="Muy Alta",S620="Mayor")),"Alto",IF(OR(AND(P620="Muy Baja",S620="Catastrófico"),AND(P620="Baja",S620="Catastrófico"),AND(P620="Media",S620="Catastrófico"),AND(P620="Alta",S620="Catastrófico"),AND(P620="Muy Alta",S620="Catastrófico")),"Extremo",""))))</f>
        <v>Extremo</v>
      </c>
      <c r="V620" s="136" t="s">
        <v>91</v>
      </c>
      <c r="W620" s="116" t="s">
        <v>2629</v>
      </c>
      <c r="X620" s="117" t="s">
        <v>2630</v>
      </c>
      <c r="Y620" s="118" t="s">
        <v>2631</v>
      </c>
      <c r="Z620" s="119" t="s">
        <v>95</v>
      </c>
      <c r="AA620" s="120" t="str">
        <f t="shared" si="774"/>
        <v>Probabilidad</v>
      </c>
      <c r="AB620" s="121" t="s">
        <v>727</v>
      </c>
      <c r="AC620" s="121" t="s">
        <v>728</v>
      </c>
      <c r="AD620" s="122" t="str">
        <f t="shared" si="772"/>
        <v>40%</v>
      </c>
      <c r="AE620" s="121" t="s">
        <v>729</v>
      </c>
      <c r="AF620" s="121" t="s">
        <v>730</v>
      </c>
      <c r="AG620" s="121" t="s">
        <v>731</v>
      </c>
      <c r="AH620" s="123">
        <f>IFERROR(IF(AA620="Probabilidad",(Q620-(+Q620*AD620)),IF(AA620="Impacto",Q620,"")),"")</f>
        <v>0.36</v>
      </c>
      <c r="AI620" s="122">
        <f t="shared" si="773"/>
        <v>0.36</v>
      </c>
      <c r="AJ620" s="387" t="str">
        <f t="shared" ref="AJ620" si="851">IFERROR(IF(AK620="","",IF(AK620&lt;=0.2,"Muy Baja",IF(AK620&lt;=0.4,"Baja",IF(AK620&lt;=0.6,"Media",IF(AK620&lt;=0.8,"Alta","Muy Alta"))))),"")</f>
        <v>Muy Baja</v>
      </c>
      <c r="AK620" s="388">
        <f t="shared" ref="AK620" si="852">IFERROR(LOOKUP(MAX(AI620:AI626)+1,(AI620:AI626)),"")</f>
        <v>5.4431999999999994E-2</v>
      </c>
      <c r="AL620" s="124">
        <f>IFERROR(IF(AA620="Impacto",(T620-(+T620*AD620)),IF(AA620="Probabilidad",T620,"")),"")</f>
        <v>1</v>
      </c>
      <c r="AM620" s="389" t="str">
        <f t="shared" ref="AM620" si="853">IFERROR(IF(AN620="","",IF(AN620&lt;=0.2,"Leve",IF(AN620&lt;=0.4,"Menor",IF(AN620&lt;=0.6,"Moderado",IF(AN620&lt;=0.8,"Mayor","Catastrófico"))))),"")</f>
        <v>Catastrófico</v>
      </c>
      <c r="AN620" s="388">
        <f t="shared" ref="AN620" si="854">IFERROR(LOOKUP(MAX(AL620:AL626)+1,(AL620:AL626)),"")</f>
        <v>1</v>
      </c>
      <c r="AO620" s="384" t="str">
        <f t="shared" ref="AO620" si="855">IFERROR(IF(OR(AND(AJ620="Muy Baja",AM620="Leve"),AND(AJ620="Muy Baja",AM620="Menor"),AND(AJ620="Baja",AM620="Leve")),"Bajo",IF(OR(AND(AJ620="Muy baja",AM620="Moderado"),AND(AJ620="Baja",AM620="Menor"),AND(AJ620="Baja",AM620="Moderado"),AND(AJ620="Media",AM620="Leve"),AND(AJ620="Media",AM620="Menor"),AND(AJ620="Media",AM620="Moderado"),AND(AJ620="Alta",AM620="Leve"),AND(AJ620="Alta",AM620="Menor")),"Moderado",IF(OR(AND(AJ620="Muy Baja",AM620="Mayor"),AND(AJ620="Baja",AM620="Mayor"),AND(AJ620="Media",AM620="Mayor"),AND(AJ620="Alta",AM620="Moderado"),AND(AJ620="Alta",AM620="Mayor"),AND(AJ620="Muy Alta",AM620="Leve"),AND(AJ620="Muy Alta",AM620="Menor"),AND(AJ620="Muy Alta",AM620="Moderado"),AND(AJ620="Muy Alta",AM620="Mayor")),"Alto",IF(OR(AND(AJ620="Muy Baja",AM620="Catastrófico"),AND(AJ620="Baja",AM620="Catastrófico"),AND(AJ620="Media",AM620="Catastrófico"),AND(AJ620="Alta",AM620="Catastrófico"),AND(AJ620="Muy Alta",AM620="Catastrófico")),"Extremo","")))),"")</f>
        <v>Extremo</v>
      </c>
      <c r="AP620" s="367" t="s">
        <v>104</v>
      </c>
      <c r="AQ620" s="120" t="s">
        <v>105</v>
      </c>
      <c r="AR620" s="119" t="s">
        <v>2632</v>
      </c>
      <c r="AS620" s="119" t="s">
        <v>95</v>
      </c>
      <c r="AT620" s="126" t="s">
        <v>2633</v>
      </c>
      <c r="AU620" s="127" t="s">
        <v>733</v>
      </c>
      <c r="AV620" s="458" t="s">
        <v>2634</v>
      </c>
      <c r="AW620" s="142" t="s">
        <v>91</v>
      </c>
      <c r="AX620" s="253" t="s">
        <v>2866</v>
      </c>
      <c r="AY620" s="271" t="s">
        <v>3102</v>
      </c>
      <c r="AZ620" s="271" t="s">
        <v>3103</v>
      </c>
      <c r="BA620" s="143" t="s">
        <v>105</v>
      </c>
      <c r="BB620" s="253" t="s">
        <v>2989</v>
      </c>
      <c r="BC620" s="291" t="s">
        <v>3212</v>
      </c>
      <c r="BD620" s="291" t="s">
        <v>3213</v>
      </c>
      <c r="BE620" s="373" t="s">
        <v>2891</v>
      </c>
      <c r="BF620" s="373" t="s">
        <v>3267</v>
      </c>
      <c r="BG620" s="373" t="s">
        <v>3266</v>
      </c>
      <c r="BH620" s="131"/>
      <c r="BI620" s="90"/>
      <c r="BJ620" s="90"/>
      <c r="BK620" s="90"/>
      <c r="BL620" s="90"/>
      <c r="BM620" s="90"/>
      <c r="BN620" s="90"/>
      <c r="BO620" s="90"/>
      <c r="BP620" s="90"/>
      <c r="BQ620" s="90"/>
      <c r="BR620" s="90"/>
      <c r="BS620" s="90"/>
      <c r="BT620" s="90"/>
      <c r="BU620" s="90"/>
      <c r="BV620" s="90"/>
      <c r="BW620" s="90"/>
      <c r="BX620" s="90"/>
      <c r="BY620" s="90"/>
      <c r="BZ620" s="90"/>
      <c r="CA620" s="90"/>
      <c r="CB620" s="90"/>
      <c r="CC620" s="90"/>
      <c r="CD620" s="90"/>
      <c r="CE620" s="90"/>
      <c r="CF620" s="90"/>
      <c r="CG620" s="90"/>
      <c r="CH620" s="90"/>
      <c r="CI620" s="90"/>
      <c r="CJ620" s="90"/>
      <c r="CK620" s="90"/>
      <c r="CL620" s="90"/>
      <c r="CM620" s="90"/>
      <c r="CN620" s="90"/>
      <c r="CO620" s="90"/>
      <c r="CP620" s="90"/>
      <c r="CQ620" s="90"/>
      <c r="CR620" s="90"/>
      <c r="CS620" s="90"/>
      <c r="CT620" s="90"/>
      <c r="CU620" s="90"/>
      <c r="CV620" s="90"/>
      <c r="CW620" s="90"/>
      <c r="CX620" s="90"/>
      <c r="CY620" s="90"/>
      <c r="CZ620" s="90"/>
      <c r="DA620" s="90"/>
      <c r="DB620" s="90"/>
      <c r="DC620" s="90"/>
      <c r="DD620" s="90"/>
      <c r="DE620" s="90"/>
      <c r="DF620" s="90"/>
      <c r="DG620" s="90"/>
      <c r="DH620" s="90"/>
      <c r="DI620" s="90"/>
      <c r="DJ620" s="90"/>
      <c r="DK620" s="90"/>
      <c r="DL620" s="90"/>
      <c r="DM620" s="90"/>
      <c r="DN620" s="90"/>
      <c r="DO620" s="90"/>
      <c r="DP620" s="90"/>
      <c r="DQ620" s="90"/>
      <c r="DR620" s="90"/>
      <c r="DS620" s="90"/>
      <c r="DT620" s="90"/>
      <c r="DU620" s="90"/>
      <c r="DV620" s="90"/>
      <c r="DW620" s="90"/>
      <c r="DX620" s="90"/>
      <c r="DY620" s="90"/>
      <c r="DZ620" s="90"/>
      <c r="EA620" s="90"/>
      <c r="EB620" s="90"/>
      <c r="EC620" s="90"/>
      <c r="ED620" s="90"/>
      <c r="EE620" s="90"/>
      <c r="EF620" s="90"/>
      <c r="EG620" s="90"/>
      <c r="EH620" s="90"/>
      <c r="EI620" s="90"/>
      <c r="EJ620" s="90"/>
      <c r="EK620" s="90"/>
      <c r="EL620" s="90"/>
      <c r="EM620" s="90"/>
      <c r="EN620" s="90"/>
      <c r="EO620" s="90"/>
      <c r="EP620" s="90"/>
      <c r="EQ620" s="90"/>
      <c r="ER620" s="90"/>
      <c r="ES620" s="90"/>
      <c r="ET620" s="90"/>
      <c r="EU620" s="90"/>
      <c r="EV620" s="90"/>
      <c r="EW620" s="90"/>
      <c r="EX620" s="90"/>
      <c r="EY620" s="90"/>
      <c r="EZ620" s="90"/>
      <c r="FA620" s="90"/>
      <c r="FB620" s="90"/>
      <c r="FC620" s="90"/>
      <c r="FD620" s="90"/>
      <c r="FE620" s="90"/>
      <c r="FF620" s="90"/>
      <c r="FG620" s="90"/>
      <c r="FH620" s="90"/>
      <c r="FI620" s="90"/>
      <c r="FJ620" s="90"/>
      <c r="FK620" s="90"/>
      <c r="FL620" s="90"/>
      <c r="FM620" s="90"/>
      <c r="FN620" s="90"/>
      <c r="FO620" s="90"/>
      <c r="FP620" s="90"/>
      <c r="FQ620" s="90"/>
      <c r="FR620" s="90"/>
      <c r="FS620" s="90"/>
      <c r="FT620" s="90"/>
      <c r="FU620" s="90"/>
      <c r="FV620" s="90"/>
      <c r="FW620" s="90"/>
      <c r="FX620" s="90"/>
      <c r="FY620" s="90"/>
      <c r="FZ620" s="90"/>
      <c r="GA620" s="90"/>
      <c r="GB620" s="90"/>
      <c r="GC620" s="90"/>
      <c r="GD620" s="90"/>
      <c r="GE620" s="90"/>
      <c r="GF620" s="90"/>
      <c r="GG620" s="90"/>
      <c r="GH620" s="90"/>
      <c r="GI620" s="90"/>
      <c r="GJ620" s="90"/>
      <c r="GK620" s="90"/>
      <c r="GL620" s="90"/>
      <c r="GM620" s="90"/>
      <c r="GN620" s="90"/>
      <c r="GO620" s="90"/>
      <c r="GP620" s="90"/>
      <c r="GQ620" s="90"/>
      <c r="GR620" s="90"/>
      <c r="GS620" s="90"/>
      <c r="GT620" s="90"/>
      <c r="GU620" s="90"/>
      <c r="GV620" s="90"/>
      <c r="GW620" s="90"/>
      <c r="GX620" s="90"/>
      <c r="GY620" s="90"/>
      <c r="GZ620" s="90"/>
      <c r="HA620" s="90"/>
      <c r="HB620" s="90"/>
      <c r="HC620" s="90"/>
      <c r="HD620" s="90"/>
      <c r="HE620" s="90"/>
      <c r="HF620" s="90"/>
      <c r="HG620" s="90"/>
      <c r="HH620" s="90"/>
      <c r="HI620" s="90"/>
      <c r="HJ620" s="90"/>
      <c r="HK620" s="90"/>
      <c r="HL620" s="90"/>
      <c r="HM620" s="90"/>
      <c r="HN620" s="90"/>
      <c r="HO620" s="90"/>
      <c r="HP620" s="90"/>
      <c r="HQ620" s="90"/>
      <c r="HR620" s="90"/>
      <c r="HS620" s="90"/>
      <c r="HT620" s="90"/>
      <c r="HU620" s="90"/>
      <c r="HV620" s="90"/>
      <c r="HW620" s="90"/>
      <c r="HX620" s="90"/>
      <c r="HY620" s="90"/>
      <c r="HZ620" s="90"/>
      <c r="IA620" s="90"/>
      <c r="IB620" s="90"/>
      <c r="IC620" s="90"/>
      <c r="ID620" s="90"/>
      <c r="IE620" s="90"/>
      <c r="IF620" s="90"/>
      <c r="IG620" s="90"/>
      <c r="IH620" s="90"/>
      <c r="II620" s="90"/>
      <c r="IJ620" s="90"/>
      <c r="IK620" s="90"/>
      <c r="IL620" s="90"/>
      <c r="IM620" s="90"/>
      <c r="IN620" s="90"/>
      <c r="IO620" s="90"/>
      <c r="IP620" s="90"/>
      <c r="IQ620" s="90"/>
      <c r="IR620" s="90"/>
      <c r="IS620" s="90"/>
      <c r="IT620" s="90"/>
      <c r="IU620" s="90"/>
      <c r="IV620" s="90"/>
      <c r="IW620" s="90"/>
      <c r="IX620" s="90"/>
      <c r="IY620" s="90"/>
      <c r="IZ620" s="90"/>
      <c r="JA620" s="90"/>
      <c r="JB620" s="90"/>
      <c r="JC620" s="90"/>
      <c r="JD620" s="90"/>
      <c r="JE620" s="90"/>
      <c r="JF620" s="90"/>
      <c r="JG620" s="90"/>
      <c r="JH620" s="90"/>
      <c r="JI620" s="90"/>
      <c r="JJ620" s="90"/>
      <c r="JK620" s="90"/>
      <c r="JL620" s="90"/>
      <c r="JM620" s="90"/>
      <c r="JN620" s="90"/>
      <c r="JO620" s="90"/>
      <c r="JP620" s="90"/>
      <c r="JQ620" s="90"/>
      <c r="JR620" s="90"/>
      <c r="JS620" s="90"/>
      <c r="JT620" s="90"/>
      <c r="JU620" s="90"/>
      <c r="JV620" s="90"/>
      <c r="JW620" s="90"/>
      <c r="JX620" s="90"/>
      <c r="JY620" s="90"/>
      <c r="JZ620" s="90"/>
      <c r="KA620" s="90"/>
      <c r="KB620" s="90"/>
      <c r="KC620" s="90"/>
      <c r="KD620" s="90"/>
      <c r="KE620" s="90"/>
      <c r="KF620" s="90"/>
      <c r="KG620" s="90"/>
      <c r="KH620" s="90"/>
      <c r="KI620" s="90"/>
      <c r="KJ620" s="90"/>
      <c r="KK620" s="90"/>
      <c r="KL620" s="90"/>
      <c r="KM620" s="90"/>
      <c r="KN620" s="90"/>
      <c r="KO620" s="90"/>
      <c r="KP620" s="90"/>
      <c r="KQ620" s="90"/>
      <c r="KR620" s="90"/>
      <c r="KS620" s="90"/>
      <c r="KT620" s="90"/>
      <c r="KU620" s="90"/>
      <c r="KV620" s="90"/>
      <c r="KW620" s="90"/>
      <c r="KX620" s="90"/>
      <c r="KY620" s="90"/>
      <c r="KZ620" s="90"/>
      <c r="LA620" s="90"/>
      <c r="LB620" s="90"/>
      <c r="LC620" s="90"/>
      <c r="LD620" s="90"/>
      <c r="LE620" s="90"/>
      <c r="LF620" s="90"/>
      <c r="LG620" s="90"/>
      <c r="LH620" s="90"/>
      <c r="LI620" s="90"/>
      <c r="LJ620" s="90"/>
      <c r="LK620" s="90"/>
      <c r="LL620" s="90"/>
      <c r="LM620" s="90"/>
      <c r="LN620" s="90"/>
      <c r="LO620" s="90"/>
      <c r="LP620" s="90"/>
      <c r="LQ620" s="90"/>
      <c r="LR620" s="90"/>
      <c r="LS620" s="90"/>
      <c r="LT620" s="90"/>
      <c r="LU620" s="90"/>
      <c r="LV620" s="90"/>
      <c r="LW620" s="90"/>
      <c r="LX620" s="90"/>
      <c r="LY620" s="90"/>
      <c r="LZ620" s="90"/>
      <c r="MA620" s="90"/>
      <c r="MB620" s="90"/>
      <c r="MC620" s="90"/>
      <c r="MD620" s="90"/>
      <c r="ME620" s="90"/>
      <c r="MF620" s="90"/>
      <c r="MG620" s="90"/>
      <c r="MH620" s="90"/>
      <c r="MI620" s="90"/>
      <c r="MJ620" s="90"/>
      <c r="MK620" s="90"/>
      <c r="ML620" s="90"/>
      <c r="MM620" s="90"/>
      <c r="MN620" s="90"/>
      <c r="MO620" s="90"/>
      <c r="MP620" s="90"/>
      <c r="MQ620" s="90"/>
      <c r="MR620" s="90"/>
      <c r="MS620" s="90"/>
      <c r="MT620" s="90"/>
      <c r="MU620" s="90"/>
      <c r="MV620" s="90"/>
      <c r="MW620" s="90"/>
      <c r="MX620" s="90"/>
      <c r="MY620" s="90"/>
      <c r="MZ620" s="90"/>
      <c r="NA620" s="90"/>
      <c r="NB620" s="90"/>
      <c r="NC620" s="90"/>
      <c r="ND620" s="90"/>
      <c r="NE620" s="90"/>
      <c r="NF620" s="90"/>
      <c r="NG620" s="90"/>
      <c r="NH620" s="90"/>
      <c r="NI620" s="90"/>
      <c r="NJ620" s="90"/>
      <c r="NK620" s="90"/>
      <c r="NL620" s="90"/>
      <c r="NM620" s="90"/>
      <c r="NN620" s="90"/>
      <c r="NO620" s="90"/>
      <c r="NP620" s="90"/>
      <c r="NQ620" s="90"/>
      <c r="NR620" s="90"/>
      <c r="NS620" s="90"/>
      <c r="NT620" s="90"/>
      <c r="NU620" s="90"/>
      <c r="NV620" s="90"/>
      <c r="NW620" s="90"/>
      <c r="NX620" s="90"/>
      <c r="NY620" s="90"/>
      <c r="NZ620" s="90"/>
      <c r="OA620" s="90"/>
      <c r="OB620" s="90"/>
      <c r="OC620" s="90"/>
      <c r="OD620" s="90"/>
      <c r="OE620" s="90"/>
      <c r="OF620" s="90"/>
      <c r="OG620" s="90"/>
      <c r="OH620" s="90"/>
      <c r="OI620" s="90"/>
      <c r="OJ620" s="90"/>
      <c r="OK620" s="90"/>
      <c r="OL620" s="90"/>
      <c r="OM620" s="90"/>
      <c r="ON620" s="90"/>
      <c r="OO620" s="90"/>
      <c r="OP620" s="90"/>
      <c r="OQ620" s="90"/>
      <c r="OR620" s="90"/>
      <c r="OS620" s="90"/>
      <c r="OT620" s="90"/>
      <c r="OU620" s="90"/>
      <c r="OV620" s="90"/>
      <c r="OW620" s="90"/>
      <c r="OX620" s="90"/>
      <c r="OY620" s="90"/>
      <c r="OZ620" s="90"/>
      <c r="PA620" s="90"/>
      <c r="PB620" s="90"/>
      <c r="PC620" s="90"/>
      <c r="PD620" s="90"/>
      <c r="PE620" s="90"/>
      <c r="PF620" s="90"/>
      <c r="PG620" s="90"/>
      <c r="PH620" s="90"/>
      <c r="PI620" s="90"/>
      <c r="PJ620" s="90"/>
      <c r="PK620" s="90"/>
      <c r="PL620" s="90"/>
      <c r="PM620" s="90"/>
      <c r="PN620" s="90"/>
      <c r="PO620" s="90"/>
      <c r="PP620" s="90"/>
      <c r="PQ620" s="90"/>
      <c r="PR620" s="90"/>
      <c r="PS620" s="90"/>
      <c r="PT620" s="90"/>
      <c r="PU620" s="90"/>
      <c r="PV620" s="90"/>
      <c r="PW620" s="90"/>
      <c r="PX620" s="90"/>
      <c r="PY620" s="90"/>
      <c r="PZ620" s="90"/>
      <c r="QA620" s="90"/>
      <c r="QB620" s="90"/>
      <c r="QC620" s="90"/>
      <c r="QD620" s="90"/>
      <c r="QE620" s="90"/>
      <c r="QF620" s="90"/>
      <c r="QG620" s="90"/>
      <c r="QH620" s="90"/>
      <c r="QI620" s="90"/>
      <c r="QJ620" s="90"/>
      <c r="QK620" s="90"/>
      <c r="QL620" s="90"/>
      <c r="QM620" s="90"/>
      <c r="QN620" s="90"/>
      <c r="QO620" s="90"/>
      <c r="QP620" s="90"/>
      <c r="QQ620" s="90"/>
      <c r="QR620" s="90"/>
      <c r="QS620" s="90"/>
      <c r="QT620" s="90"/>
      <c r="QU620" s="90"/>
      <c r="QV620" s="90"/>
      <c r="QW620" s="90"/>
      <c r="QX620" s="90"/>
      <c r="QY620" s="90"/>
      <c r="QZ620" s="90"/>
      <c r="RA620" s="90"/>
      <c r="RB620" s="90"/>
      <c r="RC620" s="90"/>
      <c r="RD620" s="90"/>
      <c r="RE620" s="90"/>
      <c r="RF620" s="90"/>
      <c r="RG620" s="90"/>
      <c r="RH620" s="90"/>
      <c r="RI620" s="90"/>
      <c r="RJ620" s="90"/>
      <c r="RK620" s="90"/>
      <c r="RL620" s="90"/>
      <c r="RM620" s="90"/>
      <c r="RN620" s="90"/>
      <c r="RO620" s="90"/>
      <c r="RP620" s="90"/>
      <c r="RQ620" s="90"/>
      <c r="RR620" s="90"/>
      <c r="RS620" s="90"/>
      <c r="RT620" s="90"/>
      <c r="RU620" s="90"/>
      <c r="RV620" s="90"/>
      <c r="RW620" s="90"/>
      <c r="RX620" s="90"/>
      <c r="RY620" s="90"/>
      <c r="RZ620" s="90"/>
      <c r="SA620" s="90"/>
      <c r="SB620" s="90"/>
      <c r="SC620" s="90"/>
      <c r="SD620" s="90"/>
      <c r="SE620" s="90"/>
      <c r="SF620" s="90"/>
      <c r="SG620" s="90"/>
      <c r="SH620" s="90"/>
      <c r="SI620" s="90"/>
      <c r="SJ620" s="90"/>
      <c r="SK620" s="90"/>
      <c r="SL620" s="90"/>
      <c r="SM620" s="90"/>
      <c r="SN620" s="90"/>
      <c r="SO620" s="90"/>
      <c r="SP620" s="90"/>
      <c r="SQ620" s="90"/>
      <c r="SR620" s="90"/>
      <c r="SS620" s="90"/>
      <c r="ST620" s="90"/>
      <c r="SU620" s="90"/>
      <c r="SV620" s="90"/>
      <c r="SW620" s="90"/>
      <c r="SX620" s="90"/>
      <c r="SY620" s="90"/>
      <c r="SZ620" s="90"/>
      <c r="TA620" s="90"/>
      <c r="TB620" s="90"/>
      <c r="TC620" s="90"/>
      <c r="TD620" s="90"/>
      <c r="TE620" s="90"/>
      <c r="TF620" s="90"/>
      <c r="TG620" s="90"/>
      <c r="TH620" s="90"/>
      <c r="TI620" s="90"/>
      <c r="TJ620" s="90"/>
      <c r="TK620" s="90"/>
      <c r="TL620" s="90"/>
      <c r="TM620" s="90"/>
      <c r="TN620" s="90"/>
      <c r="TO620" s="90"/>
      <c r="TP620" s="90"/>
      <c r="TQ620" s="90"/>
      <c r="TR620" s="90"/>
      <c r="TS620" s="90"/>
      <c r="TT620" s="90"/>
      <c r="TU620" s="90"/>
      <c r="TV620" s="90"/>
      <c r="TW620" s="90"/>
      <c r="TX620" s="90"/>
      <c r="TY620" s="90"/>
      <c r="TZ620" s="90"/>
      <c r="UA620" s="90"/>
      <c r="UB620" s="90"/>
      <c r="UC620" s="90"/>
      <c r="UD620" s="90"/>
      <c r="UE620" s="90"/>
      <c r="UF620" s="90"/>
      <c r="UG620" s="90"/>
      <c r="UH620" s="90"/>
      <c r="UI620" s="90"/>
      <c r="UJ620" s="90"/>
      <c r="UK620" s="90"/>
      <c r="UL620" s="90"/>
      <c r="UM620" s="90"/>
      <c r="UN620" s="90"/>
      <c r="UO620" s="90"/>
      <c r="UP620" s="90"/>
      <c r="UQ620" s="90"/>
      <c r="UR620" s="90"/>
      <c r="US620" s="90"/>
      <c r="UT620" s="90"/>
      <c r="UU620" s="90"/>
      <c r="UV620" s="90"/>
      <c r="UW620" s="90"/>
      <c r="UX620" s="90"/>
      <c r="UY620" s="90"/>
      <c r="UZ620" s="90"/>
      <c r="VA620" s="90"/>
      <c r="VB620" s="90"/>
      <c r="VC620" s="90"/>
      <c r="VD620" s="90"/>
      <c r="VE620" s="90"/>
      <c r="VF620" s="90"/>
      <c r="VG620" s="90"/>
      <c r="VH620" s="90"/>
      <c r="VI620" s="90"/>
      <c r="VJ620" s="90"/>
      <c r="VK620" s="90"/>
      <c r="VL620" s="90"/>
      <c r="VM620" s="90"/>
      <c r="VN620" s="90"/>
      <c r="VO620" s="90"/>
      <c r="VP620" s="90"/>
      <c r="VQ620" s="90"/>
      <c r="VR620" s="90"/>
      <c r="VS620" s="90"/>
      <c r="VT620" s="90"/>
      <c r="VU620" s="90"/>
      <c r="VV620" s="90"/>
      <c r="VW620" s="90"/>
      <c r="VX620" s="90"/>
      <c r="VY620" s="90"/>
      <c r="VZ620" s="90"/>
      <c r="WA620" s="90"/>
      <c r="WB620" s="90"/>
      <c r="WC620" s="90"/>
      <c r="WD620" s="90"/>
      <c r="WE620" s="90"/>
      <c r="WF620" s="90"/>
      <c r="WG620" s="90"/>
      <c r="WH620" s="90"/>
      <c r="WI620" s="90"/>
      <c r="WJ620" s="90"/>
      <c r="WK620" s="90"/>
      <c r="WL620" s="90"/>
      <c r="WM620" s="90"/>
      <c r="WN620" s="90"/>
      <c r="WO620" s="90"/>
      <c r="WP620" s="90"/>
      <c r="WQ620" s="90"/>
      <c r="WR620" s="90"/>
      <c r="WS620" s="90"/>
      <c r="WT620" s="90"/>
      <c r="WU620" s="90"/>
      <c r="WV620" s="90"/>
      <c r="WW620" s="90"/>
      <c r="WX620" s="90"/>
      <c r="WY620" s="90"/>
      <c r="WZ620" s="90"/>
      <c r="XA620" s="90"/>
      <c r="XB620" s="90"/>
      <c r="XC620" s="90"/>
      <c r="XD620" s="90"/>
      <c r="XE620" s="90"/>
      <c r="XF620" s="90"/>
      <c r="XG620" s="90"/>
      <c r="XH620" s="90"/>
      <c r="XI620" s="90"/>
      <c r="XJ620" s="90"/>
      <c r="XK620" s="90"/>
      <c r="XL620" s="90"/>
      <c r="XM620" s="90"/>
      <c r="XN620" s="90"/>
      <c r="XO620" s="90"/>
      <c r="XP620" s="90"/>
      <c r="XQ620" s="90"/>
      <c r="XR620" s="90"/>
      <c r="XS620" s="90"/>
      <c r="XT620" s="90"/>
      <c r="XU620" s="90"/>
      <c r="XV620" s="90"/>
      <c r="XW620" s="90"/>
      <c r="XX620" s="90"/>
      <c r="XY620" s="90"/>
      <c r="XZ620" s="90"/>
      <c r="YA620" s="90"/>
      <c r="YB620" s="90"/>
      <c r="YC620" s="90"/>
      <c r="YD620" s="90"/>
      <c r="YE620" s="90"/>
      <c r="YF620" s="90"/>
      <c r="YG620" s="90"/>
      <c r="YH620" s="90"/>
      <c r="YI620" s="90"/>
      <c r="YJ620" s="90"/>
      <c r="YK620" s="90"/>
      <c r="YL620" s="90"/>
      <c r="YM620" s="90"/>
      <c r="YN620" s="90"/>
      <c r="YO620" s="90"/>
      <c r="YP620" s="90"/>
      <c r="YQ620" s="90"/>
      <c r="YR620" s="90"/>
      <c r="YS620" s="90"/>
      <c r="YT620" s="90"/>
      <c r="YU620" s="90"/>
      <c r="YV620" s="90"/>
      <c r="YW620" s="90"/>
      <c r="YX620" s="90"/>
      <c r="YY620" s="90"/>
      <c r="YZ620" s="90"/>
      <c r="ZA620" s="90"/>
      <c r="ZB620" s="90"/>
      <c r="ZC620" s="90"/>
      <c r="ZD620" s="90"/>
      <c r="ZE620" s="90"/>
      <c r="ZF620" s="90"/>
      <c r="ZG620" s="90"/>
      <c r="ZH620" s="90"/>
      <c r="ZI620" s="90"/>
      <c r="ZJ620" s="90"/>
      <c r="ZK620" s="90"/>
      <c r="ZL620" s="90"/>
      <c r="ZM620" s="90"/>
      <c r="ZN620" s="90"/>
      <c r="ZO620" s="90"/>
      <c r="ZP620" s="90"/>
      <c r="ZQ620" s="90"/>
      <c r="ZR620" s="90"/>
      <c r="ZS620" s="90"/>
      <c r="ZT620" s="90"/>
      <c r="ZU620" s="90"/>
      <c r="ZV620" s="90"/>
      <c r="ZW620" s="90"/>
      <c r="ZX620" s="90"/>
      <c r="ZY620" s="90"/>
      <c r="ZZ620" s="90"/>
      <c r="AAA620" s="90"/>
      <c r="AAB620" s="90"/>
      <c r="AAC620" s="90"/>
      <c r="AAD620" s="90"/>
      <c r="AAE620" s="90"/>
      <c r="AAF620" s="90"/>
      <c r="AAG620" s="90"/>
      <c r="AAH620" s="90"/>
      <c r="AAI620" s="90"/>
      <c r="AAJ620" s="90"/>
      <c r="AAK620" s="90"/>
      <c r="AAL620" s="90"/>
      <c r="AAM620" s="90"/>
      <c r="AAN620" s="90"/>
      <c r="AAO620" s="90"/>
      <c r="AAP620" s="90"/>
      <c r="AAQ620" s="90"/>
      <c r="AAR620" s="90"/>
      <c r="AAS620" s="90"/>
      <c r="AAT620" s="90"/>
      <c r="AAU620" s="90"/>
      <c r="AAV620" s="90"/>
      <c r="AAW620" s="90"/>
      <c r="AAX620" s="90"/>
      <c r="AAY620" s="90"/>
      <c r="AAZ620" s="90"/>
      <c r="ABA620" s="90"/>
      <c r="ABB620" s="90"/>
      <c r="ABC620" s="90"/>
      <c r="ABD620" s="90"/>
      <c r="ABE620" s="90"/>
      <c r="ABF620" s="90"/>
      <c r="ABG620" s="90"/>
      <c r="ABH620" s="90"/>
      <c r="ABI620" s="90"/>
      <c r="ABJ620" s="90"/>
      <c r="ABK620" s="90"/>
      <c r="ABL620" s="90"/>
      <c r="ABM620" s="90"/>
      <c r="ABN620" s="90"/>
      <c r="ABO620" s="90"/>
      <c r="ABP620" s="90"/>
      <c r="ABQ620" s="90"/>
      <c r="ABR620" s="90"/>
      <c r="ABS620" s="90"/>
      <c r="ABT620" s="90"/>
      <c r="ABU620" s="90"/>
      <c r="ABV620" s="90"/>
      <c r="ABW620" s="90"/>
      <c r="ABX620" s="90"/>
      <c r="ABY620" s="90"/>
      <c r="ABZ620" s="90"/>
      <c r="ACA620" s="90"/>
      <c r="ACB620" s="90"/>
      <c r="ACC620" s="90"/>
      <c r="ACD620" s="90"/>
      <c r="ACE620" s="90"/>
      <c r="ACF620" s="90"/>
      <c r="ACG620" s="90"/>
      <c r="ACH620" s="90"/>
      <c r="ACI620" s="90"/>
      <c r="ACJ620" s="90"/>
      <c r="ACK620" s="90"/>
      <c r="ACL620" s="90"/>
      <c r="ACM620" s="90"/>
      <c r="ACN620" s="90"/>
      <c r="ACO620" s="90"/>
      <c r="ACP620" s="90"/>
      <c r="ACQ620" s="90"/>
      <c r="ACR620" s="90"/>
      <c r="ACS620" s="90"/>
      <c r="ACT620" s="90"/>
      <c r="ACU620" s="90"/>
      <c r="ACV620" s="90"/>
      <c r="ACW620" s="90"/>
      <c r="ACX620" s="90"/>
      <c r="ACY620" s="90"/>
      <c r="ACZ620" s="90"/>
      <c r="ADA620" s="90"/>
      <c r="ADB620" s="90"/>
      <c r="ADC620" s="90"/>
      <c r="ADD620" s="90"/>
      <c r="ADE620" s="90"/>
      <c r="ADF620" s="90"/>
      <c r="ADG620" s="90"/>
      <c r="ADH620" s="90"/>
      <c r="ADI620" s="90"/>
      <c r="ADJ620" s="90"/>
      <c r="ADK620" s="90"/>
      <c r="ADL620" s="90"/>
      <c r="ADM620" s="90"/>
      <c r="ADN620" s="90"/>
      <c r="ADO620" s="90"/>
      <c r="ADP620" s="90"/>
      <c r="ADQ620" s="90"/>
      <c r="ADR620" s="90"/>
      <c r="ADS620" s="90"/>
      <c r="ADT620" s="90"/>
      <c r="ADU620" s="90"/>
      <c r="ADV620" s="90"/>
      <c r="ADW620" s="90"/>
      <c r="ADX620" s="90"/>
      <c r="ADY620" s="90"/>
      <c r="ADZ620" s="90"/>
      <c r="AEA620" s="90"/>
      <c r="AEB620" s="90"/>
      <c r="AEC620" s="90"/>
      <c r="AED620" s="90"/>
      <c r="AEE620" s="90"/>
      <c r="AEF620" s="90"/>
      <c r="AEG620" s="90"/>
      <c r="AEH620" s="90"/>
      <c r="AEI620" s="90"/>
      <c r="AEJ620" s="90"/>
      <c r="AEK620" s="90"/>
      <c r="AEL620" s="90"/>
      <c r="AEM620" s="90"/>
      <c r="AEN620" s="90"/>
      <c r="AEO620" s="90"/>
      <c r="AEP620" s="90"/>
      <c r="AEQ620" s="90"/>
      <c r="AER620" s="90"/>
      <c r="AES620" s="90"/>
      <c r="AET620" s="90"/>
      <c r="AEU620" s="90"/>
      <c r="AEV620" s="90"/>
      <c r="AEW620" s="90"/>
      <c r="AEX620" s="90"/>
      <c r="AEY620" s="90"/>
      <c r="AEZ620" s="90"/>
      <c r="AFA620" s="90"/>
      <c r="AFB620" s="90"/>
      <c r="AFC620" s="90"/>
      <c r="AFD620" s="90"/>
      <c r="AFE620" s="90"/>
      <c r="AFF620" s="90"/>
      <c r="AFG620" s="90"/>
      <c r="AFH620" s="90"/>
      <c r="AFI620" s="90"/>
      <c r="AFJ620" s="90"/>
      <c r="AFK620" s="90"/>
      <c r="AFL620" s="90"/>
      <c r="AFM620" s="90"/>
      <c r="AFN620" s="90"/>
      <c r="AFO620" s="90"/>
      <c r="AFP620" s="90"/>
      <c r="AFQ620" s="90"/>
      <c r="AFR620" s="90"/>
      <c r="AFS620" s="90"/>
      <c r="AFT620" s="90"/>
      <c r="AFU620" s="90"/>
      <c r="AFV620" s="90"/>
      <c r="AFW620" s="90"/>
      <c r="AFX620" s="90"/>
      <c r="AFY620" s="90"/>
      <c r="AFZ620" s="90"/>
      <c r="AGA620" s="90"/>
      <c r="AGB620" s="90"/>
      <c r="AGC620" s="90"/>
      <c r="AGD620" s="90"/>
      <c r="AGE620" s="90"/>
      <c r="AGF620" s="90"/>
      <c r="AGG620" s="90"/>
      <c r="AGH620" s="90"/>
      <c r="AGI620" s="90"/>
      <c r="AGJ620" s="90"/>
      <c r="AGK620" s="90"/>
      <c r="AGL620" s="90"/>
      <c r="AGM620" s="90"/>
      <c r="AGN620" s="90"/>
      <c r="AGO620" s="90"/>
      <c r="AGP620" s="90"/>
      <c r="AGQ620" s="90"/>
      <c r="AGR620" s="90"/>
      <c r="AGS620" s="90"/>
      <c r="AGT620" s="90"/>
      <c r="AGU620" s="90"/>
      <c r="AGV620" s="90"/>
      <c r="AGW620" s="90"/>
      <c r="AGX620" s="90"/>
      <c r="AGY620" s="90"/>
      <c r="AGZ620" s="90"/>
      <c r="AHA620" s="90"/>
      <c r="AHB620" s="90"/>
      <c r="AHC620" s="90"/>
      <c r="AHD620" s="90"/>
      <c r="AHE620" s="90"/>
      <c r="AHF620" s="90"/>
      <c r="AHG620" s="90"/>
      <c r="AHH620" s="90"/>
      <c r="AHI620" s="90"/>
      <c r="AHJ620" s="90"/>
      <c r="AHK620" s="90"/>
      <c r="AHL620" s="90"/>
      <c r="AHM620" s="90"/>
      <c r="AHN620" s="90"/>
      <c r="AHO620" s="90"/>
      <c r="AHP620" s="90"/>
      <c r="AHQ620" s="90"/>
      <c r="AHR620" s="90"/>
      <c r="AHS620" s="90"/>
      <c r="AHT620" s="90"/>
      <c r="AHU620" s="90"/>
      <c r="AHV620" s="90"/>
      <c r="AHW620" s="90"/>
      <c r="AHX620" s="90"/>
      <c r="AHY620" s="90"/>
      <c r="AHZ620" s="90"/>
      <c r="AIA620" s="90"/>
      <c r="AIB620" s="90"/>
      <c r="AIC620" s="90"/>
      <c r="AID620" s="90"/>
      <c r="AIE620" s="90"/>
      <c r="AIF620" s="90"/>
      <c r="AIG620" s="90"/>
      <c r="AIH620" s="90"/>
      <c r="AII620" s="90"/>
      <c r="AIJ620" s="90"/>
      <c r="AIK620" s="90"/>
      <c r="AIL620" s="90"/>
      <c r="AIM620" s="90"/>
      <c r="AIN620" s="90"/>
      <c r="AIO620" s="90"/>
      <c r="AIP620" s="90"/>
      <c r="AIQ620" s="90"/>
      <c r="AIR620" s="90"/>
      <c r="AIS620" s="90"/>
      <c r="AIT620" s="90"/>
      <c r="AIU620" s="90"/>
      <c r="AIV620" s="90"/>
      <c r="AIW620" s="90"/>
      <c r="AIX620" s="90"/>
      <c r="AIY620" s="90"/>
      <c r="AIZ620" s="90"/>
      <c r="AJA620" s="90"/>
      <c r="AJB620" s="90"/>
      <c r="AJC620" s="90"/>
      <c r="AJD620" s="90"/>
      <c r="AJE620" s="90"/>
      <c r="AJF620" s="90"/>
      <c r="AJG620" s="90"/>
      <c r="AJH620" s="90"/>
      <c r="AJI620" s="90"/>
      <c r="AJJ620" s="90"/>
      <c r="AJK620" s="90"/>
      <c r="AJL620" s="90"/>
      <c r="AJM620" s="90"/>
      <c r="AJN620" s="90"/>
      <c r="AJO620" s="90"/>
      <c r="AJP620" s="90"/>
      <c r="AJQ620" s="90"/>
      <c r="AJR620" s="90"/>
      <c r="AJS620" s="90"/>
      <c r="AJT620" s="90"/>
      <c r="AJU620" s="90"/>
      <c r="AJV620" s="90"/>
      <c r="AJW620" s="90"/>
      <c r="AJX620" s="90"/>
      <c r="AJY620" s="90"/>
      <c r="AJZ620" s="90"/>
      <c r="AKA620" s="90"/>
      <c r="AKB620" s="90"/>
      <c r="AKC620" s="90"/>
      <c r="AKD620" s="90"/>
      <c r="AKE620" s="90"/>
      <c r="AKF620" s="90"/>
      <c r="AKG620" s="90"/>
      <c r="AKH620" s="90"/>
      <c r="AKI620" s="90"/>
      <c r="AKJ620" s="90"/>
      <c r="AKK620" s="90"/>
      <c r="AKL620" s="90"/>
      <c r="AKM620" s="90"/>
      <c r="AKN620" s="90"/>
      <c r="AKO620" s="90"/>
      <c r="AKP620" s="90"/>
      <c r="AKQ620" s="90"/>
      <c r="AKR620" s="90"/>
      <c r="AKS620" s="90"/>
      <c r="AKT620" s="90"/>
      <c r="AKU620" s="90"/>
      <c r="AKV620" s="90"/>
      <c r="AKW620" s="90"/>
      <c r="AKX620" s="90"/>
      <c r="AKY620" s="90"/>
      <c r="AKZ620" s="90"/>
      <c r="ALA620" s="90"/>
      <c r="ALB620" s="90"/>
      <c r="ALC620" s="90"/>
      <c r="ALD620" s="90"/>
      <c r="ALE620" s="90"/>
      <c r="ALF620" s="90"/>
      <c r="ALG620" s="90"/>
      <c r="ALH620" s="90"/>
      <c r="ALI620" s="90"/>
      <c r="ALJ620" s="90"/>
      <c r="ALK620" s="90"/>
      <c r="ALL620" s="90"/>
      <c r="ALM620" s="90"/>
      <c r="ALN620" s="90"/>
      <c r="ALO620" s="90"/>
      <c r="ALP620" s="90"/>
      <c r="ALQ620" s="90"/>
      <c r="ALR620" s="90"/>
      <c r="ALS620" s="90"/>
      <c r="ALT620" s="90"/>
      <c r="ALU620" s="90"/>
      <c r="ALV620" s="90"/>
      <c r="ALW620" s="90"/>
      <c r="ALX620" s="90"/>
      <c r="ALY620" s="90"/>
      <c r="ALZ620" s="90"/>
      <c r="AMA620" s="90"/>
      <c r="AMB620" s="90"/>
      <c r="AMC620" s="90"/>
      <c r="AMD620" s="90"/>
      <c r="AME620" s="90"/>
      <c r="AMF620" s="90"/>
      <c r="AMG620" s="90"/>
      <c r="AMH620" s="90"/>
    </row>
    <row r="621" spans="1:1022" ht="74.099999999999994" customHeight="1">
      <c r="A621" s="430">
        <v>167</v>
      </c>
      <c r="B621" s="433" t="s">
        <v>712</v>
      </c>
      <c r="C621" s="367"/>
      <c r="D621" s="433" t="s">
        <v>81</v>
      </c>
      <c r="E621" s="433" t="s">
        <v>1932</v>
      </c>
      <c r="F621" s="427"/>
      <c r="G621" s="424"/>
      <c r="H621" s="368"/>
      <c r="I621" s="425"/>
      <c r="J621" s="136" t="s">
        <v>735</v>
      </c>
      <c r="K621" s="137" t="s">
        <v>2635</v>
      </c>
      <c r="L621" s="425"/>
      <c r="M621" s="425"/>
      <c r="N621" s="426"/>
      <c r="O621" s="369"/>
      <c r="P621" s="391"/>
      <c r="Q621" s="385"/>
      <c r="R621" s="393"/>
      <c r="S621" s="394"/>
      <c r="T621" s="385"/>
      <c r="U621" s="404"/>
      <c r="V621" s="136" t="s">
        <v>112</v>
      </c>
      <c r="W621" s="116" t="s">
        <v>2636</v>
      </c>
      <c r="X621" s="117" t="s">
        <v>2637</v>
      </c>
      <c r="Y621" s="118" t="s">
        <v>1838</v>
      </c>
      <c r="Z621" s="119" t="s">
        <v>95</v>
      </c>
      <c r="AA621" s="120" t="str">
        <f t="shared" si="774"/>
        <v>Probabilidad</v>
      </c>
      <c r="AB621" s="121" t="s">
        <v>727</v>
      </c>
      <c r="AC621" s="121" t="s">
        <v>728</v>
      </c>
      <c r="AD621" s="122" t="str">
        <f t="shared" si="772"/>
        <v>40%</v>
      </c>
      <c r="AE621" s="121" t="s">
        <v>729</v>
      </c>
      <c r="AF621" s="121" t="s">
        <v>809</v>
      </c>
      <c r="AG621" s="121" t="s">
        <v>731</v>
      </c>
      <c r="AH621" s="123">
        <f>IFERROR(IF(AND(AA620="Probabilidad",AA621="Probabilidad"),(AI620-(+AI620*AD621)),IF(AND(AA621="Probabilidad",AA620="Impacto"),(AI620-(+AI620*AD621)),IF(AA621="Impacto",AI620,""))),"")</f>
        <v>0.216</v>
      </c>
      <c r="AI621" s="122">
        <f t="shared" si="773"/>
        <v>0.216</v>
      </c>
      <c r="AJ621" s="387"/>
      <c r="AK621" s="388"/>
      <c r="AL621" s="124">
        <f t="shared" si="818"/>
        <v>1</v>
      </c>
      <c r="AM621" s="389"/>
      <c r="AN621" s="388"/>
      <c r="AO621" s="384"/>
      <c r="AP621" s="367"/>
      <c r="AQ621" s="120" t="s">
        <v>118</v>
      </c>
      <c r="AR621" s="119" t="s">
        <v>2638</v>
      </c>
      <c r="AS621" s="119" t="s">
        <v>95</v>
      </c>
      <c r="AT621" s="126" t="s">
        <v>2639</v>
      </c>
      <c r="AU621" s="127" t="s">
        <v>733</v>
      </c>
      <c r="AV621" s="459"/>
      <c r="AW621" s="142" t="s">
        <v>112</v>
      </c>
      <c r="AX621" s="253" t="s">
        <v>2866</v>
      </c>
      <c r="AY621" s="271" t="s">
        <v>3104</v>
      </c>
      <c r="AZ621" s="271" t="s">
        <v>3105</v>
      </c>
      <c r="BA621" s="143" t="s">
        <v>118</v>
      </c>
      <c r="BB621" s="253" t="s">
        <v>2866</v>
      </c>
      <c r="BC621" s="271" t="s">
        <v>3214</v>
      </c>
      <c r="BD621" s="271" t="s">
        <v>3105</v>
      </c>
      <c r="BE621" s="373"/>
      <c r="BF621" s="373"/>
      <c r="BG621" s="373"/>
      <c r="BH621" s="131"/>
      <c r="BI621" s="90"/>
    </row>
    <row r="622" spans="1:1022" ht="86.25" customHeight="1">
      <c r="A622" s="430">
        <v>167</v>
      </c>
      <c r="B622" s="433" t="s">
        <v>712</v>
      </c>
      <c r="C622" s="367"/>
      <c r="D622" s="433" t="s">
        <v>81</v>
      </c>
      <c r="E622" s="433" t="s">
        <v>1932</v>
      </c>
      <c r="F622" s="427"/>
      <c r="G622" s="424"/>
      <c r="H622" s="368"/>
      <c r="I622" s="425"/>
      <c r="J622" s="136" t="s">
        <v>741</v>
      </c>
      <c r="K622" s="137" t="s">
        <v>2640</v>
      </c>
      <c r="L622" s="425"/>
      <c r="M622" s="425"/>
      <c r="N622" s="426"/>
      <c r="O622" s="369"/>
      <c r="P622" s="391"/>
      <c r="Q622" s="385"/>
      <c r="R622" s="393"/>
      <c r="S622" s="394"/>
      <c r="T622" s="385"/>
      <c r="U622" s="404"/>
      <c r="V622" s="136" t="s">
        <v>124</v>
      </c>
      <c r="W622" s="116" t="s">
        <v>2641</v>
      </c>
      <c r="X622" s="117" t="s">
        <v>2621</v>
      </c>
      <c r="Y622" s="118" t="s">
        <v>94</v>
      </c>
      <c r="Z622" s="119" t="s">
        <v>95</v>
      </c>
      <c r="AA622" s="120" t="str">
        <f t="shared" si="774"/>
        <v>Probabilidad</v>
      </c>
      <c r="AB622" s="121" t="s">
        <v>727</v>
      </c>
      <c r="AC622" s="121" t="s">
        <v>728</v>
      </c>
      <c r="AD622" s="122" t="str">
        <f t="shared" si="772"/>
        <v>40%</v>
      </c>
      <c r="AE622" s="121" t="s">
        <v>954</v>
      </c>
      <c r="AF622" s="121" t="s">
        <v>809</v>
      </c>
      <c r="AG622" s="121" t="s">
        <v>731</v>
      </c>
      <c r="AH622" s="123">
        <f t="shared" ref="AH622:AH626" si="856">IFERROR(IF(AND(AA621="Probabilidad",AA622="Probabilidad"),(AI621-(+AI621*AD622)),IF(AND(AA622="Probabilidad",AA621="Impacto"),(AI621-(+AI621*AD622)),IF(AA622="Impacto",AI621,""))),"")</f>
        <v>0.12959999999999999</v>
      </c>
      <c r="AI622" s="122">
        <f t="shared" si="773"/>
        <v>0.12959999999999999</v>
      </c>
      <c r="AJ622" s="387"/>
      <c r="AK622" s="388"/>
      <c r="AL622" s="124">
        <f t="shared" si="818"/>
        <v>1</v>
      </c>
      <c r="AM622" s="389"/>
      <c r="AN622" s="388"/>
      <c r="AO622" s="384"/>
      <c r="AP622" s="367"/>
      <c r="AQ622" s="120" t="s">
        <v>128</v>
      </c>
      <c r="AR622" s="119" t="s">
        <v>2642</v>
      </c>
      <c r="AS622" s="119" t="s">
        <v>95</v>
      </c>
      <c r="AT622" s="126" t="s">
        <v>2623</v>
      </c>
      <c r="AU622" s="127" t="s">
        <v>733</v>
      </c>
      <c r="AV622" s="459"/>
      <c r="AW622" s="142" t="s">
        <v>124</v>
      </c>
      <c r="AX622" s="253" t="s">
        <v>2866</v>
      </c>
      <c r="AY622" s="271" t="s">
        <v>3106</v>
      </c>
      <c r="AZ622" s="271" t="s">
        <v>3107</v>
      </c>
      <c r="BA622" s="143" t="s">
        <v>128</v>
      </c>
      <c r="BB622" s="253" t="s">
        <v>2866</v>
      </c>
      <c r="BC622" s="271" t="s">
        <v>3215</v>
      </c>
      <c r="BD622" s="271" t="s">
        <v>3216</v>
      </c>
      <c r="BE622" s="373"/>
      <c r="BF622" s="373"/>
      <c r="BG622" s="373"/>
      <c r="BH622" s="131"/>
      <c r="BI622" s="90"/>
    </row>
    <row r="623" spans="1:1022" ht="90" customHeight="1">
      <c r="A623" s="430">
        <v>167</v>
      </c>
      <c r="B623" s="433" t="s">
        <v>712</v>
      </c>
      <c r="C623" s="367"/>
      <c r="D623" s="433" t="s">
        <v>81</v>
      </c>
      <c r="E623" s="433" t="s">
        <v>1932</v>
      </c>
      <c r="F623" s="427"/>
      <c r="G623" s="424"/>
      <c r="H623" s="368"/>
      <c r="I623" s="425"/>
      <c r="J623" s="136" t="s">
        <v>749</v>
      </c>
      <c r="K623" s="137" t="s">
        <v>2643</v>
      </c>
      <c r="L623" s="425"/>
      <c r="M623" s="425"/>
      <c r="N623" s="426"/>
      <c r="O623" s="369"/>
      <c r="P623" s="391"/>
      <c r="Q623" s="385"/>
      <c r="R623" s="393"/>
      <c r="S623" s="394"/>
      <c r="T623" s="385"/>
      <c r="U623" s="404"/>
      <c r="V623" s="136" t="s">
        <v>131</v>
      </c>
      <c r="W623" s="116" t="s">
        <v>2644</v>
      </c>
      <c r="X623" s="117" t="s">
        <v>2645</v>
      </c>
      <c r="Y623" s="118" t="s">
        <v>2631</v>
      </c>
      <c r="Z623" s="119" t="s">
        <v>95</v>
      </c>
      <c r="AA623" s="120" t="str">
        <f t="shared" si="774"/>
        <v>Probabilidad</v>
      </c>
      <c r="AB623" s="121" t="s">
        <v>740</v>
      </c>
      <c r="AC623" s="121" t="s">
        <v>728</v>
      </c>
      <c r="AD623" s="122" t="str">
        <f t="shared" si="772"/>
        <v>30%</v>
      </c>
      <c r="AE623" s="121" t="s">
        <v>729</v>
      </c>
      <c r="AF623" s="121" t="s">
        <v>730</v>
      </c>
      <c r="AG623" s="121" t="s">
        <v>731</v>
      </c>
      <c r="AH623" s="123">
        <f t="shared" si="856"/>
        <v>9.0719999999999995E-2</v>
      </c>
      <c r="AI623" s="122">
        <f t="shared" si="773"/>
        <v>9.0719999999999995E-2</v>
      </c>
      <c r="AJ623" s="387"/>
      <c r="AK623" s="388"/>
      <c r="AL623" s="124">
        <f t="shared" si="818"/>
        <v>1</v>
      </c>
      <c r="AM623" s="389"/>
      <c r="AN623" s="388"/>
      <c r="AO623" s="384"/>
      <c r="AP623" s="367"/>
      <c r="AQ623" s="120" t="s">
        <v>136</v>
      </c>
      <c r="AR623" s="119" t="s">
        <v>2646</v>
      </c>
      <c r="AS623" s="119" t="s">
        <v>95</v>
      </c>
      <c r="AT623" s="126" t="s">
        <v>2647</v>
      </c>
      <c r="AU623" s="127" t="s">
        <v>733</v>
      </c>
      <c r="AV623" s="459"/>
      <c r="AW623" s="142" t="s">
        <v>131</v>
      </c>
      <c r="AX623" s="253" t="s">
        <v>2866</v>
      </c>
      <c r="AY623" s="271" t="s">
        <v>3108</v>
      </c>
      <c r="AZ623" s="271" t="s">
        <v>3109</v>
      </c>
      <c r="BA623" s="143" t="s">
        <v>136</v>
      </c>
      <c r="BB623" s="253" t="s">
        <v>2866</v>
      </c>
      <c r="BC623" s="271" t="s">
        <v>3217</v>
      </c>
      <c r="BD623" s="271" t="s">
        <v>3218</v>
      </c>
      <c r="BE623" s="373"/>
      <c r="BF623" s="373"/>
      <c r="BG623" s="373"/>
      <c r="BH623" s="131"/>
      <c r="BI623" s="90"/>
    </row>
    <row r="624" spans="1:1022" ht="93.75" customHeight="1">
      <c r="A624" s="430">
        <v>167</v>
      </c>
      <c r="B624" s="433" t="s">
        <v>712</v>
      </c>
      <c r="C624" s="367"/>
      <c r="D624" s="433" t="s">
        <v>81</v>
      </c>
      <c r="E624" s="433" t="s">
        <v>1932</v>
      </c>
      <c r="F624" s="427"/>
      <c r="G624" s="424"/>
      <c r="H624" s="368"/>
      <c r="I624" s="425"/>
      <c r="J624" s="136" t="s">
        <v>756</v>
      </c>
      <c r="K624" s="137" t="s">
        <v>2648</v>
      </c>
      <c r="L624" s="425"/>
      <c r="M624" s="425"/>
      <c r="N624" s="426"/>
      <c r="O624" s="369"/>
      <c r="P624" s="391"/>
      <c r="Q624" s="385"/>
      <c r="R624" s="393"/>
      <c r="S624" s="394"/>
      <c r="T624" s="385"/>
      <c r="U624" s="404"/>
      <c r="V624" s="136" t="s">
        <v>139</v>
      </c>
      <c r="W624" s="116" t="s">
        <v>2649</v>
      </c>
      <c r="X624" s="117" t="s">
        <v>2650</v>
      </c>
      <c r="Y624" s="118" t="s">
        <v>2631</v>
      </c>
      <c r="Z624" s="119" t="s">
        <v>95</v>
      </c>
      <c r="AA624" s="120" t="str">
        <f t="shared" si="774"/>
        <v>Probabilidad</v>
      </c>
      <c r="AB624" s="121" t="s">
        <v>727</v>
      </c>
      <c r="AC624" s="121" t="s">
        <v>728</v>
      </c>
      <c r="AD624" s="122" t="str">
        <f t="shared" ref="AD624:AD687" si="857">IF(AND(AB624="Preventivo",AC624="Automático"),"50%",IF(AND(AB624="Preventivo",AC624="Manual"),"40%",IF(AND(AB624="Detectivo",AC624="Automático"),"40%",IF(AND(AB624="Detectivo",AC624="Manual"),"30%",IF(AND(AB624="Correctivo",AC624="Automático"),"35%",IF(AND(AB624="Correctivo",AC624="Manual"),"25%",""))))))</f>
        <v>40%</v>
      </c>
      <c r="AE624" s="121" t="s">
        <v>729</v>
      </c>
      <c r="AF624" s="121" t="s">
        <v>730</v>
      </c>
      <c r="AG624" s="121" t="s">
        <v>731</v>
      </c>
      <c r="AH624" s="123">
        <f t="shared" si="856"/>
        <v>5.4431999999999994E-2</v>
      </c>
      <c r="AI624" s="122">
        <f t="shared" ref="AI624:AI687" si="858">AH624</f>
        <v>5.4431999999999994E-2</v>
      </c>
      <c r="AJ624" s="387"/>
      <c r="AK624" s="388"/>
      <c r="AL624" s="124">
        <f t="shared" si="818"/>
        <v>1</v>
      </c>
      <c r="AM624" s="389"/>
      <c r="AN624" s="388"/>
      <c r="AO624" s="384"/>
      <c r="AP624" s="367"/>
      <c r="AQ624" s="120" t="s">
        <v>145</v>
      </c>
      <c r="AR624" s="119" t="s">
        <v>2622</v>
      </c>
      <c r="AS624" s="119" t="s">
        <v>95</v>
      </c>
      <c r="AT624" s="126" t="s">
        <v>2623</v>
      </c>
      <c r="AU624" s="127" t="s">
        <v>733</v>
      </c>
      <c r="AV624" s="459"/>
      <c r="AW624" s="142" t="s">
        <v>139</v>
      </c>
      <c r="AX624" s="253" t="s">
        <v>2989</v>
      </c>
      <c r="AY624" s="271" t="s">
        <v>3110</v>
      </c>
      <c r="AZ624" s="271" t="s">
        <v>3103</v>
      </c>
      <c r="BA624" s="143" t="s">
        <v>145</v>
      </c>
      <c r="BB624" s="253" t="s">
        <v>2866</v>
      </c>
      <c r="BC624" s="271" t="s">
        <v>3219</v>
      </c>
      <c r="BD624" s="271" t="s">
        <v>3211</v>
      </c>
      <c r="BE624" s="373"/>
      <c r="BF624" s="373"/>
      <c r="BG624" s="373"/>
      <c r="BH624" s="131"/>
      <c r="BI624" s="90"/>
    </row>
    <row r="625" spans="1:1022" ht="18.95" customHeight="1">
      <c r="A625" s="430">
        <v>167</v>
      </c>
      <c r="B625" s="433" t="s">
        <v>712</v>
      </c>
      <c r="C625" s="367"/>
      <c r="D625" s="433" t="s">
        <v>81</v>
      </c>
      <c r="E625" s="433" t="s">
        <v>1932</v>
      </c>
      <c r="F625" s="427"/>
      <c r="G625" s="424"/>
      <c r="H625" s="368"/>
      <c r="I625" s="425"/>
      <c r="J625" s="136" t="s">
        <v>757</v>
      </c>
      <c r="K625" s="137"/>
      <c r="L625" s="425"/>
      <c r="M625" s="425"/>
      <c r="N625" s="426"/>
      <c r="O625" s="369"/>
      <c r="P625" s="391"/>
      <c r="Q625" s="385"/>
      <c r="R625" s="393"/>
      <c r="S625" s="394"/>
      <c r="T625" s="385"/>
      <c r="U625" s="404"/>
      <c r="V625" s="136" t="s">
        <v>150</v>
      </c>
      <c r="W625" s="116"/>
      <c r="X625" s="117"/>
      <c r="Y625" s="118"/>
      <c r="Z625" s="116"/>
      <c r="AA625" s="120" t="str">
        <f t="shared" ref="AA625:AA688" si="859">IF(OR(AB625="Preventivo",AB625="Detectivo"),"Probabilidad",IF(AB625="Correctivo","Impacto",""))</f>
        <v/>
      </c>
      <c r="AB625" s="121"/>
      <c r="AC625" s="121"/>
      <c r="AD625" s="122" t="str">
        <f t="shared" si="857"/>
        <v/>
      </c>
      <c r="AE625" s="121"/>
      <c r="AF625" s="121"/>
      <c r="AG625" s="121"/>
      <c r="AH625" s="123" t="str">
        <f t="shared" si="856"/>
        <v/>
      </c>
      <c r="AI625" s="122" t="str">
        <f t="shared" si="858"/>
        <v/>
      </c>
      <c r="AJ625" s="387"/>
      <c r="AK625" s="388"/>
      <c r="AL625" s="124" t="str">
        <f t="shared" si="818"/>
        <v/>
      </c>
      <c r="AM625" s="389"/>
      <c r="AN625" s="388"/>
      <c r="AO625" s="384"/>
      <c r="AP625" s="367"/>
      <c r="AQ625" s="120" t="s">
        <v>155</v>
      </c>
      <c r="AR625" s="119"/>
      <c r="AS625" s="119"/>
      <c r="AT625" s="126"/>
      <c r="AU625" s="119"/>
      <c r="AV625" s="459"/>
      <c r="AW625" s="142" t="s">
        <v>150</v>
      </c>
      <c r="AX625" s="128"/>
      <c r="AY625" s="129"/>
      <c r="AZ625" s="130"/>
      <c r="BA625" s="143" t="s">
        <v>155</v>
      </c>
      <c r="BB625" s="128"/>
      <c r="BC625" s="128"/>
      <c r="BD625" s="128"/>
      <c r="BE625" s="373"/>
      <c r="BF625" s="373"/>
      <c r="BG625" s="373"/>
      <c r="BH625" s="131"/>
    </row>
    <row r="626" spans="1:1022" ht="23.1" customHeight="1">
      <c r="A626" s="431">
        <v>167</v>
      </c>
      <c r="B626" s="434" t="s">
        <v>712</v>
      </c>
      <c r="C626" s="367"/>
      <c r="D626" s="434" t="s">
        <v>81</v>
      </c>
      <c r="E626" s="434" t="s">
        <v>1932</v>
      </c>
      <c r="F626" s="427"/>
      <c r="G626" s="424"/>
      <c r="H626" s="368"/>
      <c r="I626" s="425"/>
      <c r="J626" s="136" t="s">
        <v>758</v>
      </c>
      <c r="K626" s="137"/>
      <c r="L626" s="425"/>
      <c r="M626" s="425"/>
      <c r="N626" s="426"/>
      <c r="O626" s="369"/>
      <c r="P626" s="392"/>
      <c r="Q626" s="385"/>
      <c r="R626" s="393"/>
      <c r="S626" s="394"/>
      <c r="T626" s="385"/>
      <c r="U626" s="405"/>
      <c r="V626" s="136" t="s">
        <v>161</v>
      </c>
      <c r="W626" s="116"/>
      <c r="X626" s="117"/>
      <c r="Y626" s="118"/>
      <c r="Z626" s="116"/>
      <c r="AA626" s="120" t="str">
        <f t="shared" si="859"/>
        <v/>
      </c>
      <c r="AB626" s="121"/>
      <c r="AC626" s="121"/>
      <c r="AD626" s="122" t="str">
        <f t="shared" si="857"/>
        <v/>
      </c>
      <c r="AE626" s="121"/>
      <c r="AF626" s="121"/>
      <c r="AG626" s="121"/>
      <c r="AH626" s="123" t="str">
        <f t="shared" si="856"/>
        <v/>
      </c>
      <c r="AI626" s="122" t="str">
        <f t="shared" si="858"/>
        <v/>
      </c>
      <c r="AJ626" s="387"/>
      <c r="AK626" s="388"/>
      <c r="AL626" s="124" t="str">
        <f t="shared" si="818"/>
        <v/>
      </c>
      <c r="AM626" s="389"/>
      <c r="AN626" s="388"/>
      <c r="AO626" s="384"/>
      <c r="AP626" s="367"/>
      <c r="AQ626" s="120" t="s">
        <v>162</v>
      </c>
      <c r="AR626" s="119"/>
      <c r="AS626" s="119"/>
      <c r="AT626" s="126"/>
      <c r="AU626" s="119"/>
      <c r="AV626" s="460"/>
      <c r="AW626" s="142" t="s">
        <v>161</v>
      </c>
      <c r="AX626" s="128"/>
      <c r="AY626" s="129"/>
      <c r="AZ626" s="130"/>
      <c r="BA626" s="143" t="s">
        <v>162</v>
      </c>
      <c r="BB626" s="128"/>
      <c r="BC626" s="128"/>
      <c r="BD626" s="128"/>
      <c r="BE626" s="373"/>
      <c r="BF626" s="373"/>
      <c r="BG626" s="373"/>
      <c r="BH626" s="131"/>
    </row>
    <row r="627" spans="1:1022" s="144" customFormat="1" ht="105.75" customHeight="1">
      <c r="A627" s="429">
        <v>168</v>
      </c>
      <c r="B627" s="432" t="s">
        <v>712</v>
      </c>
      <c r="C627" s="367" t="s">
        <v>1763</v>
      </c>
      <c r="D627" s="432" t="s">
        <v>81</v>
      </c>
      <c r="E627" s="432" t="s">
        <v>1932</v>
      </c>
      <c r="F627" s="427" t="s">
        <v>1933</v>
      </c>
      <c r="G627" s="424" t="s">
        <v>2651</v>
      </c>
      <c r="H627" s="368" t="str">
        <f>IF(B627="Seguridad_Información","Posibilidad de "&amp;C627&amp;"con "&amp;M627&amp;" "&amp;"por"&amp;" "&amp;I627&amp;" "&amp;"debido a"&amp;" "&amp;L627,"Posibilidad de"&amp;" "&amp;M627&amp;" "&amp;"por"&amp;" "&amp;I627&amp;" debido a"&amp;" "&amp;L627)</f>
        <v xml:space="preserve">Posibilidad de Afectación Económica y Reputacional por incumplimiento normativo de SST debido a identificación inadecuada e inoportuna de los requisitos legales de SST aplicables en la Entidad. </v>
      </c>
      <c r="I627" s="425" t="s">
        <v>2652</v>
      </c>
      <c r="J627" s="136" t="s">
        <v>717</v>
      </c>
      <c r="K627" s="137" t="s">
        <v>2653</v>
      </c>
      <c r="L627" s="425" t="s">
        <v>2654</v>
      </c>
      <c r="M627" s="425" t="s">
        <v>763</v>
      </c>
      <c r="N627" s="426" t="s">
        <v>2655</v>
      </c>
      <c r="O627" s="369" t="s">
        <v>848</v>
      </c>
      <c r="P627" s="390" t="str">
        <f>IF(OR($O627=[3]Tabla_Probabilidad!$D$30,$O627=[3]Tabla_Probabilidad!$D$32,$O627=[3]Tabla_Probabilidad!$J$32),"Muy Baja",IF(OR($O627=[3]Tabla_Probabilidad!$E$30,$O627=[3]Tabla_Probabilidad!$E$32,$O627=[3]Tabla_Probabilidad!$K$32),"Baja",IF(OR($O627=[3]Tabla_Probabilidad!$F$30,$O627=[3]Tabla_Probabilidad!$F$32,$O627=[3]Tabla_Probabilidad!$L$32),"Media",IF(OR($O627=[3]Tabla_Probabilidad!$G$30,$O627=[3]Tabla_Probabilidad!$G$32,$O627=[3]Tabla_Probabilidad!$M$32),"Alta",IF(OR($O627=[3]Tabla_Probabilidad!$H$30,$O627=[3]Tabla_Probabilidad!$H$32,$O627=[3]Tabla_Probabilidad!$N$32),"Muy Alta","")))))</f>
        <v>Muy Baja</v>
      </c>
      <c r="Q627" s="385">
        <f t="shared" ref="Q627" si="860">IF(P627="","",IF(P627="Muy Baja",0.2,IF(P627="Baja",0.4,IF(P627="Media",0.6,IF(P627="Alta",0.8,IF(P627="Muy Alta",1,))))))</f>
        <v>0.2</v>
      </c>
      <c r="R627" s="393" t="s">
        <v>787</v>
      </c>
      <c r="S627" s="394" t="str">
        <f>IF(OR($R627=[3]Tabla_Impacto!$D$24,$R627=[3]Tabla_Impacto!$D$27,$R627=[3]Tabla_Impacto!$J$24,$R627=[3]Tabla_Impacto!$P$26,$R627=[3]Tabla_Impacto!$V$26,$R627=[3]Tabla_Impacto!$AB$26),"Leve",IF(OR($R627=[3]Tabla_Impacto!$E$24,$R627=[3]Tabla_Impacto!$E$27,$R627=[3]Tabla_Impacto!$K$24,$R627=[3]Tabla_Impacto!$Q$26,$R627=[3]Tabla_Impacto!$W$26,$R627=[3]Tabla_Impacto!$AC$26),"Menor",IF(OR($R627=[3]Tabla_Impacto!$F$24,$R627=[3]Tabla_Impacto!$F$27,$R627=[3]Tabla_Impacto!$L$24,$R627=[3]Tabla_Impacto!$R$26,$R627=[3]Tabla_Impacto!$X$26,$R627=[3]Tabla_Impacto!$AD$26),"Moderado",IF(OR($R627=[3]Tabla_Impacto!$G$24,$R627=[3]Tabla_Impacto!$G$27,$R627=[3]Tabla_Impacto!$M$24,$R627=[3]Tabla_Impacto!$S$26,$R627=[3]Tabla_Impacto!$Y$26,$R627=[3]Tabla_Impacto!$AE$26),"Mayor",IF(OR($R627=[3]Tabla_Impacto!$H$24,$R627=[3]Tabla_Impacto!$H$27,$R627=[3]Tabla_Impacto!$N$24,$R627=[3]Tabla_Impacto!$T$26,$R627=[3]Tabla_Impacto!$Z$26,$R627=[3]Tabla_Impacto!$AF$26),"Catastrófico","")))))</f>
        <v>Catastrófico</v>
      </c>
      <c r="T627" s="385">
        <f>IF(S627="","",IF(S627="Leve",0.2,IF(S627="Menor",0.4,IF(S627="Moderado",0.6,IF(S627="Mayor",0.8,IF(S627="Catastrófico",1,))))))</f>
        <v>1</v>
      </c>
      <c r="U627" s="386" t="str">
        <f t="shared" ref="U627" si="861">IF(OR(AND(P627="Muy Baja",S627="Leve"),AND(P627="Muy Baja",S627="Menor"),AND(P627="Baja",S627="Leve")),"Bajo",IF(OR(AND(P627="Muy baja",S627="Moderado"),AND(P627="Baja",S627="Menor"),AND(P627="Baja",S627="Moderado"),AND(P627="Media",S627="Leve"),AND(P627="Media",S627="Menor"),AND(P627="Media",S627="Moderado"),AND(P627="Alta",S627="Leve"),AND(P627="Alta",S627="Menor")),"Moderado",IF(OR(AND(P627="Muy Baja",S627="Mayor"),AND(P627="Baja",S627="Mayor"),AND(P627="Media",S627="Mayor"),AND(P627="Alta",S627="Moderado"),AND(P627="Alta",S627="Mayor"),AND(P627="Muy Alta",S627="Leve"),AND(P627="Muy Alta",S627="Menor"),AND(P627="Muy Alta",S627="Moderado"),AND(P627="Muy Alta",S627="Mayor")),"Alto",IF(OR(AND(P627="Muy Baja",S627="Catastrófico"),AND(P627="Baja",S627="Catastrófico"),AND(P627="Media",S627="Catastrófico"),AND(P627="Alta",S627="Catastrófico"),AND(P627="Muy Alta",S627="Catastrófico")),"Extremo",""))))</f>
        <v>Extremo</v>
      </c>
      <c r="V627" s="136" t="s">
        <v>91</v>
      </c>
      <c r="W627" s="116" t="s">
        <v>2656</v>
      </c>
      <c r="X627" s="117" t="s">
        <v>2657</v>
      </c>
      <c r="Y627" s="118" t="s">
        <v>1607</v>
      </c>
      <c r="Z627" s="119" t="s">
        <v>95</v>
      </c>
      <c r="AA627" s="120" t="str">
        <f t="shared" si="859"/>
        <v>Probabilidad</v>
      </c>
      <c r="AB627" s="121" t="s">
        <v>727</v>
      </c>
      <c r="AC627" s="121" t="s">
        <v>728</v>
      </c>
      <c r="AD627" s="122" t="str">
        <f t="shared" si="857"/>
        <v>40%</v>
      </c>
      <c r="AE627" s="121" t="s">
        <v>729</v>
      </c>
      <c r="AF627" s="121" t="s">
        <v>730</v>
      </c>
      <c r="AG627" s="121" t="s">
        <v>731</v>
      </c>
      <c r="AH627" s="123">
        <f>IFERROR(IF(AA627="Probabilidad",(Q627-(+Q627*AD627)),IF(AA627="Impacto",Q627,"")),"")</f>
        <v>0.12</v>
      </c>
      <c r="AI627" s="122">
        <f t="shared" si="858"/>
        <v>0.12</v>
      </c>
      <c r="AJ627" s="387" t="str">
        <f t="shared" ref="AJ627" si="862">IFERROR(IF(AK627="","",IF(AK627&lt;=0.2,"Muy Baja",IF(AK627&lt;=0.4,"Baja",IF(AK627&lt;=0.6,"Media",IF(AK627&lt;=0.8,"Alta","Muy Alta"))))),"")</f>
        <v>Muy Baja</v>
      </c>
      <c r="AK627" s="388">
        <f t="shared" ref="AK627" si="863">IFERROR(LOOKUP(MAX(AI627:AI633)+1,(AI627:AI633)),"")</f>
        <v>3.0239999999999996E-2</v>
      </c>
      <c r="AL627" s="124">
        <f>IFERROR(IF(AA627="Impacto",(T627-(+T627*AD627)),IF(AA627="Probabilidad",T627,"")),"")</f>
        <v>1</v>
      </c>
      <c r="AM627" s="389" t="str">
        <f t="shared" ref="AM627" si="864">IFERROR(IF(AN627="","",IF(AN627&lt;=0.2,"Leve",IF(AN627&lt;=0.4,"Menor",IF(AN627&lt;=0.6,"Moderado",IF(AN627&lt;=0.8,"Mayor","Catastrófico"))))),"")</f>
        <v>Catastrófico</v>
      </c>
      <c r="AN627" s="388">
        <f t="shared" ref="AN627" si="865">IFERROR(LOOKUP(MAX(AL627:AL633)+1,(AL627:AL633)),"")</f>
        <v>1</v>
      </c>
      <c r="AO627" s="384" t="str">
        <f t="shared" ref="AO627" si="866">IFERROR(IF(OR(AND(AJ627="Muy Baja",AM627="Leve"),AND(AJ627="Muy Baja",AM627="Menor"),AND(AJ627="Baja",AM627="Leve")),"Bajo",IF(OR(AND(AJ627="Muy baja",AM627="Moderado"),AND(AJ627="Baja",AM627="Menor"),AND(AJ627="Baja",AM627="Moderado"),AND(AJ627="Media",AM627="Leve"),AND(AJ627="Media",AM627="Menor"),AND(AJ627="Media",AM627="Moderado"),AND(AJ627="Alta",AM627="Leve"),AND(AJ627="Alta",AM627="Menor")),"Moderado",IF(OR(AND(AJ627="Muy Baja",AM627="Mayor"),AND(AJ627="Baja",AM627="Mayor"),AND(AJ627="Media",AM627="Mayor"),AND(AJ627="Alta",AM627="Moderado"),AND(AJ627="Alta",AM627="Mayor"),AND(AJ627="Muy Alta",AM627="Leve"),AND(AJ627="Muy Alta",AM627="Menor"),AND(AJ627="Muy Alta",AM627="Moderado"),AND(AJ627="Muy Alta",AM627="Mayor")),"Alto",IF(OR(AND(AJ627="Muy Baja",AM627="Catastrófico"),AND(AJ627="Baja",AM627="Catastrófico"),AND(AJ627="Media",AM627="Catastrófico"),AND(AJ627="Alta",AM627="Catastrófico"),AND(AJ627="Muy Alta",AM627="Catastrófico")),"Extremo","")))),"")</f>
        <v>Extremo</v>
      </c>
      <c r="AP627" s="367" t="s">
        <v>104</v>
      </c>
      <c r="AQ627" s="120" t="s">
        <v>105</v>
      </c>
      <c r="AR627" s="119" t="s">
        <v>2658</v>
      </c>
      <c r="AS627" s="119" t="s">
        <v>95</v>
      </c>
      <c r="AT627" s="126" t="s">
        <v>2659</v>
      </c>
      <c r="AU627" s="127" t="s">
        <v>733</v>
      </c>
      <c r="AV627" s="370" t="s">
        <v>2660</v>
      </c>
      <c r="AW627" s="142" t="s">
        <v>91</v>
      </c>
      <c r="AX627" s="253" t="s">
        <v>2866</v>
      </c>
      <c r="AY627" s="271" t="s">
        <v>3111</v>
      </c>
      <c r="AZ627" s="271" t="s">
        <v>3112</v>
      </c>
      <c r="BA627" s="143" t="s">
        <v>105</v>
      </c>
      <c r="BB627" s="253" t="s">
        <v>2867</v>
      </c>
      <c r="BC627" s="271" t="s">
        <v>3220</v>
      </c>
      <c r="BD627" s="271" t="s">
        <v>3221</v>
      </c>
      <c r="BE627" s="373" t="s">
        <v>2891</v>
      </c>
      <c r="BF627" s="526" t="s">
        <v>3268</v>
      </c>
      <c r="BG627" s="526" t="s">
        <v>3268</v>
      </c>
      <c r="BH627" s="131"/>
      <c r="BI627" s="90"/>
      <c r="BJ627" s="90"/>
      <c r="BK627" s="90"/>
      <c r="BL627" s="90"/>
      <c r="BM627" s="90"/>
      <c r="BN627" s="90"/>
      <c r="BO627" s="90"/>
      <c r="BP627" s="90"/>
      <c r="BQ627" s="90"/>
      <c r="BR627" s="90"/>
      <c r="BS627" s="90"/>
      <c r="BT627" s="90"/>
      <c r="BU627" s="90"/>
      <c r="BV627" s="90"/>
      <c r="BW627" s="90"/>
      <c r="BX627" s="90"/>
      <c r="BY627" s="90"/>
      <c r="BZ627" s="90"/>
      <c r="CA627" s="90"/>
      <c r="CB627" s="90"/>
      <c r="CC627" s="90"/>
      <c r="CD627" s="90"/>
      <c r="CE627" s="90"/>
      <c r="CF627" s="90"/>
      <c r="CG627" s="90"/>
      <c r="CH627" s="90"/>
      <c r="CI627" s="90"/>
      <c r="CJ627" s="90"/>
      <c r="CK627" s="90"/>
      <c r="CL627" s="90"/>
      <c r="CM627" s="90"/>
      <c r="CN627" s="90"/>
      <c r="CO627" s="90"/>
      <c r="CP627" s="90"/>
      <c r="CQ627" s="90"/>
      <c r="CR627" s="90"/>
      <c r="CS627" s="90"/>
      <c r="CT627" s="90"/>
      <c r="CU627" s="90"/>
      <c r="CV627" s="90"/>
      <c r="CW627" s="90"/>
      <c r="CX627" s="90"/>
      <c r="CY627" s="90"/>
      <c r="CZ627" s="90"/>
      <c r="DA627" s="90"/>
      <c r="DB627" s="90"/>
      <c r="DC627" s="90"/>
      <c r="DD627" s="90"/>
      <c r="DE627" s="90"/>
      <c r="DF627" s="90"/>
      <c r="DG627" s="90"/>
      <c r="DH627" s="90"/>
      <c r="DI627" s="90"/>
      <c r="DJ627" s="90"/>
      <c r="DK627" s="90"/>
      <c r="DL627" s="90"/>
      <c r="DM627" s="90"/>
      <c r="DN627" s="90"/>
      <c r="DO627" s="90"/>
      <c r="DP627" s="90"/>
      <c r="DQ627" s="90"/>
      <c r="DR627" s="90"/>
      <c r="DS627" s="90"/>
      <c r="DT627" s="90"/>
      <c r="DU627" s="90"/>
      <c r="DV627" s="90"/>
      <c r="DW627" s="90"/>
      <c r="DX627" s="90"/>
      <c r="DY627" s="90"/>
      <c r="DZ627" s="90"/>
      <c r="EA627" s="90"/>
      <c r="EB627" s="90"/>
      <c r="EC627" s="90"/>
      <c r="ED627" s="90"/>
      <c r="EE627" s="90"/>
      <c r="EF627" s="90"/>
      <c r="EG627" s="90"/>
      <c r="EH627" s="90"/>
      <c r="EI627" s="90"/>
      <c r="EJ627" s="90"/>
      <c r="EK627" s="90"/>
      <c r="EL627" s="90"/>
      <c r="EM627" s="90"/>
      <c r="EN627" s="90"/>
      <c r="EO627" s="90"/>
      <c r="EP627" s="90"/>
      <c r="EQ627" s="90"/>
      <c r="ER627" s="90"/>
      <c r="ES627" s="90"/>
      <c r="ET627" s="90"/>
      <c r="EU627" s="90"/>
      <c r="EV627" s="90"/>
      <c r="EW627" s="90"/>
      <c r="EX627" s="90"/>
      <c r="EY627" s="90"/>
      <c r="EZ627" s="90"/>
      <c r="FA627" s="90"/>
      <c r="FB627" s="90"/>
      <c r="FC627" s="90"/>
      <c r="FD627" s="90"/>
      <c r="FE627" s="90"/>
      <c r="FF627" s="90"/>
      <c r="FG627" s="90"/>
      <c r="FH627" s="90"/>
      <c r="FI627" s="90"/>
      <c r="FJ627" s="90"/>
      <c r="FK627" s="90"/>
      <c r="FL627" s="90"/>
      <c r="FM627" s="90"/>
      <c r="FN627" s="90"/>
      <c r="FO627" s="90"/>
      <c r="FP627" s="90"/>
      <c r="FQ627" s="90"/>
      <c r="FR627" s="90"/>
      <c r="FS627" s="90"/>
      <c r="FT627" s="90"/>
      <c r="FU627" s="90"/>
      <c r="FV627" s="90"/>
      <c r="FW627" s="90"/>
      <c r="FX627" s="90"/>
      <c r="FY627" s="90"/>
      <c r="FZ627" s="90"/>
      <c r="GA627" s="90"/>
      <c r="GB627" s="90"/>
      <c r="GC627" s="90"/>
      <c r="GD627" s="90"/>
      <c r="GE627" s="90"/>
      <c r="GF627" s="90"/>
      <c r="GG627" s="90"/>
      <c r="GH627" s="90"/>
      <c r="GI627" s="90"/>
      <c r="GJ627" s="90"/>
      <c r="GK627" s="90"/>
      <c r="GL627" s="90"/>
      <c r="GM627" s="90"/>
      <c r="GN627" s="90"/>
      <c r="GO627" s="90"/>
      <c r="GP627" s="90"/>
      <c r="GQ627" s="90"/>
      <c r="GR627" s="90"/>
      <c r="GS627" s="90"/>
      <c r="GT627" s="90"/>
      <c r="GU627" s="90"/>
      <c r="GV627" s="90"/>
      <c r="GW627" s="90"/>
      <c r="GX627" s="90"/>
      <c r="GY627" s="90"/>
      <c r="GZ627" s="90"/>
      <c r="HA627" s="90"/>
      <c r="HB627" s="90"/>
      <c r="HC627" s="90"/>
      <c r="HD627" s="90"/>
      <c r="HE627" s="90"/>
      <c r="HF627" s="90"/>
      <c r="HG627" s="90"/>
      <c r="HH627" s="90"/>
      <c r="HI627" s="90"/>
      <c r="HJ627" s="90"/>
      <c r="HK627" s="90"/>
      <c r="HL627" s="90"/>
      <c r="HM627" s="90"/>
      <c r="HN627" s="90"/>
      <c r="HO627" s="90"/>
      <c r="HP627" s="90"/>
      <c r="HQ627" s="90"/>
      <c r="HR627" s="90"/>
      <c r="HS627" s="90"/>
      <c r="HT627" s="90"/>
      <c r="HU627" s="90"/>
      <c r="HV627" s="90"/>
      <c r="HW627" s="90"/>
      <c r="HX627" s="90"/>
      <c r="HY627" s="90"/>
      <c r="HZ627" s="90"/>
      <c r="IA627" s="90"/>
      <c r="IB627" s="90"/>
      <c r="IC627" s="90"/>
      <c r="ID627" s="90"/>
      <c r="IE627" s="90"/>
      <c r="IF627" s="90"/>
      <c r="IG627" s="90"/>
      <c r="IH627" s="90"/>
      <c r="II627" s="90"/>
      <c r="IJ627" s="90"/>
      <c r="IK627" s="90"/>
      <c r="IL627" s="90"/>
      <c r="IM627" s="90"/>
      <c r="IN627" s="90"/>
      <c r="IO627" s="90"/>
      <c r="IP627" s="90"/>
      <c r="IQ627" s="90"/>
      <c r="IR627" s="90"/>
      <c r="IS627" s="90"/>
      <c r="IT627" s="90"/>
      <c r="IU627" s="90"/>
      <c r="IV627" s="90"/>
      <c r="IW627" s="90"/>
      <c r="IX627" s="90"/>
      <c r="IY627" s="90"/>
      <c r="IZ627" s="90"/>
      <c r="JA627" s="90"/>
      <c r="JB627" s="90"/>
      <c r="JC627" s="90"/>
      <c r="JD627" s="90"/>
      <c r="JE627" s="90"/>
      <c r="JF627" s="90"/>
      <c r="JG627" s="90"/>
      <c r="JH627" s="90"/>
      <c r="JI627" s="90"/>
      <c r="JJ627" s="90"/>
      <c r="JK627" s="90"/>
      <c r="JL627" s="90"/>
      <c r="JM627" s="90"/>
      <c r="JN627" s="90"/>
      <c r="JO627" s="90"/>
      <c r="JP627" s="90"/>
      <c r="JQ627" s="90"/>
      <c r="JR627" s="90"/>
      <c r="JS627" s="90"/>
      <c r="JT627" s="90"/>
      <c r="JU627" s="90"/>
      <c r="JV627" s="90"/>
      <c r="JW627" s="90"/>
      <c r="JX627" s="90"/>
      <c r="JY627" s="90"/>
      <c r="JZ627" s="90"/>
      <c r="KA627" s="90"/>
      <c r="KB627" s="90"/>
      <c r="KC627" s="90"/>
      <c r="KD627" s="90"/>
      <c r="KE627" s="90"/>
      <c r="KF627" s="90"/>
      <c r="KG627" s="90"/>
      <c r="KH627" s="90"/>
      <c r="KI627" s="90"/>
      <c r="KJ627" s="90"/>
      <c r="KK627" s="90"/>
      <c r="KL627" s="90"/>
      <c r="KM627" s="90"/>
      <c r="KN627" s="90"/>
      <c r="KO627" s="90"/>
      <c r="KP627" s="90"/>
      <c r="KQ627" s="90"/>
      <c r="KR627" s="90"/>
      <c r="KS627" s="90"/>
      <c r="KT627" s="90"/>
      <c r="KU627" s="90"/>
      <c r="KV627" s="90"/>
      <c r="KW627" s="90"/>
      <c r="KX627" s="90"/>
      <c r="KY627" s="90"/>
      <c r="KZ627" s="90"/>
      <c r="LA627" s="90"/>
      <c r="LB627" s="90"/>
      <c r="LC627" s="90"/>
      <c r="LD627" s="90"/>
      <c r="LE627" s="90"/>
      <c r="LF627" s="90"/>
      <c r="LG627" s="90"/>
      <c r="LH627" s="90"/>
      <c r="LI627" s="90"/>
      <c r="LJ627" s="90"/>
      <c r="LK627" s="90"/>
      <c r="LL627" s="90"/>
      <c r="LM627" s="90"/>
      <c r="LN627" s="90"/>
      <c r="LO627" s="90"/>
      <c r="LP627" s="90"/>
      <c r="LQ627" s="90"/>
      <c r="LR627" s="90"/>
      <c r="LS627" s="90"/>
      <c r="LT627" s="90"/>
      <c r="LU627" s="90"/>
      <c r="LV627" s="90"/>
      <c r="LW627" s="90"/>
      <c r="LX627" s="90"/>
      <c r="LY627" s="90"/>
      <c r="LZ627" s="90"/>
      <c r="MA627" s="90"/>
      <c r="MB627" s="90"/>
      <c r="MC627" s="90"/>
      <c r="MD627" s="90"/>
      <c r="ME627" s="90"/>
      <c r="MF627" s="90"/>
      <c r="MG627" s="90"/>
      <c r="MH627" s="90"/>
      <c r="MI627" s="90"/>
      <c r="MJ627" s="90"/>
      <c r="MK627" s="90"/>
      <c r="ML627" s="90"/>
      <c r="MM627" s="90"/>
      <c r="MN627" s="90"/>
      <c r="MO627" s="90"/>
      <c r="MP627" s="90"/>
      <c r="MQ627" s="90"/>
      <c r="MR627" s="90"/>
      <c r="MS627" s="90"/>
      <c r="MT627" s="90"/>
      <c r="MU627" s="90"/>
      <c r="MV627" s="90"/>
      <c r="MW627" s="90"/>
      <c r="MX627" s="90"/>
      <c r="MY627" s="90"/>
      <c r="MZ627" s="90"/>
      <c r="NA627" s="90"/>
      <c r="NB627" s="90"/>
      <c r="NC627" s="90"/>
      <c r="ND627" s="90"/>
      <c r="NE627" s="90"/>
      <c r="NF627" s="90"/>
      <c r="NG627" s="90"/>
      <c r="NH627" s="90"/>
      <c r="NI627" s="90"/>
      <c r="NJ627" s="90"/>
      <c r="NK627" s="90"/>
      <c r="NL627" s="90"/>
      <c r="NM627" s="90"/>
      <c r="NN627" s="90"/>
      <c r="NO627" s="90"/>
      <c r="NP627" s="90"/>
      <c r="NQ627" s="90"/>
      <c r="NR627" s="90"/>
      <c r="NS627" s="90"/>
      <c r="NT627" s="90"/>
      <c r="NU627" s="90"/>
      <c r="NV627" s="90"/>
      <c r="NW627" s="90"/>
      <c r="NX627" s="90"/>
      <c r="NY627" s="90"/>
      <c r="NZ627" s="90"/>
      <c r="OA627" s="90"/>
      <c r="OB627" s="90"/>
      <c r="OC627" s="90"/>
      <c r="OD627" s="90"/>
      <c r="OE627" s="90"/>
      <c r="OF627" s="90"/>
      <c r="OG627" s="90"/>
      <c r="OH627" s="90"/>
      <c r="OI627" s="90"/>
      <c r="OJ627" s="90"/>
      <c r="OK627" s="90"/>
      <c r="OL627" s="90"/>
      <c r="OM627" s="90"/>
      <c r="ON627" s="90"/>
      <c r="OO627" s="90"/>
      <c r="OP627" s="90"/>
      <c r="OQ627" s="90"/>
      <c r="OR627" s="90"/>
      <c r="OS627" s="90"/>
      <c r="OT627" s="90"/>
      <c r="OU627" s="90"/>
      <c r="OV627" s="90"/>
      <c r="OW627" s="90"/>
      <c r="OX627" s="90"/>
      <c r="OY627" s="90"/>
      <c r="OZ627" s="90"/>
      <c r="PA627" s="90"/>
      <c r="PB627" s="90"/>
      <c r="PC627" s="90"/>
      <c r="PD627" s="90"/>
      <c r="PE627" s="90"/>
      <c r="PF627" s="90"/>
      <c r="PG627" s="90"/>
      <c r="PH627" s="90"/>
      <c r="PI627" s="90"/>
      <c r="PJ627" s="90"/>
      <c r="PK627" s="90"/>
      <c r="PL627" s="90"/>
      <c r="PM627" s="90"/>
      <c r="PN627" s="90"/>
      <c r="PO627" s="90"/>
      <c r="PP627" s="90"/>
      <c r="PQ627" s="90"/>
      <c r="PR627" s="90"/>
      <c r="PS627" s="90"/>
      <c r="PT627" s="90"/>
      <c r="PU627" s="90"/>
      <c r="PV627" s="90"/>
      <c r="PW627" s="90"/>
      <c r="PX627" s="90"/>
      <c r="PY627" s="90"/>
      <c r="PZ627" s="90"/>
      <c r="QA627" s="90"/>
      <c r="QB627" s="90"/>
      <c r="QC627" s="90"/>
      <c r="QD627" s="90"/>
      <c r="QE627" s="90"/>
      <c r="QF627" s="90"/>
      <c r="QG627" s="90"/>
      <c r="QH627" s="90"/>
      <c r="QI627" s="90"/>
      <c r="QJ627" s="90"/>
      <c r="QK627" s="90"/>
      <c r="QL627" s="90"/>
      <c r="QM627" s="90"/>
      <c r="QN627" s="90"/>
      <c r="QO627" s="90"/>
      <c r="QP627" s="90"/>
      <c r="QQ627" s="90"/>
      <c r="QR627" s="90"/>
      <c r="QS627" s="90"/>
      <c r="QT627" s="90"/>
      <c r="QU627" s="90"/>
      <c r="QV627" s="90"/>
      <c r="QW627" s="90"/>
      <c r="QX627" s="90"/>
      <c r="QY627" s="90"/>
      <c r="QZ627" s="90"/>
      <c r="RA627" s="90"/>
      <c r="RB627" s="90"/>
      <c r="RC627" s="90"/>
      <c r="RD627" s="90"/>
      <c r="RE627" s="90"/>
      <c r="RF627" s="90"/>
      <c r="RG627" s="90"/>
      <c r="RH627" s="90"/>
      <c r="RI627" s="90"/>
      <c r="RJ627" s="90"/>
      <c r="RK627" s="90"/>
      <c r="RL627" s="90"/>
      <c r="RM627" s="90"/>
      <c r="RN627" s="90"/>
      <c r="RO627" s="90"/>
      <c r="RP627" s="90"/>
      <c r="RQ627" s="90"/>
      <c r="RR627" s="90"/>
      <c r="RS627" s="90"/>
      <c r="RT627" s="90"/>
      <c r="RU627" s="90"/>
      <c r="RV627" s="90"/>
      <c r="RW627" s="90"/>
      <c r="RX627" s="90"/>
      <c r="RY627" s="90"/>
      <c r="RZ627" s="90"/>
      <c r="SA627" s="90"/>
      <c r="SB627" s="90"/>
      <c r="SC627" s="90"/>
      <c r="SD627" s="90"/>
      <c r="SE627" s="90"/>
      <c r="SF627" s="90"/>
      <c r="SG627" s="90"/>
      <c r="SH627" s="90"/>
      <c r="SI627" s="90"/>
      <c r="SJ627" s="90"/>
      <c r="SK627" s="90"/>
      <c r="SL627" s="90"/>
      <c r="SM627" s="90"/>
      <c r="SN627" s="90"/>
      <c r="SO627" s="90"/>
      <c r="SP627" s="90"/>
      <c r="SQ627" s="90"/>
      <c r="SR627" s="90"/>
      <c r="SS627" s="90"/>
      <c r="ST627" s="90"/>
      <c r="SU627" s="90"/>
      <c r="SV627" s="90"/>
      <c r="SW627" s="90"/>
      <c r="SX627" s="90"/>
      <c r="SY627" s="90"/>
      <c r="SZ627" s="90"/>
      <c r="TA627" s="90"/>
      <c r="TB627" s="90"/>
      <c r="TC627" s="90"/>
      <c r="TD627" s="90"/>
      <c r="TE627" s="90"/>
      <c r="TF627" s="90"/>
      <c r="TG627" s="90"/>
      <c r="TH627" s="90"/>
      <c r="TI627" s="90"/>
      <c r="TJ627" s="90"/>
      <c r="TK627" s="90"/>
      <c r="TL627" s="90"/>
      <c r="TM627" s="90"/>
      <c r="TN627" s="90"/>
      <c r="TO627" s="90"/>
      <c r="TP627" s="90"/>
      <c r="TQ627" s="90"/>
      <c r="TR627" s="90"/>
      <c r="TS627" s="90"/>
      <c r="TT627" s="90"/>
      <c r="TU627" s="90"/>
      <c r="TV627" s="90"/>
      <c r="TW627" s="90"/>
      <c r="TX627" s="90"/>
      <c r="TY627" s="90"/>
      <c r="TZ627" s="90"/>
      <c r="UA627" s="90"/>
      <c r="UB627" s="90"/>
      <c r="UC627" s="90"/>
      <c r="UD627" s="90"/>
      <c r="UE627" s="90"/>
      <c r="UF627" s="90"/>
      <c r="UG627" s="90"/>
      <c r="UH627" s="90"/>
      <c r="UI627" s="90"/>
      <c r="UJ627" s="90"/>
      <c r="UK627" s="90"/>
      <c r="UL627" s="90"/>
      <c r="UM627" s="90"/>
      <c r="UN627" s="90"/>
      <c r="UO627" s="90"/>
      <c r="UP627" s="90"/>
      <c r="UQ627" s="90"/>
      <c r="UR627" s="90"/>
      <c r="US627" s="90"/>
      <c r="UT627" s="90"/>
      <c r="UU627" s="90"/>
      <c r="UV627" s="90"/>
      <c r="UW627" s="90"/>
      <c r="UX627" s="90"/>
      <c r="UY627" s="90"/>
      <c r="UZ627" s="90"/>
      <c r="VA627" s="90"/>
      <c r="VB627" s="90"/>
      <c r="VC627" s="90"/>
      <c r="VD627" s="90"/>
      <c r="VE627" s="90"/>
      <c r="VF627" s="90"/>
      <c r="VG627" s="90"/>
      <c r="VH627" s="90"/>
      <c r="VI627" s="90"/>
      <c r="VJ627" s="90"/>
      <c r="VK627" s="90"/>
      <c r="VL627" s="90"/>
      <c r="VM627" s="90"/>
      <c r="VN627" s="90"/>
      <c r="VO627" s="90"/>
      <c r="VP627" s="90"/>
      <c r="VQ627" s="90"/>
      <c r="VR627" s="90"/>
      <c r="VS627" s="90"/>
      <c r="VT627" s="90"/>
      <c r="VU627" s="90"/>
      <c r="VV627" s="90"/>
      <c r="VW627" s="90"/>
      <c r="VX627" s="90"/>
      <c r="VY627" s="90"/>
      <c r="VZ627" s="90"/>
      <c r="WA627" s="90"/>
      <c r="WB627" s="90"/>
      <c r="WC627" s="90"/>
      <c r="WD627" s="90"/>
      <c r="WE627" s="90"/>
      <c r="WF627" s="90"/>
      <c r="WG627" s="90"/>
      <c r="WH627" s="90"/>
      <c r="WI627" s="90"/>
      <c r="WJ627" s="90"/>
      <c r="WK627" s="90"/>
      <c r="WL627" s="90"/>
      <c r="WM627" s="90"/>
      <c r="WN627" s="90"/>
      <c r="WO627" s="90"/>
      <c r="WP627" s="90"/>
      <c r="WQ627" s="90"/>
      <c r="WR627" s="90"/>
      <c r="WS627" s="90"/>
      <c r="WT627" s="90"/>
      <c r="WU627" s="90"/>
      <c r="WV627" s="90"/>
      <c r="WW627" s="90"/>
      <c r="WX627" s="90"/>
      <c r="WY627" s="90"/>
      <c r="WZ627" s="90"/>
      <c r="XA627" s="90"/>
      <c r="XB627" s="90"/>
      <c r="XC627" s="90"/>
      <c r="XD627" s="90"/>
      <c r="XE627" s="90"/>
      <c r="XF627" s="90"/>
      <c r="XG627" s="90"/>
      <c r="XH627" s="90"/>
      <c r="XI627" s="90"/>
      <c r="XJ627" s="90"/>
      <c r="XK627" s="90"/>
      <c r="XL627" s="90"/>
      <c r="XM627" s="90"/>
      <c r="XN627" s="90"/>
      <c r="XO627" s="90"/>
      <c r="XP627" s="90"/>
      <c r="XQ627" s="90"/>
      <c r="XR627" s="90"/>
      <c r="XS627" s="90"/>
      <c r="XT627" s="90"/>
      <c r="XU627" s="90"/>
      <c r="XV627" s="90"/>
      <c r="XW627" s="90"/>
      <c r="XX627" s="90"/>
      <c r="XY627" s="90"/>
      <c r="XZ627" s="90"/>
      <c r="YA627" s="90"/>
      <c r="YB627" s="90"/>
      <c r="YC627" s="90"/>
      <c r="YD627" s="90"/>
      <c r="YE627" s="90"/>
      <c r="YF627" s="90"/>
      <c r="YG627" s="90"/>
      <c r="YH627" s="90"/>
      <c r="YI627" s="90"/>
      <c r="YJ627" s="90"/>
      <c r="YK627" s="90"/>
      <c r="YL627" s="90"/>
      <c r="YM627" s="90"/>
      <c r="YN627" s="90"/>
      <c r="YO627" s="90"/>
      <c r="YP627" s="90"/>
      <c r="YQ627" s="90"/>
      <c r="YR627" s="90"/>
      <c r="YS627" s="90"/>
      <c r="YT627" s="90"/>
      <c r="YU627" s="90"/>
      <c r="YV627" s="90"/>
      <c r="YW627" s="90"/>
      <c r="YX627" s="90"/>
      <c r="YY627" s="90"/>
      <c r="YZ627" s="90"/>
      <c r="ZA627" s="90"/>
      <c r="ZB627" s="90"/>
      <c r="ZC627" s="90"/>
      <c r="ZD627" s="90"/>
      <c r="ZE627" s="90"/>
      <c r="ZF627" s="90"/>
      <c r="ZG627" s="90"/>
      <c r="ZH627" s="90"/>
      <c r="ZI627" s="90"/>
      <c r="ZJ627" s="90"/>
      <c r="ZK627" s="90"/>
      <c r="ZL627" s="90"/>
      <c r="ZM627" s="90"/>
      <c r="ZN627" s="90"/>
      <c r="ZO627" s="90"/>
      <c r="ZP627" s="90"/>
      <c r="ZQ627" s="90"/>
      <c r="ZR627" s="90"/>
      <c r="ZS627" s="90"/>
      <c r="ZT627" s="90"/>
      <c r="ZU627" s="90"/>
      <c r="ZV627" s="90"/>
      <c r="ZW627" s="90"/>
      <c r="ZX627" s="90"/>
      <c r="ZY627" s="90"/>
      <c r="ZZ627" s="90"/>
      <c r="AAA627" s="90"/>
      <c r="AAB627" s="90"/>
      <c r="AAC627" s="90"/>
      <c r="AAD627" s="90"/>
      <c r="AAE627" s="90"/>
      <c r="AAF627" s="90"/>
      <c r="AAG627" s="90"/>
      <c r="AAH627" s="90"/>
      <c r="AAI627" s="90"/>
      <c r="AAJ627" s="90"/>
      <c r="AAK627" s="90"/>
      <c r="AAL627" s="90"/>
      <c r="AAM627" s="90"/>
      <c r="AAN627" s="90"/>
      <c r="AAO627" s="90"/>
      <c r="AAP627" s="90"/>
      <c r="AAQ627" s="90"/>
      <c r="AAR627" s="90"/>
      <c r="AAS627" s="90"/>
      <c r="AAT627" s="90"/>
      <c r="AAU627" s="90"/>
      <c r="AAV627" s="90"/>
      <c r="AAW627" s="90"/>
      <c r="AAX627" s="90"/>
      <c r="AAY627" s="90"/>
      <c r="AAZ627" s="90"/>
      <c r="ABA627" s="90"/>
      <c r="ABB627" s="90"/>
      <c r="ABC627" s="90"/>
      <c r="ABD627" s="90"/>
      <c r="ABE627" s="90"/>
      <c r="ABF627" s="90"/>
      <c r="ABG627" s="90"/>
      <c r="ABH627" s="90"/>
      <c r="ABI627" s="90"/>
      <c r="ABJ627" s="90"/>
      <c r="ABK627" s="90"/>
      <c r="ABL627" s="90"/>
      <c r="ABM627" s="90"/>
      <c r="ABN627" s="90"/>
      <c r="ABO627" s="90"/>
      <c r="ABP627" s="90"/>
      <c r="ABQ627" s="90"/>
      <c r="ABR627" s="90"/>
      <c r="ABS627" s="90"/>
      <c r="ABT627" s="90"/>
      <c r="ABU627" s="90"/>
      <c r="ABV627" s="90"/>
      <c r="ABW627" s="90"/>
      <c r="ABX627" s="90"/>
      <c r="ABY627" s="90"/>
      <c r="ABZ627" s="90"/>
      <c r="ACA627" s="90"/>
      <c r="ACB627" s="90"/>
      <c r="ACC627" s="90"/>
      <c r="ACD627" s="90"/>
      <c r="ACE627" s="90"/>
      <c r="ACF627" s="90"/>
      <c r="ACG627" s="90"/>
      <c r="ACH627" s="90"/>
      <c r="ACI627" s="90"/>
      <c r="ACJ627" s="90"/>
      <c r="ACK627" s="90"/>
      <c r="ACL627" s="90"/>
      <c r="ACM627" s="90"/>
      <c r="ACN627" s="90"/>
      <c r="ACO627" s="90"/>
      <c r="ACP627" s="90"/>
      <c r="ACQ627" s="90"/>
      <c r="ACR627" s="90"/>
      <c r="ACS627" s="90"/>
      <c r="ACT627" s="90"/>
      <c r="ACU627" s="90"/>
      <c r="ACV627" s="90"/>
      <c r="ACW627" s="90"/>
      <c r="ACX627" s="90"/>
      <c r="ACY627" s="90"/>
      <c r="ACZ627" s="90"/>
      <c r="ADA627" s="90"/>
      <c r="ADB627" s="90"/>
      <c r="ADC627" s="90"/>
      <c r="ADD627" s="90"/>
      <c r="ADE627" s="90"/>
      <c r="ADF627" s="90"/>
      <c r="ADG627" s="90"/>
      <c r="ADH627" s="90"/>
      <c r="ADI627" s="90"/>
      <c r="ADJ627" s="90"/>
      <c r="ADK627" s="90"/>
      <c r="ADL627" s="90"/>
      <c r="ADM627" s="90"/>
      <c r="ADN627" s="90"/>
      <c r="ADO627" s="90"/>
      <c r="ADP627" s="90"/>
      <c r="ADQ627" s="90"/>
      <c r="ADR627" s="90"/>
      <c r="ADS627" s="90"/>
      <c r="ADT627" s="90"/>
      <c r="ADU627" s="90"/>
      <c r="ADV627" s="90"/>
      <c r="ADW627" s="90"/>
      <c r="ADX627" s="90"/>
      <c r="ADY627" s="90"/>
      <c r="ADZ627" s="90"/>
      <c r="AEA627" s="90"/>
      <c r="AEB627" s="90"/>
      <c r="AEC627" s="90"/>
      <c r="AED627" s="90"/>
      <c r="AEE627" s="90"/>
      <c r="AEF627" s="90"/>
      <c r="AEG627" s="90"/>
      <c r="AEH627" s="90"/>
      <c r="AEI627" s="90"/>
      <c r="AEJ627" s="90"/>
      <c r="AEK627" s="90"/>
      <c r="AEL627" s="90"/>
      <c r="AEM627" s="90"/>
      <c r="AEN627" s="90"/>
      <c r="AEO627" s="90"/>
      <c r="AEP627" s="90"/>
      <c r="AEQ627" s="90"/>
      <c r="AER627" s="90"/>
      <c r="AES627" s="90"/>
      <c r="AET627" s="90"/>
      <c r="AEU627" s="90"/>
      <c r="AEV627" s="90"/>
      <c r="AEW627" s="90"/>
      <c r="AEX627" s="90"/>
      <c r="AEY627" s="90"/>
      <c r="AEZ627" s="90"/>
      <c r="AFA627" s="90"/>
      <c r="AFB627" s="90"/>
      <c r="AFC627" s="90"/>
      <c r="AFD627" s="90"/>
      <c r="AFE627" s="90"/>
      <c r="AFF627" s="90"/>
      <c r="AFG627" s="90"/>
      <c r="AFH627" s="90"/>
      <c r="AFI627" s="90"/>
      <c r="AFJ627" s="90"/>
      <c r="AFK627" s="90"/>
      <c r="AFL627" s="90"/>
      <c r="AFM627" s="90"/>
      <c r="AFN627" s="90"/>
      <c r="AFO627" s="90"/>
      <c r="AFP627" s="90"/>
      <c r="AFQ627" s="90"/>
      <c r="AFR627" s="90"/>
      <c r="AFS627" s="90"/>
      <c r="AFT627" s="90"/>
      <c r="AFU627" s="90"/>
      <c r="AFV627" s="90"/>
      <c r="AFW627" s="90"/>
      <c r="AFX627" s="90"/>
      <c r="AFY627" s="90"/>
      <c r="AFZ627" s="90"/>
      <c r="AGA627" s="90"/>
      <c r="AGB627" s="90"/>
      <c r="AGC627" s="90"/>
      <c r="AGD627" s="90"/>
      <c r="AGE627" s="90"/>
      <c r="AGF627" s="90"/>
      <c r="AGG627" s="90"/>
      <c r="AGH627" s="90"/>
      <c r="AGI627" s="90"/>
      <c r="AGJ627" s="90"/>
      <c r="AGK627" s="90"/>
      <c r="AGL627" s="90"/>
      <c r="AGM627" s="90"/>
      <c r="AGN627" s="90"/>
      <c r="AGO627" s="90"/>
      <c r="AGP627" s="90"/>
      <c r="AGQ627" s="90"/>
      <c r="AGR627" s="90"/>
      <c r="AGS627" s="90"/>
      <c r="AGT627" s="90"/>
      <c r="AGU627" s="90"/>
      <c r="AGV627" s="90"/>
      <c r="AGW627" s="90"/>
      <c r="AGX627" s="90"/>
      <c r="AGY627" s="90"/>
      <c r="AGZ627" s="90"/>
      <c r="AHA627" s="90"/>
      <c r="AHB627" s="90"/>
      <c r="AHC627" s="90"/>
      <c r="AHD627" s="90"/>
      <c r="AHE627" s="90"/>
      <c r="AHF627" s="90"/>
      <c r="AHG627" s="90"/>
      <c r="AHH627" s="90"/>
      <c r="AHI627" s="90"/>
      <c r="AHJ627" s="90"/>
      <c r="AHK627" s="90"/>
      <c r="AHL627" s="90"/>
      <c r="AHM627" s="90"/>
      <c r="AHN627" s="90"/>
      <c r="AHO627" s="90"/>
      <c r="AHP627" s="90"/>
      <c r="AHQ627" s="90"/>
      <c r="AHR627" s="90"/>
      <c r="AHS627" s="90"/>
      <c r="AHT627" s="90"/>
      <c r="AHU627" s="90"/>
      <c r="AHV627" s="90"/>
      <c r="AHW627" s="90"/>
      <c r="AHX627" s="90"/>
      <c r="AHY627" s="90"/>
      <c r="AHZ627" s="90"/>
      <c r="AIA627" s="90"/>
      <c r="AIB627" s="90"/>
      <c r="AIC627" s="90"/>
      <c r="AID627" s="90"/>
      <c r="AIE627" s="90"/>
      <c r="AIF627" s="90"/>
      <c r="AIG627" s="90"/>
      <c r="AIH627" s="90"/>
      <c r="AII627" s="90"/>
      <c r="AIJ627" s="90"/>
      <c r="AIK627" s="90"/>
      <c r="AIL627" s="90"/>
      <c r="AIM627" s="90"/>
      <c r="AIN627" s="90"/>
      <c r="AIO627" s="90"/>
      <c r="AIP627" s="90"/>
      <c r="AIQ627" s="90"/>
      <c r="AIR627" s="90"/>
      <c r="AIS627" s="90"/>
      <c r="AIT627" s="90"/>
      <c r="AIU627" s="90"/>
      <c r="AIV627" s="90"/>
      <c r="AIW627" s="90"/>
      <c r="AIX627" s="90"/>
      <c r="AIY627" s="90"/>
      <c r="AIZ627" s="90"/>
      <c r="AJA627" s="90"/>
      <c r="AJB627" s="90"/>
      <c r="AJC627" s="90"/>
      <c r="AJD627" s="90"/>
      <c r="AJE627" s="90"/>
      <c r="AJF627" s="90"/>
      <c r="AJG627" s="90"/>
      <c r="AJH627" s="90"/>
      <c r="AJI627" s="90"/>
      <c r="AJJ627" s="90"/>
      <c r="AJK627" s="90"/>
      <c r="AJL627" s="90"/>
      <c r="AJM627" s="90"/>
      <c r="AJN627" s="90"/>
      <c r="AJO627" s="90"/>
      <c r="AJP627" s="90"/>
      <c r="AJQ627" s="90"/>
      <c r="AJR627" s="90"/>
      <c r="AJS627" s="90"/>
      <c r="AJT627" s="90"/>
      <c r="AJU627" s="90"/>
      <c r="AJV627" s="90"/>
      <c r="AJW627" s="90"/>
      <c r="AJX627" s="90"/>
      <c r="AJY627" s="90"/>
      <c r="AJZ627" s="90"/>
      <c r="AKA627" s="90"/>
      <c r="AKB627" s="90"/>
      <c r="AKC627" s="90"/>
      <c r="AKD627" s="90"/>
      <c r="AKE627" s="90"/>
      <c r="AKF627" s="90"/>
      <c r="AKG627" s="90"/>
      <c r="AKH627" s="90"/>
      <c r="AKI627" s="90"/>
      <c r="AKJ627" s="90"/>
      <c r="AKK627" s="90"/>
      <c r="AKL627" s="90"/>
      <c r="AKM627" s="90"/>
      <c r="AKN627" s="90"/>
      <c r="AKO627" s="90"/>
      <c r="AKP627" s="90"/>
      <c r="AKQ627" s="90"/>
      <c r="AKR627" s="90"/>
      <c r="AKS627" s="90"/>
      <c r="AKT627" s="90"/>
      <c r="AKU627" s="90"/>
      <c r="AKV627" s="90"/>
      <c r="AKW627" s="90"/>
      <c r="AKX627" s="90"/>
      <c r="AKY627" s="90"/>
      <c r="AKZ627" s="90"/>
      <c r="ALA627" s="90"/>
      <c r="ALB627" s="90"/>
      <c r="ALC627" s="90"/>
      <c r="ALD627" s="90"/>
      <c r="ALE627" s="90"/>
      <c r="ALF627" s="90"/>
      <c r="ALG627" s="90"/>
      <c r="ALH627" s="90"/>
      <c r="ALI627" s="90"/>
      <c r="ALJ627" s="90"/>
      <c r="ALK627" s="90"/>
      <c r="ALL627" s="90"/>
      <c r="ALM627" s="90"/>
      <c r="ALN627" s="90"/>
      <c r="ALO627" s="90"/>
      <c r="ALP627" s="90"/>
      <c r="ALQ627" s="90"/>
      <c r="ALR627" s="90"/>
      <c r="ALS627" s="90"/>
      <c r="ALT627" s="90"/>
      <c r="ALU627" s="90"/>
      <c r="ALV627" s="90"/>
      <c r="ALW627" s="90"/>
      <c r="ALX627" s="90"/>
      <c r="ALY627" s="90"/>
      <c r="ALZ627" s="90"/>
      <c r="AMA627" s="90"/>
      <c r="AMB627" s="90"/>
      <c r="AMC627" s="90"/>
      <c r="AMD627" s="90"/>
      <c r="AME627" s="90"/>
      <c r="AMF627" s="90"/>
      <c r="AMG627" s="90"/>
      <c r="AMH627" s="90"/>
    </row>
    <row r="628" spans="1:1022" ht="74.099999999999994" customHeight="1">
      <c r="A628" s="430">
        <v>168</v>
      </c>
      <c r="B628" s="433" t="s">
        <v>712</v>
      </c>
      <c r="C628" s="367"/>
      <c r="D628" s="433" t="s">
        <v>81</v>
      </c>
      <c r="E628" s="433" t="s">
        <v>1932</v>
      </c>
      <c r="F628" s="427"/>
      <c r="G628" s="424"/>
      <c r="H628" s="368"/>
      <c r="I628" s="425"/>
      <c r="J628" s="136" t="s">
        <v>735</v>
      </c>
      <c r="K628" s="137" t="s">
        <v>2661</v>
      </c>
      <c r="L628" s="425"/>
      <c r="M628" s="425"/>
      <c r="N628" s="426"/>
      <c r="O628" s="369"/>
      <c r="P628" s="391"/>
      <c r="Q628" s="385"/>
      <c r="R628" s="393"/>
      <c r="S628" s="394"/>
      <c r="T628" s="385"/>
      <c r="U628" s="386"/>
      <c r="V628" s="136" t="s">
        <v>112</v>
      </c>
      <c r="W628" s="116" t="s">
        <v>2662</v>
      </c>
      <c r="X628" s="117" t="s">
        <v>2663</v>
      </c>
      <c r="Y628" s="118" t="s">
        <v>1622</v>
      </c>
      <c r="Z628" s="119" t="s">
        <v>95</v>
      </c>
      <c r="AA628" s="120" t="str">
        <f t="shared" si="859"/>
        <v>Probabilidad</v>
      </c>
      <c r="AB628" s="121" t="s">
        <v>740</v>
      </c>
      <c r="AC628" s="121" t="s">
        <v>728</v>
      </c>
      <c r="AD628" s="122" t="str">
        <f t="shared" si="857"/>
        <v>30%</v>
      </c>
      <c r="AE628" s="121" t="s">
        <v>729</v>
      </c>
      <c r="AF628" s="121" t="s">
        <v>730</v>
      </c>
      <c r="AG628" s="121" t="s">
        <v>731</v>
      </c>
      <c r="AH628" s="123">
        <f>IFERROR(IF(AND(AA627="Probabilidad",AA628="Probabilidad"),(AI627-(+AI627*AD628)),IF(AND(AA628="Probabilidad",AA627="Impacto"),(AI627-(+AI627*AD628)),IF(AA628="Impacto",AI627,""))),"")</f>
        <v>8.3999999999999991E-2</v>
      </c>
      <c r="AI628" s="122">
        <f t="shared" si="858"/>
        <v>8.3999999999999991E-2</v>
      </c>
      <c r="AJ628" s="387"/>
      <c r="AK628" s="388"/>
      <c r="AL628" s="124">
        <f t="shared" si="818"/>
        <v>1</v>
      </c>
      <c r="AM628" s="389"/>
      <c r="AN628" s="388"/>
      <c r="AO628" s="384"/>
      <c r="AP628" s="367"/>
      <c r="AQ628" s="120" t="s">
        <v>118</v>
      </c>
      <c r="AR628" s="119" t="s">
        <v>2664</v>
      </c>
      <c r="AS628" s="119" t="s">
        <v>95</v>
      </c>
      <c r="AT628" s="126" t="s">
        <v>2659</v>
      </c>
      <c r="AU628" s="127" t="s">
        <v>733</v>
      </c>
      <c r="AV628" s="371"/>
      <c r="AW628" s="142" t="s">
        <v>112</v>
      </c>
      <c r="AX628" s="253" t="s">
        <v>2866</v>
      </c>
      <c r="AY628" s="271" t="s">
        <v>3113</v>
      </c>
      <c r="AZ628" s="271" t="s">
        <v>3114</v>
      </c>
      <c r="BA628" s="143" t="s">
        <v>118</v>
      </c>
      <c r="BB628" s="253" t="s">
        <v>2867</v>
      </c>
      <c r="BC628" s="271" t="s">
        <v>3222</v>
      </c>
      <c r="BD628" s="271" t="s">
        <v>3223</v>
      </c>
      <c r="BE628" s="373"/>
      <c r="BF628" s="526"/>
      <c r="BG628" s="526"/>
      <c r="BH628" s="131"/>
      <c r="BI628" s="90"/>
    </row>
    <row r="629" spans="1:1022" ht="139.5" customHeight="1">
      <c r="A629" s="430">
        <v>168</v>
      </c>
      <c r="B629" s="433" t="s">
        <v>712</v>
      </c>
      <c r="C629" s="367"/>
      <c r="D629" s="433" t="s">
        <v>81</v>
      </c>
      <c r="E629" s="433" t="s">
        <v>1932</v>
      </c>
      <c r="F629" s="427"/>
      <c r="G629" s="424"/>
      <c r="H629" s="368"/>
      <c r="I629" s="425"/>
      <c r="J629" s="136" t="s">
        <v>741</v>
      </c>
      <c r="K629" s="137" t="s">
        <v>2665</v>
      </c>
      <c r="L629" s="425"/>
      <c r="M629" s="425"/>
      <c r="N629" s="426"/>
      <c r="O629" s="369"/>
      <c r="P629" s="391"/>
      <c r="Q629" s="385"/>
      <c r="R629" s="393"/>
      <c r="S629" s="394"/>
      <c r="T629" s="385"/>
      <c r="U629" s="386"/>
      <c r="V629" s="136" t="s">
        <v>124</v>
      </c>
      <c r="W629" s="116" t="s">
        <v>2666</v>
      </c>
      <c r="X629" s="117" t="s">
        <v>2667</v>
      </c>
      <c r="Y629" s="118" t="s">
        <v>2668</v>
      </c>
      <c r="Z629" s="119" t="s">
        <v>95</v>
      </c>
      <c r="AA629" s="120" t="str">
        <f t="shared" si="859"/>
        <v>Probabilidad</v>
      </c>
      <c r="AB629" s="121" t="s">
        <v>727</v>
      </c>
      <c r="AC629" s="121" t="s">
        <v>728</v>
      </c>
      <c r="AD629" s="122" t="str">
        <f t="shared" si="857"/>
        <v>40%</v>
      </c>
      <c r="AE629" s="121" t="s">
        <v>729</v>
      </c>
      <c r="AF629" s="121" t="s">
        <v>730</v>
      </c>
      <c r="AG629" s="121" t="s">
        <v>731</v>
      </c>
      <c r="AH629" s="123">
        <f t="shared" ref="AH629:AH633" si="867">IFERROR(IF(AND(AA628="Probabilidad",AA629="Probabilidad"),(AI628-(+AI628*AD629)),IF(AND(AA629="Probabilidad",AA628="Impacto"),(AI628-(+AI628*AD629)),IF(AA629="Impacto",AI628,""))),"")</f>
        <v>5.0399999999999993E-2</v>
      </c>
      <c r="AI629" s="122">
        <f t="shared" si="858"/>
        <v>5.0399999999999993E-2</v>
      </c>
      <c r="AJ629" s="387"/>
      <c r="AK629" s="388"/>
      <c r="AL629" s="124">
        <f t="shared" si="818"/>
        <v>1</v>
      </c>
      <c r="AM629" s="389"/>
      <c r="AN629" s="388"/>
      <c r="AO629" s="384"/>
      <c r="AP629" s="367"/>
      <c r="AQ629" s="120" t="s">
        <v>128</v>
      </c>
      <c r="AR629" s="119" t="s">
        <v>2658</v>
      </c>
      <c r="AS629" s="119" t="s">
        <v>95</v>
      </c>
      <c r="AT629" s="126" t="s">
        <v>2659</v>
      </c>
      <c r="AU629" s="127" t="s">
        <v>733</v>
      </c>
      <c r="AV629" s="371"/>
      <c r="AW629" s="142" t="s">
        <v>124</v>
      </c>
      <c r="AX629" s="253" t="s">
        <v>2866</v>
      </c>
      <c r="AY629" s="271" t="s">
        <v>3115</v>
      </c>
      <c r="AZ629" s="271" t="s">
        <v>3116</v>
      </c>
      <c r="BA629" s="143" t="s">
        <v>128</v>
      </c>
      <c r="BB629" s="253" t="s">
        <v>2867</v>
      </c>
      <c r="BC629" s="271" t="s">
        <v>3220</v>
      </c>
      <c r="BD629" s="271" t="s">
        <v>3221</v>
      </c>
      <c r="BE629" s="373"/>
      <c r="BF629" s="526"/>
      <c r="BG629" s="526"/>
      <c r="BH629" s="131"/>
      <c r="BI629" s="90"/>
    </row>
    <row r="630" spans="1:1022" ht="60.75" customHeight="1">
      <c r="A630" s="430">
        <v>168</v>
      </c>
      <c r="B630" s="433" t="s">
        <v>712</v>
      </c>
      <c r="C630" s="367"/>
      <c r="D630" s="433" t="s">
        <v>81</v>
      </c>
      <c r="E630" s="433" t="s">
        <v>1932</v>
      </c>
      <c r="F630" s="427"/>
      <c r="G630" s="424"/>
      <c r="H630" s="368"/>
      <c r="I630" s="425"/>
      <c r="J630" s="136" t="s">
        <v>749</v>
      </c>
      <c r="K630" s="137" t="s">
        <v>2669</v>
      </c>
      <c r="L630" s="425"/>
      <c r="M630" s="425"/>
      <c r="N630" s="426"/>
      <c r="O630" s="369"/>
      <c r="P630" s="391"/>
      <c r="Q630" s="385"/>
      <c r="R630" s="393"/>
      <c r="S630" s="394"/>
      <c r="T630" s="385"/>
      <c r="U630" s="386"/>
      <c r="V630" s="136" t="s">
        <v>131</v>
      </c>
      <c r="W630" s="116" t="s">
        <v>2670</v>
      </c>
      <c r="X630" s="117" t="s">
        <v>2671</v>
      </c>
      <c r="Y630" s="118" t="s">
        <v>2672</v>
      </c>
      <c r="Z630" s="119" t="s">
        <v>95</v>
      </c>
      <c r="AA630" s="120" t="str">
        <f t="shared" si="859"/>
        <v>Probabilidad</v>
      </c>
      <c r="AB630" s="121" t="s">
        <v>727</v>
      </c>
      <c r="AC630" s="121" t="s">
        <v>728</v>
      </c>
      <c r="AD630" s="122" t="str">
        <f t="shared" si="857"/>
        <v>40%</v>
      </c>
      <c r="AE630" s="121" t="s">
        <v>729</v>
      </c>
      <c r="AF630" s="121" t="s">
        <v>730</v>
      </c>
      <c r="AG630" s="121" t="s">
        <v>731</v>
      </c>
      <c r="AH630" s="123">
        <f t="shared" si="867"/>
        <v>3.0239999999999996E-2</v>
      </c>
      <c r="AI630" s="122">
        <f t="shared" si="858"/>
        <v>3.0239999999999996E-2</v>
      </c>
      <c r="AJ630" s="387"/>
      <c r="AK630" s="388"/>
      <c r="AL630" s="124">
        <f t="shared" si="818"/>
        <v>1</v>
      </c>
      <c r="AM630" s="389"/>
      <c r="AN630" s="388"/>
      <c r="AO630" s="384"/>
      <c r="AP630" s="367"/>
      <c r="AQ630" s="120" t="s">
        <v>136</v>
      </c>
      <c r="AR630" s="119" t="s">
        <v>2658</v>
      </c>
      <c r="AS630" s="119" t="s">
        <v>95</v>
      </c>
      <c r="AT630" s="126" t="s">
        <v>2659</v>
      </c>
      <c r="AU630" s="127" t="s">
        <v>733</v>
      </c>
      <c r="AV630" s="371"/>
      <c r="AW630" s="142" t="s">
        <v>131</v>
      </c>
      <c r="AX630" s="253" t="s">
        <v>2866</v>
      </c>
      <c r="AY630" s="271" t="s">
        <v>3117</v>
      </c>
      <c r="AZ630" s="271" t="s">
        <v>3118</v>
      </c>
      <c r="BA630" s="143" t="s">
        <v>136</v>
      </c>
      <c r="BB630" s="253" t="s">
        <v>2866</v>
      </c>
      <c r="BC630" s="271" t="s">
        <v>3224</v>
      </c>
      <c r="BD630" s="271" t="s">
        <v>3221</v>
      </c>
      <c r="BE630" s="373"/>
      <c r="BF630" s="526"/>
      <c r="BG630" s="526"/>
      <c r="BH630" s="131"/>
      <c r="BI630" s="90"/>
    </row>
    <row r="631" spans="1:1022" ht="18.95" customHeight="1">
      <c r="A631" s="430">
        <v>168</v>
      </c>
      <c r="B631" s="433" t="s">
        <v>712</v>
      </c>
      <c r="C631" s="367"/>
      <c r="D631" s="433" t="s">
        <v>81</v>
      </c>
      <c r="E631" s="433" t="s">
        <v>1932</v>
      </c>
      <c r="F631" s="427"/>
      <c r="G631" s="424"/>
      <c r="H631" s="368"/>
      <c r="I631" s="425"/>
      <c r="J631" s="136" t="s">
        <v>756</v>
      </c>
      <c r="K631" s="137"/>
      <c r="L631" s="425"/>
      <c r="M631" s="425"/>
      <c r="N631" s="426"/>
      <c r="O631" s="369"/>
      <c r="P631" s="391"/>
      <c r="Q631" s="385"/>
      <c r="R631" s="393"/>
      <c r="S631" s="394"/>
      <c r="T631" s="385"/>
      <c r="U631" s="386"/>
      <c r="V631" s="136" t="s">
        <v>139</v>
      </c>
      <c r="W631" s="116"/>
      <c r="X631" s="117"/>
      <c r="Y631" s="118"/>
      <c r="Z631" s="116"/>
      <c r="AA631" s="120" t="str">
        <f t="shared" si="859"/>
        <v/>
      </c>
      <c r="AB631" s="121"/>
      <c r="AC631" s="121"/>
      <c r="AD631" s="122" t="str">
        <f t="shared" si="857"/>
        <v/>
      </c>
      <c r="AE631" s="121"/>
      <c r="AF631" s="121"/>
      <c r="AG631" s="121"/>
      <c r="AH631" s="123" t="str">
        <f t="shared" si="867"/>
        <v/>
      </c>
      <c r="AI631" s="122" t="str">
        <f t="shared" si="858"/>
        <v/>
      </c>
      <c r="AJ631" s="387"/>
      <c r="AK631" s="388"/>
      <c r="AL631" s="124" t="str">
        <f t="shared" si="818"/>
        <v/>
      </c>
      <c r="AM631" s="389"/>
      <c r="AN631" s="388"/>
      <c r="AO631" s="384"/>
      <c r="AP631" s="367"/>
      <c r="AQ631" s="120" t="s">
        <v>145</v>
      </c>
      <c r="AR631" s="119"/>
      <c r="AS631" s="119"/>
      <c r="AT631" s="126"/>
      <c r="AU631" s="119"/>
      <c r="AV631" s="371"/>
      <c r="AW631" s="142" t="s">
        <v>139</v>
      </c>
      <c r="AX631" s="128"/>
      <c r="AY631" s="319"/>
      <c r="AZ631" s="319"/>
      <c r="BA631" s="143" t="s">
        <v>145</v>
      </c>
      <c r="BB631" s="128"/>
      <c r="BC631" s="128"/>
      <c r="BD631" s="128"/>
      <c r="BE631" s="373"/>
      <c r="BF631" s="526"/>
      <c r="BG631" s="526"/>
      <c r="BH631" s="131"/>
      <c r="BI631" s="90"/>
    </row>
    <row r="632" spans="1:1022" ht="18.95" customHeight="1">
      <c r="A632" s="430">
        <v>168</v>
      </c>
      <c r="B632" s="433" t="s">
        <v>712</v>
      </c>
      <c r="C632" s="367"/>
      <c r="D632" s="433" t="s">
        <v>81</v>
      </c>
      <c r="E632" s="433" t="s">
        <v>1932</v>
      </c>
      <c r="F632" s="427"/>
      <c r="G632" s="424"/>
      <c r="H632" s="368"/>
      <c r="I632" s="425"/>
      <c r="J632" s="136" t="s">
        <v>757</v>
      </c>
      <c r="K632" s="137"/>
      <c r="L632" s="425"/>
      <c r="M632" s="425"/>
      <c r="N632" s="426"/>
      <c r="O632" s="369"/>
      <c r="P632" s="391"/>
      <c r="Q632" s="385"/>
      <c r="R632" s="393"/>
      <c r="S632" s="394"/>
      <c r="T632" s="385"/>
      <c r="U632" s="386"/>
      <c r="V632" s="136" t="s">
        <v>150</v>
      </c>
      <c r="W632" s="116"/>
      <c r="X632" s="117"/>
      <c r="Y632" s="118"/>
      <c r="Z632" s="116"/>
      <c r="AA632" s="120" t="str">
        <f t="shared" si="859"/>
        <v/>
      </c>
      <c r="AB632" s="121"/>
      <c r="AC632" s="121"/>
      <c r="AD632" s="122" t="str">
        <f t="shared" si="857"/>
        <v/>
      </c>
      <c r="AE632" s="121"/>
      <c r="AF632" s="121"/>
      <c r="AG632" s="121"/>
      <c r="AH632" s="123" t="str">
        <f t="shared" si="867"/>
        <v/>
      </c>
      <c r="AI632" s="122" t="str">
        <f t="shared" si="858"/>
        <v/>
      </c>
      <c r="AJ632" s="387"/>
      <c r="AK632" s="388"/>
      <c r="AL632" s="124" t="str">
        <f t="shared" si="818"/>
        <v/>
      </c>
      <c r="AM632" s="389"/>
      <c r="AN632" s="388"/>
      <c r="AO632" s="384"/>
      <c r="AP632" s="367"/>
      <c r="AQ632" s="120" t="s">
        <v>155</v>
      </c>
      <c r="AR632" s="119"/>
      <c r="AS632" s="119"/>
      <c r="AT632" s="126"/>
      <c r="AU632" s="119"/>
      <c r="AV632" s="371"/>
      <c r="AW632" s="142" t="s">
        <v>150</v>
      </c>
      <c r="AX632" s="128"/>
      <c r="AY632" s="319"/>
      <c r="AZ632" s="319"/>
      <c r="BA632" s="143" t="s">
        <v>155</v>
      </c>
      <c r="BB632" s="128"/>
      <c r="BC632" s="128"/>
      <c r="BD632" s="128"/>
      <c r="BE632" s="373"/>
      <c r="BF632" s="526"/>
      <c r="BG632" s="526"/>
      <c r="BH632" s="131"/>
    </row>
    <row r="633" spans="1:1022" ht="23.1" customHeight="1">
      <c r="A633" s="431">
        <v>168</v>
      </c>
      <c r="B633" s="434" t="s">
        <v>712</v>
      </c>
      <c r="C633" s="367"/>
      <c r="D633" s="434" t="s">
        <v>81</v>
      </c>
      <c r="E633" s="434" t="s">
        <v>1932</v>
      </c>
      <c r="F633" s="427"/>
      <c r="G633" s="424"/>
      <c r="H633" s="368"/>
      <c r="I633" s="425"/>
      <c r="J633" s="136" t="s">
        <v>758</v>
      </c>
      <c r="K633" s="137"/>
      <c r="L633" s="425"/>
      <c r="M633" s="425"/>
      <c r="N633" s="426"/>
      <c r="O633" s="369"/>
      <c r="P633" s="392"/>
      <c r="Q633" s="385"/>
      <c r="R633" s="393"/>
      <c r="S633" s="394"/>
      <c r="T633" s="385"/>
      <c r="U633" s="386"/>
      <c r="V633" s="136" t="s">
        <v>161</v>
      </c>
      <c r="W633" s="116"/>
      <c r="X633" s="117"/>
      <c r="Y633" s="118"/>
      <c r="Z633" s="116"/>
      <c r="AA633" s="120" t="str">
        <f t="shared" si="859"/>
        <v/>
      </c>
      <c r="AB633" s="121"/>
      <c r="AC633" s="121"/>
      <c r="AD633" s="122" t="str">
        <f t="shared" si="857"/>
        <v/>
      </c>
      <c r="AE633" s="121"/>
      <c r="AF633" s="121"/>
      <c r="AG633" s="121"/>
      <c r="AH633" s="123" t="str">
        <f t="shared" si="867"/>
        <v/>
      </c>
      <c r="AI633" s="122" t="str">
        <f t="shared" si="858"/>
        <v/>
      </c>
      <c r="AJ633" s="387"/>
      <c r="AK633" s="388"/>
      <c r="AL633" s="124" t="str">
        <f t="shared" si="818"/>
        <v/>
      </c>
      <c r="AM633" s="389"/>
      <c r="AN633" s="388"/>
      <c r="AO633" s="384"/>
      <c r="AP633" s="367"/>
      <c r="AQ633" s="120" t="s">
        <v>162</v>
      </c>
      <c r="AR633" s="119"/>
      <c r="AS633" s="119"/>
      <c r="AT633" s="126"/>
      <c r="AU633" s="119"/>
      <c r="AV633" s="372"/>
      <c r="AW633" s="142" t="s">
        <v>161</v>
      </c>
      <c r="AX633" s="128"/>
      <c r="AY633" s="319"/>
      <c r="AZ633" s="319"/>
      <c r="BA633" s="143" t="s">
        <v>162</v>
      </c>
      <c r="BB633" s="128"/>
      <c r="BC633" s="128"/>
      <c r="BD633" s="128"/>
      <c r="BE633" s="373"/>
      <c r="BF633" s="526"/>
      <c r="BG633" s="526"/>
      <c r="BH633" s="131"/>
    </row>
    <row r="634" spans="1:1022" s="144" customFormat="1" ht="86.25" customHeight="1">
      <c r="A634" s="429">
        <v>169</v>
      </c>
      <c r="B634" s="432" t="s">
        <v>712</v>
      </c>
      <c r="C634" s="432" t="s">
        <v>1763</v>
      </c>
      <c r="D634" s="432" t="s">
        <v>81</v>
      </c>
      <c r="E634" s="432" t="s">
        <v>1932</v>
      </c>
      <c r="F634" s="427" t="s">
        <v>1933</v>
      </c>
      <c r="G634" s="367" t="s">
        <v>2673</v>
      </c>
      <c r="H634" s="368" t="str">
        <f>IF(B634="Seguridad_Información","Posibilidad de "&amp;C634&amp;"con "&amp;M634&amp;" "&amp;"por"&amp;" "&amp;I634&amp;" "&amp;"debido a"&amp;" "&amp;L634,"Posibilidad de"&amp;" "&amp;M634&amp;" "&amp;"por"&amp;" "&amp;I634&amp;" debido a"&amp;" "&amp;L634)</f>
        <v>Posibilidad de Afectación Económica y Reputacional por evento no deseado como daño o lesión en las colaboradores durante la ejecución de sus actividades laborales debido a inadecuada o inoportuna identificación de los peligros, valoración del riesgo y ejecución de controles</v>
      </c>
      <c r="I634" s="425" t="s">
        <v>2674</v>
      </c>
      <c r="J634" s="136" t="s">
        <v>717</v>
      </c>
      <c r="K634" s="137" t="s">
        <v>1965</v>
      </c>
      <c r="L634" s="425" t="s">
        <v>2675</v>
      </c>
      <c r="M634" s="425" t="s">
        <v>763</v>
      </c>
      <c r="N634" s="426" t="s">
        <v>2676</v>
      </c>
      <c r="O634" s="369" t="s">
        <v>1080</v>
      </c>
      <c r="P634" s="390" t="str">
        <f>IF(OR($O634=[3]Tabla_Probabilidad!$D$30,$O634=[3]Tabla_Probabilidad!$D$32,$O634=[3]Tabla_Probabilidad!$J$32),"Muy Baja",IF(OR($O634=[3]Tabla_Probabilidad!$E$30,$O634=[3]Tabla_Probabilidad!$E$32,$O634=[3]Tabla_Probabilidad!$K$32),"Baja",IF(OR($O634=[3]Tabla_Probabilidad!$F$30,$O634=[3]Tabla_Probabilidad!$F$32,$O634=[3]Tabla_Probabilidad!$L$32),"Media",IF(OR($O634=[3]Tabla_Probabilidad!$G$30,$O634=[3]Tabla_Probabilidad!$G$32,$O634=[3]Tabla_Probabilidad!$M$32),"Alta",IF(OR($O634=[3]Tabla_Probabilidad!$H$30,$O634=[3]Tabla_Probabilidad!$H$32,$O634=[3]Tabla_Probabilidad!$N$32),"Muy Alta","")))))</f>
        <v>Baja</v>
      </c>
      <c r="Q634" s="385">
        <f t="shared" ref="Q634" si="868">IF(P634="","",IF(P634="Muy Baja",0.2,IF(P634="Baja",0.4,IF(P634="Media",0.6,IF(P634="Alta",0.8,IF(P634="Muy Alta",1,))))))</f>
        <v>0.4</v>
      </c>
      <c r="R634" s="393" t="s">
        <v>1487</v>
      </c>
      <c r="S634" s="394" t="str">
        <f>IF(OR($R634=[3]Tabla_Impacto!$D$24,$R634=[3]Tabla_Impacto!$D$27,$R634=[3]Tabla_Impacto!$J$24,$R634=[3]Tabla_Impacto!$P$26,$R634=[3]Tabla_Impacto!$V$26,$R634=[3]Tabla_Impacto!$AB$26),"Leve",IF(OR($R634=[3]Tabla_Impacto!$E$24,$R634=[3]Tabla_Impacto!$E$27,$R634=[3]Tabla_Impacto!$K$24,$R634=[3]Tabla_Impacto!$Q$26,$R634=[3]Tabla_Impacto!$W$26,$R634=[3]Tabla_Impacto!$AC$26),"Menor",IF(OR($R634=[3]Tabla_Impacto!$F$24,$R634=[3]Tabla_Impacto!$F$27,$R634=[3]Tabla_Impacto!$L$24,$R634=[3]Tabla_Impacto!$R$26,$R634=[3]Tabla_Impacto!$X$26,$R634=[3]Tabla_Impacto!$AD$26),"Moderado",IF(OR($R634=[3]Tabla_Impacto!$G$24,$R634=[3]Tabla_Impacto!$G$27,$R634=[3]Tabla_Impacto!$M$24,$R634=[3]Tabla_Impacto!$S$26,$R634=[3]Tabla_Impacto!$Y$26,$R634=[3]Tabla_Impacto!$AE$26),"Mayor",IF(OR($R634=[3]Tabla_Impacto!$H$24,$R634=[3]Tabla_Impacto!$H$27,$R634=[3]Tabla_Impacto!$N$24,$R634=[3]Tabla_Impacto!$T$26,$R634=[3]Tabla_Impacto!$Z$26,$R634=[3]Tabla_Impacto!$AF$26),"Catastrófico","")))))</f>
        <v>Leve</v>
      </c>
      <c r="T634" s="385">
        <f t="shared" ref="T634" si="869">IF(S634="","",IF(S634="Leve",0.2,IF(S634="Menor",0.4,IF(S634="Moderado",0.6,IF(S634="Mayor",0.8,IF(S634="Catastrófico",1,))))))</f>
        <v>0.2</v>
      </c>
      <c r="U634" s="403" t="str">
        <f t="shared" ref="U634" si="870">IF(OR(AND(P634="Muy Baja",S634="Leve"),AND(P634="Muy Baja",S634="Menor"),AND(P634="Baja",S634="Leve")),"Bajo",IF(OR(AND(P634="Muy baja",S634="Moderado"),AND(P634="Baja",S634="Menor"),AND(P634="Baja",S634="Moderado"),AND(P634="Media",S634="Leve"),AND(P634="Media",S634="Menor"),AND(P634="Media",S634="Moderado"),AND(P634="Alta",S634="Leve"),AND(P634="Alta",S634="Menor")),"Moderado",IF(OR(AND(P634="Muy Baja",S634="Mayor"),AND(P634="Baja",S634="Mayor"),AND(P634="Media",S634="Mayor"),AND(P634="Alta",S634="Moderado"),AND(P634="Alta",S634="Mayor"),AND(P634="Muy Alta",S634="Leve"),AND(P634="Muy Alta",S634="Menor"),AND(P634="Muy Alta",S634="Moderado"),AND(P634="Muy Alta",S634="Mayor")),"Alto",IF(OR(AND(P634="Muy Baja",S634="Catastrófico"),AND(P634="Baja",S634="Catastrófico"),AND(P634="Media",S634="Catastrófico"),AND(P634="Alta",S634="Catastrófico"),AND(P634="Muy Alta",S634="Catastrófico")),"Extremo",""))))</f>
        <v>Bajo</v>
      </c>
      <c r="V634" s="136" t="s">
        <v>91</v>
      </c>
      <c r="W634" s="116" t="s">
        <v>2677</v>
      </c>
      <c r="X634" s="117" t="s">
        <v>2678</v>
      </c>
      <c r="Y634" s="118" t="s">
        <v>2679</v>
      </c>
      <c r="Z634" s="119" t="s">
        <v>95</v>
      </c>
      <c r="AA634" s="120" t="str">
        <f t="shared" si="859"/>
        <v>Probabilidad</v>
      </c>
      <c r="AB634" s="121" t="s">
        <v>727</v>
      </c>
      <c r="AC634" s="121" t="s">
        <v>728</v>
      </c>
      <c r="AD634" s="122" t="str">
        <f t="shared" si="857"/>
        <v>40%</v>
      </c>
      <c r="AE634" s="121" t="s">
        <v>729</v>
      </c>
      <c r="AF634" s="121" t="s">
        <v>730</v>
      </c>
      <c r="AG634" s="121" t="s">
        <v>731</v>
      </c>
      <c r="AH634" s="123">
        <f>IFERROR(IF(AA634="Probabilidad",(Q634-(+Q634*AD634)),IF(AA634="Impacto",Q634,"")),"")</f>
        <v>0.24</v>
      </c>
      <c r="AI634" s="122">
        <f t="shared" si="858"/>
        <v>0.24</v>
      </c>
      <c r="AJ634" s="387" t="str">
        <f t="shared" ref="AJ634" si="871">IFERROR(IF(AK634="","",IF(AK634&lt;=0.2,"Muy Baja",IF(AK634&lt;=0.4,"Baja",IF(AK634&lt;=0.6,"Media",IF(AK634&lt;=0.8,"Alta","Muy Alta"))))),"")</f>
        <v>Muy Baja</v>
      </c>
      <c r="AK634" s="388">
        <f t="shared" ref="AK634" si="872">IFERROR(LOOKUP(MAX(AI634:AI640)+1,(AI634:AI640)),"")</f>
        <v>5.183999999999999E-2</v>
      </c>
      <c r="AL634" s="124">
        <f>IFERROR(IF(AA634="Impacto",(T634-(+T634*AD634)),IF(AA634="Probabilidad",T634,"")),"")</f>
        <v>0.2</v>
      </c>
      <c r="AM634" s="389" t="str">
        <f t="shared" ref="AM634" si="873">IFERROR(IF(AN634="","",IF(AN634&lt;=0.2,"Leve",IF(AN634&lt;=0.4,"Menor",IF(AN634&lt;=0.6,"Moderado",IF(AN634&lt;=0.8,"Mayor","Catastrófico"))))),"")</f>
        <v>Leve</v>
      </c>
      <c r="AN634" s="388">
        <f t="shared" ref="AN634" si="874">IFERROR(LOOKUP(MAX(AL634:AL640)+1,(AL634:AL640)),"")</f>
        <v>0.2</v>
      </c>
      <c r="AO634" s="384" t="str">
        <f t="shared" ref="AO634" si="875">IFERROR(IF(OR(AND(AJ634="Muy Baja",AM634="Leve"),AND(AJ634="Muy Baja",AM634="Menor"),AND(AJ634="Baja",AM634="Leve")),"Bajo",IF(OR(AND(AJ634="Muy baja",AM634="Moderado"),AND(AJ634="Baja",AM634="Menor"),AND(AJ634="Baja",AM634="Moderado"),AND(AJ634="Media",AM634="Leve"),AND(AJ634="Media",AM634="Menor"),AND(AJ634="Media",AM634="Moderado"),AND(AJ634="Alta",AM634="Leve"),AND(AJ634="Alta",AM634="Menor")),"Moderado",IF(OR(AND(AJ634="Muy Baja",AM634="Mayor"),AND(AJ634="Baja",AM634="Mayor"),AND(AJ634="Media",AM634="Mayor"),AND(AJ634="Alta",AM634="Moderado"),AND(AJ634="Alta",AM634="Mayor"),AND(AJ634="Muy Alta",AM634="Leve"),AND(AJ634="Muy Alta",AM634="Menor"),AND(AJ634="Muy Alta",AM634="Moderado"),AND(AJ634="Muy Alta",AM634="Mayor")),"Alto",IF(OR(AND(AJ634="Muy Baja",AM634="Catastrófico"),AND(AJ634="Baja",AM634="Catastrófico"),AND(AJ634="Media",AM634="Catastrófico"),AND(AJ634="Alta",AM634="Catastrófico"),AND(AJ634="Muy Alta",AM634="Catastrófico")),"Extremo","")))),"")</f>
        <v>Bajo</v>
      </c>
      <c r="AP634" s="367" t="s">
        <v>821</v>
      </c>
      <c r="AQ634" s="120" t="s">
        <v>105</v>
      </c>
      <c r="AR634" s="134" t="s">
        <v>94</v>
      </c>
      <c r="AS634" s="134" t="s">
        <v>94</v>
      </c>
      <c r="AT634" s="134" t="s">
        <v>94</v>
      </c>
      <c r="AU634" s="134" t="s">
        <v>94</v>
      </c>
      <c r="AV634" s="370" t="s">
        <v>2680</v>
      </c>
      <c r="AW634" s="142" t="s">
        <v>91</v>
      </c>
      <c r="AX634" s="253" t="s">
        <v>2866</v>
      </c>
      <c r="AY634" s="271" t="s">
        <v>3119</v>
      </c>
      <c r="AZ634" s="271" t="s">
        <v>3120</v>
      </c>
      <c r="BA634" s="143" t="s">
        <v>105</v>
      </c>
      <c r="BB634" s="258"/>
      <c r="BC634" s="58" t="s">
        <v>94</v>
      </c>
      <c r="BD634" s="58" t="s">
        <v>94</v>
      </c>
      <c r="BE634" s="373" t="s">
        <v>3269</v>
      </c>
      <c r="BF634" s="526" t="s">
        <v>3270</v>
      </c>
      <c r="BG634" s="526" t="s">
        <v>3271</v>
      </c>
      <c r="BH634" s="131"/>
      <c r="BI634" s="90"/>
      <c r="BJ634" s="90"/>
      <c r="BK634" s="90"/>
      <c r="BL634" s="90"/>
      <c r="BM634" s="90"/>
      <c r="BN634" s="90"/>
      <c r="BO634" s="90"/>
      <c r="BP634" s="90"/>
      <c r="BQ634" s="90"/>
      <c r="BR634" s="90"/>
      <c r="BS634" s="90"/>
      <c r="BT634" s="90"/>
      <c r="BU634" s="90"/>
      <c r="BV634" s="90"/>
      <c r="BW634" s="90"/>
      <c r="BX634" s="90"/>
      <c r="BY634" s="90"/>
      <c r="BZ634" s="90"/>
      <c r="CA634" s="90"/>
      <c r="CB634" s="90"/>
      <c r="CC634" s="90"/>
      <c r="CD634" s="90"/>
      <c r="CE634" s="90"/>
      <c r="CF634" s="90"/>
      <c r="CG634" s="90"/>
      <c r="CH634" s="90"/>
      <c r="CI634" s="90"/>
      <c r="CJ634" s="90"/>
      <c r="CK634" s="90"/>
      <c r="CL634" s="90"/>
      <c r="CM634" s="90"/>
      <c r="CN634" s="90"/>
      <c r="CO634" s="90"/>
      <c r="CP634" s="90"/>
      <c r="CQ634" s="90"/>
      <c r="CR634" s="90"/>
      <c r="CS634" s="90"/>
      <c r="CT634" s="90"/>
      <c r="CU634" s="90"/>
      <c r="CV634" s="90"/>
      <c r="CW634" s="90"/>
      <c r="CX634" s="90"/>
      <c r="CY634" s="90"/>
      <c r="CZ634" s="90"/>
      <c r="DA634" s="90"/>
      <c r="DB634" s="90"/>
      <c r="DC634" s="90"/>
      <c r="DD634" s="90"/>
      <c r="DE634" s="90"/>
      <c r="DF634" s="90"/>
      <c r="DG634" s="90"/>
      <c r="DH634" s="90"/>
      <c r="DI634" s="90"/>
      <c r="DJ634" s="90"/>
      <c r="DK634" s="90"/>
      <c r="DL634" s="90"/>
      <c r="DM634" s="90"/>
      <c r="DN634" s="90"/>
      <c r="DO634" s="90"/>
      <c r="DP634" s="90"/>
      <c r="DQ634" s="90"/>
      <c r="DR634" s="90"/>
      <c r="DS634" s="90"/>
      <c r="DT634" s="90"/>
      <c r="DU634" s="90"/>
      <c r="DV634" s="90"/>
      <c r="DW634" s="90"/>
      <c r="DX634" s="90"/>
      <c r="DY634" s="90"/>
      <c r="DZ634" s="90"/>
      <c r="EA634" s="90"/>
      <c r="EB634" s="90"/>
      <c r="EC634" s="90"/>
      <c r="ED634" s="90"/>
      <c r="EE634" s="90"/>
      <c r="EF634" s="90"/>
      <c r="EG634" s="90"/>
      <c r="EH634" s="90"/>
      <c r="EI634" s="90"/>
      <c r="EJ634" s="90"/>
      <c r="EK634" s="90"/>
      <c r="EL634" s="90"/>
      <c r="EM634" s="90"/>
      <c r="EN634" s="90"/>
      <c r="EO634" s="90"/>
      <c r="EP634" s="90"/>
      <c r="EQ634" s="90"/>
      <c r="ER634" s="90"/>
      <c r="ES634" s="90"/>
      <c r="ET634" s="90"/>
      <c r="EU634" s="90"/>
      <c r="EV634" s="90"/>
      <c r="EW634" s="90"/>
      <c r="EX634" s="90"/>
      <c r="EY634" s="90"/>
      <c r="EZ634" s="90"/>
      <c r="FA634" s="90"/>
      <c r="FB634" s="90"/>
      <c r="FC634" s="90"/>
      <c r="FD634" s="90"/>
      <c r="FE634" s="90"/>
      <c r="FF634" s="90"/>
      <c r="FG634" s="90"/>
      <c r="FH634" s="90"/>
      <c r="FI634" s="90"/>
      <c r="FJ634" s="90"/>
      <c r="FK634" s="90"/>
      <c r="FL634" s="90"/>
      <c r="FM634" s="90"/>
      <c r="FN634" s="90"/>
      <c r="FO634" s="90"/>
      <c r="FP634" s="90"/>
      <c r="FQ634" s="90"/>
      <c r="FR634" s="90"/>
      <c r="FS634" s="90"/>
      <c r="FT634" s="90"/>
      <c r="FU634" s="90"/>
      <c r="FV634" s="90"/>
      <c r="FW634" s="90"/>
      <c r="FX634" s="90"/>
      <c r="FY634" s="90"/>
      <c r="FZ634" s="90"/>
      <c r="GA634" s="90"/>
      <c r="GB634" s="90"/>
      <c r="GC634" s="90"/>
      <c r="GD634" s="90"/>
      <c r="GE634" s="90"/>
      <c r="GF634" s="90"/>
      <c r="GG634" s="90"/>
      <c r="GH634" s="90"/>
      <c r="GI634" s="90"/>
      <c r="GJ634" s="90"/>
      <c r="GK634" s="90"/>
      <c r="GL634" s="90"/>
      <c r="GM634" s="90"/>
      <c r="GN634" s="90"/>
      <c r="GO634" s="90"/>
      <c r="GP634" s="90"/>
      <c r="GQ634" s="90"/>
      <c r="GR634" s="90"/>
      <c r="GS634" s="90"/>
      <c r="GT634" s="90"/>
      <c r="GU634" s="90"/>
      <c r="GV634" s="90"/>
      <c r="GW634" s="90"/>
      <c r="GX634" s="90"/>
      <c r="GY634" s="90"/>
      <c r="GZ634" s="90"/>
      <c r="HA634" s="90"/>
      <c r="HB634" s="90"/>
      <c r="HC634" s="90"/>
      <c r="HD634" s="90"/>
      <c r="HE634" s="90"/>
      <c r="HF634" s="90"/>
      <c r="HG634" s="90"/>
      <c r="HH634" s="90"/>
      <c r="HI634" s="90"/>
      <c r="HJ634" s="90"/>
      <c r="HK634" s="90"/>
      <c r="HL634" s="90"/>
      <c r="HM634" s="90"/>
      <c r="HN634" s="90"/>
      <c r="HO634" s="90"/>
      <c r="HP634" s="90"/>
      <c r="HQ634" s="90"/>
      <c r="HR634" s="90"/>
      <c r="HS634" s="90"/>
      <c r="HT634" s="90"/>
      <c r="HU634" s="90"/>
      <c r="HV634" s="90"/>
      <c r="HW634" s="90"/>
      <c r="HX634" s="90"/>
      <c r="HY634" s="90"/>
      <c r="HZ634" s="90"/>
      <c r="IA634" s="90"/>
      <c r="IB634" s="90"/>
      <c r="IC634" s="90"/>
      <c r="ID634" s="90"/>
      <c r="IE634" s="90"/>
      <c r="IF634" s="90"/>
      <c r="IG634" s="90"/>
      <c r="IH634" s="90"/>
      <c r="II634" s="90"/>
      <c r="IJ634" s="90"/>
      <c r="IK634" s="90"/>
      <c r="IL634" s="90"/>
      <c r="IM634" s="90"/>
      <c r="IN634" s="90"/>
      <c r="IO634" s="90"/>
      <c r="IP634" s="90"/>
      <c r="IQ634" s="90"/>
      <c r="IR634" s="90"/>
      <c r="IS634" s="90"/>
      <c r="IT634" s="90"/>
      <c r="IU634" s="90"/>
      <c r="IV634" s="90"/>
      <c r="IW634" s="90"/>
      <c r="IX634" s="90"/>
      <c r="IY634" s="90"/>
      <c r="IZ634" s="90"/>
      <c r="JA634" s="90"/>
      <c r="JB634" s="90"/>
      <c r="JC634" s="90"/>
      <c r="JD634" s="90"/>
      <c r="JE634" s="90"/>
      <c r="JF634" s="90"/>
      <c r="JG634" s="90"/>
      <c r="JH634" s="90"/>
      <c r="JI634" s="90"/>
      <c r="JJ634" s="90"/>
      <c r="JK634" s="90"/>
      <c r="JL634" s="90"/>
      <c r="JM634" s="90"/>
      <c r="JN634" s="90"/>
      <c r="JO634" s="90"/>
      <c r="JP634" s="90"/>
      <c r="JQ634" s="90"/>
      <c r="JR634" s="90"/>
      <c r="JS634" s="90"/>
      <c r="JT634" s="90"/>
      <c r="JU634" s="90"/>
      <c r="JV634" s="90"/>
      <c r="JW634" s="90"/>
      <c r="JX634" s="90"/>
      <c r="JY634" s="90"/>
      <c r="JZ634" s="90"/>
      <c r="KA634" s="90"/>
      <c r="KB634" s="90"/>
      <c r="KC634" s="90"/>
      <c r="KD634" s="90"/>
      <c r="KE634" s="90"/>
      <c r="KF634" s="90"/>
      <c r="KG634" s="90"/>
      <c r="KH634" s="90"/>
      <c r="KI634" s="90"/>
      <c r="KJ634" s="90"/>
      <c r="KK634" s="90"/>
      <c r="KL634" s="90"/>
      <c r="KM634" s="90"/>
      <c r="KN634" s="90"/>
      <c r="KO634" s="90"/>
      <c r="KP634" s="90"/>
      <c r="KQ634" s="90"/>
      <c r="KR634" s="90"/>
      <c r="KS634" s="90"/>
      <c r="KT634" s="90"/>
      <c r="KU634" s="90"/>
      <c r="KV634" s="90"/>
      <c r="KW634" s="90"/>
      <c r="KX634" s="90"/>
      <c r="KY634" s="90"/>
      <c r="KZ634" s="90"/>
      <c r="LA634" s="90"/>
      <c r="LB634" s="90"/>
      <c r="LC634" s="90"/>
      <c r="LD634" s="90"/>
      <c r="LE634" s="90"/>
      <c r="LF634" s="90"/>
      <c r="LG634" s="90"/>
      <c r="LH634" s="90"/>
      <c r="LI634" s="90"/>
      <c r="LJ634" s="90"/>
      <c r="LK634" s="90"/>
      <c r="LL634" s="90"/>
      <c r="LM634" s="90"/>
      <c r="LN634" s="90"/>
      <c r="LO634" s="90"/>
      <c r="LP634" s="90"/>
      <c r="LQ634" s="90"/>
      <c r="LR634" s="90"/>
      <c r="LS634" s="90"/>
      <c r="LT634" s="90"/>
      <c r="LU634" s="90"/>
      <c r="LV634" s="90"/>
      <c r="LW634" s="90"/>
      <c r="LX634" s="90"/>
      <c r="LY634" s="90"/>
      <c r="LZ634" s="90"/>
      <c r="MA634" s="90"/>
      <c r="MB634" s="90"/>
      <c r="MC634" s="90"/>
      <c r="MD634" s="90"/>
      <c r="ME634" s="90"/>
      <c r="MF634" s="90"/>
      <c r="MG634" s="90"/>
      <c r="MH634" s="90"/>
      <c r="MI634" s="90"/>
      <c r="MJ634" s="90"/>
      <c r="MK634" s="90"/>
      <c r="ML634" s="90"/>
      <c r="MM634" s="90"/>
      <c r="MN634" s="90"/>
      <c r="MO634" s="90"/>
      <c r="MP634" s="90"/>
      <c r="MQ634" s="90"/>
      <c r="MR634" s="90"/>
      <c r="MS634" s="90"/>
      <c r="MT634" s="90"/>
      <c r="MU634" s="90"/>
      <c r="MV634" s="90"/>
      <c r="MW634" s="90"/>
      <c r="MX634" s="90"/>
      <c r="MY634" s="90"/>
      <c r="MZ634" s="90"/>
      <c r="NA634" s="90"/>
      <c r="NB634" s="90"/>
      <c r="NC634" s="90"/>
      <c r="ND634" s="90"/>
      <c r="NE634" s="90"/>
      <c r="NF634" s="90"/>
      <c r="NG634" s="90"/>
      <c r="NH634" s="90"/>
      <c r="NI634" s="90"/>
      <c r="NJ634" s="90"/>
      <c r="NK634" s="90"/>
      <c r="NL634" s="90"/>
      <c r="NM634" s="90"/>
      <c r="NN634" s="90"/>
      <c r="NO634" s="90"/>
      <c r="NP634" s="90"/>
      <c r="NQ634" s="90"/>
      <c r="NR634" s="90"/>
      <c r="NS634" s="90"/>
      <c r="NT634" s="90"/>
      <c r="NU634" s="90"/>
      <c r="NV634" s="90"/>
      <c r="NW634" s="90"/>
      <c r="NX634" s="90"/>
      <c r="NY634" s="90"/>
      <c r="NZ634" s="90"/>
      <c r="OA634" s="90"/>
      <c r="OB634" s="90"/>
      <c r="OC634" s="90"/>
      <c r="OD634" s="90"/>
      <c r="OE634" s="90"/>
      <c r="OF634" s="90"/>
      <c r="OG634" s="90"/>
      <c r="OH634" s="90"/>
      <c r="OI634" s="90"/>
      <c r="OJ634" s="90"/>
      <c r="OK634" s="90"/>
      <c r="OL634" s="90"/>
      <c r="OM634" s="90"/>
      <c r="ON634" s="90"/>
      <c r="OO634" s="90"/>
      <c r="OP634" s="90"/>
      <c r="OQ634" s="90"/>
      <c r="OR634" s="90"/>
      <c r="OS634" s="90"/>
      <c r="OT634" s="90"/>
      <c r="OU634" s="90"/>
      <c r="OV634" s="90"/>
      <c r="OW634" s="90"/>
      <c r="OX634" s="90"/>
      <c r="OY634" s="90"/>
      <c r="OZ634" s="90"/>
      <c r="PA634" s="90"/>
      <c r="PB634" s="90"/>
      <c r="PC634" s="90"/>
      <c r="PD634" s="90"/>
      <c r="PE634" s="90"/>
      <c r="PF634" s="90"/>
      <c r="PG634" s="90"/>
      <c r="PH634" s="90"/>
      <c r="PI634" s="90"/>
      <c r="PJ634" s="90"/>
      <c r="PK634" s="90"/>
      <c r="PL634" s="90"/>
      <c r="PM634" s="90"/>
      <c r="PN634" s="90"/>
      <c r="PO634" s="90"/>
      <c r="PP634" s="90"/>
      <c r="PQ634" s="90"/>
      <c r="PR634" s="90"/>
      <c r="PS634" s="90"/>
      <c r="PT634" s="90"/>
      <c r="PU634" s="90"/>
      <c r="PV634" s="90"/>
      <c r="PW634" s="90"/>
      <c r="PX634" s="90"/>
      <c r="PY634" s="90"/>
      <c r="PZ634" s="90"/>
      <c r="QA634" s="90"/>
      <c r="QB634" s="90"/>
      <c r="QC634" s="90"/>
      <c r="QD634" s="90"/>
      <c r="QE634" s="90"/>
      <c r="QF634" s="90"/>
      <c r="QG634" s="90"/>
      <c r="QH634" s="90"/>
      <c r="QI634" s="90"/>
      <c r="QJ634" s="90"/>
      <c r="QK634" s="90"/>
      <c r="QL634" s="90"/>
      <c r="QM634" s="90"/>
      <c r="QN634" s="90"/>
      <c r="QO634" s="90"/>
      <c r="QP634" s="90"/>
      <c r="QQ634" s="90"/>
      <c r="QR634" s="90"/>
      <c r="QS634" s="90"/>
      <c r="QT634" s="90"/>
      <c r="QU634" s="90"/>
      <c r="QV634" s="90"/>
      <c r="QW634" s="90"/>
      <c r="QX634" s="90"/>
      <c r="QY634" s="90"/>
      <c r="QZ634" s="90"/>
      <c r="RA634" s="90"/>
      <c r="RB634" s="90"/>
      <c r="RC634" s="90"/>
      <c r="RD634" s="90"/>
      <c r="RE634" s="90"/>
      <c r="RF634" s="90"/>
      <c r="RG634" s="90"/>
      <c r="RH634" s="90"/>
      <c r="RI634" s="90"/>
      <c r="RJ634" s="90"/>
      <c r="RK634" s="90"/>
      <c r="RL634" s="90"/>
      <c r="RM634" s="90"/>
      <c r="RN634" s="90"/>
      <c r="RO634" s="90"/>
      <c r="RP634" s="90"/>
      <c r="RQ634" s="90"/>
      <c r="RR634" s="90"/>
      <c r="RS634" s="90"/>
      <c r="RT634" s="90"/>
      <c r="RU634" s="90"/>
      <c r="RV634" s="90"/>
      <c r="RW634" s="90"/>
      <c r="RX634" s="90"/>
      <c r="RY634" s="90"/>
      <c r="RZ634" s="90"/>
      <c r="SA634" s="90"/>
      <c r="SB634" s="90"/>
      <c r="SC634" s="90"/>
      <c r="SD634" s="90"/>
      <c r="SE634" s="90"/>
      <c r="SF634" s="90"/>
      <c r="SG634" s="90"/>
      <c r="SH634" s="90"/>
      <c r="SI634" s="90"/>
      <c r="SJ634" s="90"/>
      <c r="SK634" s="90"/>
      <c r="SL634" s="90"/>
      <c r="SM634" s="90"/>
      <c r="SN634" s="90"/>
      <c r="SO634" s="90"/>
      <c r="SP634" s="90"/>
      <c r="SQ634" s="90"/>
      <c r="SR634" s="90"/>
      <c r="SS634" s="90"/>
      <c r="ST634" s="90"/>
      <c r="SU634" s="90"/>
      <c r="SV634" s="90"/>
      <c r="SW634" s="90"/>
      <c r="SX634" s="90"/>
      <c r="SY634" s="90"/>
      <c r="SZ634" s="90"/>
      <c r="TA634" s="90"/>
      <c r="TB634" s="90"/>
      <c r="TC634" s="90"/>
      <c r="TD634" s="90"/>
      <c r="TE634" s="90"/>
      <c r="TF634" s="90"/>
      <c r="TG634" s="90"/>
      <c r="TH634" s="90"/>
      <c r="TI634" s="90"/>
      <c r="TJ634" s="90"/>
      <c r="TK634" s="90"/>
      <c r="TL634" s="90"/>
      <c r="TM634" s="90"/>
      <c r="TN634" s="90"/>
      <c r="TO634" s="90"/>
      <c r="TP634" s="90"/>
      <c r="TQ634" s="90"/>
      <c r="TR634" s="90"/>
      <c r="TS634" s="90"/>
      <c r="TT634" s="90"/>
      <c r="TU634" s="90"/>
      <c r="TV634" s="90"/>
      <c r="TW634" s="90"/>
      <c r="TX634" s="90"/>
      <c r="TY634" s="90"/>
      <c r="TZ634" s="90"/>
      <c r="UA634" s="90"/>
      <c r="UB634" s="90"/>
      <c r="UC634" s="90"/>
      <c r="UD634" s="90"/>
      <c r="UE634" s="90"/>
      <c r="UF634" s="90"/>
      <c r="UG634" s="90"/>
      <c r="UH634" s="90"/>
      <c r="UI634" s="90"/>
      <c r="UJ634" s="90"/>
      <c r="UK634" s="90"/>
      <c r="UL634" s="90"/>
      <c r="UM634" s="90"/>
      <c r="UN634" s="90"/>
      <c r="UO634" s="90"/>
      <c r="UP634" s="90"/>
      <c r="UQ634" s="90"/>
      <c r="UR634" s="90"/>
      <c r="US634" s="90"/>
      <c r="UT634" s="90"/>
      <c r="UU634" s="90"/>
      <c r="UV634" s="90"/>
      <c r="UW634" s="90"/>
      <c r="UX634" s="90"/>
      <c r="UY634" s="90"/>
      <c r="UZ634" s="90"/>
      <c r="VA634" s="90"/>
      <c r="VB634" s="90"/>
      <c r="VC634" s="90"/>
      <c r="VD634" s="90"/>
      <c r="VE634" s="90"/>
      <c r="VF634" s="90"/>
      <c r="VG634" s="90"/>
      <c r="VH634" s="90"/>
      <c r="VI634" s="90"/>
      <c r="VJ634" s="90"/>
      <c r="VK634" s="90"/>
      <c r="VL634" s="90"/>
      <c r="VM634" s="90"/>
      <c r="VN634" s="90"/>
      <c r="VO634" s="90"/>
      <c r="VP634" s="90"/>
      <c r="VQ634" s="90"/>
      <c r="VR634" s="90"/>
      <c r="VS634" s="90"/>
      <c r="VT634" s="90"/>
      <c r="VU634" s="90"/>
      <c r="VV634" s="90"/>
      <c r="VW634" s="90"/>
      <c r="VX634" s="90"/>
      <c r="VY634" s="90"/>
      <c r="VZ634" s="90"/>
      <c r="WA634" s="90"/>
      <c r="WB634" s="90"/>
      <c r="WC634" s="90"/>
      <c r="WD634" s="90"/>
      <c r="WE634" s="90"/>
      <c r="WF634" s="90"/>
      <c r="WG634" s="90"/>
      <c r="WH634" s="90"/>
      <c r="WI634" s="90"/>
      <c r="WJ634" s="90"/>
      <c r="WK634" s="90"/>
      <c r="WL634" s="90"/>
      <c r="WM634" s="90"/>
      <c r="WN634" s="90"/>
      <c r="WO634" s="90"/>
      <c r="WP634" s="90"/>
      <c r="WQ634" s="90"/>
      <c r="WR634" s="90"/>
      <c r="WS634" s="90"/>
      <c r="WT634" s="90"/>
      <c r="WU634" s="90"/>
      <c r="WV634" s="90"/>
      <c r="WW634" s="90"/>
      <c r="WX634" s="90"/>
      <c r="WY634" s="90"/>
      <c r="WZ634" s="90"/>
      <c r="XA634" s="90"/>
      <c r="XB634" s="90"/>
      <c r="XC634" s="90"/>
      <c r="XD634" s="90"/>
      <c r="XE634" s="90"/>
      <c r="XF634" s="90"/>
      <c r="XG634" s="90"/>
      <c r="XH634" s="90"/>
      <c r="XI634" s="90"/>
      <c r="XJ634" s="90"/>
      <c r="XK634" s="90"/>
      <c r="XL634" s="90"/>
      <c r="XM634" s="90"/>
      <c r="XN634" s="90"/>
      <c r="XO634" s="90"/>
      <c r="XP634" s="90"/>
      <c r="XQ634" s="90"/>
      <c r="XR634" s="90"/>
      <c r="XS634" s="90"/>
      <c r="XT634" s="90"/>
      <c r="XU634" s="90"/>
      <c r="XV634" s="90"/>
      <c r="XW634" s="90"/>
      <c r="XX634" s="90"/>
      <c r="XY634" s="90"/>
      <c r="XZ634" s="90"/>
      <c r="YA634" s="90"/>
      <c r="YB634" s="90"/>
      <c r="YC634" s="90"/>
      <c r="YD634" s="90"/>
      <c r="YE634" s="90"/>
      <c r="YF634" s="90"/>
      <c r="YG634" s="90"/>
      <c r="YH634" s="90"/>
      <c r="YI634" s="90"/>
      <c r="YJ634" s="90"/>
      <c r="YK634" s="90"/>
      <c r="YL634" s="90"/>
      <c r="YM634" s="90"/>
      <c r="YN634" s="90"/>
      <c r="YO634" s="90"/>
      <c r="YP634" s="90"/>
      <c r="YQ634" s="90"/>
      <c r="YR634" s="90"/>
      <c r="YS634" s="90"/>
      <c r="YT634" s="90"/>
      <c r="YU634" s="90"/>
      <c r="YV634" s="90"/>
      <c r="YW634" s="90"/>
      <c r="YX634" s="90"/>
      <c r="YY634" s="90"/>
      <c r="YZ634" s="90"/>
      <c r="ZA634" s="90"/>
      <c r="ZB634" s="90"/>
      <c r="ZC634" s="90"/>
      <c r="ZD634" s="90"/>
      <c r="ZE634" s="90"/>
      <c r="ZF634" s="90"/>
      <c r="ZG634" s="90"/>
      <c r="ZH634" s="90"/>
      <c r="ZI634" s="90"/>
      <c r="ZJ634" s="90"/>
      <c r="ZK634" s="90"/>
      <c r="ZL634" s="90"/>
      <c r="ZM634" s="90"/>
      <c r="ZN634" s="90"/>
      <c r="ZO634" s="90"/>
      <c r="ZP634" s="90"/>
      <c r="ZQ634" s="90"/>
      <c r="ZR634" s="90"/>
      <c r="ZS634" s="90"/>
      <c r="ZT634" s="90"/>
      <c r="ZU634" s="90"/>
      <c r="ZV634" s="90"/>
      <c r="ZW634" s="90"/>
      <c r="ZX634" s="90"/>
      <c r="ZY634" s="90"/>
      <c r="ZZ634" s="90"/>
      <c r="AAA634" s="90"/>
      <c r="AAB634" s="90"/>
      <c r="AAC634" s="90"/>
      <c r="AAD634" s="90"/>
      <c r="AAE634" s="90"/>
      <c r="AAF634" s="90"/>
      <c r="AAG634" s="90"/>
      <c r="AAH634" s="90"/>
      <c r="AAI634" s="90"/>
      <c r="AAJ634" s="90"/>
      <c r="AAK634" s="90"/>
      <c r="AAL634" s="90"/>
      <c r="AAM634" s="90"/>
      <c r="AAN634" s="90"/>
      <c r="AAO634" s="90"/>
      <c r="AAP634" s="90"/>
      <c r="AAQ634" s="90"/>
      <c r="AAR634" s="90"/>
      <c r="AAS634" s="90"/>
      <c r="AAT634" s="90"/>
      <c r="AAU634" s="90"/>
      <c r="AAV634" s="90"/>
      <c r="AAW634" s="90"/>
      <c r="AAX634" s="90"/>
      <c r="AAY634" s="90"/>
      <c r="AAZ634" s="90"/>
      <c r="ABA634" s="90"/>
      <c r="ABB634" s="90"/>
      <c r="ABC634" s="90"/>
      <c r="ABD634" s="90"/>
      <c r="ABE634" s="90"/>
      <c r="ABF634" s="90"/>
      <c r="ABG634" s="90"/>
      <c r="ABH634" s="90"/>
      <c r="ABI634" s="90"/>
      <c r="ABJ634" s="90"/>
      <c r="ABK634" s="90"/>
      <c r="ABL634" s="90"/>
      <c r="ABM634" s="90"/>
      <c r="ABN634" s="90"/>
      <c r="ABO634" s="90"/>
      <c r="ABP634" s="90"/>
      <c r="ABQ634" s="90"/>
      <c r="ABR634" s="90"/>
      <c r="ABS634" s="90"/>
      <c r="ABT634" s="90"/>
      <c r="ABU634" s="90"/>
      <c r="ABV634" s="90"/>
      <c r="ABW634" s="90"/>
      <c r="ABX634" s="90"/>
      <c r="ABY634" s="90"/>
      <c r="ABZ634" s="90"/>
      <c r="ACA634" s="90"/>
      <c r="ACB634" s="90"/>
      <c r="ACC634" s="90"/>
      <c r="ACD634" s="90"/>
      <c r="ACE634" s="90"/>
      <c r="ACF634" s="90"/>
      <c r="ACG634" s="90"/>
      <c r="ACH634" s="90"/>
      <c r="ACI634" s="90"/>
      <c r="ACJ634" s="90"/>
      <c r="ACK634" s="90"/>
      <c r="ACL634" s="90"/>
      <c r="ACM634" s="90"/>
      <c r="ACN634" s="90"/>
      <c r="ACO634" s="90"/>
      <c r="ACP634" s="90"/>
      <c r="ACQ634" s="90"/>
      <c r="ACR634" s="90"/>
      <c r="ACS634" s="90"/>
      <c r="ACT634" s="90"/>
      <c r="ACU634" s="90"/>
      <c r="ACV634" s="90"/>
      <c r="ACW634" s="90"/>
      <c r="ACX634" s="90"/>
      <c r="ACY634" s="90"/>
      <c r="ACZ634" s="90"/>
      <c r="ADA634" s="90"/>
      <c r="ADB634" s="90"/>
      <c r="ADC634" s="90"/>
      <c r="ADD634" s="90"/>
      <c r="ADE634" s="90"/>
      <c r="ADF634" s="90"/>
      <c r="ADG634" s="90"/>
      <c r="ADH634" s="90"/>
      <c r="ADI634" s="90"/>
      <c r="ADJ634" s="90"/>
      <c r="ADK634" s="90"/>
      <c r="ADL634" s="90"/>
      <c r="ADM634" s="90"/>
      <c r="ADN634" s="90"/>
      <c r="ADO634" s="90"/>
      <c r="ADP634" s="90"/>
      <c r="ADQ634" s="90"/>
      <c r="ADR634" s="90"/>
      <c r="ADS634" s="90"/>
      <c r="ADT634" s="90"/>
      <c r="ADU634" s="90"/>
      <c r="ADV634" s="90"/>
      <c r="ADW634" s="90"/>
      <c r="ADX634" s="90"/>
      <c r="ADY634" s="90"/>
      <c r="ADZ634" s="90"/>
      <c r="AEA634" s="90"/>
      <c r="AEB634" s="90"/>
      <c r="AEC634" s="90"/>
      <c r="AED634" s="90"/>
      <c r="AEE634" s="90"/>
      <c r="AEF634" s="90"/>
      <c r="AEG634" s="90"/>
      <c r="AEH634" s="90"/>
      <c r="AEI634" s="90"/>
      <c r="AEJ634" s="90"/>
      <c r="AEK634" s="90"/>
      <c r="AEL634" s="90"/>
      <c r="AEM634" s="90"/>
      <c r="AEN634" s="90"/>
      <c r="AEO634" s="90"/>
      <c r="AEP634" s="90"/>
      <c r="AEQ634" s="90"/>
      <c r="AER634" s="90"/>
      <c r="AES634" s="90"/>
      <c r="AET634" s="90"/>
      <c r="AEU634" s="90"/>
      <c r="AEV634" s="90"/>
      <c r="AEW634" s="90"/>
      <c r="AEX634" s="90"/>
      <c r="AEY634" s="90"/>
      <c r="AEZ634" s="90"/>
      <c r="AFA634" s="90"/>
      <c r="AFB634" s="90"/>
      <c r="AFC634" s="90"/>
      <c r="AFD634" s="90"/>
      <c r="AFE634" s="90"/>
      <c r="AFF634" s="90"/>
      <c r="AFG634" s="90"/>
      <c r="AFH634" s="90"/>
      <c r="AFI634" s="90"/>
      <c r="AFJ634" s="90"/>
      <c r="AFK634" s="90"/>
      <c r="AFL634" s="90"/>
      <c r="AFM634" s="90"/>
      <c r="AFN634" s="90"/>
      <c r="AFO634" s="90"/>
      <c r="AFP634" s="90"/>
      <c r="AFQ634" s="90"/>
      <c r="AFR634" s="90"/>
      <c r="AFS634" s="90"/>
      <c r="AFT634" s="90"/>
      <c r="AFU634" s="90"/>
      <c r="AFV634" s="90"/>
      <c r="AFW634" s="90"/>
      <c r="AFX634" s="90"/>
      <c r="AFY634" s="90"/>
      <c r="AFZ634" s="90"/>
      <c r="AGA634" s="90"/>
      <c r="AGB634" s="90"/>
      <c r="AGC634" s="90"/>
      <c r="AGD634" s="90"/>
      <c r="AGE634" s="90"/>
      <c r="AGF634" s="90"/>
      <c r="AGG634" s="90"/>
      <c r="AGH634" s="90"/>
      <c r="AGI634" s="90"/>
      <c r="AGJ634" s="90"/>
      <c r="AGK634" s="90"/>
      <c r="AGL634" s="90"/>
      <c r="AGM634" s="90"/>
      <c r="AGN634" s="90"/>
      <c r="AGO634" s="90"/>
      <c r="AGP634" s="90"/>
      <c r="AGQ634" s="90"/>
      <c r="AGR634" s="90"/>
      <c r="AGS634" s="90"/>
      <c r="AGT634" s="90"/>
      <c r="AGU634" s="90"/>
      <c r="AGV634" s="90"/>
      <c r="AGW634" s="90"/>
      <c r="AGX634" s="90"/>
      <c r="AGY634" s="90"/>
      <c r="AGZ634" s="90"/>
      <c r="AHA634" s="90"/>
      <c r="AHB634" s="90"/>
      <c r="AHC634" s="90"/>
      <c r="AHD634" s="90"/>
      <c r="AHE634" s="90"/>
      <c r="AHF634" s="90"/>
      <c r="AHG634" s="90"/>
      <c r="AHH634" s="90"/>
      <c r="AHI634" s="90"/>
      <c r="AHJ634" s="90"/>
      <c r="AHK634" s="90"/>
      <c r="AHL634" s="90"/>
      <c r="AHM634" s="90"/>
      <c r="AHN634" s="90"/>
      <c r="AHO634" s="90"/>
      <c r="AHP634" s="90"/>
      <c r="AHQ634" s="90"/>
      <c r="AHR634" s="90"/>
      <c r="AHS634" s="90"/>
      <c r="AHT634" s="90"/>
      <c r="AHU634" s="90"/>
      <c r="AHV634" s="90"/>
      <c r="AHW634" s="90"/>
      <c r="AHX634" s="90"/>
      <c r="AHY634" s="90"/>
      <c r="AHZ634" s="90"/>
      <c r="AIA634" s="90"/>
      <c r="AIB634" s="90"/>
      <c r="AIC634" s="90"/>
      <c r="AID634" s="90"/>
      <c r="AIE634" s="90"/>
      <c r="AIF634" s="90"/>
      <c r="AIG634" s="90"/>
      <c r="AIH634" s="90"/>
      <c r="AII634" s="90"/>
      <c r="AIJ634" s="90"/>
      <c r="AIK634" s="90"/>
      <c r="AIL634" s="90"/>
      <c r="AIM634" s="90"/>
      <c r="AIN634" s="90"/>
      <c r="AIO634" s="90"/>
      <c r="AIP634" s="90"/>
      <c r="AIQ634" s="90"/>
      <c r="AIR634" s="90"/>
      <c r="AIS634" s="90"/>
      <c r="AIT634" s="90"/>
      <c r="AIU634" s="90"/>
      <c r="AIV634" s="90"/>
      <c r="AIW634" s="90"/>
      <c r="AIX634" s="90"/>
      <c r="AIY634" s="90"/>
      <c r="AIZ634" s="90"/>
      <c r="AJA634" s="90"/>
      <c r="AJB634" s="90"/>
      <c r="AJC634" s="90"/>
      <c r="AJD634" s="90"/>
      <c r="AJE634" s="90"/>
      <c r="AJF634" s="90"/>
      <c r="AJG634" s="90"/>
      <c r="AJH634" s="90"/>
      <c r="AJI634" s="90"/>
      <c r="AJJ634" s="90"/>
      <c r="AJK634" s="90"/>
      <c r="AJL634" s="90"/>
      <c r="AJM634" s="90"/>
      <c r="AJN634" s="90"/>
      <c r="AJO634" s="90"/>
      <c r="AJP634" s="90"/>
      <c r="AJQ634" s="90"/>
      <c r="AJR634" s="90"/>
      <c r="AJS634" s="90"/>
      <c r="AJT634" s="90"/>
      <c r="AJU634" s="90"/>
      <c r="AJV634" s="90"/>
      <c r="AJW634" s="90"/>
      <c r="AJX634" s="90"/>
      <c r="AJY634" s="90"/>
      <c r="AJZ634" s="90"/>
      <c r="AKA634" s="90"/>
      <c r="AKB634" s="90"/>
      <c r="AKC634" s="90"/>
      <c r="AKD634" s="90"/>
      <c r="AKE634" s="90"/>
      <c r="AKF634" s="90"/>
      <c r="AKG634" s="90"/>
      <c r="AKH634" s="90"/>
      <c r="AKI634" s="90"/>
      <c r="AKJ634" s="90"/>
      <c r="AKK634" s="90"/>
      <c r="AKL634" s="90"/>
      <c r="AKM634" s="90"/>
      <c r="AKN634" s="90"/>
      <c r="AKO634" s="90"/>
      <c r="AKP634" s="90"/>
      <c r="AKQ634" s="90"/>
      <c r="AKR634" s="90"/>
      <c r="AKS634" s="90"/>
      <c r="AKT634" s="90"/>
      <c r="AKU634" s="90"/>
      <c r="AKV634" s="90"/>
      <c r="AKW634" s="90"/>
      <c r="AKX634" s="90"/>
      <c r="AKY634" s="90"/>
      <c r="AKZ634" s="90"/>
      <c r="ALA634" s="90"/>
      <c r="ALB634" s="90"/>
      <c r="ALC634" s="90"/>
      <c r="ALD634" s="90"/>
      <c r="ALE634" s="90"/>
      <c r="ALF634" s="90"/>
      <c r="ALG634" s="90"/>
      <c r="ALH634" s="90"/>
      <c r="ALI634" s="90"/>
      <c r="ALJ634" s="90"/>
      <c r="ALK634" s="90"/>
      <c r="ALL634" s="90"/>
      <c r="ALM634" s="90"/>
      <c r="ALN634" s="90"/>
      <c r="ALO634" s="90"/>
      <c r="ALP634" s="90"/>
      <c r="ALQ634" s="90"/>
      <c r="ALR634" s="90"/>
      <c r="ALS634" s="90"/>
      <c r="ALT634" s="90"/>
      <c r="ALU634" s="90"/>
      <c r="ALV634" s="90"/>
      <c r="ALW634" s="90"/>
      <c r="ALX634" s="90"/>
      <c r="ALY634" s="90"/>
      <c r="ALZ634" s="90"/>
      <c r="AMA634" s="90"/>
      <c r="AMB634" s="90"/>
      <c r="AMC634" s="90"/>
      <c r="AMD634" s="90"/>
      <c r="AME634" s="90"/>
      <c r="AMF634" s="90"/>
      <c r="AMG634" s="90"/>
      <c r="AMH634" s="90"/>
    </row>
    <row r="635" spans="1:1022" ht="74.099999999999994" customHeight="1">
      <c r="A635" s="430">
        <v>169</v>
      </c>
      <c r="B635" s="433" t="s">
        <v>712</v>
      </c>
      <c r="C635" s="433" t="s">
        <v>1763</v>
      </c>
      <c r="D635" s="433" t="s">
        <v>81</v>
      </c>
      <c r="E635" s="433" t="s">
        <v>1932</v>
      </c>
      <c r="F635" s="427"/>
      <c r="G635" s="367"/>
      <c r="H635" s="368"/>
      <c r="I635" s="425"/>
      <c r="J635" s="136" t="s">
        <v>735</v>
      </c>
      <c r="K635" s="137" t="s">
        <v>2681</v>
      </c>
      <c r="L635" s="425"/>
      <c r="M635" s="425"/>
      <c r="N635" s="426"/>
      <c r="O635" s="369"/>
      <c r="P635" s="391"/>
      <c r="Q635" s="385"/>
      <c r="R635" s="393"/>
      <c r="S635" s="394"/>
      <c r="T635" s="385"/>
      <c r="U635" s="404"/>
      <c r="V635" s="136" t="s">
        <v>112</v>
      </c>
      <c r="W635" s="116" t="s">
        <v>1947</v>
      </c>
      <c r="X635" s="117" t="s">
        <v>2682</v>
      </c>
      <c r="Y635" s="118" t="s">
        <v>2683</v>
      </c>
      <c r="Z635" s="119" t="s">
        <v>95</v>
      </c>
      <c r="AA635" s="120" t="str">
        <f t="shared" si="859"/>
        <v>Probabilidad</v>
      </c>
      <c r="AB635" s="121" t="s">
        <v>727</v>
      </c>
      <c r="AC635" s="121" t="s">
        <v>728</v>
      </c>
      <c r="AD635" s="122" t="str">
        <f t="shared" si="857"/>
        <v>40%</v>
      </c>
      <c r="AE635" s="121" t="s">
        <v>729</v>
      </c>
      <c r="AF635" s="121" t="s">
        <v>730</v>
      </c>
      <c r="AG635" s="121" t="s">
        <v>731</v>
      </c>
      <c r="AH635" s="123">
        <f>IFERROR(IF(AND(AA634="Probabilidad",AA635="Probabilidad"),(AI634-(+AI634*AD635)),IF(AND(AA635="Probabilidad",AA634="Impacto"),(AI634-(+AI634*AD635)),IF(AA635="Impacto",AI634,""))),"")</f>
        <v>0.14399999999999999</v>
      </c>
      <c r="AI635" s="122">
        <f t="shared" si="858"/>
        <v>0.14399999999999999</v>
      </c>
      <c r="AJ635" s="387"/>
      <c r="AK635" s="388"/>
      <c r="AL635" s="124">
        <f t="shared" si="818"/>
        <v>0.2</v>
      </c>
      <c r="AM635" s="389"/>
      <c r="AN635" s="388"/>
      <c r="AO635" s="384"/>
      <c r="AP635" s="367"/>
      <c r="AQ635" s="120" t="s">
        <v>118</v>
      </c>
      <c r="AR635" s="134" t="s">
        <v>94</v>
      </c>
      <c r="AS635" s="134" t="s">
        <v>94</v>
      </c>
      <c r="AT635" s="134" t="s">
        <v>94</v>
      </c>
      <c r="AU635" s="134" t="s">
        <v>94</v>
      </c>
      <c r="AV635" s="371"/>
      <c r="AW635" s="142" t="s">
        <v>112</v>
      </c>
      <c r="AX635" s="253" t="s">
        <v>2866</v>
      </c>
      <c r="AY635" s="271" t="s">
        <v>3121</v>
      </c>
      <c r="AZ635" s="271" t="s">
        <v>3122</v>
      </c>
      <c r="BA635" s="143" t="s">
        <v>118</v>
      </c>
      <c r="BB635" s="258"/>
      <c r="BC635" s="58" t="s">
        <v>94</v>
      </c>
      <c r="BD635" s="58" t="s">
        <v>94</v>
      </c>
      <c r="BE635" s="373"/>
      <c r="BF635" s="526"/>
      <c r="BG635" s="526"/>
      <c r="BH635" s="131"/>
    </row>
    <row r="636" spans="1:1022" ht="65.25" customHeight="1">
      <c r="A636" s="430">
        <v>169</v>
      </c>
      <c r="B636" s="433" t="s">
        <v>712</v>
      </c>
      <c r="C636" s="433" t="s">
        <v>1763</v>
      </c>
      <c r="D636" s="433" t="s">
        <v>81</v>
      </c>
      <c r="E636" s="433" t="s">
        <v>1932</v>
      </c>
      <c r="F636" s="427"/>
      <c r="G636" s="367"/>
      <c r="H636" s="368"/>
      <c r="I636" s="425"/>
      <c r="J636" s="136" t="s">
        <v>741</v>
      </c>
      <c r="K636" s="137" t="s">
        <v>2684</v>
      </c>
      <c r="L636" s="425"/>
      <c r="M636" s="425"/>
      <c r="N636" s="426"/>
      <c r="O636" s="369"/>
      <c r="P636" s="391"/>
      <c r="Q636" s="385"/>
      <c r="R636" s="393"/>
      <c r="S636" s="394"/>
      <c r="T636" s="385"/>
      <c r="U636" s="404"/>
      <c r="V636" s="136" t="s">
        <v>124</v>
      </c>
      <c r="W636" s="116" t="s">
        <v>2685</v>
      </c>
      <c r="X636" s="117" t="s">
        <v>2686</v>
      </c>
      <c r="Y636" s="118" t="s">
        <v>2687</v>
      </c>
      <c r="Z636" s="119" t="s">
        <v>95</v>
      </c>
      <c r="AA636" s="120" t="str">
        <f t="shared" si="859"/>
        <v>Probabilidad</v>
      </c>
      <c r="AB636" s="121" t="s">
        <v>727</v>
      </c>
      <c r="AC636" s="121" t="s">
        <v>728</v>
      </c>
      <c r="AD636" s="122" t="str">
        <f t="shared" si="857"/>
        <v>40%</v>
      </c>
      <c r="AE636" s="121" t="s">
        <v>729</v>
      </c>
      <c r="AF636" s="121" t="s">
        <v>730</v>
      </c>
      <c r="AG636" s="121" t="s">
        <v>731</v>
      </c>
      <c r="AH636" s="123">
        <f t="shared" ref="AH636:AH640" si="876">IFERROR(IF(AND(AA635="Probabilidad",AA636="Probabilidad"),(AI635-(+AI635*AD636)),IF(AND(AA636="Probabilidad",AA635="Impacto"),(AI635-(+AI635*AD636)),IF(AA636="Impacto",AI635,""))),"")</f>
        <v>8.6399999999999991E-2</v>
      </c>
      <c r="AI636" s="122">
        <f t="shared" si="858"/>
        <v>8.6399999999999991E-2</v>
      </c>
      <c r="AJ636" s="387"/>
      <c r="AK636" s="388"/>
      <c r="AL636" s="124">
        <f t="shared" si="818"/>
        <v>0.2</v>
      </c>
      <c r="AM636" s="389"/>
      <c r="AN636" s="388"/>
      <c r="AO636" s="384"/>
      <c r="AP636" s="367"/>
      <c r="AQ636" s="120" t="s">
        <v>128</v>
      </c>
      <c r="AR636" s="134" t="s">
        <v>94</v>
      </c>
      <c r="AS636" s="134" t="s">
        <v>94</v>
      </c>
      <c r="AT636" s="134" t="s">
        <v>94</v>
      </c>
      <c r="AU636" s="134" t="s">
        <v>94</v>
      </c>
      <c r="AV636" s="371"/>
      <c r="AW636" s="142" t="s">
        <v>124</v>
      </c>
      <c r="AX636" s="253" t="s">
        <v>2866</v>
      </c>
      <c r="AY636" s="271" t="s">
        <v>3123</v>
      </c>
      <c r="AZ636" s="271" t="s">
        <v>3124</v>
      </c>
      <c r="BA636" s="143" t="s">
        <v>128</v>
      </c>
      <c r="BB636" s="258"/>
      <c r="BC636" s="58" t="s">
        <v>94</v>
      </c>
      <c r="BD636" s="58" t="s">
        <v>94</v>
      </c>
      <c r="BE636" s="373"/>
      <c r="BF636" s="526"/>
      <c r="BG636" s="526"/>
      <c r="BH636" s="131"/>
    </row>
    <row r="637" spans="1:1022" ht="116.25" customHeight="1">
      <c r="A637" s="430">
        <v>169</v>
      </c>
      <c r="B637" s="433" t="s">
        <v>712</v>
      </c>
      <c r="C637" s="433" t="s">
        <v>1763</v>
      </c>
      <c r="D637" s="433" t="s">
        <v>81</v>
      </c>
      <c r="E637" s="433" t="s">
        <v>1932</v>
      </c>
      <c r="F637" s="427"/>
      <c r="G637" s="367"/>
      <c r="H637" s="368"/>
      <c r="I637" s="425"/>
      <c r="J637" s="136" t="s">
        <v>749</v>
      </c>
      <c r="K637" s="137" t="s">
        <v>2688</v>
      </c>
      <c r="L637" s="425"/>
      <c r="M637" s="425"/>
      <c r="N637" s="426"/>
      <c r="O637" s="369"/>
      <c r="P637" s="391"/>
      <c r="Q637" s="385"/>
      <c r="R637" s="393"/>
      <c r="S637" s="394"/>
      <c r="T637" s="385"/>
      <c r="U637" s="404"/>
      <c r="V637" s="136" t="s">
        <v>131</v>
      </c>
      <c r="W637" s="116" t="s">
        <v>2689</v>
      </c>
      <c r="X637" s="117" t="s">
        <v>2690</v>
      </c>
      <c r="Y637" s="118" t="s">
        <v>2691</v>
      </c>
      <c r="Z637" s="119" t="s">
        <v>95</v>
      </c>
      <c r="AA637" s="120" t="str">
        <f t="shared" si="859"/>
        <v>Probabilidad</v>
      </c>
      <c r="AB637" s="121" t="s">
        <v>727</v>
      </c>
      <c r="AC637" s="121" t="s">
        <v>728</v>
      </c>
      <c r="AD637" s="122" t="str">
        <f t="shared" si="857"/>
        <v>40%</v>
      </c>
      <c r="AE637" s="121" t="s">
        <v>729</v>
      </c>
      <c r="AF637" s="121" t="s">
        <v>730</v>
      </c>
      <c r="AG637" s="121" t="s">
        <v>731</v>
      </c>
      <c r="AH637" s="123">
        <f t="shared" si="876"/>
        <v>5.183999999999999E-2</v>
      </c>
      <c r="AI637" s="122">
        <f t="shared" si="858"/>
        <v>5.183999999999999E-2</v>
      </c>
      <c r="AJ637" s="387"/>
      <c r="AK637" s="388"/>
      <c r="AL637" s="124">
        <f t="shared" si="818"/>
        <v>0.2</v>
      </c>
      <c r="AM637" s="389"/>
      <c r="AN637" s="388"/>
      <c r="AO637" s="384"/>
      <c r="AP637" s="367"/>
      <c r="AQ637" s="120" t="s">
        <v>136</v>
      </c>
      <c r="AR637" s="134" t="s">
        <v>94</v>
      </c>
      <c r="AS637" s="134" t="s">
        <v>94</v>
      </c>
      <c r="AT637" s="134" t="s">
        <v>94</v>
      </c>
      <c r="AU637" s="134" t="s">
        <v>94</v>
      </c>
      <c r="AV637" s="371"/>
      <c r="AW637" s="142" t="s">
        <v>131</v>
      </c>
      <c r="AX637" s="253" t="s">
        <v>2866</v>
      </c>
      <c r="AY637" s="271" t="s">
        <v>3125</v>
      </c>
      <c r="AZ637" s="271" t="s">
        <v>3126</v>
      </c>
      <c r="BA637" s="143" t="s">
        <v>136</v>
      </c>
      <c r="BB637" s="258"/>
      <c r="BC637" s="58" t="s">
        <v>94</v>
      </c>
      <c r="BD637" s="58" t="s">
        <v>94</v>
      </c>
      <c r="BE637" s="373"/>
      <c r="BF637" s="526"/>
      <c r="BG637" s="526"/>
      <c r="BH637" s="131"/>
    </row>
    <row r="638" spans="1:1022" ht="18.95" customHeight="1">
      <c r="A638" s="430">
        <v>169</v>
      </c>
      <c r="B638" s="433" t="s">
        <v>712</v>
      </c>
      <c r="C638" s="433" t="s">
        <v>1763</v>
      </c>
      <c r="D638" s="433" t="s">
        <v>81</v>
      </c>
      <c r="E638" s="433" t="s">
        <v>1932</v>
      </c>
      <c r="F638" s="427"/>
      <c r="G638" s="367"/>
      <c r="H638" s="368"/>
      <c r="I638" s="425"/>
      <c r="J638" s="136" t="s">
        <v>756</v>
      </c>
      <c r="K638" s="137"/>
      <c r="L638" s="425"/>
      <c r="M638" s="425"/>
      <c r="N638" s="426"/>
      <c r="O638" s="369"/>
      <c r="P638" s="391"/>
      <c r="Q638" s="385"/>
      <c r="R638" s="393"/>
      <c r="S638" s="394"/>
      <c r="T638" s="385"/>
      <c r="U638" s="404"/>
      <c r="V638" s="136" t="s">
        <v>139</v>
      </c>
      <c r="W638" s="116"/>
      <c r="X638" s="117"/>
      <c r="Y638" s="118"/>
      <c r="Z638" s="116"/>
      <c r="AA638" s="120" t="str">
        <f t="shared" si="859"/>
        <v/>
      </c>
      <c r="AB638" s="121"/>
      <c r="AC638" s="121"/>
      <c r="AD638" s="122" t="str">
        <f t="shared" si="857"/>
        <v/>
      </c>
      <c r="AE638" s="121"/>
      <c r="AF638" s="121"/>
      <c r="AG638" s="121"/>
      <c r="AH638" s="123" t="str">
        <f t="shared" si="876"/>
        <v/>
      </c>
      <c r="AI638" s="122" t="str">
        <f t="shared" si="858"/>
        <v/>
      </c>
      <c r="AJ638" s="387"/>
      <c r="AK638" s="388"/>
      <c r="AL638" s="124" t="str">
        <f t="shared" si="818"/>
        <v/>
      </c>
      <c r="AM638" s="389"/>
      <c r="AN638" s="388"/>
      <c r="AO638" s="384"/>
      <c r="AP638" s="367"/>
      <c r="AQ638" s="120" t="s">
        <v>145</v>
      </c>
      <c r="AR638" s="119"/>
      <c r="AS638" s="119"/>
      <c r="AT638" s="126"/>
      <c r="AU638" s="119"/>
      <c r="AV638" s="371"/>
      <c r="AW638" s="142" t="s">
        <v>139</v>
      </c>
      <c r="AX638" s="128"/>
      <c r="AY638" s="319"/>
      <c r="AZ638" s="319"/>
      <c r="BA638" s="143" t="s">
        <v>145</v>
      </c>
      <c r="BB638" s="128"/>
      <c r="BC638" s="128"/>
      <c r="BD638" s="128"/>
      <c r="BE638" s="373"/>
      <c r="BF638" s="526"/>
      <c r="BG638" s="526"/>
      <c r="BH638" s="131"/>
    </row>
    <row r="639" spans="1:1022" ht="18.95" customHeight="1">
      <c r="A639" s="430">
        <v>169</v>
      </c>
      <c r="B639" s="433" t="s">
        <v>712</v>
      </c>
      <c r="C639" s="433" t="s">
        <v>1763</v>
      </c>
      <c r="D639" s="433" t="s">
        <v>81</v>
      </c>
      <c r="E639" s="433" t="s">
        <v>1932</v>
      </c>
      <c r="F639" s="427"/>
      <c r="G639" s="367"/>
      <c r="H639" s="368"/>
      <c r="I639" s="425"/>
      <c r="J639" s="136" t="s">
        <v>757</v>
      </c>
      <c r="K639" s="137"/>
      <c r="L639" s="425"/>
      <c r="M639" s="425"/>
      <c r="N639" s="426"/>
      <c r="O639" s="369"/>
      <c r="P639" s="391"/>
      <c r="Q639" s="385"/>
      <c r="R639" s="393"/>
      <c r="S639" s="394"/>
      <c r="T639" s="385"/>
      <c r="U639" s="404"/>
      <c r="V639" s="136" t="s">
        <v>150</v>
      </c>
      <c r="W639" s="116"/>
      <c r="X639" s="117"/>
      <c r="Y639" s="118"/>
      <c r="Z639" s="116"/>
      <c r="AA639" s="120" t="str">
        <f t="shared" si="859"/>
        <v/>
      </c>
      <c r="AB639" s="121"/>
      <c r="AC639" s="121"/>
      <c r="AD639" s="122" t="str">
        <f t="shared" si="857"/>
        <v/>
      </c>
      <c r="AE639" s="121"/>
      <c r="AF639" s="121"/>
      <c r="AG639" s="121"/>
      <c r="AH639" s="123" t="str">
        <f t="shared" si="876"/>
        <v/>
      </c>
      <c r="AI639" s="122" t="str">
        <f t="shared" si="858"/>
        <v/>
      </c>
      <c r="AJ639" s="387"/>
      <c r="AK639" s="388"/>
      <c r="AL639" s="124" t="str">
        <f t="shared" si="818"/>
        <v/>
      </c>
      <c r="AM639" s="389"/>
      <c r="AN639" s="388"/>
      <c r="AO639" s="384"/>
      <c r="AP639" s="367"/>
      <c r="AQ639" s="120" t="s">
        <v>155</v>
      </c>
      <c r="AR639" s="119"/>
      <c r="AS639" s="119"/>
      <c r="AT639" s="126"/>
      <c r="AU639" s="119"/>
      <c r="AV639" s="371"/>
      <c r="AW639" s="142" t="s">
        <v>150</v>
      </c>
      <c r="AX639" s="128"/>
      <c r="AY639" s="319"/>
      <c r="AZ639" s="319"/>
      <c r="BA639" s="143" t="s">
        <v>155</v>
      </c>
      <c r="BB639" s="128"/>
      <c r="BC639" s="128"/>
      <c r="BD639" s="128"/>
      <c r="BE639" s="373"/>
      <c r="BF639" s="526"/>
      <c r="BG639" s="526"/>
      <c r="BH639" s="131"/>
    </row>
    <row r="640" spans="1:1022" ht="23.1" customHeight="1">
      <c r="A640" s="431">
        <v>169</v>
      </c>
      <c r="B640" s="434" t="s">
        <v>712</v>
      </c>
      <c r="C640" s="434" t="s">
        <v>1763</v>
      </c>
      <c r="D640" s="434" t="s">
        <v>81</v>
      </c>
      <c r="E640" s="434" t="s">
        <v>1932</v>
      </c>
      <c r="F640" s="427"/>
      <c r="G640" s="367"/>
      <c r="H640" s="368"/>
      <c r="I640" s="425"/>
      <c r="J640" s="136" t="s">
        <v>758</v>
      </c>
      <c r="K640" s="137"/>
      <c r="L640" s="425"/>
      <c r="M640" s="425"/>
      <c r="N640" s="426"/>
      <c r="O640" s="369"/>
      <c r="P640" s="392"/>
      <c r="Q640" s="385"/>
      <c r="R640" s="393"/>
      <c r="S640" s="394"/>
      <c r="T640" s="385"/>
      <c r="U640" s="405"/>
      <c r="V640" s="136" t="s">
        <v>161</v>
      </c>
      <c r="W640" s="116"/>
      <c r="X640" s="117"/>
      <c r="Y640" s="118"/>
      <c r="Z640" s="116"/>
      <c r="AA640" s="120" t="str">
        <f t="shared" si="859"/>
        <v/>
      </c>
      <c r="AB640" s="121"/>
      <c r="AC640" s="121"/>
      <c r="AD640" s="122" t="str">
        <f t="shared" si="857"/>
        <v/>
      </c>
      <c r="AE640" s="121"/>
      <c r="AF640" s="121"/>
      <c r="AG640" s="121"/>
      <c r="AH640" s="123" t="str">
        <f t="shared" si="876"/>
        <v/>
      </c>
      <c r="AI640" s="122" t="str">
        <f t="shared" si="858"/>
        <v/>
      </c>
      <c r="AJ640" s="387"/>
      <c r="AK640" s="388"/>
      <c r="AL640" s="124" t="str">
        <f t="shared" si="818"/>
        <v/>
      </c>
      <c r="AM640" s="389"/>
      <c r="AN640" s="388"/>
      <c r="AO640" s="384"/>
      <c r="AP640" s="367"/>
      <c r="AQ640" s="120" t="s">
        <v>162</v>
      </c>
      <c r="AR640" s="119"/>
      <c r="AS640" s="119"/>
      <c r="AT640" s="126"/>
      <c r="AU640" s="119"/>
      <c r="AV640" s="372"/>
      <c r="AW640" s="142" t="s">
        <v>161</v>
      </c>
      <c r="AX640" s="128"/>
      <c r="AY640" s="319"/>
      <c r="AZ640" s="319"/>
      <c r="BA640" s="143" t="s">
        <v>162</v>
      </c>
      <c r="BB640" s="128"/>
      <c r="BC640" s="128"/>
      <c r="BD640" s="128"/>
      <c r="BE640" s="373"/>
      <c r="BF640" s="526"/>
      <c r="BG640" s="526"/>
      <c r="BH640" s="131"/>
    </row>
    <row r="641" spans="1:1022" s="144" customFormat="1" ht="69.95" customHeight="1">
      <c r="A641" s="429">
        <v>170</v>
      </c>
      <c r="B641" s="432" t="s">
        <v>712</v>
      </c>
      <c r="C641" s="367" t="s">
        <v>1763</v>
      </c>
      <c r="D641" s="432" t="s">
        <v>81</v>
      </c>
      <c r="E641" s="432" t="s">
        <v>1932</v>
      </c>
      <c r="F641" s="427" t="s">
        <v>1933</v>
      </c>
      <c r="G641" s="530" t="s">
        <v>2692</v>
      </c>
      <c r="H641" s="368" t="str">
        <f>IF(B641="Seguridad_Información","Posibilidad de "&amp;C641&amp;"con "&amp;M641&amp;" "&amp;"por"&amp;" "&amp;I641&amp;" "&amp;"debido a"&amp;" "&amp;L641,"Posibilidad de"&amp;" "&amp;M641&amp;" "&amp;"por"&amp;" "&amp;I641&amp;" debido a"&amp;" "&amp;L641)</f>
        <v>Posibilidad de Afectación Económica por  presencia de enfermedad laboral en los trabajadores por exposición a peligros debido a inadecuada o inoportuna identificación de los peligros, valoración del riesgo y ejecución de controles</v>
      </c>
      <c r="I641" s="425" t="s">
        <v>2693</v>
      </c>
      <c r="J641" s="136" t="s">
        <v>717</v>
      </c>
      <c r="K641" s="137" t="s">
        <v>1965</v>
      </c>
      <c r="L641" s="425" t="s">
        <v>2675</v>
      </c>
      <c r="M641" s="425" t="s">
        <v>720</v>
      </c>
      <c r="N641" s="426" t="s">
        <v>2694</v>
      </c>
      <c r="O641" s="369" t="s">
        <v>848</v>
      </c>
      <c r="P641" s="390" t="str">
        <f>IF(OR($O641=[3]Tabla_Probabilidad!$D$30,$O641=[3]Tabla_Probabilidad!$D$32,$O641=[3]Tabla_Probabilidad!$J$32),"Muy Baja",IF(OR($O641=[3]Tabla_Probabilidad!$E$30,$O641=[3]Tabla_Probabilidad!$E$32,$O641=[3]Tabla_Probabilidad!$K$32),"Baja",IF(OR($O641=[3]Tabla_Probabilidad!$F$30,$O641=[3]Tabla_Probabilidad!$F$32,$O641=[3]Tabla_Probabilidad!$L$32),"Media",IF(OR($O641=[3]Tabla_Probabilidad!$G$30,$O641=[3]Tabla_Probabilidad!$G$32,$O641=[3]Tabla_Probabilidad!$M$32),"Alta",IF(OR($O641=[3]Tabla_Probabilidad!$H$30,$O641=[3]Tabla_Probabilidad!$H$32,$O641=[3]Tabla_Probabilidad!$N$32),"Muy Alta","")))))</f>
        <v>Muy Baja</v>
      </c>
      <c r="Q641" s="385">
        <f t="shared" ref="Q641" si="877">IF(P641="","",IF(P641="Muy Baja",0.2,IF(P641="Baja",0.4,IF(P641="Media",0.6,IF(P641="Alta",0.8,IF(P641="Muy Alta",1,))))))</f>
        <v>0.2</v>
      </c>
      <c r="R641" s="393" t="s">
        <v>1139</v>
      </c>
      <c r="S641" s="394" t="str">
        <f>IF(OR($R641=[3]Tabla_Impacto!$D$24,$R641=[3]Tabla_Impacto!$D$27,$R641=[3]Tabla_Impacto!$J$24,$R641=[3]Tabla_Impacto!$P$26,$R641=[3]Tabla_Impacto!$V$26,$R641=[3]Tabla_Impacto!$AB$26),"Leve",IF(OR($R641=[3]Tabla_Impacto!$E$24,$R641=[3]Tabla_Impacto!$E$27,$R641=[3]Tabla_Impacto!$K$24,$R641=[3]Tabla_Impacto!$Q$26,$R641=[3]Tabla_Impacto!$W$26,$R641=[3]Tabla_Impacto!$AC$26),"Menor",IF(OR($R641=[3]Tabla_Impacto!$F$24,$R641=[3]Tabla_Impacto!$F$27,$R641=[3]Tabla_Impacto!$L$24,$R641=[3]Tabla_Impacto!$R$26,$R641=[3]Tabla_Impacto!$X$26,$R641=[3]Tabla_Impacto!$AD$26),"Moderado",IF(OR($R641=[3]Tabla_Impacto!$G$24,$R641=[3]Tabla_Impacto!$G$27,$R641=[3]Tabla_Impacto!$M$24,$R641=[3]Tabla_Impacto!$S$26,$R641=[3]Tabla_Impacto!$Y$26,$R641=[3]Tabla_Impacto!$AE$26),"Mayor",IF(OR($R641=[3]Tabla_Impacto!$H$24,$R641=[3]Tabla_Impacto!$H$27,$R641=[3]Tabla_Impacto!$N$24,$R641=[3]Tabla_Impacto!$T$26,$R641=[3]Tabla_Impacto!$Z$26,$R641=[3]Tabla_Impacto!$AF$26),"Catastrófico","")))))</f>
        <v>Moderado</v>
      </c>
      <c r="T641" s="385">
        <f t="shared" ref="T641" si="878">IF(S641="","",IF(S641="Leve",0.2,IF(S641="Menor",0.4,IF(S641="Moderado",0.6,IF(S641="Mayor",0.8,IF(S641="Catastrófico",1,))))))</f>
        <v>0.6</v>
      </c>
      <c r="U641" s="386" t="str">
        <f t="shared" ref="U641" si="879">IF(OR(AND(P641="Muy Baja",S641="Leve"),AND(P641="Muy Baja",S641="Menor"),AND(P641="Baja",S641="Leve")),"Bajo",IF(OR(AND(P641="Muy baja",S641="Moderado"),AND(P641="Baja",S641="Menor"),AND(P641="Baja",S641="Moderado"),AND(P641="Media",S641="Leve"),AND(P641="Media",S641="Menor"),AND(P641="Media",S641="Moderado"),AND(P641="Alta",S641="Leve"),AND(P641="Alta",S641="Menor")),"Moderado",IF(OR(AND(P641="Muy Baja",S641="Mayor"),AND(P641="Baja",S641="Mayor"),AND(P641="Media",S641="Mayor"),AND(P641="Alta",S641="Moderado"),AND(P641="Alta",S641="Mayor"),AND(P641="Muy Alta",S641="Leve"),AND(P641="Muy Alta",S641="Menor"),AND(P641="Muy Alta",S641="Moderado"),AND(P641="Muy Alta",S641="Mayor")),"Alto",IF(OR(AND(P641="Muy Baja",S641="Catastrófico"),AND(P641="Baja",S641="Catastrófico"),AND(P641="Media",S641="Catastrófico"),AND(P641="Alta",S641="Catastrófico"),AND(P641="Muy Alta",S641="Catastrófico")),"Extremo",""))))</f>
        <v>Moderado</v>
      </c>
      <c r="V641" s="136" t="s">
        <v>91</v>
      </c>
      <c r="W641" s="116" t="s">
        <v>2677</v>
      </c>
      <c r="X641" s="117" t="s">
        <v>2678</v>
      </c>
      <c r="Y641" s="118" t="s">
        <v>2695</v>
      </c>
      <c r="Z641" s="119" t="s">
        <v>95</v>
      </c>
      <c r="AA641" s="120" t="str">
        <f t="shared" si="859"/>
        <v>Probabilidad</v>
      </c>
      <c r="AB641" s="121" t="s">
        <v>727</v>
      </c>
      <c r="AC641" s="121" t="s">
        <v>728</v>
      </c>
      <c r="AD641" s="122" t="str">
        <f t="shared" si="857"/>
        <v>40%</v>
      </c>
      <c r="AE641" s="121" t="s">
        <v>729</v>
      </c>
      <c r="AF641" s="121" t="s">
        <v>730</v>
      </c>
      <c r="AG641" s="121" t="s">
        <v>731</v>
      </c>
      <c r="AH641" s="123">
        <f>IFERROR(IF(AA641="Probabilidad",(Q641-(+Q641*AD641)),IF(AA641="Impacto",Q641,"")),"")</f>
        <v>0.12</v>
      </c>
      <c r="AI641" s="122">
        <f t="shared" si="858"/>
        <v>0.12</v>
      </c>
      <c r="AJ641" s="387" t="str">
        <f t="shared" ref="AJ641" si="880">IFERROR(IF(AK641="","",IF(AK641&lt;=0.2,"Muy Baja",IF(AK641&lt;=0.4,"Baja",IF(AK641&lt;=0.6,"Media",IF(AK641&lt;=0.8,"Alta","Muy Alta"))))),"")</f>
        <v>Muy Baja</v>
      </c>
      <c r="AK641" s="388">
        <f t="shared" ref="AK641" si="881">IFERROR(LOOKUP(MAX(AI641:AI647)+1,(AI641:AI647)),"")</f>
        <v>2.5919999999999995E-2</v>
      </c>
      <c r="AL641" s="124">
        <f>IFERROR(IF(AA641="Impacto",(T641-(+T641*AD641)),IF(AA641="Probabilidad",T641,"")),"")</f>
        <v>0.6</v>
      </c>
      <c r="AM641" s="389" t="str">
        <f t="shared" ref="AM641" si="882">IFERROR(IF(AN641="","",IF(AN641&lt;=0.2,"Leve",IF(AN641&lt;=0.4,"Menor",IF(AN641&lt;=0.6,"Moderado",IF(AN641&lt;=0.8,"Mayor","Catastrófico"))))),"")</f>
        <v>Moderado</v>
      </c>
      <c r="AN641" s="388">
        <f t="shared" ref="AN641" si="883">IFERROR(LOOKUP(MAX(AL641:AL647)+1,(AL641:AL647)),"")</f>
        <v>0.6</v>
      </c>
      <c r="AO641" s="384" t="str">
        <f t="shared" ref="AO641" si="884">IFERROR(IF(OR(AND(AJ641="Muy Baja",AM641="Leve"),AND(AJ641="Muy Baja",AM641="Menor"),AND(AJ641="Baja",AM641="Leve")),"Bajo",IF(OR(AND(AJ641="Muy baja",AM641="Moderado"),AND(AJ641="Baja",AM641="Menor"),AND(AJ641="Baja",AM641="Moderado"),AND(AJ641="Media",AM641="Leve"),AND(AJ641="Media",AM641="Menor"),AND(AJ641="Media",AM641="Moderado"),AND(AJ641="Alta",AM641="Leve"),AND(AJ641="Alta",AM641="Menor")),"Moderado",IF(OR(AND(AJ641="Muy Baja",AM641="Mayor"),AND(AJ641="Baja",AM641="Mayor"),AND(AJ641="Media",AM641="Mayor"),AND(AJ641="Alta",AM641="Moderado"),AND(AJ641="Alta",AM641="Mayor"),AND(AJ641="Muy Alta",AM641="Leve"),AND(AJ641="Muy Alta",AM641="Menor"),AND(AJ641="Muy Alta",AM641="Moderado"),AND(AJ641="Muy Alta",AM641="Mayor")),"Alto",IF(OR(AND(AJ641="Muy Baja",AM641="Catastrófico"),AND(AJ641="Baja",AM641="Catastrófico"),AND(AJ641="Media",AM641="Catastrófico"),AND(AJ641="Alta",AM641="Catastrófico"),AND(AJ641="Muy Alta",AM641="Catastrófico")),"Extremo","")))),"")</f>
        <v>Moderado</v>
      </c>
      <c r="AP641" s="367" t="s">
        <v>104</v>
      </c>
      <c r="AQ641" s="120" t="s">
        <v>105</v>
      </c>
      <c r="AR641" s="119" t="s">
        <v>2696</v>
      </c>
      <c r="AS641" s="119" t="s">
        <v>95</v>
      </c>
      <c r="AT641" s="126" t="s">
        <v>2697</v>
      </c>
      <c r="AU641" s="127" t="s">
        <v>733</v>
      </c>
      <c r="AV641" s="370" t="s">
        <v>2698</v>
      </c>
      <c r="AW641" s="142" t="s">
        <v>91</v>
      </c>
      <c r="AX641" s="253" t="s">
        <v>2866</v>
      </c>
      <c r="AY641" s="271" t="s">
        <v>3119</v>
      </c>
      <c r="AZ641" s="271" t="s">
        <v>3120</v>
      </c>
      <c r="BA641" s="143" t="s">
        <v>105</v>
      </c>
      <c r="BB641" s="253" t="s">
        <v>2866</v>
      </c>
      <c r="BC641" s="271" t="s">
        <v>3225</v>
      </c>
      <c r="BD641" s="271" t="s">
        <v>3225</v>
      </c>
      <c r="BE641" s="373" t="s">
        <v>2891</v>
      </c>
      <c r="BF641" s="526" t="s">
        <v>3272</v>
      </c>
      <c r="BG641" s="526" t="s">
        <v>3273</v>
      </c>
      <c r="BH641" s="131"/>
      <c r="BI641" s="90"/>
      <c r="BJ641" s="90"/>
      <c r="BK641" s="90"/>
      <c r="BL641" s="90"/>
      <c r="BM641" s="90"/>
      <c r="BN641" s="90"/>
      <c r="BO641" s="90"/>
      <c r="BP641" s="90"/>
      <c r="BQ641" s="90"/>
      <c r="BR641" s="90"/>
      <c r="BS641" s="90"/>
      <c r="BT641" s="90"/>
      <c r="BU641" s="90"/>
      <c r="BV641" s="90"/>
      <c r="BW641" s="90"/>
      <c r="BX641" s="90"/>
      <c r="BY641" s="90"/>
      <c r="BZ641" s="90"/>
      <c r="CA641" s="90"/>
      <c r="CB641" s="90"/>
      <c r="CC641" s="90"/>
      <c r="CD641" s="90"/>
      <c r="CE641" s="90"/>
      <c r="CF641" s="90"/>
      <c r="CG641" s="90"/>
      <c r="CH641" s="90"/>
      <c r="CI641" s="90"/>
      <c r="CJ641" s="90"/>
      <c r="CK641" s="90"/>
      <c r="CL641" s="90"/>
      <c r="CM641" s="90"/>
      <c r="CN641" s="90"/>
      <c r="CO641" s="90"/>
      <c r="CP641" s="90"/>
      <c r="CQ641" s="90"/>
      <c r="CR641" s="90"/>
      <c r="CS641" s="90"/>
      <c r="CT641" s="90"/>
      <c r="CU641" s="90"/>
      <c r="CV641" s="90"/>
      <c r="CW641" s="90"/>
      <c r="CX641" s="90"/>
      <c r="CY641" s="90"/>
      <c r="CZ641" s="90"/>
      <c r="DA641" s="90"/>
      <c r="DB641" s="90"/>
      <c r="DC641" s="90"/>
      <c r="DD641" s="90"/>
      <c r="DE641" s="90"/>
      <c r="DF641" s="90"/>
      <c r="DG641" s="90"/>
      <c r="DH641" s="90"/>
      <c r="DI641" s="90"/>
      <c r="DJ641" s="90"/>
      <c r="DK641" s="90"/>
      <c r="DL641" s="90"/>
      <c r="DM641" s="90"/>
      <c r="DN641" s="90"/>
      <c r="DO641" s="90"/>
      <c r="DP641" s="90"/>
      <c r="DQ641" s="90"/>
      <c r="DR641" s="90"/>
      <c r="DS641" s="90"/>
      <c r="DT641" s="90"/>
      <c r="DU641" s="90"/>
      <c r="DV641" s="90"/>
      <c r="DW641" s="90"/>
      <c r="DX641" s="90"/>
      <c r="DY641" s="90"/>
      <c r="DZ641" s="90"/>
      <c r="EA641" s="90"/>
      <c r="EB641" s="90"/>
      <c r="EC641" s="90"/>
      <c r="ED641" s="90"/>
      <c r="EE641" s="90"/>
      <c r="EF641" s="90"/>
      <c r="EG641" s="90"/>
      <c r="EH641" s="90"/>
      <c r="EI641" s="90"/>
      <c r="EJ641" s="90"/>
      <c r="EK641" s="90"/>
      <c r="EL641" s="90"/>
      <c r="EM641" s="90"/>
      <c r="EN641" s="90"/>
      <c r="EO641" s="90"/>
      <c r="EP641" s="90"/>
      <c r="EQ641" s="90"/>
      <c r="ER641" s="90"/>
      <c r="ES641" s="90"/>
      <c r="ET641" s="90"/>
      <c r="EU641" s="90"/>
      <c r="EV641" s="90"/>
      <c r="EW641" s="90"/>
      <c r="EX641" s="90"/>
      <c r="EY641" s="90"/>
      <c r="EZ641" s="90"/>
      <c r="FA641" s="90"/>
      <c r="FB641" s="90"/>
      <c r="FC641" s="90"/>
      <c r="FD641" s="90"/>
      <c r="FE641" s="90"/>
      <c r="FF641" s="90"/>
      <c r="FG641" s="90"/>
      <c r="FH641" s="90"/>
      <c r="FI641" s="90"/>
      <c r="FJ641" s="90"/>
      <c r="FK641" s="90"/>
      <c r="FL641" s="90"/>
      <c r="FM641" s="90"/>
      <c r="FN641" s="90"/>
      <c r="FO641" s="90"/>
      <c r="FP641" s="90"/>
      <c r="FQ641" s="90"/>
      <c r="FR641" s="90"/>
      <c r="FS641" s="90"/>
      <c r="FT641" s="90"/>
      <c r="FU641" s="90"/>
      <c r="FV641" s="90"/>
      <c r="FW641" s="90"/>
      <c r="FX641" s="90"/>
      <c r="FY641" s="90"/>
      <c r="FZ641" s="90"/>
      <c r="GA641" s="90"/>
      <c r="GB641" s="90"/>
      <c r="GC641" s="90"/>
      <c r="GD641" s="90"/>
      <c r="GE641" s="90"/>
      <c r="GF641" s="90"/>
      <c r="GG641" s="90"/>
      <c r="GH641" s="90"/>
      <c r="GI641" s="90"/>
      <c r="GJ641" s="90"/>
      <c r="GK641" s="90"/>
      <c r="GL641" s="90"/>
      <c r="GM641" s="90"/>
      <c r="GN641" s="90"/>
      <c r="GO641" s="90"/>
      <c r="GP641" s="90"/>
      <c r="GQ641" s="90"/>
      <c r="GR641" s="90"/>
      <c r="GS641" s="90"/>
      <c r="GT641" s="90"/>
      <c r="GU641" s="90"/>
      <c r="GV641" s="90"/>
      <c r="GW641" s="90"/>
      <c r="GX641" s="90"/>
      <c r="GY641" s="90"/>
      <c r="GZ641" s="90"/>
      <c r="HA641" s="90"/>
      <c r="HB641" s="90"/>
      <c r="HC641" s="90"/>
      <c r="HD641" s="90"/>
      <c r="HE641" s="90"/>
      <c r="HF641" s="90"/>
      <c r="HG641" s="90"/>
      <c r="HH641" s="90"/>
      <c r="HI641" s="90"/>
      <c r="HJ641" s="90"/>
      <c r="HK641" s="90"/>
      <c r="HL641" s="90"/>
      <c r="HM641" s="90"/>
      <c r="HN641" s="90"/>
      <c r="HO641" s="90"/>
      <c r="HP641" s="90"/>
      <c r="HQ641" s="90"/>
      <c r="HR641" s="90"/>
      <c r="HS641" s="90"/>
      <c r="HT641" s="90"/>
      <c r="HU641" s="90"/>
      <c r="HV641" s="90"/>
      <c r="HW641" s="90"/>
      <c r="HX641" s="90"/>
      <c r="HY641" s="90"/>
      <c r="HZ641" s="90"/>
      <c r="IA641" s="90"/>
      <c r="IB641" s="90"/>
      <c r="IC641" s="90"/>
      <c r="ID641" s="90"/>
      <c r="IE641" s="90"/>
      <c r="IF641" s="90"/>
      <c r="IG641" s="90"/>
      <c r="IH641" s="90"/>
      <c r="II641" s="90"/>
      <c r="IJ641" s="90"/>
      <c r="IK641" s="90"/>
      <c r="IL641" s="90"/>
      <c r="IM641" s="90"/>
      <c r="IN641" s="90"/>
      <c r="IO641" s="90"/>
      <c r="IP641" s="90"/>
      <c r="IQ641" s="90"/>
      <c r="IR641" s="90"/>
      <c r="IS641" s="90"/>
      <c r="IT641" s="90"/>
      <c r="IU641" s="90"/>
      <c r="IV641" s="90"/>
      <c r="IW641" s="90"/>
      <c r="IX641" s="90"/>
      <c r="IY641" s="90"/>
      <c r="IZ641" s="90"/>
      <c r="JA641" s="90"/>
      <c r="JB641" s="90"/>
      <c r="JC641" s="90"/>
      <c r="JD641" s="90"/>
      <c r="JE641" s="90"/>
      <c r="JF641" s="90"/>
      <c r="JG641" s="90"/>
      <c r="JH641" s="90"/>
      <c r="JI641" s="90"/>
      <c r="JJ641" s="90"/>
      <c r="JK641" s="90"/>
      <c r="JL641" s="90"/>
      <c r="JM641" s="90"/>
      <c r="JN641" s="90"/>
      <c r="JO641" s="90"/>
      <c r="JP641" s="90"/>
      <c r="JQ641" s="90"/>
      <c r="JR641" s="90"/>
      <c r="JS641" s="90"/>
      <c r="JT641" s="90"/>
      <c r="JU641" s="90"/>
      <c r="JV641" s="90"/>
      <c r="JW641" s="90"/>
      <c r="JX641" s="90"/>
      <c r="JY641" s="90"/>
      <c r="JZ641" s="90"/>
      <c r="KA641" s="90"/>
      <c r="KB641" s="90"/>
      <c r="KC641" s="90"/>
      <c r="KD641" s="90"/>
      <c r="KE641" s="90"/>
      <c r="KF641" s="90"/>
      <c r="KG641" s="90"/>
      <c r="KH641" s="90"/>
      <c r="KI641" s="90"/>
      <c r="KJ641" s="90"/>
      <c r="KK641" s="90"/>
      <c r="KL641" s="90"/>
      <c r="KM641" s="90"/>
      <c r="KN641" s="90"/>
      <c r="KO641" s="90"/>
      <c r="KP641" s="90"/>
      <c r="KQ641" s="90"/>
      <c r="KR641" s="90"/>
      <c r="KS641" s="90"/>
      <c r="KT641" s="90"/>
      <c r="KU641" s="90"/>
      <c r="KV641" s="90"/>
      <c r="KW641" s="90"/>
      <c r="KX641" s="90"/>
      <c r="KY641" s="90"/>
      <c r="KZ641" s="90"/>
      <c r="LA641" s="90"/>
      <c r="LB641" s="90"/>
      <c r="LC641" s="90"/>
      <c r="LD641" s="90"/>
      <c r="LE641" s="90"/>
      <c r="LF641" s="90"/>
      <c r="LG641" s="90"/>
      <c r="LH641" s="90"/>
      <c r="LI641" s="90"/>
      <c r="LJ641" s="90"/>
      <c r="LK641" s="90"/>
      <c r="LL641" s="90"/>
      <c r="LM641" s="90"/>
      <c r="LN641" s="90"/>
      <c r="LO641" s="90"/>
      <c r="LP641" s="90"/>
      <c r="LQ641" s="90"/>
      <c r="LR641" s="90"/>
      <c r="LS641" s="90"/>
      <c r="LT641" s="90"/>
      <c r="LU641" s="90"/>
      <c r="LV641" s="90"/>
      <c r="LW641" s="90"/>
      <c r="LX641" s="90"/>
      <c r="LY641" s="90"/>
      <c r="LZ641" s="90"/>
      <c r="MA641" s="90"/>
      <c r="MB641" s="90"/>
      <c r="MC641" s="90"/>
      <c r="MD641" s="90"/>
      <c r="ME641" s="90"/>
      <c r="MF641" s="90"/>
      <c r="MG641" s="90"/>
      <c r="MH641" s="90"/>
      <c r="MI641" s="90"/>
      <c r="MJ641" s="90"/>
      <c r="MK641" s="90"/>
      <c r="ML641" s="90"/>
      <c r="MM641" s="90"/>
      <c r="MN641" s="90"/>
      <c r="MO641" s="90"/>
      <c r="MP641" s="90"/>
      <c r="MQ641" s="90"/>
      <c r="MR641" s="90"/>
      <c r="MS641" s="90"/>
      <c r="MT641" s="90"/>
      <c r="MU641" s="90"/>
      <c r="MV641" s="90"/>
      <c r="MW641" s="90"/>
      <c r="MX641" s="90"/>
      <c r="MY641" s="90"/>
      <c r="MZ641" s="90"/>
      <c r="NA641" s="90"/>
      <c r="NB641" s="90"/>
      <c r="NC641" s="90"/>
      <c r="ND641" s="90"/>
      <c r="NE641" s="90"/>
      <c r="NF641" s="90"/>
      <c r="NG641" s="90"/>
      <c r="NH641" s="90"/>
      <c r="NI641" s="90"/>
      <c r="NJ641" s="90"/>
      <c r="NK641" s="90"/>
      <c r="NL641" s="90"/>
      <c r="NM641" s="90"/>
      <c r="NN641" s="90"/>
      <c r="NO641" s="90"/>
      <c r="NP641" s="90"/>
      <c r="NQ641" s="90"/>
      <c r="NR641" s="90"/>
      <c r="NS641" s="90"/>
      <c r="NT641" s="90"/>
      <c r="NU641" s="90"/>
      <c r="NV641" s="90"/>
      <c r="NW641" s="90"/>
      <c r="NX641" s="90"/>
      <c r="NY641" s="90"/>
      <c r="NZ641" s="90"/>
      <c r="OA641" s="90"/>
      <c r="OB641" s="90"/>
      <c r="OC641" s="90"/>
      <c r="OD641" s="90"/>
      <c r="OE641" s="90"/>
      <c r="OF641" s="90"/>
      <c r="OG641" s="90"/>
      <c r="OH641" s="90"/>
      <c r="OI641" s="90"/>
      <c r="OJ641" s="90"/>
      <c r="OK641" s="90"/>
      <c r="OL641" s="90"/>
      <c r="OM641" s="90"/>
      <c r="ON641" s="90"/>
      <c r="OO641" s="90"/>
      <c r="OP641" s="90"/>
      <c r="OQ641" s="90"/>
      <c r="OR641" s="90"/>
      <c r="OS641" s="90"/>
      <c r="OT641" s="90"/>
      <c r="OU641" s="90"/>
      <c r="OV641" s="90"/>
      <c r="OW641" s="90"/>
      <c r="OX641" s="90"/>
      <c r="OY641" s="90"/>
      <c r="OZ641" s="90"/>
      <c r="PA641" s="90"/>
      <c r="PB641" s="90"/>
      <c r="PC641" s="90"/>
      <c r="PD641" s="90"/>
      <c r="PE641" s="90"/>
      <c r="PF641" s="90"/>
      <c r="PG641" s="90"/>
      <c r="PH641" s="90"/>
      <c r="PI641" s="90"/>
      <c r="PJ641" s="90"/>
      <c r="PK641" s="90"/>
      <c r="PL641" s="90"/>
      <c r="PM641" s="90"/>
      <c r="PN641" s="90"/>
      <c r="PO641" s="90"/>
      <c r="PP641" s="90"/>
      <c r="PQ641" s="90"/>
      <c r="PR641" s="90"/>
      <c r="PS641" s="90"/>
      <c r="PT641" s="90"/>
      <c r="PU641" s="90"/>
      <c r="PV641" s="90"/>
      <c r="PW641" s="90"/>
      <c r="PX641" s="90"/>
      <c r="PY641" s="90"/>
      <c r="PZ641" s="90"/>
      <c r="QA641" s="90"/>
      <c r="QB641" s="90"/>
      <c r="QC641" s="90"/>
      <c r="QD641" s="90"/>
      <c r="QE641" s="90"/>
      <c r="QF641" s="90"/>
      <c r="QG641" s="90"/>
      <c r="QH641" s="90"/>
      <c r="QI641" s="90"/>
      <c r="QJ641" s="90"/>
      <c r="QK641" s="90"/>
      <c r="QL641" s="90"/>
      <c r="QM641" s="90"/>
      <c r="QN641" s="90"/>
      <c r="QO641" s="90"/>
      <c r="QP641" s="90"/>
      <c r="QQ641" s="90"/>
      <c r="QR641" s="90"/>
      <c r="QS641" s="90"/>
      <c r="QT641" s="90"/>
      <c r="QU641" s="90"/>
      <c r="QV641" s="90"/>
      <c r="QW641" s="90"/>
      <c r="QX641" s="90"/>
      <c r="QY641" s="90"/>
      <c r="QZ641" s="90"/>
      <c r="RA641" s="90"/>
      <c r="RB641" s="90"/>
      <c r="RC641" s="90"/>
      <c r="RD641" s="90"/>
      <c r="RE641" s="90"/>
      <c r="RF641" s="90"/>
      <c r="RG641" s="90"/>
      <c r="RH641" s="90"/>
      <c r="RI641" s="90"/>
      <c r="RJ641" s="90"/>
      <c r="RK641" s="90"/>
      <c r="RL641" s="90"/>
      <c r="RM641" s="90"/>
      <c r="RN641" s="90"/>
      <c r="RO641" s="90"/>
      <c r="RP641" s="90"/>
      <c r="RQ641" s="90"/>
      <c r="RR641" s="90"/>
      <c r="RS641" s="90"/>
      <c r="RT641" s="90"/>
      <c r="RU641" s="90"/>
      <c r="RV641" s="90"/>
      <c r="RW641" s="90"/>
      <c r="RX641" s="90"/>
      <c r="RY641" s="90"/>
      <c r="RZ641" s="90"/>
      <c r="SA641" s="90"/>
      <c r="SB641" s="90"/>
      <c r="SC641" s="90"/>
      <c r="SD641" s="90"/>
      <c r="SE641" s="90"/>
      <c r="SF641" s="90"/>
      <c r="SG641" s="90"/>
      <c r="SH641" s="90"/>
      <c r="SI641" s="90"/>
      <c r="SJ641" s="90"/>
      <c r="SK641" s="90"/>
      <c r="SL641" s="90"/>
      <c r="SM641" s="90"/>
      <c r="SN641" s="90"/>
      <c r="SO641" s="90"/>
      <c r="SP641" s="90"/>
      <c r="SQ641" s="90"/>
      <c r="SR641" s="90"/>
      <c r="SS641" s="90"/>
      <c r="ST641" s="90"/>
      <c r="SU641" s="90"/>
      <c r="SV641" s="90"/>
      <c r="SW641" s="90"/>
      <c r="SX641" s="90"/>
      <c r="SY641" s="90"/>
      <c r="SZ641" s="90"/>
      <c r="TA641" s="90"/>
      <c r="TB641" s="90"/>
      <c r="TC641" s="90"/>
      <c r="TD641" s="90"/>
      <c r="TE641" s="90"/>
      <c r="TF641" s="90"/>
      <c r="TG641" s="90"/>
      <c r="TH641" s="90"/>
      <c r="TI641" s="90"/>
      <c r="TJ641" s="90"/>
      <c r="TK641" s="90"/>
      <c r="TL641" s="90"/>
      <c r="TM641" s="90"/>
      <c r="TN641" s="90"/>
      <c r="TO641" s="90"/>
      <c r="TP641" s="90"/>
      <c r="TQ641" s="90"/>
      <c r="TR641" s="90"/>
      <c r="TS641" s="90"/>
      <c r="TT641" s="90"/>
      <c r="TU641" s="90"/>
      <c r="TV641" s="90"/>
      <c r="TW641" s="90"/>
      <c r="TX641" s="90"/>
      <c r="TY641" s="90"/>
      <c r="TZ641" s="90"/>
      <c r="UA641" s="90"/>
      <c r="UB641" s="90"/>
      <c r="UC641" s="90"/>
      <c r="UD641" s="90"/>
      <c r="UE641" s="90"/>
      <c r="UF641" s="90"/>
      <c r="UG641" s="90"/>
      <c r="UH641" s="90"/>
      <c r="UI641" s="90"/>
      <c r="UJ641" s="90"/>
      <c r="UK641" s="90"/>
      <c r="UL641" s="90"/>
      <c r="UM641" s="90"/>
      <c r="UN641" s="90"/>
      <c r="UO641" s="90"/>
      <c r="UP641" s="90"/>
      <c r="UQ641" s="90"/>
      <c r="UR641" s="90"/>
      <c r="US641" s="90"/>
      <c r="UT641" s="90"/>
      <c r="UU641" s="90"/>
      <c r="UV641" s="90"/>
      <c r="UW641" s="90"/>
      <c r="UX641" s="90"/>
      <c r="UY641" s="90"/>
      <c r="UZ641" s="90"/>
      <c r="VA641" s="90"/>
      <c r="VB641" s="90"/>
      <c r="VC641" s="90"/>
      <c r="VD641" s="90"/>
      <c r="VE641" s="90"/>
      <c r="VF641" s="90"/>
      <c r="VG641" s="90"/>
      <c r="VH641" s="90"/>
      <c r="VI641" s="90"/>
      <c r="VJ641" s="90"/>
      <c r="VK641" s="90"/>
      <c r="VL641" s="90"/>
      <c r="VM641" s="90"/>
      <c r="VN641" s="90"/>
      <c r="VO641" s="90"/>
      <c r="VP641" s="90"/>
      <c r="VQ641" s="90"/>
      <c r="VR641" s="90"/>
      <c r="VS641" s="90"/>
      <c r="VT641" s="90"/>
      <c r="VU641" s="90"/>
      <c r="VV641" s="90"/>
      <c r="VW641" s="90"/>
      <c r="VX641" s="90"/>
      <c r="VY641" s="90"/>
      <c r="VZ641" s="90"/>
      <c r="WA641" s="90"/>
      <c r="WB641" s="90"/>
      <c r="WC641" s="90"/>
      <c r="WD641" s="90"/>
      <c r="WE641" s="90"/>
      <c r="WF641" s="90"/>
      <c r="WG641" s="90"/>
      <c r="WH641" s="90"/>
      <c r="WI641" s="90"/>
      <c r="WJ641" s="90"/>
      <c r="WK641" s="90"/>
      <c r="WL641" s="90"/>
      <c r="WM641" s="90"/>
      <c r="WN641" s="90"/>
      <c r="WO641" s="90"/>
      <c r="WP641" s="90"/>
      <c r="WQ641" s="90"/>
      <c r="WR641" s="90"/>
      <c r="WS641" s="90"/>
      <c r="WT641" s="90"/>
      <c r="WU641" s="90"/>
      <c r="WV641" s="90"/>
      <c r="WW641" s="90"/>
      <c r="WX641" s="90"/>
      <c r="WY641" s="90"/>
      <c r="WZ641" s="90"/>
      <c r="XA641" s="90"/>
      <c r="XB641" s="90"/>
      <c r="XC641" s="90"/>
      <c r="XD641" s="90"/>
      <c r="XE641" s="90"/>
      <c r="XF641" s="90"/>
      <c r="XG641" s="90"/>
      <c r="XH641" s="90"/>
      <c r="XI641" s="90"/>
      <c r="XJ641" s="90"/>
      <c r="XK641" s="90"/>
      <c r="XL641" s="90"/>
      <c r="XM641" s="90"/>
      <c r="XN641" s="90"/>
      <c r="XO641" s="90"/>
      <c r="XP641" s="90"/>
      <c r="XQ641" s="90"/>
      <c r="XR641" s="90"/>
      <c r="XS641" s="90"/>
      <c r="XT641" s="90"/>
      <c r="XU641" s="90"/>
      <c r="XV641" s="90"/>
      <c r="XW641" s="90"/>
      <c r="XX641" s="90"/>
      <c r="XY641" s="90"/>
      <c r="XZ641" s="90"/>
      <c r="YA641" s="90"/>
      <c r="YB641" s="90"/>
      <c r="YC641" s="90"/>
      <c r="YD641" s="90"/>
      <c r="YE641" s="90"/>
      <c r="YF641" s="90"/>
      <c r="YG641" s="90"/>
      <c r="YH641" s="90"/>
      <c r="YI641" s="90"/>
      <c r="YJ641" s="90"/>
      <c r="YK641" s="90"/>
      <c r="YL641" s="90"/>
      <c r="YM641" s="90"/>
      <c r="YN641" s="90"/>
      <c r="YO641" s="90"/>
      <c r="YP641" s="90"/>
      <c r="YQ641" s="90"/>
      <c r="YR641" s="90"/>
      <c r="YS641" s="90"/>
      <c r="YT641" s="90"/>
      <c r="YU641" s="90"/>
      <c r="YV641" s="90"/>
      <c r="YW641" s="90"/>
      <c r="YX641" s="90"/>
      <c r="YY641" s="90"/>
      <c r="YZ641" s="90"/>
      <c r="ZA641" s="90"/>
      <c r="ZB641" s="90"/>
      <c r="ZC641" s="90"/>
      <c r="ZD641" s="90"/>
      <c r="ZE641" s="90"/>
      <c r="ZF641" s="90"/>
      <c r="ZG641" s="90"/>
      <c r="ZH641" s="90"/>
      <c r="ZI641" s="90"/>
      <c r="ZJ641" s="90"/>
      <c r="ZK641" s="90"/>
      <c r="ZL641" s="90"/>
      <c r="ZM641" s="90"/>
      <c r="ZN641" s="90"/>
      <c r="ZO641" s="90"/>
      <c r="ZP641" s="90"/>
      <c r="ZQ641" s="90"/>
      <c r="ZR641" s="90"/>
      <c r="ZS641" s="90"/>
      <c r="ZT641" s="90"/>
      <c r="ZU641" s="90"/>
      <c r="ZV641" s="90"/>
      <c r="ZW641" s="90"/>
      <c r="ZX641" s="90"/>
      <c r="ZY641" s="90"/>
      <c r="ZZ641" s="90"/>
      <c r="AAA641" s="90"/>
      <c r="AAB641" s="90"/>
      <c r="AAC641" s="90"/>
      <c r="AAD641" s="90"/>
      <c r="AAE641" s="90"/>
      <c r="AAF641" s="90"/>
      <c r="AAG641" s="90"/>
      <c r="AAH641" s="90"/>
      <c r="AAI641" s="90"/>
      <c r="AAJ641" s="90"/>
      <c r="AAK641" s="90"/>
      <c r="AAL641" s="90"/>
      <c r="AAM641" s="90"/>
      <c r="AAN641" s="90"/>
      <c r="AAO641" s="90"/>
      <c r="AAP641" s="90"/>
      <c r="AAQ641" s="90"/>
      <c r="AAR641" s="90"/>
      <c r="AAS641" s="90"/>
      <c r="AAT641" s="90"/>
      <c r="AAU641" s="90"/>
      <c r="AAV641" s="90"/>
      <c r="AAW641" s="90"/>
      <c r="AAX641" s="90"/>
      <c r="AAY641" s="90"/>
      <c r="AAZ641" s="90"/>
      <c r="ABA641" s="90"/>
      <c r="ABB641" s="90"/>
      <c r="ABC641" s="90"/>
      <c r="ABD641" s="90"/>
      <c r="ABE641" s="90"/>
      <c r="ABF641" s="90"/>
      <c r="ABG641" s="90"/>
      <c r="ABH641" s="90"/>
      <c r="ABI641" s="90"/>
      <c r="ABJ641" s="90"/>
      <c r="ABK641" s="90"/>
      <c r="ABL641" s="90"/>
      <c r="ABM641" s="90"/>
      <c r="ABN641" s="90"/>
      <c r="ABO641" s="90"/>
      <c r="ABP641" s="90"/>
      <c r="ABQ641" s="90"/>
      <c r="ABR641" s="90"/>
      <c r="ABS641" s="90"/>
      <c r="ABT641" s="90"/>
      <c r="ABU641" s="90"/>
      <c r="ABV641" s="90"/>
      <c r="ABW641" s="90"/>
      <c r="ABX641" s="90"/>
      <c r="ABY641" s="90"/>
      <c r="ABZ641" s="90"/>
      <c r="ACA641" s="90"/>
      <c r="ACB641" s="90"/>
      <c r="ACC641" s="90"/>
      <c r="ACD641" s="90"/>
      <c r="ACE641" s="90"/>
      <c r="ACF641" s="90"/>
      <c r="ACG641" s="90"/>
      <c r="ACH641" s="90"/>
      <c r="ACI641" s="90"/>
      <c r="ACJ641" s="90"/>
      <c r="ACK641" s="90"/>
      <c r="ACL641" s="90"/>
      <c r="ACM641" s="90"/>
      <c r="ACN641" s="90"/>
      <c r="ACO641" s="90"/>
      <c r="ACP641" s="90"/>
      <c r="ACQ641" s="90"/>
      <c r="ACR641" s="90"/>
      <c r="ACS641" s="90"/>
      <c r="ACT641" s="90"/>
      <c r="ACU641" s="90"/>
      <c r="ACV641" s="90"/>
      <c r="ACW641" s="90"/>
      <c r="ACX641" s="90"/>
      <c r="ACY641" s="90"/>
      <c r="ACZ641" s="90"/>
      <c r="ADA641" s="90"/>
      <c r="ADB641" s="90"/>
      <c r="ADC641" s="90"/>
      <c r="ADD641" s="90"/>
      <c r="ADE641" s="90"/>
      <c r="ADF641" s="90"/>
      <c r="ADG641" s="90"/>
      <c r="ADH641" s="90"/>
      <c r="ADI641" s="90"/>
      <c r="ADJ641" s="90"/>
      <c r="ADK641" s="90"/>
      <c r="ADL641" s="90"/>
      <c r="ADM641" s="90"/>
      <c r="ADN641" s="90"/>
      <c r="ADO641" s="90"/>
      <c r="ADP641" s="90"/>
      <c r="ADQ641" s="90"/>
      <c r="ADR641" s="90"/>
      <c r="ADS641" s="90"/>
      <c r="ADT641" s="90"/>
      <c r="ADU641" s="90"/>
      <c r="ADV641" s="90"/>
      <c r="ADW641" s="90"/>
      <c r="ADX641" s="90"/>
      <c r="ADY641" s="90"/>
      <c r="ADZ641" s="90"/>
      <c r="AEA641" s="90"/>
      <c r="AEB641" s="90"/>
      <c r="AEC641" s="90"/>
      <c r="AED641" s="90"/>
      <c r="AEE641" s="90"/>
      <c r="AEF641" s="90"/>
      <c r="AEG641" s="90"/>
      <c r="AEH641" s="90"/>
      <c r="AEI641" s="90"/>
      <c r="AEJ641" s="90"/>
      <c r="AEK641" s="90"/>
      <c r="AEL641" s="90"/>
      <c r="AEM641" s="90"/>
      <c r="AEN641" s="90"/>
      <c r="AEO641" s="90"/>
      <c r="AEP641" s="90"/>
      <c r="AEQ641" s="90"/>
      <c r="AER641" s="90"/>
      <c r="AES641" s="90"/>
      <c r="AET641" s="90"/>
      <c r="AEU641" s="90"/>
      <c r="AEV641" s="90"/>
      <c r="AEW641" s="90"/>
      <c r="AEX641" s="90"/>
      <c r="AEY641" s="90"/>
      <c r="AEZ641" s="90"/>
      <c r="AFA641" s="90"/>
      <c r="AFB641" s="90"/>
      <c r="AFC641" s="90"/>
      <c r="AFD641" s="90"/>
      <c r="AFE641" s="90"/>
      <c r="AFF641" s="90"/>
      <c r="AFG641" s="90"/>
      <c r="AFH641" s="90"/>
      <c r="AFI641" s="90"/>
      <c r="AFJ641" s="90"/>
      <c r="AFK641" s="90"/>
      <c r="AFL641" s="90"/>
      <c r="AFM641" s="90"/>
      <c r="AFN641" s="90"/>
      <c r="AFO641" s="90"/>
      <c r="AFP641" s="90"/>
      <c r="AFQ641" s="90"/>
      <c r="AFR641" s="90"/>
      <c r="AFS641" s="90"/>
      <c r="AFT641" s="90"/>
      <c r="AFU641" s="90"/>
      <c r="AFV641" s="90"/>
      <c r="AFW641" s="90"/>
      <c r="AFX641" s="90"/>
      <c r="AFY641" s="90"/>
      <c r="AFZ641" s="90"/>
      <c r="AGA641" s="90"/>
      <c r="AGB641" s="90"/>
      <c r="AGC641" s="90"/>
      <c r="AGD641" s="90"/>
      <c r="AGE641" s="90"/>
      <c r="AGF641" s="90"/>
      <c r="AGG641" s="90"/>
      <c r="AGH641" s="90"/>
      <c r="AGI641" s="90"/>
      <c r="AGJ641" s="90"/>
      <c r="AGK641" s="90"/>
      <c r="AGL641" s="90"/>
      <c r="AGM641" s="90"/>
      <c r="AGN641" s="90"/>
      <c r="AGO641" s="90"/>
      <c r="AGP641" s="90"/>
      <c r="AGQ641" s="90"/>
      <c r="AGR641" s="90"/>
      <c r="AGS641" s="90"/>
      <c r="AGT641" s="90"/>
      <c r="AGU641" s="90"/>
      <c r="AGV641" s="90"/>
      <c r="AGW641" s="90"/>
      <c r="AGX641" s="90"/>
      <c r="AGY641" s="90"/>
      <c r="AGZ641" s="90"/>
      <c r="AHA641" s="90"/>
      <c r="AHB641" s="90"/>
      <c r="AHC641" s="90"/>
      <c r="AHD641" s="90"/>
      <c r="AHE641" s="90"/>
      <c r="AHF641" s="90"/>
      <c r="AHG641" s="90"/>
      <c r="AHH641" s="90"/>
      <c r="AHI641" s="90"/>
      <c r="AHJ641" s="90"/>
      <c r="AHK641" s="90"/>
      <c r="AHL641" s="90"/>
      <c r="AHM641" s="90"/>
      <c r="AHN641" s="90"/>
      <c r="AHO641" s="90"/>
      <c r="AHP641" s="90"/>
      <c r="AHQ641" s="90"/>
      <c r="AHR641" s="90"/>
      <c r="AHS641" s="90"/>
      <c r="AHT641" s="90"/>
      <c r="AHU641" s="90"/>
      <c r="AHV641" s="90"/>
      <c r="AHW641" s="90"/>
      <c r="AHX641" s="90"/>
      <c r="AHY641" s="90"/>
      <c r="AHZ641" s="90"/>
      <c r="AIA641" s="90"/>
      <c r="AIB641" s="90"/>
      <c r="AIC641" s="90"/>
      <c r="AID641" s="90"/>
      <c r="AIE641" s="90"/>
      <c r="AIF641" s="90"/>
      <c r="AIG641" s="90"/>
      <c r="AIH641" s="90"/>
      <c r="AII641" s="90"/>
      <c r="AIJ641" s="90"/>
      <c r="AIK641" s="90"/>
      <c r="AIL641" s="90"/>
      <c r="AIM641" s="90"/>
      <c r="AIN641" s="90"/>
      <c r="AIO641" s="90"/>
      <c r="AIP641" s="90"/>
      <c r="AIQ641" s="90"/>
      <c r="AIR641" s="90"/>
      <c r="AIS641" s="90"/>
      <c r="AIT641" s="90"/>
      <c r="AIU641" s="90"/>
      <c r="AIV641" s="90"/>
      <c r="AIW641" s="90"/>
      <c r="AIX641" s="90"/>
      <c r="AIY641" s="90"/>
      <c r="AIZ641" s="90"/>
      <c r="AJA641" s="90"/>
      <c r="AJB641" s="90"/>
      <c r="AJC641" s="90"/>
      <c r="AJD641" s="90"/>
      <c r="AJE641" s="90"/>
      <c r="AJF641" s="90"/>
      <c r="AJG641" s="90"/>
      <c r="AJH641" s="90"/>
      <c r="AJI641" s="90"/>
      <c r="AJJ641" s="90"/>
      <c r="AJK641" s="90"/>
      <c r="AJL641" s="90"/>
      <c r="AJM641" s="90"/>
      <c r="AJN641" s="90"/>
      <c r="AJO641" s="90"/>
      <c r="AJP641" s="90"/>
      <c r="AJQ641" s="90"/>
      <c r="AJR641" s="90"/>
      <c r="AJS641" s="90"/>
      <c r="AJT641" s="90"/>
      <c r="AJU641" s="90"/>
      <c r="AJV641" s="90"/>
      <c r="AJW641" s="90"/>
      <c r="AJX641" s="90"/>
      <c r="AJY641" s="90"/>
      <c r="AJZ641" s="90"/>
      <c r="AKA641" s="90"/>
      <c r="AKB641" s="90"/>
      <c r="AKC641" s="90"/>
      <c r="AKD641" s="90"/>
      <c r="AKE641" s="90"/>
      <c r="AKF641" s="90"/>
      <c r="AKG641" s="90"/>
      <c r="AKH641" s="90"/>
      <c r="AKI641" s="90"/>
      <c r="AKJ641" s="90"/>
      <c r="AKK641" s="90"/>
      <c r="AKL641" s="90"/>
      <c r="AKM641" s="90"/>
      <c r="AKN641" s="90"/>
      <c r="AKO641" s="90"/>
      <c r="AKP641" s="90"/>
      <c r="AKQ641" s="90"/>
      <c r="AKR641" s="90"/>
      <c r="AKS641" s="90"/>
      <c r="AKT641" s="90"/>
      <c r="AKU641" s="90"/>
      <c r="AKV641" s="90"/>
      <c r="AKW641" s="90"/>
      <c r="AKX641" s="90"/>
      <c r="AKY641" s="90"/>
      <c r="AKZ641" s="90"/>
      <c r="ALA641" s="90"/>
      <c r="ALB641" s="90"/>
      <c r="ALC641" s="90"/>
      <c r="ALD641" s="90"/>
      <c r="ALE641" s="90"/>
      <c r="ALF641" s="90"/>
      <c r="ALG641" s="90"/>
      <c r="ALH641" s="90"/>
      <c r="ALI641" s="90"/>
      <c r="ALJ641" s="90"/>
      <c r="ALK641" s="90"/>
      <c r="ALL641" s="90"/>
      <c r="ALM641" s="90"/>
      <c r="ALN641" s="90"/>
      <c r="ALO641" s="90"/>
      <c r="ALP641" s="90"/>
      <c r="ALQ641" s="90"/>
      <c r="ALR641" s="90"/>
      <c r="ALS641" s="90"/>
      <c r="ALT641" s="90"/>
      <c r="ALU641" s="90"/>
      <c r="ALV641" s="90"/>
      <c r="ALW641" s="90"/>
      <c r="ALX641" s="90"/>
      <c r="ALY641" s="90"/>
      <c r="ALZ641" s="90"/>
      <c r="AMA641" s="90"/>
      <c r="AMB641" s="90"/>
      <c r="AMC641" s="90"/>
      <c r="AMD641" s="90"/>
      <c r="AME641" s="90"/>
      <c r="AMF641" s="90"/>
      <c r="AMG641" s="90"/>
      <c r="AMH641" s="90"/>
    </row>
    <row r="642" spans="1:1022" ht="74.099999999999994" customHeight="1">
      <c r="A642" s="430">
        <v>170</v>
      </c>
      <c r="B642" s="433" t="s">
        <v>712</v>
      </c>
      <c r="C642" s="367"/>
      <c r="D642" s="433" t="s">
        <v>81</v>
      </c>
      <c r="E642" s="433" t="s">
        <v>1932</v>
      </c>
      <c r="F642" s="427"/>
      <c r="G642" s="530"/>
      <c r="H642" s="368"/>
      <c r="I642" s="425"/>
      <c r="J642" s="136" t="s">
        <v>735</v>
      </c>
      <c r="K642" s="137" t="s">
        <v>2681</v>
      </c>
      <c r="L642" s="425"/>
      <c r="M642" s="425"/>
      <c r="N642" s="426"/>
      <c r="O642" s="369"/>
      <c r="P642" s="391"/>
      <c r="Q642" s="385"/>
      <c r="R642" s="393"/>
      <c r="S642" s="394"/>
      <c r="T642" s="385"/>
      <c r="U642" s="386"/>
      <c r="V642" s="136" t="s">
        <v>112</v>
      </c>
      <c r="W642" s="116" t="s">
        <v>1947</v>
      </c>
      <c r="X642" s="117" t="s">
        <v>2699</v>
      </c>
      <c r="Y642" s="118" t="s">
        <v>2683</v>
      </c>
      <c r="Z642" s="119" t="s">
        <v>95</v>
      </c>
      <c r="AA642" s="120" t="str">
        <f t="shared" si="859"/>
        <v>Probabilidad</v>
      </c>
      <c r="AB642" s="121" t="s">
        <v>727</v>
      </c>
      <c r="AC642" s="121" t="s">
        <v>728</v>
      </c>
      <c r="AD642" s="122" t="str">
        <f t="shared" si="857"/>
        <v>40%</v>
      </c>
      <c r="AE642" s="121" t="s">
        <v>729</v>
      </c>
      <c r="AF642" s="121" t="s">
        <v>730</v>
      </c>
      <c r="AG642" s="121" t="s">
        <v>731</v>
      </c>
      <c r="AH642" s="123">
        <f>IFERROR(IF(AND(AA641="Probabilidad",AA642="Probabilidad"),(AI641-(+AI641*AD642)),IF(AND(AA642="Probabilidad",AA641="Impacto"),(AI641-(+AI641*AD642)),IF(AA642="Impacto",AI641,""))),"")</f>
        <v>7.1999999999999995E-2</v>
      </c>
      <c r="AI642" s="122">
        <f t="shared" si="858"/>
        <v>7.1999999999999995E-2</v>
      </c>
      <c r="AJ642" s="387"/>
      <c r="AK642" s="388"/>
      <c r="AL642" s="124">
        <f t="shared" ref="AL642:AL705" si="885">IFERROR(IF(AND(AA641="Impacto",AA642="Impacto"),(AL641-(+AL641*AD642)),IF(AND(AA642="Impacto",AA641="Probabilidad"),(AL641-(+AL641*AD642)),IF(AA642="Probabilidad",AL641,""))),"")</f>
        <v>0.6</v>
      </c>
      <c r="AM642" s="389"/>
      <c r="AN642" s="388"/>
      <c r="AO642" s="384"/>
      <c r="AP642" s="367"/>
      <c r="AQ642" s="120" t="s">
        <v>118</v>
      </c>
      <c r="AR642" s="119" t="s">
        <v>2658</v>
      </c>
      <c r="AS642" s="119" t="s">
        <v>95</v>
      </c>
      <c r="AT642" s="126" t="s">
        <v>2700</v>
      </c>
      <c r="AU642" s="127" t="s">
        <v>733</v>
      </c>
      <c r="AV642" s="371"/>
      <c r="AW642" s="142" t="s">
        <v>112</v>
      </c>
      <c r="AX642" s="253" t="s">
        <v>2866</v>
      </c>
      <c r="AY642" s="271" t="s">
        <v>3121</v>
      </c>
      <c r="AZ642" s="271" t="s">
        <v>3122</v>
      </c>
      <c r="BA642" s="143" t="s">
        <v>118</v>
      </c>
      <c r="BB642" s="253" t="s">
        <v>2866</v>
      </c>
      <c r="BC642" s="271" t="s">
        <v>3226</v>
      </c>
      <c r="BD642" s="271" t="s">
        <v>3227</v>
      </c>
      <c r="BE642" s="373"/>
      <c r="BF642" s="526"/>
      <c r="BG642" s="526"/>
      <c r="BH642" s="131"/>
    </row>
    <row r="643" spans="1:1022" ht="66" customHeight="1">
      <c r="A643" s="430">
        <v>170</v>
      </c>
      <c r="B643" s="433" t="s">
        <v>712</v>
      </c>
      <c r="C643" s="367"/>
      <c r="D643" s="433" t="s">
        <v>81</v>
      </c>
      <c r="E643" s="433" t="s">
        <v>1932</v>
      </c>
      <c r="F643" s="427"/>
      <c r="G643" s="530"/>
      <c r="H643" s="368"/>
      <c r="I643" s="425"/>
      <c r="J643" s="136" t="s">
        <v>741</v>
      </c>
      <c r="K643" s="137" t="s">
        <v>2684</v>
      </c>
      <c r="L643" s="425"/>
      <c r="M643" s="425"/>
      <c r="N643" s="426"/>
      <c r="O643" s="369"/>
      <c r="P643" s="391"/>
      <c r="Q643" s="385"/>
      <c r="R643" s="393"/>
      <c r="S643" s="394"/>
      <c r="T643" s="385"/>
      <c r="U643" s="386"/>
      <c r="V643" s="136" t="s">
        <v>124</v>
      </c>
      <c r="W643" s="116" t="s">
        <v>2685</v>
      </c>
      <c r="X643" s="117" t="s">
        <v>2686</v>
      </c>
      <c r="Y643" s="118" t="s">
        <v>2687</v>
      </c>
      <c r="Z643" s="119" t="s">
        <v>95</v>
      </c>
      <c r="AA643" s="120" t="str">
        <f t="shared" si="859"/>
        <v>Probabilidad</v>
      </c>
      <c r="AB643" s="121" t="s">
        <v>727</v>
      </c>
      <c r="AC643" s="121" t="s">
        <v>728</v>
      </c>
      <c r="AD643" s="122" t="str">
        <f t="shared" si="857"/>
        <v>40%</v>
      </c>
      <c r="AE643" s="121" t="s">
        <v>729</v>
      </c>
      <c r="AF643" s="121" t="s">
        <v>730</v>
      </c>
      <c r="AG643" s="121" t="s">
        <v>731</v>
      </c>
      <c r="AH643" s="123">
        <f t="shared" ref="AH643:AH647" si="886">IFERROR(IF(AND(AA642="Probabilidad",AA643="Probabilidad"),(AI642-(+AI642*AD643)),IF(AND(AA643="Probabilidad",AA642="Impacto"),(AI642-(+AI642*AD643)),IF(AA643="Impacto",AI642,""))),"")</f>
        <v>4.3199999999999995E-2</v>
      </c>
      <c r="AI643" s="122">
        <f t="shared" si="858"/>
        <v>4.3199999999999995E-2</v>
      </c>
      <c r="AJ643" s="387"/>
      <c r="AK643" s="388"/>
      <c r="AL643" s="124">
        <f t="shared" si="885"/>
        <v>0.6</v>
      </c>
      <c r="AM643" s="389"/>
      <c r="AN643" s="388"/>
      <c r="AO643" s="384"/>
      <c r="AP643" s="367"/>
      <c r="AQ643" s="120" t="s">
        <v>128</v>
      </c>
      <c r="AR643" s="119" t="s">
        <v>2701</v>
      </c>
      <c r="AS643" s="119" t="s">
        <v>95</v>
      </c>
      <c r="AT643" s="126" t="s">
        <v>2702</v>
      </c>
      <c r="AU643" s="127" t="s">
        <v>733</v>
      </c>
      <c r="AV643" s="371"/>
      <c r="AW643" s="142" t="s">
        <v>124</v>
      </c>
      <c r="AX643" s="253" t="s">
        <v>2866</v>
      </c>
      <c r="AY643" s="271" t="s">
        <v>3123</v>
      </c>
      <c r="AZ643" s="271" t="s">
        <v>3124</v>
      </c>
      <c r="BA643" s="143" t="s">
        <v>128</v>
      </c>
      <c r="BB643" s="253" t="s">
        <v>2866</v>
      </c>
      <c r="BC643" s="271" t="s">
        <v>3228</v>
      </c>
      <c r="BD643" s="271" t="s">
        <v>3229</v>
      </c>
      <c r="BE643" s="373"/>
      <c r="BF643" s="526"/>
      <c r="BG643" s="526"/>
      <c r="BH643" s="131"/>
    </row>
    <row r="644" spans="1:1022" ht="99" customHeight="1">
      <c r="A644" s="430">
        <v>170</v>
      </c>
      <c r="B644" s="433" t="s">
        <v>712</v>
      </c>
      <c r="C644" s="367"/>
      <c r="D644" s="433" t="s">
        <v>81</v>
      </c>
      <c r="E644" s="433" t="s">
        <v>1932</v>
      </c>
      <c r="F644" s="427"/>
      <c r="G644" s="530"/>
      <c r="H644" s="368"/>
      <c r="I644" s="425"/>
      <c r="J644" s="136" t="s">
        <v>749</v>
      </c>
      <c r="K644" s="137" t="s">
        <v>2688</v>
      </c>
      <c r="L644" s="425"/>
      <c r="M644" s="425"/>
      <c r="N644" s="426"/>
      <c r="O644" s="369"/>
      <c r="P644" s="391"/>
      <c r="Q644" s="385"/>
      <c r="R644" s="393"/>
      <c r="S644" s="394"/>
      <c r="T644" s="385"/>
      <c r="U644" s="386"/>
      <c r="V644" s="136" t="s">
        <v>131</v>
      </c>
      <c r="W644" s="116" t="s">
        <v>2689</v>
      </c>
      <c r="X644" s="117" t="s">
        <v>2703</v>
      </c>
      <c r="Y644" s="118" t="s">
        <v>2691</v>
      </c>
      <c r="Z644" s="119" t="s">
        <v>95</v>
      </c>
      <c r="AA644" s="120" t="str">
        <f t="shared" si="859"/>
        <v>Probabilidad</v>
      </c>
      <c r="AB644" s="121" t="s">
        <v>727</v>
      </c>
      <c r="AC644" s="121" t="s">
        <v>728</v>
      </c>
      <c r="AD644" s="122" t="str">
        <f t="shared" si="857"/>
        <v>40%</v>
      </c>
      <c r="AE644" s="121" t="s">
        <v>729</v>
      </c>
      <c r="AF644" s="121" t="s">
        <v>730</v>
      </c>
      <c r="AG644" s="121" t="s">
        <v>731</v>
      </c>
      <c r="AH644" s="123">
        <f t="shared" si="886"/>
        <v>2.5919999999999995E-2</v>
      </c>
      <c r="AI644" s="122">
        <f t="shared" si="858"/>
        <v>2.5919999999999995E-2</v>
      </c>
      <c r="AJ644" s="387"/>
      <c r="AK644" s="388"/>
      <c r="AL644" s="124">
        <f t="shared" si="885"/>
        <v>0.6</v>
      </c>
      <c r="AM644" s="389"/>
      <c r="AN644" s="388"/>
      <c r="AO644" s="384"/>
      <c r="AP644" s="367"/>
      <c r="AQ644" s="120" t="s">
        <v>136</v>
      </c>
      <c r="AR644" s="119" t="s">
        <v>2658</v>
      </c>
      <c r="AS644" s="119" t="s">
        <v>95</v>
      </c>
      <c r="AT644" s="126" t="s">
        <v>2659</v>
      </c>
      <c r="AU644" s="127" t="s">
        <v>733</v>
      </c>
      <c r="AV644" s="371"/>
      <c r="AW644" s="142" t="s">
        <v>131</v>
      </c>
      <c r="AX644" s="253" t="s">
        <v>2866</v>
      </c>
      <c r="AY644" s="271" t="s">
        <v>3125</v>
      </c>
      <c r="AZ644" s="271" t="s">
        <v>3126</v>
      </c>
      <c r="BA644" s="143" t="s">
        <v>136</v>
      </c>
      <c r="BB644" s="253" t="s">
        <v>2866</v>
      </c>
      <c r="BC644" s="271" t="s">
        <v>3230</v>
      </c>
      <c r="BD644" s="271" t="s">
        <v>3231</v>
      </c>
      <c r="BE644" s="373"/>
      <c r="BF644" s="526"/>
      <c r="BG644" s="526"/>
      <c r="BH644" s="131"/>
    </row>
    <row r="645" spans="1:1022" ht="18.95" customHeight="1">
      <c r="A645" s="430">
        <v>170</v>
      </c>
      <c r="B645" s="433" t="s">
        <v>712</v>
      </c>
      <c r="C645" s="367"/>
      <c r="D645" s="433" t="s">
        <v>81</v>
      </c>
      <c r="E645" s="433" t="s">
        <v>1932</v>
      </c>
      <c r="F645" s="427"/>
      <c r="G645" s="530"/>
      <c r="H645" s="368"/>
      <c r="I645" s="425"/>
      <c r="J645" s="136" t="s">
        <v>756</v>
      </c>
      <c r="K645" s="137"/>
      <c r="L645" s="425"/>
      <c r="M645" s="425"/>
      <c r="N645" s="426"/>
      <c r="O645" s="369"/>
      <c r="P645" s="391"/>
      <c r="Q645" s="385"/>
      <c r="R645" s="393"/>
      <c r="S645" s="394"/>
      <c r="T645" s="385"/>
      <c r="U645" s="386"/>
      <c r="V645" s="136" t="s">
        <v>139</v>
      </c>
      <c r="W645" s="116"/>
      <c r="X645" s="117"/>
      <c r="Y645" s="118"/>
      <c r="Z645" s="116"/>
      <c r="AA645" s="120" t="str">
        <f t="shared" si="859"/>
        <v/>
      </c>
      <c r="AB645" s="121"/>
      <c r="AC645" s="121"/>
      <c r="AD645" s="122" t="str">
        <f t="shared" si="857"/>
        <v/>
      </c>
      <c r="AE645" s="121"/>
      <c r="AF645" s="121"/>
      <c r="AG645" s="121"/>
      <c r="AH645" s="123" t="str">
        <f t="shared" si="886"/>
        <v/>
      </c>
      <c r="AI645" s="122" t="str">
        <f t="shared" si="858"/>
        <v/>
      </c>
      <c r="AJ645" s="387"/>
      <c r="AK645" s="388"/>
      <c r="AL645" s="124" t="str">
        <f t="shared" si="885"/>
        <v/>
      </c>
      <c r="AM645" s="389"/>
      <c r="AN645" s="388"/>
      <c r="AO645" s="384"/>
      <c r="AP645" s="367"/>
      <c r="AQ645" s="120" t="s">
        <v>145</v>
      </c>
      <c r="AR645" s="119"/>
      <c r="AS645" s="119"/>
      <c r="AT645" s="126"/>
      <c r="AU645" s="119"/>
      <c r="AV645" s="371"/>
      <c r="AW645" s="142" t="s">
        <v>139</v>
      </c>
      <c r="AX645" s="128"/>
      <c r="AY645" s="129"/>
      <c r="AZ645" s="130"/>
      <c r="BA645" s="143" t="s">
        <v>145</v>
      </c>
      <c r="BB645" s="128"/>
      <c r="BC645" s="128"/>
      <c r="BD645" s="128"/>
      <c r="BE645" s="373"/>
      <c r="BF645" s="526"/>
      <c r="BG645" s="526"/>
      <c r="BH645" s="131"/>
    </row>
    <row r="646" spans="1:1022" ht="18.95" customHeight="1">
      <c r="A646" s="430">
        <v>170</v>
      </c>
      <c r="B646" s="433" t="s">
        <v>712</v>
      </c>
      <c r="C646" s="367"/>
      <c r="D646" s="433" t="s">
        <v>81</v>
      </c>
      <c r="E646" s="433" t="s">
        <v>1932</v>
      </c>
      <c r="F646" s="427"/>
      <c r="G646" s="530"/>
      <c r="H646" s="368"/>
      <c r="I646" s="425"/>
      <c r="J646" s="136" t="s">
        <v>757</v>
      </c>
      <c r="K646" s="137"/>
      <c r="L646" s="425"/>
      <c r="M646" s="425"/>
      <c r="N646" s="426"/>
      <c r="O646" s="369"/>
      <c r="P646" s="391"/>
      <c r="Q646" s="385"/>
      <c r="R646" s="393"/>
      <c r="S646" s="394"/>
      <c r="T646" s="385"/>
      <c r="U646" s="386"/>
      <c r="V646" s="136" t="s">
        <v>150</v>
      </c>
      <c r="W646" s="116"/>
      <c r="X646" s="117"/>
      <c r="Y646" s="118"/>
      <c r="Z646" s="116"/>
      <c r="AA646" s="120" t="str">
        <f t="shared" si="859"/>
        <v/>
      </c>
      <c r="AB646" s="121"/>
      <c r="AC646" s="121"/>
      <c r="AD646" s="122" t="str">
        <f t="shared" si="857"/>
        <v/>
      </c>
      <c r="AE646" s="121"/>
      <c r="AF646" s="121"/>
      <c r="AG646" s="121"/>
      <c r="AH646" s="123" t="str">
        <f t="shared" si="886"/>
        <v/>
      </c>
      <c r="AI646" s="122" t="str">
        <f t="shared" si="858"/>
        <v/>
      </c>
      <c r="AJ646" s="387"/>
      <c r="AK646" s="388"/>
      <c r="AL646" s="124" t="str">
        <f t="shared" si="885"/>
        <v/>
      </c>
      <c r="AM646" s="389"/>
      <c r="AN646" s="388"/>
      <c r="AO646" s="384"/>
      <c r="AP646" s="367"/>
      <c r="AQ646" s="120" t="s">
        <v>155</v>
      </c>
      <c r="AR646" s="119"/>
      <c r="AS646" s="119"/>
      <c r="AT646" s="126"/>
      <c r="AU646" s="119"/>
      <c r="AV646" s="371"/>
      <c r="AW646" s="142" t="s">
        <v>150</v>
      </c>
      <c r="AX646" s="128"/>
      <c r="AY646" s="129"/>
      <c r="AZ646" s="130"/>
      <c r="BA646" s="143" t="s">
        <v>155</v>
      </c>
      <c r="BB646" s="128"/>
      <c r="BC646" s="128"/>
      <c r="BD646" s="128"/>
      <c r="BE646" s="373"/>
      <c r="BF646" s="526"/>
      <c r="BG646" s="526"/>
      <c r="BH646" s="131"/>
    </row>
    <row r="647" spans="1:1022" ht="23.1" customHeight="1">
      <c r="A647" s="431">
        <v>170</v>
      </c>
      <c r="B647" s="434" t="s">
        <v>712</v>
      </c>
      <c r="C647" s="367"/>
      <c r="D647" s="434" t="s">
        <v>81</v>
      </c>
      <c r="E647" s="434" t="s">
        <v>1932</v>
      </c>
      <c r="F647" s="427"/>
      <c r="G647" s="530"/>
      <c r="H647" s="368"/>
      <c r="I647" s="425"/>
      <c r="J647" s="136" t="s">
        <v>758</v>
      </c>
      <c r="K647" s="137"/>
      <c r="L647" s="425"/>
      <c r="M647" s="425"/>
      <c r="N647" s="426"/>
      <c r="O647" s="369"/>
      <c r="P647" s="392"/>
      <c r="Q647" s="385"/>
      <c r="R647" s="393"/>
      <c r="S647" s="394"/>
      <c r="T647" s="385"/>
      <c r="U647" s="386"/>
      <c r="V647" s="136" t="s">
        <v>161</v>
      </c>
      <c r="W647" s="116"/>
      <c r="X647" s="117"/>
      <c r="Y647" s="118"/>
      <c r="Z647" s="116"/>
      <c r="AA647" s="120" t="str">
        <f t="shared" si="859"/>
        <v/>
      </c>
      <c r="AB647" s="121"/>
      <c r="AC647" s="121"/>
      <c r="AD647" s="122" t="str">
        <f t="shared" si="857"/>
        <v/>
      </c>
      <c r="AE647" s="121"/>
      <c r="AF647" s="121"/>
      <c r="AG647" s="121"/>
      <c r="AH647" s="123" t="str">
        <f t="shared" si="886"/>
        <v/>
      </c>
      <c r="AI647" s="122" t="str">
        <f t="shared" si="858"/>
        <v/>
      </c>
      <c r="AJ647" s="387"/>
      <c r="AK647" s="388"/>
      <c r="AL647" s="124" t="str">
        <f t="shared" si="885"/>
        <v/>
      </c>
      <c r="AM647" s="389"/>
      <c r="AN647" s="388"/>
      <c r="AO647" s="384"/>
      <c r="AP647" s="367"/>
      <c r="AQ647" s="120" t="s">
        <v>162</v>
      </c>
      <c r="AR647" s="119"/>
      <c r="AS647" s="119"/>
      <c r="AT647" s="126"/>
      <c r="AU647" s="119"/>
      <c r="AV647" s="372"/>
      <c r="AW647" s="142" t="s">
        <v>161</v>
      </c>
      <c r="AX647" s="128"/>
      <c r="AY647" s="129"/>
      <c r="AZ647" s="130"/>
      <c r="BA647" s="143" t="s">
        <v>162</v>
      </c>
      <c r="BB647" s="128"/>
      <c r="BC647" s="128"/>
      <c r="BD647" s="128"/>
      <c r="BE647" s="373"/>
      <c r="BF647" s="526"/>
      <c r="BG647" s="526"/>
      <c r="BH647" s="131"/>
    </row>
    <row r="648" spans="1:1022" s="144" customFormat="1" ht="87" customHeight="1">
      <c r="A648" s="517">
        <v>171</v>
      </c>
      <c r="B648" s="432" t="s">
        <v>712</v>
      </c>
      <c r="C648" s="367" t="s">
        <v>1763</v>
      </c>
      <c r="D648" s="432" t="s">
        <v>81</v>
      </c>
      <c r="E648" s="432" t="s">
        <v>2704</v>
      </c>
      <c r="F648" s="427" t="s">
        <v>1933</v>
      </c>
      <c r="G648" s="424" t="s">
        <v>2705</v>
      </c>
      <c r="H648" s="368" t="str">
        <f>IF(B648="Seguridad_Información","Posibilidad de "&amp;C648&amp;"con "&amp;M648&amp;" "&amp;"por"&amp;" "&amp;I648&amp;" "&amp;"debido a"&amp;" "&amp;L648,"Posibilidad de"&amp;" "&amp;M648&amp;" "&amp;"por"&amp;" "&amp;I648&amp;" debido a"&amp;" "&amp;L648)</f>
        <v>Posibilidad de Afectación Económica y Reputacional por otorgamiento inadecuado de los beneficios e incentivos del talento humano debido a falencias en el seguimiento y control en el proceso.</v>
      </c>
      <c r="I648" s="425" t="s">
        <v>2706</v>
      </c>
      <c r="J648" s="136" t="s">
        <v>717</v>
      </c>
      <c r="K648" s="137" t="s">
        <v>2707</v>
      </c>
      <c r="L648" s="425" t="s">
        <v>2708</v>
      </c>
      <c r="M648" s="425" t="s">
        <v>763</v>
      </c>
      <c r="N648" s="426" t="s">
        <v>2709</v>
      </c>
      <c r="O648" s="369" t="s">
        <v>722</v>
      </c>
      <c r="P648" s="390" t="str">
        <f>IF(OR($O648=[3]Tabla_Probabilidad!$D$30,$O648=[3]Tabla_Probabilidad!$D$32,$O648=[3]Tabla_Probabilidad!$J$32),"Muy Baja",IF(OR($O648=[3]Tabla_Probabilidad!$E$30,$O648=[3]Tabla_Probabilidad!$E$32,$O648=[3]Tabla_Probabilidad!$K$32),"Baja",IF(OR($O648=[3]Tabla_Probabilidad!$F$30,$O648=[3]Tabla_Probabilidad!$F$32,$O648=[3]Tabla_Probabilidad!$L$32),"Media",IF(OR($O648=[3]Tabla_Probabilidad!$G$30,$O648=[3]Tabla_Probabilidad!$G$32,$O648=[3]Tabla_Probabilidad!$M$32),"Alta",IF(OR($O648=[3]Tabla_Probabilidad!$H$30,$O648=[3]Tabla_Probabilidad!$H$32,$O648=[3]Tabla_Probabilidad!$N$32),"Muy Alta","")))))</f>
        <v>Media</v>
      </c>
      <c r="Q648" s="385">
        <f t="shared" ref="Q648" si="887">IF(P648="","",IF(P648="Muy Baja",0.2,IF(P648="Baja",0.4,IF(P648="Media",0.6,IF(P648="Alta",0.8,IF(P648="Muy Alta",1,))))))</f>
        <v>0.6</v>
      </c>
      <c r="R648" s="393" t="s">
        <v>723</v>
      </c>
      <c r="S648" s="394" t="str">
        <f>IF(OR($R648=[3]Tabla_Impacto!$D$24,$R648=[3]Tabla_Impacto!$D$27,$R648=[3]Tabla_Impacto!$J$24,$R648=[3]Tabla_Impacto!$P$26,$R648=[3]Tabla_Impacto!$V$26,$R648=[3]Tabla_Impacto!$AB$26),"Leve",IF(OR($R648=[3]Tabla_Impacto!$E$24,$R648=[3]Tabla_Impacto!$E$27,$R648=[3]Tabla_Impacto!$K$24,$R648=[3]Tabla_Impacto!$Q$26,$R648=[3]Tabla_Impacto!$W$26,$R648=[3]Tabla_Impacto!$AC$26),"Menor",IF(OR($R648=[3]Tabla_Impacto!$F$24,$R648=[3]Tabla_Impacto!$F$27,$R648=[3]Tabla_Impacto!$L$24,$R648=[3]Tabla_Impacto!$R$26,$R648=[3]Tabla_Impacto!$X$26,$R648=[3]Tabla_Impacto!$AD$26),"Moderado",IF(OR($R648=[3]Tabla_Impacto!$G$24,$R648=[3]Tabla_Impacto!$G$27,$R648=[3]Tabla_Impacto!$M$24,$R648=[3]Tabla_Impacto!$S$26,$R648=[3]Tabla_Impacto!$Y$26,$R648=[3]Tabla_Impacto!$AE$26),"Mayor",IF(OR($R648=[3]Tabla_Impacto!$H$24,$R648=[3]Tabla_Impacto!$H$27,$R648=[3]Tabla_Impacto!$N$24,$R648=[3]Tabla_Impacto!$T$26,$R648=[3]Tabla_Impacto!$Z$26,$R648=[3]Tabla_Impacto!$AF$26),"Catastrófico","")))))</f>
        <v>Moderado</v>
      </c>
      <c r="T648" s="385">
        <f t="shared" ref="T648" si="888">IF(S648="","",IF(S648="Leve",0.2,IF(S648="Menor",0.4,IF(S648="Moderado",0.6,IF(S648="Mayor",0.8,IF(S648="Catastrófico",1,))))))</f>
        <v>0.6</v>
      </c>
      <c r="U648" s="386" t="str">
        <f t="shared" ref="U648" si="889">IF(OR(AND(P648="Muy Baja",S648="Leve"),AND(P648="Muy Baja",S648="Menor"),AND(P648="Baja",S648="Leve")),"Bajo",IF(OR(AND(P648="Muy baja",S648="Moderado"),AND(P648="Baja",S648="Menor"),AND(P648="Baja",S648="Moderado"),AND(P648="Media",S648="Leve"),AND(P648="Media",S648="Menor"),AND(P648="Media",S648="Moderado"),AND(P648="Alta",S648="Leve"),AND(P648="Alta",S648="Menor")),"Moderado",IF(OR(AND(P648="Muy Baja",S648="Mayor"),AND(P648="Baja",S648="Mayor"),AND(P648="Media",S648="Mayor"),AND(P648="Alta",S648="Moderado"),AND(P648="Alta",S648="Mayor"),AND(P648="Muy Alta",S648="Leve"),AND(P648="Muy Alta",S648="Menor"),AND(P648="Muy Alta",S648="Moderado"),AND(P648="Muy Alta",S648="Mayor")),"Alto",IF(OR(AND(P648="Muy Baja",S648="Catastrófico"),AND(P648="Baja",S648="Catastrófico"),AND(P648="Media",S648="Catastrófico"),AND(P648="Alta",S648="Catastrófico"),AND(P648="Muy Alta",S648="Catastrófico")),"Extremo",""))))</f>
        <v>Moderado</v>
      </c>
      <c r="V648" s="136" t="s">
        <v>91</v>
      </c>
      <c r="W648" s="116" t="s">
        <v>2710</v>
      </c>
      <c r="X648" s="117" t="s">
        <v>2711</v>
      </c>
      <c r="Y648" s="118" t="s">
        <v>2712</v>
      </c>
      <c r="Z648" s="119" t="s">
        <v>95</v>
      </c>
      <c r="AA648" s="120" t="str">
        <f t="shared" si="859"/>
        <v>Probabilidad</v>
      </c>
      <c r="AB648" s="121" t="s">
        <v>740</v>
      </c>
      <c r="AC648" s="121" t="s">
        <v>728</v>
      </c>
      <c r="AD648" s="122" t="str">
        <f t="shared" si="857"/>
        <v>30%</v>
      </c>
      <c r="AE648" s="121" t="s">
        <v>729</v>
      </c>
      <c r="AF648" s="121" t="s">
        <v>730</v>
      </c>
      <c r="AG648" s="121" t="s">
        <v>731</v>
      </c>
      <c r="AH648" s="123">
        <f>IFERROR(IF(AA648="Probabilidad",(Q648-(+Q648*AD648)),IF(AA648="Impacto",Q648,"")),"")</f>
        <v>0.42</v>
      </c>
      <c r="AI648" s="122">
        <f t="shared" si="858"/>
        <v>0.42</v>
      </c>
      <c r="AJ648" s="387" t="str">
        <f t="shared" ref="AJ648" si="890">IFERROR(IF(AK648="","",IF(AK648&lt;=0.2,"Muy Baja",IF(AK648&lt;=0.4,"Baja",IF(AK648&lt;=0.6,"Media",IF(AK648&lt;=0.8,"Alta","Muy Alta"))))),"")</f>
        <v>Muy Baja</v>
      </c>
      <c r="AK648" s="388">
        <f t="shared" ref="AK648" si="891">IFERROR(LOOKUP(MAX(AI648:AI654)+1,(AI648:AI654)),"")</f>
        <v>0.1512</v>
      </c>
      <c r="AL648" s="124">
        <f>IFERROR(IF(AA648="Impacto",(T648-(+T648*AD648)),IF(AA648="Probabilidad",T648,"")),"")</f>
        <v>0.6</v>
      </c>
      <c r="AM648" s="389" t="str">
        <f t="shared" ref="AM648" si="892">IFERROR(IF(AN648="","",IF(AN648&lt;=0.2,"Leve",IF(AN648&lt;=0.4,"Menor",IF(AN648&lt;=0.6,"Moderado",IF(AN648&lt;=0.8,"Mayor","Catastrófico"))))),"")</f>
        <v>Moderado</v>
      </c>
      <c r="AN648" s="388">
        <f t="shared" ref="AN648" si="893">IFERROR(LOOKUP(MAX(AL648:AL654)+1,(AL648:AL654)),"")</f>
        <v>0.6</v>
      </c>
      <c r="AO648" s="384" t="str">
        <f t="shared" ref="AO648" si="894">IFERROR(IF(OR(AND(AJ648="Muy Baja",AM648="Leve"),AND(AJ648="Muy Baja",AM648="Menor"),AND(AJ648="Baja",AM648="Leve")),"Bajo",IF(OR(AND(AJ648="Muy baja",AM648="Moderado"),AND(AJ648="Baja",AM648="Menor"),AND(AJ648="Baja",AM648="Moderado"),AND(AJ648="Media",AM648="Leve"),AND(AJ648="Media",AM648="Menor"),AND(AJ648="Media",AM648="Moderado"),AND(AJ648="Alta",AM648="Leve"),AND(AJ648="Alta",AM648="Menor")),"Moderado",IF(OR(AND(AJ648="Muy Baja",AM648="Mayor"),AND(AJ648="Baja",AM648="Mayor"),AND(AJ648="Media",AM648="Mayor"),AND(AJ648="Alta",AM648="Moderado"),AND(AJ648="Alta",AM648="Mayor"),AND(AJ648="Muy Alta",AM648="Leve"),AND(AJ648="Muy Alta",AM648="Menor"),AND(AJ648="Muy Alta",AM648="Moderado"),AND(AJ648="Muy Alta",AM648="Mayor")),"Alto",IF(OR(AND(AJ648="Muy Baja",AM648="Catastrófico"),AND(AJ648="Baja",AM648="Catastrófico"),AND(AJ648="Media",AM648="Catastrófico"),AND(AJ648="Alta",AM648="Catastrófico"),AND(AJ648="Muy Alta",AM648="Catastrófico")),"Extremo","")))),"")</f>
        <v>Moderado</v>
      </c>
      <c r="AP648" s="367" t="s">
        <v>104</v>
      </c>
      <c r="AQ648" s="120" t="s">
        <v>105</v>
      </c>
      <c r="AR648" s="119" t="s">
        <v>2713</v>
      </c>
      <c r="AS648" s="119" t="s">
        <v>95</v>
      </c>
      <c r="AT648" s="119" t="s">
        <v>2585</v>
      </c>
      <c r="AU648" s="127" t="s">
        <v>733</v>
      </c>
      <c r="AV648" s="370" t="s">
        <v>2714</v>
      </c>
      <c r="AW648" s="142" t="s">
        <v>91</v>
      </c>
      <c r="AX648" s="253" t="s">
        <v>2867</v>
      </c>
      <c r="AY648" s="271" t="s">
        <v>3127</v>
      </c>
      <c r="AZ648" s="271" t="s">
        <v>3128</v>
      </c>
      <c r="BA648" s="143" t="s">
        <v>105</v>
      </c>
      <c r="BB648" s="253" t="s">
        <v>2867</v>
      </c>
      <c r="BC648" s="271" t="s">
        <v>3232</v>
      </c>
      <c r="BD648" s="271" t="s">
        <v>3128</v>
      </c>
      <c r="BE648" s="373" t="s">
        <v>2891</v>
      </c>
      <c r="BF648" s="527" t="s">
        <v>3274</v>
      </c>
      <c r="BG648" s="527" t="s">
        <v>3274</v>
      </c>
      <c r="BH648" s="131"/>
      <c r="BI648" s="90"/>
      <c r="BJ648" s="90"/>
      <c r="BK648" s="90"/>
      <c r="BL648" s="90"/>
      <c r="BM648" s="90"/>
      <c r="BN648" s="90"/>
      <c r="BO648" s="90"/>
      <c r="BP648" s="90"/>
      <c r="BQ648" s="90"/>
      <c r="BR648" s="90"/>
      <c r="BS648" s="90"/>
      <c r="BT648" s="90"/>
      <c r="BU648" s="90"/>
      <c r="BV648" s="90"/>
      <c r="BW648" s="90"/>
      <c r="BX648" s="90"/>
      <c r="BY648" s="90"/>
      <c r="BZ648" s="90"/>
      <c r="CA648" s="90"/>
      <c r="CB648" s="90"/>
      <c r="CC648" s="90"/>
      <c r="CD648" s="90"/>
      <c r="CE648" s="90"/>
      <c r="CF648" s="90"/>
      <c r="CG648" s="90"/>
      <c r="CH648" s="90"/>
      <c r="CI648" s="90"/>
      <c r="CJ648" s="90"/>
      <c r="CK648" s="90"/>
      <c r="CL648" s="90"/>
      <c r="CM648" s="90"/>
      <c r="CN648" s="90"/>
      <c r="CO648" s="90"/>
      <c r="CP648" s="90"/>
      <c r="CQ648" s="90"/>
      <c r="CR648" s="90"/>
      <c r="CS648" s="90"/>
      <c r="CT648" s="90"/>
      <c r="CU648" s="90"/>
      <c r="CV648" s="90"/>
      <c r="CW648" s="90"/>
      <c r="CX648" s="90"/>
      <c r="CY648" s="90"/>
      <c r="CZ648" s="90"/>
      <c r="DA648" s="90"/>
      <c r="DB648" s="90"/>
      <c r="DC648" s="90"/>
      <c r="DD648" s="90"/>
      <c r="DE648" s="90"/>
      <c r="DF648" s="90"/>
      <c r="DG648" s="90"/>
      <c r="DH648" s="90"/>
      <c r="DI648" s="90"/>
      <c r="DJ648" s="90"/>
      <c r="DK648" s="90"/>
      <c r="DL648" s="90"/>
      <c r="DM648" s="90"/>
      <c r="DN648" s="90"/>
      <c r="DO648" s="90"/>
      <c r="DP648" s="90"/>
      <c r="DQ648" s="90"/>
      <c r="DR648" s="90"/>
      <c r="DS648" s="90"/>
      <c r="DT648" s="90"/>
      <c r="DU648" s="90"/>
      <c r="DV648" s="90"/>
      <c r="DW648" s="90"/>
      <c r="DX648" s="90"/>
      <c r="DY648" s="90"/>
      <c r="DZ648" s="90"/>
      <c r="EA648" s="90"/>
      <c r="EB648" s="90"/>
      <c r="EC648" s="90"/>
      <c r="ED648" s="90"/>
      <c r="EE648" s="90"/>
      <c r="EF648" s="90"/>
      <c r="EG648" s="90"/>
      <c r="EH648" s="90"/>
      <c r="EI648" s="90"/>
      <c r="EJ648" s="90"/>
      <c r="EK648" s="90"/>
      <c r="EL648" s="90"/>
      <c r="EM648" s="90"/>
      <c r="EN648" s="90"/>
      <c r="EO648" s="90"/>
      <c r="EP648" s="90"/>
      <c r="EQ648" s="90"/>
      <c r="ER648" s="90"/>
      <c r="ES648" s="90"/>
      <c r="ET648" s="90"/>
      <c r="EU648" s="90"/>
      <c r="EV648" s="90"/>
      <c r="EW648" s="90"/>
      <c r="EX648" s="90"/>
      <c r="EY648" s="90"/>
      <c r="EZ648" s="90"/>
      <c r="FA648" s="90"/>
      <c r="FB648" s="90"/>
      <c r="FC648" s="90"/>
      <c r="FD648" s="90"/>
      <c r="FE648" s="90"/>
      <c r="FF648" s="90"/>
      <c r="FG648" s="90"/>
      <c r="FH648" s="90"/>
      <c r="FI648" s="90"/>
      <c r="FJ648" s="90"/>
      <c r="FK648" s="90"/>
      <c r="FL648" s="90"/>
      <c r="FM648" s="90"/>
      <c r="FN648" s="90"/>
      <c r="FO648" s="90"/>
      <c r="FP648" s="90"/>
      <c r="FQ648" s="90"/>
      <c r="FR648" s="90"/>
      <c r="FS648" s="90"/>
      <c r="FT648" s="90"/>
      <c r="FU648" s="90"/>
      <c r="FV648" s="90"/>
      <c r="FW648" s="90"/>
      <c r="FX648" s="90"/>
      <c r="FY648" s="90"/>
      <c r="FZ648" s="90"/>
      <c r="GA648" s="90"/>
      <c r="GB648" s="90"/>
      <c r="GC648" s="90"/>
      <c r="GD648" s="90"/>
      <c r="GE648" s="90"/>
      <c r="GF648" s="90"/>
      <c r="GG648" s="90"/>
      <c r="GH648" s="90"/>
      <c r="GI648" s="90"/>
      <c r="GJ648" s="90"/>
      <c r="GK648" s="90"/>
      <c r="GL648" s="90"/>
      <c r="GM648" s="90"/>
      <c r="GN648" s="90"/>
      <c r="GO648" s="90"/>
      <c r="GP648" s="90"/>
      <c r="GQ648" s="90"/>
      <c r="GR648" s="90"/>
      <c r="GS648" s="90"/>
      <c r="GT648" s="90"/>
      <c r="GU648" s="90"/>
      <c r="GV648" s="90"/>
      <c r="GW648" s="90"/>
      <c r="GX648" s="90"/>
      <c r="GY648" s="90"/>
      <c r="GZ648" s="90"/>
      <c r="HA648" s="90"/>
      <c r="HB648" s="90"/>
      <c r="HC648" s="90"/>
      <c r="HD648" s="90"/>
      <c r="HE648" s="90"/>
      <c r="HF648" s="90"/>
      <c r="HG648" s="90"/>
      <c r="HH648" s="90"/>
      <c r="HI648" s="90"/>
      <c r="HJ648" s="90"/>
      <c r="HK648" s="90"/>
      <c r="HL648" s="90"/>
      <c r="HM648" s="90"/>
      <c r="HN648" s="90"/>
      <c r="HO648" s="90"/>
      <c r="HP648" s="90"/>
      <c r="HQ648" s="90"/>
      <c r="HR648" s="90"/>
      <c r="HS648" s="90"/>
      <c r="HT648" s="90"/>
      <c r="HU648" s="90"/>
      <c r="HV648" s="90"/>
      <c r="HW648" s="90"/>
      <c r="HX648" s="90"/>
      <c r="HY648" s="90"/>
      <c r="HZ648" s="90"/>
      <c r="IA648" s="90"/>
      <c r="IB648" s="90"/>
      <c r="IC648" s="90"/>
      <c r="ID648" s="90"/>
      <c r="IE648" s="90"/>
      <c r="IF648" s="90"/>
      <c r="IG648" s="90"/>
      <c r="IH648" s="90"/>
      <c r="II648" s="90"/>
      <c r="IJ648" s="90"/>
      <c r="IK648" s="90"/>
      <c r="IL648" s="90"/>
      <c r="IM648" s="90"/>
      <c r="IN648" s="90"/>
      <c r="IO648" s="90"/>
      <c r="IP648" s="90"/>
      <c r="IQ648" s="90"/>
      <c r="IR648" s="90"/>
      <c r="IS648" s="90"/>
      <c r="IT648" s="90"/>
      <c r="IU648" s="90"/>
      <c r="IV648" s="90"/>
      <c r="IW648" s="90"/>
      <c r="IX648" s="90"/>
      <c r="IY648" s="90"/>
      <c r="IZ648" s="90"/>
      <c r="JA648" s="90"/>
      <c r="JB648" s="90"/>
      <c r="JC648" s="90"/>
      <c r="JD648" s="90"/>
      <c r="JE648" s="90"/>
      <c r="JF648" s="90"/>
      <c r="JG648" s="90"/>
      <c r="JH648" s="90"/>
      <c r="JI648" s="90"/>
      <c r="JJ648" s="90"/>
      <c r="JK648" s="90"/>
      <c r="JL648" s="90"/>
      <c r="JM648" s="90"/>
      <c r="JN648" s="90"/>
      <c r="JO648" s="90"/>
      <c r="JP648" s="90"/>
      <c r="JQ648" s="90"/>
      <c r="JR648" s="90"/>
      <c r="JS648" s="90"/>
      <c r="JT648" s="90"/>
      <c r="JU648" s="90"/>
      <c r="JV648" s="90"/>
      <c r="JW648" s="90"/>
      <c r="JX648" s="90"/>
      <c r="JY648" s="90"/>
      <c r="JZ648" s="90"/>
      <c r="KA648" s="90"/>
      <c r="KB648" s="90"/>
      <c r="KC648" s="90"/>
      <c r="KD648" s="90"/>
      <c r="KE648" s="90"/>
      <c r="KF648" s="90"/>
      <c r="KG648" s="90"/>
      <c r="KH648" s="90"/>
      <c r="KI648" s="90"/>
      <c r="KJ648" s="90"/>
      <c r="KK648" s="90"/>
      <c r="KL648" s="90"/>
      <c r="KM648" s="90"/>
      <c r="KN648" s="90"/>
      <c r="KO648" s="90"/>
      <c r="KP648" s="90"/>
      <c r="KQ648" s="90"/>
      <c r="KR648" s="90"/>
      <c r="KS648" s="90"/>
      <c r="KT648" s="90"/>
      <c r="KU648" s="90"/>
      <c r="KV648" s="90"/>
      <c r="KW648" s="90"/>
      <c r="KX648" s="90"/>
      <c r="KY648" s="90"/>
      <c r="KZ648" s="90"/>
      <c r="LA648" s="90"/>
      <c r="LB648" s="90"/>
      <c r="LC648" s="90"/>
      <c r="LD648" s="90"/>
      <c r="LE648" s="90"/>
      <c r="LF648" s="90"/>
      <c r="LG648" s="90"/>
      <c r="LH648" s="90"/>
      <c r="LI648" s="90"/>
      <c r="LJ648" s="90"/>
      <c r="LK648" s="90"/>
      <c r="LL648" s="90"/>
      <c r="LM648" s="90"/>
      <c r="LN648" s="90"/>
      <c r="LO648" s="90"/>
      <c r="LP648" s="90"/>
      <c r="LQ648" s="90"/>
      <c r="LR648" s="90"/>
      <c r="LS648" s="90"/>
      <c r="LT648" s="90"/>
      <c r="LU648" s="90"/>
      <c r="LV648" s="90"/>
      <c r="LW648" s="90"/>
      <c r="LX648" s="90"/>
      <c r="LY648" s="90"/>
      <c r="LZ648" s="90"/>
      <c r="MA648" s="90"/>
      <c r="MB648" s="90"/>
      <c r="MC648" s="90"/>
      <c r="MD648" s="90"/>
      <c r="ME648" s="90"/>
      <c r="MF648" s="90"/>
      <c r="MG648" s="90"/>
      <c r="MH648" s="90"/>
      <c r="MI648" s="90"/>
      <c r="MJ648" s="90"/>
      <c r="MK648" s="90"/>
      <c r="ML648" s="90"/>
      <c r="MM648" s="90"/>
      <c r="MN648" s="90"/>
      <c r="MO648" s="90"/>
      <c r="MP648" s="90"/>
      <c r="MQ648" s="90"/>
      <c r="MR648" s="90"/>
      <c r="MS648" s="90"/>
      <c r="MT648" s="90"/>
      <c r="MU648" s="90"/>
      <c r="MV648" s="90"/>
      <c r="MW648" s="90"/>
      <c r="MX648" s="90"/>
      <c r="MY648" s="90"/>
      <c r="MZ648" s="90"/>
      <c r="NA648" s="90"/>
      <c r="NB648" s="90"/>
      <c r="NC648" s="90"/>
      <c r="ND648" s="90"/>
      <c r="NE648" s="90"/>
      <c r="NF648" s="90"/>
      <c r="NG648" s="90"/>
      <c r="NH648" s="90"/>
      <c r="NI648" s="90"/>
      <c r="NJ648" s="90"/>
      <c r="NK648" s="90"/>
      <c r="NL648" s="90"/>
      <c r="NM648" s="90"/>
      <c r="NN648" s="90"/>
      <c r="NO648" s="90"/>
      <c r="NP648" s="90"/>
      <c r="NQ648" s="90"/>
      <c r="NR648" s="90"/>
      <c r="NS648" s="90"/>
      <c r="NT648" s="90"/>
      <c r="NU648" s="90"/>
      <c r="NV648" s="90"/>
      <c r="NW648" s="90"/>
      <c r="NX648" s="90"/>
      <c r="NY648" s="90"/>
      <c r="NZ648" s="90"/>
      <c r="OA648" s="90"/>
      <c r="OB648" s="90"/>
      <c r="OC648" s="90"/>
      <c r="OD648" s="90"/>
      <c r="OE648" s="90"/>
      <c r="OF648" s="90"/>
      <c r="OG648" s="90"/>
      <c r="OH648" s="90"/>
      <c r="OI648" s="90"/>
      <c r="OJ648" s="90"/>
      <c r="OK648" s="90"/>
      <c r="OL648" s="90"/>
      <c r="OM648" s="90"/>
      <c r="ON648" s="90"/>
      <c r="OO648" s="90"/>
      <c r="OP648" s="90"/>
      <c r="OQ648" s="90"/>
      <c r="OR648" s="90"/>
      <c r="OS648" s="90"/>
      <c r="OT648" s="90"/>
      <c r="OU648" s="90"/>
      <c r="OV648" s="90"/>
      <c r="OW648" s="90"/>
      <c r="OX648" s="90"/>
      <c r="OY648" s="90"/>
      <c r="OZ648" s="90"/>
      <c r="PA648" s="90"/>
      <c r="PB648" s="90"/>
      <c r="PC648" s="90"/>
      <c r="PD648" s="90"/>
      <c r="PE648" s="90"/>
      <c r="PF648" s="90"/>
      <c r="PG648" s="90"/>
      <c r="PH648" s="90"/>
      <c r="PI648" s="90"/>
      <c r="PJ648" s="90"/>
      <c r="PK648" s="90"/>
      <c r="PL648" s="90"/>
      <c r="PM648" s="90"/>
      <c r="PN648" s="90"/>
      <c r="PO648" s="90"/>
      <c r="PP648" s="90"/>
      <c r="PQ648" s="90"/>
      <c r="PR648" s="90"/>
      <c r="PS648" s="90"/>
      <c r="PT648" s="90"/>
      <c r="PU648" s="90"/>
      <c r="PV648" s="90"/>
      <c r="PW648" s="90"/>
      <c r="PX648" s="90"/>
      <c r="PY648" s="90"/>
      <c r="PZ648" s="90"/>
      <c r="QA648" s="90"/>
      <c r="QB648" s="90"/>
      <c r="QC648" s="90"/>
      <c r="QD648" s="90"/>
      <c r="QE648" s="90"/>
      <c r="QF648" s="90"/>
      <c r="QG648" s="90"/>
      <c r="QH648" s="90"/>
      <c r="QI648" s="90"/>
      <c r="QJ648" s="90"/>
      <c r="QK648" s="90"/>
      <c r="QL648" s="90"/>
      <c r="QM648" s="90"/>
      <c r="QN648" s="90"/>
      <c r="QO648" s="90"/>
      <c r="QP648" s="90"/>
      <c r="QQ648" s="90"/>
      <c r="QR648" s="90"/>
      <c r="QS648" s="90"/>
      <c r="QT648" s="90"/>
      <c r="QU648" s="90"/>
      <c r="QV648" s="90"/>
      <c r="QW648" s="90"/>
      <c r="QX648" s="90"/>
      <c r="QY648" s="90"/>
      <c r="QZ648" s="90"/>
      <c r="RA648" s="90"/>
      <c r="RB648" s="90"/>
      <c r="RC648" s="90"/>
      <c r="RD648" s="90"/>
      <c r="RE648" s="90"/>
      <c r="RF648" s="90"/>
      <c r="RG648" s="90"/>
      <c r="RH648" s="90"/>
      <c r="RI648" s="90"/>
      <c r="RJ648" s="90"/>
      <c r="RK648" s="90"/>
      <c r="RL648" s="90"/>
      <c r="RM648" s="90"/>
      <c r="RN648" s="90"/>
      <c r="RO648" s="90"/>
      <c r="RP648" s="90"/>
      <c r="RQ648" s="90"/>
      <c r="RR648" s="90"/>
      <c r="RS648" s="90"/>
      <c r="RT648" s="90"/>
      <c r="RU648" s="90"/>
      <c r="RV648" s="90"/>
      <c r="RW648" s="90"/>
      <c r="RX648" s="90"/>
      <c r="RY648" s="90"/>
      <c r="RZ648" s="90"/>
      <c r="SA648" s="90"/>
      <c r="SB648" s="90"/>
      <c r="SC648" s="90"/>
      <c r="SD648" s="90"/>
      <c r="SE648" s="90"/>
      <c r="SF648" s="90"/>
      <c r="SG648" s="90"/>
      <c r="SH648" s="90"/>
      <c r="SI648" s="90"/>
      <c r="SJ648" s="90"/>
      <c r="SK648" s="90"/>
      <c r="SL648" s="90"/>
      <c r="SM648" s="90"/>
      <c r="SN648" s="90"/>
      <c r="SO648" s="90"/>
      <c r="SP648" s="90"/>
      <c r="SQ648" s="90"/>
      <c r="SR648" s="90"/>
      <c r="SS648" s="90"/>
      <c r="ST648" s="90"/>
      <c r="SU648" s="90"/>
      <c r="SV648" s="90"/>
      <c r="SW648" s="90"/>
      <c r="SX648" s="90"/>
      <c r="SY648" s="90"/>
      <c r="SZ648" s="90"/>
      <c r="TA648" s="90"/>
      <c r="TB648" s="90"/>
      <c r="TC648" s="90"/>
      <c r="TD648" s="90"/>
      <c r="TE648" s="90"/>
      <c r="TF648" s="90"/>
      <c r="TG648" s="90"/>
      <c r="TH648" s="90"/>
      <c r="TI648" s="90"/>
      <c r="TJ648" s="90"/>
      <c r="TK648" s="90"/>
      <c r="TL648" s="90"/>
      <c r="TM648" s="90"/>
      <c r="TN648" s="90"/>
      <c r="TO648" s="90"/>
      <c r="TP648" s="90"/>
      <c r="TQ648" s="90"/>
      <c r="TR648" s="90"/>
      <c r="TS648" s="90"/>
      <c r="TT648" s="90"/>
      <c r="TU648" s="90"/>
      <c r="TV648" s="90"/>
      <c r="TW648" s="90"/>
      <c r="TX648" s="90"/>
      <c r="TY648" s="90"/>
      <c r="TZ648" s="90"/>
      <c r="UA648" s="90"/>
      <c r="UB648" s="90"/>
      <c r="UC648" s="90"/>
      <c r="UD648" s="90"/>
      <c r="UE648" s="90"/>
      <c r="UF648" s="90"/>
      <c r="UG648" s="90"/>
      <c r="UH648" s="90"/>
      <c r="UI648" s="90"/>
      <c r="UJ648" s="90"/>
      <c r="UK648" s="90"/>
      <c r="UL648" s="90"/>
      <c r="UM648" s="90"/>
      <c r="UN648" s="90"/>
      <c r="UO648" s="90"/>
      <c r="UP648" s="90"/>
      <c r="UQ648" s="90"/>
      <c r="UR648" s="90"/>
      <c r="US648" s="90"/>
      <c r="UT648" s="90"/>
      <c r="UU648" s="90"/>
      <c r="UV648" s="90"/>
      <c r="UW648" s="90"/>
      <c r="UX648" s="90"/>
      <c r="UY648" s="90"/>
      <c r="UZ648" s="90"/>
      <c r="VA648" s="90"/>
      <c r="VB648" s="90"/>
      <c r="VC648" s="90"/>
      <c r="VD648" s="90"/>
      <c r="VE648" s="90"/>
      <c r="VF648" s="90"/>
      <c r="VG648" s="90"/>
      <c r="VH648" s="90"/>
      <c r="VI648" s="90"/>
      <c r="VJ648" s="90"/>
      <c r="VK648" s="90"/>
      <c r="VL648" s="90"/>
      <c r="VM648" s="90"/>
      <c r="VN648" s="90"/>
      <c r="VO648" s="90"/>
      <c r="VP648" s="90"/>
      <c r="VQ648" s="90"/>
      <c r="VR648" s="90"/>
      <c r="VS648" s="90"/>
      <c r="VT648" s="90"/>
      <c r="VU648" s="90"/>
      <c r="VV648" s="90"/>
      <c r="VW648" s="90"/>
      <c r="VX648" s="90"/>
      <c r="VY648" s="90"/>
      <c r="VZ648" s="90"/>
      <c r="WA648" s="90"/>
      <c r="WB648" s="90"/>
      <c r="WC648" s="90"/>
      <c r="WD648" s="90"/>
      <c r="WE648" s="90"/>
      <c r="WF648" s="90"/>
      <c r="WG648" s="90"/>
      <c r="WH648" s="90"/>
      <c r="WI648" s="90"/>
      <c r="WJ648" s="90"/>
      <c r="WK648" s="90"/>
      <c r="WL648" s="90"/>
      <c r="WM648" s="90"/>
      <c r="WN648" s="90"/>
      <c r="WO648" s="90"/>
      <c r="WP648" s="90"/>
      <c r="WQ648" s="90"/>
      <c r="WR648" s="90"/>
      <c r="WS648" s="90"/>
      <c r="WT648" s="90"/>
      <c r="WU648" s="90"/>
      <c r="WV648" s="90"/>
      <c r="WW648" s="90"/>
      <c r="WX648" s="90"/>
      <c r="WY648" s="90"/>
      <c r="WZ648" s="90"/>
      <c r="XA648" s="90"/>
      <c r="XB648" s="90"/>
      <c r="XC648" s="90"/>
      <c r="XD648" s="90"/>
      <c r="XE648" s="90"/>
      <c r="XF648" s="90"/>
      <c r="XG648" s="90"/>
      <c r="XH648" s="90"/>
      <c r="XI648" s="90"/>
      <c r="XJ648" s="90"/>
      <c r="XK648" s="90"/>
      <c r="XL648" s="90"/>
      <c r="XM648" s="90"/>
      <c r="XN648" s="90"/>
      <c r="XO648" s="90"/>
      <c r="XP648" s="90"/>
      <c r="XQ648" s="90"/>
      <c r="XR648" s="90"/>
      <c r="XS648" s="90"/>
      <c r="XT648" s="90"/>
      <c r="XU648" s="90"/>
      <c r="XV648" s="90"/>
      <c r="XW648" s="90"/>
      <c r="XX648" s="90"/>
      <c r="XY648" s="90"/>
      <c r="XZ648" s="90"/>
      <c r="YA648" s="90"/>
      <c r="YB648" s="90"/>
      <c r="YC648" s="90"/>
      <c r="YD648" s="90"/>
      <c r="YE648" s="90"/>
      <c r="YF648" s="90"/>
      <c r="YG648" s="90"/>
      <c r="YH648" s="90"/>
      <c r="YI648" s="90"/>
      <c r="YJ648" s="90"/>
      <c r="YK648" s="90"/>
      <c r="YL648" s="90"/>
      <c r="YM648" s="90"/>
      <c r="YN648" s="90"/>
      <c r="YO648" s="90"/>
      <c r="YP648" s="90"/>
      <c r="YQ648" s="90"/>
      <c r="YR648" s="90"/>
      <c r="YS648" s="90"/>
      <c r="YT648" s="90"/>
      <c r="YU648" s="90"/>
      <c r="YV648" s="90"/>
      <c r="YW648" s="90"/>
      <c r="YX648" s="90"/>
      <c r="YY648" s="90"/>
      <c r="YZ648" s="90"/>
      <c r="ZA648" s="90"/>
      <c r="ZB648" s="90"/>
      <c r="ZC648" s="90"/>
      <c r="ZD648" s="90"/>
      <c r="ZE648" s="90"/>
      <c r="ZF648" s="90"/>
      <c r="ZG648" s="90"/>
      <c r="ZH648" s="90"/>
      <c r="ZI648" s="90"/>
      <c r="ZJ648" s="90"/>
      <c r="ZK648" s="90"/>
      <c r="ZL648" s="90"/>
      <c r="ZM648" s="90"/>
      <c r="ZN648" s="90"/>
      <c r="ZO648" s="90"/>
      <c r="ZP648" s="90"/>
      <c r="ZQ648" s="90"/>
      <c r="ZR648" s="90"/>
      <c r="ZS648" s="90"/>
      <c r="ZT648" s="90"/>
      <c r="ZU648" s="90"/>
      <c r="ZV648" s="90"/>
      <c r="ZW648" s="90"/>
      <c r="ZX648" s="90"/>
      <c r="ZY648" s="90"/>
      <c r="ZZ648" s="90"/>
      <c r="AAA648" s="90"/>
      <c r="AAB648" s="90"/>
      <c r="AAC648" s="90"/>
      <c r="AAD648" s="90"/>
      <c r="AAE648" s="90"/>
      <c r="AAF648" s="90"/>
      <c r="AAG648" s="90"/>
      <c r="AAH648" s="90"/>
      <c r="AAI648" s="90"/>
      <c r="AAJ648" s="90"/>
      <c r="AAK648" s="90"/>
      <c r="AAL648" s="90"/>
      <c r="AAM648" s="90"/>
      <c r="AAN648" s="90"/>
      <c r="AAO648" s="90"/>
      <c r="AAP648" s="90"/>
      <c r="AAQ648" s="90"/>
      <c r="AAR648" s="90"/>
      <c r="AAS648" s="90"/>
      <c r="AAT648" s="90"/>
      <c r="AAU648" s="90"/>
      <c r="AAV648" s="90"/>
      <c r="AAW648" s="90"/>
      <c r="AAX648" s="90"/>
      <c r="AAY648" s="90"/>
      <c r="AAZ648" s="90"/>
      <c r="ABA648" s="90"/>
      <c r="ABB648" s="90"/>
      <c r="ABC648" s="90"/>
      <c r="ABD648" s="90"/>
      <c r="ABE648" s="90"/>
      <c r="ABF648" s="90"/>
      <c r="ABG648" s="90"/>
      <c r="ABH648" s="90"/>
      <c r="ABI648" s="90"/>
      <c r="ABJ648" s="90"/>
      <c r="ABK648" s="90"/>
      <c r="ABL648" s="90"/>
      <c r="ABM648" s="90"/>
      <c r="ABN648" s="90"/>
      <c r="ABO648" s="90"/>
      <c r="ABP648" s="90"/>
      <c r="ABQ648" s="90"/>
      <c r="ABR648" s="90"/>
      <c r="ABS648" s="90"/>
      <c r="ABT648" s="90"/>
      <c r="ABU648" s="90"/>
      <c r="ABV648" s="90"/>
      <c r="ABW648" s="90"/>
      <c r="ABX648" s="90"/>
      <c r="ABY648" s="90"/>
      <c r="ABZ648" s="90"/>
      <c r="ACA648" s="90"/>
      <c r="ACB648" s="90"/>
      <c r="ACC648" s="90"/>
      <c r="ACD648" s="90"/>
      <c r="ACE648" s="90"/>
      <c r="ACF648" s="90"/>
      <c r="ACG648" s="90"/>
      <c r="ACH648" s="90"/>
      <c r="ACI648" s="90"/>
      <c r="ACJ648" s="90"/>
      <c r="ACK648" s="90"/>
      <c r="ACL648" s="90"/>
      <c r="ACM648" s="90"/>
      <c r="ACN648" s="90"/>
      <c r="ACO648" s="90"/>
      <c r="ACP648" s="90"/>
      <c r="ACQ648" s="90"/>
      <c r="ACR648" s="90"/>
      <c r="ACS648" s="90"/>
      <c r="ACT648" s="90"/>
      <c r="ACU648" s="90"/>
      <c r="ACV648" s="90"/>
      <c r="ACW648" s="90"/>
      <c r="ACX648" s="90"/>
      <c r="ACY648" s="90"/>
      <c r="ACZ648" s="90"/>
      <c r="ADA648" s="90"/>
      <c r="ADB648" s="90"/>
      <c r="ADC648" s="90"/>
      <c r="ADD648" s="90"/>
      <c r="ADE648" s="90"/>
      <c r="ADF648" s="90"/>
      <c r="ADG648" s="90"/>
      <c r="ADH648" s="90"/>
      <c r="ADI648" s="90"/>
      <c r="ADJ648" s="90"/>
      <c r="ADK648" s="90"/>
      <c r="ADL648" s="90"/>
      <c r="ADM648" s="90"/>
      <c r="ADN648" s="90"/>
      <c r="ADO648" s="90"/>
      <c r="ADP648" s="90"/>
      <c r="ADQ648" s="90"/>
      <c r="ADR648" s="90"/>
      <c r="ADS648" s="90"/>
      <c r="ADT648" s="90"/>
      <c r="ADU648" s="90"/>
      <c r="ADV648" s="90"/>
      <c r="ADW648" s="90"/>
      <c r="ADX648" s="90"/>
      <c r="ADY648" s="90"/>
      <c r="ADZ648" s="90"/>
      <c r="AEA648" s="90"/>
      <c r="AEB648" s="90"/>
      <c r="AEC648" s="90"/>
      <c r="AED648" s="90"/>
      <c r="AEE648" s="90"/>
      <c r="AEF648" s="90"/>
      <c r="AEG648" s="90"/>
      <c r="AEH648" s="90"/>
      <c r="AEI648" s="90"/>
      <c r="AEJ648" s="90"/>
      <c r="AEK648" s="90"/>
      <c r="AEL648" s="90"/>
      <c r="AEM648" s="90"/>
      <c r="AEN648" s="90"/>
      <c r="AEO648" s="90"/>
      <c r="AEP648" s="90"/>
      <c r="AEQ648" s="90"/>
      <c r="AER648" s="90"/>
      <c r="AES648" s="90"/>
      <c r="AET648" s="90"/>
      <c r="AEU648" s="90"/>
      <c r="AEV648" s="90"/>
      <c r="AEW648" s="90"/>
      <c r="AEX648" s="90"/>
      <c r="AEY648" s="90"/>
      <c r="AEZ648" s="90"/>
      <c r="AFA648" s="90"/>
      <c r="AFB648" s="90"/>
      <c r="AFC648" s="90"/>
      <c r="AFD648" s="90"/>
      <c r="AFE648" s="90"/>
      <c r="AFF648" s="90"/>
      <c r="AFG648" s="90"/>
      <c r="AFH648" s="90"/>
      <c r="AFI648" s="90"/>
      <c r="AFJ648" s="90"/>
      <c r="AFK648" s="90"/>
      <c r="AFL648" s="90"/>
      <c r="AFM648" s="90"/>
      <c r="AFN648" s="90"/>
      <c r="AFO648" s="90"/>
      <c r="AFP648" s="90"/>
      <c r="AFQ648" s="90"/>
      <c r="AFR648" s="90"/>
      <c r="AFS648" s="90"/>
      <c r="AFT648" s="90"/>
      <c r="AFU648" s="90"/>
      <c r="AFV648" s="90"/>
      <c r="AFW648" s="90"/>
      <c r="AFX648" s="90"/>
      <c r="AFY648" s="90"/>
      <c r="AFZ648" s="90"/>
      <c r="AGA648" s="90"/>
      <c r="AGB648" s="90"/>
      <c r="AGC648" s="90"/>
      <c r="AGD648" s="90"/>
      <c r="AGE648" s="90"/>
      <c r="AGF648" s="90"/>
      <c r="AGG648" s="90"/>
      <c r="AGH648" s="90"/>
      <c r="AGI648" s="90"/>
      <c r="AGJ648" s="90"/>
      <c r="AGK648" s="90"/>
      <c r="AGL648" s="90"/>
      <c r="AGM648" s="90"/>
      <c r="AGN648" s="90"/>
      <c r="AGO648" s="90"/>
      <c r="AGP648" s="90"/>
      <c r="AGQ648" s="90"/>
      <c r="AGR648" s="90"/>
      <c r="AGS648" s="90"/>
      <c r="AGT648" s="90"/>
      <c r="AGU648" s="90"/>
      <c r="AGV648" s="90"/>
      <c r="AGW648" s="90"/>
      <c r="AGX648" s="90"/>
      <c r="AGY648" s="90"/>
      <c r="AGZ648" s="90"/>
      <c r="AHA648" s="90"/>
      <c r="AHB648" s="90"/>
      <c r="AHC648" s="90"/>
      <c r="AHD648" s="90"/>
      <c r="AHE648" s="90"/>
      <c r="AHF648" s="90"/>
      <c r="AHG648" s="90"/>
      <c r="AHH648" s="90"/>
      <c r="AHI648" s="90"/>
      <c r="AHJ648" s="90"/>
      <c r="AHK648" s="90"/>
      <c r="AHL648" s="90"/>
      <c r="AHM648" s="90"/>
      <c r="AHN648" s="90"/>
      <c r="AHO648" s="90"/>
      <c r="AHP648" s="90"/>
      <c r="AHQ648" s="90"/>
      <c r="AHR648" s="90"/>
      <c r="AHS648" s="90"/>
      <c r="AHT648" s="90"/>
      <c r="AHU648" s="90"/>
      <c r="AHV648" s="90"/>
      <c r="AHW648" s="90"/>
      <c r="AHX648" s="90"/>
      <c r="AHY648" s="90"/>
      <c r="AHZ648" s="90"/>
      <c r="AIA648" s="90"/>
      <c r="AIB648" s="90"/>
      <c r="AIC648" s="90"/>
      <c r="AID648" s="90"/>
      <c r="AIE648" s="90"/>
      <c r="AIF648" s="90"/>
      <c r="AIG648" s="90"/>
      <c r="AIH648" s="90"/>
      <c r="AII648" s="90"/>
      <c r="AIJ648" s="90"/>
      <c r="AIK648" s="90"/>
      <c r="AIL648" s="90"/>
      <c r="AIM648" s="90"/>
      <c r="AIN648" s="90"/>
      <c r="AIO648" s="90"/>
      <c r="AIP648" s="90"/>
      <c r="AIQ648" s="90"/>
      <c r="AIR648" s="90"/>
      <c r="AIS648" s="90"/>
      <c r="AIT648" s="90"/>
      <c r="AIU648" s="90"/>
      <c r="AIV648" s="90"/>
      <c r="AIW648" s="90"/>
      <c r="AIX648" s="90"/>
      <c r="AIY648" s="90"/>
      <c r="AIZ648" s="90"/>
      <c r="AJA648" s="90"/>
      <c r="AJB648" s="90"/>
      <c r="AJC648" s="90"/>
      <c r="AJD648" s="90"/>
      <c r="AJE648" s="90"/>
      <c r="AJF648" s="90"/>
      <c r="AJG648" s="90"/>
      <c r="AJH648" s="90"/>
      <c r="AJI648" s="90"/>
      <c r="AJJ648" s="90"/>
      <c r="AJK648" s="90"/>
      <c r="AJL648" s="90"/>
      <c r="AJM648" s="90"/>
      <c r="AJN648" s="90"/>
      <c r="AJO648" s="90"/>
      <c r="AJP648" s="90"/>
      <c r="AJQ648" s="90"/>
      <c r="AJR648" s="90"/>
      <c r="AJS648" s="90"/>
      <c r="AJT648" s="90"/>
      <c r="AJU648" s="90"/>
      <c r="AJV648" s="90"/>
      <c r="AJW648" s="90"/>
      <c r="AJX648" s="90"/>
      <c r="AJY648" s="90"/>
      <c r="AJZ648" s="90"/>
      <c r="AKA648" s="90"/>
      <c r="AKB648" s="90"/>
      <c r="AKC648" s="90"/>
      <c r="AKD648" s="90"/>
      <c r="AKE648" s="90"/>
      <c r="AKF648" s="90"/>
      <c r="AKG648" s="90"/>
      <c r="AKH648" s="90"/>
      <c r="AKI648" s="90"/>
      <c r="AKJ648" s="90"/>
      <c r="AKK648" s="90"/>
      <c r="AKL648" s="90"/>
      <c r="AKM648" s="90"/>
      <c r="AKN648" s="90"/>
      <c r="AKO648" s="90"/>
      <c r="AKP648" s="90"/>
      <c r="AKQ648" s="90"/>
      <c r="AKR648" s="90"/>
      <c r="AKS648" s="90"/>
      <c r="AKT648" s="90"/>
      <c r="AKU648" s="90"/>
      <c r="AKV648" s="90"/>
      <c r="AKW648" s="90"/>
      <c r="AKX648" s="90"/>
      <c r="AKY648" s="90"/>
      <c r="AKZ648" s="90"/>
      <c r="ALA648" s="90"/>
      <c r="ALB648" s="90"/>
      <c r="ALC648" s="90"/>
      <c r="ALD648" s="90"/>
      <c r="ALE648" s="90"/>
      <c r="ALF648" s="90"/>
      <c r="ALG648" s="90"/>
      <c r="ALH648" s="90"/>
      <c r="ALI648" s="90"/>
      <c r="ALJ648" s="90"/>
      <c r="ALK648" s="90"/>
      <c r="ALL648" s="90"/>
      <c r="ALM648" s="90"/>
      <c r="ALN648" s="90"/>
      <c r="ALO648" s="90"/>
      <c r="ALP648" s="90"/>
      <c r="ALQ648" s="90"/>
      <c r="ALR648" s="90"/>
      <c r="ALS648" s="90"/>
      <c r="ALT648" s="90"/>
      <c r="ALU648" s="90"/>
      <c r="ALV648" s="90"/>
      <c r="ALW648" s="90"/>
      <c r="ALX648" s="90"/>
      <c r="ALY648" s="90"/>
      <c r="ALZ648" s="90"/>
      <c r="AMA648" s="90"/>
      <c r="AMB648" s="90"/>
      <c r="AMC648" s="90"/>
      <c r="AMD648" s="90"/>
      <c r="AME648" s="90"/>
      <c r="AMF648" s="90"/>
      <c r="AMG648" s="90"/>
      <c r="AMH648" s="90"/>
    </row>
    <row r="649" spans="1:1022" ht="107.25" customHeight="1">
      <c r="A649" s="517">
        <v>171</v>
      </c>
      <c r="B649" s="433" t="s">
        <v>712</v>
      </c>
      <c r="C649" s="367"/>
      <c r="D649" s="433" t="s">
        <v>81</v>
      </c>
      <c r="E649" s="433" t="s">
        <v>2704</v>
      </c>
      <c r="F649" s="427"/>
      <c r="G649" s="424"/>
      <c r="H649" s="368"/>
      <c r="I649" s="425"/>
      <c r="J649" s="136" t="s">
        <v>735</v>
      </c>
      <c r="K649" s="137" t="s">
        <v>2715</v>
      </c>
      <c r="L649" s="425"/>
      <c r="M649" s="425"/>
      <c r="N649" s="426"/>
      <c r="O649" s="369"/>
      <c r="P649" s="391"/>
      <c r="Q649" s="385"/>
      <c r="R649" s="393"/>
      <c r="S649" s="394"/>
      <c r="T649" s="385"/>
      <c r="U649" s="386"/>
      <c r="V649" s="136" t="s">
        <v>112</v>
      </c>
      <c r="W649" s="116" t="s">
        <v>1115</v>
      </c>
      <c r="X649" s="117" t="s">
        <v>1116</v>
      </c>
      <c r="Y649" s="118" t="s">
        <v>1117</v>
      </c>
      <c r="Z649" s="119" t="s">
        <v>95</v>
      </c>
      <c r="AA649" s="120" t="str">
        <f t="shared" si="859"/>
        <v>Probabilidad</v>
      </c>
      <c r="AB649" s="121" t="s">
        <v>727</v>
      </c>
      <c r="AC649" s="121" t="s">
        <v>728</v>
      </c>
      <c r="AD649" s="122" t="str">
        <f t="shared" si="857"/>
        <v>40%</v>
      </c>
      <c r="AE649" s="121" t="s">
        <v>729</v>
      </c>
      <c r="AF649" s="121" t="s">
        <v>730</v>
      </c>
      <c r="AG649" s="121" t="s">
        <v>731</v>
      </c>
      <c r="AH649" s="123">
        <f>IFERROR(IF(AND(AA648="Probabilidad",AA649="Probabilidad"),(AI648-(+AI648*AD649)),IF(AND(AA649="Probabilidad",AA648="Impacto"),(AI648-(+AI648*AD649)),IF(AA649="Impacto",AI648,""))),"")</f>
        <v>0.252</v>
      </c>
      <c r="AI649" s="122">
        <f t="shared" si="858"/>
        <v>0.252</v>
      </c>
      <c r="AJ649" s="387"/>
      <c r="AK649" s="388"/>
      <c r="AL649" s="124">
        <f t="shared" ref="AL649:AL654" si="895">IFERROR(IF(AND(AA648="Impacto",AA649="Impacto"),(AL648-(+AL648*AD649)),IF(AND(AA649="Impacto",AA648="Probabilidad"),(AL648-(+AL648*AD649)),IF(AA649="Probabilidad",AL648,""))),"")</f>
        <v>0.6</v>
      </c>
      <c r="AM649" s="389"/>
      <c r="AN649" s="388"/>
      <c r="AO649" s="384"/>
      <c r="AP649" s="367"/>
      <c r="AQ649" s="120" t="s">
        <v>118</v>
      </c>
      <c r="AR649" s="119" t="s">
        <v>2716</v>
      </c>
      <c r="AS649" s="119" t="s">
        <v>95</v>
      </c>
      <c r="AT649" s="119" t="s">
        <v>2585</v>
      </c>
      <c r="AU649" s="127" t="s">
        <v>733</v>
      </c>
      <c r="AV649" s="371"/>
      <c r="AW649" s="142" t="s">
        <v>112</v>
      </c>
      <c r="AX649" s="253" t="s">
        <v>2866</v>
      </c>
      <c r="AY649" s="271" t="s">
        <v>3129</v>
      </c>
      <c r="AZ649" s="271" t="s">
        <v>3128</v>
      </c>
      <c r="BA649" s="143" t="s">
        <v>118</v>
      </c>
      <c r="BB649" s="253" t="s">
        <v>2866</v>
      </c>
      <c r="BC649" s="271" t="s">
        <v>3233</v>
      </c>
      <c r="BD649" s="271" t="s">
        <v>3128</v>
      </c>
      <c r="BE649" s="373"/>
      <c r="BF649" s="510"/>
      <c r="BG649" s="510"/>
      <c r="BH649" s="131"/>
      <c r="BI649" s="90"/>
    </row>
    <row r="650" spans="1:1022" ht="72.75" customHeight="1">
      <c r="A650" s="517">
        <v>171</v>
      </c>
      <c r="B650" s="433" t="s">
        <v>712</v>
      </c>
      <c r="C650" s="367"/>
      <c r="D650" s="433" t="s">
        <v>81</v>
      </c>
      <c r="E650" s="433" t="s">
        <v>2704</v>
      </c>
      <c r="F650" s="427"/>
      <c r="G650" s="424"/>
      <c r="H650" s="368"/>
      <c r="I650" s="425"/>
      <c r="J650" s="136" t="s">
        <v>741</v>
      </c>
      <c r="K650" s="137" t="s">
        <v>2717</v>
      </c>
      <c r="L650" s="425"/>
      <c r="M650" s="425"/>
      <c r="N650" s="426"/>
      <c r="O650" s="369"/>
      <c r="P650" s="391"/>
      <c r="Q650" s="385"/>
      <c r="R650" s="393"/>
      <c r="S650" s="394"/>
      <c r="T650" s="385"/>
      <c r="U650" s="386"/>
      <c r="V650" s="136" t="s">
        <v>124</v>
      </c>
      <c r="W650" s="116" t="s">
        <v>2718</v>
      </c>
      <c r="X650" s="117" t="s">
        <v>2719</v>
      </c>
      <c r="Y650" s="117" t="s">
        <v>94</v>
      </c>
      <c r="Z650" s="119" t="s">
        <v>95</v>
      </c>
      <c r="AA650" s="120" t="str">
        <f t="shared" si="859"/>
        <v>Probabilidad</v>
      </c>
      <c r="AB650" s="121" t="s">
        <v>727</v>
      </c>
      <c r="AC650" s="121" t="s">
        <v>728</v>
      </c>
      <c r="AD650" s="122" t="str">
        <f t="shared" si="857"/>
        <v>40%</v>
      </c>
      <c r="AE650" s="121" t="s">
        <v>954</v>
      </c>
      <c r="AF650" s="121" t="s">
        <v>730</v>
      </c>
      <c r="AG650" s="121" t="s">
        <v>731</v>
      </c>
      <c r="AH650" s="123">
        <f t="shared" ref="AH650:AH654" si="896">IFERROR(IF(AND(AA649="Probabilidad",AA650="Probabilidad"),(AI649-(+AI649*AD650)),IF(AND(AA650="Probabilidad",AA649="Impacto"),(AI649-(+AI649*AD650)),IF(AA650="Impacto",AI649,""))),"")</f>
        <v>0.1512</v>
      </c>
      <c r="AI650" s="122">
        <f t="shared" si="858"/>
        <v>0.1512</v>
      </c>
      <c r="AJ650" s="387"/>
      <c r="AK650" s="388"/>
      <c r="AL650" s="124">
        <f t="shared" si="895"/>
        <v>0.6</v>
      </c>
      <c r="AM650" s="389"/>
      <c r="AN650" s="388"/>
      <c r="AO650" s="384"/>
      <c r="AP650" s="367"/>
      <c r="AQ650" s="120" t="s">
        <v>128</v>
      </c>
      <c r="AR650" s="119" t="s">
        <v>2720</v>
      </c>
      <c r="AS650" s="119" t="s">
        <v>95</v>
      </c>
      <c r="AT650" s="126" t="s">
        <v>2721</v>
      </c>
      <c r="AU650" s="127" t="s">
        <v>733</v>
      </c>
      <c r="AV650" s="371"/>
      <c r="AW650" s="142" t="s">
        <v>124</v>
      </c>
      <c r="AX650" s="253" t="s">
        <v>2866</v>
      </c>
      <c r="AY650" s="271" t="s">
        <v>3129</v>
      </c>
      <c r="AZ650" s="271" t="s">
        <v>3128</v>
      </c>
      <c r="BA650" s="143" t="s">
        <v>128</v>
      </c>
      <c r="BB650" s="253" t="s">
        <v>2866</v>
      </c>
      <c r="BC650" s="271" t="s">
        <v>3233</v>
      </c>
      <c r="BD650" s="271" t="s">
        <v>3234</v>
      </c>
      <c r="BE650" s="373"/>
      <c r="BF650" s="510"/>
      <c r="BG650" s="510"/>
      <c r="BH650" s="131"/>
      <c r="BI650" s="90"/>
    </row>
    <row r="651" spans="1:1022" ht="114" customHeight="1">
      <c r="A651" s="517">
        <v>171</v>
      </c>
      <c r="B651" s="433" t="s">
        <v>712</v>
      </c>
      <c r="C651" s="367"/>
      <c r="D651" s="433" t="s">
        <v>81</v>
      </c>
      <c r="E651" s="433" t="s">
        <v>2704</v>
      </c>
      <c r="F651" s="427"/>
      <c r="G651" s="424"/>
      <c r="H651" s="368"/>
      <c r="I651" s="425"/>
      <c r="J651" s="136" t="s">
        <v>749</v>
      </c>
      <c r="K651" s="137"/>
      <c r="L651" s="425"/>
      <c r="M651" s="425"/>
      <c r="N651" s="426"/>
      <c r="O651" s="369"/>
      <c r="P651" s="391"/>
      <c r="Q651" s="385"/>
      <c r="R651" s="393"/>
      <c r="S651" s="394"/>
      <c r="T651" s="385"/>
      <c r="U651" s="386"/>
      <c r="V651" s="136" t="s">
        <v>131</v>
      </c>
      <c r="W651" s="116"/>
      <c r="X651" s="117"/>
      <c r="Y651" s="118"/>
      <c r="Z651" s="119"/>
      <c r="AA651" s="120" t="str">
        <f t="shared" si="859"/>
        <v/>
      </c>
      <c r="AB651" s="121"/>
      <c r="AC651" s="121"/>
      <c r="AD651" s="122" t="str">
        <f t="shared" si="857"/>
        <v/>
      </c>
      <c r="AE651" s="121"/>
      <c r="AF651" s="121"/>
      <c r="AG651" s="121"/>
      <c r="AH651" s="123" t="str">
        <f t="shared" si="896"/>
        <v/>
      </c>
      <c r="AI651" s="122" t="str">
        <f t="shared" si="858"/>
        <v/>
      </c>
      <c r="AJ651" s="387"/>
      <c r="AK651" s="388"/>
      <c r="AL651" s="124" t="str">
        <f t="shared" si="895"/>
        <v/>
      </c>
      <c r="AM651" s="389"/>
      <c r="AN651" s="388"/>
      <c r="AO651" s="384"/>
      <c r="AP651" s="367"/>
      <c r="AQ651" s="120" t="s">
        <v>136</v>
      </c>
      <c r="AR651" s="134" t="s">
        <v>94</v>
      </c>
      <c r="AS651" s="134" t="s">
        <v>94</v>
      </c>
      <c r="AT651" s="134" t="s">
        <v>94</v>
      </c>
      <c r="AU651" s="134" t="s">
        <v>94</v>
      </c>
      <c r="AV651" s="371"/>
      <c r="AW651" s="142" t="s">
        <v>131</v>
      </c>
      <c r="AX651" s="128"/>
      <c r="AY651" s="129"/>
      <c r="AZ651" s="130"/>
      <c r="BA651" s="143" t="s">
        <v>136</v>
      </c>
      <c r="BB651" s="128"/>
      <c r="BC651" s="128"/>
      <c r="BD651" s="128"/>
      <c r="BE651" s="373"/>
      <c r="BF651" s="528"/>
      <c r="BG651" s="528"/>
      <c r="BH651" s="131"/>
      <c r="BI651" s="90"/>
    </row>
    <row r="652" spans="1:1022" ht="113.25" customHeight="1">
      <c r="A652" s="517">
        <v>171</v>
      </c>
      <c r="B652" s="433" t="s">
        <v>712</v>
      </c>
      <c r="C652" s="367"/>
      <c r="D652" s="433" t="s">
        <v>81</v>
      </c>
      <c r="E652" s="433" t="s">
        <v>2704</v>
      </c>
      <c r="F652" s="427"/>
      <c r="G652" s="424"/>
      <c r="H652" s="368"/>
      <c r="I652" s="425"/>
      <c r="J652" s="136" t="s">
        <v>756</v>
      </c>
      <c r="K652" s="137"/>
      <c r="L652" s="425"/>
      <c r="M652" s="425"/>
      <c r="N652" s="426"/>
      <c r="O652" s="369"/>
      <c r="P652" s="391"/>
      <c r="Q652" s="385"/>
      <c r="R652" s="393"/>
      <c r="S652" s="394"/>
      <c r="T652" s="385"/>
      <c r="U652" s="386"/>
      <c r="V652" s="136" t="s">
        <v>139</v>
      </c>
      <c r="W652" s="116"/>
      <c r="X652" s="117"/>
      <c r="Y652" s="118"/>
      <c r="Z652" s="116"/>
      <c r="AA652" s="120" t="str">
        <f t="shared" si="859"/>
        <v/>
      </c>
      <c r="AB652" s="121"/>
      <c r="AC652" s="121"/>
      <c r="AD652" s="122" t="str">
        <f t="shared" si="857"/>
        <v/>
      </c>
      <c r="AE652" s="121"/>
      <c r="AF652" s="121"/>
      <c r="AG652" s="121"/>
      <c r="AH652" s="123" t="str">
        <f t="shared" si="896"/>
        <v/>
      </c>
      <c r="AI652" s="122" t="str">
        <f t="shared" si="858"/>
        <v/>
      </c>
      <c r="AJ652" s="387"/>
      <c r="AK652" s="388"/>
      <c r="AL652" s="124" t="str">
        <f t="shared" si="895"/>
        <v/>
      </c>
      <c r="AM652" s="389"/>
      <c r="AN652" s="388"/>
      <c r="AO652" s="384"/>
      <c r="AP652" s="367"/>
      <c r="AQ652" s="120" t="s">
        <v>145</v>
      </c>
      <c r="AR652" s="119"/>
      <c r="AS652" s="119"/>
      <c r="AT652" s="126"/>
      <c r="AU652" s="119"/>
      <c r="AV652" s="371"/>
      <c r="AW652" s="142" t="s">
        <v>139</v>
      </c>
      <c r="AX652" s="128"/>
      <c r="AY652" s="129"/>
      <c r="AZ652" s="130"/>
      <c r="BA652" s="143" t="s">
        <v>145</v>
      </c>
      <c r="BB652" s="128"/>
      <c r="BC652" s="128"/>
      <c r="BD652" s="128"/>
      <c r="BE652" s="373"/>
      <c r="BF652" s="528"/>
      <c r="BG652" s="528"/>
      <c r="BH652" s="131"/>
      <c r="BI652" s="90"/>
    </row>
    <row r="653" spans="1:1022" ht="18.95" customHeight="1">
      <c r="A653" s="517">
        <v>171</v>
      </c>
      <c r="B653" s="433" t="s">
        <v>712</v>
      </c>
      <c r="C653" s="367"/>
      <c r="D653" s="433" t="s">
        <v>81</v>
      </c>
      <c r="E653" s="433" t="s">
        <v>2704</v>
      </c>
      <c r="F653" s="427"/>
      <c r="G653" s="424"/>
      <c r="H653" s="368"/>
      <c r="I653" s="425"/>
      <c r="J653" s="136" t="s">
        <v>757</v>
      </c>
      <c r="K653" s="137"/>
      <c r="L653" s="425"/>
      <c r="M653" s="425"/>
      <c r="N653" s="426"/>
      <c r="O653" s="369"/>
      <c r="P653" s="391"/>
      <c r="Q653" s="385"/>
      <c r="R653" s="393"/>
      <c r="S653" s="394"/>
      <c r="T653" s="385"/>
      <c r="U653" s="386"/>
      <c r="V653" s="136" t="s">
        <v>150</v>
      </c>
      <c r="W653" s="116"/>
      <c r="X653" s="117"/>
      <c r="Y653" s="118"/>
      <c r="Z653" s="116"/>
      <c r="AA653" s="120" t="str">
        <f t="shared" si="859"/>
        <v/>
      </c>
      <c r="AB653" s="121"/>
      <c r="AC653" s="121"/>
      <c r="AD653" s="122" t="str">
        <f t="shared" si="857"/>
        <v/>
      </c>
      <c r="AE653" s="121"/>
      <c r="AF653" s="121"/>
      <c r="AG653" s="121"/>
      <c r="AH653" s="123" t="str">
        <f t="shared" si="896"/>
        <v/>
      </c>
      <c r="AI653" s="122" t="str">
        <f t="shared" si="858"/>
        <v/>
      </c>
      <c r="AJ653" s="387"/>
      <c r="AK653" s="388"/>
      <c r="AL653" s="124" t="str">
        <f t="shared" si="895"/>
        <v/>
      </c>
      <c r="AM653" s="389"/>
      <c r="AN653" s="388"/>
      <c r="AO653" s="384"/>
      <c r="AP653" s="367"/>
      <c r="AQ653" s="120" t="s">
        <v>155</v>
      </c>
      <c r="AR653" s="119"/>
      <c r="AS653" s="119"/>
      <c r="AT653" s="126"/>
      <c r="AU653" s="119"/>
      <c r="AV653" s="371"/>
      <c r="AW653" s="142" t="s">
        <v>150</v>
      </c>
      <c r="AX653" s="128"/>
      <c r="AY653" s="129"/>
      <c r="AZ653" s="130"/>
      <c r="BA653" s="143" t="s">
        <v>155</v>
      </c>
      <c r="BB653" s="128"/>
      <c r="BC653" s="128"/>
      <c r="BD653" s="128"/>
      <c r="BE653" s="373"/>
      <c r="BF653" s="528"/>
      <c r="BG653" s="528"/>
      <c r="BH653" s="131"/>
      <c r="BI653" s="90"/>
    </row>
    <row r="654" spans="1:1022" ht="23.1" customHeight="1">
      <c r="A654" s="517">
        <v>171</v>
      </c>
      <c r="B654" s="434" t="s">
        <v>712</v>
      </c>
      <c r="C654" s="367"/>
      <c r="D654" s="434" t="s">
        <v>81</v>
      </c>
      <c r="E654" s="434" t="s">
        <v>2704</v>
      </c>
      <c r="F654" s="427"/>
      <c r="G654" s="424"/>
      <c r="H654" s="368"/>
      <c r="I654" s="425"/>
      <c r="J654" s="136" t="s">
        <v>758</v>
      </c>
      <c r="K654" s="137"/>
      <c r="L654" s="425"/>
      <c r="M654" s="425"/>
      <c r="N654" s="426"/>
      <c r="O654" s="369"/>
      <c r="P654" s="392"/>
      <c r="Q654" s="385"/>
      <c r="R654" s="393"/>
      <c r="S654" s="394"/>
      <c r="T654" s="385"/>
      <c r="U654" s="386"/>
      <c r="V654" s="136" t="s">
        <v>161</v>
      </c>
      <c r="W654" s="116"/>
      <c r="X654" s="117"/>
      <c r="Y654" s="118"/>
      <c r="Z654" s="116"/>
      <c r="AA654" s="120" t="str">
        <f t="shared" si="859"/>
        <v/>
      </c>
      <c r="AB654" s="121"/>
      <c r="AC654" s="121"/>
      <c r="AD654" s="122" t="str">
        <f t="shared" si="857"/>
        <v/>
      </c>
      <c r="AE654" s="121"/>
      <c r="AF654" s="121"/>
      <c r="AG654" s="121"/>
      <c r="AH654" s="123" t="str">
        <f t="shared" si="896"/>
        <v/>
      </c>
      <c r="AI654" s="122" t="str">
        <f t="shared" si="858"/>
        <v/>
      </c>
      <c r="AJ654" s="387"/>
      <c r="AK654" s="388"/>
      <c r="AL654" s="124" t="str">
        <f t="shared" si="895"/>
        <v/>
      </c>
      <c r="AM654" s="389"/>
      <c r="AN654" s="388"/>
      <c r="AO654" s="384"/>
      <c r="AP654" s="367"/>
      <c r="AQ654" s="120" t="s">
        <v>162</v>
      </c>
      <c r="AR654" s="119"/>
      <c r="AS654" s="119"/>
      <c r="AT654" s="126"/>
      <c r="AU654" s="119"/>
      <c r="AV654" s="372"/>
      <c r="AW654" s="142" t="s">
        <v>161</v>
      </c>
      <c r="AX654" s="128"/>
      <c r="AY654" s="129"/>
      <c r="AZ654" s="130"/>
      <c r="BA654" s="143" t="s">
        <v>162</v>
      </c>
      <c r="BB654" s="128"/>
      <c r="BC654" s="128"/>
      <c r="BD654" s="128"/>
      <c r="BE654" s="373"/>
      <c r="BF654" s="529"/>
      <c r="BG654" s="529"/>
      <c r="BH654" s="131"/>
      <c r="BI654" s="90"/>
    </row>
    <row r="655" spans="1:1022" s="144" customFormat="1" ht="103.5" customHeight="1">
      <c r="A655" s="531">
        <v>172</v>
      </c>
      <c r="B655" s="424" t="s">
        <v>712</v>
      </c>
      <c r="C655" s="367" t="s">
        <v>713</v>
      </c>
      <c r="D655" s="532" t="s">
        <v>185</v>
      </c>
      <c r="E655" s="532" t="s">
        <v>1598</v>
      </c>
      <c r="F655" s="427" t="s">
        <v>1599</v>
      </c>
      <c r="G655" s="424" t="s">
        <v>2722</v>
      </c>
      <c r="H655" s="368" t="str">
        <f>IF(B655="Seguridad_Información","Posibilidad de "&amp;C655&amp;"con "&amp;M655&amp;" "&amp;"por"&amp;" "&amp;I655&amp;" "&amp;"debido a"&amp;" "&amp;L655,"Posibilidad de"&amp;" "&amp;M655&amp;" "&amp;"por"&amp;" "&amp;I655&amp;" debido a"&amp;" "&amp;L655)</f>
        <v>Posibilidad de Afectación Económica y Reputacional por expedición errada de actos administrativos de devolución, destinación, venta u otro debido a errores humanos en la operación, desconocimiento y/o interpretación errada de lineamientos y regulación normativa por parte de los colaboradores</v>
      </c>
      <c r="I655" s="425" t="s">
        <v>2723</v>
      </c>
      <c r="J655" s="136" t="s">
        <v>717</v>
      </c>
      <c r="K655" s="137" t="s">
        <v>2724</v>
      </c>
      <c r="L655" s="425" t="s">
        <v>2725</v>
      </c>
      <c r="M655" s="425" t="s">
        <v>763</v>
      </c>
      <c r="N655" s="426" t="s">
        <v>2726</v>
      </c>
      <c r="O655" s="369" t="s">
        <v>765</v>
      </c>
      <c r="P655" s="390" t="str">
        <f>IF(OR($O655=[3]Tabla_Probabilidad!$D$30,$O655=[3]Tabla_Probabilidad!$D$32,$O655=[3]Tabla_Probabilidad!$J$32),"Muy Baja",IF(OR($O655=[3]Tabla_Probabilidad!$E$30,$O655=[3]Tabla_Probabilidad!$E$32,$O655=[3]Tabla_Probabilidad!$K$32),"Baja",IF(OR($O655=[3]Tabla_Probabilidad!$F$30,$O655=[3]Tabla_Probabilidad!$F$32,$O655=[3]Tabla_Probabilidad!$L$32),"Media",IF(OR($O655=[3]Tabla_Probabilidad!$G$30,$O655=[3]Tabla_Probabilidad!$G$32,$O655=[3]Tabla_Probabilidad!$M$32),"Alta",IF(OR($O655=[3]Tabla_Probabilidad!$H$30,$O655=[3]Tabla_Probabilidad!$H$32,$O655=[3]Tabla_Probabilidad!$N$32),"Muy Alta","")))))</f>
        <v>Alta</v>
      </c>
      <c r="Q655" s="385">
        <f t="shared" ref="Q655" si="897">IF(P655="","",IF(P655="Muy Baja",0.2,IF(P655="Baja",0.4,IF(P655="Media",0.6,IF(P655="Alta",0.8,IF(P655="Muy Alta",1,))))))</f>
        <v>0.8</v>
      </c>
      <c r="R655" s="393" t="s">
        <v>723</v>
      </c>
      <c r="S655" s="394" t="str">
        <f>IF(OR($R655=[3]Tabla_Impacto!$D$24,$R655=[3]Tabla_Impacto!$D$27,$R655=[3]Tabla_Impacto!$J$24,$R655=[3]Tabla_Impacto!$P$26,$R655=[3]Tabla_Impacto!$V$26,$R655=[3]Tabla_Impacto!$AB$26),"Leve",IF(OR($R655=[3]Tabla_Impacto!$E$24,$R655=[3]Tabla_Impacto!$E$27,$R655=[3]Tabla_Impacto!$K$24,$R655=[3]Tabla_Impacto!$Q$26,$R655=[3]Tabla_Impacto!$W$26,$R655=[3]Tabla_Impacto!$AC$26),"Menor",IF(OR($R655=[3]Tabla_Impacto!$F$24,$R655=[3]Tabla_Impacto!$F$27,$R655=[3]Tabla_Impacto!$L$24,$R655=[3]Tabla_Impacto!$R$26,$R655=[3]Tabla_Impacto!$X$26,$R655=[3]Tabla_Impacto!$AD$26),"Moderado",IF(OR($R655=[3]Tabla_Impacto!$G$24,$R655=[3]Tabla_Impacto!$G$27,$R655=[3]Tabla_Impacto!$M$24,$R655=[3]Tabla_Impacto!$S$26,$R655=[3]Tabla_Impacto!$Y$26,$R655=[3]Tabla_Impacto!$AE$26),"Mayor",IF(OR($R655=[3]Tabla_Impacto!$H$24,$R655=[3]Tabla_Impacto!$H$27,$R655=[3]Tabla_Impacto!$N$24,$R655=[3]Tabla_Impacto!$T$26,$R655=[3]Tabla_Impacto!$Z$26,$R655=[3]Tabla_Impacto!$AF$26),"Catastrófico","")))))</f>
        <v>Moderado</v>
      </c>
      <c r="T655" s="385">
        <f t="shared" ref="T655" si="898">IF(S655="","",IF(S655="Leve",0.2,IF(S655="Menor",0.4,IF(S655="Moderado",0.6,IF(S655="Mayor",0.8,IF(S655="Catastrófico",1,))))))</f>
        <v>0.6</v>
      </c>
      <c r="U655" s="403" t="str">
        <f t="shared" ref="U655" si="899">IF(OR(AND(P655="Muy Baja",S655="Leve"),AND(P655="Muy Baja",S655="Menor"),AND(P655="Baja",S655="Leve")),"Bajo",IF(OR(AND(P655="Muy baja",S655="Moderado"),AND(P655="Baja",S655="Menor"),AND(P655="Baja",S655="Moderado"),AND(P655="Media",S655="Leve"),AND(P655="Media",S655="Menor"),AND(P655="Media",S655="Moderado"),AND(P655="Alta",S655="Leve"),AND(P655="Alta",S655="Menor")),"Moderado",IF(OR(AND(P655="Muy Baja",S655="Mayor"),AND(P655="Baja",S655="Mayor"),AND(P655="Media",S655="Mayor"),AND(P655="Alta",S655="Moderado"),AND(P655="Alta",S655="Mayor"),AND(P655="Muy Alta",S655="Leve"),AND(P655="Muy Alta",S655="Menor"),AND(P655="Muy Alta",S655="Moderado"),AND(P655="Muy Alta",S655="Mayor")),"Alto",IF(OR(AND(P655="Muy Baja",S655="Catastrófico"),AND(P655="Baja",S655="Catastrófico"),AND(P655="Media",S655="Catastrófico"),AND(P655="Alta",S655="Catastrófico"),AND(P655="Muy Alta",S655="Catastrófico")),"Extremo",""))))</f>
        <v>Alto</v>
      </c>
      <c r="V655" s="136" t="s">
        <v>91</v>
      </c>
      <c r="W655" s="116" t="s">
        <v>2727</v>
      </c>
      <c r="X655" s="117" t="s">
        <v>2728</v>
      </c>
      <c r="Y655" s="118" t="s">
        <v>2729</v>
      </c>
      <c r="Z655" s="116" t="s">
        <v>195</v>
      </c>
      <c r="AA655" s="120" t="str">
        <f t="shared" si="859"/>
        <v>Probabilidad</v>
      </c>
      <c r="AB655" s="121" t="s">
        <v>727</v>
      </c>
      <c r="AC655" s="121" t="s">
        <v>728</v>
      </c>
      <c r="AD655" s="122" t="str">
        <f t="shared" si="857"/>
        <v>40%</v>
      </c>
      <c r="AE655" s="121" t="s">
        <v>954</v>
      </c>
      <c r="AF655" s="121" t="s">
        <v>730</v>
      </c>
      <c r="AG655" s="121" t="s">
        <v>731</v>
      </c>
      <c r="AH655" s="123">
        <f>IFERROR(IF(AA655="Probabilidad",(Q655-(+Q655*AD655)),IF(AA655="Impacto",Q655,"")),"")</f>
        <v>0.48</v>
      </c>
      <c r="AI655" s="122">
        <f t="shared" si="858"/>
        <v>0.48</v>
      </c>
      <c r="AJ655" s="387" t="str">
        <f t="shared" ref="AJ655" si="900">IFERROR(IF(AK655="","",IF(AK655&lt;=0.2,"Muy Baja",IF(AK655&lt;=0.4,"Baja",IF(AK655&lt;=0.6,"Media",IF(AK655&lt;=0.8,"Alta","Muy Alta"))))),"")</f>
        <v>Muy Baja</v>
      </c>
      <c r="AK655" s="388">
        <f t="shared" ref="AK655" si="901">IFERROR(LOOKUP(MAX(AI655:AI661)+1,(AI655:AI661)),"")</f>
        <v>0.16463999999999998</v>
      </c>
      <c r="AL655" s="124">
        <f>IFERROR(IF(AA655="Impacto",(T655-(+T655*AD655)),IF(AA655="Probabilidad",T655,"")),"")</f>
        <v>0.6</v>
      </c>
      <c r="AM655" s="389" t="str">
        <f t="shared" ref="AM655" si="902">IFERROR(IF(AN655="","",IF(AN655&lt;=0.2,"Leve",IF(AN655&lt;=0.4,"Menor",IF(AN655&lt;=0.6,"Moderado",IF(AN655&lt;=0.8,"Mayor","Catastrófico"))))),"")</f>
        <v>Moderado</v>
      </c>
      <c r="AN655" s="388">
        <f t="shared" ref="AN655" si="903">IFERROR(LOOKUP(MAX(AL655:AL661)+1,(AL655:AL661)),"")</f>
        <v>0.6</v>
      </c>
      <c r="AO655" s="384" t="str">
        <f t="shared" ref="AO655" si="904">IFERROR(IF(OR(AND(AJ655="Muy Baja",AM655="Leve"),AND(AJ655="Muy Baja",AM655="Menor"),AND(AJ655="Baja",AM655="Leve")),"Bajo",IF(OR(AND(AJ655="Muy baja",AM655="Moderado"),AND(AJ655="Baja",AM655="Menor"),AND(AJ655="Baja",AM655="Moderado"),AND(AJ655="Media",AM655="Leve"),AND(AJ655="Media",AM655="Menor"),AND(AJ655="Media",AM655="Moderado"),AND(AJ655="Alta",AM655="Leve"),AND(AJ655="Alta",AM655="Menor")),"Moderado",IF(OR(AND(AJ655="Muy Baja",AM655="Mayor"),AND(AJ655="Baja",AM655="Mayor"),AND(AJ655="Media",AM655="Mayor"),AND(AJ655="Alta",AM655="Moderado"),AND(AJ655="Alta",AM655="Mayor"),AND(AJ655="Muy Alta",AM655="Leve"),AND(AJ655="Muy Alta",AM655="Menor"),AND(AJ655="Muy Alta",AM655="Moderado"),AND(AJ655="Muy Alta",AM655="Mayor")),"Alto",IF(OR(AND(AJ655="Muy Baja",AM655="Catastrófico"),AND(AJ655="Baja",AM655="Catastrófico"),AND(AJ655="Media",AM655="Catastrófico"),AND(AJ655="Alta",AM655="Catastrófico"),AND(AJ655="Muy Alta",AM655="Catastrófico")),"Extremo","")))),"")</f>
        <v>Moderado</v>
      </c>
      <c r="AP655" s="367" t="s">
        <v>104</v>
      </c>
      <c r="AQ655" s="120" t="s">
        <v>105</v>
      </c>
      <c r="AR655" s="119" t="s">
        <v>2730</v>
      </c>
      <c r="AS655" s="119" t="s">
        <v>195</v>
      </c>
      <c r="AT655" s="126">
        <v>44772</v>
      </c>
      <c r="AU655" s="206">
        <v>44834</v>
      </c>
      <c r="AV655" s="370" t="s">
        <v>2731</v>
      </c>
      <c r="AW655" s="142" t="s">
        <v>91</v>
      </c>
      <c r="AX655" s="253" t="s">
        <v>2867</v>
      </c>
      <c r="AY655" s="272" t="s">
        <v>3418</v>
      </c>
      <c r="AZ655" s="272" t="s">
        <v>3419</v>
      </c>
      <c r="BA655" s="143" t="s">
        <v>105</v>
      </c>
      <c r="BB655" s="253" t="s">
        <v>2867</v>
      </c>
      <c r="BC655" s="271" t="s">
        <v>3906</v>
      </c>
      <c r="BD655" s="271" t="s">
        <v>3915</v>
      </c>
      <c r="BE655" s="373" t="s">
        <v>2891</v>
      </c>
      <c r="BF655" s="374"/>
      <c r="BG655" s="374"/>
      <c r="BH655" s="199"/>
      <c r="BI655" s="90"/>
      <c r="BJ655" s="90"/>
      <c r="BK655" s="90"/>
      <c r="BL655" s="90"/>
      <c r="BM655" s="90"/>
      <c r="BN655" s="90"/>
      <c r="BO655" s="90"/>
      <c r="BP655" s="90"/>
      <c r="BQ655" s="90"/>
      <c r="BR655" s="90"/>
      <c r="BS655" s="90"/>
      <c r="BT655" s="90"/>
      <c r="BU655" s="90"/>
      <c r="BV655" s="90"/>
      <c r="BW655" s="90"/>
      <c r="BX655" s="90"/>
      <c r="BY655" s="90"/>
      <c r="BZ655" s="90"/>
      <c r="CA655" s="90"/>
      <c r="CB655" s="90"/>
      <c r="CC655" s="90"/>
      <c r="CD655" s="90"/>
      <c r="CE655" s="90"/>
      <c r="CF655" s="90"/>
      <c r="CG655" s="90"/>
      <c r="CH655" s="90"/>
      <c r="CI655" s="90"/>
      <c r="CJ655" s="90"/>
      <c r="CK655" s="90"/>
      <c r="CL655" s="90"/>
      <c r="CM655" s="90"/>
      <c r="CN655" s="90"/>
      <c r="CO655" s="90"/>
      <c r="CP655" s="90"/>
      <c r="CQ655" s="90"/>
      <c r="CR655" s="90"/>
      <c r="CS655" s="90"/>
      <c r="CT655" s="90"/>
      <c r="CU655" s="90"/>
      <c r="CV655" s="90"/>
      <c r="CW655" s="90"/>
      <c r="CX655" s="90"/>
      <c r="CY655" s="90"/>
      <c r="CZ655" s="90"/>
      <c r="DA655" s="90"/>
      <c r="DB655" s="90"/>
      <c r="DC655" s="90"/>
      <c r="DD655" s="90"/>
      <c r="DE655" s="90"/>
      <c r="DF655" s="90"/>
      <c r="DG655" s="90"/>
      <c r="DH655" s="90"/>
      <c r="DI655" s="90"/>
      <c r="DJ655" s="90"/>
      <c r="DK655" s="90"/>
      <c r="DL655" s="90"/>
      <c r="DM655" s="90"/>
      <c r="DN655" s="90"/>
      <c r="DO655" s="90"/>
      <c r="DP655" s="90"/>
      <c r="DQ655" s="90"/>
      <c r="DR655" s="90"/>
      <c r="DS655" s="90"/>
      <c r="DT655" s="90"/>
      <c r="DU655" s="90"/>
      <c r="DV655" s="90"/>
      <c r="DW655" s="90"/>
      <c r="DX655" s="90"/>
      <c r="DY655" s="90"/>
      <c r="DZ655" s="90"/>
      <c r="EA655" s="90"/>
      <c r="EB655" s="90"/>
      <c r="EC655" s="90"/>
      <c r="ED655" s="90"/>
      <c r="EE655" s="90"/>
      <c r="EF655" s="90"/>
      <c r="EG655" s="90"/>
      <c r="EH655" s="90"/>
      <c r="EI655" s="90"/>
      <c r="EJ655" s="90"/>
      <c r="EK655" s="90"/>
      <c r="EL655" s="90"/>
      <c r="EM655" s="90"/>
      <c r="EN655" s="90"/>
      <c r="EO655" s="90"/>
      <c r="EP655" s="90"/>
      <c r="EQ655" s="90"/>
      <c r="ER655" s="90"/>
      <c r="ES655" s="90"/>
      <c r="ET655" s="90"/>
      <c r="EU655" s="90"/>
      <c r="EV655" s="90"/>
      <c r="EW655" s="90"/>
      <c r="EX655" s="90"/>
      <c r="EY655" s="90"/>
      <c r="EZ655" s="90"/>
      <c r="FA655" s="90"/>
      <c r="FB655" s="90"/>
      <c r="FC655" s="90"/>
      <c r="FD655" s="90"/>
      <c r="FE655" s="90"/>
      <c r="FF655" s="90"/>
      <c r="FG655" s="90"/>
      <c r="FH655" s="90"/>
      <c r="FI655" s="90"/>
      <c r="FJ655" s="90"/>
      <c r="FK655" s="90"/>
      <c r="FL655" s="90"/>
      <c r="FM655" s="90"/>
      <c r="FN655" s="90"/>
      <c r="FO655" s="90"/>
      <c r="FP655" s="90"/>
      <c r="FQ655" s="90"/>
      <c r="FR655" s="90"/>
      <c r="FS655" s="90"/>
      <c r="FT655" s="90"/>
      <c r="FU655" s="90"/>
      <c r="FV655" s="90"/>
      <c r="FW655" s="90"/>
      <c r="FX655" s="90"/>
      <c r="FY655" s="90"/>
      <c r="FZ655" s="90"/>
      <c r="GA655" s="90"/>
      <c r="GB655" s="90"/>
      <c r="GC655" s="90"/>
      <c r="GD655" s="90"/>
      <c r="GE655" s="90"/>
      <c r="GF655" s="90"/>
      <c r="GG655" s="90"/>
      <c r="GH655" s="90"/>
      <c r="GI655" s="90"/>
      <c r="GJ655" s="90"/>
      <c r="GK655" s="90"/>
      <c r="GL655" s="90"/>
      <c r="GM655" s="90"/>
      <c r="GN655" s="90"/>
      <c r="GO655" s="90"/>
      <c r="GP655" s="90"/>
      <c r="GQ655" s="90"/>
      <c r="GR655" s="90"/>
      <c r="GS655" s="90"/>
      <c r="GT655" s="90"/>
      <c r="GU655" s="90"/>
      <c r="GV655" s="90"/>
      <c r="GW655" s="90"/>
      <c r="GX655" s="90"/>
      <c r="GY655" s="90"/>
      <c r="GZ655" s="90"/>
      <c r="HA655" s="90"/>
      <c r="HB655" s="90"/>
      <c r="HC655" s="90"/>
      <c r="HD655" s="90"/>
      <c r="HE655" s="90"/>
      <c r="HF655" s="90"/>
      <c r="HG655" s="90"/>
      <c r="HH655" s="90"/>
      <c r="HI655" s="90"/>
      <c r="HJ655" s="90"/>
      <c r="HK655" s="90"/>
      <c r="HL655" s="90"/>
      <c r="HM655" s="90"/>
      <c r="HN655" s="90"/>
      <c r="HO655" s="90"/>
      <c r="HP655" s="90"/>
      <c r="HQ655" s="90"/>
      <c r="HR655" s="90"/>
      <c r="HS655" s="90"/>
      <c r="HT655" s="90"/>
      <c r="HU655" s="90"/>
      <c r="HV655" s="90"/>
      <c r="HW655" s="90"/>
      <c r="HX655" s="90"/>
      <c r="HY655" s="90"/>
      <c r="HZ655" s="90"/>
      <c r="IA655" s="90"/>
      <c r="IB655" s="90"/>
      <c r="IC655" s="90"/>
      <c r="ID655" s="90"/>
      <c r="IE655" s="90"/>
      <c r="IF655" s="90"/>
      <c r="IG655" s="90"/>
      <c r="IH655" s="90"/>
      <c r="II655" s="90"/>
      <c r="IJ655" s="90"/>
      <c r="IK655" s="90"/>
      <c r="IL655" s="90"/>
      <c r="IM655" s="90"/>
      <c r="IN655" s="90"/>
      <c r="IO655" s="90"/>
      <c r="IP655" s="90"/>
      <c r="IQ655" s="90"/>
      <c r="IR655" s="90"/>
      <c r="IS655" s="90"/>
      <c r="IT655" s="90"/>
      <c r="IU655" s="90"/>
      <c r="IV655" s="90"/>
      <c r="IW655" s="90"/>
      <c r="IX655" s="90"/>
      <c r="IY655" s="90"/>
      <c r="IZ655" s="90"/>
      <c r="JA655" s="90"/>
      <c r="JB655" s="90"/>
      <c r="JC655" s="90"/>
      <c r="JD655" s="90"/>
      <c r="JE655" s="90"/>
      <c r="JF655" s="90"/>
      <c r="JG655" s="90"/>
      <c r="JH655" s="90"/>
      <c r="JI655" s="90"/>
      <c r="JJ655" s="90"/>
      <c r="JK655" s="90"/>
      <c r="JL655" s="90"/>
      <c r="JM655" s="90"/>
      <c r="JN655" s="90"/>
      <c r="JO655" s="90"/>
      <c r="JP655" s="90"/>
      <c r="JQ655" s="90"/>
      <c r="JR655" s="90"/>
      <c r="JS655" s="90"/>
      <c r="JT655" s="90"/>
      <c r="JU655" s="90"/>
      <c r="JV655" s="90"/>
      <c r="JW655" s="90"/>
      <c r="JX655" s="90"/>
      <c r="JY655" s="90"/>
      <c r="JZ655" s="90"/>
      <c r="KA655" s="90"/>
      <c r="KB655" s="90"/>
      <c r="KC655" s="90"/>
      <c r="KD655" s="90"/>
      <c r="KE655" s="90"/>
      <c r="KF655" s="90"/>
      <c r="KG655" s="90"/>
      <c r="KH655" s="90"/>
      <c r="KI655" s="90"/>
      <c r="KJ655" s="90"/>
      <c r="KK655" s="90"/>
      <c r="KL655" s="90"/>
      <c r="KM655" s="90"/>
      <c r="KN655" s="90"/>
      <c r="KO655" s="90"/>
      <c r="KP655" s="90"/>
      <c r="KQ655" s="90"/>
      <c r="KR655" s="90"/>
      <c r="KS655" s="90"/>
      <c r="KT655" s="90"/>
      <c r="KU655" s="90"/>
      <c r="KV655" s="90"/>
      <c r="KW655" s="90"/>
      <c r="KX655" s="90"/>
      <c r="KY655" s="90"/>
      <c r="KZ655" s="90"/>
      <c r="LA655" s="90"/>
      <c r="LB655" s="90"/>
      <c r="LC655" s="90"/>
      <c r="LD655" s="90"/>
      <c r="LE655" s="90"/>
      <c r="LF655" s="90"/>
      <c r="LG655" s="90"/>
      <c r="LH655" s="90"/>
      <c r="LI655" s="90"/>
      <c r="LJ655" s="90"/>
      <c r="LK655" s="90"/>
      <c r="LL655" s="90"/>
      <c r="LM655" s="90"/>
      <c r="LN655" s="90"/>
      <c r="LO655" s="90"/>
      <c r="LP655" s="90"/>
      <c r="LQ655" s="90"/>
      <c r="LR655" s="90"/>
      <c r="LS655" s="90"/>
      <c r="LT655" s="90"/>
      <c r="LU655" s="90"/>
      <c r="LV655" s="90"/>
      <c r="LW655" s="90"/>
      <c r="LX655" s="90"/>
      <c r="LY655" s="90"/>
      <c r="LZ655" s="90"/>
      <c r="MA655" s="90"/>
      <c r="MB655" s="90"/>
      <c r="MC655" s="90"/>
      <c r="MD655" s="90"/>
      <c r="ME655" s="90"/>
      <c r="MF655" s="90"/>
      <c r="MG655" s="90"/>
      <c r="MH655" s="90"/>
      <c r="MI655" s="90"/>
      <c r="MJ655" s="90"/>
      <c r="MK655" s="90"/>
      <c r="ML655" s="90"/>
      <c r="MM655" s="90"/>
      <c r="MN655" s="90"/>
      <c r="MO655" s="90"/>
      <c r="MP655" s="90"/>
      <c r="MQ655" s="90"/>
      <c r="MR655" s="90"/>
      <c r="MS655" s="90"/>
      <c r="MT655" s="90"/>
      <c r="MU655" s="90"/>
      <c r="MV655" s="90"/>
      <c r="MW655" s="90"/>
      <c r="MX655" s="90"/>
      <c r="MY655" s="90"/>
      <c r="MZ655" s="90"/>
      <c r="NA655" s="90"/>
      <c r="NB655" s="90"/>
      <c r="NC655" s="90"/>
      <c r="ND655" s="90"/>
      <c r="NE655" s="90"/>
      <c r="NF655" s="90"/>
      <c r="NG655" s="90"/>
      <c r="NH655" s="90"/>
      <c r="NI655" s="90"/>
      <c r="NJ655" s="90"/>
      <c r="NK655" s="90"/>
      <c r="NL655" s="90"/>
      <c r="NM655" s="90"/>
      <c r="NN655" s="90"/>
      <c r="NO655" s="90"/>
      <c r="NP655" s="90"/>
      <c r="NQ655" s="90"/>
      <c r="NR655" s="90"/>
      <c r="NS655" s="90"/>
      <c r="NT655" s="90"/>
      <c r="NU655" s="90"/>
      <c r="NV655" s="90"/>
      <c r="NW655" s="90"/>
      <c r="NX655" s="90"/>
      <c r="NY655" s="90"/>
      <c r="NZ655" s="90"/>
      <c r="OA655" s="90"/>
      <c r="OB655" s="90"/>
      <c r="OC655" s="90"/>
      <c r="OD655" s="90"/>
      <c r="OE655" s="90"/>
      <c r="OF655" s="90"/>
      <c r="OG655" s="90"/>
      <c r="OH655" s="90"/>
      <c r="OI655" s="90"/>
      <c r="OJ655" s="90"/>
      <c r="OK655" s="90"/>
      <c r="OL655" s="90"/>
      <c r="OM655" s="90"/>
      <c r="ON655" s="90"/>
      <c r="OO655" s="90"/>
      <c r="OP655" s="90"/>
      <c r="OQ655" s="90"/>
      <c r="OR655" s="90"/>
      <c r="OS655" s="90"/>
      <c r="OT655" s="90"/>
      <c r="OU655" s="90"/>
      <c r="OV655" s="90"/>
      <c r="OW655" s="90"/>
      <c r="OX655" s="90"/>
      <c r="OY655" s="90"/>
      <c r="OZ655" s="90"/>
      <c r="PA655" s="90"/>
      <c r="PB655" s="90"/>
      <c r="PC655" s="90"/>
      <c r="PD655" s="90"/>
      <c r="PE655" s="90"/>
      <c r="PF655" s="90"/>
      <c r="PG655" s="90"/>
      <c r="PH655" s="90"/>
      <c r="PI655" s="90"/>
      <c r="PJ655" s="90"/>
      <c r="PK655" s="90"/>
      <c r="PL655" s="90"/>
      <c r="PM655" s="90"/>
      <c r="PN655" s="90"/>
      <c r="PO655" s="90"/>
      <c r="PP655" s="90"/>
      <c r="PQ655" s="90"/>
      <c r="PR655" s="90"/>
      <c r="PS655" s="90"/>
      <c r="PT655" s="90"/>
      <c r="PU655" s="90"/>
      <c r="PV655" s="90"/>
      <c r="PW655" s="90"/>
      <c r="PX655" s="90"/>
      <c r="PY655" s="90"/>
      <c r="PZ655" s="90"/>
      <c r="QA655" s="90"/>
      <c r="QB655" s="90"/>
      <c r="QC655" s="90"/>
      <c r="QD655" s="90"/>
      <c r="QE655" s="90"/>
      <c r="QF655" s="90"/>
      <c r="QG655" s="90"/>
      <c r="QH655" s="90"/>
      <c r="QI655" s="90"/>
      <c r="QJ655" s="90"/>
      <c r="QK655" s="90"/>
      <c r="QL655" s="90"/>
      <c r="QM655" s="90"/>
      <c r="QN655" s="90"/>
      <c r="QO655" s="90"/>
      <c r="QP655" s="90"/>
      <c r="QQ655" s="90"/>
      <c r="QR655" s="90"/>
      <c r="QS655" s="90"/>
      <c r="QT655" s="90"/>
      <c r="QU655" s="90"/>
      <c r="QV655" s="90"/>
      <c r="QW655" s="90"/>
      <c r="QX655" s="90"/>
      <c r="QY655" s="90"/>
      <c r="QZ655" s="90"/>
      <c r="RA655" s="90"/>
      <c r="RB655" s="90"/>
      <c r="RC655" s="90"/>
      <c r="RD655" s="90"/>
      <c r="RE655" s="90"/>
      <c r="RF655" s="90"/>
      <c r="RG655" s="90"/>
      <c r="RH655" s="90"/>
      <c r="RI655" s="90"/>
      <c r="RJ655" s="90"/>
      <c r="RK655" s="90"/>
      <c r="RL655" s="90"/>
      <c r="RM655" s="90"/>
      <c r="RN655" s="90"/>
      <c r="RO655" s="90"/>
      <c r="RP655" s="90"/>
      <c r="RQ655" s="90"/>
      <c r="RR655" s="90"/>
      <c r="RS655" s="90"/>
      <c r="RT655" s="90"/>
      <c r="RU655" s="90"/>
      <c r="RV655" s="90"/>
      <c r="RW655" s="90"/>
      <c r="RX655" s="90"/>
      <c r="RY655" s="90"/>
      <c r="RZ655" s="90"/>
      <c r="SA655" s="90"/>
      <c r="SB655" s="90"/>
      <c r="SC655" s="90"/>
      <c r="SD655" s="90"/>
      <c r="SE655" s="90"/>
      <c r="SF655" s="90"/>
      <c r="SG655" s="90"/>
      <c r="SH655" s="90"/>
      <c r="SI655" s="90"/>
      <c r="SJ655" s="90"/>
      <c r="SK655" s="90"/>
      <c r="SL655" s="90"/>
      <c r="SM655" s="90"/>
      <c r="SN655" s="90"/>
      <c r="SO655" s="90"/>
      <c r="SP655" s="90"/>
      <c r="SQ655" s="90"/>
      <c r="SR655" s="90"/>
      <c r="SS655" s="90"/>
      <c r="ST655" s="90"/>
      <c r="SU655" s="90"/>
      <c r="SV655" s="90"/>
      <c r="SW655" s="90"/>
      <c r="SX655" s="90"/>
      <c r="SY655" s="90"/>
      <c r="SZ655" s="90"/>
      <c r="TA655" s="90"/>
      <c r="TB655" s="90"/>
      <c r="TC655" s="90"/>
      <c r="TD655" s="90"/>
      <c r="TE655" s="90"/>
      <c r="TF655" s="90"/>
      <c r="TG655" s="90"/>
      <c r="TH655" s="90"/>
      <c r="TI655" s="90"/>
      <c r="TJ655" s="90"/>
      <c r="TK655" s="90"/>
      <c r="TL655" s="90"/>
      <c r="TM655" s="90"/>
      <c r="TN655" s="90"/>
      <c r="TO655" s="90"/>
      <c r="TP655" s="90"/>
      <c r="TQ655" s="90"/>
      <c r="TR655" s="90"/>
      <c r="TS655" s="90"/>
      <c r="TT655" s="90"/>
      <c r="TU655" s="90"/>
      <c r="TV655" s="90"/>
      <c r="TW655" s="90"/>
      <c r="TX655" s="90"/>
      <c r="TY655" s="90"/>
      <c r="TZ655" s="90"/>
      <c r="UA655" s="90"/>
      <c r="UB655" s="90"/>
      <c r="UC655" s="90"/>
      <c r="UD655" s="90"/>
      <c r="UE655" s="90"/>
      <c r="UF655" s="90"/>
      <c r="UG655" s="90"/>
      <c r="UH655" s="90"/>
      <c r="UI655" s="90"/>
      <c r="UJ655" s="90"/>
      <c r="UK655" s="90"/>
      <c r="UL655" s="90"/>
      <c r="UM655" s="90"/>
      <c r="UN655" s="90"/>
      <c r="UO655" s="90"/>
      <c r="UP655" s="90"/>
      <c r="UQ655" s="90"/>
      <c r="UR655" s="90"/>
      <c r="US655" s="90"/>
      <c r="UT655" s="90"/>
      <c r="UU655" s="90"/>
      <c r="UV655" s="90"/>
      <c r="UW655" s="90"/>
      <c r="UX655" s="90"/>
      <c r="UY655" s="90"/>
      <c r="UZ655" s="90"/>
      <c r="VA655" s="90"/>
      <c r="VB655" s="90"/>
      <c r="VC655" s="90"/>
      <c r="VD655" s="90"/>
      <c r="VE655" s="90"/>
      <c r="VF655" s="90"/>
      <c r="VG655" s="90"/>
      <c r="VH655" s="90"/>
      <c r="VI655" s="90"/>
      <c r="VJ655" s="90"/>
      <c r="VK655" s="90"/>
      <c r="VL655" s="90"/>
      <c r="VM655" s="90"/>
      <c r="VN655" s="90"/>
      <c r="VO655" s="90"/>
      <c r="VP655" s="90"/>
      <c r="VQ655" s="90"/>
      <c r="VR655" s="90"/>
      <c r="VS655" s="90"/>
      <c r="VT655" s="90"/>
      <c r="VU655" s="90"/>
      <c r="VV655" s="90"/>
      <c r="VW655" s="90"/>
      <c r="VX655" s="90"/>
      <c r="VY655" s="90"/>
      <c r="VZ655" s="90"/>
      <c r="WA655" s="90"/>
      <c r="WB655" s="90"/>
      <c r="WC655" s="90"/>
      <c r="WD655" s="90"/>
      <c r="WE655" s="90"/>
      <c r="WF655" s="90"/>
      <c r="WG655" s="90"/>
      <c r="WH655" s="90"/>
      <c r="WI655" s="90"/>
      <c r="WJ655" s="90"/>
      <c r="WK655" s="90"/>
      <c r="WL655" s="90"/>
      <c r="WM655" s="90"/>
      <c r="WN655" s="90"/>
      <c r="WO655" s="90"/>
      <c r="WP655" s="90"/>
      <c r="WQ655" s="90"/>
      <c r="WR655" s="90"/>
      <c r="WS655" s="90"/>
      <c r="WT655" s="90"/>
      <c r="WU655" s="90"/>
      <c r="WV655" s="90"/>
      <c r="WW655" s="90"/>
      <c r="WX655" s="90"/>
      <c r="WY655" s="90"/>
      <c r="WZ655" s="90"/>
      <c r="XA655" s="90"/>
      <c r="XB655" s="90"/>
      <c r="XC655" s="90"/>
      <c r="XD655" s="90"/>
      <c r="XE655" s="90"/>
      <c r="XF655" s="90"/>
      <c r="XG655" s="90"/>
      <c r="XH655" s="90"/>
      <c r="XI655" s="90"/>
      <c r="XJ655" s="90"/>
      <c r="XK655" s="90"/>
      <c r="XL655" s="90"/>
      <c r="XM655" s="90"/>
      <c r="XN655" s="90"/>
      <c r="XO655" s="90"/>
      <c r="XP655" s="90"/>
      <c r="XQ655" s="90"/>
      <c r="XR655" s="90"/>
      <c r="XS655" s="90"/>
      <c r="XT655" s="90"/>
      <c r="XU655" s="90"/>
      <c r="XV655" s="90"/>
      <c r="XW655" s="90"/>
      <c r="XX655" s="90"/>
      <c r="XY655" s="90"/>
      <c r="XZ655" s="90"/>
      <c r="YA655" s="90"/>
      <c r="YB655" s="90"/>
      <c r="YC655" s="90"/>
      <c r="YD655" s="90"/>
      <c r="YE655" s="90"/>
      <c r="YF655" s="90"/>
      <c r="YG655" s="90"/>
      <c r="YH655" s="90"/>
      <c r="YI655" s="90"/>
      <c r="YJ655" s="90"/>
      <c r="YK655" s="90"/>
      <c r="YL655" s="90"/>
      <c r="YM655" s="90"/>
      <c r="YN655" s="90"/>
      <c r="YO655" s="90"/>
      <c r="YP655" s="90"/>
      <c r="YQ655" s="90"/>
      <c r="YR655" s="90"/>
      <c r="YS655" s="90"/>
      <c r="YT655" s="90"/>
      <c r="YU655" s="90"/>
      <c r="YV655" s="90"/>
      <c r="YW655" s="90"/>
      <c r="YX655" s="90"/>
      <c r="YY655" s="90"/>
      <c r="YZ655" s="90"/>
      <c r="ZA655" s="90"/>
      <c r="ZB655" s="90"/>
      <c r="ZC655" s="90"/>
      <c r="ZD655" s="90"/>
      <c r="ZE655" s="90"/>
      <c r="ZF655" s="90"/>
      <c r="ZG655" s="90"/>
      <c r="ZH655" s="90"/>
      <c r="ZI655" s="90"/>
      <c r="ZJ655" s="90"/>
      <c r="ZK655" s="90"/>
      <c r="ZL655" s="90"/>
      <c r="ZM655" s="90"/>
      <c r="ZN655" s="90"/>
      <c r="ZO655" s="90"/>
      <c r="ZP655" s="90"/>
      <c r="ZQ655" s="90"/>
      <c r="ZR655" s="90"/>
      <c r="ZS655" s="90"/>
      <c r="ZT655" s="90"/>
      <c r="ZU655" s="90"/>
      <c r="ZV655" s="90"/>
      <c r="ZW655" s="90"/>
      <c r="ZX655" s="90"/>
      <c r="ZY655" s="90"/>
      <c r="ZZ655" s="90"/>
      <c r="AAA655" s="90"/>
      <c r="AAB655" s="90"/>
      <c r="AAC655" s="90"/>
      <c r="AAD655" s="90"/>
      <c r="AAE655" s="90"/>
      <c r="AAF655" s="90"/>
      <c r="AAG655" s="90"/>
      <c r="AAH655" s="90"/>
      <c r="AAI655" s="90"/>
      <c r="AAJ655" s="90"/>
      <c r="AAK655" s="90"/>
      <c r="AAL655" s="90"/>
      <c r="AAM655" s="90"/>
      <c r="AAN655" s="90"/>
      <c r="AAO655" s="90"/>
      <c r="AAP655" s="90"/>
      <c r="AAQ655" s="90"/>
      <c r="AAR655" s="90"/>
      <c r="AAS655" s="90"/>
      <c r="AAT655" s="90"/>
      <c r="AAU655" s="90"/>
      <c r="AAV655" s="90"/>
      <c r="AAW655" s="90"/>
      <c r="AAX655" s="90"/>
      <c r="AAY655" s="90"/>
      <c r="AAZ655" s="90"/>
      <c r="ABA655" s="90"/>
      <c r="ABB655" s="90"/>
      <c r="ABC655" s="90"/>
      <c r="ABD655" s="90"/>
      <c r="ABE655" s="90"/>
      <c r="ABF655" s="90"/>
      <c r="ABG655" s="90"/>
      <c r="ABH655" s="90"/>
      <c r="ABI655" s="90"/>
      <c r="ABJ655" s="90"/>
      <c r="ABK655" s="90"/>
      <c r="ABL655" s="90"/>
      <c r="ABM655" s="90"/>
      <c r="ABN655" s="90"/>
      <c r="ABO655" s="90"/>
      <c r="ABP655" s="90"/>
      <c r="ABQ655" s="90"/>
      <c r="ABR655" s="90"/>
      <c r="ABS655" s="90"/>
      <c r="ABT655" s="90"/>
      <c r="ABU655" s="90"/>
      <c r="ABV655" s="90"/>
      <c r="ABW655" s="90"/>
      <c r="ABX655" s="90"/>
      <c r="ABY655" s="90"/>
      <c r="ABZ655" s="90"/>
      <c r="ACA655" s="90"/>
      <c r="ACB655" s="90"/>
      <c r="ACC655" s="90"/>
      <c r="ACD655" s="90"/>
      <c r="ACE655" s="90"/>
      <c r="ACF655" s="90"/>
      <c r="ACG655" s="90"/>
      <c r="ACH655" s="90"/>
      <c r="ACI655" s="90"/>
      <c r="ACJ655" s="90"/>
      <c r="ACK655" s="90"/>
      <c r="ACL655" s="90"/>
      <c r="ACM655" s="90"/>
      <c r="ACN655" s="90"/>
      <c r="ACO655" s="90"/>
      <c r="ACP655" s="90"/>
      <c r="ACQ655" s="90"/>
      <c r="ACR655" s="90"/>
      <c r="ACS655" s="90"/>
      <c r="ACT655" s="90"/>
      <c r="ACU655" s="90"/>
      <c r="ACV655" s="90"/>
      <c r="ACW655" s="90"/>
      <c r="ACX655" s="90"/>
      <c r="ACY655" s="90"/>
      <c r="ACZ655" s="90"/>
      <c r="ADA655" s="90"/>
      <c r="ADB655" s="90"/>
      <c r="ADC655" s="90"/>
      <c r="ADD655" s="90"/>
      <c r="ADE655" s="90"/>
      <c r="ADF655" s="90"/>
      <c r="ADG655" s="90"/>
      <c r="ADH655" s="90"/>
      <c r="ADI655" s="90"/>
      <c r="ADJ655" s="90"/>
      <c r="ADK655" s="90"/>
      <c r="ADL655" s="90"/>
      <c r="ADM655" s="90"/>
      <c r="ADN655" s="90"/>
      <c r="ADO655" s="90"/>
      <c r="ADP655" s="90"/>
      <c r="ADQ655" s="90"/>
      <c r="ADR655" s="90"/>
      <c r="ADS655" s="90"/>
      <c r="ADT655" s="90"/>
      <c r="ADU655" s="90"/>
      <c r="ADV655" s="90"/>
      <c r="ADW655" s="90"/>
      <c r="ADX655" s="90"/>
      <c r="ADY655" s="90"/>
      <c r="ADZ655" s="90"/>
      <c r="AEA655" s="90"/>
      <c r="AEB655" s="90"/>
      <c r="AEC655" s="90"/>
      <c r="AED655" s="90"/>
      <c r="AEE655" s="90"/>
      <c r="AEF655" s="90"/>
      <c r="AEG655" s="90"/>
      <c r="AEH655" s="90"/>
      <c r="AEI655" s="90"/>
      <c r="AEJ655" s="90"/>
      <c r="AEK655" s="90"/>
      <c r="AEL655" s="90"/>
      <c r="AEM655" s="90"/>
      <c r="AEN655" s="90"/>
      <c r="AEO655" s="90"/>
      <c r="AEP655" s="90"/>
      <c r="AEQ655" s="90"/>
      <c r="AER655" s="90"/>
      <c r="AES655" s="90"/>
      <c r="AET655" s="90"/>
      <c r="AEU655" s="90"/>
      <c r="AEV655" s="90"/>
      <c r="AEW655" s="90"/>
      <c r="AEX655" s="90"/>
      <c r="AEY655" s="90"/>
      <c r="AEZ655" s="90"/>
      <c r="AFA655" s="90"/>
      <c r="AFB655" s="90"/>
      <c r="AFC655" s="90"/>
      <c r="AFD655" s="90"/>
      <c r="AFE655" s="90"/>
      <c r="AFF655" s="90"/>
      <c r="AFG655" s="90"/>
      <c r="AFH655" s="90"/>
      <c r="AFI655" s="90"/>
      <c r="AFJ655" s="90"/>
      <c r="AFK655" s="90"/>
      <c r="AFL655" s="90"/>
      <c r="AFM655" s="90"/>
      <c r="AFN655" s="90"/>
      <c r="AFO655" s="90"/>
      <c r="AFP655" s="90"/>
      <c r="AFQ655" s="90"/>
      <c r="AFR655" s="90"/>
      <c r="AFS655" s="90"/>
      <c r="AFT655" s="90"/>
      <c r="AFU655" s="90"/>
      <c r="AFV655" s="90"/>
      <c r="AFW655" s="90"/>
      <c r="AFX655" s="90"/>
      <c r="AFY655" s="90"/>
      <c r="AFZ655" s="90"/>
      <c r="AGA655" s="90"/>
      <c r="AGB655" s="90"/>
      <c r="AGC655" s="90"/>
      <c r="AGD655" s="90"/>
      <c r="AGE655" s="90"/>
      <c r="AGF655" s="90"/>
      <c r="AGG655" s="90"/>
      <c r="AGH655" s="90"/>
      <c r="AGI655" s="90"/>
      <c r="AGJ655" s="90"/>
      <c r="AGK655" s="90"/>
      <c r="AGL655" s="90"/>
      <c r="AGM655" s="90"/>
      <c r="AGN655" s="90"/>
      <c r="AGO655" s="90"/>
      <c r="AGP655" s="90"/>
      <c r="AGQ655" s="90"/>
      <c r="AGR655" s="90"/>
      <c r="AGS655" s="90"/>
      <c r="AGT655" s="90"/>
      <c r="AGU655" s="90"/>
      <c r="AGV655" s="90"/>
      <c r="AGW655" s="90"/>
      <c r="AGX655" s="90"/>
      <c r="AGY655" s="90"/>
      <c r="AGZ655" s="90"/>
      <c r="AHA655" s="90"/>
      <c r="AHB655" s="90"/>
      <c r="AHC655" s="90"/>
      <c r="AHD655" s="90"/>
      <c r="AHE655" s="90"/>
      <c r="AHF655" s="90"/>
      <c r="AHG655" s="90"/>
      <c r="AHH655" s="90"/>
      <c r="AHI655" s="90"/>
      <c r="AHJ655" s="90"/>
      <c r="AHK655" s="90"/>
      <c r="AHL655" s="90"/>
      <c r="AHM655" s="90"/>
      <c r="AHN655" s="90"/>
      <c r="AHO655" s="90"/>
      <c r="AHP655" s="90"/>
      <c r="AHQ655" s="90"/>
      <c r="AHR655" s="90"/>
      <c r="AHS655" s="90"/>
      <c r="AHT655" s="90"/>
      <c r="AHU655" s="90"/>
      <c r="AHV655" s="90"/>
      <c r="AHW655" s="90"/>
      <c r="AHX655" s="90"/>
      <c r="AHY655" s="90"/>
      <c r="AHZ655" s="90"/>
      <c r="AIA655" s="90"/>
      <c r="AIB655" s="90"/>
      <c r="AIC655" s="90"/>
      <c r="AID655" s="90"/>
      <c r="AIE655" s="90"/>
      <c r="AIF655" s="90"/>
      <c r="AIG655" s="90"/>
      <c r="AIH655" s="90"/>
      <c r="AII655" s="90"/>
      <c r="AIJ655" s="90"/>
      <c r="AIK655" s="90"/>
      <c r="AIL655" s="90"/>
      <c r="AIM655" s="90"/>
      <c r="AIN655" s="90"/>
      <c r="AIO655" s="90"/>
      <c r="AIP655" s="90"/>
      <c r="AIQ655" s="90"/>
      <c r="AIR655" s="90"/>
      <c r="AIS655" s="90"/>
      <c r="AIT655" s="90"/>
      <c r="AIU655" s="90"/>
      <c r="AIV655" s="90"/>
      <c r="AIW655" s="90"/>
      <c r="AIX655" s="90"/>
      <c r="AIY655" s="90"/>
      <c r="AIZ655" s="90"/>
      <c r="AJA655" s="90"/>
      <c r="AJB655" s="90"/>
      <c r="AJC655" s="90"/>
      <c r="AJD655" s="90"/>
      <c r="AJE655" s="90"/>
      <c r="AJF655" s="90"/>
      <c r="AJG655" s="90"/>
      <c r="AJH655" s="90"/>
      <c r="AJI655" s="90"/>
      <c r="AJJ655" s="90"/>
      <c r="AJK655" s="90"/>
      <c r="AJL655" s="90"/>
      <c r="AJM655" s="90"/>
      <c r="AJN655" s="90"/>
      <c r="AJO655" s="90"/>
      <c r="AJP655" s="90"/>
      <c r="AJQ655" s="90"/>
      <c r="AJR655" s="90"/>
      <c r="AJS655" s="90"/>
      <c r="AJT655" s="90"/>
      <c r="AJU655" s="90"/>
      <c r="AJV655" s="90"/>
      <c r="AJW655" s="90"/>
      <c r="AJX655" s="90"/>
      <c r="AJY655" s="90"/>
      <c r="AJZ655" s="90"/>
      <c r="AKA655" s="90"/>
      <c r="AKB655" s="90"/>
      <c r="AKC655" s="90"/>
      <c r="AKD655" s="90"/>
      <c r="AKE655" s="90"/>
      <c r="AKF655" s="90"/>
      <c r="AKG655" s="90"/>
      <c r="AKH655" s="90"/>
      <c r="AKI655" s="90"/>
      <c r="AKJ655" s="90"/>
      <c r="AKK655" s="90"/>
      <c r="AKL655" s="90"/>
      <c r="AKM655" s="90"/>
      <c r="AKN655" s="90"/>
      <c r="AKO655" s="90"/>
      <c r="AKP655" s="90"/>
      <c r="AKQ655" s="90"/>
      <c r="AKR655" s="90"/>
      <c r="AKS655" s="90"/>
      <c r="AKT655" s="90"/>
      <c r="AKU655" s="90"/>
      <c r="AKV655" s="90"/>
      <c r="AKW655" s="90"/>
      <c r="AKX655" s="90"/>
      <c r="AKY655" s="90"/>
      <c r="AKZ655" s="90"/>
      <c r="ALA655" s="90"/>
      <c r="ALB655" s="90"/>
      <c r="ALC655" s="90"/>
      <c r="ALD655" s="90"/>
      <c r="ALE655" s="90"/>
      <c r="ALF655" s="90"/>
      <c r="ALG655" s="90"/>
      <c r="ALH655" s="90"/>
      <c r="ALI655" s="90"/>
      <c r="ALJ655" s="90"/>
      <c r="ALK655" s="90"/>
      <c r="ALL655" s="90"/>
      <c r="ALM655" s="90"/>
      <c r="ALN655" s="90"/>
      <c r="ALO655" s="90"/>
      <c r="ALP655" s="90"/>
      <c r="ALQ655" s="90"/>
      <c r="ALR655" s="90"/>
      <c r="ALS655" s="90"/>
      <c r="ALT655" s="90"/>
      <c r="ALU655" s="90"/>
      <c r="ALV655" s="90"/>
      <c r="ALW655" s="90"/>
      <c r="ALX655" s="90"/>
      <c r="ALY655" s="90"/>
      <c r="ALZ655" s="90"/>
      <c r="AMA655" s="90"/>
      <c r="AMB655" s="90"/>
      <c r="AMC655" s="90"/>
      <c r="AMD655" s="90"/>
      <c r="AME655" s="90"/>
      <c r="AMF655" s="90"/>
      <c r="AMG655" s="90"/>
      <c r="AMH655" s="90"/>
    </row>
    <row r="656" spans="1:1022" ht="147" customHeight="1">
      <c r="A656" s="531">
        <v>172</v>
      </c>
      <c r="B656" s="424"/>
      <c r="C656" s="367"/>
      <c r="D656" s="532" t="s">
        <v>185</v>
      </c>
      <c r="E656" s="532" t="s">
        <v>1598</v>
      </c>
      <c r="F656" s="427"/>
      <c r="G656" s="424"/>
      <c r="H656" s="368"/>
      <c r="I656" s="425"/>
      <c r="J656" s="136" t="s">
        <v>735</v>
      </c>
      <c r="K656" s="137" t="s">
        <v>2732</v>
      </c>
      <c r="L656" s="425"/>
      <c r="M656" s="425"/>
      <c r="N656" s="426"/>
      <c r="O656" s="369"/>
      <c r="P656" s="391"/>
      <c r="Q656" s="385"/>
      <c r="R656" s="393"/>
      <c r="S656" s="394"/>
      <c r="T656" s="385"/>
      <c r="U656" s="404"/>
      <c r="V656" s="136" t="s">
        <v>112</v>
      </c>
      <c r="W656" s="116" t="s">
        <v>2733</v>
      </c>
      <c r="X656" s="117" t="s">
        <v>2734</v>
      </c>
      <c r="Y656" s="118" t="s">
        <v>2735</v>
      </c>
      <c r="Z656" s="116" t="s">
        <v>195</v>
      </c>
      <c r="AA656" s="120" t="str">
        <f t="shared" si="859"/>
        <v>Probabilidad</v>
      </c>
      <c r="AB656" s="121" t="s">
        <v>740</v>
      </c>
      <c r="AC656" s="121" t="s">
        <v>728</v>
      </c>
      <c r="AD656" s="122" t="str">
        <f t="shared" si="857"/>
        <v>30%</v>
      </c>
      <c r="AE656" s="121" t="s">
        <v>729</v>
      </c>
      <c r="AF656" s="121" t="s">
        <v>730</v>
      </c>
      <c r="AG656" s="121" t="s">
        <v>731</v>
      </c>
      <c r="AH656" s="123">
        <f>IFERROR(IF(AND(AA655="Probabilidad",AA656="Probabilidad"),(AI655-(+AI655*AD656)),IF(AND(AA656="Probabilidad",AA655="Impacto"),(AI655-(+AI655*AD656)),IF(AA656="Impacto",AI655,""))),"")</f>
        <v>0.33599999999999997</v>
      </c>
      <c r="AI656" s="122">
        <f t="shared" si="858"/>
        <v>0.33599999999999997</v>
      </c>
      <c r="AJ656" s="387"/>
      <c r="AK656" s="388"/>
      <c r="AL656" s="124">
        <f t="shared" si="885"/>
        <v>0.6</v>
      </c>
      <c r="AM656" s="389"/>
      <c r="AN656" s="388"/>
      <c r="AO656" s="384"/>
      <c r="AP656" s="367"/>
      <c r="AQ656" s="120" t="s">
        <v>118</v>
      </c>
      <c r="AR656" s="119" t="s">
        <v>2736</v>
      </c>
      <c r="AS656" s="119" t="s">
        <v>195</v>
      </c>
      <c r="AT656" s="126">
        <v>44774</v>
      </c>
      <c r="AU656" s="206">
        <v>44926</v>
      </c>
      <c r="AV656" s="371"/>
      <c r="AW656" s="142" t="s">
        <v>112</v>
      </c>
      <c r="AX656" s="253" t="s">
        <v>2866</v>
      </c>
      <c r="AY656" s="272" t="s">
        <v>3420</v>
      </c>
      <c r="AZ656" s="271" t="s">
        <v>3421</v>
      </c>
      <c r="BA656" s="143" t="s">
        <v>118</v>
      </c>
      <c r="BB656" s="253" t="s">
        <v>2866</v>
      </c>
      <c r="BC656" s="272" t="s">
        <v>3916</v>
      </c>
      <c r="BD656" s="271" t="s">
        <v>3917</v>
      </c>
      <c r="BE656" s="373"/>
      <c r="BF656" s="374"/>
      <c r="BG656" s="374"/>
      <c r="BH656" s="199"/>
    </row>
    <row r="657" spans="1:1022" ht="108" customHeight="1">
      <c r="A657" s="531">
        <v>172</v>
      </c>
      <c r="B657" s="424"/>
      <c r="C657" s="367"/>
      <c r="D657" s="532" t="s">
        <v>185</v>
      </c>
      <c r="E657" s="532" t="s">
        <v>1598</v>
      </c>
      <c r="F657" s="427"/>
      <c r="G657" s="424"/>
      <c r="H657" s="368"/>
      <c r="I657" s="425"/>
      <c r="J657" s="136" t="s">
        <v>741</v>
      </c>
      <c r="K657" s="137" t="s">
        <v>2737</v>
      </c>
      <c r="L657" s="425"/>
      <c r="M657" s="425"/>
      <c r="N657" s="426"/>
      <c r="O657" s="369"/>
      <c r="P657" s="391"/>
      <c r="Q657" s="385"/>
      <c r="R657" s="393"/>
      <c r="S657" s="394"/>
      <c r="T657" s="385"/>
      <c r="U657" s="404"/>
      <c r="V657" s="136" t="s">
        <v>124</v>
      </c>
      <c r="W657" s="116" t="s">
        <v>2738</v>
      </c>
      <c r="X657" s="117" t="s">
        <v>2739</v>
      </c>
      <c r="Y657" s="118" t="s">
        <v>94</v>
      </c>
      <c r="Z657" s="135" t="s">
        <v>195</v>
      </c>
      <c r="AA657" s="120" t="str">
        <f t="shared" si="859"/>
        <v>Probabilidad</v>
      </c>
      <c r="AB657" s="121" t="s">
        <v>740</v>
      </c>
      <c r="AC657" s="121" t="s">
        <v>728</v>
      </c>
      <c r="AD657" s="122" t="str">
        <f t="shared" si="857"/>
        <v>30%</v>
      </c>
      <c r="AE657" s="121" t="s">
        <v>954</v>
      </c>
      <c r="AF657" s="121" t="s">
        <v>730</v>
      </c>
      <c r="AG657" s="121" t="s">
        <v>731</v>
      </c>
      <c r="AH657" s="123">
        <f t="shared" ref="AH657:AH661" si="905">IFERROR(IF(AND(AA656="Probabilidad",AA657="Probabilidad"),(AI656-(+AI656*AD657)),IF(AND(AA657="Probabilidad",AA656="Impacto"),(AI656-(+AI656*AD657)),IF(AA657="Impacto",AI656,""))),"")</f>
        <v>0.23519999999999996</v>
      </c>
      <c r="AI657" s="122">
        <f t="shared" si="858"/>
        <v>0.23519999999999996</v>
      </c>
      <c r="AJ657" s="387"/>
      <c r="AK657" s="388"/>
      <c r="AL657" s="124">
        <f t="shared" si="885"/>
        <v>0.6</v>
      </c>
      <c r="AM657" s="389"/>
      <c r="AN657" s="388"/>
      <c r="AO657" s="384"/>
      <c r="AP657" s="367"/>
      <c r="AQ657" s="120" t="s">
        <v>128</v>
      </c>
      <c r="AR657" s="119" t="s">
        <v>2740</v>
      </c>
      <c r="AS657" s="119" t="s">
        <v>195</v>
      </c>
      <c r="AT657" s="126">
        <v>44774</v>
      </c>
      <c r="AU657" s="206">
        <v>44926</v>
      </c>
      <c r="AV657" s="371"/>
      <c r="AW657" s="142" t="s">
        <v>124</v>
      </c>
      <c r="AX657" s="253" t="s">
        <v>2866</v>
      </c>
      <c r="AY657" s="272" t="s">
        <v>3422</v>
      </c>
      <c r="AZ657" s="272" t="s">
        <v>3423</v>
      </c>
      <c r="BA657" s="143" t="s">
        <v>128</v>
      </c>
      <c r="BB657" s="253" t="s">
        <v>2866</v>
      </c>
      <c r="BC657" s="272" t="s">
        <v>3918</v>
      </c>
      <c r="BD657" s="271" t="s">
        <v>3919</v>
      </c>
      <c r="BE657" s="373"/>
      <c r="BF657" s="374"/>
      <c r="BG657" s="374"/>
      <c r="BH657" s="199"/>
    </row>
    <row r="658" spans="1:1022" ht="83.25" customHeight="1">
      <c r="A658" s="531">
        <v>172</v>
      </c>
      <c r="B658" s="424"/>
      <c r="C658" s="367"/>
      <c r="D658" s="532" t="s">
        <v>185</v>
      </c>
      <c r="E658" s="532" t="s">
        <v>1598</v>
      </c>
      <c r="F658" s="427"/>
      <c r="G658" s="424"/>
      <c r="H658" s="368"/>
      <c r="I658" s="425"/>
      <c r="J658" s="136" t="s">
        <v>749</v>
      </c>
      <c r="K658" s="137" t="s">
        <v>2741</v>
      </c>
      <c r="L658" s="425"/>
      <c r="M658" s="425"/>
      <c r="N658" s="426"/>
      <c r="O658" s="369"/>
      <c r="P658" s="391"/>
      <c r="Q658" s="385"/>
      <c r="R658" s="393"/>
      <c r="S658" s="394"/>
      <c r="T658" s="385"/>
      <c r="U658" s="404"/>
      <c r="V658" s="136" t="s">
        <v>131</v>
      </c>
      <c r="W658" s="116" t="s">
        <v>2742</v>
      </c>
      <c r="X658" s="117" t="s">
        <v>2743</v>
      </c>
      <c r="Y658" s="118" t="s">
        <v>2729</v>
      </c>
      <c r="Z658" s="116" t="s">
        <v>195</v>
      </c>
      <c r="AA658" s="120" t="str">
        <f t="shared" si="859"/>
        <v>Probabilidad</v>
      </c>
      <c r="AB658" s="121" t="s">
        <v>740</v>
      </c>
      <c r="AC658" s="121" t="s">
        <v>728</v>
      </c>
      <c r="AD658" s="122" t="str">
        <f t="shared" si="857"/>
        <v>30%</v>
      </c>
      <c r="AE658" s="121" t="s">
        <v>729</v>
      </c>
      <c r="AF658" s="121" t="s">
        <v>730</v>
      </c>
      <c r="AG658" s="121" t="s">
        <v>731</v>
      </c>
      <c r="AH658" s="123">
        <f t="shared" si="905"/>
        <v>0.16463999999999998</v>
      </c>
      <c r="AI658" s="122">
        <f t="shared" si="858"/>
        <v>0.16463999999999998</v>
      </c>
      <c r="AJ658" s="387"/>
      <c r="AK658" s="388"/>
      <c r="AL658" s="124">
        <f t="shared" si="885"/>
        <v>0.6</v>
      </c>
      <c r="AM658" s="389"/>
      <c r="AN658" s="388"/>
      <c r="AO658" s="384"/>
      <c r="AP658" s="367"/>
      <c r="AQ658" s="120" t="s">
        <v>136</v>
      </c>
      <c r="AR658" s="119" t="s">
        <v>94</v>
      </c>
      <c r="AS658" s="119" t="s">
        <v>94</v>
      </c>
      <c r="AT658" s="126" t="s">
        <v>94</v>
      </c>
      <c r="AU658" s="119" t="s">
        <v>94</v>
      </c>
      <c r="AV658" s="371"/>
      <c r="AW658" s="142" t="s">
        <v>131</v>
      </c>
      <c r="AX658" s="128"/>
      <c r="AY658" s="129" t="s">
        <v>2869</v>
      </c>
      <c r="AZ658" s="130"/>
      <c r="BA658" s="143" t="s">
        <v>136</v>
      </c>
      <c r="BB658" s="128"/>
      <c r="BC658" s="128"/>
      <c r="BD658" s="128"/>
      <c r="BE658" s="373"/>
      <c r="BF658" s="374"/>
      <c r="BG658" s="374"/>
      <c r="BH658" s="199"/>
    </row>
    <row r="659" spans="1:1022" ht="16.5" customHeight="1">
      <c r="A659" s="531">
        <v>172</v>
      </c>
      <c r="B659" s="424"/>
      <c r="C659" s="367"/>
      <c r="D659" s="532" t="s">
        <v>185</v>
      </c>
      <c r="E659" s="532" t="s">
        <v>1598</v>
      </c>
      <c r="F659" s="427"/>
      <c r="G659" s="424"/>
      <c r="H659" s="368"/>
      <c r="I659" s="425"/>
      <c r="J659" s="136" t="s">
        <v>756</v>
      </c>
      <c r="K659" s="137"/>
      <c r="L659" s="425"/>
      <c r="M659" s="425"/>
      <c r="N659" s="426"/>
      <c r="O659" s="369"/>
      <c r="P659" s="391"/>
      <c r="Q659" s="385"/>
      <c r="R659" s="393"/>
      <c r="S659" s="394"/>
      <c r="T659" s="385"/>
      <c r="U659" s="404"/>
      <c r="V659" s="136" t="s">
        <v>139</v>
      </c>
      <c r="W659" s="116"/>
      <c r="X659" s="117"/>
      <c r="Y659" s="118"/>
      <c r="Z659" s="116"/>
      <c r="AA659" s="120" t="str">
        <f t="shared" si="859"/>
        <v/>
      </c>
      <c r="AB659" s="121"/>
      <c r="AC659" s="121"/>
      <c r="AD659" s="122" t="str">
        <f t="shared" si="857"/>
        <v/>
      </c>
      <c r="AE659" s="121"/>
      <c r="AF659" s="121"/>
      <c r="AG659" s="121"/>
      <c r="AH659" s="123" t="str">
        <f t="shared" si="905"/>
        <v/>
      </c>
      <c r="AI659" s="122" t="str">
        <f t="shared" si="858"/>
        <v/>
      </c>
      <c r="AJ659" s="387"/>
      <c r="AK659" s="388"/>
      <c r="AL659" s="124" t="str">
        <f t="shared" si="885"/>
        <v/>
      </c>
      <c r="AM659" s="389"/>
      <c r="AN659" s="388"/>
      <c r="AO659" s="384"/>
      <c r="AP659" s="367"/>
      <c r="AQ659" s="120" t="s">
        <v>145</v>
      </c>
      <c r="AR659" s="119"/>
      <c r="AS659" s="119"/>
      <c r="AT659" s="126"/>
      <c r="AU659" s="119"/>
      <c r="AV659" s="371"/>
      <c r="AW659" s="142" t="s">
        <v>139</v>
      </c>
      <c r="AX659" s="128"/>
      <c r="AY659" s="129"/>
      <c r="AZ659" s="130"/>
      <c r="BA659" s="143" t="s">
        <v>145</v>
      </c>
      <c r="BB659" s="128"/>
      <c r="BC659" s="128"/>
      <c r="BD659" s="128"/>
      <c r="BE659" s="373"/>
      <c r="BF659" s="374"/>
      <c r="BG659" s="374"/>
      <c r="BH659" s="199"/>
    </row>
    <row r="660" spans="1:1022" ht="18.95" customHeight="1">
      <c r="A660" s="531">
        <v>172</v>
      </c>
      <c r="B660" s="424"/>
      <c r="C660" s="367"/>
      <c r="D660" s="532" t="s">
        <v>185</v>
      </c>
      <c r="E660" s="532" t="s">
        <v>1598</v>
      </c>
      <c r="F660" s="427"/>
      <c r="G660" s="424"/>
      <c r="H660" s="368"/>
      <c r="I660" s="425"/>
      <c r="J660" s="136" t="s">
        <v>757</v>
      </c>
      <c r="K660" s="137"/>
      <c r="L660" s="425"/>
      <c r="M660" s="425"/>
      <c r="N660" s="426"/>
      <c r="O660" s="369"/>
      <c r="P660" s="391"/>
      <c r="Q660" s="385"/>
      <c r="R660" s="393"/>
      <c r="S660" s="394"/>
      <c r="T660" s="385"/>
      <c r="U660" s="404"/>
      <c r="V660" s="136" t="s">
        <v>150</v>
      </c>
      <c r="W660" s="116"/>
      <c r="X660" s="117"/>
      <c r="Y660" s="118"/>
      <c r="Z660" s="116"/>
      <c r="AA660" s="120" t="str">
        <f t="shared" si="859"/>
        <v/>
      </c>
      <c r="AB660" s="121"/>
      <c r="AC660" s="121"/>
      <c r="AD660" s="122" t="str">
        <f t="shared" si="857"/>
        <v/>
      </c>
      <c r="AE660" s="121"/>
      <c r="AF660" s="121"/>
      <c r="AG660" s="121"/>
      <c r="AH660" s="123" t="str">
        <f t="shared" si="905"/>
        <v/>
      </c>
      <c r="AI660" s="122" t="str">
        <f t="shared" si="858"/>
        <v/>
      </c>
      <c r="AJ660" s="387"/>
      <c r="AK660" s="388"/>
      <c r="AL660" s="124" t="str">
        <f t="shared" si="885"/>
        <v/>
      </c>
      <c r="AM660" s="389"/>
      <c r="AN660" s="388"/>
      <c r="AO660" s="384"/>
      <c r="AP660" s="367"/>
      <c r="AQ660" s="120" t="s">
        <v>155</v>
      </c>
      <c r="AR660" s="119"/>
      <c r="AS660" s="119"/>
      <c r="AT660" s="126"/>
      <c r="AU660" s="119"/>
      <c r="AV660" s="371"/>
      <c r="AW660" s="142" t="s">
        <v>150</v>
      </c>
      <c r="AX660" s="128"/>
      <c r="AY660" s="129"/>
      <c r="AZ660" s="130"/>
      <c r="BA660" s="143" t="s">
        <v>155</v>
      </c>
      <c r="BB660" s="128"/>
      <c r="BC660" s="128"/>
      <c r="BD660" s="128"/>
      <c r="BE660" s="373"/>
      <c r="BF660" s="374"/>
      <c r="BG660" s="374"/>
      <c r="BH660" s="199"/>
    </row>
    <row r="661" spans="1:1022" ht="61.5" customHeight="1">
      <c r="A661" s="531">
        <v>172</v>
      </c>
      <c r="B661" s="424"/>
      <c r="C661" s="367"/>
      <c r="D661" s="532" t="s">
        <v>185</v>
      </c>
      <c r="E661" s="532" t="s">
        <v>1598</v>
      </c>
      <c r="F661" s="427"/>
      <c r="G661" s="424"/>
      <c r="H661" s="368"/>
      <c r="I661" s="425"/>
      <c r="J661" s="136" t="s">
        <v>758</v>
      </c>
      <c r="K661" s="137"/>
      <c r="L661" s="425"/>
      <c r="M661" s="425"/>
      <c r="N661" s="426"/>
      <c r="O661" s="369"/>
      <c r="P661" s="392"/>
      <c r="Q661" s="385"/>
      <c r="R661" s="393"/>
      <c r="S661" s="394"/>
      <c r="T661" s="385"/>
      <c r="U661" s="405"/>
      <c r="V661" s="136" t="s">
        <v>161</v>
      </c>
      <c r="W661" s="116"/>
      <c r="X661" s="117"/>
      <c r="Y661" s="118"/>
      <c r="Z661" s="116"/>
      <c r="AA661" s="120" t="str">
        <f t="shared" si="859"/>
        <v/>
      </c>
      <c r="AB661" s="121"/>
      <c r="AC661" s="121"/>
      <c r="AD661" s="122" t="str">
        <f t="shared" si="857"/>
        <v/>
      </c>
      <c r="AE661" s="121"/>
      <c r="AF661" s="121"/>
      <c r="AG661" s="121"/>
      <c r="AH661" s="123" t="str">
        <f t="shared" si="905"/>
        <v/>
      </c>
      <c r="AI661" s="122" t="str">
        <f t="shared" si="858"/>
        <v/>
      </c>
      <c r="AJ661" s="387"/>
      <c r="AK661" s="388"/>
      <c r="AL661" s="124" t="str">
        <f t="shared" si="885"/>
        <v/>
      </c>
      <c r="AM661" s="389"/>
      <c r="AN661" s="388"/>
      <c r="AO661" s="384"/>
      <c r="AP661" s="367"/>
      <c r="AQ661" s="120" t="s">
        <v>162</v>
      </c>
      <c r="AR661" s="119"/>
      <c r="AS661" s="119"/>
      <c r="AT661" s="126"/>
      <c r="AU661" s="119"/>
      <c r="AV661" s="372"/>
      <c r="AW661" s="142" t="s">
        <v>161</v>
      </c>
      <c r="AX661" s="128"/>
      <c r="AY661" s="129"/>
      <c r="AZ661" s="130"/>
      <c r="BA661" s="143" t="s">
        <v>162</v>
      </c>
      <c r="BB661" s="128"/>
      <c r="BC661" s="128"/>
      <c r="BD661" s="128"/>
      <c r="BE661" s="373"/>
      <c r="BF661" s="374"/>
      <c r="BG661" s="374"/>
      <c r="BH661" s="199"/>
    </row>
    <row r="662" spans="1:1022" s="144" customFormat="1" ht="84.75" customHeight="1">
      <c r="A662" s="531">
        <v>173</v>
      </c>
      <c r="B662" s="424" t="s">
        <v>712</v>
      </c>
      <c r="C662" s="367" t="s">
        <v>713</v>
      </c>
      <c r="D662" s="532" t="s">
        <v>268</v>
      </c>
      <c r="E662" s="532" t="s">
        <v>269</v>
      </c>
      <c r="F662" s="427" t="s">
        <v>937</v>
      </c>
      <c r="G662" s="424" t="s">
        <v>2744</v>
      </c>
      <c r="H662" s="368" t="str">
        <f>IF(B662="Seguridad_Información","Posibilidad de "&amp;C662&amp;"con "&amp;M662&amp;" "&amp;"por"&amp;" "&amp;I662&amp;" "&amp;"debido a"&amp;" "&amp;L662,"Posibilidad de"&amp;" "&amp;M662&amp;" "&amp;"por"&amp;" "&amp;I662&amp;" debido a"&amp;" "&amp;L662)</f>
        <v>Posibilidad de Afectación Reputacional por registro de ingreso de activos inadecuado o inoportuno en el sistema de información debido a falencias en los procesos  humanos, tecnológicos o de información relacionados</v>
      </c>
      <c r="I662" s="425" t="s">
        <v>2745</v>
      </c>
      <c r="J662" s="136" t="s">
        <v>717</v>
      </c>
      <c r="K662" s="137" t="s">
        <v>2746</v>
      </c>
      <c r="L662" s="425" t="s">
        <v>2747</v>
      </c>
      <c r="M662" s="425" t="s">
        <v>897</v>
      </c>
      <c r="N662" s="426" t="s">
        <v>2748</v>
      </c>
      <c r="O662" s="369" t="s">
        <v>765</v>
      </c>
      <c r="P662" s="390" t="str">
        <f>IF(OR($O662=[3]Tabla_Probabilidad!$D$30,$O662=[3]Tabla_Probabilidad!$D$32,$O662=[3]Tabla_Probabilidad!$J$32),"Muy Baja",IF(OR($O662=[3]Tabla_Probabilidad!$E$30,$O662=[3]Tabla_Probabilidad!$E$32,$O662=[3]Tabla_Probabilidad!$K$32),"Baja",IF(OR($O662=[3]Tabla_Probabilidad!$F$30,$O662=[3]Tabla_Probabilidad!$F$32,$O662=[3]Tabla_Probabilidad!$L$32),"Media",IF(OR($O662=[3]Tabla_Probabilidad!$G$30,$O662=[3]Tabla_Probabilidad!$G$32,$O662=[3]Tabla_Probabilidad!$M$32),"Alta",IF(OR($O662=[3]Tabla_Probabilidad!$H$30,$O662=[3]Tabla_Probabilidad!$H$32,$O662=[3]Tabla_Probabilidad!$N$32),"Muy Alta","")))))</f>
        <v>Alta</v>
      </c>
      <c r="Q662" s="385">
        <f t="shared" ref="Q662" si="906">IF(P662="","",IF(P662="Muy Baja",0.2,IF(P662="Baja",0.4,IF(P662="Media",0.6,IF(P662="Alta",0.8,IF(P662="Muy Alta",1,))))))</f>
        <v>0.8</v>
      </c>
      <c r="R662" s="393" t="s">
        <v>723</v>
      </c>
      <c r="S662" s="394" t="str">
        <f>IF(OR($R662=[3]Tabla_Impacto!$D$24,$R662=[3]Tabla_Impacto!$D$27,$R662=[3]Tabla_Impacto!$J$24,$R662=[3]Tabla_Impacto!$P$26,$R662=[3]Tabla_Impacto!$V$26,$R662=[3]Tabla_Impacto!$AB$26),"Leve",IF(OR($R662=[3]Tabla_Impacto!$E$24,$R662=[3]Tabla_Impacto!$E$27,$R662=[3]Tabla_Impacto!$K$24,$R662=[3]Tabla_Impacto!$Q$26,$R662=[3]Tabla_Impacto!$W$26,$R662=[3]Tabla_Impacto!$AC$26),"Menor",IF(OR($R662=[3]Tabla_Impacto!$F$24,$R662=[3]Tabla_Impacto!$F$27,$R662=[3]Tabla_Impacto!$L$24,$R662=[3]Tabla_Impacto!$R$26,$R662=[3]Tabla_Impacto!$X$26,$R662=[3]Tabla_Impacto!$AD$26),"Moderado",IF(OR($R662=[3]Tabla_Impacto!$G$24,$R662=[3]Tabla_Impacto!$G$27,$R662=[3]Tabla_Impacto!$M$24,$R662=[3]Tabla_Impacto!$S$26,$R662=[3]Tabla_Impacto!$Y$26,$R662=[3]Tabla_Impacto!$AE$26),"Mayor",IF(OR($R662=[3]Tabla_Impacto!$H$24,$R662=[3]Tabla_Impacto!$H$27,$R662=[3]Tabla_Impacto!$N$24,$R662=[3]Tabla_Impacto!$T$26,$R662=[3]Tabla_Impacto!$Z$26,$R662=[3]Tabla_Impacto!$AF$26),"Catastrófico","")))))</f>
        <v>Moderado</v>
      </c>
      <c r="T662" s="385">
        <f t="shared" ref="T662" si="907">IF(S662="","",IF(S662="Leve",0.2,IF(S662="Menor",0.4,IF(S662="Moderado",0.6,IF(S662="Mayor",0.8,IF(S662="Catastrófico",1,))))))</f>
        <v>0.6</v>
      </c>
      <c r="U662" s="386" t="str">
        <f t="shared" ref="U662" si="908">IF(OR(AND(P662="Muy Baja",S662="Leve"),AND(P662="Muy Baja",S662="Menor"),AND(P662="Baja",S662="Leve")),"Bajo",IF(OR(AND(P662="Muy baja",S662="Moderado"),AND(P662="Baja",S662="Menor"),AND(P662="Baja",S662="Moderado"),AND(P662="Media",S662="Leve"),AND(P662="Media",S662="Menor"),AND(P662="Media",S662="Moderado"),AND(P662="Alta",S662="Leve"),AND(P662="Alta",S662="Menor")),"Moderado",IF(OR(AND(P662="Muy Baja",S662="Mayor"),AND(P662="Baja",S662="Mayor"),AND(P662="Media",S662="Mayor"),AND(P662="Alta",S662="Moderado"),AND(P662="Alta",S662="Mayor"),AND(P662="Muy Alta",S662="Leve"),AND(P662="Muy Alta",S662="Menor"),AND(P662="Muy Alta",S662="Moderado"),AND(P662="Muy Alta",S662="Mayor")),"Alto",IF(OR(AND(P662="Muy Baja",S662="Catastrófico"),AND(P662="Baja",S662="Catastrófico"),AND(P662="Media",S662="Catastrófico"),AND(P662="Alta",S662="Catastrófico"),AND(P662="Muy Alta",S662="Catastrófico")),"Extremo",""))))</f>
        <v>Alto</v>
      </c>
      <c r="V662" s="136" t="s">
        <v>91</v>
      </c>
      <c r="W662" s="116" t="s">
        <v>2749</v>
      </c>
      <c r="X662" s="117" t="s">
        <v>2750</v>
      </c>
      <c r="Y662" s="118" t="s">
        <v>281</v>
      </c>
      <c r="Z662" s="116" t="s">
        <v>962</v>
      </c>
      <c r="AA662" s="120" t="str">
        <f t="shared" si="859"/>
        <v>Probabilidad</v>
      </c>
      <c r="AB662" s="121" t="s">
        <v>727</v>
      </c>
      <c r="AC662" s="121" t="s">
        <v>728</v>
      </c>
      <c r="AD662" s="122" t="str">
        <f t="shared" si="857"/>
        <v>40%</v>
      </c>
      <c r="AE662" s="121" t="s">
        <v>729</v>
      </c>
      <c r="AF662" s="121" t="s">
        <v>730</v>
      </c>
      <c r="AG662" s="121" t="s">
        <v>731</v>
      </c>
      <c r="AH662" s="123">
        <f>IFERROR(IF(AA662="Probabilidad",(Q662-(+Q662*AD662)),IF(AA662="Impacto",Q662,"")),"")</f>
        <v>0.48</v>
      </c>
      <c r="AI662" s="122">
        <f t="shared" si="858"/>
        <v>0.48</v>
      </c>
      <c r="AJ662" s="387" t="str">
        <f t="shared" ref="AJ662" si="909">IFERROR(IF(AK662="","",IF(AK662&lt;=0.2,"Muy Baja",IF(AK662&lt;=0.4,"Baja",IF(AK662&lt;=0.6,"Media",IF(AK662&lt;=0.8,"Alta","Muy Alta"))))),"")</f>
        <v>Media</v>
      </c>
      <c r="AK662" s="388">
        <f t="shared" ref="AK662" si="910">IFERROR(LOOKUP(MAX(AI662:AI668)+1,(AI662:AI668)),"")</f>
        <v>0.48</v>
      </c>
      <c r="AL662" s="124">
        <f>IFERROR(IF(AA662="Impacto",(T662-(+T662*AD662)),IF(AA662="Probabilidad",T662,"")),"")</f>
        <v>0.6</v>
      </c>
      <c r="AM662" s="389" t="str">
        <f t="shared" ref="AM662" si="911">IFERROR(IF(AN662="","",IF(AN662&lt;=0.2,"Leve",IF(AN662&lt;=0.4,"Menor",IF(AN662&lt;=0.6,"Moderado",IF(AN662&lt;=0.8,"Mayor","Catastrófico"))))),"")</f>
        <v>Menor</v>
      </c>
      <c r="AN662" s="388">
        <f t="shared" ref="AN662" si="912">IFERROR(LOOKUP(MAX(AL662:AL668)+1,(AL662:AL668)),"")</f>
        <v>0.33749999999999997</v>
      </c>
      <c r="AO662" s="384" t="str">
        <f t="shared" ref="AO662" si="913">IFERROR(IF(OR(AND(AJ662="Muy Baja",AM662="Leve"),AND(AJ662="Muy Baja",AM662="Menor"),AND(AJ662="Baja",AM662="Leve")),"Bajo",IF(OR(AND(AJ662="Muy baja",AM662="Moderado"),AND(AJ662="Baja",AM662="Menor"),AND(AJ662="Baja",AM662="Moderado"),AND(AJ662="Media",AM662="Leve"),AND(AJ662="Media",AM662="Menor"),AND(AJ662="Media",AM662="Moderado"),AND(AJ662="Alta",AM662="Leve"),AND(AJ662="Alta",AM662="Menor")),"Moderado",IF(OR(AND(AJ662="Muy Baja",AM662="Mayor"),AND(AJ662="Baja",AM662="Mayor"),AND(AJ662="Media",AM662="Mayor"),AND(AJ662="Alta",AM662="Moderado"),AND(AJ662="Alta",AM662="Mayor"),AND(AJ662="Muy Alta",AM662="Leve"),AND(AJ662="Muy Alta",AM662="Menor"),AND(AJ662="Muy Alta",AM662="Moderado"),AND(AJ662="Muy Alta",AM662="Mayor")),"Alto",IF(OR(AND(AJ662="Muy Baja",AM662="Catastrófico"),AND(AJ662="Baja",AM662="Catastrófico"),AND(AJ662="Media",AM662="Catastrófico"),AND(AJ662="Alta",AM662="Catastrófico"),AND(AJ662="Muy Alta",AM662="Catastrófico")),"Extremo","")))),"")</f>
        <v>Moderado</v>
      </c>
      <c r="AP662" s="367" t="s">
        <v>2751</v>
      </c>
      <c r="AQ662" s="120" t="s">
        <v>105</v>
      </c>
      <c r="AR662" s="119" t="s">
        <v>2752</v>
      </c>
      <c r="AS662" s="119" t="s">
        <v>830</v>
      </c>
      <c r="AT662" s="126">
        <v>44895</v>
      </c>
      <c r="AU662" s="119" t="s">
        <v>2753</v>
      </c>
      <c r="AV662" s="370" t="s">
        <v>2754</v>
      </c>
      <c r="AW662" s="142" t="s">
        <v>91</v>
      </c>
      <c r="AX662" s="264" t="s">
        <v>2866</v>
      </c>
      <c r="AY662" s="265" t="s">
        <v>3780</v>
      </c>
      <c r="AZ662" s="265" t="s">
        <v>3781</v>
      </c>
      <c r="BA662" s="143" t="s">
        <v>105</v>
      </c>
      <c r="BB662" s="264" t="s">
        <v>2866</v>
      </c>
      <c r="BC662" s="265" t="s">
        <v>3783</v>
      </c>
      <c r="BD662" s="300" t="s">
        <v>2907</v>
      </c>
      <c r="BE662" s="373" t="s">
        <v>2891</v>
      </c>
      <c r="BF662" s="374"/>
      <c r="BG662" s="374"/>
      <c r="BH662" s="131"/>
      <c r="BI662" s="90"/>
      <c r="BJ662" s="90"/>
      <c r="BK662" s="90"/>
      <c r="BL662" s="90"/>
      <c r="BM662" s="90"/>
      <c r="BN662" s="90"/>
      <c r="BO662" s="90"/>
      <c r="BP662" s="90"/>
      <c r="BQ662" s="90"/>
      <c r="BR662" s="90"/>
      <c r="BS662" s="90"/>
      <c r="BT662" s="90"/>
      <c r="BU662" s="90"/>
      <c r="BV662" s="90"/>
      <c r="BW662" s="90"/>
      <c r="BX662" s="90"/>
      <c r="BY662" s="90"/>
      <c r="BZ662" s="90"/>
      <c r="CA662" s="90"/>
      <c r="CB662" s="90"/>
      <c r="CC662" s="90"/>
      <c r="CD662" s="90"/>
      <c r="CE662" s="90"/>
      <c r="CF662" s="90"/>
      <c r="CG662" s="90"/>
      <c r="CH662" s="90"/>
      <c r="CI662" s="90"/>
      <c r="CJ662" s="90"/>
      <c r="CK662" s="90"/>
      <c r="CL662" s="90"/>
      <c r="CM662" s="90"/>
      <c r="CN662" s="90"/>
      <c r="CO662" s="90"/>
      <c r="CP662" s="90"/>
      <c r="CQ662" s="90"/>
      <c r="CR662" s="90"/>
      <c r="CS662" s="90"/>
      <c r="CT662" s="90"/>
      <c r="CU662" s="90"/>
      <c r="CV662" s="90"/>
      <c r="CW662" s="90"/>
      <c r="CX662" s="90"/>
      <c r="CY662" s="90"/>
      <c r="CZ662" s="90"/>
      <c r="DA662" s="90"/>
      <c r="DB662" s="90"/>
      <c r="DC662" s="90"/>
      <c r="DD662" s="90"/>
      <c r="DE662" s="90"/>
      <c r="DF662" s="90"/>
      <c r="DG662" s="90"/>
      <c r="DH662" s="90"/>
      <c r="DI662" s="90"/>
      <c r="DJ662" s="90"/>
      <c r="DK662" s="90"/>
      <c r="DL662" s="90"/>
      <c r="DM662" s="90"/>
      <c r="DN662" s="90"/>
      <c r="DO662" s="90"/>
      <c r="DP662" s="90"/>
      <c r="DQ662" s="90"/>
      <c r="DR662" s="90"/>
      <c r="DS662" s="90"/>
      <c r="DT662" s="90"/>
      <c r="DU662" s="90"/>
      <c r="DV662" s="90"/>
      <c r="DW662" s="90"/>
      <c r="DX662" s="90"/>
      <c r="DY662" s="90"/>
      <c r="DZ662" s="90"/>
      <c r="EA662" s="90"/>
      <c r="EB662" s="90"/>
      <c r="EC662" s="90"/>
      <c r="ED662" s="90"/>
      <c r="EE662" s="90"/>
      <c r="EF662" s="90"/>
      <c r="EG662" s="90"/>
      <c r="EH662" s="90"/>
      <c r="EI662" s="90"/>
      <c r="EJ662" s="90"/>
      <c r="EK662" s="90"/>
      <c r="EL662" s="90"/>
      <c r="EM662" s="90"/>
      <c r="EN662" s="90"/>
      <c r="EO662" s="90"/>
      <c r="EP662" s="90"/>
      <c r="EQ662" s="90"/>
      <c r="ER662" s="90"/>
      <c r="ES662" s="90"/>
      <c r="ET662" s="90"/>
      <c r="EU662" s="90"/>
      <c r="EV662" s="90"/>
      <c r="EW662" s="90"/>
      <c r="EX662" s="90"/>
      <c r="EY662" s="90"/>
      <c r="EZ662" s="90"/>
      <c r="FA662" s="90"/>
      <c r="FB662" s="90"/>
      <c r="FC662" s="90"/>
      <c r="FD662" s="90"/>
      <c r="FE662" s="90"/>
      <c r="FF662" s="90"/>
      <c r="FG662" s="90"/>
      <c r="FH662" s="90"/>
      <c r="FI662" s="90"/>
      <c r="FJ662" s="90"/>
      <c r="FK662" s="90"/>
      <c r="FL662" s="90"/>
      <c r="FM662" s="90"/>
      <c r="FN662" s="90"/>
      <c r="FO662" s="90"/>
      <c r="FP662" s="90"/>
      <c r="FQ662" s="90"/>
      <c r="FR662" s="90"/>
      <c r="FS662" s="90"/>
      <c r="FT662" s="90"/>
      <c r="FU662" s="90"/>
      <c r="FV662" s="90"/>
      <c r="FW662" s="90"/>
      <c r="FX662" s="90"/>
      <c r="FY662" s="90"/>
      <c r="FZ662" s="90"/>
      <c r="GA662" s="90"/>
      <c r="GB662" s="90"/>
      <c r="GC662" s="90"/>
      <c r="GD662" s="90"/>
      <c r="GE662" s="90"/>
      <c r="GF662" s="90"/>
      <c r="GG662" s="90"/>
      <c r="GH662" s="90"/>
      <c r="GI662" s="90"/>
      <c r="GJ662" s="90"/>
      <c r="GK662" s="90"/>
      <c r="GL662" s="90"/>
      <c r="GM662" s="90"/>
      <c r="GN662" s="90"/>
      <c r="GO662" s="90"/>
      <c r="GP662" s="90"/>
      <c r="GQ662" s="90"/>
      <c r="GR662" s="90"/>
      <c r="GS662" s="90"/>
      <c r="GT662" s="90"/>
      <c r="GU662" s="90"/>
      <c r="GV662" s="90"/>
      <c r="GW662" s="90"/>
      <c r="GX662" s="90"/>
      <c r="GY662" s="90"/>
      <c r="GZ662" s="90"/>
      <c r="HA662" s="90"/>
      <c r="HB662" s="90"/>
      <c r="HC662" s="90"/>
      <c r="HD662" s="90"/>
      <c r="HE662" s="90"/>
      <c r="HF662" s="90"/>
      <c r="HG662" s="90"/>
      <c r="HH662" s="90"/>
      <c r="HI662" s="90"/>
      <c r="HJ662" s="90"/>
      <c r="HK662" s="90"/>
      <c r="HL662" s="90"/>
      <c r="HM662" s="90"/>
      <c r="HN662" s="90"/>
      <c r="HO662" s="90"/>
      <c r="HP662" s="90"/>
      <c r="HQ662" s="90"/>
      <c r="HR662" s="90"/>
      <c r="HS662" s="90"/>
      <c r="HT662" s="90"/>
      <c r="HU662" s="90"/>
      <c r="HV662" s="90"/>
      <c r="HW662" s="90"/>
      <c r="HX662" s="90"/>
      <c r="HY662" s="90"/>
      <c r="HZ662" s="90"/>
      <c r="IA662" s="90"/>
      <c r="IB662" s="90"/>
      <c r="IC662" s="90"/>
      <c r="ID662" s="90"/>
      <c r="IE662" s="90"/>
      <c r="IF662" s="90"/>
      <c r="IG662" s="90"/>
      <c r="IH662" s="90"/>
      <c r="II662" s="90"/>
      <c r="IJ662" s="90"/>
      <c r="IK662" s="90"/>
      <c r="IL662" s="90"/>
      <c r="IM662" s="90"/>
      <c r="IN662" s="90"/>
      <c r="IO662" s="90"/>
      <c r="IP662" s="90"/>
      <c r="IQ662" s="90"/>
      <c r="IR662" s="90"/>
      <c r="IS662" s="90"/>
      <c r="IT662" s="90"/>
      <c r="IU662" s="90"/>
      <c r="IV662" s="90"/>
      <c r="IW662" s="90"/>
      <c r="IX662" s="90"/>
      <c r="IY662" s="90"/>
      <c r="IZ662" s="90"/>
      <c r="JA662" s="90"/>
      <c r="JB662" s="90"/>
      <c r="JC662" s="90"/>
      <c r="JD662" s="90"/>
      <c r="JE662" s="90"/>
      <c r="JF662" s="90"/>
      <c r="JG662" s="90"/>
      <c r="JH662" s="90"/>
      <c r="JI662" s="90"/>
      <c r="JJ662" s="90"/>
      <c r="JK662" s="90"/>
      <c r="JL662" s="90"/>
      <c r="JM662" s="90"/>
      <c r="JN662" s="90"/>
      <c r="JO662" s="90"/>
      <c r="JP662" s="90"/>
      <c r="JQ662" s="90"/>
      <c r="JR662" s="90"/>
      <c r="JS662" s="90"/>
      <c r="JT662" s="90"/>
      <c r="JU662" s="90"/>
      <c r="JV662" s="90"/>
      <c r="JW662" s="90"/>
      <c r="JX662" s="90"/>
      <c r="JY662" s="90"/>
      <c r="JZ662" s="90"/>
      <c r="KA662" s="90"/>
      <c r="KB662" s="90"/>
      <c r="KC662" s="90"/>
      <c r="KD662" s="90"/>
      <c r="KE662" s="90"/>
      <c r="KF662" s="90"/>
      <c r="KG662" s="90"/>
      <c r="KH662" s="90"/>
      <c r="KI662" s="90"/>
      <c r="KJ662" s="90"/>
      <c r="KK662" s="90"/>
      <c r="KL662" s="90"/>
      <c r="KM662" s="90"/>
      <c r="KN662" s="90"/>
      <c r="KO662" s="90"/>
      <c r="KP662" s="90"/>
      <c r="KQ662" s="90"/>
      <c r="KR662" s="90"/>
      <c r="KS662" s="90"/>
      <c r="KT662" s="90"/>
      <c r="KU662" s="90"/>
      <c r="KV662" s="90"/>
      <c r="KW662" s="90"/>
      <c r="KX662" s="90"/>
      <c r="KY662" s="90"/>
      <c r="KZ662" s="90"/>
      <c r="LA662" s="90"/>
      <c r="LB662" s="90"/>
      <c r="LC662" s="90"/>
      <c r="LD662" s="90"/>
      <c r="LE662" s="90"/>
      <c r="LF662" s="90"/>
      <c r="LG662" s="90"/>
      <c r="LH662" s="90"/>
      <c r="LI662" s="90"/>
      <c r="LJ662" s="90"/>
      <c r="LK662" s="90"/>
      <c r="LL662" s="90"/>
      <c r="LM662" s="90"/>
      <c r="LN662" s="90"/>
      <c r="LO662" s="90"/>
      <c r="LP662" s="90"/>
      <c r="LQ662" s="90"/>
      <c r="LR662" s="90"/>
      <c r="LS662" s="90"/>
      <c r="LT662" s="90"/>
      <c r="LU662" s="90"/>
      <c r="LV662" s="90"/>
      <c r="LW662" s="90"/>
      <c r="LX662" s="90"/>
      <c r="LY662" s="90"/>
      <c r="LZ662" s="90"/>
      <c r="MA662" s="90"/>
      <c r="MB662" s="90"/>
      <c r="MC662" s="90"/>
      <c r="MD662" s="90"/>
      <c r="ME662" s="90"/>
      <c r="MF662" s="90"/>
      <c r="MG662" s="90"/>
      <c r="MH662" s="90"/>
      <c r="MI662" s="90"/>
      <c r="MJ662" s="90"/>
      <c r="MK662" s="90"/>
      <c r="ML662" s="90"/>
      <c r="MM662" s="90"/>
      <c r="MN662" s="90"/>
      <c r="MO662" s="90"/>
      <c r="MP662" s="90"/>
      <c r="MQ662" s="90"/>
      <c r="MR662" s="90"/>
      <c r="MS662" s="90"/>
      <c r="MT662" s="90"/>
      <c r="MU662" s="90"/>
      <c r="MV662" s="90"/>
      <c r="MW662" s="90"/>
      <c r="MX662" s="90"/>
      <c r="MY662" s="90"/>
      <c r="MZ662" s="90"/>
      <c r="NA662" s="90"/>
      <c r="NB662" s="90"/>
      <c r="NC662" s="90"/>
      <c r="ND662" s="90"/>
      <c r="NE662" s="90"/>
      <c r="NF662" s="90"/>
      <c r="NG662" s="90"/>
      <c r="NH662" s="90"/>
      <c r="NI662" s="90"/>
      <c r="NJ662" s="90"/>
      <c r="NK662" s="90"/>
      <c r="NL662" s="90"/>
      <c r="NM662" s="90"/>
      <c r="NN662" s="90"/>
      <c r="NO662" s="90"/>
      <c r="NP662" s="90"/>
      <c r="NQ662" s="90"/>
      <c r="NR662" s="90"/>
      <c r="NS662" s="90"/>
      <c r="NT662" s="90"/>
      <c r="NU662" s="90"/>
      <c r="NV662" s="90"/>
      <c r="NW662" s="90"/>
      <c r="NX662" s="90"/>
      <c r="NY662" s="90"/>
      <c r="NZ662" s="90"/>
      <c r="OA662" s="90"/>
      <c r="OB662" s="90"/>
      <c r="OC662" s="90"/>
      <c r="OD662" s="90"/>
      <c r="OE662" s="90"/>
      <c r="OF662" s="90"/>
      <c r="OG662" s="90"/>
      <c r="OH662" s="90"/>
      <c r="OI662" s="90"/>
      <c r="OJ662" s="90"/>
      <c r="OK662" s="90"/>
      <c r="OL662" s="90"/>
      <c r="OM662" s="90"/>
      <c r="ON662" s="90"/>
      <c r="OO662" s="90"/>
      <c r="OP662" s="90"/>
      <c r="OQ662" s="90"/>
      <c r="OR662" s="90"/>
      <c r="OS662" s="90"/>
      <c r="OT662" s="90"/>
      <c r="OU662" s="90"/>
      <c r="OV662" s="90"/>
      <c r="OW662" s="90"/>
      <c r="OX662" s="90"/>
      <c r="OY662" s="90"/>
      <c r="OZ662" s="90"/>
      <c r="PA662" s="90"/>
      <c r="PB662" s="90"/>
      <c r="PC662" s="90"/>
      <c r="PD662" s="90"/>
      <c r="PE662" s="90"/>
      <c r="PF662" s="90"/>
      <c r="PG662" s="90"/>
      <c r="PH662" s="90"/>
      <c r="PI662" s="90"/>
      <c r="PJ662" s="90"/>
      <c r="PK662" s="90"/>
      <c r="PL662" s="90"/>
      <c r="PM662" s="90"/>
      <c r="PN662" s="90"/>
      <c r="PO662" s="90"/>
      <c r="PP662" s="90"/>
      <c r="PQ662" s="90"/>
      <c r="PR662" s="90"/>
      <c r="PS662" s="90"/>
      <c r="PT662" s="90"/>
      <c r="PU662" s="90"/>
      <c r="PV662" s="90"/>
      <c r="PW662" s="90"/>
      <c r="PX662" s="90"/>
      <c r="PY662" s="90"/>
      <c r="PZ662" s="90"/>
      <c r="QA662" s="90"/>
      <c r="QB662" s="90"/>
      <c r="QC662" s="90"/>
      <c r="QD662" s="90"/>
      <c r="QE662" s="90"/>
      <c r="QF662" s="90"/>
      <c r="QG662" s="90"/>
      <c r="QH662" s="90"/>
      <c r="QI662" s="90"/>
      <c r="QJ662" s="90"/>
      <c r="QK662" s="90"/>
      <c r="QL662" s="90"/>
      <c r="QM662" s="90"/>
      <c r="QN662" s="90"/>
      <c r="QO662" s="90"/>
      <c r="QP662" s="90"/>
      <c r="QQ662" s="90"/>
      <c r="QR662" s="90"/>
      <c r="QS662" s="90"/>
      <c r="QT662" s="90"/>
      <c r="QU662" s="90"/>
      <c r="QV662" s="90"/>
      <c r="QW662" s="90"/>
      <c r="QX662" s="90"/>
      <c r="QY662" s="90"/>
      <c r="QZ662" s="90"/>
      <c r="RA662" s="90"/>
      <c r="RB662" s="90"/>
      <c r="RC662" s="90"/>
      <c r="RD662" s="90"/>
      <c r="RE662" s="90"/>
      <c r="RF662" s="90"/>
      <c r="RG662" s="90"/>
      <c r="RH662" s="90"/>
      <c r="RI662" s="90"/>
      <c r="RJ662" s="90"/>
      <c r="RK662" s="90"/>
      <c r="RL662" s="90"/>
      <c r="RM662" s="90"/>
      <c r="RN662" s="90"/>
      <c r="RO662" s="90"/>
      <c r="RP662" s="90"/>
      <c r="RQ662" s="90"/>
      <c r="RR662" s="90"/>
      <c r="RS662" s="90"/>
      <c r="RT662" s="90"/>
      <c r="RU662" s="90"/>
      <c r="RV662" s="90"/>
      <c r="RW662" s="90"/>
      <c r="RX662" s="90"/>
      <c r="RY662" s="90"/>
      <c r="RZ662" s="90"/>
      <c r="SA662" s="90"/>
      <c r="SB662" s="90"/>
      <c r="SC662" s="90"/>
      <c r="SD662" s="90"/>
      <c r="SE662" s="90"/>
      <c r="SF662" s="90"/>
      <c r="SG662" s="90"/>
      <c r="SH662" s="90"/>
      <c r="SI662" s="90"/>
      <c r="SJ662" s="90"/>
      <c r="SK662" s="90"/>
      <c r="SL662" s="90"/>
      <c r="SM662" s="90"/>
      <c r="SN662" s="90"/>
      <c r="SO662" s="90"/>
      <c r="SP662" s="90"/>
      <c r="SQ662" s="90"/>
      <c r="SR662" s="90"/>
      <c r="SS662" s="90"/>
      <c r="ST662" s="90"/>
      <c r="SU662" s="90"/>
      <c r="SV662" s="90"/>
      <c r="SW662" s="90"/>
      <c r="SX662" s="90"/>
      <c r="SY662" s="90"/>
      <c r="SZ662" s="90"/>
      <c r="TA662" s="90"/>
      <c r="TB662" s="90"/>
      <c r="TC662" s="90"/>
      <c r="TD662" s="90"/>
      <c r="TE662" s="90"/>
      <c r="TF662" s="90"/>
      <c r="TG662" s="90"/>
      <c r="TH662" s="90"/>
      <c r="TI662" s="90"/>
      <c r="TJ662" s="90"/>
      <c r="TK662" s="90"/>
      <c r="TL662" s="90"/>
      <c r="TM662" s="90"/>
      <c r="TN662" s="90"/>
      <c r="TO662" s="90"/>
      <c r="TP662" s="90"/>
      <c r="TQ662" s="90"/>
      <c r="TR662" s="90"/>
      <c r="TS662" s="90"/>
      <c r="TT662" s="90"/>
      <c r="TU662" s="90"/>
      <c r="TV662" s="90"/>
      <c r="TW662" s="90"/>
      <c r="TX662" s="90"/>
      <c r="TY662" s="90"/>
      <c r="TZ662" s="90"/>
      <c r="UA662" s="90"/>
      <c r="UB662" s="90"/>
      <c r="UC662" s="90"/>
      <c r="UD662" s="90"/>
      <c r="UE662" s="90"/>
      <c r="UF662" s="90"/>
      <c r="UG662" s="90"/>
      <c r="UH662" s="90"/>
      <c r="UI662" s="90"/>
      <c r="UJ662" s="90"/>
      <c r="UK662" s="90"/>
      <c r="UL662" s="90"/>
      <c r="UM662" s="90"/>
      <c r="UN662" s="90"/>
      <c r="UO662" s="90"/>
      <c r="UP662" s="90"/>
      <c r="UQ662" s="90"/>
      <c r="UR662" s="90"/>
      <c r="US662" s="90"/>
      <c r="UT662" s="90"/>
      <c r="UU662" s="90"/>
      <c r="UV662" s="90"/>
      <c r="UW662" s="90"/>
      <c r="UX662" s="90"/>
      <c r="UY662" s="90"/>
      <c r="UZ662" s="90"/>
      <c r="VA662" s="90"/>
      <c r="VB662" s="90"/>
      <c r="VC662" s="90"/>
      <c r="VD662" s="90"/>
      <c r="VE662" s="90"/>
      <c r="VF662" s="90"/>
      <c r="VG662" s="90"/>
      <c r="VH662" s="90"/>
      <c r="VI662" s="90"/>
      <c r="VJ662" s="90"/>
      <c r="VK662" s="90"/>
      <c r="VL662" s="90"/>
      <c r="VM662" s="90"/>
      <c r="VN662" s="90"/>
      <c r="VO662" s="90"/>
      <c r="VP662" s="90"/>
      <c r="VQ662" s="90"/>
      <c r="VR662" s="90"/>
      <c r="VS662" s="90"/>
      <c r="VT662" s="90"/>
      <c r="VU662" s="90"/>
      <c r="VV662" s="90"/>
      <c r="VW662" s="90"/>
      <c r="VX662" s="90"/>
      <c r="VY662" s="90"/>
      <c r="VZ662" s="90"/>
      <c r="WA662" s="90"/>
      <c r="WB662" s="90"/>
      <c r="WC662" s="90"/>
      <c r="WD662" s="90"/>
      <c r="WE662" s="90"/>
      <c r="WF662" s="90"/>
      <c r="WG662" s="90"/>
      <c r="WH662" s="90"/>
      <c r="WI662" s="90"/>
      <c r="WJ662" s="90"/>
      <c r="WK662" s="90"/>
      <c r="WL662" s="90"/>
      <c r="WM662" s="90"/>
      <c r="WN662" s="90"/>
      <c r="WO662" s="90"/>
      <c r="WP662" s="90"/>
      <c r="WQ662" s="90"/>
      <c r="WR662" s="90"/>
      <c r="WS662" s="90"/>
      <c r="WT662" s="90"/>
      <c r="WU662" s="90"/>
      <c r="WV662" s="90"/>
      <c r="WW662" s="90"/>
      <c r="WX662" s="90"/>
      <c r="WY662" s="90"/>
      <c r="WZ662" s="90"/>
      <c r="XA662" s="90"/>
      <c r="XB662" s="90"/>
      <c r="XC662" s="90"/>
      <c r="XD662" s="90"/>
      <c r="XE662" s="90"/>
      <c r="XF662" s="90"/>
      <c r="XG662" s="90"/>
      <c r="XH662" s="90"/>
      <c r="XI662" s="90"/>
      <c r="XJ662" s="90"/>
      <c r="XK662" s="90"/>
      <c r="XL662" s="90"/>
      <c r="XM662" s="90"/>
      <c r="XN662" s="90"/>
      <c r="XO662" s="90"/>
      <c r="XP662" s="90"/>
      <c r="XQ662" s="90"/>
      <c r="XR662" s="90"/>
      <c r="XS662" s="90"/>
      <c r="XT662" s="90"/>
      <c r="XU662" s="90"/>
      <c r="XV662" s="90"/>
      <c r="XW662" s="90"/>
      <c r="XX662" s="90"/>
      <c r="XY662" s="90"/>
      <c r="XZ662" s="90"/>
      <c r="YA662" s="90"/>
      <c r="YB662" s="90"/>
      <c r="YC662" s="90"/>
      <c r="YD662" s="90"/>
      <c r="YE662" s="90"/>
      <c r="YF662" s="90"/>
      <c r="YG662" s="90"/>
      <c r="YH662" s="90"/>
      <c r="YI662" s="90"/>
      <c r="YJ662" s="90"/>
      <c r="YK662" s="90"/>
      <c r="YL662" s="90"/>
      <c r="YM662" s="90"/>
      <c r="YN662" s="90"/>
      <c r="YO662" s="90"/>
      <c r="YP662" s="90"/>
      <c r="YQ662" s="90"/>
      <c r="YR662" s="90"/>
      <c r="YS662" s="90"/>
      <c r="YT662" s="90"/>
      <c r="YU662" s="90"/>
      <c r="YV662" s="90"/>
      <c r="YW662" s="90"/>
      <c r="YX662" s="90"/>
      <c r="YY662" s="90"/>
      <c r="YZ662" s="90"/>
      <c r="ZA662" s="90"/>
      <c r="ZB662" s="90"/>
      <c r="ZC662" s="90"/>
      <c r="ZD662" s="90"/>
      <c r="ZE662" s="90"/>
      <c r="ZF662" s="90"/>
      <c r="ZG662" s="90"/>
      <c r="ZH662" s="90"/>
      <c r="ZI662" s="90"/>
      <c r="ZJ662" s="90"/>
      <c r="ZK662" s="90"/>
      <c r="ZL662" s="90"/>
      <c r="ZM662" s="90"/>
      <c r="ZN662" s="90"/>
      <c r="ZO662" s="90"/>
      <c r="ZP662" s="90"/>
      <c r="ZQ662" s="90"/>
      <c r="ZR662" s="90"/>
      <c r="ZS662" s="90"/>
      <c r="ZT662" s="90"/>
      <c r="ZU662" s="90"/>
      <c r="ZV662" s="90"/>
      <c r="ZW662" s="90"/>
      <c r="ZX662" s="90"/>
      <c r="ZY662" s="90"/>
      <c r="ZZ662" s="90"/>
      <c r="AAA662" s="90"/>
      <c r="AAB662" s="90"/>
      <c r="AAC662" s="90"/>
      <c r="AAD662" s="90"/>
      <c r="AAE662" s="90"/>
      <c r="AAF662" s="90"/>
      <c r="AAG662" s="90"/>
      <c r="AAH662" s="90"/>
      <c r="AAI662" s="90"/>
      <c r="AAJ662" s="90"/>
      <c r="AAK662" s="90"/>
      <c r="AAL662" s="90"/>
      <c r="AAM662" s="90"/>
      <c r="AAN662" s="90"/>
      <c r="AAO662" s="90"/>
      <c r="AAP662" s="90"/>
      <c r="AAQ662" s="90"/>
      <c r="AAR662" s="90"/>
      <c r="AAS662" s="90"/>
      <c r="AAT662" s="90"/>
      <c r="AAU662" s="90"/>
      <c r="AAV662" s="90"/>
      <c r="AAW662" s="90"/>
      <c r="AAX662" s="90"/>
      <c r="AAY662" s="90"/>
      <c r="AAZ662" s="90"/>
      <c r="ABA662" s="90"/>
      <c r="ABB662" s="90"/>
      <c r="ABC662" s="90"/>
      <c r="ABD662" s="90"/>
      <c r="ABE662" s="90"/>
      <c r="ABF662" s="90"/>
      <c r="ABG662" s="90"/>
      <c r="ABH662" s="90"/>
      <c r="ABI662" s="90"/>
      <c r="ABJ662" s="90"/>
      <c r="ABK662" s="90"/>
      <c r="ABL662" s="90"/>
      <c r="ABM662" s="90"/>
      <c r="ABN662" s="90"/>
      <c r="ABO662" s="90"/>
      <c r="ABP662" s="90"/>
      <c r="ABQ662" s="90"/>
      <c r="ABR662" s="90"/>
      <c r="ABS662" s="90"/>
      <c r="ABT662" s="90"/>
      <c r="ABU662" s="90"/>
      <c r="ABV662" s="90"/>
      <c r="ABW662" s="90"/>
      <c r="ABX662" s="90"/>
      <c r="ABY662" s="90"/>
      <c r="ABZ662" s="90"/>
      <c r="ACA662" s="90"/>
      <c r="ACB662" s="90"/>
      <c r="ACC662" s="90"/>
      <c r="ACD662" s="90"/>
      <c r="ACE662" s="90"/>
      <c r="ACF662" s="90"/>
      <c r="ACG662" s="90"/>
      <c r="ACH662" s="90"/>
      <c r="ACI662" s="90"/>
      <c r="ACJ662" s="90"/>
      <c r="ACK662" s="90"/>
      <c r="ACL662" s="90"/>
      <c r="ACM662" s="90"/>
      <c r="ACN662" s="90"/>
      <c r="ACO662" s="90"/>
      <c r="ACP662" s="90"/>
      <c r="ACQ662" s="90"/>
      <c r="ACR662" s="90"/>
      <c r="ACS662" s="90"/>
      <c r="ACT662" s="90"/>
      <c r="ACU662" s="90"/>
      <c r="ACV662" s="90"/>
      <c r="ACW662" s="90"/>
      <c r="ACX662" s="90"/>
      <c r="ACY662" s="90"/>
      <c r="ACZ662" s="90"/>
      <c r="ADA662" s="90"/>
      <c r="ADB662" s="90"/>
      <c r="ADC662" s="90"/>
      <c r="ADD662" s="90"/>
      <c r="ADE662" s="90"/>
      <c r="ADF662" s="90"/>
      <c r="ADG662" s="90"/>
      <c r="ADH662" s="90"/>
      <c r="ADI662" s="90"/>
      <c r="ADJ662" s="90"/>
      <c r="ADK662" s="90"/>
      <c r="ADL662" s="90"/>
      <c r="ADM662" s="90"/>
      <c r="ADN662" s="90"/>
      <c r="ADO662" s="90"/>
      <c r="ADP662" s="90"/>
      <c r="ADQ662" s="90"/>
      <c r="ADR662" s="90"/>
      <c r="ADS662" s="90"/>
      <c r="ADT662" s="90"/>
      <c r="ADU662" s="90"/>
      <c r="ADV662" s="90"/>
      <c r="ADW662" s="90"/>
      <c r="ADX662" s="90"/>
      <c r="ADY662" s="90"/>
      <c r="ADZ662" s="90"/>
      <c r="AEA662" s="90"/>
      <c r="AEB662" s="90"/>
      <c r="AEC662" s="90"/>
      <c r="AED662" s="90"/>
      <c r="AEE662" s="90"/>
      <c r="AEF662" s="90"/>
      <c r="AEG662" s="90"/>
      <c r="AEH662" s="90"/>
      <c r="AEI662" s="90"/>
      <c r="AEJ662" s="90"/>
      <c r="AEK662" s="90"/>
      <c r="AEL662" s="90"/>
      <c r="AEM662" s="90"/>
      <c r="AEN662" s="90"/>
      <c r="AEO662" s="90"/>
      <c r="AEP662" s="90"/>
      <c r="AEQ662" s="90"/>
      <c r="AER662" s="90"/>
      <c r="AES662" s="90"/>
      <c r="AET662" s="90"/>
      <c r="AEU662" s="90"/>
      <c r="AEV662" s="90"/>
      <c r="AEW662" s="90"/>
      <c r="AEX662" s="90"/>
      <c r="AEY662" s="90"/>
      <c r="AEZ662" s="90"/>
      <c r="AFA662" s="90"/>
      <c r="AFB662" s="90"/>
      <c r="AFC662" s="90"/>
      <c r="AFD662" s="90"/>
      <c r="AFE662" s="90"/>
      <c r="AFF662" s="90"/>
      <c r="AFG662" s="90"/>
      <c r="AFH662" s="90"/>
      <c r="AFI662" s="90"/>
      <c r="AFJ662" s="90"/>
      <c r="AFK662" s="90"/>
      <c r="AFL662" s="90"/>
      <c r="AFM662" s="90"/>
      <c r="AFN662" s="90"/>
      <c r="AFO662" s="90"/>
      <c r="AFP662" s="90"/>
      <c r="AFQ662" s="90"/>
      <c r="AFR662" s="90"/>
      <c r="AFS662" s="90"/>
      <c r="AFT662" s="90"/>
      <c r="AFU662" s="90"/>
      <c r="AFV662" s="90"/>
      <c r="AFW662" s="90"/>
      <c r="AFX662" s="90"/>
      <c r="AFY662" s="90"/>
      <c r="AFZ662" s="90"/>
      <c r="AGA662" s="90"/>
      <c r="AGB662" s="90"/>
      <c r="AGC662" s="90"/>
      <c r="AGD662" s="90"/>
      <c r="AGE662" s="90"/>
      <c r="AGF662" s="90"/>
      <c r="AGG662" s="90"/>
      <c r="AGH662" s="90"/>
      <c r="AGI662" s="90"/>
      <c r="AGJ662" s="90"/>
      <c r="AGK662" s="90"/>
      <c r="AGL662" s="90"/>
      <c r="AGM662" s="90"/>
      <c r="AGN662" s="90"/>
      <c r="AGO662" s="90"/>
      <c r="AGP662" s="90"/>
      <c r="AGQ662" s="90"/>
      <c r="AGR662" s="90"/>
      <c r="AGS662" s="90"/>
      <c r="AGT662" s="90"/>
      <c r="AGU662" s="90"/>
      <c r="AGV662" s="90"/>
      <c r="AGW662" s="90"/>
      <c r="AGX662" s="90"/>
      <c r="AGY662" s="90"/>
      <c r="AGZ662" s="90"/>
      <c r="AHA662" s="90"/>
      <c r="AHB662" s="90"/>
      <c r="AHC662" s="90"/>
      <c r="AHD662" s="90"/>
      <c r="AHE662" s="90"/>
      <c r="AHF662" s="90"/>
      <c r="AHG662" s="90"/>
      <c r="AHH662" s="90"/>
      <c r="AHI662" s="90"/>
      <c r="AHJ662" s="90"/>
      <c r="AHK662" s="90"/>
      <c r="AHL662" s="90"/>
      <c r="AHM662" s="90"/>
      <c r="AHN662" s="90"/>
      <c r="AHO662" s="90"/>
      <c r="AHP662" s="90"/>
      <c r="AHQ662" s="90"/>
      <c r="AHR662" s="90"/>
      <c r="AHS662" s="90"/>
      <c r="AHT662" s="90"/>
      <c r="AHU662" s="90"/>
      <c r="AHV662" s="90"/>
      <c r="AHW662" s="90"/>
      <c r="AHX662" s="90"/>
      <c r="AHY662" s="90"/>
      <c r="AHZ662" s="90"/>
      <c r="AIA662" s="90"/>
      <c r="AIB662" s="90"/>
      <c r="AIC662" s="90"/>
      <c r="AID662" s="90"/>
      <c r="AIE662" s="90"/>
      <c r="AIF662" s="90"/>
      <c r="AIG662" s="90"/>
      <c r="AIH662" s="90"/>
      <c r="AII662" s="90"/>
      <c r="AIJ662" s="90"/>
      <c r="AIK662" s="90"/>
      <c r="AIL662" s="90"/>
      <c r="AIM662" s="90"/>
      <c r="AIN662" s="90"/>
      <c r="AIO662" s="90"/>
      <c r="AIP662" s="90"/>
      <c r="AIQ662" s="90"/>
      <c r="AIR662" s="90"/>
      <c r="AIS662" s="90"/>
      <c r="AIT662" s="90"/>
      <c r="AIU662" s="90"/>
      <c r="AIV662" s="90"/>
      <c r="AIW662" s="90"/>
      <c r="AIX662" s="90"/>
      <c r="AIY662" s="90"/>
      <c r="AIZ662" s="90"/>
      <c r="AJA662" s="90"/>
      <c r="AJB662" s="90"/>
      <c r="AJC662" s="90"/>
      <c r="AJD662" s="90"/>
      <c r="AJE662" s="90"/>
      <c r="AJF662" s="90"/>
      <c r="AJG662" s="90"/>
      <c r="AJH662" s="90"/>
      <c r="AJI662" s="90"/>
      <c r="AJJ662" s="90"/>
      <c r="AJK662" s="90"/>
      <c r="AJL662" s="90"/>
      <c r="AJM662" s="90"/>
      <c r="AJN662" s="90"/>
      <c r="AJO662" s="90"/>
      <c r="AJP662" s="90"/>
      <c r="AJQ662" s="90"/>
      <c r="AJR662" s="90"/>
      <c r="AJS662" s="90"/>
      <c r="AJT662" s="90"/>
      <c r="AJU662" s="90"/>
      <c r="AJV662" s="90"/>
      <c r="AJW662" s="90"/>
      <c r="AJX662" s="90"/>
      <c r="AJY662" s="90"/>
      <c r="AJZ662" s="90"/>
      <c r="AKA662" s="90"/>
      <c r="AKB662" s="90"/>
      <c r="AKC662" s="90"/>
      <c r="AKD662" s="90"/>
      <c r="AKE662" s="90"/>
      <c r="AKF662" s="90"/>
      <c r="AKG662" s="90"/>
      <c r="AKH662" s="90"/>
      <c r="AKI662" s="90"/>
      <c r="AKJ662" s="90"/>
      <c r="AKK662" s="90"/>
      <c r="AKL662" s="90"/>
      <c r="AKM662" s="90"/>
      <c r="AKN662" s="90"/>
      <c r="AKO662" s="90"/>
      <c r="AKP662" s="90"/>
      <c r="AKQ662" s="90"/>
      <c r="AKR662" s="90"/>
      <c r="AKS662" s="90"/>
      <c r="AKT662" s="90"/>
      <c r="AKU662" s="90"/>
      <c r="AKV662" s="90"/>
      <c r="AKW662" s="90"/>
      <c r="AKX662" s="90"/>
      <c r="AKY662" s="90"/>
      <c r="AKZ662" s="90"/>
      <c r="ALA662" s="90"/>
      <c r="ALB662" s="90"/>
      <c r="ALC662" s="90"/>
      <c r="ALD662" s="90"/>
      <c r="ALE662" s="90"/>
      <c r="ALF662" s="90"/>
      <c r="ALG662" s="90"/>
      <c r="ALH662" s="90"/>
      <c r="ALI662" s="90"/>
      <c r="ALJ662" s="90"/>
      <c r="ALK662" s="90"/>
      <c r="ALL662" s="90"/>
      <c r="ALM662" s="90"/>
      <c r="ALN662" s="90"/>
      <c r="ALO662" s="90"/>
      <c r="ALP662" s="90"/>
      <c r="ALQ662" s="90"/>
      <c r="ALR662" s="90"/>
      <c r="ALS662" s="90"/>
      <c r="ALT662" s="90"/>
      <c r="ALU662" s="90"/>
      <c r="ALV662" s="90"/>
      <c r="ALW662" s="90"/>
      <c r="ALX662" s="90"/>
      <c r="ALY662" s="90"/>
      <c r="ALZ662" s="90"/>
      <c r="AMA662" s="90"/>
      <c r="AMB662" s="90"/>
      <c r="AMC662" s="90"/>
      <c r="AMD662" s="90"/>
      <c r="AME662" s="90"/>
      <c r="AMF662" s="90"/>
      <c r="AMG662" s="90"/>
      <c r="AMH662" s="90"/>
    </row>
    <row r="663" spans="1:1022" ht="107.25" customHeight="1">
      <c r="A663" s="531">
        <v>173</v>
      </c>
      <c r="B663" s="424"/>
      <c r="C663" s="367"/>
      <c r="D663" s="532" t="s">
        <v>268</v>
      </c>
      <c r="E663" s="532" t="s">
        <v>269</v>
      </c>
      <c r="F663" s="427"/>
      <c r="G663" s="424"/>
      <c r="H663" s="368"/>
      <c r="I663" s="425"/>
      <c r="J663" s="136" t="s">
        <v>735</v>
      </c>
      <c r="K663" s="137" t="s">
        <v>2755</v>
      </c>
      <c r="L663" s="425"/>
      <c r="M663" s="425"/>
      <c r="N663" s="426"/>
      <c r="O663" s="369"/>
      <c r="P663" s="391"/>
      <c r="Q663" s="385"/>
      <c r="R663" s="393"/>
      <c r="S663" s="394"/>
      <c r="T663" s="385"/>
      <c r="U663" s="386"/>
      <c r="V663" s="136" t="s">
        <v>112</v>
      </c>
      <c r="W663" s="116" t="s">
        <v>2756</v>
      </c>
      <c r="X663" s="117" t="s">
        <v>2757</v>
      </c>
      <c r="Y663" s="118" t="s">
        <v>281</v>
      </c>
      <c r="Z663" s="116" t="s">
        <v>962</v>
      </c>
      <c r="AA663" s="120" t="str">
        <f t="shared" si="859"/>
        <v>Impacto</v>
      </c>
      <c r="AB663" s="121" t="s">
        <v>808</v>
      </c>
      <c r="AC663" s="121" t="s">
        <v>728</v>
      </c>
      <c r="AD663" s="122" t="str">
        <f t="shared" si="857"/>
        <v>25%</v>
      </c>
      <c r="AE663" s="121" t="s">
        <v>729</v>
      </c>
      <c r="AF663" s="121" t="s">
        <v>730</v>
      </c>
      <c r="AG663" s="121" t="s">
        <v>731</v>
      </c>
      <c r="AH663" s="123">
        <f>IFERROR(IF(AND(AA662="Probabilidad",AA663="Probabilidad"),(AI662-(+AI662*AD663)),IF(AND(AA663="Probabilidad",AA662="Impacto"),(AI662-(+AI662*AD663)),IF(AA663="Impacto",AI662,""))),"")</f>
        <v>0.48</v>
      </c>
      <c r="AI663" s="122">
        <f t="shared" si="858"/>
        <v>0.48</v>
      </c>
      <c r="AJ663" s="387"/>
      <c r="AK663" s="388"/>
      <c r="AL663" s="124">
        <f t="shared" si="885"/>
        <v>0.44999999999999996</v>
      </c>
      <c r="AM663" s="389"/>
      <c r="AN663" s="388"/>
      <c r="AO663" s="384"/>
      <c r="AP663" s="367"/>
      <c r="AQ663" s="120" t="s">
        <v>118</v>
      </c>
      <c r="AR663" s="119" t="s">
        <v>2758</v>
      </c>
      <c r="AS663" s="119" t="s">
        <v>830</v>
      </c>
      <c r="AT663" s="126">
        <v>44895</v>
      </c>
      <c r="AU663" s="119" t="s">
        <v>2753</v>
      </c>
      <c r="AV663" s="371"/>
      <c r="AW663" s="142" t="s">
        <v>112</v>
      </c>
      <c r="AX663" s="264" t="s">
        <v>2866</v>
      </c>
      <c r="AY663" s="265" t="s">
        <v>2909</v>
      </c>
      <c r="AZ663" s="265" t="s">
        <v>2907</v>
      </c>
      <c r="BA663" s="143" t="s">
        <v>118</v>
      </c>
      <c r="BB663" s="264" t="s">
        <v>2866</v>
      </c>
      <c r="BC663" s="265" t="s">
        <v>3784</v>
      </c>
      <c r="BD663" s="300" t="s">
        <v>2907</v>
      </c>
      <c r="BE663" s="373"/>
      <c r="BF663" s="374"/>
      <c r="BG663" s="374"/>
      <c r="BH663" s="131"/>
    </row>
    <row r="664" spans="1:1022" ht="57.75" customHeight="1">
      <c r="A664" s="531">
        <v>173</v>
      </c>
      <c r="B664" s="424"/>
      <c r="C664" s="367"/>
      <c r="D664" s="532" t="s">
        <v>268</v>
      </c>
      <c r="E664" s="532" t="s">
        <v>269</v>
      </c>
      <c r="F664" s="427"/>
      <c r="G664" s="424"/>
      <c r="H664" s="368"/>
      <c r="I664" s="425"/>
      <c r="J664" s="136" t="s">
        <v>741</v>
      </c>
      <c r="K664" s="137" t="s">
        <v>2759</v>
      </c>
      <c r="L664" s="425"/>
      <c r="M664" s="425"/>
      <c r="N664" s="426"/>
      <c r="O664" s="369"/>
      <c r="P664" s="391"/>
      <c r="Q664" s="385"/>
      <c r="R664" s="393"/>
      <c r="S664" s="394"/>
      <c r="T664" s="385"/>
      <c r="U664" s="386"/>
      <c r="V664" s="136" t="s">
        <v>124</v>
      </c>
      <c r="W664" s="116" t="s">
        <v>2760</v>
      </c>
      <c r="X664" s="117" t="s">
        <v>2761</v>
      </c>
      <c r="Y664" s="118" t="s">
        <v>2762</v>
      </c>
      <c r="Z664" s="116" t="s">
        <v>962</v>
      </c>
      <c r="AA664" s="120" t="str">
        <f t="shared" si="859"/>
        <v>Impacto</v>
      </c>
      <c r="AB664" s="121" t="s">
        <v>808</v>
      </c>
      <c r="AC664" s="121" t="s">
        <v>728</v>
      </c>
      <c r="AD664" s="122" t="str">
        <f t="shared" si="857"/>
        <v>25%</v>
      </c>
      <c r="AE664" s="121" t="s">
        <v>729</v>
      </c>
      <c r="AF664" s="121" t="s">
        <v>730</v>
      </c>
      <c r="AG664" s="121" t="s">
        <v>731</v>
      </c>
      <c r="AH664" s="123">
        <f t="shared" ref="AH664:AH668" si="914">IFERROR(IF(AND(AA663="Probabilidad",AA664="Probabilidad"),(AI663-(+AI663*AD664)),IF(AND(AA664="Probabilidad",AA663="Impacto"),(AI663-(+AI663*AD664)),IF(AA664="Impacto",AI663,""))),"")</f>
        <v>0.48</v>
      </c>
      <c r="AI664" s="122">
        <f t="shared" si="858"/>
        <v>0.48</v>
      </c>
      <c r="AJ664" s="387"/>
      <c r="AK664" s="388"/>
      <c r="AL664" s="124">
        <f t="shared" si="885"/>
        <v>0.33749999999999997</v>
      </c>
      <c r="AM664" s="389"/>
      <c r="AN664" s="388"/>
      <c r="AO664" s="384"/>
      <c r="AP664" s="367"/>
      <c r="AQ664" s="120" t="s">
        <v>128</v>
      </c>
      <c r="AR664" s="119" t="s">
        <v>94</v>
      </c>
      <c r="AS664" s="119" t="s">
        <v>94</v>
      </c>
      <c r="AT664" s="126" t="s">
        <v>94</v>
      </c>
      <c r="AU664" s="119" t="s">
        <v>94</v>
      </c>
      <c r="AV664" s="371"/>
      <c r="AW664" s="142" t="s">
        <v>124</v>
      </c>
      <c r="AX664" s="264" t="s">
        <v>2866</v>
      </c>
      <c r="AY664" s="265" t="s">
        <v>3782</v>
      </c>
      <c r="AZ664" s="265" t="s">
        <v>2907</v>
      </c>
      <c r="BA664" s="143" t="s">
        <v>128</v>
      </c>
      <c r="BB664" s="128"/>
      <c r="BC664" s="128"/>
      <c r="BD664" s="128"/>
      <c r="BE664" s="373"/>
      <c r="BF664" s="374"/>
      <c r="BG664" s="374"/>
      <c r="BH664" s="131"/>
    </row>
    <row r="665" spans="1:1022" ht="85.5" customHeight="1">
      <c r="A665" s="531">
        <v>173</v>
      </c>
      <c r="B665" s="424"/>
      <c r="C665" s="367"/>
      <c r="D665" s="532" t="s">
        <v>268</v>
      </c>
      <c r="E665" s="532" t="s">
        <v>269</v>
      </c>
      <c r="F665" s="427"/>
      <c r="G665" s="424"/>
      <c r="H665" s="368"/>
      <c r="I665" s="425"/>
      <c r="J665" s="136" t="s">
        <v>749</v>
      </c>
      <c r="K665" s="137"/>
      <c r="L665" s="425"/>
      <c r="M665" s="425"/>
      <c r="N665" s="426"/>
      <c r="O665" s="369"/>
      <c r="P665" s="391"/>
      <c r="Q665" s="385"/>
      <c r="R665" s="393"/>
      <c r="S665" s="394"/>
      <c r="T665" s="385"/>
      <c r="U665" s="386"/>
      <c r="V665" s="136" t="s">
        <v>131</v>
      </c>
      <c r="W665" s="116"/>
      <c r="X665" s="117"/>
      <c r="Y665" s="118"/>
      <c r="Z665" s="116"/>
      <c r="AA665" s="120" t="str">
        <f t="shared" si="859"/>
        <v/>
      </c>
      <c r="AB665" s="121"/>
      <c r="AC665" s="121"/>
      <c r="AD665" s="122" t="str">
        <f t="shared" si="857"/>
        <v/>
      </c>
      <c r="AE665" s="121"/>
      <c r="AF665" s="121"/>
      <c r="AG665" s="121"/>
      <c r="AH665" s="123" t="str">
        <f t="shared" si="914"/>
        <v/>
      </c>
      <c r="AI665" s="122" t="str">
        <f t="shared" si="858"/>
        <v/>
      </c>
      <c r="AJ665" s="387"/>
      <c r="AK665" s="388"/>
      <c r="AL665" s="124" t="str">
        <f t="shared" si="885"/>
        <v/>
      </c>
      <c r="AM665" s="389"/>
      <c r="AN665" s="388"/>
      <c r="AO665" s="384"/>
      <c r="AP665" s="367"/>
      <c r="AQ665" s="120" t="s">
        <v>136</v>
      </c>
      <c r="AR665" s="119"/>
      <c r="AS665" s="119"/>
      <c r="AT665" s="126"/>
      <c r="AU665" s="119"/>
      <c r="AV665" s="371"/>
      <c r="AW665" s="142" t="s">
        <v>131</v>
      </c>
      <c r="AX665" s="128"/>
      <c r="AY665" s="129"/>
      <c r="AZ665" s="130"/>
      <c r="BA665" s="143" t="s">
        <v>136</v>
      </c>
      <c r="BB665" s="128"/>
      <c r="BC665" s="128"/>
      <c r="BD665" s="128"/>
      <c r="BE665" s="373"/>
      <c r="BF665" s="374"/>
      <c r="BG665" s="374"/>
      <c r="BH665" s="131"/>
    </row>
    <row r="666" spans="1:1022" ht="88.5" customHeight="1">
      <c r="A666" s="531">
        <v>173</v>
      </c>
      <c r="B666" s="424"/>
      <c r="C666" s="367"/>
      <c r="D666" s="532" t="s">
        <v>268</v>
      </c>
      <c r="E666" s="532" t="s">
        <v>269</v>
      </c>
      <c r="F666" s="427"/>
      <c r="G666" s="424"/>
      <c r="H666" s="368"/>
      <c r="I666" s="425"/>
      <c r="J666" s="136" t="s">
        <v>756</v>
      </c>
      <c r="K666" s="137"/>
      <c r="L666" s="425"/>
      <c r="M666" s="425"/>
      <c r="N666" s="426"/>
      <c r="O666" s="369"/>
      <c r="P666" s="391"/>
      <c r="Q666" s="385"/>
      <c r="R666" s="393"/>
      <c r="S666" s="394"/>
      <c r="T666" s="385"/>
      <c r="U666" s="386"/>
      <c r="V666" s="136" t="s">
        <v>139</v>
      </c>
      <c r="W666" s="116"/>
      <c r="X666" s="117"/>
      <c r="Y666" s="118"/>
      <c r="Z666" s="116"/>
      <c r="AA666" s="120" t="str">
        <f t="shared" si="859"/>
        <v/>
      </c>
      <c r="AB666" s="121"/>
      <c r="AC666" s="121"/>
      <c r="AD666" s="122" t="str">
        <f t="shared" si="857"/>
        <v/>
      </c>
      <c r="AE666" s="121"/>
      <c r="AF666" s="121"/>
      <c r="AG666" s="121"/>
      <c r="AH666" s="123" t="str">
        <f t="shared" si="914"/>
        <v/>
      </c>
      <c r="AI666" s="122" t="str">
        <f t="shared" si="858"/>
        <v/>
      </c>
      <c r="AJ666" s="387"/>
      <c r="AK666" s="388"/>
      <c r="AL666" s="124" t="str">
        <f t="shared" si="885"/>
        <v/>
      </c>
      <c r="AM666" s="389"/>
      <c r="AN666" s="388"/>
      <c r="AO666" s="384"/>
      <c r="AP666" s="367"/>
      <c r="AQ666" s="120" t="s">
        <v>145</v>
      </c>
      <c r="AR666" s="119"/>
      <c r="AS666" s="119"/>
      <c r="AT666" s="126"/>
      <c r="AU666" s="119"/>
      <c r="AV666" s="371"/>
      <c r="AW666" s="142" t="s">
        <v>139</v>
      </c>
      <c r="AX666" s="128"/>
      <c r="AY666" s="129"/>
      <c r="AZ666" s="130"/>
      <c r="BA666" s="143" t="s">
        <v>145</v>
      </c>
      <c r="BB666" s="128"/>
      <c r="BC666" s="128"/>
      <c r="BD666" s="128"/>
      <c r="BE666" s="373"/>
      <c r="BF666" s="374"/>
      <c r="BG666" s="374"/>
      <c r="BH666" s="131"/>
    </row>
    <row r="667" spans="1:1022" ht="16.5" customHeight="1">
      <c r="A667" s="531">
        <v>173</v>
      </c>
      <c r="B667" s="424"/>
      <c r="C667" s="367"/>
      <c r="D667" s="532" t="s">
        <v>268</v>
      </c>
      <c r="E667" s="532" t="s">
        <v>269</v>
      </c>
      <c r="F667" s="427"/>
      <c r="G667" s="424"/>
      <c r="H667" s="368"/>
      <c r="I667" s="425"/>
      <c r="J667" s="136" t="s">
        <v>757</v>
      </c>
      <c r="K667" s="137"/>
      <c r="L667" s="425"/>
      <c r="M667" s="425"/>
      <c r="N667" s="426"/>
      <c r="O667" s="369"/>
      <c r="P667" s="391"/>
      <c r="Q667" s="385"/>
      <c r="R667" s="393"/>
      <c r="S667" s="394"/>
      <c r="T667" s="385"/>
      <c r="U667" s="386"/>
      <c r="V667" s="136" t="s">
        <v>150</v>
      </c>
      <c r="W667" s="116"/>
      <c r="X667" s="117"/>
      <c r="Y667" s="118"/>
      <c r="Z667" s="116"/>
      <c r="AA667" s="120" t="str">
        <f t="shared" si="859"/>
        <v/>
      </c>
      <c r="AB667" s="121"/>
      <c r="AC667" s="121"/>
      <c r="AD667" s="122" t="str">
        <f t="shared" si="857"/>
        <v/>
      </c>
      <c r="AE667" s="121"/>
      <c r="AF667" s="121"/>
      <c r="AG667" s="121"/>
      <c r="AH667" s="123" t="str">
        <f t="shared" si="914"/>
        <v/>
      </c>
      <c r="AI667" s="122" t="str">
        <f t="shared" si="858"/>
        <v/>
      </c>
      <c r="AJ667" s="387"/>
      <c r="AK667" s="388"/>
      <c r="AL667" s="124" t="str">
        <f t="shared" si="885"/>
        <v/>
      </c>
      <c r="AM667" s="389"/>
      <c r="AN667" s="388"/>
      <c r="AO667" s="384"/>
      <c r="AP667" s="367"/>
      <c r="AQ667" s="120" t="s">
        <v>155</v>
      </c>
      <c r="AR667" s="119"/>
      <c r="AS667" s="119"/>
      <c r="AT667" s="126"/>
      <c r="AU667" s="119"/>
      <c r="AV667" s="371"/>
      <c r="AW667" s="142" t="s">
        <v>150</v>
      </c>
      <c r="AX667" s="128"/>
      <c r="AY667" s="129"/>
      <c r="AZ667" s="130"/>
      <c r="BA667" s="143" t="s">
        <v>155</v>
      </c>
      <c r="BB667" s="128"/>
      <c r="BC667" s="128"/>
      <c r="BD667" s="128"/>
      <c r="BE667" s="373"/>
      <c r="BF667" s="374"/>
      <c r="BG667" s="374"/>
      <c r="BH667" s="131"/>
    </row>
    <row r="668" spans="1:1022" ht="23.1" customHeight="1">
      <c r="A668" s="531">
        <v>173</v>
      </c>
      <c r="B668" s="424"/>
      <c r="C668" s="367"/>
      <c r="D668" s="532" t="s">
        <v>268</v>
      </c>
      <c r="E668" s="532" t="s">
        <v>269</v>
      </c>
      <c r="F668" s="427"/>
      <c r="G668" s="424"/>
      <c r="H668" s="368"/>
      <c r="I668" s="425"/>
      <c r="J668" s="136" t="s">
        <v>758</v>
      </c>
      <c r="K668" s="137"/>
      <c r="L668" s="425"/>
      <c r="M668" s="425"/>
      <c r="N668" s="426"/>
      <c r="O668" s="369"/>
      <c r="P668" s="392"/>
      <c r="Q668" s="385"/>
      <c r="R668" s="393"/>
      <c r="S668" s="394"/>
      <c r="T668" s="385"/>
      <c r="U668" s="386"/>
      <c r="V668" s="136" t="s">
        <v>161</v>
      </c>
      <c r="W668" s="116"/>
      <c r="X668" s="117"/>
      <c r="Y668" s="118"/>
      <c r="Z668" s="116"/>
      <c r="AA668" s="120" t="str">
        <f t="shared" si="859"/>
        <v/>
      </c>
      <c r="AB668" s="121"/>
      <c r="AC668" s="121"/>
      <c r="AD668" s="122" t="str">
        <f t="shared" si="857"/>
        <v/>
      </c>
      <c r="AE668" s="121"/>
      <c r="AF668" s="121"/>
      <c r="AG668" s="121"/>
      <c r="AH668" s="123" t="str">
        <f t="shared" si="914"/>
        <v/>
      </c>
      <c r="AI668" s="122" t="str">
        <f t="shared" si="858"/>
        <v/>
      </c>
      <c r="AJ668" s="387"/>
      <c r="AK668" s="388"/>
      <c r="AL668" s="124" t="str">
        <f t="shared" si="885"/>
        <v/>
      </c>
      <c r="AM668" s="389"/>
      <c r="AN668" s="388"/>
      <c r="AO668" s="384"/>
      <c r="AP668" s="367"/>
      <c r="AQ668" s="120" t="s">
        <v>162</v>
      </c>
      <c r="AR668" s="119"/>
      <c r="AS668" s="119"/>
      <c r="AT668" s="126"/>
      <c r="AU668" s="119"/>
      <c r="AV668" s="372"/>
      <c r="AW668" s="142" t="s">
        <v>161</v>
      </c>
      <c r="AX668" s="128"/>
      <c r="AY668" s="129"/>
      <c r="AZ668" s="130"/>
      <c r="BA668" s="143" t="s">
        <v>162</v>
      </c>
      <c r="BB668" s="128"/>
      <c r="BC668" s="128"/>
      <c r="BD668" s="128"/>
      <c r="BE668" s="373"/>
      <c r="BF668" s="374"/>
      <c r="BG668" s="374"/>
      <c r="BH668" s="131"/>
    </row>
    <row r="669" spans="1:1022" s="144" customFormat="1" ht="69.95" customHeight="1">
      <c r="A669" s="533">
        <v>174</v>
      </c>
      <c r="B669" s="424" t="s">
        <v>712</v>
      </c>
      <c r="C669" s="367" t="s">
        <v>713</v>
      </c>
      <c r="D669" s="367" t="s">
        <v>81</v>
      </c>
      <c r="E669" s="367" t="s">
        <v>1932</v>
      </c>
      <c r="F669" s="427" t="s">
        <v>1933</v>
      </c>
      <c r="G669" s="367" t="s">
        <v>2763</v>
      </c>
      <c r="H669" s="368" t="str">
        <f>IF(B669="Seguridad_Información","Posibilidad de "&amp;C669&amp;"con "&amp;M669&amp;" "&amp;"por"&amp;" "&amp;I669&amp;" "&amp;"debido a"&amp;" "&amp;L669,"Posibilidad de"&amp;" "&amp;M669&amp;" "&amp;"por"&amp;" "&amp;I669&amp;" debido a"&amp;" "&amp;L669)</f>
        <v>Posibilidad de Afectación Económica y Reputacional por  implementación inadecuada del Plan de Responsabilidad Social Empresarial -RSE  debido a  falencias en la ejecución, seguimiento y control en el proceso</v>
      </c>
      <c r="I669" s="468" t="s">
        <v>2764</v>
      </c>
      <c r="J669" s="136" t="s">
        <v>717</v>
      </c>
      <c r="K669" s="119" t="s">
        <v>2574</v>
      </c>
      <c r="L669" s="468" t="s">
        <v>1792</v>
      </c>
      <c r="M669" s="425" t="s">
        <v>763</v>
      </c>
      <c r="N669" s="476" t="s">
        <v>2765</v>
      </c>
      <c r="O669" s="369" t="s">
        <v>722</v>
      </c>
      <c r="P669" s="390" t="str">
        <f>IF(OR($O669=[3]Tabla_Probabilidad!$D$30,$O669=[3]Tabla_Probabilidad!$D$32,$O669=[3]Tabla_Probabilidad!$J$32),"Muy Baja",IF(OR($O669=[3]Tabla_Probabilidad!$E$30,$O669=[3]Tabla_Probabilidad!$E$32,$O669=[3]Tabla_Probabilidad!$K$32),"Baja",IF(OR($O669=[3]Tabla_Probabilidad!$F$30,$O669=[3]Tabla_Probabilidad!$F$32,$O669=[3]Tabla_Probabilidad!$L$32),"Media",IF(OR($O669=[3]Tabla_Probabilidad!$G$30,$O669=[3]Tabla_Probabilidad!$G$32,$O669=[3]Tabla_Probabilidad!$M$32),"Alta",IF(OR($O669=[3]Tabla_Probabilidad!$H$30,$O669=[3]Tabla_Probabilidad!$H$32,$O669=[3]Tabla_Probabilidad!$N$32),"Muy Alta","")))))</f>
        <v>Media</v>
      </c>
      <c r="Q669" s="385">
        <f t="shared" ref="Q669" si="915">IF(P669="","",IF(P669="Muy Baja",0.2,IF(P669="Baja",0.4,IF(P669="Media",0.6,IF(P669="Alta",0.8,IF(P669="Muy Alta",1,))))))</f>
        <v>0.6</v>
      </c>
      <c r="R669" s="393" t="s">
        <v>723</v>
      </c>
      <c r="S669" s="394" t="str">
        <f>IF(OR($R669=[3]Tabla_Impacto!$D$24,$R669=[3]Tabla_Impacto!$D$27,$R669=[3]Tabla_Impacto!$J$24,$R669=[3]Tabla_Impacto!$P$26,$R669=[3]Tabla_Impacto!$V$26,$R669=[3]Tabla_Impacto!$AB$26),"Leve",IF(OR($R669=[3]Tabla_Impacto!$E$24,$R669=[3]Tabla_Impacto!$E$27,$R669=[3]Tabla_Impacto!$K$24,$R669=[3]Tabla_Impacto!$Q$26,$R669=[3]Tabla_Impacto!$W$26,$R669=[3]Tabla_Impacto!$AC$26),"Menor",IF(OR($R669=[3]Tabla_Impacto!$F$24,$R669=[3]Tabla_Impacto!$F$27,$R669=[3]Tabla_Impacto!$L$24,$R669=[3]Tabla_Impacto!$R$26,$R669=[3]Tabla_Impacto!$X$26,$R669=[3]Tabla_Impacto!$AD$26),"Moderado",IF(OR($R669=[3]Tabla_Impacto!$G$24,$R669=[3]Tabla_Impacto!$G$27,$R669=[3]Tabla_Impacto!$M$24,$R669=[3]Tabla_Impacto!$S$26,$R669=[3]Tabla_Impacto!$Y$26,$R669=[3]Tabla_Impacto!$AE$26),"Mayor",IF(OR($R669=[3]Tabla_Impacto!$H$24,$R669=[3]Tabla_Impacto!$H$27,$R669=[3]Tabla_Impacto!$N$24,$R669=[3]Tabla_Impacto!$T$26,$R669=[3]Tabla_Impacto!$Z$26,$R669=[3]Tabla_Impacto!$AF$26),"Catastrófico","")))))</f>
        <v>Moderado</v>
      </c>
      <c r="T669" s="385">
        <f t="shared" ref="T669" si="916">IF(S669="","",IF(S669="Leve",0.2,IF(S669="Menor",0.4,IF(S669="Moderado",0.6,IF(S669="Mayor",0.8,IF(S669="Catastrófico",1,))))))</f>
        <v>0.6</v>
      </c>
      <c r="U669" s="403" t="str">
        <f t="shared" ref="U669" si="917">IF(OR(AND(P669="Muy Baja",S669="Leve"),AND(P669="Muy Baja",S669="Menor"),AND(P669="Baja",S669="Leve")),"Bajo",IF(OR(AND(P669="Muy baja",S669="Moderado"),AND(P669="Baja",S669="Menor"),AND(P669="Baja",S669="Moderado"),AND(P669="Media",S669="Leve"),AND(P669="Media",S669="Menor"),AND(P669="Media",S669="Moderado"),AND(P669="Alta",S669="Leve"),AND(P669="Alta",S669="Menor")),"Moderado",IF(OR(AND(P669="Muy Baja",S669="Mayor"),AND(P669="Baja",S669="Mayor"),AND(P669="Media",S669="Mayor"),AND(P669="Alta",S669="Moderado"),AND(P669="Alta",S669="Mayor"),AND(P669="Muy Alta",S669="Leve"),AND(P669="Muy Alta",S669="Menor"),AND(P669="Muy Alta",S669="Moderado"),AND(P669="Muy Alta",S669="Mayor")),"Alto",IF(OR(AND(P669="Muy Baja",S669="Catastrófico"),AND(P669="Baja",S669="Catastrófico"),AND(P669="Media",S669="Catastrófico"),AND(P669="Alta",S669="Catastrófico"),AND(P669="Muy Alta",S669="Catastrófico")),"Extremo",""))))</f>
        <v>Moderado</v>
      </c>
      <c r="V669" s="136" t="s">
        <v>91</v>
      </c>
      <c r="W669" s="116" t="s">
        <v>2766</v>
      </c>
      <c r="X669" s="117" t="s">
        <v>2767</v>
      </c>
      <c r="Y669" s="117" t="s">
        <v>94</v>
      </c>
      <c r="Z669" s="119" t="s">
        <v>95</v>
      </c>
      <c r="AA669" s="120" t="str">
        <f t="shared" si="859"/>
        <v>Probabilidad</v>
      </c>
      <c r="AB669" s="121" t="s">
        <v>727</v>
      </c>
      <c r="AC669" s="121" t="s">
        <v>728</v>
      </c>
      <c r="AD669" s="122" t="str">
        <f t="shared" si="857"/>
        <v>40%</v>
      </c>
      <c r="AE669" s="121" t="s">
        <v>954</v>
      </c>
      <c r="AF669" s="121" t="s">
        <v>730</v>
      </c>
      <c r="AG669" s="121" t="s">
        <v>731</v>
      </c>
      <c r="AH669" s="123">
        <f>IFERROR(IF(AA669="Probabilidad",(Q669-(+Q669*AD669)),IF(AA669="Impacto",Q669,"")),"")</f>
        <v>0.36</v>
      </c>
      <c r="AI669" s="122">
        <f t="shared" si="858"/>
        <v>0.36</v>
      </c>
      <c r="AJ669" s="387" t="str">
        <f t="shared" ref="AJ669" si="918">IFERROR(IF(AK669="","",IF(AK669&lt;=0.2,"Muy Baja",IF(AK669&lt;=0.4,"Baja",IF(AK669&lt;=0.6,"Media",IF(AK669&lt;=0.8,"Alta","Muy Alta"))))),"")</f>
        <v>Muy Baja</v>
      </c>
      <c r="AK669" s="388">
        <f t="shared" ref="AK669" si="919">IFERROR(LOOKUP(MAX(AI669:AI675)+1,(AI669:AI675)),"")</f>
        <v>5.4431999999999994E-2</v>
      </c>
      <c r="AL669" s="124">
        <f>IFERROR(IF(AA669="Impacto",(T669-(+T669*AD669)),IF(AA669="Probabilidad",T669,"")),"")</f>
        <v>0.6</v>
      </c>
      <c r="AM669" s="389" t="str">
        <f t="shared" ref="AM669" si="920">IFERROR(IF(AN669="","",IF(AN669&lt;=0.2,"Leve",IF(AN669&lt;=0.4,"Menor",IF(AN669&lt;=0.6,"Moderado",IF(AN669&lt;=0.8,"Mayor","Catastrófico"))))),"")</f>
        <v>Moderado</v>
      </c>
      <c r="AN669" s="388">
        <f t="shared" ref="AN669" si="921">IFERROR(LOOKUP(MAX(AL669:AL675)+1,(AL669:AL675)),"")</f>
        <v>0.6</v>
      </c>
      <c r="AO669" s="384" t="str">
        <f t="shared" ref="AO669" si="922">IFERROR(IF(OR(AND(AJ669="Muy Baja",AM669="Leve"),AND(AJ669="Muy Baja",AM669="Menor"),AND(AJ669="Baja",AM669="Leve")),"Bajo",IF(OR(AND(AJ669="Muy baja",AM669="Moderado"),AND(AJ669="Baja",AM669="Menor"),AND(AJ669="Baja",AM669="Moderado"),AND(AJ669="Media",AM669="Leve"),AND(AJ669="Media",AM669="Menor"),AND(AJ669="Media",AM669="Moderado"),AND(AJ669="Alta",AM669="Leve"),AND(AJ669="Alta",AM669="Menor")),"Moderado",IF(OR(AND(AJ669="Muy Baja",AM669="Mayor"),AND(AJ669="Baja",AM669="Mayor"),AND(AJ669="Media",AM669="Mayor"),AND(AJ669="Alta",AM669="Moderado"),AND(AJ669="Alta",AM669="Mayor"),AND(AJ669="Muy Alta",AM669="Leve"),AND(AJ669="Muy Alta",AM669="Menor"),AND(AJ669="Muy Alta",AM669="Moderado"),AND(AJ669="Muy Alta",AM669="Mayor")),"Alto",IF(OR(AND(AJ669="Muy Baja",AM669="Catastrófico"),AND(AJ669="Baja",AM669="Catastrófico"),AND(AJ669="Media",AM669="Catastrófico"),AND(AJ669="Alta",AM669="Catastrófico"),AND(AJ669="Muy Alta",AM669="Catastrófico")),"Extremo","")))),"")</f>
        <v>Moderado</v>
      </c>
      <c r="AP669" s="367" t="s">
        <v>104</v>
      </c>
      <c r="AQ669" s="120" t="s">
        <v>105</v>
      </c>
      <c r="AR669" s="119" t="s">
        <v>94</v>
      </c>
      <c r="AS669" s="119" t="s">
        <v>94</v>
      </c>
      <c r="AT669" s="119" t="s">
        <v>94</v>
      </c>
      <c r="AU669" s="119" t="s">
        <v>94</v>
      </c>
      <c r="AV669" s="370" t="s">
        <v>2768</v>
      </c>
      <c r="AW669" s="142" t="s">
        <v>91</v>
      </c>
      <c r="AX669" s="292" t="s">
        <v>2867</v>
      </c>
      <c r="AY669" s="271" t="s">
        <v>3130</v>
      </c>
      <c r="AZ669" s="271" t="s">
        <v>3131</v>
      </c>
      <c r="BA669" s="143" t="s">
        <v>105</v>
      </c>
      <c r="BB669" s="258"/>
      <c r="BC669" s="258" t="s">
        <v>94</v>
      </c>
      <c r="BD669" s="258" t="s">
        <v>94</v>
      </c>
      <c r="BE669" s="373" t="s">
        <v>2891</v>
      </c>
      <c r="BF669" s="525" t="s">
        <v>3275</v>
      </c>
      <c r="BG669" s="535" t="s">
        <v>3276</v>
      </c>
      <c r="BH669" s="131"/>
      <c r="BI669" s="90"/>
      <c r="BJ669" s="90"/>
      <c r="BK669" s="90"/>
      <c r="BL669" s="90"/>
      <c r="BM669" s="90"/>
      <c r="BN669" s="90"/>
      <c r="BO669" s="90"/>
      <c r="BP669" s="90"/>
      <c r="BQ669" s="90"/>
      <c r="BR669" s="90"/>
      <c r="BS669" s="90"/>
      <c r="BT669" s="90"/>
      <c r="BU669" s="90"/>
      <c r="BV669" s="90"/>
      <c r="BW669" s="90"/>
      <c r="BX669" s="90"/>
      <c r="BY669" s="90"/>
      <c r="BZ669" s="90"/>
      <c r="CA669" s="90"/>
      <c r="CB669" s="90"/>
      <c r="CC669" s="90"/>
      <c r="CD669" s="90"/>
      <c r="CE669" s="90"/>
      <c r="CF669" s="90"/>
      <c r="CG669" s="90"/>
      <c r="CH669" s="90"/>
      <c r="CI669" s="90"/>
      <c r="CJ669" s="90"/>
      <c r="CK669" s="90"/>
      <c r="CL669" s="90"/>
      <c r="CM669" s="90"/>
      <c r="CN669" s="90"/>
      <c r="CO669" s="90"/>
      <c r="CP669" s="90"/>
      <c r="CQ669" s="90"/>
      <c r="CR669" s="90"/>
      <c r="CS669" s="90"/>
      <c r="CT669" s="90"/>
      <c r="CU669" s="90"/>
      <c r="CV669" s="90"/>
      <c r="CW669" s="90"/>
      <c r="CX669" s="90"/>
      <c r="CY669" s="90"/>
      <c r="CZ669" s="90"/>
      <c r="DA669" s="90"/>
      <c r="DB669" s="90"/>
      <c r="DC669" s="90"/>
      <c r="DD669" s="90"/>
      <c r="DE669" s="90"/>
      <c r="DF669" s="90"/>
      <c r="DG669" s="90"/>
      <c r="DH669" s="90"/>
      <c r="DI669" s="90"/>
      <c r="DJ669" s="90"/>
      <c r="DK669" s="90"/>
      <c r="DL669" s="90"/>
      <c r="DM669" s="90"/>
      <c r="DN669" s="90"/>
      <c r="DO669" s="90"/>
      <c r="DP669" s="90"/>
      <c r="DQ669" s="90"/>
      <c r="DR669" s="90"/>
      <c r="DS669" s="90"/>
      <c r="DT669" s="90"/>
      <c r="DU669" s="90"/>
      <c r="DV669" s="90"/>
      <c r="DW669" s="90"/>
      <c r="DX669" s="90"/>
      <c r="DY669" s="90"/>
      <c r="DZ669" s="90"/>
      <c r="EA669" s="90"/>
      <c r="EB669" s="90"/>
      <c r="EC669" s="90"/>
      <c r="ED669" s="90"/>
      <c r="EE669" s="90"/>
      <c r="EF669" s="90"/>
      <c r="EG669" s="90"/>
      <c r="EH669" s="90"/>
      <c r="EI669" s="90"/>
      <c r="EJ669" s="90"/>
      <c r="EK669" s="90"/>
      <c r="EL669" s="90"/>
      <c r="EM669" s="90"/>
      <c r="EN669" s="90"/>
      <c r="EO669" s="90"/>
      <c r="EP669" s="90"/>
      <c r="EQ669" s="90"/>
      <c r="ER669" s="90"/>
      <c r="ES669" s="90"/>
      <c r="ET669" s="90"/>
      <c r="EU669" s="90"/>
      <c r="EV669" s="90"/>
      <c r="EW669" s="90"/>
      <c r="EX669" s="90"/>
      <c r="EY669" s="90"/>
      <c r="EZ669" s="90"/>
      <c r="FA669" s="90"/>
      <c r="FB669" s="90"/>
      <c r="FC669" s="90"/>
      <c r="FD669" s="90"/>
      <c r="FE669" s="90"/>
      <c r="FF669" s="90"/>
      <c r="FG669" s="90"/>
      <c r="FH669" s="90"/>
      <c r="FI669" s="90"/>
      <c r="FJ669" s="90"/>
      <c r="FK669" s="90"/>
      <c r="FL669" s="90"/>
      <c r="FM669" s="90"/>
      <c r="FN669" s="90"/>
      <c r="FO669" s="90"/>
      <c r="FP669" s="90"/>
      <c r="FQ669" s="90"/>
      <c r="FR669" s="90"/>
      <c r="FS669" s="90"/>
      <c r="FT669" s="90"/>
      <c r="FU669" s="90"/>
      <c r="FV669" s="90"/>
      <c r="FW669" s="90"/>
      <c r="FX669" s="90"/>
      <c r="FY669" s="90"/>
      <c r="FZ669" s="90"/>
      <c r="GA669" s="90"/>
      <c r="GB669" s="90"/>
      <c r="GC669" s="90"/>
      <c r="GD669" s="90"/>
      <c r="GE669" s="90"/>
      <c r="GF669" s="90"/>
      <c r="GG669" s="90"/>
      <c r="GH669" s="90"/>
      <c r="GI669" s="90"/>
      <c r="GJ669" s="90"/>
      <c r="GK669" s="90"/>
      <c r="GL669" s="90"/>
      <c r="GM669" s="90"/>
      <c r="GN669" s="90"/>
      <c r="GO669" s="90"/>
      <c r="GP669" s="90"/>
      <c r="GQ669" s="90"/>
      <c r="GR669" s="90"/>
      <c r="GS669" s="90"/>
      <c r="GT669" s="90"/>
      <c r="GU669" s="90"/>
      <c r="GV669" s="90"/>
      <c r="GW669" s="90"/>
      <c r="GX669" s="90"/>
      <c r="GY669" s="90"/>
      <c r="GZ669" s="90"/>
      <c r="HA669" s="90"/>
      <c r="HB669" s="90"/>
      <c r="HC669" s="90"/>
      <c r="HD669" s="90"/>
      <c r="HE669" s="90"/>
      <c r="HF669" s="90"/>
      <c r="HG669" s="90"/>
      <c r="HH669" s="90"/>
      <c r="HI669" s="90"/>
      <c r="HJ669" s="90"/>
      <c r="HK669" s="90"/>
      <c r="HL669" s="90"/>
      <c r="HM669" s="90"/>
      <c r="HN669" s="90"/>
      <c r="HO669" s="90"/>
      <c r="HP669" s="90"/>
      <c r="HQ669" s="90"/>
      <c r="HR669" s="90"/>
      <c r="HS669" s="90"/>
      <c r="HT669" s="90"/>
      <c r="HU669" s="90"/>
      <c r="HV669" s="90"/>
      <c r="HW669" s="90"/>
      <c r="HX669" s="90"/>
      <c r="HY669" s="90"/>
      <c r="HZ669" s="90"/>
      <c r="IA669" s="90"/>
      <c r="IB669" s="90"/>
      <c r="IC669" s="90"/>
      <c r="ID669" s="90"/>
      <c r="IE669" s="90"/>
      <c r="IF669" s="90"/>
      <c r="IG669" s="90"/>
      <c r="IH669" s="90"/>
      <c r="II669" s="90"/>
      <c r="IJ669" s="90"/>
      <c r="IK669" s="90"/>
      <c r="IL669" s="90"/>
      <c r="IM669" s="90"/>
      <c r="IN669" s="90"/>
      <c r="IO669" s="90"/>
      <c r="IP669" s="90"/>
      <c r="IQ669" s="90"/>
      <c r="IR669" s="90"/>
      <c r="IS669" s="90"/>
      <c r="IT669" s="90"/>
      <c r="IU669" s="90"/>
      <c r="IV669" s="90"/>
      <c r="IW669" s="90"/>
      <c r="IX669" s="90"/>
      <c r="IY669" s="90"/>
      <c r="IZ669" s="90"/>
      <c r="JA669" s="90"/>
      <c r="JB669" s="90"/>
      <c r="JC669" s="90"/>
      <c r="JD669" s="90"/>
      <c r="JE669" s="90"/>
      <c r="JF669" s="90"/>
      <c r="JG669" s="90"/>
      <c r="JH669" s="90"/>
      <c r="JI669" s="90"/>
      <c r="JJ669" s="90"/>
      <c r="JK669" s="90"/>
      <c r="JL669" s="90"/>
      <c r="JM669" s="90"/>
      <c r="JN669" s="90"/>
      <c r="JO669" s="90"/>
      <c r="JP669" s="90"/>
      <c r="JQ669" s="90"/>
      <c r="JR669" s="90"/>
      <c r="JS669" s="90"/>
      <c r="JT669" s="90"/>
      <c r="JU669" s="90"/>
      <c r="JV669" s="90"/>
      <c r="JW669" s="90"/>
      <c r="JX669" s="90"/>
      <c r="JY669" s="90"/>
      <c r="JZ669" s="90"/>
      <c r="KA669" s="90"/>
      <c r="KB669" s="90"/>
      <c r="KC669" s="90"/>
      <c r="KD669" s="90"/>
      <c r="KE669" s="90"/>
      <c r="KF669" s="90"/>
      <c r="KG669" s="90"/>
      <c r="KH669" s="90"/>
      <c r="KI669" s="90"/>
      <c r="KJ669" s="90"/>
      <c r="KK669" s="90"/>
      <c r="KL669" s="90"/>
      <c r="KM669" s="90"/>
      <c r="KN669" s="90"/>
      <c r="KO669" s="90"/>
      <c r="KP669" s="90"/>
      <c r="KQ669" s="90"/>
      <c r="KR669" s="90"/>
      <c r="KS669" s="90"/>
      <c r="KT669" s="90"/>
      <c r="KU669" s="90"/>
      <c r="KV669" s="90"/>
      <c r="KW669" s="90"/>
      <c r="KX669" s="90"/>
      <c r="KY669" s="90"/>
      <c r="KZ669" s="90"/>
      <c r="LA669" s="90"/>
      <c r="LB669" s="90"/>
      <c r="LC669" s="90"/>
      <c r="LD669" s="90"/>
      <c r="LE669" s="90"/>
      <c r="LF669" s="90"/>
      <c r="LG669" s="90"/>
      <c r="LH669" s="90"/>
      <c r="LI669" s="90"/>
      <c r="LJ669" s="90"/>
      <c r="LK669" s="90"/>
      <c r="LL669" s="90"/>
      <c r="LM669" s="90"/>
      <c r="LN669" s="90"/>
      <c r="LO669" s="90"/>
      <c r="LP669" s="90"/>
      <c r="LQ669" s="90"/>
      <c r="LR669" s="90"/>
      <c r="LS669" s="90"/>
      <c r="LT669" s="90"/>
      <c r="LU669" s="90"/>
      <c r="LV669" s="90"/>
      <c r="LW669" s="90"/>
      <c r="LX669" s="90"/>
      <c r="LY669" s="90"/>
      <c r="LZ669" s="90"/>
      <c r="MA669" s="90"/>
      <c r="MB669" s="90"/>
      <c r="MC669" s="90"/>
      <c r="MD669" s="90"/>
      <c r="ME669" s="90"/>
      <c r="MF669" s="90"/>
      <c r="MG669" s="90"/>
      <c r="MH669" s="90"/>
      <c r="MI669" s="90"/>
      <c r="MJ669" s="90"/>
      <c r="MK669" s="90"/>
      <c r="ML669" s="90"/>
      <c r="MM669" s="90"/>
      <c r="MN669" s="90"/>
      <c r="MO669" s="90"/>
      <c r="MP669" s="90"/>
      <c r="MQ669" s="90"/>
      <c r="MR669" s="90"/>
      <c r="MS669" s="90"/>
      <c r="MT669" s="90"/>
      <c r="MU669" s="90"/>
      <c r="MV669" s="90"/>
      <c r="MW669" s="90"/>
      <c r="MX669" s="90"/>
      <c r="MY669" s="90"/>
      <c r="MZ669" s="90"/>
      <c r="NA669" s="90"/>
      <c r="NB669" s="90"/>
      <c r="NC669" s="90"/>
      <c r="ND669" s="90"/>
      <c r="NE669" s="90"/>
      <c r="NF669" s="90"/>
      <c r="NG669" s="90"/>
      <c r="NH669" s="90"/>
      <c r="NI669" s="90"/>
      <c r="NJ669" s="90"/>
      <c r="NK669" s="90"/>
      <c r="NL669" s="90"/>
      <c r="NM669" s="90"/>
      <c r="NN669" s="90"/>
      <c r="NO669" s="90"/>
      <c r="NP669" s="90"/>
      <c r="NQ669" s="90"/>
      <c r="NR669" s="90"/>
      <c r="NS669" s="90"/>
      <c r="NT669" s="90"/>
      <c r="NU669" s="90"/>
      <c r="NV669" s="90"/>
      <c r="NW669" s="90"/>
      <c r="NX669" s="90"/>
      <c r="NY669" s="90"/>
      <c r="NZ669" s="90"/>
      <c r="OA669" s="90"/>
      <c r="OB669" s="90"/>
      <c r="OC669" s="90"/>
      <c r="OD669" s="90"/>
      <c r="OE669" s="90"/>
      <c r="OF669" s="90"/>
      <c r="OG669" s="90"/>
      <c r="OH669" s="90"/>
      <c r="OI669" s="90"/>
      <c r="OJ669" s="90"/>
      <c r="OK669" s="90"/>
      <c r="OL669" s="90"/>
      <c r="OM669" s="90"/>
      <c r="ON669" s="90"/>
      <c r="OO669" s="90"/>
      <c r="OP669" s="90"/>
      <c r="OQ669" s="90"/>
      <c r="OR669" s="90"/>
      <c r="OS669" s="90"/>
      <c r="OT669" s="90"/>
      <c r="OU669" s="90"/>
      <c r="OV669" s="90"/>
      <c r="OW669" s="90"/>
      <c r="OX669" s="90"/>
      <c r="OY669" s="90"/>
      <c r="OZ669" s="90"/>
      <c r="PA669" s="90"/>
      <c r="PB669" s="90"/>
      <c r="PC669" s="90"/>
      <c r="PD669" s="90"/>
      <c r="PE669" s="90"/>
      <c r="PF669" s="90"/>
      <c r="PG669" s="90"/>
      <c r="PH669" s="90"/>
      <c r="PI669" s="90"/>
      <c r="PJ669" s="90"/>
      <c r="PK669" s="90"/>
      <c r="PL669" s="90"/>
      <c r="PM669" s="90"/>
      <c r="PN669" s="90"/>
      <c r="PO669" s="90"/>
      <c r="PP669" s="90"/>
      <c r="PQ669" s="90"/>
      <c r="PR669" s="90"/>
      <c r="PS669" s="90"/>
      <c r="PT669" s="90"/>
      <c r="PU669" s="90"/>
      <c r="PV669" s="90"/>
      <c r="PW669" s="90"/>
      <c r="PX669" s="90"/>
      <c r="PY669" s="90"/>
      <c r="PZ669" s="90"/>
      <c r="QA669" s="90"/>
      <c r="QB669" s="90"/>
      <c r="QC669" s="90"/>
      <c r="QD669" s="90"/>
      <c r="QE669" s="90"/>
      <c r="QF669" s="90"/>
      <c r="QG669" s="90"/>
      <c r="QH669" s="90"/>
      <c r="QI669" s="90"/>
      <c r="QJ669" s="90"/>
      <c r="QK669" s="90"/>
      <c r="QL669" s="90"/>
      <c r="QM669" s="90"/>
      <c r="QN669" s="90"/>
      <c r="QO669" s="90"/>
      <c r="QP669" s="90"/>
      <c r="QQ669" s="90"/>
      <c r="QR669" s="90"/>
      <c r="QS669" s="90"/>
      <c r="QT669" s="90"/>
      <c r="QU669" s="90"/>
      <c r="QV669" s="90"/>
      <c r="QW669" s="90"/>
      <c r="QX669" s="90"/>
      <c r="QY669" s="90"/>
      <c r="QZ669" s="90"/>
      <c r="RA669" s="90"/>
      <c r="RB669" s="90"/>
      <c r="RC669" s="90"/>
      <c r="RD669" s="90"/>
      <c r="RE669" s="90"/>
      <c r="RF669" s="90"/>
      <c r="RG669" s="90"/>
      <c r="RH669" s="90"/>
      <c r="RI669" s="90"/>
      <c r="RJ669" s="90"/>
      <c r="RK669" s="90"/>
      <c r="RL669" s="90"/>
      <c r="RM669" s="90"/>
      <c r="RN669" s="90"/>
      <c r="RO669" s="90"/>
      <c r="RP669" s="90"/>
      <c r="RQ669" s="90"/>
      <c r="RR669" s="90"/>
      <c r="RS669" s="90"/>
      <c r="RT669" s="90"/>
      <c r="RU669" s="90"/>
      <c r="RV669" s="90"/>
      <c r="RW669" s="90"/>
      <c r="RX669" s="90"/>
      <c r="RY669" s="90"/>
      <c r="RZ669" s="90"/>
      <c r="SA669" s="90"/>
      <c r="SB669" s="90"/>
      <c r="SC669" s="90"/>
      <c r="SD669" s="90"/>
      <c r="SE669" s="90"/>
      <c r="SF669" s="90"/>
      <c r="SG669" s="90"/>
      <c r="SH669" s="90"/>
      <c r="SI669" s="90"/>
      <c r="SJ669" s="90"/>
      <c r="SK669" s="90"/>
      <c r="SL669" s="90"/>
      <c r="SM669" s="90"/>
      <c r="SN669" s="90"/>
      <c r="SO669" s="90"/>
      <c r="SP669" s="90"/>
      <c r="SQ669" s="90"/>
      <c r="SR669" s="90"/>
      <c r="SS669" s="90"/>
      <c r="ST669" s="90"/>
      <c r="SU669" s="90"/>
      <c r="SV669" s="90"/>
      <c r="SW669" s="90"/>
      <c r="SX669" s="90"/>
      <c r="SY669" s="90"/>
      <c r="SZ669" s="90"/>
      <c r="TA669" s="90"/>
      <c r="TB669" s="90"/>
      <c r="TC669" s="90"/>
      <c r="TD669" s="90"/>
      <c r="TE669" s="90"/>
      <c r="TF669" s="90"/>
      <c r="TG669" s="90"/>
      <c r="TH669" s="90"/>
      <c r="TI669" s="90"/>
      <c r="TJ669" s="90"/>
      <c r="TK669" s="90"/>
      <c r="TL669" s="90"/>
      <c r="TM669" s="90"/>
      <c r="TN669" s="90"/>
      <c r="TO669" s="90"/>
      <c r="TP669" s="90"/>
      <c r="TQ669" s="90"/>
      <c r="TR669" s="90"/>
      <c r="TS669" s="90"/>
      <c r="TT669" s="90"/>
      <c r="TU669" s="90"/>
      <c r="TV669" s="90"/>
      <c r="TW669" s="90"/>
      <c r="TX669" s="90"/>
      <c r="TY669" s="90"/>
      <c r="TZ669" s="90"/>
      <c r="UA669" s="90"/>
      <c r="UB669" s="90"/>
      <c r="UC669" s="90"/>
      <c r="UD669" s="90"/>
      <c r="UE669" s="90"/>
      <c r="UF669" s="90"/>
      <c r="UG669" s="90"/>
      <c r="UH669" s="90"/>
      <c r="UI669" s="90"/>
      <c r="UJ669" s="90"/>
      <c r="UK669" s="90"/>
      <c r="UL669" s="90"/>
      <c r="UM669" s="90"/>
      <c r="UN669" s="90"/>
      <c r="UO669" s="90"/>
      <c r="UP669" s="90"/>
      <c r="UQ669" s="90"/>
      <c r="UR669" s="90"/>
      <c r="US669" s="90"/>
      <c r="UT669" s="90"/>
      <c r="UU669" s="90"/>
      <c r="UV669" s="90"/>
      <c r="UW669" s="90"/>
      <c r="UX669" s="90"/>
      <c r="UY669" s="90"/>
      <c r="UZ669" s="90"/>
      <c r="VA669" s="90"/>
      <c r="VB669" s="90"/>
      <c r="VC669" s="90"/>
      <c r="VD669" s="90"/>
      <c r="VE669" s="90"/>
      <c r="VF669" s="90"/>
      <c r="VG669" s="90"/>
      <c r="VH669" s="90"/>
      <c r="VI669" s="90"/>
      <c r="VJ669" s="90"/>
      <c r="VK669" s="90"/>
      <c r="VL669" s="90"/>
      <c r="VM669" s="90"/>
      <c r="VN669" s="90"/>
      <c r="VO669" s="90"/>
      <c r="VP669" s="90"/>
      <c r="VQ669" s="90"/>
      <c r="VR669" s="90"/>
      <c r="VS669" s="90"/>
      <c r="VT669" s="90"/>
      <c r="VU669" s="90"/>
      <c r="VV669" s="90"/>
      <c r="VW669" s="90"/>
      <c r="VX669" s="90"/>
      <c r="VY669" s="90"/>
      <c r="VZ669" s="90"/>
      <c r="WA669" s="90"/>
      <c r="WB669" s="90"/>
      <c r="WC669" s="90"/>
      <c r="WD669" s="90"/>
      <c r="WE669" s="90"/>
      <c r="WF669" s="90"/>
      <c r="WG669" s="90"/>
      <c r="WH669" s="90"/>
      <c r="WI669" s="90"/>
      <c r="WJ669" s="90"/>
      <c r="WK669" s="90"/>
      <c r="WL669" s="90"/>
      <c r="WM669" s="90"/>
      <c r="WN669" s="90"/>
      <c r="WO669" s="90"/>
      <c r="WP669" s="90"/>
      <c r="WQ669" s="90"/>
      <c r="WR669" s="90"/>
      <c r="WS669" s="90"/>
      <c r="WT669" s="90"/>
      <c r="WU669" s="90"/>
      <c r="WV669" s="90"/>
      <c r="WW669" s="90"/>
      <c r="WX669" s="90"/>
      <c r="WY669" s="90"/>
      <c r="WZ669" s="90"/>
      <c r="XA669" s="90"/>
      <c r="XB669" s="90"/>
      <c r="XC669" s="90"/>
      <c r="XD669" s="90"/>
      <c r="XE669" s="90"/>
      <c r="XF669" s="90"/>
      <c r="XG669" s="90"/>
      <c r="XH669" s="90"/>
      <c r="XI669" s="90"/>
      <c r="XJ669" s="90"/>
      <c r="XK669" s="90"/>
      <c r="XL669" s="90"/>
      <c r="XM669" s="90"/>
      <c r="XN669" s="90"/>
      <c r="XO669" s="90"/>
      <c r="XP669" s="90"/>
      <c r="XQ669" s="90"/>
      <c r="XR669" s="90"/>
      <c r="XS669" s="90"/>
      <c r="XT669" s="90"/>
      <c r="XU669" s="90"/>
      <c r="XV669" s="90"/>
      <c r="XW669" s="90"/>
      <c r="XX669" s="90"/>
      <c r="XY669" s="90"/>
      <c r="XZ669" s="90"/>
      <c r="YA669" s="90"/>
      <c r="YB669" s="90"/>
      <c r="YC669" s="90"/>
      <c r="YD669" s="90"/>
      <c r="YE669" s="90"/>
      <c r="YF669" s="90"/>
      <c r="YG669" s="90"/>
      <c r="YH669" s="90"/>
      <c r="YI669" s="90"/>
      <c r="YJ669" s="90"/>
      <c r="YK669" s="90"/>
      <c r="YL669" s="90"/>
      <c r="YM669" s="90"/>
      <c r="YN669" s="90"/>
      <c r="YO669" s="90"/>
      <c r="YP669" s="90"/>
      <c r="YQ669" s="90"/>
      <c r="YR669" s="90"/>
      <c r="YS669" s="90"/>
      <c r="YT669" s="90"/>
      <c r="YU669" s="90"/>
      <c r="YV669" s="90"/>
      <c r="YW669" s="90"/>
      <c r="YX669" s="90"/>
      <c r="YY669" s="90"/>
      <c r="YZ669" s="90"/>
      <c r="ZA669" s="90"/>
      <c r="ZB669" s="90"/>
      <c r="ZC669" s="90"/>
      <c r="ZD669" s="90"/>
      <c r="ZE669" s="90"/>
      <c r="ZF669" s="90"/>
      <c r="ZG669" s="90"/>
      <c r="ZH669" s="90"/>
      <c r="ZI669" s="90"/>
      <c r="ZJ669" s="90"/>
      <c r="ZK669" s="90"/>
      <c r="ZL669" s="90"/>
      <c r="ZM669" s="90"/>
      <c r="ZN669" s="90"/>
      <c r="ZO669" s="90"/>
      <c r="ZP669" s="90"/>
      <c r="ZQ669" s="90"/>
      <c r="ZR669" s="90"/>
      <c r="ZS669" s="90"/>
      <c r="ZT669" s="90"/>
      <c r="ZU669" s="90"/>
      <c r="ZV669" s="90"/>
      <c r="ZW669" s="90"/>
      <c r="ZX669" s="90"/>
      <c r="ZY669" s="90"/>
      <c r="ZZ669" s="90"/>
      <c r="AAA669" s="90"/>
      <c r="AAB669" s="90"/>
      <c r="AAC669" s="90"/>
      <c r="AAD669" s="90"/>
      <c r="AAE669" s="90"/>
      <c r="AAF669" s="90"/>
      <c r="AAG669" s="90"/>
      <c r="AAH669" s="90"/>
      <c r="AAI669" s="90"/>
      <c r="AAJ669" s="90"/>
      <c r="AAK669" s="90"/>
      <c r="AAL669" s="90"/>
      <c r="AAM669" s="90"/>
      <c r="AAN669" s="90"/>
      <c r="AAO669" s="90"/>
      <c r="AAP669" s="90"/>
      <c r="AAQ669" s="90"/>
      <c r="AAR669" s="90"/>
      <c r="AAS669" s="90"/>
      <c r="AAT669" s="90"/>
      <c r="AAU669" s="90"/>
      <c r="AAV669" s="90"/>
      <c r="AAW669" s="90"/>
      <c r="AAX669" s="90"/>
      <c r="AAY669" s="90"/>
      <c r="AAZ669" s="90"/>
      <c r="ABA669" s="90"/>
      <c r="ABB669" s="90"/>
      <c r="ABC669" s="90"/>
      <c r="ABD669" s="90"/>
      <c r="ABE669" s="90"/>
      <c r="ABF669" s="90"/>
      <c r="ABG669" s="90"/>
      <c r="ABH669" s="90"/>
      <c r="ABI669" s="90"/>
      <c r="ABJ669" s="90"/>
      <c r="ABK669" s="90"/>
      <c r="ABL669" s="90"/>
      <c r="ABM669" s="90"/>
      <c r="ABN669" s="90"/>
      <c r="ABO669" s="90"/>
      <c r="ABP669" s="90"/>
      <c r="ABQ669" s="90"/>
      <c r="ABR669" s="90"/>
      <c r="ABS669" s="90"/>
      <c r="ABT669" s="90"/>
      <c r="ABU669" s="90"/>
      <c r="ABV669" s="90"/>
      <c r="ABW669" s="90"/>
      <c r="ABX669" s="90"/>
      <c r="ABY669" s="90"/>
      <c r="ABZ669" s="90"/>
      <c r="ACA669" s="90"/>
      <c r="ACB669" s="90"/>
      <c r="ACC669" s="90"/>
      <c r="ACD669" s="90"/>
      <c r="ACE669" s="90"/>
      <c r="ACF669" s="90"/>
      <c r="ACG669" s="90"/>
      <c r="ACH669" s="90"/>
      <c r="ACI669" s="90"/>
      <c r="ACJ669" s="90"/>
      <c r="ACK669" s="90"/>
      <c r="ACL669" s="90"/>
      <c r="ACM669" s="90"/>
      <c r="ACN669" s="90"/>
      <c r="ACO669" s="90"/>
      <c r="ACP669" s="90"/>
      <c r="ACQ669" s="90"/>
      <c r="ACR669" s="90"/>
      <c r="ACS669" s="90"/>
      <c r="ACT669" s="90"/>
      <c r="ACU669" s="90"/>
      <c r="ACV669" s="90"/>
      <c r="ACW669" s="90"/>
      <c r="ACX669" s="90"/>
      <c r="ACY669" s="90"/>
      <c r="ACZ669" s="90"/>
      <c r="ADA669" s="90"/>
      <c r="ADB669" s="90"/>
      <c r="ADC669" s="90"/>
      <c r="ADD669" s="90"/>
      <c r="ADE669" s="90"/>
      <c r="ADF669" s="90"/>
      <c r="ADG669" s="90"/>
      <c r="ADH669" s="90"/>
      <c r="ADI669" s="90"/>
      <c r="ADJ669" s="90"/>
      <c r="ADK669" s="90"/>
      <c r="ADL669" s="90"/>
      <c r="ADM669" s="90"/>
      <c r="ADN669" s="90"/>
      <c r="ADO669" s="90"/>
      <c r="ADP669" s="90"/>
      <c r="ADQ669" s="90"/>
      <c r="ADR669" s="90"/>
      <c r="ADS669" s="90"/>
      <c r="ADT669" s="90"/>
      <c r="ADU669" s="90"/>
      <c r="ADV669" s="90"/>
      <c r="ADW669" s="90"/>
      <c r="ADX669" s="90"/>
      <c r="ADY669" s="90"/>
      <c r="ADZ669" s="90"/>
      <c r="AEA669" s="90"/>
      <c r="AEB669" s="90"/>
      <c r="AEC669" s="90"/>
      <c r="AED669" s="90"/>
      <c r="AEE669" s="90"/>
      <c r="AEF669" s="90"/>
      <c r="AEG669" s="90"/>
      <c r="AEH669" s="90"/>
      <c r="AEI669" s="90"/>
      <c r="AEJ669" s="90"/>
      <c r="AEK669" s="90"/>
      <c r="AEL669" s="90"/>
      <c r="AEM669" s="90"/>
      <c r="AEN669" s="90"/>
      <c r="AEO669" s="90"/>
      <c r="AEP669" s="90"/>
      <c r="AEQ669" s="90"/>
      <c r="AER669" s="90"/>
      <c r="AES669" s="90"/>
      <c r="AET669" s="90"/>
      <c r="AEU669" s="90"/>
      <c r="AEV669" s="90"/>
      <c r="AEW669" s="90"/>
      <c r="AEX669" s="90"/>
      <c r="AEY669" s="90"/>
      <c r="AEZ669" s="90"/>
      <c r="AFA669" s="90"/>
      <c r="AFB669" s="90"/>
      <c r="AFC669" s="90"/>
      <c r="AFD669" s="90"/>
      <c r="AFE669" s="90"/>
      <c r="AFF669" s="90"/>
      <c r="AFG669" s="90"/>
      <c r="AFH669" s="90"/>
      <c r="AFI669" s="90"/>
      <c r="AFJ669" s="90"/>
      <c r="AFK669" s="90"/>
      <c r="AFL669" s="90"/>
      <c r="AFM669" s="90"/>
      <c r="AFN669" s="90"/>
      <c r="AFO669" s="90"/>
      <c r="AFP669" s="90"/>
      <c r="AFQ669" s="90"/>
      <c r="AFR669" s="90"/>
      <c r="AFS669" s="90"/>
      <c r="AFT669" s="90"/>
      <c r="AFU669" s="90"/>
      <c r="AFV669" s="90"/>
      <c r="AFW669" s="90"/>
      <c r="AFX669" s="90"/>
      <c r="AFY669" s="90"/>
      <c r="AFZ669" s="90"/>
      <c r="AGA669" s="90"/>
      <c r="AGB669" s="90"/>
      <c r="AGC669" s="90"/>
      <c r="AGD669" s="90"/>
      <c r="AGE669" s="90"/>
      <c r="AGF669" s="90"/>
      <c r="AGG669" s="90"/>
      <c r="AGH669" s="90"/>
      <c r="AGI669" s="90"/>
      <c r="AGJ669" s="90"/>
      <c r="AGK669" s="90"/>
      <c r="AGL669" s="90"/>
      <c r="AGM669" s="90"/>
      <c r="AGN669" s="90"/>
      <c r="AGO669" s="90"/>
      <c r="AGP669" s="90"/>
      <c r="AGQ669" s="90"/>
      <c r="AGR669" s="90"/>
      <c r="AGS669" s="90"/>
      <c r="AGT669" s="90"/>
      <c r="AGU669" s="90"/>
      <c r="AGV669" s="90"/>
      <c r="AGW669" s="90"/>
      <c r="AGX669" s="90"/>
      <c r="AGY669" s="90"/>
      <c r="AGZ669" s="90"/>
      <c r="AHA669" s="90"/>
      <c r="AHB669" s="90"/>
      <c r="AHC669" s="90"/>
      <c r="AHD669" s="90"/>
      <c r="AHE669" s="90"/>
      <c r="AHF669" s="90"/>
      <c r="AHG669" s="90"/>
      <c r="AHH669" s="90"/>
      <c r="AHI669" s="90"/>
      <c r="AHJ669" s="90"/>
      <c r="AHK669" s="90"/>
      <c r="AHL669" s="90"/>
      <c r="AHM669" s="90"/>
      <c r="AHN669" s="90"/>
      <c r="AHO669" s="90"/>
      <c r="AHP669" s="90"/>
      <c r="AHQ669" s="90"/>
      <c r="AHR669" s="90"/>
      <c r="AHS669" s="90"/>
      <c r="AHT669" s="90"/>
      <c r="AHU669" s="90"/>
      <c r="AHV669" s="90"/>
      <c r="AHW669" s="90"/>
      <c r="AHX669" s="90"/>
      <c r="AHY669" s="90"/>
      <c r="AHZ669" s="90"/>
      <c r="AIA669" s="90"/>
      <c r="AIB669" s="90"/>
      <c r="AIC669" s="90"/>
      <c r="AID669" s="90"/>
      <c r="AIE669" s="90"/>
      <c r="AIF669" s="90"/>
      <c r="AIG669" s="90"/>
      <c r="AIH669" s="90"/>
      <c r="AII669" s="90"/>
      <c r="AIJ669" s="90"/>
      <c r="AIK669" s="90"/>
      <c r="AIL669" s="90"/>
      <c r="AIM669" s="90"/>
      <c r="AIN669" s="90"/>
      <c r="AIO669" s="90"/>
      <c r="AIP669" s="90"/>
      <c r="AIQ669" s="90"/>
      <c r="AIR669" s="90"/>
      <c r="AIS669" s="90"/>
      <c r="AIT669" s="90"/>
      <c r="AIU669" s="90"/>
      <c r="AIV669" s="90"/>
      <c r="AIW669" s="90"/>
      <c r="AIX669" s="90"/>
      <c r="AIY669" s="90"/>
      <c r="AIZ669" s="90"/>
      <c r="AJA669" s="90"/>
      <c r="AJB669" s="90"/>
      <c r="AJC669" s="90"/>
      <c r="AJD669" s="90"/>
      <c r="AJE669" s="90"/>
      <c r="AJF669" s="90"/>
      <c r="AJG669" s="90"/>
      <c r="AJH669" s="90"/>
      <c r="AJI669" s="90"/>
      <c r="AJJ669" s="90"/>
      <c r="AJK669" s="90"/>
      <c r="AJL669" s="90"/>
      <c r="AJM669" s="90"/>
      <c r="AJN669" s="90"/>
      <c r="AJO669" s="90"/>
      <c r="AJP669" s="90"/>
      <c r="AJQ669" s="90"/>
      <c r="AJR669" s="90"/>
      <c r="AJS669" s="90"/>
      <c r="AJT669" s="90"/>
      <c r="AJU669" s="90"/>
      <c r="AJV669" s="90"/>
      <c r="AJW669" s="90"/>
      <c r="AJX669" s="90"/>
      <c r="AJY669" s="90"/>
      <c r="AJZ669" s="90"/>
      <c r="AKA669" s="90"/>
      <c r="AKB669" s="90"/>
      <c r="AKC669" s="90"/>
      <c r="AKD669" s="90"/>
      <c r="AKE669" s="90"/>
      <c r="AKF669" s="90"/>
      <c r="AKG669" s="90"/>
      <c r="AKH669" s="90"/>
      <c r="AKI669" s="90"/>
      <c r="AKJ669" s="90"/>
      <c r="AKK669" s="90"/>
      <c r="AKL669" s="90"/>
      <c r="AKM669" s="90"/>
      <c r="AKN669" s="90"/>
      <c r="AKO669" s="90"/>
      <c r="AKP669" s="90"/>
      <c r="AKQ669" s="90"/>
      <c r="AKR669" s="90"/>
      <c r="AKS669" s="90"/>
      <c r="AKT669" s="90"/>
      <c r="AKU669" s="90"/>
      <c r="AKV669" s="90"/>
      <c r="AKW669" s="90"/>
      <c r="AKX669" s="90"/>
      <c r="AKY669" s="90"/>
      <c r="AKZ669" s="90"/>
      <c r="ALA669" s="90"/>
      <c r="ALB669" s="90"/>
      <c r="ALC669" s="90"/>
      <c r="ALD669" s="90"/>
      <c r="ALE669" s="90"/>
      <c r="ALF669" s="90"/>
      <c r="ALG669" s="90"/>
      <c r="ALH669" s="90"/>
      <c r="ALI669" s="90"/>
      <c r="ALJ669" s="90"/>
      <c r="ALK669" s="90"/>
      <c r="ALL669" s="90"/>
      <c r="ALM669" s="90"/>
      <c r="ALN669" s="90"/>
      <c r="ALO669" s="90"/>
      <c r="ALP669" s="90"/>
      <c r="ALQ669" s="90"/>
      <c r="ALR669" s="90"/>
      <c r="ALS669" s="90"/>
      <c r="ALT669" s="90"/>
      <c r="ALU669" s="90"/>
      <c r="ALV669" s="90"/>
      <c r="ALW669" s="90"/>
      <c r="ALX669" s="90"/>
      <c r="ALY669" s="90"/>
      <c r="ALZ669" s="90"/>
      <c r="AMA669" s="90"/>
      <c r="AMB669" s="90"/>
      <c r="AMC669" s="90"/>
      <c r="AMD669" s="90"/>
      <c r="AME669" s="90"/>
      <c r="AMF669" s="90"/>
      <c r="AMG669" s="90"/>
      <c r="AMH669" s="90"/>
    </row>
    <row r="670" spans="1:1022" ht="74.099999999999994" customHeight="1">
      <c r="A670" s="533">
        <v>174</v>
      </c>
      <c r="B670" s="424"/>
      <c r="C670" s="367"/>
      <c r="D670" s="367" t="s">
        <v>81</v>
      </c>
      <c r="E670" s="367" t="s">
        <v>1932</v>
      </c>
      <c r="F670" s="427"/>
      <c r="G670" s="367"/>
      <c r="H670" s="368"/>
      <c r="I670" s="468"/>
      <c r="J670" s="136" t="s">
        <v>735</v>
      </c>
      <c r="K670" s="207" t="s">
        <v>2581</v>
      </c>
      <c r="L670" s="468"/>
      <c r="M670" s="425"/>
      <c r="N670" s="477"/>
      <c r="O670" s="369"/>
      <c r="P670" s="391"/>
      <c r="Q670" s="385"/>
      <c r="R670" s="393"/>
      <c r="S670" s="394"/>
      <c r="T670" s="385"/>
      <c r="U670" s="404"/>
      <c r="V670" s="136" t="s">
        <v>112</v>
      </c>
      <c r="W670" s="116" t="s">
        <v>2769</v>
      </c>
      <c r="X670" s="117" t="s">
        <v>2770</v>
      </c>
      <c r="Y670" s="117" t="s">
        <v>2771</v>
      </c>
      <c r="Z670" s="119" t="s">
        <v>95</v>
      </c>
      <c r="AA670" s="120" t="str">
        <f t="shared" si="859"/>
        <v>Probabilidad</v>
      </c>
      <c r="AB670" s="121" t="s">
        <v>727</v>
      </c>
      <c r="AC670" s="121" t="s">
        <v>728</v>
      </c>
      <c r="AD670" s="122" t="str">
        <f t="shared" si="857"/>
        <v>40%</v>
      </c>
      <c r="AE670" s="121" t="s">
        <v>954</v>
      </c>
      <c r="AF670" s="121" t="s">
        <v>730</v>
      </c>
      <c r="AG670" s="121" t="s">
        <v>731</v>
      </c>
      <c r="AH670" s="123">
        <f>IFERROR(IF(AND(AA669="Probabilidad",AA670="Probabilidad"),(AI669-(+AI669*AD670)),IF(AND(AA670="Probabilidad",AA669="Impacto"),(AI669-(+AI669*AD670)),IF(AA670="Impacto",AI669,""))),"")</f>
        <v>0.216</v>
      </c>
      <c r="AI670" s="122">
        <f t="shared" si="858"/>
        <v>0.216</v>
      </c>
      <c r="AJ670" s="387"/>
      <c r="AK670" s="388"/>
      <c r="AL670" s="124">
        <f t="shared" si="885"/>
        <v>0.6</v>
      </c>
      <c r="AM670" s="389"/>
      <c r="AN670" s="388"/>
      <c r="AO670" s="384"/>
      <c r="AP670" s="367"/>
      <c r="AQ670" s="120" t="s">
        <v>118</v>
      </c>
      <c r="AR670" s="119" t="s">
        <v>2772</v>
      </c>
      <c r="AS670" s="119" t="s">
        <v>95</v>
      </c>
      <c r="AT670" s="119" t="s">
        <v>2585</v>
      </c>
      <c r="AU670" s="127" t="s">
        <v>733</v>
      </c>
      <c r="AV670" s="371"/>
      <c r="AW670" s="142" t="s">
        <v>112</v>
      </c>
      <c r="AX670" s="292" t="s">
        <v>2866</v>
      </c>
      <c r="AY670" s="271" t="s">
        <v>3132</v>
      </c>
      <c r="AZ670" s="271" t="s">
        <v>3133</v>
      </c>
      <c r="BA670" s="143" t="s">
        <v>118</v>
      </c>
      <c r="BB670" s="253" t="s">
        <v>2867</v>
      </c>
      <c r="BC670" s="271" t="s">
        <v>3130</v>
      </c>
      <c r="BD670" s="271" t="s">
        <v>3235</v>
      </c>
      <c r="BE670" s="373"/>
      <c r="BF670" s="526"/>
      <c r="BG670" s="526"/>
      <c r="BH670" s="131"/>
    </row>
    <row r="671" spans="1:1022" ht="73.5" customHeight="1">
      <c r="A671" s="533">
        <v>174</v>
      </c>
      <c r="B671" s="424"/>
      <c r="C671" s="367"/>
      <c r="D671" s="367" t="s">
        <v>81</v>
      </c>
      <c r="E671" s="367" t="s">
        <v>1932</v>
      </c>
      <c r="F671" s="427"/>
      <c r="G671" s="367"/>
      <c r="H671" s="368"/>
      <c r="I671" s="468"/>
      <c r="J671" s="136" t="s">
        <v>741</v>
      </c>
      <c r="K671" s="119" t="s">
        <v>2773</v>
      </c>
      <c r="L671" s="468"/>
      <c r="M671" s="425"/>
      <c r="N671" s="477"/>
      <c r="O671" s="369"/>
      <c r="P671" s="391"/>
      <c r="Q671" s="385"/>
      <c r="R671" s="393"/>
      <c r="S671" s="394"/>
      <c r="T671" s="385"/>
      <c r="U671" s="404"/>
      <c r="V671" s="136" t="s">
        <v>124</v>
      </c>
      <c r="W671" s="116" t="s">
        <v>2774</v>
      </c>
      <c r="X671" s="117" t="s">
        <v>2775</v>
      </c>
      <c r="Y671" s="117" t="s">
        <v>94</v>
      </c>
      <c r="Z671" s="119" t="s">
        <v>95</v>
      </c>
      <c r="AA671" s="120" t="str">
        <f t="shared" si="859"/>
        <v>Probabilidad</v>
      </c>
      <c r="AB671" s="121" t="s">
        <v>727</v>
      </c>
      <c r="AC671" s="121" t="s">
        <v>728</v>
      </c>
      <c r="AD671" s="122" t="str">
        <f t="shared" si="857"/>
        <v>40%</v>
      </c>
      <c r="AE671" s="121" t="s">
        <v>954</v>
      </c>
      <c r="AF671" s="121" t="s">
        <v>730</v>
      </c>
      <c r="AG671" s="121" t="s">
        <v>731</v>
      </c>
      <c r="AH671" s="123">
        <f t="shared" ref="AH671:AH675" si="923">IFERROR(IF(AND(AA670="Probabilidad",AA671="Probabilidad"),(AI670-(+AI670*AD671)),IF(AND(AA671="Probabilidad",AA670="Impacto"),(AI670-(+AI670*AD671)),IF(AA671="Impacto",AI670,""))),"")</f>
        <v>0.12959999999999999</v>
      </c>
      <c r="AI671" s="122">
        <f t="shared" si="858"/>
        <v>0.12959999999999999</v>
      </c>
      <c r="AJ671" s="387"/>
      <c r="AK671" s="388"/>
      <c r="AL671" s="124">
        <f t="shared" si="885"/>
        <v>0.6</v>
      </c>
      <c r="AM671" s="389"/>
      <c r="AN671" s="388"/>
      <c r="AO671" s="384"/>
      <c r="AP671" s="367"/>
      <c r="AQ671" s="120" t="s">
        <v>128</v>
      </c>
      <c r="AR671" s="119" t="s">
        <v>2776</v>
      </c>
      <c r="AS671" s="119" t="s">
        <v>95</v>
      </c>
      <c r="AT671" s="119" t="s">
        <v>2585</v>
      </c>
      <c r="AU671" s="127" t="s">
        <v>733</v>
      </c>
      <c r="AV671" s="371"/>
      <c r="AW671" s="142" t="s">
        <v>124</v>
      </c>
      <c r="AX671" s="292" t="s">
        <v>2866</v>
      </c>
      <c r="AY671" s="271" t="s">
        <v>3134</v>
      </c>
      <c r="AZ671" s="271" t="s">
        <v>3135</v>
      </c>
      <c r="BA671" s="143" t="s">
        <v>128</v>
      </c>
      <c r="BB671" s="253" t="s">
        <v>2866</v>
      </c>
      <c r="BC671" s="271" t="s">
        <v>3134</v>
      </c>
      <c r="BD671" s="271" t="s">
        <v>3135</v>
      </c>
      <c r="BE671" s="373"/>
      <c r="BF671" s="526"/>
      <c r="BG671" s="526"/>
      <c r="BH671" s="131"/>
    </row>
    <row r="672" spans="1:1022" ht="73.5" customHeight="1">
      <c r="A672" s="533">
        <v>174</v>
      </c>
      <c r="B672" s="424"/>
      <c r="C672" s="367"/>
      <c r="D672" s="367" t="s">
        <v>81</v>
      </c>
      <c r="E672" s="367" t="s">
        <v>1932</v>
      </c>
      <c r="F672" s="427"/>
      <c r="G672" s="367"/>
      <c r="H672" s="368"/>
      <c r="I672" s="468"/>
      <c r="J672" s="136" t="s">
        <v>749</v>
      </c>
      <c r="K672" s="119" t="s">
        <v>2595</v>
      </c>
      <c r="L672" s="468"/>
      <c r="M672" s="425"/>
      <c r="N672" s="477"/>
      <c r="O672" s="369"/>
      <c r="P672" s="391"/>
      <c r="Q672" s="385"/>
      <c r="R672" s="393"/>
      <c r="S672" s="394"/>
      <c r="T672" s="385"/>
      <c r="U672" s="404"/>
      <c r="V672" s="136" t="s">
        <v>131</v>
      </c>
      <c r="W672" s="116" t="s">
        <v>2777</v>
      </c>
      <c r="X672" s="117" t="s">
        <v>2778</v>
      </c>
      <c r="Y672" s="117" t="s">
        <v>94</v>
      </c>
      <c r="Z672" s="119" t="s">
        <v>95</v>
      </c>
      <c r="AA672" s="120" t="str">
        <f t="shared" si="859"/>
        <v>Probabilidad</v>
      </c>
      <c r="AB672" s="121" t="s">
        <v>727</v>
      </c>
      <c r="AC672" s="121" t="s">
        <v>728</v>
      </c>
      <c r="AD672" s="122" t="str">
        <f t="shared" si="857"/>
        <v>40%</v>
      </c>
      <c r="AE672" s="121" t="s">
        <v>954</v>
      </c>
      <c r="AF672" s="121" t="s">
        <v>730</v>
      </c>
      <c r="AG672" s="121" t="s">
        <v>731</v>
      </c>
      <c r="AH672" s="123">
        <f t="shared" si="923"/>
        <v>7.7759999999999996E-2</v>
      </c>
      <c r="AI672" s="122">
        <f t="shared" si="858"/>
        <v>7.7759999999999996E-2</v>
      </c>
      <c r="AJ672" s="387"/>
      <c r="AK672" s="388"/>
      <c r="AL672" s="124">
        <f t="shared" si="885"/>
        <v>0.6</v>
      </c>
      <c r="AM672" s="389"/>
      <c r="AN672" s="388"/>
      <c r="AO672" s="384"/>
      <c r="AP672" s="367"/>
      <c r="AQ672" s="120" t="s">
        <v>136</v>
      </c>
      <c r="AR672" s="119" t="s">
        <v>2779</v>
      </c>
      <c r="AS672" s="119" t="s">
        <v>95</v>
      </c>
      <c r="AT672" s="119" t="s">
        <v>2585</v>
      </c>
      <c r="AU672" s="127" t="s">
        <v>733</v>
      </c>
      <c r="AV672" s="371"/>
      <c r="AW672" s="142" t="s">
        <v>131</v>
      </c>
      <c r="AX672" s="292" t="s">
        <v>2866</v>
      </c>
      <c r="AY672" s="271" t="s">
        <v>3091</v>
      </c>
      <c r="AZ672" s="271" t="s">
        <v>3136</v>
      </c>
      <c r="BA672" s="143" t="s">
        <v>136</v>
      </c>
      <c r="BB672" s="253" t="s">
        <v>2866</v>
      </c>
      <c r="BC672" s="271" t="s">
        <v>3091</v>
      </c>
      <c r="BD672" s="271" t="s">
        <v>3136</v>
      </c>
      <c r="BE672" s="373"/>
      <c r="BF672" s="526"/>
      <c r="BG672" s="526"/>
      <c r="BH672" s="131"/>
    </row>
    <row r="673" spans="1:1022" ht="73.5" customHeight="1">
      <c r="A673" s="533">
        <v>174</v>
      </c>
      <c r="B673" s="424"/>
      <c r="C673" s="367"/>
      <c r="D673" s="367" t="s">
        <v>81</v>
      </c>
      <c r="E673" s="367" t="s">
        <v>1932</v>
      </c>
      <c r="F673" s="427"/>
      <c r="G673" s="367"/>
      <c r="H673" s="368"/>
      <c r="I673" s="468"/>
      <c r="J673" s="136" t="s">
        <v>756</v>
      </c>
      <c r="K673" s="119" t="s">
        <v>2780</v>
      </c>
      <c r="L673" s="468"/>
      <c r="M673" s="425"/>
      <c r="N673" s="477"/>
      <c r="O673" s="369"/>
      <c r="P673" s="391"/>
      <c r="Q673" s="385"/>
      <c r="R673" s="393"/>
      <c r="S673" s="394"/>
      <c r="T673" s="385"/>
      <c r="U673" s="404"/>
      <c r="V673" s="136" t="s">
        <v>139</v>
      </c>
      <c r="W673" s="116" t="s">
        <v>2781</v>
      </c>
      <c r="X673" s="117" t="s">
        <v>2782</v>
      </c>
      <c r="Y673" s="117" t="s">
        <v>2771</v>
      </c>
      <c r="Z673" s="119" t="s">
        <v>95</v>
      </c>
      <c r="AA673" s="120" t="str">
        <f t="shared" si="859"/>
        <v>Probabilidad</v>
      </c>
      <c r="AB673" s="121" t="s">
        <v>740</v>
      </c>
      <c r="AC673" s="121" t="s">
        <v>728</v>
      </c>
      <c r="AD673" s="122" t="str">
        <f t="shared" si="857"/>
        <v>30%</v>
      </c>
      <c r="AE673" s="121" t="s">
        <v>954</v>
      </c>
      <c r="AF673" s="121" t="s">
        <v>730</v>
      </c>
      <c r="AG673" s="121" t="s">
        <v>731</v>
      </c>
      <c r="AH673" s="123">
        <f t="shared" si="923"/>
        <v>5.4431999999999994E-2</v>
      </c>
      <c r="AI673" s="122">
        <f t="shared" si="858"/>
        <v>5.4431999999999994E-2</v>
      </c>
      <c r="AJ673" s="387"/>
      <c r="AK673" s="388"/>
      <c r="AL673" s="124">
        <f t="shared" si="885"/>
        <v>0.6</v>
      </c>
      <c r="AM673" s="389"/>
      <c r="AN673" s="388"/>
      <c r="AO673" s="384"/>
      <c r="AP673" s="367"/>
      <c r="AQ673" s="120" t="s">
        <v>145</v>
      </c>
      <c r="AR673" s="119" t="s">
        <v>94</v>
      </c>
      <c r="AS673" s="119" t="s">
        <v>94</v>
      </c>
      <c r="AT673" s="119" t="s">
        <v>94</v>
      </c>
      <c r="AU673" s="119" t="s">
        <v>94</v>
      </c>
      <c r="AV673" s="371"/>
      <c r="AW673" s="142" t="s">
        <v>139</v>
      </c>
      <c r="AX673" s="292" t="s">
        <v>2866</v>
      </c>
      <c r="AY673" s="271" t="s">
        <v>3092</v>
      </c>
      <c r="AZ673" s="271" t="s">
        <v>3136</v>
      </c>
      <c r="BA673" s="143" t="s">
        <v>145</v>
      </c>
      <c r="BB673" s="258"/>
      <c r="BC673" s="258" t="s">
        <v>94</v>
      </c>
      <c r="BD673" s="258" t="s">
        <v>94</v>
      </c>
      <c r="BE673" s="373"/>
      <c r="BF673" s="526"/>
      <c r="BG673" s="526"/>
      <c r="BH673" s="131"/>
    </row>
    <row r="674" spans="1:1022" ht="18.95" customHeight="1">
      <c r="A674" s="533">
        <v>174</v>
      </c>
      <c r="B674" s="424"/>
      <c r="C674" s="367"/>
      <c r="D674" s="367" t="s">
        <v>81</v>
      </c>
      <c r="E674" s="367" t="s">
        <v>1932</v>
      </c>
      <c r="F674" s="427"/>
      <c r="G674" s="367"/>
      <c r="H674" s="368"/>
      <c r="I674" s="468"/>
      <c r="J674" s="136" t="s">
        <v>757</v>
      </c>
      <c r="K674" s="140"/>
      <c r="L674" s="468"/>
      <c r="M674" s="425"/>
      <c r="N674" s="477"/>
      <c r="O674" s="369"/>
      <c r="P674" s="391"/>
      <c r="Q674" s="385"/>
      <c r="R674" s="393"/>
      <c r="S674" s="394"/>
      <c r="T674" s="385"/>
      <c r="U674" s="404"/>
      <c r="V674" s="136" t="s">
        <v>150</v>
      </c>
      <c r="W674" s="116"/>
      <c r="X674" s="117"/>
      <c r="Y674" s="118"/>
      <c r="Z674" s="116"/>
      <c r="AA674" s="120" t="str">
        <f t="shared" si="859"/>
        <v/>
      </c>
      <c r="AB674" s="121"/>
      <c r="AC674" s="121"/>
      <c r="AD674" s="122" t="str">
        <f t="shared" si="857"/>
        <v/>
      </c>
      <c r="AE674" s="121"/>
      <c r="AF674" s="121"/>
      <c r="AG674" s="121"/>
      <c r="AH674" s="123" t="str">
        <f t="shared" si="923"/>
        <v/>
      </c>
      <c r="AI674" s="122" t="str">
        <f t="shared" si="858"/>
        <v/>
      </c>
      <c r="AJ674" s="387"/>
      <c r="AK674" s="388"/>
      <c r="AL674" s="124" t="str">
        <f t="shared" si="885"/>
        <v/>
      </c>
      <c r="AM674" s="389"/>
      <c r="AN674" s="388"/>
      <c r="AO674" s="384"/>
      <c r="AP674" s="367"/>
      <c r="AQ674" s="120" t="s">
        <v>155</v>
      </c>
      <c r="AR674" s="119"/>
      <c r="AS674" s="119"/>
      <c r="AT674" s="126"/>
      <c r="AU674" s="119"/>
      <c r="AV674" s="371"/>
      <c r="AW674" s="142" t="s">
        <v>150</v>
      </c>
      <c r="AX674" s="128"/>
      <c r="AY674" s="129"/>
      <c r="AZ674" s="130"/>
      <c r="BA674" s="143" t="s">
        <v>155</v>
      </c>
      <c r="BB674" s="128"/>
      <c r="BC674" s="128"/>
      <c r="BD674" s="128"/>
      <c r="BE674" s="373"/>
      <c r="BF674" s="534"/>
      <c r="BG674" s="534"/>
      <c r="BH674" s="131"/>
    </row>
    <row r="675" spans="1:1022" ht="23.1" customHeight="1">
      <c r="A675" s="533">
        <v>174</v>
      </c>
      <c r="B675" s="424"/>
      <c r="C675" s="367"/>
      <c r="D675" s="367" t="s">
        <v>81</v>
      </c>
      <c r="E675" s="367" t="s">
        <v>1932</v>
      </c>
      <c r="F675" s="427"/>
      <c r="G675" s="367"/>
      <c r="H675" s="368"/>
      <c r="I675" s="468"/>
      <c r="J675" s="136" t="s">
        <v>758</v>
      </c>
      <c r="K675" s="140"/>
      <c r="L675" s="468"/>
      <c r="M675" s="425"/>
      <c r="N675" s="477"/>
      <c r="O675" s="369"/>
      <c r="P675" s="392"/>
      <c r="Q675" s="385"/>
      <c r="R675" s="393"/>
      <c r="S675" s="394"/>
      <c r="T675" s="385"/>
      <c r="U675" s="405"/>
      <c r="V675" s="136" t="s">
        <v>161</v>
      </c>
      <c r="W675" s="116"/>
      <c r="X675" s="117"/>
      <c r="Y675" s="118"/>
      <c r="Z675" s="116"/>
      <c r="AA675" s="120" t="str">
        <f t="shared" si="859"/>
        <v/>
      </c>
      <c r="AB675" s="121"/>
      <c r="AC675" s="121"/>
      <c r="AD675" s="122" t="str">
        <f t="shared" si="857"/>
        <v/>
      </c>
      <c r="AE675" s="121"/>
      <c r="AF675" s="121"/>
      <c r="AG675" s="121"/>
      <c r="AH675" s="123" t="str">
        <f t="shared" si="923"/>
        <v/>
      </c>
      <c r="AI675" s="122" t="str">
        <f t="shared" si="858"/>
        <v/>
      </c>
      <c r="AJ675" s="387"/>
      <c r="AK675" s="388"/>
      <c r="AL675" s="124" t="str">
        <f t="shared" si="885"/>
        <v/>
      </c>
      <c r="AM675" s="389"/>
      <c r="AN675" s="388"/>
      <c r="AO675" s="384"/>
      <c r="AP675" s="367"/>
      <c r="AQ675" s="120" t="s">
        <v>162</v>
      </c>
      <c r="AR675" s="119"/>
      <c r="AS675" s="119"/>
      <c r="AT675" s="126"/>
      <c r="AU675" s="119"/>
      <c r="AV675" s="372"/>
      <c r="AW675" s="142" t="s">
        <v>161</v>
      </c>
      <c r="AX675" s="128"/>
      <c r="AY675" s="129"/>
      <c r="AZ675" s="130"/>
      <c r="BA675" s="143" t="s">
        <v>162</v>
      </c>
      <c r="BB675" s="128"/>
      <c r="BC675" s="128"/>
      <c r="BD675" s="128"/>
      <c r="BE675" s="373"/>
      <c r="BF675" s="534"/>
      <c r="BG675" s="534"/>
      <c r="BH675" s="131"/>
    </row>
    <row r="676" spans="1:1022" s="144" customFormat="1" ht="69.95" customHeight="1">
      <c r="A676" s="533">
        <v>175</v>
      </c>
      <c r="B676" s="530" t="s">
        <v>712</v>
      </c>
      <c r="C676" s="367" t="s">
        <v>713</v>
      </c>
      <c r="D676" s="367" t="s">
        <v>81</v>
      </c>
      <c r="E676" s="367" t="s">
        <v>1382</v>
      </c>
      <c r="F676" s="427" t="s">
        <v>1383</v>
      </c>
      <c r="G676" s="367" t="s">
        <v>2783</v>
      </c>
      <c r="H676" s="368" t="str">
        <f>IF(B676="Seguridad_Información","Posibilidad de "&amp;C676&amp;"con "&amp;M676&amp;" "&amp;"por"&amp;" "&amp;I676&amp;" "&amp;"debido a"&amp;" "&amp;L676,"Posibilidad de"&amp;" "&amp;M676&amp;" "&amp;"por"&amp;" "&amp;I676&amp;" debido a"&amp;" "&amp;L676)</f>
        <v xml:space="preserve">Posibilidad de Afectación Reputacional por incumplimiento del proceso de  evaluación de rendimiento laboral debido a falta de apropiación y ejecución oportuna del proceso de evaluación.
 </v>
      </c>
      <c r="I676" s="468" t="s">
        <v>2784</v>
      </c>
      <c r="J676" s="136" t="s">
        <v>717</v>
      </c>
      <c r="K676" s="128" t="s">
        <v>2785</v>
      </c>
      <c r="L676" s="369" t="s">
        <v>2786</v>
      </c>
      <c r="M676" s="425" t="s">
        <v>897</v>
      </c>
      <c r="N676" s="476" t="s">
        <v>2787</v>
      </c>
      <c r="O676" s="369" t="s">
        <v>848</v>
      </c>
      <c r="P676" s="390" t="str">
        <f>IF(OR($O676=[3]Tabla_Probabilidad!$D$30,$O676=[3]Tabla_Probabilidad!$D$32,$O676=[3]Tabla_Probabilidad!$J$32),"Muy Baja",IF(OR($O676=[3]Tabla_Probabilidad!$E$30,$O676=[3]Tabla_Probabilidad!$E$32,$O676=[3]Tabla_Probabilidad!$K$32),"Baja",IF(OR($O676=[3]Tabla_Probabilidad!$F$30,$O676=[3]Tabla_Probabilidad!$F$32,$O676=[3]Tabla_Probabilidad!$L$32),"Media",IF(OR($O676=[3]Tabla_Probabilidad!$G$30,$O676=[3]Tabla_Probabilidad!$G$32,$O676=[3]Tabla_Probabilidad!$M$32),"Alta",IF(OR($O676=[3]Tabla_Probabilidad!$H$30,$O676=[3]Tabla_Probabilidad!$H$32,$O676=[3]Tabla_Probabilidad!$N$32),"Muy Alta","")))))</f>
        <v>Muy Baja</v>
      </c>
      <c r="Q676" s="385">
        <f t="shared" ref="Q676" si="924">IF(P676="","",IF(P676="Muy Baja",0.2,IF(P676="Baja",0.4,IF(P676="Media",0.6,IF(P676="Alta",0.8,IF(P676="Muy Alta",1,))))))</f>
        <v>0.2</v>
      </c>
      <c r="R676" s="393" t="s">
        <v>1487</v>
      </c>
      <c r="S676" s="394" t="str">
        <f>IF(OR($R676=[3]Tabla_Impacto!$D$24,$R676=[3]Tabla_Impacto!$D$27,$R676=[3]Tabla_Impacto!$J$24,$R676=[3]Tabla_Impacto!$P$26,$R676=[3]Tabla_Impacto!$V$26,$R676=[3]Tabla_Impacto!$AB$26),"Leve",IF(OR($R676=[3]Tabla_Impacto!$E$24,$R676=[3]Tabla_Impacto!$E$27,$R676=[3]Tabla_Impacto!$K$24,$R676=[3]Tabla_Impacto!$Q$26,$R676=[3]Tabla_Impacto!$W$26,$R676=[3]Tabla_Impacto!$AC$26),"Menor",IF(OR($R676=[3]Tabla_Impacto!$F$24,$R676=[3]Tabla_Impacto!$F$27,$R676=[3]Tabla_Impacto!$L$24,$R676=[3]Tabla_Impacto!$R$26,$R676=[3]Tabla_Impacto!$X$26,$R676=[3]Tabla_Impacto!$AD$26),"Moderado",IF(OR($R676=[3]Tabla_Impacto!$G$24,$R676=[3]Tabla_Impacto!$G$27,$R676=[3]Tabla_Impacto!$M$24,$R676=[3]Tabla_Impacto!$S$26,$R676=[3]Tabla_Impacto!$Y$26,$R676=[3]Tabla_Impacto!$AE$26),"Mayor",IF(OR($R676=[3]Tabla_Impacto!$H$24,$R676=[3]Tabla_Impacto!$H$27,$R676=[3]Tabla_Impacto!$N$24,$R676=[3]Tabla_Impacto!$T$26,$R676=[3]Tabla_Impacto!$Z$26,$R676=[3]Tabla_Impacto!$AF$26),"Catastrófico","")))))</f>
        <v>Leve</v>
      </c>
      <c r="T676" s="385">
        <f>IF(S676="","",IF(S676="Leve",0.2,IF(S676="Menor",0.4,IF(S676="Moderado",0.6,IF(S676="Mayor",0.8,IF(S676="Catastrófico",1,))))))</f>
        <v>0.2</v>
      </c>
      <c r="U676" s="386" t="str">
        <f t="shared" ref="U676" si="925">IF(OR(AND(P676="Muy Baja",S676="Leve"),AND(P676="Muy Baja",S676="Menor"),AND(P676="Baja",S676="Leve")),"Bajo",IF(OR(AND(P676="Muy baja",S676="Moderado"),AND(P676="Baja",S676="Menor"),AND(P676="Baja",S676="Moderado"),AND(P676="Media",S676="Leve"),AND(P676="Media",S676="Menor"),AND(P676="Media",S676="Moderado"),AND(P676="Alta",S676="Leve"),AND(P676="Alta",S676="Menor")),"Moderado",IF(OR(AND(P676="Muy Baja",S676="Mayor"),AND(P676="Baja",S676="Mayor"),AND(P676="Media",S676="Mayor"),AND(P676="Alta",S676="Moderado"),AND(P676="Alta",S676="Mayor"),AND(P676="Muy Alta",S676="Leve"),AND(P676="Muy Alta",S676="Menor"),AND(P676="Muy Alta",S676="Moderado"),AND(P676="Muy Alta",S676="Mayor")),"Alto",IF(OR(AND(P676="Muy Baja",S676="Catastrófico"),AND(P676="Baja",S676="Catastrófico"),AND(P676="Media",S676="Catastrófico"),AND(P676="Alta",S676="Catastrófico"),AND(P676="Muy Alta",S676="Catastrófico")),"Extremo",""))))</f>
        <v>Bajo</v>
      </c>
      <c r="V676" s="136" t="s">
        <v>91</v>
      </c>
      <c r="W676" s="116" t="s">
        <v>2788</v>
      </c>
      <c r="X676" s="117" t="s">
        <v>2789</v>
      </c>
      <c r="Y676" s="117" t="s">
        <v>2790</v>
      </c>
      <c r="Z676" s="119" t="s">
        <v>95</v>
      </c>
      <c r="AA676" s="120" t="str">
        <f t="shared" si="859"/>
        <v>Probabilidad</v>
      </c>
      <c r="AB676" s="121" t="s">
        <v>727</v>
      </c>
      <c r="AC676" s="121" t="s">
        <v>728</v>
      </c>
      <c r="AD676" s="122" t="str">
        <f t="shared" si="857"/>
        <v>40%</v>
      </c>
      <c r="AE676" s="121" t="s">
        <v>729</v>
      </c>
      <c r="AF676" s="121" t="s">
        <v>730</v>
      </c>
      <c r="AG676" s="121" t="s">
        <v>731</v>
      </c>
      <c r="AH676" s="123">
        <f>IFERROR(IF(AA676="Probabilidad",(Q676-(+Q676*AD676)),IF(AA676="Impacto",Q676,"")),"")</f>
        <v>0.12</v>
      </c>
      <c r="AI676" s="122">
        <f t="shared" si="858"/>
        <v>0.12</v>
      </c>
      <c r="AJ676" s="387" t="str">
        <f t="shared" ref="AJ676" si="926">IFERROR(IF(AK676="","",IF(AK676&lt;=0.2,"Muy Baja",IF(AK676&lt;=0.4,"Baja",IF(AK676&lt;=0.6,"Media",IF(AK676&lt;=0.8,"Alta","Muy Alta"))))),"")</f>
        <v>Muy Baja</v>
      </c>
      <c r="AK676" s="388">
        <f t="shared" ref="AK676" si="927">IFERROR(LOOKUP(MAX(AI676:AI682)+1,(AI676:AI682)),"")</f>
        <v>3.024E-2</v>
      </c>
      <c r="AL676" s="124">
        <f>IFERROR(IF(AA676="Impacto",(T676-(+T676*AD676)),IF(AA676="Probabilidad",T676,"")),"")</f>
        <v>0.2</v>
      </c>
      <c r="AM676" s="389" t="str">
        <f t="shared" ref="AM676" si="928">IFERROR(IF(AN676="","",IF(AN676&lt;=0.2,"Leve",IF(AN676&lt;=0.4,"Menor",IF(AN676&lt;=0.6,"Moderado",IF(AN676&lt;=0.8,"Mayor","Catastrófico"))))),"")</f>
        <v>Leve</v>
      </c>
      <c r="AN676" s="388">
        <f t="shared" ref="AN676" si="929">IFERROR(LOOKUP(MAX(AL676:AL682)+1,(AL676:AL682)),"")</f>
        <v>0.2</v>
      </c>
      <c r="AO676" s="384" t="str">
        <f t="shared" ref="AO676" si="930">IFERROR(IF(OR(AND(AJ676="Muy Baja",AM676="Leve"),AND(AJ676="Muy Baja",AM676="Menor"),AND(AJ676="Baja",AM676="Leve")),"Bajo",IF(OR(AND(AJ676="Muy baja",AM676="Moderado"),AND(AJ676="Baja",AM676="Menor"),AND(AJ676="Baja",AM676="Moderado"),AND(AJ676="Media",AM676="Leve"),AND(AJ676="Media",AM676="Menor"),AND(AJ676="Media",AM676="Moderado"),AND(AJ676="Alta",AM676="Leve"),AND(AJ676="Alta",AM676="Menor")),"Moderado",IF(OR(AND(AJ676="Muy Baja",AM676="Mayor"),AND(AJ676="Baja",AM676="Mayor"),AND(AJ676="Media",AM676="Mayor"),AND(AJ676="Alta",AM676="Moderado"),AND(AJ676="Alta",AM676="Mayor"),AND(AJ676="Muy Alta",AM676="Leve"),AND(AJ676="Muy Alta",AM676="Menor"),AND(AJ676="Muy Alta",AM676="Moderado"),AND(AJ676="Muy Alta",AM676="Mayor")),"Alto",IF(OR(AND(AJ676="Muy Baja",AM676="Catastrófico"),AND(AJ676="Baja",AM676="Catastrófico"),AND(AJ676="Media",AM676="Catastrófico"),AND(AJ676="Alta",AM676="Catastrófico"),AND(AJ676="Muy Alta",AM676="Catastrófico")),"Extremo","")))),"")</f>
        <v>Bajo</v>
      </c>
      <c r="AP676" s="367" t="s">
        <v>821</v>
      </c>
      <c r="AQ676" s="120" t="s">
        <v>105</v>
      </c>
      <c r="AR676" s="119" t="s">
        <v>94</v>
      </c>
      <c r="AS676" s="119" t="s">
        <v>94</v>
      </c>
      <c r="AT676" s="126" t="s">
        <v>94</v>
      </c>
      <c r="AU676" s="119" t="s">
        <v>94</v>
      </c>
      <c r="AV676" s="458" t="s">
        <v>2791</v>
      </c>
      <c r="AW676" s="142" t="s">
        <v>91</v>
      </c>
      <c r="AX676" s="253" t="s">
        <v>2866</v>
      </c>
      <c r="AY676" s="271" t="s">
        <v>3137</v>
      </c>
      <c r="AZ676" s="271" t="s">
        <v>3138</v>
      </c>
      <c r="BA676" s="143" t="s">
        <v>105</v>
      </c>
      <c r="BB676" s="258"/>
      <c r="BC676" s="258" t="s">
        <v>94</v>
      </c>
      <c r="BD676" s="258" t="s">
        <v>94</v>
      </c>
      <c r="BE676" s="373" t="s">
        <v>2891</v>
      </c>
      <c r="BF676" s="494" t="s">
        <v>3277</v>
      </c>
      <c r="BG676" s="373" t="s">
        <v>3278</v>
      </c>
      <c r="BH676" s="131"/>
      <c r="BI676" s="90"/>
      <c r="BJ676" s="90"/>
      <c r="BK676" s="90"/>
      <c r="BL676" s="90"/>
      <c r="BM676" s="90"/>
      <c r="BN676" s="90"/>
      <c r="BO676" s="90"/>
      <c r="BP676" s="90"/>
      <c r="BQ676" s="90"/>
      <c r="BR676" s="90"/>
      <c r="BS676" s="90"/>
      <c r="BT676" s="90"/>
      <c r="BU676" s="90"/>
      <c r="BV676" s="90"/>
      <c r="BW676" s="90"/>
      <c r="BX676" s="90"/>
      <c r="BY676" s="90"/>
      <c r="BZ676" s="90"/>
      <c r="CA676" s="90"/>
      <c r="CB676" s="90"/>
      <c r="CC676" s="90"/>
      <c r="CD676" s="90"/>
      <c r="CE676" s="90"/>
      <c r="CF676" s="90"/>
      <c r="CG676" s="90"/>
      <c r="CH676" s="90"/>
      <c r="CI676" s="90"/>
      <c r="CJ676" s="90"/>
      <c r="CK676" s="90"/>
      <c r="CL676" s="90"/>
      <c r="CM676" s="90"/>
      <c r="CN676" s="90"/>
      <c r="CO676" s="90"/>
      <c r="CP676" s="90"/>
      <c r="CQ676" s="90"/>
      <c r="CR676" s="90"/>
      <c r="CS676" s="90"/>
      <c r="CT676" s="90"/>
      <c r="CU676" s="90"/>
      <c r="CV676" s="90"/>
      <c r="CW676" s="90"/>
      <c r="CX676" s="90"/>
      <c r="CY676" s="90"/>
      <c r="CZ676" s="90"/>
      <c r="DA676" s="90"/>
      <c r="DB676" s="90"/>
      <c r="DC676" s="90"/>
      <c r="DD676" s="90"/>
      <c r="DE676" s="90"/>
      <c r="DF676" s="90"/>
      <c r="DG676" s="90"/>
      <c r="DH676" s="90"/>
      <c r="DI676" s="90"/>
      <c r="DJ676" s="90"/>
      <c r="DK676" s="90"/>
      <c r="DL676" s="90"/>
      <c r="DM676" s="90"/>
      <c r="DN676" s="90"/>
      <c r="DO676" s="90"/>
      <c r="DP676" s="90"/>
      <c r="DQ676" s="90"/>
      <c r="DR676" s="90"/>
      <c r="DS676" s="90"/>
      <c r="DT676" s="90"/>
      <c r="DU676" s="90"/>
      <c r="DV676" s="90"/>
      <c r="DW676" s="90"/>
      <c r="DX676" s="90"/>
      <c r="DY676" s="90"/>
      <c r="DZ676" s="90"/>
      <c r="EA676" s="90"/>
      <c r="EB676" s="90"/>
      <c r="EC676" s="90"/>
      <c r="ED676" s="90"/>
      <c r="EE676" s="90"/>
      <c r="EF676" s="90"/>
      <c r="EG676" s="90"/>
      <c r="EH676" s="90"/>
      <c r="EI676" s="90"/>
      <c r="EJ676" s="90"/>
      <c r="EK676" s="90"/>
      <c r="EL676" s="90"/>
      <c r="EM676" s="90"/>
      <c r="EN676" s="90"/>
      <c r="EO676" s="90"/>
      <c r="EP676" s="90"/>
      <c r="EQ676" s="90"/>
      <c r="ER676" s="90"/>
      <c r="ES676" s="90"/>
      <c r="ET676" s="90"/>
      <c r="EU676" s="90"/>
      <c r="EV676" s="90"/>
      <c r="EW676" s="90"/>
      <c r="EX676" s="90"/>
      <c r="EY676" s="90"/>
      <c r="EZ676" s="90"/>
      <c r="FA676" s="90"/>
      <c r="FB676" s="90"/>
      <c r="FC676" s="90"/>
      <c r="FD676" s="90"/>
      <c r="FE676" s="90"/>
      <c r="FF676" s="90"/>
      <c r="FG676" s="90"/>
      <c r="FH676" s="90"/>
      <c r="FI676" s="90"/>
      <c r="FJ676" s="90"/>
      <c r="FK676" s="90"/>
      <c r="FL676" s="90"/>
      <c r="FM676" s="90"/>
      <c r="FN676" s="90"/>
      <c r="FO676" s="90"/>
      <c r="FP676" s="90"/>
      <c r="FQ676" s="90"/>
      <c r="FR676" s="90"/>
      <c r="FS676" s="90"/>
      <c r="FT676" s="90"/>
      <c r="FU676" s="90"/>
      <c r="FV676" s="90"/>
      <c r="FW676" s="90"/>
      <c r="FX676" s="90"/>
      <c r="FY676" s="90"/>
      <c r="FZ676" s="90"/>
      <c r="GA676" s="90"/>
      <c r="GB676" s="90"/>
      <c r="GC676" s="90"/>
      <c r="GD676" s="90"/>
      <c r="GE676" s="90"/>
      <c r="GF676" s="90"/>
      <c r="GG676" s="90"/>
      <c r="GH676" s="90"/>
      <c r="GI676" s="90"/>
      <c r="GJ676" s="90"/>
      <c r="GK676" s="90"/>
      <c r="GL676" s="90"/>
      <c r="GM676" s="90"/>
      <c r="GN676" s="90"/>
      <c r="GO676" s="90"/>
      <c r="GP676" s="90"/>
      <c r="GQ676" s="90"/>
      <c r="GR676" s="90"/>
      <c r="GS676" s="90"/>
      <c r="GT676" s="90"/>
      <c r="GU676" s="90"/>
      <c r="GV676" s="90"/>
      <c r="GW676" s="90"/>
      <c r="GX676" s="90"/>
      <c r="GY676" s="90"/>
      <c r="GZ676" s="90"/>
      <c r="HA676" s="90"/>
      <c r="HB676" s="90"/>
      <c r="HC676" s="90"/>
      <c r="HD676" s="90"/>
      <c r="HE676" s="90"/>
      <c r="HF676" s="90"/>
      <c r="HG676" s="90"/>
      <c r="HH676" s="90"/>
      <c r="HI676" s="90"/>
      <c r="HJ676" s="90"/>
      <c r="HK676" s="90"/>
      <c r="HL676" s="90"/>
      <c r="HM676" s="90"/>
      <c r="HN676" s="90"/>
      <c r="HO676" s="90"/>
      <c r="HP676" s="90"/>
      <c r="HQ676" s="90"/>
      <c r="HR676" s="90"/>
      <c r="HS676" s="90"/>
      <c r="HT676" s="90"/>
      <c r="HU676" s="90"/>
      <c r="HV676" s="90"/>
      <c r="HW676" s="90"/>
      <c r="HX676" s="90"/>
      <c r="HY676" s="90"/>
      <c r="HZ676" s="90"/>
      <c r="IA676" s="90"/>
      <c r="IB676" s="90"/>
      <c r="IC676" s="90"/>
      <c r="ID676" s="90"/>
      <c r="IE676" s="90"/>
      <c r="IF676" s="90"/>
      <c r="IG676" s="90"/>
      <c r="IH676" s="90"/>
      <c r="II676" s="90"/>
      <c r="IJ676" s="90"/>
      <c r="IK676" s="90"/>
      <c r="IL676" s="90"/>
      <c r="IM676" s="90"/>
      <c r="IN676" s="90"/>
      <c r="IO676" s="90"/>
      <c r="IP676" s="90"/>
      <c r="IQ676" s="90"/>
      <c r="IR676" s="90"/>
      <c r="IS676" s="90"/>
      <c r="IT676" s="90"/>
      <c r="IU676" s="90"/>
      <c r="IV676" s="90"/>
      <c r="IW676" s="90"/>
      <c r="IX676" s="90"/>
      <c r="IY676" s="90"/>
      <c r="IZ676" s="90"/>
      <c r="JA676" s="90"/>
      <c r="JB676" s="90"/>
      <c r="JC676" s="90"/>
      <c r="JD676" s="90"/>
      <c r="JE676" s="90"/>
      <c r="JF676" s="90"/>
      <c r="JG676" s="90"/>
      <c r="JH676" s="90"/>
      <c r="JI676" s="90"/>
      <c r="JJ676" s="90"/>
      <c r="JK676" s="90"/>
      <c r="JL676" s="90"/>
      <c r="JM676" s="90"/>
      <c r="JN676" s="90"/>
      <c r="JO676" s="90"/>
      <c r="JP676" s="90"/>
      <c r="JQ676" s="90"/>
      <c r="JR676" s="90"/>
      <c r="JS676" s="90"/>
      <c r="JT676" s="90"/>
      <c r="JU676" s="90"/>
      <c r="JV676" s="90"/>
      <c r="JW676" s="90"/>
      <c r="JX676" s="90"/>
      <c r="JY676" s="90"/>
      <c r="JZ676" s="90"/>
      <c r="KA676" s="90"/>
      <c r="KB676" s="90"/>
      <c r="KC676" s="90"/>
      <c r="KD676" s="90"/>
      <c r="KE676" s="90"/>
      <c r="KF676" s="90"/>
      <c r="KG676" s="90"/>
      <c r="KH676" s="90"/>
      <c r="KI676" s="90"/>
      <c r="KJ676" s="90"/>
      <c r="KK676" s="90"/>
      <c r="KL676" s="90"/>
      <c r="KM676" s="90"/>
      <c r="KN676" s="90"/>
      <c r="KO676" s="90"/>
      <c r="KP676" s="90"/>
      <c r="KQ676" s="90"/>
      <c r="KR676" s="90"/>
      <c r="KS676" s="90"/>
      <c r="KT676" s="90"/>
      <c r="KU676" s="90"/>
      <c r="KV676" s="90"/>
      <c r="KW676" s="90"/>
      <c r="KX676" s="90"/>
      <c r="KY676" s="90"/>
      <c r="KZ676" s="90"/>
      <c r="LA676" s="90"/>
      <c r="LB676" s="90"/>
      <c r="LC676" s="90"/>
      <c r="LD676" s="90"/>
      <c r="LE676" s="90"/>
      <c r="LF676" s="90"/>
      <c r="LG676" s="90"/>
      <c r="LH676" s="90"/>
      <c r="LI676" s="90"/>
      <c r="LJ676" s="90"/>
      <c r="LK676" s="90"/>
      <c r="LL676" s="90"/>
      <c r="LM676" s="90"/>
      <c r="LN676" s="90"/>
      <c r="LO676" s="90"/>
      <c r="LP676" s="90"/>
      <c r="LQ676" s="90"/>
      <c r="LR676" s="90"/>
      <c r="LS676" s="90"/>
      <c r="LT676" s="90"/>
      <c r="LU676" s="90"/>
      <c r="LV676" s="90"/>
      <c r="LW676" s="90"/>
      <c r="LX676" s="90"/>
      <c r="LY676" s="90"/>
      <c r="LZ676" s="90"/>
      <c r="MA676" s="90"/>
      <c r="MB676" s="90"/>
      <c r="MC676" s="90"/>
      <c r="MD676" s="90"/>
      <c r="ME676" s="90"/>
      <c r="MF676" s="90"/>
      <c r="MG676" s="90"/>
      <c r="MH676" s="90"/>
      <c r="MI676" s="90"/>
      <c r="MJ676" s="90"/>
      <c r="MK676" s="90"/>
      <c r="ML676" s="90"/>
      <c r="MM676" s="90"/>
      <c r="MN676" s="90"/>
      <c r="MO676" s="90"/>
      <c r="MP676" s="90"/>
      <c r="MQ676" s="90"/>
      <c r="MR676" s="90"/>
      <c r="MS676" s="90"/>
      <c r="MT676" s="90"/>
      <c r="MU676" s="90"/>
      <c r="MV676" s="90"/>
      <c r="MW676" s="90"/>
      <c r="MX676" s="90"/>
      <c r="MY676" s="90"/>
      <c r="MZ676" s="90"/>
      <c r="NA676" s="90"/>
      <c r="NB676" s="90"/>
      <c r="NC676" s="90"/>
      <c r="ND676" s="90"/>
      <c r="NE676" s="90"/>
      <c r="NF676" s="90"/>
      <c r="NG676" s="90"/>
      <c r="NH676" s="90"/>
      <c r="NI676" s="90"/>
      <c r="NJ676" s="90"/>
      <c r="NK676" s="90"/>
      <c r="NL676" s="90"/>
      <c r="NM676" s="90"/>
      <c r="NN676" s="90"/>
      <c r="NO676" s="90"/>
      <c r="NP676" s="90"/>
      <c r="NQ676" s="90"/>
      <c r="NR676" s="90"/>
      <c r="NS676" s="90"/>
      <c r="NT676" s="90"/>
      <c r="NU676" s="90"/>
      <c r="NV676" s="90"/>
      <c r="NW676" s="90"/>
      <c r="NX676" s="90"/>
      <c r="NY676" s="90"/>
      <c r="NZ676" s="90"/>
      <c r="OA676" s="90"/>
      <c r="OB676" s="90"/>
      <c r="OC676" s="90"/>
      <c r="OD676" s="90"/>
      <c r="OE676" s="90"/>
      <c r="OF676" s="90"/>
      <c r="OG676" s="90"/>
      <c r="OH676" s="90"/>
      <c r="OI676" s="90"/>
      <c r="OJ676" s="90"/>
      <c r="OK676" s="90"/>
      <c r="OL676" s="90"/>
      <c r="OM676" s="90"/>
      <c r="ON676" s="90"/>
      <c r="OO676" s="90"/>
      <c r="OP676" s="90"/>
      <c r="OQ676" s="90"/>
      <c r="OR676" s="90"/>
      <c r="OS676" s="90"/>
      <c r="OT676" s="90"/>
      <c r="OU676" s="90"/>
      <c r="OV676" s="90"/>
      <c r="OW676" s="90"/>
      <c r="OX676" s="90"/>
      <c r="OY676" s="90"/>
      <c r="OZ676" s="90"/>
      <c r="PA676" s="90"/>
      <c r="PB676" s="90"/>
      <c r="PC676" s="90"/>
      <c r="PD676" s="90"/>
      <c r="PE676" s="90"/>
      <c r="PF676" s="90"/>
      <c r="PG676" s="90"/>
      <c r="PH676" s="90"/>
      <c r="PI676" s="90"/>
      <c r="PJ676" s="90"/>
      <c r="PK676" s="90"/>
      <c r="PL676" s="90"/>
      <c r="PM676" s="90"/>
      <c r="PN676" s="90"/>
      <c r="PO676" s="90"/>
      <c r="PP676" s="90"/>
      <c r="PQ676" s="90"/>
      <c r="PR676" s="90"/>
      <c r="PS676" s="90"/>
      <c r="PT676" s="90"/>
      <c r="PU676" s="90"/>
      <c r="PV676" s="90"/>
      <c r="PW676" s="90"/>
      <c r="PX676" s="90"/>
      <c r="PY676" s="90"/>
      <c r="PZ676" s="90"/>
      <c r="QA676" s="90"/>
      <c r="QB676" s="90"/>
      <c r="QC676" s="90"/>
      <c r="QD676" s="90"/>
      <c r="QE676" s="90"/>
      <c r="QF676" s="90"/>
      <c r="QG676" s="90"/>
      <c r="QH676" s="90"/>
      <c r="QI676" s="90"/>
      <c r="QJ676" s="90"/>
      <c r="QK676" s="90"/>
      <c r="QL676" s="90"/>
      <c r="QM676" s="90"/>
      <c r="QN676" s="90"/>
      <c r="QO676" s="90"/>
      <c r="QP676" s="90"/>
      <c r="QQ676" s="90"/>
      <c r="QR676" s="90"/>
      <c r="QS676" s="90"/>
      <c r="QT676" s="90"/>
      <c r="QU676" s="90"/>
      <c r="QV676" s="90"/>
      <c r="QW676" s="90"/>
      <c r="QX676" s="90"/>
      <c r="QY676" s="90"/>
      <c r="QZ676" s="90"/>
      <c r="RA676" s="90"/>
      <c r="RB676" s="90"/>
      <c r="RC676" s="90"/>
      <c r="RD676" s="90"/>
      <c r="RE676" s="90"/>
      <c r="RF676" s="90"/>
      <c r="RG676" s="90"/>
      <c r="RH676" s="90"/>
      <c r="RI676" s="90"/>
      <c r="RJ676" s="90"/>
      <c r="RK676" s="90"/>
      <c r="RL676" s="90"/>
      <c r="RM676" s="90"/>
      <c r="RN676" s="90"/>
      <c r="RO676" s="90"/>
      <c r="RP676" s="90"/>
      <c r="RQ676" s="90"/>
      <c r="RR676" s="90"/>
      <c r="RS676" s="90"/>
      <c r="RT676" s="90"/>
      <c r="RU676" s="90"/>
      <c r="RV676" s="90"/>
      <c r="RW676" s="90"/>
      <c r="RX676" s="90"/>
      <c r="RY676" s="90"/>
      <c r="RZ676" s="90"/>
      <c r="SA676" s="90"/>
      <c r="SB676" s="90"/>
      <c r="SC676" s="90"/>
      <c r="SD676" s="90"/>
      <c r="SE676" s="90"/>
      <c r="SF676" s="90"/>
      <c r="SG676" s="90"/>
      <c r="SH676" s="90"/>
      <c r="SI676" s="90"/>
      <c r="SJ676" s="90"/>
      <c r="SK676" s="90"/>
      <c r="SL676" s="90"/>
      <c r="SM676" s="90"/>
      <c r="SN676" s="90"/>
      <c r="SO676" s="90"/>
      <c r="SP676" s="90"/>
      <c r="SQ676" s="90"/>
      <c r="SR676" s="90"/>
      <c r="SS676" s="90"/>
      <c r="ST676" s="90"/>
      <c r="SU676" s="90"/>
      <c r="SV676" s="90"/>
      <c r="SW676" s="90"/>
      <c r="SX676" s="90"/>
      <c r="SY676" s="90"/>
      <c r="SZ676" s="90"/>
      <c r="TA676" s="90"/>
      <c r="TB676" s="90"/>
      <c r="TC676" s="90"/>
      <c r="TD676" s="90"/>
      <c r="TE676" s="90"/>
      <c r="TF676" s="90"/>
      <c r="TG676" s="90"/>
      <c r="TH676" s="90"/>
      <c r="TI676" s="90"/>
      <c r="TJ676" s="90"/>
      <c r="TK676" s="90"/>
      <c r="TL676" s="90"/>
      <c r="TM676" s="90"/>
      <c r="TN676" s="90"/>
      <c r="TO676" s="90"/>
      <c r="TP676" s="90"/>
      <c r="TQ676" s="90"/>
      <c r="TR676" s="90"/>
      <c r="TS676" s="90"/>
      <c r="TT676" s="90"/>
      <c r="TU676" s="90"/>
      <c r="TV676" s="90"/>
      <c r="TW676" s="90"/>
      <c r="TX676" s="90"/>
      <c r="TY676" s="90"/>
      <c r="TZ676" s="90"/>
      <c r="UA676" s="90"/>
      <c r="UB676" s="90"/>
      <c r="UC676" s="90"/>
      <c r="UD676" s="90"/>
      <c r="UE676" s="90"/>
      <c r="UF676" s="90"/>
      <c r="UG676" s="90"/>
      <c r="UH676" s="90"/>
      <c r="UI676" s="90"/>
      <c r="UJ676" s="90"/>
      <c r="UK676" s="90"/>
      <c r="UL676" s="90"/>
      <c r="UM676" s="90"/>
      <c r="UN676" s="90"/>
      <c r="UO676" s="90"/>
      <c r="UP676" s="90"/>
      <c r="UQ676" s="90"/>
      <c r="UR676" s="90"/>
      <c r="US676" s="90"/>
      <c r="UT676" s="90"/>
      <c r="UU676" s="90"/>
      <c r="UV676" s="90"/>
      <c r="UW676" s="90"/>
      <c r="UX676" s="90"/>
      <c r="UY676" s="90"/>
      <c r="UZ676" s="90"/>
      <c r="VA676" s="90"/>
      <c r="VB676" s="90"/>
      <c r="VC676" s="90"/>
      <c r="VD676" s="90"/>
      <c r="VE676" s="90"/>
      <c r="VF676" s="90"/>
      <c r="VG676" s="90"/>
      <c r="VH676" s="90"/>
      <c r="VI676" s="90"/>
      <c r="VJ676" s="90"/>
      <c r="VK676" s="90"/>
      <c r="VL676" s="90"/>
      <c r="VM676" s="90"/>
      <c r="VN676" s="90"/>
      <c r="VO676" s="90"/>
      <c r="VP676" s="90"/>
      <c r="VQ676" s="90"/>
      <c r="VR676" s="90"/>
      <c r="VS676" s="90"/>
      <c r="VT676" s="90"/>
      <c r="VU676" s="90"/>
      <c r="VV676" s="90"/>
      <c r="VW676" s="90"/>
      <c r="VX676" s="90"/>
      <c r="VY676" s="90"/>
      <c r="VZ676" s="90"/>
      <c r="WA676" s="90"/>
      <c r="WB676" s="90"/>
      <c r="WC676" s="90"/>
      <c r="WD676" s="90"/>
      <c r="WE676" s="90"/>
      <c r="WF676" s="90"/>
      <c r="WG676" s="90"/>
      <c r="WH676" s="90"/>
      <c r="WI676" s="90"/>
      <c r="WJ676" s="90"/>
      <c r="WK676" s="90"/>
      <c r="WL676" s="90"/>
      <c r="WM676" s="90"/>
      <c r="WN676" s="90"/>
      <c r="WO676" s="90"/>
      <c r="WP676" s="90"/>
      <c r="WQ676" s="90"/>
      <c r="WR676" s="90"/>
      <c r="WS676" s="90"/>
      <c r="WT676" s="90"/>
      <c r="WU676" s="90"/>
      <c r="WV676" s="90"/>
      <c r="WW676" s="90"/>
      <c r="WX676" s="90"/>
      <c r="WY676" s="90"/>
      <c r="WZ676" s="90"/>
      <c r="XA676" s="90"/>
      <c r="XB676" s="90"/>
      <c r="XC676" s="90"/>
      <c r="XD676" s="90"/>
      <c r="XE676" s="90"/>
      <c r="XF676" s="90"/>
      <c r="XG676" s="90"/>
      <c r="XH676" s="90"/>
      <c r="XI676" s="90"/>
      <c r="XJ676" s="90"/>
      <c r="XK676" s="90"/>
      <c r="XL676" s="90"/>
      <c r="XM676" s="90"/>
      <c r="XN676" s="90"/>
      <c r="XO676" s="90"/>
      <c r="XP676" s="90"/>
      <c r="XQ676" s="90"/>
      <c r="XR676" s="90"/>
      <c r="XS676" s="90"/>
      <c r="XT676" s="90"/>
      <c r="XU676" s="90"/>
      <c r="XV676" s="90"/>
      <c r="XW676" s="90"/>
      <c r="XX676" s="90"/>
      <c r="XY676" s="90"/>
      <c r="XZ676" s="90"/>
      <c r="YA676" s="90"/>
      <c r="YB676" s="90"/>
      <c r="YC676" s="90"/>
      <c r="YD676" s="90"/>
      <c r="YE676" s="90"/>
      <c r="YF676" s="90"/>
      <c r="YG676" s="90"/>
      <c r="YH676" s="90"/>
      <c r="YI676" s="90"/>
      <c r="YJ676" s="90"/>
      <c r="YK676" s="90"/>
      <c r="YL676" s="90"/>
      <c r="YM676" s="90"/>
      <c r="YN676" s="90"/>
      <c r="YO676" s="90"/>
      <c r="YP676" s="90"/>
      <c r="YQ676" s="90"/>
      <c r="YR676" s="90"/>
      <c r="YS676" s="90"/>
      <c r="YT676" s="90"/>
      <c r="YU676" s="90"/>
      <c r="YV676" s="90"/>
      <c r="YW676" s="90"/>
      <c r="YX676" s="90"/>
      <c r="YY676" s="90"/>
      <c r="YZ676" s="90"/>
      <c r="ZA676" s="90"/>
      <c r="ZB676" s="90"/>
      <c r="ZC676" s="90"/>
      <c r="ZD676" s="90"/>
      <c r="ZE676" s="90"/>
      <c r="ZF676" s="90"/>
      <c r="ZG676" s="90"/>
      <c r="ZH676" s="90"/>
      <c r="ZI676" s="90"/>
      <c r="ZJ676" s="90"/>
      <c r="ZK676" s="90"/>
      <c r="ZL676" s="90"/>
      <c r="ZM676" s="90"/>
      <c r="ZN676" s="90"/>
      <c r="ZO676" s="90"/>
      <c r="ZP676" s="90"/>
      <c r="ZQ676" s="90"/>
      <c r="ZR676" s="90"/>
      <c r="ZS676" s="90"/>
      <c r="ZT676" s="90"/>
      <c r="ZU676" s="90"/>
      <c r="ZV676" s="90"/>
      <c r="ZW676" s="90"/>
      <c r="ZX676" s="90"/>
      <c r="ZY676" s="90"/>
      <c r="ZZ676" s="90"/>
      <c r="AAA676" s="90"/>
      <c r="AAB676" s="90"/>
      <c r="AAC676" s="90"/>
      <c r="AAD676" s="90"/>
      <c r="AAE676" s="90"/>
      <c r="AAF676" s="90"/>
      <c r="AAG676" s="90"/>
      <c r="AAH676" s="90"/>
      <c r="AAI676" s="90"/>
      <c r="AAJ676" s="90"/>
      <c r="AAK676" s="90"/>
      <c r="AAL676" s="90"/>
      <c r="AAM676" s="90"/>
      <c r="AAN676" s="90"/>
      <c r="AAO676" s="90"/>
      <c r="AAP676" s="90"/>
      <c r="AAQ676" s="90"/>
      <c r="AAR676" s="90"/>
      <c r="AAS676" s="90"/>
      <c r="AAT676" s="90"/>
      <c r="AAU676" s="90"/>
      <c r="AAV676" s="90"/>
      <c r="AAW676" s="90"/>
      <c r="AAX676" s="90"/>
      <c r="AAY676" s="90"/>
      <c r="AAZ676" s="90"/>
      <c r="ABA676" s="90"/>
      <c r="ABB676" s="90"/>
      <c r="ABC676" s="90"/>
      <c r="ABD676" s="90"/>
      <c r="ABE676" s="90"/>
      <c r="ABF676" s="90"/>
      <c r="ABG676" s="90"/>
      <c r="ABH676" s="90"/>
      <c r="ABI676" s="90"/>
      <c r="ABJ676" s="90"/>
      <c r="ABK676" s="90"/>
      <c r="ABL676" s="90"/>
      <c r="ABM676" s="90"/>
      <c r="ABN676" s="90"/>
      <c r="ABO676" s="90"/>
      <c r="ABP676" s="90"/>
      <c r="ABQ676" s="90"/>
      <c r="ABR676" s="90"/>
      <c r="ABS676" s="90"/>
      <c r="ABT676" s="90"/>
      <c r="ABU676" s="90"/>
      <c r="ABV676" s="90"/>
      <c r="ABW676" s="90"/>
      <c r="ABX676" s="90"/>
      <c r="ABY676" s="90"/>
      <c r="ABZ676" s="90"/>
      <c r="ACA676" s="90"/>
      <c r="ACB676" s="90"/>
      <c r="ACC676" s="90"/>
      <c r="ACD676" s="90"/>
      <c r="ACE676" s="90"/>
      <c r="ACF676" s="90"/>
      <c r="ACG676" s="90"/>
      <c r="ACH676" s="90"/>
      <c r="ACI676" s="90"/>
      <c r="ACJ676" s="90"/>
      <c r="ACK676" s="90"/>
      <c r="ACL676" s="90"/>
      <c r="ACM676" s="90"/>
      <c r="ACN676" s="90"/>
      <c r="ACO676" s="90"/>
      <c r="ACP676" s="90"/>
      <c r="ACQ676" s="90"/>
      <c r="ACR676" s="90"/>
      <c r="ACS676" s="90"/>
      <c r="ACT676" s="90"/>
      <c r="ACU676" s="90"/>
      <c r="ACV676" s="90"/>
      <c r="ACW676" s="90"/>
      <c r="ACX676" s="90"/>
      <c r="ACY676" s="90"/>
      <c r="ACZ676" s="90"/>
      <c r="ADA676" s="90"/>
      <c r="ADB676" s="90"/>
      <c r="ADC676" s="90"/>
      <c r="ADD676" s="90"/>
      <c r="ADE676" s="90"/>
      <c r="ADF676" s="90"/>
      <c r="ADG676" s="90"/>
      <c r="ADH676" s="90"/>
      <c r="ADI676" s="90"/>
      <c r="ADJ676" s="90"/>
      <c r="ADK676" s="90"/>
      <c r="ADL676" s="90"/>
      <c r="ADM676" s="90"/>
      <c r="ADN676" s="90"/>
      <c r="ADO676" s="90"/>
      <c r="ADP676" s="90"/>
      <c r="ADQ676" s="90"/>
      <c r="ADR676" s="90"/>
      <c r="ADS676" s="90"/>
      <c r="ADT676" s="90"/>
      <c r="ADU676" s="90"/>
      <c r="ADV676" s="90"/>
      <c r="ADW676" s="90"/>
      <c r="ADX676" s="90"/>
      <c r="ADY676" s="90"/>
      <c r="ADZ676" s="90"/>
      <c r="AEA676" s="90"/>
      <c r="AEB676" s="90"/>
      <c r="AEC676" s="90"/>
      <c r="AED676" s="90"/>
      <c r="AEE676" s="90"/>
      <c r="AEF676" s="90"/>
      <c r="AEG676" s="90"/>
      <c r="AEH676" s="90"/>
      <c r="AEI676" s="90"/>
      <c r="AEJ676" s="90"/>
      <c r="AEK676" s="90"/>
      <c r="AEL676" s="90"/>
      <c r="AEM676" s="90"/>
      <c r="AEN676" s="90"/>
      <c r="AEO676" s="90"/>
      <c r="AEP676" s="90"/>
      <c r="AEQ676" s="90"/>
      <c r="AER676" s="90"/>
      <c r="AES676" s="90"/>
      <c r="AET676" s="90"/>
      <c r="AEU676" s="90"/>
      <c r="AEV676" s="90"/>
      <c r="AEW676" s="90"/>
      <c r="AEX676" s="90"/>
      <c r="AEY676" s="90"/>
      <c r="AEZ676" s="90"/>
      <c r="AFA676" s="90"/>
      <c r="AFB676" s="90"/>
      <c r="AFC676" s="90"/>
      <c r="AFD676" s="90"/>
      <c r="AFE676" s="90"/>
      <c r="AFF676" s="90"/>
      <c r="AFG676" s="90"/>
      <c r="AFH676" s="90"/>
      <c r="AFI676" s="90"/>
      <c r="AFJ676" s="90"/>
      <c r="AFK676" s="90"/>
      <c r="AFL676" s="90"/>
      <c r="AFM676" s="90"/>
      <c r="AFN676" s="90"/>
      <c r="AFO676" s="90"/>
      <c r="AFP676" s="90"/>
      <c r="AFQ676" s="90"/>
      <c r="AFR676" s="90"/>
      <c r="AFS676" s="90"/>
      <c r="AFT676" s="90"/>
      <c r="AFU676" s="90"/>
      <c r="AFV676" s="90"/>
      <c r="AFW676" s="90"/>
      <c r="AFX676" s="90"/>
      <c r="AFY676" s="90"/>
      <c r="AFZ676" s="90"/>
      <c r="AGA676" s="90"/>
      <c r="AGB676" s="90"/>
      <c r="AGC676" s="90"/>
      <c r="AGD676" s="90"/>
      <c r="AGE676" s="90"/>
      <c r="AGF676" s="90"/>
      <c r="AGG676" s="90"/>
      <c r="AGH676" s="90"/>
      <c r="AGI676" s="90"/>
      <c r="AGJ676" s="90"/>
      <c r="AGK676" s="90"/>
      <c r="AGL676" s="90"/>
      <c r="AGM676" s="90"/>
      <c r="AGN676" s="90"/>
      <c r="AGO676" s="90"/>
      <c r="AGP676" s="90"/>
      <c r="AGQ676" s="90"/>
      <c r="AGR676" s="90"/>
      <c r="AGS676" s="90"/>
      <c r="AGT676" s="90"/>
      <c r="AGU676" s="90"/>
      <c r="AGV676" s="90"/>
      <c r="AGW676" s="90"/>
      <c r="AGX676" s="90"/>
      <c r="AGY676" s="90"/>
      <c r="AGZ676" s="90"/>
      <c r="AHA676" s="90"/>
      <c r="AHB676" s="90"/>
      <c r="AHC676" s="90"/>
      <c r="AHD676" s="90"/>
      <c r="AHE676" s="90"/>
      <c r="AHF676" s="90"/>
      <c r="AHG676" s="90"/>
      <c r="AHH676" s="90"/>
      <c r="AHI676" s="90"/>
      <c r="AHJ676" s="90"/>
      <c r="AHK676" s="90"/>
      <c r="AHL676" s="90"/>
      <c r="AHM676" s="90"/>
      <c r="AHN676" s="90"/>
      <c r="AHO676" s="90"/>
      <c r="AHP676" s="90"/>
      <c r="AHQ676" s="90"/>
      <c r="AHR676" s="90"/>
      <c r="AHS676" s="90"/>
      <c r="AHT676" s="90"/>
      <c r="AHU676" s="90"/>
      <c r="AHV676" s="90"/>
      <c r="AHW676" s="90"/>
      <c r="AHX676" s="90"/>
      <c r="AHY676" s="90"/>
      <c r="AHZ676" s="90"/>
      <c r="AIA676" s="90"/>
      <c r="AIB676" s="90"/>
      <c r="AIC676" s="90"/>
      <c r="AID676" s="90"/>
      <c r="AIE676" s="90"/>
      <c r="AIF676" s="90"/>
      <c r="AIG676" s="90"/>
      <c r="AIH676" s="90"/>
      <c r="AII676" s="90"/>
      <c r="AIJ676" s="90"/>
      <c r="AIK676" s="90"/>
      <c r="AIL676" s="90"/>
      <c r="AIM676" s="90"/>
      <c r="AIN676" s="90"/>
      <c r="AIO676" s="90"/>
      <c r="AIP676" s="90"/>
      <c r="AIQ676" s="90"/>
      <c r="AIR676" s="90"/>
      <c r="AIS676" s="90"/>
      <c r="AIT676" s="90"/>
      <c r="AIU676" s="90"/>
      <c r="AIV676" s="90"/>
      <c r="AIW676" s="90"/>
      <c r="AIX676" s="90"/>
      <c r="AIY676" s="90"/>
      <c r="AIZ676" s="90"/>
      <c r="AJA676" s="90"/>
      <c r="AJB676" s="90"/>
      <c r="AJC676" s="90"/>
      <c r="AJD676" s="90"/>
      <c r="AJE676" s="90"/>
      <c r="AJF676" s="90"/>
      <c r="AJG676" s="90"/>
      <c r="AJH676" s="90"/>
      <c r="AJI676" s="90"/>
      <c r="AJJ676" s="90"/>
      <c r="AJK676" s="90"/>
      <c r="AJL676" s="90"/>
      <c r="AJM676" s="90"/>
      <c r="AJN676" s="90"/>
      <c r="AJO676" s="90"/>
      <c r="AJP676" s="90"/>
      <c r="AJQ676" s="90"/>
      <c r="AJR676" s="90"/>
      <c r="AJS676" s="90"/>
      <c r="AJT676" s="90"/>
      <c r="AJU676" s="90"/>
      <c r="AJV676" s="90"/>
      <c r="AJW676" s="90"/>
      <c r="AJX676" s="90"/>
      <c r="AJY676" s="90"/>
      <c r="AJZ676" s="90"/>
      <c r="AKA676" s="90"/>
      <c r="AKB676" s="90"/>
      <c r="AKC676" s="90"/>
      <c r="AKD676" s="90"/>
      <c r="AKE676" s="90"/>
      <c r="AKF676" s="90"/>
      <c r="AKG676" s="90"/>
      <c r="AKH676" s="90"/>
      <c r="AKI676" s="90"/>
      <c r="AKJ676" s="90"/>
      <c r="AKK676" s="90"/>
      <c r="AKL676" s="90"/>
      <c r="AKM676" s="90"/>
      <c r="AKN676" s="90"/>
      <c r="AKO676" s="90"/>
      <c r="AKP676" s="90"/>
      <c r="AKQ676" s="90"/>
      <c r="AKR676" s="90"/>
      <c r="AKS676" s="90"/>
      <c r="AKT676" s="90"/>
      <c r="AKU676" s="90"/>
      <c r="AKV676" s="90"/>
      <c r="AKW676" s="90"/>
      <c r="AKX676" s="90"/>
      <c r="AKY676" s="90"/>
      <c r="AKZ676" s="90"/>
      <c r="ALA676" s="90"/>
      <c r="ALB676" s="90"/>
      <c r="ALC676" s="90"/>
      <c r="ALD676" s="90"/>
      <c r="ALE676" s="90"/>
      <c r="ALF676" s="90"/>
      <c r="ALG676" s="90"/>
      <c r="ALH676" s="90"/>
      <c r="ALI676" s="90"/>
      <c r="ALJ676" s="90"/>
      <c r="ALK676" s="90"/>
      <c r="ALL676" s="90"/>
      <c r="ALM676" s="90"/>
      <c r="ALN676" s="90"/>
      <c r="ALO676" s="90"/>
      <c r="ALP676" s="90"/>
      <c r="ALQ676" s="90"/>
      <c r="ALR676" s="90"/>
      <c r="ALS676" s="90"/>
      <c r="ALT676" s="90"/>
      <c r="ALU676" s="90"/>
      <c r="ALV676" s="90"/>
      <c r="ALW676" s="90"/>
      <c r="ALX676" s="90"/>
      <c r="ALY676" s="90"/>
      <c r="ALZ676" s="90"/>
      <c r="AMA676" s="90"/>
      <c r="AMB676" s="90"/>
      <c r="AMC676" s="90"/>
      <c r="AMD676" s="90"/>
      <c r="AME676" s="90"/>
      <c r="AMF676" s="90"/>
      <c r="AMG676" s="90"/>
      <c r="AMH676" s="90"/>
    </row>
    <row r="677" spans="1:1022" ht="74.099999999999994" customHeight="1">
      <c r="A677" s="533">
        <v>175</v>
      </c>
      <c r="B677" s="530"/>
      <c r="C677" s="367"/>
      <c r="D677" s="367" t="s">
        <v>81</v>
      </c>
      <c r="E677" s="367" t="s">
        <v>1382</v>
      </c>
      <c r="F677" s="427"/>
      <c r="G677" s="367"/>
      <c r="H677" s="368"/>
      <c r="I677" s="468"/>
      <c r="J677" s="136" t="s">
        <v>735</v>
      </c>
      <c r="K677" s="128" t="s">
        <v>2792</v>
      </c>
      <c r="L677" s="369"/>
      <c r="M677" s="425"/>
      <c r="N677" s="477"/>
      <c r="O677" s="369"/>
      <c r="P677" s="391"/>
      <c r="Q677" s="385"/>
      <c r="R677" s="393"/>
      <c r="S677" s="394"/>
      <c r="T677" s="385"/>
      <c r="U677" s="386"/>
      <c r="V677" s="136" t="s">
        <v>112</v>
      </c>
      <c r="W677" s="116" t="s">
        <v>2793</v>
      </c>
      <c r="X677" s="117" t="s">
        <v>2794</v>
      </c>
      <c r="Y677" s="117" t="s">
        <v>94</v>
      </c>
      <c r="Z677" s="119" t="s">
        <v>95</v>
      </c>
      <c r="AA677" s="120" t="str">
        <f t="shared" si="859"/>
        <v>Probabilidad</v>
      </c>
      <c r="AB677" s="121" t="s">
        <v>727</v>
      </c>
      <c r="AC677" s="121" t="s">
        <v>728</v>
      </c>
      <c r="AD677" s="122" t="str">
        <f t="shared" si="857"/>
        <v>40%</v>
      </c>
      <c r="AE677" s="121" t="s">
        <v>729</v>
      </c>
      <c r="AF677" s="121" t="s">
        <v>730</v>
      </c>
      <c r="AG677" s="121" t="s">
        <v>731</v>
      </c>
      <c r="AH677" s="123">
        <f>IFERROR(IF(AND(AA676="Probabilidad",AA677="Probabilidad"),(AI676-(+AI676*AD677)),IF(AND(AA677="Probabilidad",AA676="Impacto"),(AI676-(+AI676*AD677)),IF(AA677="Impacto",AI676,""))),"")</f>
        <v>7.1999999999999995E-2</v>
      </c>
      <c r="AI677" s="122">
        <f t="shared" si="858"/>
        <v>7.1999999999999995E-2</v>
      </c>
      <c r="AJ677" s="387"/>
      <c r="AK677" s="388"/>
      <c r="AL677" s="124">
        <f t="shared" si="885"/>
        <v>0.2</v>
      </c>
      <c r="AM677" s="389"/>
      <c r="AN677" s="388"/>
      <c r="AO677" s="384"/>
      <c r="AP677" s="367"/>
      <c r="AQ677" s="120" t="s">
        <v>118</v>
      </c>
      <c r="AR677" s="119" t="s">
        <v>94</v>
      </c>
      <c r="AS677" s="119" t="s">
        <v>94</v>
      </c>
      <c r="AT677" s="126" t="s">
        <v>94</v>
      </c>
      <c r="AU677" s="119" t="s">
        <v>94</v>
      </c>
      <c r="AV677" s="459"/>
      <c r="AW677" s="142" t="s">
        <v>112</v>
      </c>
      <c r="AX677" s="253" t="s">
        <v>2866</v>
      </c>
      <c r="AY677" s="271" t="s">
        <v>3139</v>
      </c>
      <c r="AZ677" s="271" t="s">
        <v>3140</v>
      </c>
      <c r="BA677" s="143" t="s">
        <v>118</v>
      </c>
      <c r="BB677" s="258"/>
      <c r="BC677" s="258" t="s">
        <v>94</v>
      </c>
      <c r="BD677" s="258" t="s">
        <v>94</v>
      </c>
      <c r="BE677" s="373"/>
      <c r="BF677" s="373"/>
      <c r="BG677" s="373"/>
      <c r="BH677" s="131"/>
    </row>
    <row r="678" spans="1:1022" ht="73.5" customHeight="1">
      <c r="A678" s="533">
        <v>175</v>
      </c>
      <c r="B678" s="530"/>
      <c r="C678" s="367"/>
      <c r="D678" s="367" t="s">
        <v>81</v>
      </c>
      <c r="E678" s="367" t="s">
        <v>1382</v>
      </c>
      <c r="F678" s="427"/>
      <c r="G678" s="367"/>
      <c r="H678" s="368"/>
      <c r="I678" s="468"/>
      <c r="J678" s="136" t="s">
        <v>741</v>
      </c>
      <c r="K678" s="119" t="s">
        <v>2795</v>
      </c>
      <c r="L678" s="369"/>
      <c r="M678" s="425"/>
      <c r="N678" s="477"/>
      <c r="O678" s="369"/>
      <c r="P678" s="391"/>
      <c r="Q678" s="385"/>
      <c r="R678" s="393"/>
      <c r="S678" s="394"/>
      <c r="T678" s="385"/>
      <c r="U678" s="386"/>
      <c r="V678" s="136" t="s">
        <v>124</v>
      </c>
      <c r="W678" s="116" t="s">
        <v>2796</v>
      </c>
      <c r="X678" s="117" t="s">
        <v>2797</v>
      </c>
      <c r="Y678" s="117" t="s">
        <v>2790</v>
      </c>
      <c r="Z678" s="119" t="s">
        <v>95</v>
      </c>
      <c r="AA678" s="120" t="str">
        <f t="shared" si="859"/>
        <v>Probabilidad</v>
      </c>
      <c r="AB678" s="121" t="s">
        <v>740</v>
      </c>
      <c r="AC678" s="121" t="s">
        <v>728</v>
      </c>
      <c r="AD678" s="122" t="str">
        <f t="shared" si="857"/>
        <v>30%</v>
      </c>
      <c r="AE678" s="121" t="s">
        <v>729</v>
      </c>
      <c r="AF678" s="121" t="s">
        <v>730</v>
      </c>
      <c r="AG678" s="121" t="s">
        <v>731</v>
      </c>
      <c r="AH678" s="123">
        <f t="shared" ref="AH678:AH682" si="931">IFERROR(IF(AND(AA677="Probabilidad",AA678="Probabilidad"),(AI677-(+AI677*AD678)),IF(AND(AA678="Probabilidad",AA677="Impacto"),(AI677-(+AI677*AD678)),IF(AA678="Impacto",AI677,""))),"")</f>
        <v>5.04E-2</v>
      </c>
      <c r="AI678" s="122">
        <f t="shared" si="858"/>
        <v>5.04E-2</v>
      </c>
      <c r="AJ678" s="387"/>
      <c r="AK678" s="388"/>
      <c r="AL678" s="124">
        <f t="shared" si="885"/>
        <v>0.2</v>
      </c>
      <c r="AM678" s="389"/>
      <c r="AN678" s="388"/>
      <c r="AO678" s="384"/>
      <c r="AP678" s="367"/>
      <c r="AQ678" s="120" t="s">
        <v>128</v>
      </c>
      <c r="AR678" s="119" t="s">
        <v>94</v>
      </c>
      <c r="AS678" s="119" t="s">
        <v>94</v>
      </c>
      <c r="AT678" s="126" t="s">
        <v>94</v>
      </c>
      <c r="AU678" s="119" t="s">
        <v>94</v>
      </c>
      <c r="AV678" s="459"/>
      <c r="AW678" s="142" t="s">
        <v>124</v>
      </c>
      <c r="AX678" s="253" t="s">
        <v>2866</v>
      </c>
      <c r="AY678" s="271" t="s">
        <v>3141</v>
      </c>
      <c r="AZ678" s="271" t="s">
        <v>3142</v>
      </c>
      <c r="BA678" s="143" t="s">
        <v>128</v>
      </c>
      <c r="BB678" s="258"/>
      <c r="BC678" s="258" t="s">
        <v>94</v>
      </c>
      <c r="BD678" s="258" t="s">
        <v>94</v>
      </c>
      <c r="BE678" s="373"/>
      <c r="BF678" s="373"/>
      <c r="BG678" s="373"/>
      <c r="BH678" s="131"/>
    </row>
    <row r="679" spans="1:1022" ht="66.75" customHeight="1">
      <c r="A679" s="533">
        <v>175</v>
      </c>
      <c r="B679" s="530"/>
      <c r="C679" s="367"/>
      <c r="D679" s="367" t="s">
        <v>81</v>
      </c>
      <c r="E679" s="367" t="s">
        <v>1382</v>
      </c>
      <c r="F679" s="427"/>
      <c r="G679" s="367"/>
      <c r="H679" s="368"/>
      <c r="I679" s="468"/>
      <c r="J679" s="136" t="s">
        <v>749</v>
      </c>
      <c r="K679" s="128" t="s">
        <v>2798</v>
      </c>
      <c r="L679" s="369"/>
      <c r="M679" s="425"/>
      <c r="N679" s="477"/>
      <c r="O679" s="369"/>
      <c r="P679" s="391"/>
      <c r="Q679" s="385"/>
      <c r="R679" s="393"/>
      <c r="S679" s="394"/>
      <c r="T679" s="385"/>
      <c r="U679" s="386"/>
      <c r="V679" s="136" t="s">
        <v>131</v>
      </c>
      <c r="W679" s="116" t="s">
        <v>2799</v>
      </c>
      <c r="X679" s="117" t="s">
        <v>2800</v>
      </c>
      <c r="Y679" s="117" t="s">
        <v>2790</v>
      </c>
      <c r="Z679" s="119" t="s">
        <v>95</v>
      </c>
      <c r="AA679" s="120" t="str">
        <f t="shared" si="859"/>
        <v>Probabilidad</v>
      </c>
      <c r="AB679" s="121" t="s">
        <v>727</v>
      </c>
      <c r="AC679" s="121" t="s">
        <v>728</v>
      </c>
      <c r="AD679" s="122" t="str">
        <f t="shared" si="857"/>
        <v>40%</v>
      </c>
      <c r="AE679" s="121" t="s">
        <v>729</v>
      </c>
      <c r="AF679" s="121" t="s">
        <v>730</v>
      </c>
      <c r="AG679" s="121" t="s">
        <v>731</v>
      </c>
      <c r="AH679" s="123">
        <f t="shared" si="931"/>
        <v>3.024E-2</v>
      </c>
      <c r="AI679" s="122">
        <f t="shared" si="858"/>
        <v>3.024E-2</v>
      </c>
      <c r="AJ679" s="387"/>
      <c r="AK679" s="388"/>
      <c r="AL679" s="124">
        <f t="shared" si="885"/>
        <v>0.2</v>
      </c>
      <c r="AM679" s="389"/>
      <c r="AN679" s="388"/>
      <c r="AO679" s="384"/>
      <c r="AP679" s="367"/>
      <c r="AQ679" s="120" t="s">
        <v>136</v>
      </c>
      <c r="AR679" s="119" t="s">
        <v>94</v>
      </c>
      <c r="AS679" s="119" t="s">
        <v>94</v>
      </c>
      <c r="AT679" s="126" t="s">
        <v>94</v>
      </c>
      <c r="AU679" s="119" t="s">
        <v>94</v>
      </c>
      <c r="AV679" s="459"/>
      <c r="AW679" s="142" t="s">
        <v>131</v>
      </c>
      <c r="AX679" s="253" t="s">
        <v>2866</v>
      </c>
      <c r="AY679" s="272" t="s">
        <v>3143</v>
      </c>
      <c r="AZ679" s="271" t="s">
        <v>3144</v>
      </c>
      <c r="BA679" s="143" t="s">
        <v>136</v>
      </c>
      <c r="BB679" s="258"/>
      <c r="BC679" s="258" t="s">
        <v>94</v>
      </c>
      <c r="BD679" s="258" t="s">
        <v>94</v>
      </c>
      <c r="BE679" s="373"/>
      <c r="BF679" s="373"/>
      <c r="BG679" s="373"/>
      <c r="BH679" s="131"/>
    </row>
    <row r="680" spans="1:1022" ht="18.95" customHeight="1">
      <c r="A680" s="533">
        <v>175</v>
      </c>
      <c r="B680" s="530"/>
      <c r="C680" s="367"/>
      <c r="D680" s="367" t="s">
        <v>81</v>
      </c>
      <c r="E680" s="367" t="s">
        <v>1382</v>
      </c>
      <c r="F680" s="427"/>
      <c r="G680" s="367"/>
      <c r="H680" s="368"/>
      <c r="I680" s="468"/>
      <c r="J680" s="136" t="s">
        <v>756</v>
      </c>
      <c r="K680" s="137"/>
      <c r="L680" s="369"/>
      <c r="M680" s="425"/>
      <c r="N680" s="477"/>
      <c r="O680" s="369"/>
      <c r="P680" s="391"/>
      <c r="Q680" s="385"/>
      <c r="R680" s="393"/>
      <c r="S680" s="394"/>
      <c r="T680" s="385"/>
      <c r="U680" s="386"/>
      <c r="V680" s="136" t="s">
        <v>139</v>
      </c>
      <c r="W680" s="116"/>
      <c r="X680" s="117"/>
      <c r="Y680" s="118"/>
      <c r="Z680" s="116"/>
      <c r="AA680" s="120" t="str">
        <f t="shared" si="859"/>
        <v/>
      </c>
      <c r="AB680" s="121"/>
      <c r="AC680" s="121"/>
      <c r="AD680" s="122" t="str">
        <f t="shared" si="857"/>
        <v/>
      </c>
      <c r="AE680" s="121"/>
      <c r="AF680" s="121"/>
      <c r="AG680" s="121"/>
      <c r="AH680" s="123" t="str">
        <f t="shared" si="931"/>
        <v/>
      </c>
      <c r="AI680" s="122" t="str">
        <f t="shared" si="858"/>
        <v/>
      </c>
      <c r="AJ680" s="387"/>
      <c r="AK680" s="388"/>
      <c r="AL680" s="124" t="str">
        <f t="shared" si="885"/>
        <v/>
      </c>
      <c r="AM680" s="389"/>
      <c r="AN680" s="388"/>
      <c r="AO680" s="384"/>
      <c r="AP680" s="367"/>
      <c r="AQ680" s="120" t="s">
        <v>145</v>
      </c>
      <c r="AR680" s="119"/>
      <c r="AS680" s="119"/>
      <c r="AT680" s="126"/>
      <c r="AU680" s="119"/>
      <c r="AV680" s="459"/>
      <c r="AW680" s="142" t="s">
        <v>139</v>
      </c>
      <c r="AX680" s="128"/>
      <c r="AY680" s="319"/>
      <c r="AZ680" s="319"/>
      <c r="BA680" s="143" t="s">
        <v>145</v>
      </c>
      <c r="BB680" s="128"/>
      <c r="BC680" s="128"/>
      <c r="BD680" s="128"/>
      <c r="BE680" s="373"/>
      <c r="BF680" s="373"/>
      <c r="BG680" s="373"/>
      <c r="BH680" s="131"/>
    </row>
    <row r="681" spans="1:1022" ht="18.95" customHeight="1">
      <c r="A681" s="533">
        <v>175</v>
      </c>
      <c r="B681" s="530"/>
      <c r="C681" s="367"/>
      <c r="D681" s="367" t="s">
        <v>81</v>
      </c>
      <c r="E681" s="367" t="s">
        <v>1382</v>
      </c>
      <c r="F681" s="427"/>
      <c r="G681" s="367"/>
      <c r="H681" s="368"/>
      <c r="I681" s="468"/>
      <c r="J681" s="136" t="s">
        <v>757</v>
      </c>
      <c r="K681" s="137"/>
      <c r="L681" s="369"/>
      <c r="M681" s="425"/>
      <c r="N681" s="477"/>
      <c r="O681" s="369"/>
      <c r="P681" s="391"/>
      <c r="Q681" s="385"/>
      <c r="R681" s="393"/>
      <c r="S681" s="394"/>
      <c r="T681" s="385"/>
      <c r="U681" s="386"/>
      <c r="V681" s="136" t="s">
        <v>150</v>
      </c>
      <c r="W681" s="116"/>
      <c r="X681" s="117"/>
      <c r="Y681" s="118"/>
      <c r="Z681" s="116"/>
      <c r="AA681" s="120" t="str">
        <f t="shared" si="859"/>
        <v/>
      </c>
      <c r="AB681" s="121"/>
      <c r="AC681" s="121"/>
      <c r="AD681" s="122" t="str">
        <f t="shared" si="857"/>
        <v/>
      </c>
      <c r="AE681" s="121"/>
      <c r="AF681" s="121"/>
      <c r="AG681" s="121"/>
      <c r="AH681" s="123" t="str">
        <f t="shared" si="931"/>
        <v/>
      </c>
      <c r="AI681" s="122" t="str">
        <f t="shared" si="858"/>
        <v/>
      </c>
      <c r="AJ681" s="387"/>
      <c r="AK681" s="388"/>
      <c r="AL681" s="124" t="str">
        <f t="shared" si="885"/>
        <v/>
      </c>
      <c r="AM681" s="389"/>
      <c r="AN681" s="388"/>
      <c r="AO681" s="384"/>
      <c r="AP681" s="367"/>
      <c r="AQ681" s="120" t="s">
        <v>155</v>
      </c>
      <c r="AR681" s="119"/>
      <c r="AS681" s="119"/>
      <c r="AT681" s="126"/>
      <c r="AU681" s="119"/>
      <c r="AV681" s="459"/>
      <c r="AW681" s="142" t="s">
        <v>150</v>
      </c>
      <c r="AX681" s="128"/>
      <c r="AY681" s="319"/>
      <c r="AZ681" s="319"/>
      <c r="BA681" s="143" t="s">
        <v>155</v>
      </c>
      <c r="BB681" s="128"/>
      <c r="BC681" s="128"/>
      <c r="BD681" s="128"/>
      <c r="BE681" s="373"/>
      <c r="BF681" s="373"/>
      <c r="BG681" s="373"/>
      <c r="BH681" s="131"/>
    </row>
    <row r="682" spans="1:1022" ht="23.1" customHeight="1">
      <c r="A682" s="533">
        <v>175</v>
      </c>
      <c r="B682" s="530"/>
      <c r="C682" s="367"/>
      <c r="D682" s="367" t="s">
        <v>81</v>
      </c>
      <c r="E682" s="367" t="s">
        <v>1382</v>
      </c>
      <c r="F682" s="427"/>
      <c r="G682" s="367"/>
      <c r="H682" s="368"/>
      <c r="I682" s="468"/>
      <c r="J682" s="136" t="s">
        <v>758</v>
      </c>
      <c r="K682" s="137"/>
      <c r="L682" s="369"/>
      <c r="M682" s="425"/>
      <c r="N682" s="477"/>
      <c r="O682" s="369"/>
      <c r="P682" s="392"/>
      <c r="Q682" s="385"/>
      <c r="R682" s="393"/>
      <c r="S682" s="394"/>
      <c r="T682" s="385"/>
      <c r="U682" s="386"/>
      <c r="V682" s="136" t="s">
        <v>161</v>
      </c>
      <c r="W682" s="116"/>
      <c r="X682" s="117"/>
      <c r="Y682" s="118"/>
      <c r="Z682" s="116"/>
      <c r="AA682" s="120" t="str">
        <f t="shared" si="859"/>
        <v/>
      </c>
      <c r="AB682" s="121"/>
      <c r="AC682" s="121"/>
      <c r="AD682" s="122" t="str">
        <f t="shared" si="857"/>
        <v/>
      </c>
      <c r="AE682" s="121"/>
      <c r="AF682" s="121"/>
      <c r="AG682" s="121"/>
      <c r="AH682" s="123" t="str">
        <f t="shared" si="931"/>
        <v/>
      </c>
      <c r="AI682" s="122" t="str">
        <f t="shared" si="858"/>
        <v/>
      </c>
      <c r="AJ682" s="387"/>
      <c r="AK682" s="388"/>
      <c r="AL682" s="124" t="str">
        <f t="shared" si="885"/>
        <v/>
      </c>
      <c r="AM682" s="389"/>
      <c r="AN682" s="388"/>
      <c r="AO682" s="384"/>
      <c r="AP682" s="367"/>
      <c r="AQ682" s="120" t="s">
        <v>162</v>
      </c>
      <c r="AR682" s="119"/>
      <c r="AS682" s="119"/>
      <c r="AT682" s="126"/>
      <c r="AU682" s="119"/>
      <c r="AV682" s="460"/>
      <c r="AW682" s="142" t="s">
        <v>161</v>
      </c>
      <c r="AX682" s="128"/>
      <c r="AY682" s="319"/>
      <c r="AZ682" s="319"/>
      <c r="BA682" s="143" t="s">
        <v>162</v>
      </c>
      <c r="BB682" s="128"/>
      <c r="BC682" s="128"/>
      <c r="BD682" s="128"/>
      <c r="BE682" s="373"/>
      <c r="BF682" s="373"/>
      <c r="BG682" s="373"/>
      <c r="BH682" s="131"/>
    </row>
    <row r="683" spans="1:1022" s="144" customFormat="1" ht="69.95" customHeight="1">
      <c r="A683" s="533">
        <v>176</v>
      </c>
      <c r="B683" s="530" t="s">
        <v>712</v>
      </c>
      <c r="C683" s="367" t="s">
        <v>713</v>
      </c>
      <c r="D683" s="367" t="s">
        <v>81</v>
      </c>
      <c r="E683" s="367" t="s">
        <v>82</v>
      </c>
      <c r="F683" s="427" t="s">
        <v>83</v>
      </c>
      <c r="G683" s="367" t="s">
        <v>2801</v>
      </c>
      <c r="H683" s="368" t="str">
        <f>IF(B683="Seguridad_Información","Posibilidad de "&amp;C683&amp;"con "&amp;M683&amp;" "&amp;"por"&amp;" "&amp;I683&amp;" "&amp;"debido a"&amp;" "&amp;L683,"Posibilidad de"&amp;" "&amp;M683&amp;" "&amp;"por"&amp;" "&amp;I683&amp;" debido a"&amp;" "&amp;L683)</f>
        <v>Posibilidad de Afectación Económica y Reputacional por promoción de servidores sin el cumplimiento de requisitos mínimos o con el debido proceso debido a  falencias en la implementación de controles del proceso</v>
      </c>
      <c r="I683" s="468" t="s">
        <v>2802</v>
      </c>
      <c r="J683" s="136" t="s">
        <v>717</v>
      </c>
      <c r="K683" s="119" t="s">
        <v>2803</v>
      </c>
      <c r="L683" s="468" t="s">
        <v>2804</v>
      </c>
      <c r="M683" s="425" t="s">
        <v>763</v>
      </c>
      <c r="N683" s="476" t="s">
        <v>2805</v>
      </c>
      <c r="O683" s="369" t="s">
        <v>722</v>
      </c>
      <c r="P683" s="390" t="str">
        <f>IF(OR($O683=[3]Tabla_Probabilidad!$D$30,$O683=[3]Tabla_Probabilidad!$D$32,$O683=[3]Tabla_Probabilidad!$J$32),"Muy Baja",IF(OR($O683=[3]Tabla_Probabilidad!$E$30,$O683=[3]Tabla_Probabilidad!$E$32,$O683=[3]Tabla_Probabilidad!$K$32),"Baja",IF(OR($O683=[3]Tabla_Probabilidad!$F$30,$O683=[3]Tabla_Probabilidad!$F$32,$O683=[3]Tabla_Probabilidad!$L$32),"Media",IF(OR($O683=[3]Tabla_Probabilidad!$G$30,$O683=[3]Tabla_Probabilidad!$G$32,$O683=[3]Tabla_Probabilidad!$M$32),"Alta",IF(OR($O683=[3]Tabla_Probabilidad!$H$30,$O683=[3]Tabla_Probabilidad!$H$32,$O683=[3]Tabla_Probabilidad!$N$32),"Muy Alta","")))))</f>
        <v>Media</v>
      </c>
      <c r="Q683" s="385">
        <f t="shared" ref="Q683" si="932">IF(P683="","",IF(P683="Muy Baja",0.2,IF(P683="Baja",0.4,IF(P683="Media",0.6,IF(P683="Alta",0.8,IF(P683="Muy Alta",1,))))))</f>
        <v>0.6</v>
      </c>
      <c r="R683" s="393" t="s">
        <v>723</v>
      </c>
      <c r="S683" s="394" t="str">
        <f>IF(OR($R683=[3]Tabla_Impacto!$D$24,$R683=[3]Tabla_Impacto!$D$27,$R683=[3]Tabla_Impacto!$J$24,$R683=[3]Tabla_Impacto!$P$26,$R683=[3]Tabla_Impacto!$V$26,$R683=[3]Tabla_Impacto!$AB$26),"Leve",IF(OR($R683=[3]Tabla_Impacto!$E$24,$R683=[3]Tabla_Impacto!$E$27,$R683=[3]Tabla_Impacto!$K$24,$R683=[3]Tabla_Impacto!$Q$26,$R683=[3]Tabla_Impacto!$W$26,$R683=[3]Tabla_Impacto!$AC$26),"Menor",IF(OR($R683=[3]Tabla_Impacto!$F$24,$R683=[3]Tabla_Impacto!$F$27,$R683=[3]Tabla_Impacto!$L$24,$R683=[3]Tabla_Impacto!$R$26,$R683=[3]Tabla_Impacto!$X$26,$R683=[3]Tabla_Impacto!$AD$26),"Moderado",IF(OR($R683=[3]Tabla_Impacto!$G$24,$R683=[3]Tabla_Impacto!$G$27,$R683=[3]Tabla_Impacto!$M$24,$R683=[3]Tabla_Impacto!$S$26,$R683=[3]Tabla_Impacto!$Y$26,$R683=[3]Tabla_Impacto!$AE$26),"Mayor",IF(OR($R683=[3]Tabla_Impacto!$H$24,$R683=[3]Tabla_Impacto!$H$27,$R683=[3]Tabla_Impacto!$N$24,$R683=[3]Tabla_Impacto!$T$26,$R683=[3]Tabla_Impacto!$Z$26,$R683=[3]Tabla_Impacto!$AF$26),"Catastrófico","")))))</f>
        <v>Moderado</v>
      </c>
      <c r="T683" s="385">
        <f t="shared" ref="T683" si="933">IF(S683="","",IF(S683="Leve",0.2,IF(S683="Menor",0.4,IF(S683="Moderado",0.6,IF(S683="Mayor",0.8,IF(S683="Catastrófico",1,))))))</f>
        <v>0.6</v>
      </c>
      <c r="U683" s="403" t="str">
        <f t="shared" ref="U683" si="934">IF(OR(AND(P683="Muy Baja",S683="Leve"),AND(P683="Muy Baja",S683="Menor"),AND(P683="Baja",S683="Leve")),"Bajo",IF(OR(AND(P683="Muy baja",S683="Moderado"),AND(P683="Baja",S683="Menor"),AND(P683="Baja",S683="Moderado"),AND(P683="Media",S683="Leve"),AND(P683="Media",S683="Menor"),AND(P683="Media",S683="Moderado"),AND(P683="Alta",S683="Leve"),AND(P683="Alta",S683="Menor")),"Moderado",IF(OR(AND(P683="Muy Baja",S683="Mayor"),AND(P683="Baja",S683="Mayor"),AND(P683="Media",S683="Mayor"),AND(P683="Alta",S683="Moderado"),AND(P683="Alta",S683="Mayor"),AND(P683="Muy Alta",S683="Leve"),AND(P683="Muy Alta",S683="Menor"),AND(P683="Muy Alta",S683="Moderado"),AND(P683="Muy Alta",S683="Mayor")),"Alto",IF(OR(AND(P683="Muy Baja",S683="Catastrófico"),AND(P683="Baja",S683="Catastrófico"),AND(P683="Media",S683="Catastrófico"),AND(P683="Alta",S683="Catastrófico"),AND(P683="Muy Alta",S683="Catastrófico")),"Extremo",""))))</f>
        <v>Moderado</v>
      </c>
      <c r="V683" s="136" t="s">
        <v>91</v>
      </c>
      <c r="W683" s="197" t="s">
        <v>2806</v>
      </c>
      <c r="X683" s="117" t="s">
        <v>1363</v>
      </c>
      <c r="Y683" s="117" t="s">
        <v>1524</v>
      </c>
      <c r="Z683" s="119" t="s">
        <v>95</v>
      </c>
      <c r="AA683" s="120" t="str">
        <f t="shared" si="859"/>
        <v>Probabilidad</v>
      </c>
      <c r="AB683" s="121" t="s">
        <v>727</v>
      </c>
      <c r="AC683" s="121" t="s">
        <v>728</v>
      </c>
      <c r="AD683" s="122" t="str">
        <f t="shared" si="857"/>
        <v>40%</v>
      </c>
      <c r="AE683" s="121" t="s">
        <v>729</v>
      </c>
      <c r="AF683" s="121" t="s">
        <v>730</v>
      </c>
      <c r="AG683" s="121" t="s">
        <v>731</v>
      </c>
      <c r="AH683" s="123">
        <f>IFERROR(IF(AA683="Probabilidad",(Q683-(+Q683*AD683)),IF(AA683="Impacto",Q683,"")),"")</f>
        <v>0.36</v>
      </c>
      <c r="AI683" s="122">
        <f t="shared" si="858"/>
        <v>0.36</v>
      </c>
      <c r="AJ683" s="387" t="str">
        <f t="shared" ref="AJ683" si="935">IFERROR(IF(AK683="","",IF(AK683&lt;=0.2,"Muy Baja",IF(AK683&lt;=0.4,"Baja",IF(AK683&lt;=0.6,"Media",IF(AK683&lt;=0.8,"Alta","Muy Alta"))))),"")</f>
        <v>Muy Baja</v>
      </c>
      <c r="AK683" s="388">
        <f t="shared" ref="AK683" si="936">IFERROR(LOOKUP(MAX(AI683:AI689)+1,(AI683:AI689)),"")</f>
        <v>2.286144E-2</v>
      </c>
      <c r="AL683" s="124">
        <f>IFERROR(IF(AA683="Impacto",(T683-(+T683*AD683)),IF(AA683="Probabilidad",T683,"")),"")</f>
        <v>0.6</v>
      </c>
      <c r="AM683" s="389" t="str">
        <f t="shared" ref="AM683" si="937">IFERROR(IF(AN683="","",IF(AN683&lt;=0.2,"Leve",IF(AN683&lt;=0.4,"Menor",IF(AN683&lt;=0.6,"Moderado",IF(AN683&lt;=0.8,"Mayor","Catastrófico"))))),"")</f>
        <v>Moderado</v>
      </c>
      <c r="AN683" s="388">
        <f t="shared" ref="AN683" si="938">IFERROR(LOOKUP(MAX(AL683:AL689)+1,(AL683:AL689)),"")</f>
        <v>0.6</v>
      </c>
      <c r="AO683" s="384" t="str">
        <f t="shared" ref="AO683" si="939">IFERROR(IF(OR(AND(AJ683="Muy Baja",AM683="Leve"),AND(AJ683="Muy Baja",AM683="Menor"),AND(AJ683="Baja",AM683="Leve")),"Bajo",IF(OR(AND(AJ683="Muy baja",AM683="Moderado"),AND(AJ683="Baja",AM683="Menor"),AND(AJ683="Baja",AM683="Moderado"),AND(AJ683="Media",AM683="Leve"),AND(AJ683="Media",AM683="Menor"),AND(AJ683="Media",AM683="Moderado"),AND(AJ683="Alta",AM683="Leve"),AND(AJ683="Alta",AM683="Menor")),"Moderado",IF(OR(AND(AJ683="Muy Baja",AM683="Mayor"),AND(AJ683="Baja",AM683="Mayor"),AND(AJ683="Media",AM683="Mayor"),AND(AJ683="Alta",AM683="Moderado"),AND(AJ683="Alta",AM683="Mayor"),AND(AJ683="Muy Alta",AM683="Leve"),AND(AJ683="Muy Alta",AM683="Menor"),AND(AJ683="Muy Alta",AM683="Moderado"),AND(AJ683="Muy Alta",AM683="Mayor")),"Alto",IF(OR(AND(AJ683="Muy Baja",AM683="Catastrófico"),AND(AJ683="Baja",AM683="Catastrófico"),AND(AJ683="Media",AM683="Catastrófico"),AND(AJ683="Alta",AM683="Catastrófico"),AND(AJ683="Muy Alta",AM683="Catastrófico")),"Extremo","")))),"")</f>
        <v>Moderado</v>
      </c>
      <c r="AP683" s="367" t="s">
        <v>104</v>
      </c>
      <c r="AQ683" s="120" t="s">
        <v>105</v>
      </c>
      <c r="AR683" s="119" t="s">
        <v>2807</v>
      </c>
      <c r="AS683" s="119" t="s">
        <v>95</v>
      </c>
      <c r="AT683" s="119" t="s">
        <v>2808</v>
      </c>
      <c r="AU683" s="127" t="s">
        <v>733</v>
      </c>
      <c r="AV683" s="458" t="s">
        <v>2809</v>
      </c>
      <c r="AW683" s="142" t="s">
        <v>91</v>
      </c>
      <c r="AX683" s="253" t="s">
        <v>2866</v>
      </c>
      <c r="AY683" s="271" t="s">
        <v>3145</v>
      </c>
      <c r="AZ683" s="271" t="s">
        <v>3146</v>
      </c>
      <c r="BA683" s="143" t="s">
        <v>105</v>
      </c>
      <c r="BB683" s="253" t="s">
        <v>2866</v>
      </c>
      <c r="BC683" s="271" t="s">
        <v>3236</v>
      </c>
      <c r="BD683" s="271" t="s">
        <v>3237</v>
      </c>
      <c r="BE683" s="373" t="s">
        <v>2891</v>
      </c>
      <c r="BF683" s="494" t="s">
        <v>3279</v>
      </c>
      <c r="BG683" s="373" t="s">
        <v>3280</v>
      </c>
      <c r="BH683" s="131"/>
      <c r="BI683" s="90"/>
      <c r="BJ683" s="90"/>
      <c r="BK683" s="90"/>
      <c r="BL683" s="90"/>
      <c r="BM683" s="90"/>
      <c r="BN683" s="90"/>
      <c r="BO683" s="90"/>
      <c r="BP683" s="90"/>
      <c r="BQ683" s="90"/>
      <c r="BR683" s="90"/>
      <c r="BS683" s="90"/>
      <c r="BT683" s="90"/>
      <c r="BU683" s="90"/>
      <c r="BV683" s="90"/>
      <c r="BW683" s="90"/>
      <c r="BX683" s="90"/>
      <c r="BY683" s="90"/>
      <c r="BZ683" s="90"/>
      <c r="CA683" s="90"/>
      <c r="CB683" s="90"/>
      <c r="CC683" s="90"/>
      <c r="CD683" s="90"/>
      <c r="CE683" s="90"/>
      <c r="CF683" s="90"/>
      <c r="CG683" s="90"/>
      <c r="CH683" s="90"/>
      <c r="CI683" s="90"/>
      <c r="CJ683" s="90"/>
      <c r="CK683" s="90"/>
      <c r="CL683" s="90"/>
      <c r="CM683" s="90"/>
      <c r="CN683" s="90"/>
      <c r="CO683" s="90"/>
      <c r="CP683" s="90"/>
      <c r="CQ683" s="90"/>
      <c r="CR683" s="90"/>
      <c r="CS683" s="90"/>
      <c r="CT683" s="90"/>
      <c r="CU683" s="90"/>
      <c r="CV683" s="90"/>
      <c r="CW683" s="90"/>
      <c r="CX683" s="90"/>
      <c r="CY683" s="90"/>
      <c r="CZ683" s="90"/>
      <c r="DA683" s="90"/>
      <c r="DB683" s="90"/>
      <c r="DC683" s="90"/>
      <c r="DD683" s="90"/>
      <c r="DE683" s="90"/>
      <c r="DF683" s="90"/>
      <c r="DG683" s="90"/>
      <c r="DH683" s="90"/>
      <c r="DI683" s="90"/>
      <c r="DJ683" s="90"/>
      <c r="DK683" s="90"/>
      <c r="DL683" s="90"/>
      <c r="DM683" s="90"/>
      <c r="DN683" s="90"/>
      <c r="DO683" s="90"/>
      <c r="DP683" s="90"/>
      <c r="DQ683" s="90"/>
      <c r="DR683" s="90"/>
      <c r="DS683" s="90"/>
      <c r="DT683" s="90"/>
      <c r="DU683" s="90"/>
      <c r="DV683" s="90"/>
      <c r="DW683" s="90"/>
      <c r="DX683" s="90"/>
      <c r="DY683" s="90"/>
      <c r="DZ683" s="90"/>
      <c r="EA683" s="90"/>
      <c r="EB683" s="90"/>
      <c r="EC683" s="90"/>
      <c r="ED683" s="90"/>
      <c r="EE683" s="90"/>
      <c r="EF683" s="90"/>
      <c r="EG683" s="90"/>
      <c r="EH683" s="90"/>
      <c r="EI683" s="90"/>
      <c r="EJ683" s="90"/>
      <c r="EK683" s="90"/>
      <c r="EL683" s="90"/>
      <c r="EM683" s="90"/>
      <c r="EN683" s="90"/>
      <c r="EO683" s="90"/>
      <c r="EP683" s="90"/>
      <c r="EQ683" s="90"/>
      <c r="ER683" s="90"/>
      <c r="ES683" s="90"/>
      <c r="ET683" s="90"/>
      <c r="EU683" s="90"/>
      <c r="EV683" s="90"/>
      <c r="EW683" s="90"/>
      <c r="EX683" s="90"/>
      <c r="EY683" s="90"/>
      <c r="EZ683" s="90"/>
      <c r="FA683" s="90"/>
      <c r="FB683" s="90"/>
      <c r="FC683" s="90"/>
      <c r="FD683" s="90"/>
      <c r="FE683" s="90"/>
      <c r="FF683" s="90"/>
      <c r="FG683" s="90"/>
      <c r="FH683" s="90"/>
      <c r="FI683" s="90"/>
      <c r="FJ683" s="90"/>
      <c r="FK683" s="90"/>
      <c r="FL683" s="90"/>
      <c r="FM683" s="90"/>
      <c r="FN683" s="90"/>
      <c r="FO683" s="90"/>
      <c r="FP683" s="90"/>
      <c r="FQ683" s="90"/>
      <c r="FR683" s="90"/>
      <c r="FS683" s="90"/>
      <c r="FT683" s="90"/>
      <c r="FU683" s="90"/>
      <c r="FV683" s="90"/>
      <c r="FW683" s="90"/>
      <c r="FX683" s="90"/>
      <c r="FY683" s="90"/>
      <c r="FZ683" s="90"/>
      <c r="GA683" s="90"/>
      <c r="GB683" s="90"/>
      <c r="GC683" s="90"/>
      <c r="GD683" s="90"/>
      <c r="GE683" s="90"/>
      <c r="GF683" s="90"/>
      <c r="GG683" s="90"/>
      <c r="GH683" s="90"/>
      <c r="GI683" s="90"/>
      <c r="GJ683" s="90"/>
      <c r="GK683" s="90"/>
      <c r="GL683" s="90"/>
      <c r="GM683" s="90"/>
      <c r="GN683" s="90"/>
      <c r="GO683" s="90"/>
      <c r="GP683" s="90"/>
      <c r="GQ683" s="90"/>
      <c r="GR683" s="90"/>
      <c r="GS683" s="90"/>
      <c r="GT683" s="90"/>
      <c r="GU683" s="90"/>
      <c r="GV683" s="90"/>
      <c r="GW683" s="90"/>
      <c r="GX683" s="90"/>
      <c r="GY683" s="90"/>
      <c r="GZ683" s="90"/>
      <c r="HA683" s="90"/>
      <c r="HB683" s="90"/>
      <c r="HC683" s="90"/>
      <c r="HD683" s="90"/>
      <c r="HE683" s="90"/>
      <c r="HF683" s="90"/>
      <c r="HG683" s="90"/>
      <c r="HH683" s="90"/>
      <c r="HI683" s="90"/>
      <c r="HJ683" s="90"/>
      <c r="HK683" s="90"/>
      <c r="HL683" s="90"/>
      <c r="HM683" s="90"/>
      <c r="HN683" s="90"/>
      <c r="HO683" s="90"/>
      <c r="HP683" s="90"/>
      <c r="HQ683" s="90"/>
      <c r="HR683" s="90"/>
      <c r="HS683" s="90"/>
      <c r="HT683" s="90"/>
      <c r="HU683" s="90"/>
      <c r="HV683" s="90"/>
      <c r="HW683" s="90"/>
      <c r="HX683" s="90"/>
      <c r="HY683" s="90"/>
      <c r="HZ683" s="90"/>
      <c r="IA683" s="90"/>
      <c r="IB683" s="90"/>
      <c r="IC683" s="90"/>
      <c r="ID683" s="90"/>
      <c r="IE683" s="90"/>
      <c r="IF683" s="90"/>
      <c r="IG683" s="90"/>
      <c r="IH683" s="90"/>
      <c r="II683" s="90"/>
      <c r="IJ683" s="90"/>
      <c r="IK683" s="90"/>
      <c r="IL683" s="90"/>
      <c r="IM683" s="90"/>
      <c r="IN683" s="90"/>
      <c r="IO683" s="90"/>
      <c r="IP683" s="90"/>
      <c r="IQ683" s="90"/>
      <c r="IR683" s="90"/>
      <c r="IS683" s="90"/>
      <c r="IT683" s="90"/>
      <c r="IU683" s="90"/>
      <c r="IV683" s="90"/>
      <c r="IW683" s="90"/>
      <c r="IX683" s="90"/>
      <c r="IY683" s="90"/>
      <c r="IZ683" s="90"/>
      <c r="JA683" s="90"/>
      <c r="JB683" s="90"/>
      <c r="JC683" s="90"/>
      <c r="JD683" s="90"/>
      <c r="JE683" s="90"/>
      <c r="JF683" s="90"/>
      <c r="JG683" s="90"/>
      <c r="JH683" s="90"/>
      <c r="JI683" s="90"/>
      <c r="JJ683" s="90"/>
      <c r="JK683" s="90"/>
      <c r="JL683" s="90"/>
      <c r="JM683" s="90"/>
      <c r="JN683" s="90"/>
      <c r="JO683" s="90"/>
      <c r="JP683" s="90"/>
      <c r="JQ683" s="90"/>
      <c r="JR683" s="90"/>
      <c r="JS683" s="90"/>
      <c r="JT683" s="90"/>
      <c r="JU683" s="90"/>
      <c r="JV683" s="90"/>
      <c r="JW683" s="90"/>
      <c r="JX683" s="90"/>
      <c r="JY683" s="90"/>
      <c r="JZ683" s="90"/>
      <c r="KA683" s="90"/>
      <c r="KB683" s="90"/>
      <c r="KC683" s="90"/>
      <c r="KD683" s="90"/>
      <c r="KE683" s="90"/>
      <c r="KF683" s="90"/>
      <c r="KG683" s="90"/>
      <c r="KH683" s="90"/>
      <c r="KI683" s="90"/>
      <c r="KJ683" s="90"/>
      <c r="KK683" s="90"/>
      <c r="KL683" s="90"/>
      <c r="KM683" s="90"/>
      <c r="KN683" s="90"/>
      <c r="KO683" s="90"/>
      <c r="KP683" s="90"/>
      <c r="KQ683" s="90"/>
      <c r="KR683" s="90"/>
      <c r="KS683" s="90"/>
      <c r="KT683" s="90"/>
      <c r="KU683" s="90"/>
      <c r="KV683" s="90"/>
      <c r="KW683" s="90"/>
      <c r="KX683" s="90"/>
      <c r="KY683" s="90"/>
      <c r="KZ683" s="90"/>
      <c r="LA683" s="90"/>
      <c r="LB683" s="90"/>
      <c r="LC683" s="90"/>
      <c r="LD683" s="90"/>
      <c r="LE683" s="90"/>
      <c r="LF683" s="90"/>
      <c r="LG683" s="90"/>
      <c r="LH683" s="90"/>
      <c r="LI683" s="90"/>
      <c r="LJ683" s="90"/>
      <c r="LK683" s="90"/>
      <c r="LL683" s="90"/>
      <c r="LM683" s="90"/>
      <c r="LN683" s="90"/>
      <c r="LO683" s="90"/>
      <c r="LP683" s="90"/>
      <c r="LQ683" s="90"/>
      <c r="LR683" s="90"/>
      <c r="LS683" s="90"/>
      <c r="LT683" s="90"/>
      <c r="LU683" s="90"/>
      <c r="LV683" s="90"/>
      <c r="LW683" s="90"/>
      <c r="LX683" s="90"/>
      <c r="LY683" s="90"/>
      <c r="LZ683" s="90"/>
      <c r="MA683" s="90"/>
      <c r="MB683" s="90"/>
      <c r="MC683" s="90"/>
      <c r="MD683" s="90"/>
      <c r="ME683" s="90"/>
      <c r="MF683" s="90"/>
      <c r="MG683" s="90"/>
      <c r="MH683" s="90"/>
      <c r="MI683" s="90"/>
      <c r="MJ683" s="90"/>
      <c r="MK683" s="90"/>
      <c r="ML683" s="90"/>
      <c r="MM683" s="90"/>
      <c r="MN683" s="90"/>
      <c r="MO683" s="90"/>
      <c r="MP683" s="90"/>
      <c r="MQ683" s="90"/>
      <c r="MR683" s="90"/>
      <c r="MS683" s="90"/>
      <c r="MT683" s="90"/>
      <c r="MU683" s="90"/>
      <c r="MV683" s="90"/>
      <c r="MW683" s="90"/>
      <c r="MX683" s="90"/>
      <c r="MY683" s="90"/>
      <c r="MZ683" s="90"/>
      <c r="NA683" s="90"/>
      <c r="NB683" s="90"/>
      <c r="NC683" s="90"/>
      <c r="ND683" s="90"/>
      <c r="NE683" s="90"/>
      <c r="NF683" s="90"/>
      <c r="NG683" s="90"/>
      <c r="NH683" s="90"/>
      <c r="NI683" s="90"/>
      <c r="NJ683" s="90"/>
      <c r="NK683" s="90"/>
      <c r="NL683" s="90"/>
      <c r="NM683" s="90"/>
      <c r="NN683" s="90"/>
      <c r="NO683" s="90"/>
      <c r="NP683" s="90"/>
      <c r="NQ683" s="90"/>
      <c r="NR683" s="90"/>
      <c r="NS683" s="90"/>
      <c r="NT683" s="90"/>
      <c r="NU683" s="90"/>
      <c r="NV683" s="90"/>
      <c r="NW683" s="90"/>
      <c r="NX683" s="90"/>
      <c r="NY683" s="90"/>
      <c r="NZ683" s="90"/>
      <c r="OA683" s="90"/>
      <c r="OB683" s="90"/>
      <c r="OC683" s="90"/>
      <c r="OD683" s="90"/>
      <c r="OE683" s="90"/>
      <c r="OF683" s="90"/>
      <c r="OG683" s="90"/>
      <c r="OH683" s="90"/>
      <c r="OI683" s="90"/>
      <c r="OJ683" s="90"/>
      <c r="OK683" s="90"/>
      <c r="OL683" s="90"/>
      <c r="OM683" s="90"/>
      <c r="ON683" s="90"/>
      <c r="OO683" s="90"/>
      <c r="OP683" s="90"/>
      <c r="OQ683" s="90"/>
      <c r="OR683" s="90"/>
      <c r="OS683" s="90"/>
      <c r="OT683" s="90"/>
      <c r="OU683" s="90"/>
      <c r="OV683" s="90"/>
      <c r="OW683" s="90"/>
      <c r="OX683" s="90"/>
      <c r="OY683" s="90"/>
      <c r="OZ683" s="90"/>
      <c r="PA683" s="90"/>
      <c r="PB683" s="90"/>
      <c r="PC683" s="90"/>
      <c r="PD683" s="90"/>
      <c r="PE683" s="90"/>
      <c r="PF683" s="90"/>
      <c r="PG683" s="90"/>
      <c r="PH683" s="90"/>
      <c r="PI683" s="90"/>
      <c r="PJ683" s="90"/>
      <c r="PK683" s="90"/>
      <c r="PL683" s="90"/>
      <c r="PM683" s="90"/>
      <c r="PN683" s="90"/>
      <c r="PO683" s="90"/>
      <c r="PP683" s="90"/>
      <c r="PQ683" s="90"/>
      <c r="PR683" s="90"/>
      <c r="PS683" s="90"/>
      <c r="PT683" s="90"/>
      <c r="PU683" s="90"/>
      <c r="PV683" s="90"/>
      <c r="PW683" s="90"/>
      <c r="PX683" s="90"/>
      <c r="PY683" s="90"/>
      <c r="PZ683" s="90"/>
      <c r="QA683" s="90"/>
      <c r="QB683" s="90"/>
      <c r="QC683" s="90"/>
      <c r="QD683" s="90"/>
      <c r="QE683" s="90"/>
      <c r="QF683" s="90"/>
      <c r="QG683" s="90"/>
      <c r="QH683" s="90"/>
      <c r="QI683" s="90"/>
      <c r="QJ683" s="90"/>
      <c r="QK683" s="90"/>
      <c r="QL683" s="90"/>
      <c r="QM683" s="90"/>
      <c r="QN683" s="90"/>
      <c r="QO683" s="90"/>
      <c r="QP683" s="90"/>
      <c r="QQ683" s="90"/>
      <c r="QR683" s="90"/>
      <c r="QS683" s="90"/>
      <c r="QT683" s="90"/>
      <c r="QU683" s="90"/>
      <c r="QV683" s="90"/>
      <c r="QW683" s="90"/>
      <c r="QX683" s="90"/>
      <c r="QY683" s="90"/>
      <c r="QZ683" s="90"/>
      <c r="RA683" s="90"/>
      <c r="RB683" s="90"/>
      <c r="RC683" s="90"/>
      <c r="RD683" s="90"/>
      <c r="RE683" s="90"/>
      <c r="RF683" s="90"/>
      <c r="RG683" s="90"/>
      <c r="RH683" s="90"/>
      <c r="RI683" s="90"/>
      <c r="RJ683" s="90"/>
      <c r="RK683" s="90"/>
      <c r="RL683" s="90"/>
      <c r="RM683" s="90"/>
      <c r="RN683" s="90"/>
      <c r="RO683" s="90"/>
      <c r="RP683" s="90"/>
      <c r="RQ683" s="90"/>
      <c r="RR683" s="90"/>
      <c r="RS683" s="90"/>
      <c r="RT683" s="90"/>
      <c r="RU683" s="90"/>
      <c r="RV683" s="90"/>
      <c r="RW683" s="90"/>
      <c r="RX683" s="90"/>
      <c r="RY683" s="90"/>
      <c r="RZ683" s="90"/>
      <c r="SA683" s="90"/>
      <c r="SB683" s="90"/>
      <c r="SC683" s="90"/>
      <c r="SD683" s="90"/>
      <c r="SE683" s="90"/>
      <c r="SF683" s="90"/>
      <c r="SG683" s="90"/>
      <c r="SH683" s="90"/>
      <c r="SI683" s="90"/>
      <c r="SJ683" s="90"/>
      <c r="SK683" s="90"/>
      <c r="SL683" s="90"/>
      <c r="SM683" s="90"/>
      <c r="SN683" s="90"/>
      <c r="SO683" s="90"/>
      <c r="SP683" s="90"/>
      <c r="SQ683" s="90"/>
      <c r="SR683" s="90"/>
      <c r="SS683" s="90"/>
      <c r="ST683" s="90"/>
      <c r="SU683" s="90"/>
      <c r="SV683" s="90"/>
      <c r="SW683" s="90"/>
      <c r="SX683" s="90"/>
      <c r="SY683" s="90"/>
      <c r="SZ683" s="90"/>
      <c r="TA683" s="90"/>
      <c r="TB683" s="90"/>
      <c r="TC683" s="90"/>
      <c r="TD683" s="90"/>
      <c r="TE683" s="90"/>
      <c r="TF683" s="90"/>
      <c r="TG683" s="90"/>
      <c r="TH683" s="90"/>
      <c r="TI683" s="90"/>
      <c r="TJ683" s="90"/>
      <c r="TK683" s="90"/>
      <c r="TL683" s="90"/>
      <c r="TM683" s="90"/>
      <c r="TN683" s="90"/>
      <c r="TO683" s="90"/>
      <c r="TP683" s="90"/>
      <c r="TQ683" s="90"/>
      <c r="TR683" s="90"/>
      <c r="TS683" s="90"/>
      <c r="TT683" s="90"/>
      <c r="TU683" s="90"/>
      <c r="TV683" s="90"/>
      <c r="TW683" s="90"/>
      <c r="TX683" s="90"/>
      <c r="TY683" s="90"/>
      <c r="TZ683" s="90"/>
      <c r="UA683" s="90"/>
      <c r="UB683" s="90"/>
      <c r="UC683" s="90"/>
      <c r="UD683" s="90"/>
      <c r="UE683" s="90"/>
      <c r="UF683" s="90"/>
      <c r="UG683" s="90"/>
      <c r="UH683" s="90"/>
      <c r="UI683" s="90"/>
      <c r="UJ683" s="90"/>
      <c r="UK683" s="90"/>
      <c r="UL683" s="90"/>
      <c r="UM683" s="90"/>
      <c r="UN683" s="90"/>
      <c r="UO683" s="90"/>
      <c r="UP683" s="90"/>
      <c r="UQ683" s="90"/>
      <c r="UR683" s="90"/>
      <c r="US683" s="90"/>
      <c r="UT683" s="90"/>
      <c r="UU683" s="90"/>
      <c r="UV683" s="90"/>
      <c r="UW683" s="90"/>
      <c r="UX683" s="90"/>
      <c r="UY683" s="90"/>
      <c r="UZ683" s="90"/>
      <c r="VA683" s="90"/>
      <c r="VB683" s="90"/>
      <c r="VC683" s="90"/>
      <c r="VD683" s="90"/>
      <c r="VE683" s="90"/>
      <c r="VF683" s="90"/>
      <c r="VG683" s="90"/>
      <c r="VH683" s="90"/>
      <c r="VI683" s="90"/>
      <c r="VJ683" s="90"/>
      <c r="VK683" s="90"/>
      <c r="VL683" s="90"/>
      <c r="VM683" s="90"/>
      <c r="VN683" s="90"/>
      <c r="VO683" s="90"/>
      <c r="VP683" s="90"/>
      <c r="VQ683" s="90"/>
      <c r="VR683" s="90"/>
      <c r="VS683" s="90"/>
      <c r="VT683" s="90"/>
      <c r="VU683" s="90"/>
      <c r="VV683" s="90"/>
      <c r="VW683" s="90"/>
      <c r="VX683" s="90"/>
      <c r="VY683" s="90"/>
      <c r="VZ683" s="90"/>
      <c r="WA683" s="90"/>
      <c r="WB683" s="90"/>
      <c r="WC683" s="90"/>
      <c r="WD683" s="90"/>
      <c r="WE683" s="90"/>
      <c r="WF683" s="90"/>
      <c r="WG683" s="90"/>
      <c r="WH683" s="90"/>
      <c r="WI683" s="90"/>
      <c r="WJ683" s="90"/>
      <c r="WK683" s="90"/>
      <c r="WL683" s="90"/>
      <c r="WM683" s="90"/>
      <c r="WN683" s="90"/>
      <c r="WO683" s="90"/>
      <c r="WP683" s="90"/>
      <c r="WQ683" s="90"/>
      <c r="WR683" s="90"/>
      <c r="WS683" s="90"/>
      <c r="WT683" s="90"/>
      <c r="WU683" s="90"/>
      <c r="WV683" s="90"/>
      <c r="WW683" s="90"/>
      <c r="WX683" s="90"/>
      <c r="WY683" s="90"/>
      <c r="WZ683" s="90"/>
      <c r="XA683" s="90"/>
      <c r="XB683" s="90"/>
      <c r="XC683" s="90"/>
      <c r="XD683" s="90"/>
      <c r="XE683" s="90"/>
      <c r="XF683" s="90"/>
      <c r="XG683" s="90"/>
      <c r="XH683" s="90"/>
      <c r="XI683" s="90"/>
      <c r="XJ683" s="90"/>
      <c r="XK683" s="90"/>
      <c r="XL683" s="90"/>
      <c r="XM683" s="90"/>
      <c r="XN683" s="90"/>
      <c r="XO683" s="90"/>
      <c r="XP683" s="90"/>
      <c r="XQ683" s="90"/>
      <c r="XR683" s="90"/>
      <c r="XS683" s="90"/>
      <c r="XT683" s="90"/>
      <c r="XU683" s="90"/>
      <c r="XV683" s="90"/>
      <c r="XW683" s="90"/>
      <c r="XX683" s="90"/>
      <c r="XY683" s="90"/>
      <c r="XZ683" s="90"/>
      <c r="YA683" s="90"/>
      <c r="YB683" s="90"/>
      <c r="YC683" s="90"/>
      <c r="YD683" s="90"/>
      <c r="YE683" s="90"/>
      <c r="YF683" s="90"/>
      <c r="YG683" s="90"/>
      <c r="YH683" s="90"/>
      <c r="YI683" s="90"/>
      <c r="YJ683" s="90"/>
      <c r="YK683" s="90"/>
      <c r="YL683" s="90"/>
      <c r="YM683" s="90"/>
      <c r="YN683" s="90"/>
      <c r="YO683" s="90"/>
      <c r="YP683" s="90"/>
      <c r="YQ683" s="90"/>
      <c r="YR683" s="90"/>
      <c r="YS683" s="90"/>
      <c r="YT683" s="90"/>
      <c r="YU683" s="90"/>
      <c r="YV683" s="90"/>
      <c r="YW683" s="90"/>
      <c r="YX683" s="90"/>
      <c r="YY683" s="90"/>
      <c r="YZ683" s="90"/>
      <c r="ZA683" s="90"/>
      <c r="ZB683" s="90"/>
      <c r="ZC683" s="90"/>
      <c r="ZD683" s="90"/>
      <c r="ZE683" s="90"/>
      <c r="ZF683" s="90"/>
      <c r="ZG683" s="90"/>
      <c r="ZH683" s="90"/>
      <c r="ZI683" s="90"/>
      <c r="ZJ683" s="90"/>
      <c r="ZK683" s="90"/>
      <c r="ZL683" s="90"/>
      <c r="ZM683" s="90"/>
      <c r="ZN683" s="90"/>
      <c r="ZO683" s="90"/>
      <c r="ZP683" s="90"/>
      <c r="ZQ683" s="90"/>
      <c r="ZR683" s="90"/>
      <c r="ZS683" s="90"/>
      <c r="ZT683" s="90"/>
      <c r="ZU683" s="90"/>
      <c r="ZV683" s="90"/>
      <c r="ZW683" s="90"/>
      <c r="ZX683" s="90"/>
      <c r="ZY683" s="90"/>
      <c r="ZZ683" s="90"/>
      <c r="AAA683" s="90"/>
      <c r="AAB683" s="90"/>
      <c r="AAC683" s="90"/>
      <c r="AAD683" s="90"/>
      <c r="AAE683" s="90"/>
      <c r="AAF683" s="90"/>
      <c r="AAG683" s="90"/>
      <c r="AAH683" s="90"/>
      <c r="AAI683" s="90"/>
      <c r="AAJ683" s="90"/>
      <c r="AAK683" s="90"/>
      <c r="AAL683" s="90"/>
      <c r="AAM683" s="90"/>
      <c r="AAN683" s="90"/>
      <c r="AAO683" s="90"/>
      <c r="AAP683" s="90"/>
      <c r="AAQ683" s="90"/>
      <c r="AAR683" s="90"/>
      <c r="AAS683" s="90"/>
      <c r="AAT683" s="90"/>
      <c r="AAU683" s="90"/>
      <c r="AAV683" s="90"/>
      <c r="AAW683" s="90"/>
      <c r="AAX683" s="90"/>
      <c r="AAY683" s="90"/>
      <c r="AAZ683" s="90"/>
      <c r="ABA683" s="90"/>
      <c r="ABB683" s="90"/>
      <c r="ABC683" s="90"/>
      <c r="ABD683" s="90"/>
      <c r="ABE683" s="90"/>
      <c r="ABF683" s="90"/>
      <c r="ABG683" s="90"/>
      <c r="ABH683" s="90"/>
      <c r="ABI683" s="90"/>
      <c r="ABJ683" s="90"/>
      <c r="ABK683" s="90"/>
      <c r="ABL683" s="90"/>
      <c r="ABM683" s="90"/>
      <c r="ABN683" s="90"/>
      <c r="ABO683" s="90"/>
      <c r="ABP683" s="90"/>
      <c r="ABQ683" s="90"/>
      <c r="ABR683" s="90"/>
      <c r="ABS683" s="90"/>
      <c r="ABT683" s="90"/>
      <c r="ABU683" s="90"/>
      <c r="ABV683" s="90"/>
      <c r="ABW683" s="90"/>
      <c r="ABX683" s="90"/>
      <c r="ABY683" s="90"/>
      <c r="ABZ683" s="90"/>
      <c r="ACA683" s="90"/>
      <c r="ACB683" s="90"/>
      <c r="ACC683" s="90"/>
      <c r="ACD683" s="90"/>
      <c r="ACE683" s="90"/>
      <c r="ACF683" s="90"/>
      <c r="ACG683" s="90"/>
      <c r="ACH683" s="90"/>
      <c r="ACI683" s="90"/>
      <c r="ACJ683" s="90"/>
      <c r="ACK683" s="90"/>
      <c r="ACL683" s="90"/>
      <c r="ACM683" s="90"/>
      <c r="ACN683" s="90"/>
      <c r="ACO683" s="90"/>
      <c r="ACP683" s="90"/>
      <c r="ACQ683" s="90"/>
      <c r="ACR683" s="90"/>
      <c r="ACS683" s="90"/>
      <c r="ACT683" s="90"/>
      <c r="ACU683" s="90"/>
      <c r="ACV683" s="90"/>
      <c r="ACW683" s="90"/>
      <c r="ACX683" s="90"/>
      <c r="ACY683" s="90"/>
      <c r="ACZ683" s="90"/>
      <c r="ADA683" s="90"/>
      <c r="ADB683" s="90"/>
      <c r="ADC683" s="90"/>
      <c r="ADD683" s="90"/>
      <c r="ADE683" s="90"/>
      <c r="ADF683" s="90"/>
      <c r="ADG683" s="90"/>
      <c r="ADH683" s="90"/>
      <c r="ADI683" s="90"/>
      <c r="ADJ683" s="90"/>
      <c r="ADK683" s="90"/>
      <c r="ADL683" s="90"/>
      <c r="ADM683" s="90"/>
      <c r="ADN683" s="90"/>
      <c r="ADO683" s="90"/>
      <c r="ADP683" s="90"/>
      <c r="ADQ683" s="90"/>
      <c r="ADR683" s="90"/>
      <c r="ADS683" s="90"/>
      <c r="ADT683" s="90"/>
      <c r="ADU683" s="90"/>
      <c r="ADV683" s="90"/>
      <c r="ADW683" s="90"/>
      <c r="ADX683" s="90"/>
      <c r="ADY683" s="90"/>
      <c r="ADZ683" s="90"/>
      <c r="AEA683" s="90"/>
      <c r="AEB683" s="90"/>
      <c r="AEC683" s="90"/>
      <c r="AED683" s="90"/>
      <c r="AEE683" s="90"/>
      <c r="AEF683" s="90"/>
      <c r="AEG683" s="90"/>
      <c r="AEH683" s="90"/>
      <c r="AEI683" s="90"/>
      <c r="AEJ683" s="90"/>
      <c r="AEK683" s="90"/>
      <c r="AEL683" s="90"/>
      <c r="AEM683" s="90"/>
      <c r="AEN683" s="90"/>
      <c r="AEO683" s="90"/>
      <c r="AEP683" s="90"/>
      <c r="AEQ683" s="90"/>
      <c r="AER683" s="90"/>
      <c r="AES683" s="90"/>
      <c r="AET683" s="90"/>
      <c r="AEU683" s="90"/>
      <c r="AEV683" s="90"/>
      <c r="AEW683" s="90"/>
      <c r="AEX683" s="90"/>
      <c r="AEY683" s="90"/>
      <c r="AEZ683" s="90"/>
      <c r="AFA683" s="90"/>
      <c r="AFB683" s="90"/>
      <c r="AFC683" s="90"/>
      <c r="AFD683" s="90"/>
      <c r="AFE683" s="90"/>
      <c r="AFF683" s="90"/>
      <c r="AFG683" s="90"/>
      <c r="AFH683" s="90"/>
      <c r="AFI683" s="90"/>
      <c r="AFJ683" s="90"/>
      <c r="AFK683" s="90"/>
      <c r="AFL683" s="90"/>
      <c r="AFM683" s="90"/>
      <c r="AFN683" s="90"/>
      <c r="AFO683" s="90"/>
      <c r="AFP683" s="90"/>
      <c r="AFQ683" s="90"/>
      <c r="AFR683" s="90"/>
      <c r="AFS683" s="90"/>
      <c r="AFT683" s="90"/>
      <c r="AFU683" s="90"/>
      <c r="AFV683" s="90"/>
      <c r="AFW683" s="90"/>
      <c r="AFX683" s="90"/>
      <c r="AFY683" s="90"/>
      <c r="AFZ683" s="90"/>
      <c r="AGA683" s="90"/>
      <c r="AGB683" s="90"/>
      <c r="AGC683" s="90"/>
      <c r="AGD683" s="90"/>
      <c r="AGE683" s="90"/>
      <c r="AGF683" s="90"/>
      <c r="AGG683" s="90"/>
      <c r="AGH683" s="90"/>
      <c r="AGI683" s="90"/>
      <c r="AGJ683" s="90"/>
      <c r="AGK683" s="90"/>
      <c r="AGL683" s="90"/>
      <c r="AGM683" s="90"/>
      <c r="AGN683" s="90"/>
      <c r="AGO683" s="90"/>
      <c r="AGP683" s="90"/>
      <c r="AGQ683" s="90"/>
      <c r="AGR683" s="90"/>
      <c r="AGS683" s="90"/>
      <c r="AGT683" s="90"/>
      <c r="AGU683" s="90"/>
      <c r="AGV683" s="90"/>
      <c r="AGW683" s="90"/>
      <c r="AGX683" s="90"/>
      <c r="AGY683" s="90"/>
      <c r="AGZ683" s="90"/>
      <c r="AHA683" s="90"/>
      <c r="AHB683" s="90"/>
      <c r="AHC683" s="90"/>
      <c r="AHD683" s="90"/>
      <c r="AHE683" s="90"/>
      <c r="AHF683" s="90"/>
      <c r="AHG683" s="90"/>
      <c r="AHH683" s="90"/>
      <c r="AHI683" s="90"/>
      <c r="AHJ683" s="90"/>
      <c r="AHK683" s="90"/>
      <c r="AHL683" s="90"/>
      <c r="AHM683" s="90"/>
      <c r="AHN683" s="90"/>
      <c r="AHO683" s="90"/>
      <c r="AHP683" s="90"/>
      <c r="AHQ683" s="90"/>
      <c r="AHR683" s="90"/>
      <c r="AHS683" s="90"/>
      <c r="AHT683" s="90"/>
      <c r="AHU683" s="90"/>
      <c r="AHV683" s="90"/>
      <c r="AHW683" s="90"/>
      <c r="AHX683" s="90"/>
      <c r="AHY683" s="90"/>
      <c r="AHZ683" s="90"/>
      <c r="AIA683" s="90"/>
      <c r="AIB683" s="90"/>
      <c r="AIC683" s="90"/>
      <c r="AID683" s="90"/>
      <c r="AIE683" s="90"/>
      <c r="AIF683" s="90"/>
      <c r="AIG683" s="90"/>
      <c r="AIH683" s="90"/>
      <c r="AII683" s="90"/>
      <c r="AIJ683" s="90"/>
      <c r="AIK683" s="90"/>
      <c r="AIL683" s="90"/>
      <c r="AIM683" s="90"/>
      <c r="AIN683" s="90"/>
      <c r="AIO683" s="90"/>
      <c r="AIP683" s="90"/>
      <c r="AIQ683" s="90"/>
      <c r="AIR683" s="90"/>
      <c r="AIS683" s="90"/>
      <c r="AIT683" s="90"/>
      <c r="AIU683" s="90"/>
      <c r="AIV683" s="90"/>
      <c r="AIW683" s="90"/>
      <c r="AIX683" s="90"/>
      <c r="AIY683" s="90"/>
      <c r="AIZ683" s="90"/>
      <c r="AJA683" s="90"/>
      <c r="AJB683" s="90"/>
      <c r="AJC683" s="90"/>
      <c r="AJD683" s="90"/>
      <c r="AJE683" s="90"/>
      <c r="AJF683" s="90"/>
      <c r="AJG683" s="90"/>
      <c r="AJH683" s="90"/>
      <c r="AJI683" s="90"/>
      <c r="AJJ683" s="90"/>
      <c r="AJK683" s="90"/>
      <c r="AJL683" s="90"/>
      <c r="AJM683" s="90"/>
      <c r="AJN683" s="90"/>
      <c r="AJO683" s="90"/>
      <c r="AJP683" s="90"/>
      <c r="AJQ683" s="90"/>
      <c r="AJR683" s="90"/>
      <c r="AJS683" s="90"/>
      <c r="AJT683" s="90"/>
      <c r="AJU683" s="90"/>
      <c r="AJV683" s="90"/>
      <c r="AJW683" s="90"/>
      <c r="AJX683" s="90"/>
      <c r="AJY683" s="90"/>
      <c r="AJZ683" s="90"/>
      <c r="AKA683" s="90"/>
      <c r="AKB683" s="90"/>
      <c r="AKC683" s="90"/>
      <c r="AKD683" s="90"/>
      <c r="AKE683" s="90"/>
      <c r="AKF683" s="90"/>
      <c r="AKG683" s="90"/>
      <c r="AKH683" s="90"/>
      <c r="AKI683" s="90"/>
      <c r="AKJ683" s="90"/>
      <c r="AKK683" s="90"/>
      <c r="AKL683" s="90"/>
      <c r="AKM683" s="90"/>
      <c r="AKN683" s="90"/>
      <c r="AKO683" s="90"/>
      <c r="AKP683" s="90"/>
      <c r="AKQ683" s="90"/>
      <c r="AKR683" s="90"/>
      <c r="AKS683" s="90"/>
      <c r="AKT683" s="90"/>
      <c r="AKU683" s="90"/>
      <c r="AKV683" s="90"/>
      <c r="AKW683" s="90"/>
      <c r="AKX683" s="90"/>
      <c r="AKY683" s="90"/>
      <c r="AKZ683" s="90"/>
      <c r="ALA683" s="90"/>
      <c r="ALB683" s="90"/>
      <c r="ALC683" s="90"/>
      <c r="ALD683" s="90"/>
      <c r="ALE683" s="90"/>
      <c r="ALF683" s="90"/>
      <c r="ALG683" s="90"/>
      <c r="ALH683" s="90"/>
      <c r="ALI683" s="90"/>
      <c r="ALJ683" s="90"/>
      <c r="ALK683" s="90"/>
      <c r="ALL683" s="90"/>
      <c r="ALM683" s="90"/>
      <c r="ALN683" s="90"/>
      <c r="ALO683" s="90"/>
      <c r="ALP683" s="90"/>
      <c r="ALQ683" s="90"/>
      <c r="ALR683" s="90"/>
      <c r="ALS683" s="90"/>
      <c r="ALT683" s="90"/>
      <c r="ALU683" s="90"/>
      <c r="ALV683" s="90"/>
      <c r="ALW683" s="90"/>
      <c r="ALX683" s="90"/>
      <c r="ALY683" s="90"/>
      <c r="ALZ683" s="90"/>
      <c r="AMA683" s="90"/>
      <c r="AMB683" s="90"/>
      <c r="AMC683" s="90"/>
      <c r="AMD683" s="90"/>
      <c r="AME683" s="90"/>
      <c r="AMF683" s="90"/>
      <c r="AMG683" s="90"/>
      <c r="AMH683" s="90"/>
    </row>
    <row r="684" spans="1:1022" ht="74.099999999999994" customHeight="1">
      <c r="A684" s="533">
        <v>176</v>
      </c>
      <c r="B684" s="530"/>
      <c r="C684" s="367"/>
      <c r="D684" s="367" t="s">
        <v>81</v>
      </c>
      <c r="E684" s="367" t="s">
        <v>82</v>
      </c>
      <c r="F684" s="427"/>
      <c r="G684" s="367"/>
      <c r="H684" s="368"/>
      <c r="I684" s="468"/>
      <c r="J684" s="136" t="s">
        <v>735</v>
      </c>
      <c r="K684" s="119" t="s">
        <v>2810</v>
      </c>
      <c r="L684" s="468"/>
      <c r="M684" s="425"/>
      <c r="N684" s="477"/>
      <c r="O684" s="369"/>
      <c r="P684" s="391"/>
      <c r="Q684" s="385"/>
      <c r="R684" s="393"/>
      <c r="S684" s="394"/>
      <c r="T684" s="385"/>
      <c r="U684" s="404"/>
      <c r="V684" s="136" t="s">
        <v>112</v>
      </c>
      <c r="W684" s="208" t="s">
        <v>2811</v>
      </c>
      <c r="X684" s="117" t="s">
        <v>2812</v>
      </c>
      <c r="Y684" s="117" t="s">
        <v>1524</v>
      </c>
      <c r="Z684" s="119" t="s">
        <v>95</v>
      </c>
      <c r="AA684" s="120" t="str">
        <f t="shared" si="859"/>
        <v>Probabilidad</v>
      </c>
      <c r="AB684" s="121" t="s">
        <v>727</v>
      </c>
      <c r="AC684" s="121" t="s">
        <v>728</v>
      </c>
      <c r="AD684" s="122" t="str">
        <f t="shared" si="857"/>
        <v>40%</v>
      </c>
      <c r="AE684" s="121" t="s">
        <v>954</v>
      </c>
      <c r="AF684" s="121" t="s">
        <v>730</v>
      </c>
      <c r="AG684" s="121" t="s">
        <v>731</v>
      </c>
      <c r="AH684" s="123">
        <f>IFERROR(IF(AND(AA683="Probabilidad",AA684="Probabilidad"),(AI683-(+AI683*AD684)),IF(AND(AA684="Probabilidad",AA683="Impacto"),(AI683-(+AI683*AD684)),IF(AA684="Impacto",AI683,""))),"")</f>
        <v>0.216</v>
      </c>
      <c r="AI684" s="122">
        <f t="shared" si="858"/>
        <v>0.216</v>
      </c>
      <c r="AJ684" s="387"/>
      <c r="AK684" s="388"/>
      <c r="AL684" s="124">
        <f t="shared" si="885"/>
        <v>0.6</v>
      </c>
      <c r="AM684" s="389"/>
      <c r="AN684" s="388"/>
      <c r="AO684" s="384"/>
      <c r="AP684" s="367"/>
      <c r="AQ684" s="120" t="s">
        <v>118</v>
      </c>
      <c r="AR684" s="135" t="s">
        <v>94</v>
      </c>
      <c r="AS684" s="119" t="s">
        <v>94</v>
      </c>
      <c r="AT684" s="119" t="s">
        <v>94</v>
      </c>
      <c r="AU684" s="119" t="s">
        <v>94</v>
      </c>
      <c r="AV684" s="459"/>
      <c r="AW684" s="142" t="s">
        <v>112</v>
      </c>
      <c r="AX684" s="253" t="s">
        <v>2866</v>
      </c>
      <c r="AY684" s="271" t="s">
        <v>3147</v>
      </c>
      <c r="AZ684" s="271" t="s">
        <v>3148</v>
      </c>
      <c r="BA684" s="143" t="s">
        <v>118</v>
      </c>
      <c r="BB684" s="258"/>
      <c r="BC684" s="258" t="s">
        <v>94</v>
      </c>
      <c r="BD684" s="258" t="s">
        <v>94</v>
      </c>
      <c r="BE684" s="373"/>
      <c r="BF684" s="373"/>
      <c r="BG684" s="373"/>
      <c r="BH684" s="131"/>
    </row>
    <row r="685" spans="1:1022" ht="45" customHeight="1">
      <c r="A685" s="533">
        <v>176</v>
      </c>
      <c r="B685" s="530"/>
      <c r="C685" s="367"/>
      <c r="D685" s="367" t="s">
        <v>81</v>
      </c>
      <c r="E685" s="367" t="s">
        <v>82</v>
      </c>
      <c r="F685" s="427"/>
      <c r="G685" s="367"/>
      <c r="H685" s="368"/>
      <c r="I685" s="468"/>
      <c r="J685" s="136" t="s">
        <v>741</v>
      </c>
      <c r="K685" s="209" t="s">
        <v>2813</v>
      </c>
      <c r="L685" s="468"/>
      <c r="M685" s="425"/>
      <c r="N685" s="477"/>
      <c r="O685" s="369"/>
      <c r="P685" s="391"/>
      <c r="Q685" s="385"/>
      <c r="R685" s="393"/>
      <c r="S685" s="394"/>
      <c r="T685" s="385"/>
      <c r="U685" s="404"/>
      <c r="V685" s="136" t="s">
        <v>124</v>
      </c>
      <c r="W685" s="116" t="s">
        <v>2814</v>
      </c>
      <c r="X685" s="117" t="s">
        <v>2815</v>
      </c>
      <c r="Y685" s="117" t="s">
        <v>1364</v>
      </c>
      <c r="Z685" s="119" t="s">
        <v>95</v>
      </c>
      <c r="AA685" s="120" t="str">
        <f t="shared" si="859"/>
        <v>Probabilidad</v>
      </c>
      <c r="AB685" s="121" t="s">
        <v>727</v>
      </c>
      <c r="AC685" s="121" t="s">
        <v>728</v>
      </c>
      <c r="AD685" s="122" t="str">
        <f t="shared" si="857"/>
        <v>40%</v>
      </c>
      <c r="AE685" s="121" t="s">
        <v>954</v>
      </c>
      <c r="AF685" s="121" t="s">
        <v>730</v>
      </c>
      <c r="AG685" s="121" t="s">
        <v>731</v>
      </c>
      <c r="AH685" s="123">
        <f t="shared" ref="AH685:AH689" si="940">IFERROR(IF(AND(AA684="Probabilidad",AA685="Probabilidad"),(AI684-(+AI684*AD685)),IF(AND(AA685="Probabilidad",AA684="Impacto"),(AI684-(+AI684*AD685)),IF(AA685="Impacto",AI684,""))),"")</f>
        <v>0.12959999999999999</v>
      </c>
      <c r="AI685" s="122">
        <f t="shared" si="858"/>
        <v>0.12959999999999999</v>
      </c>
      <c r="AJ685" s="387"/>
      <c r="AK685" s="388"/>
      <c r="AL685" s="124">
        <f t="shared" si="885"/>
        <v>0.6</v>
      </c>
      <c r="AM685" s="389"/>
      <c r="AN685" s="388"/>
      <c r="AO685" s="384"/>
      <c r="AP685" s="367"/>
      <c r="AQ685" s="120" t="s">
        <v>128</v>
      </c>
      <c r="AR685" s="119" t="s">
        <v>2816</v>
      </c>
      <c r="AS685" s="119" t="s">
        <v>95</v>
      </c>
      <c r="AT685" s="119" t="s">
        <v>1390</v>
      </c>
      <c r="AU685" s="127" t="s">
        <v>733</v>
      </c>
      <c r="AV685" s="459"/>
      <c r="AW685" s="142" t="s">
        <v>124</v>
      </c>
      <c r="AX685" s="253" t="s">
        <v>2866</v>
      </c>
      <c r="AY685" s="271" t="s">
        <v>3149</v>
      </c>
      <c r="AZ685" s="271" t="s">
        <v>3150</v>
      </c>
      <c r="BA685" s="143" t="s">
        <v>128</v>
      </c>
      <c r="BB685" s="253" t="s">
        <v>2866</v>
      </c>
      <c r="BC685" s="271" t="s">
        <v>3238</v>
      </c>
      <c r="BD685" s="271" t="s">
        <v>3239</v>
      </c>
      <c r="BE685" s="373"/>
      <c r="BF685" s="373"/>
      <c r="BG685" s="373"/>
      <c r="BH685" s="131"/>
    </row>
    <row r="686" spans="1:1022" ht="30" customHeight="1">
      <c r="A686" s="533">
        <v>176</v>
      </c>
      <c r="B686" s="530"/>
      <c r="C686" s="367"/>
      <c r="D686" s="367" t="s">
        <v>81</v>
      </c>
      <c r="E686" s="367" t="s">
        <v>82</v>
      </c>
      <c r="F686" s="427"/>
      <c r="G686" s="367"/>
      <c r="H686" s="368"/>
      <c r="I686" s="468"/>
      <c r="J686" s="136" t="s">
        <v>749</v>
      </c>
      <c r="K686" s="119" t="s">
        <v>2817</v>
      </c>
      <c r="L686" s="468"/>
      <c r="M686" s="425"/>
      <c r="N686" s="477"/>
      <c r="O686" s="369"/>
      <c r="P686" s="391"/>
      <c r="Q686" s="385"/>
      <c r="R686" s="393"/>
      <c r="S686" s="394"/>
      <c r="T686" s="385"/>
      <c r="U686" s="404"/>
      <c r="V686" s="136" t="s">
        <v>131</v>
      </c>
      <c r="W686" s="116" t="s">
        <v>2818</v>
      </c>
      <c r="X686" s="117" t="s">
        <v>2819</v>
      </c>
      <c r="Y686" s="117" t="s">
        <v>1524</v>
      </c>
      <c r="Z686" s="119" t="s">
        <v>95</v>
      </c>
      <c r="AA686" s="120" t="str">
        <f t="shared" si="859"/>
        <v>Probabilidad</v>
      </c>
      <c r="AB686" s="121" t="s">
        <v>740</v>
      </c>
      <c r="AC686" s="121" t="s">
        <v>728</v>
      </c>
      <c r="AD686" s="122" t="str">
        <f t="shared" si="857"/>
        <v>30%</v>
      </c>
      <c r="AE686" s="121" t="s">
        <v>729</v>
      </c>
      <c r="AF686" s="121" t="s">
        <v>730</v>
      </c>
      <c r="AG686" s="121" t="s">
        <v>731</v>
      </c>
      <c r="AH686" s="123">
        <f t="shared" si="940"/>
        <v>9.0719999999999995E-2</v>
      </c>
      <c r="AI686" s="122">
        <f t="shared" si="858"/>
        <v>9.0719999999999995E-2</v>
      </c>
      <c r="AJ686" s="387"/>
      <c r="AK686" s="388"/>
      <c r="AL686" s="124">
        <f t="shared" si="885"/>
        <v>0.6</v>
      </c>
      <c r="AM686" s="389"/>
      <c r="AN686" s="388"/>
      <c r="AO686" s="384"/>
      <c r="AP686" s="367"/>
      <c r="AQ686" s="120" t="s">
        <v>136</v>
      </c>
      <c r="AR686" s="119" t="s">
        <v>2820</v>
      </c>
      <c r="AS686" s="119" t="s">
        <v>95</v>
      </c>
      <c r="AT686" s="119" t="s">
        <v>1390</v>
      </c>
      <c r="AU686" s="127" t="s">
        <v>733</v>
      </c>
      <c r="AV686" s="459"/>
      <c r="AW686" s="142" t="s">
        <v>131</v>
      </c>
      <c r="AX686" s="253" t="s">
        <v>2866</v>
      </c>
      <c r="AY686" s="271" t="s">
        <v>3151</v>
      </c>
      <c r="AZ686" s="271" t="s">
        <v>3152</v>
      </c>
      <c r="BA686" s="143" t="s">
        <v>136</v>
      </c>
      <c r="BB686" s="253" t="s">
        <v>2866</v>
      </c>
      <c r="BC686" s="271" t="s">
        <v>3240</v>
      </c>
      <c r="BD686" s="271" t="s">
        <v>3241</v>
      </c>
      <c r="BE686" s="373"/>
      <c r="BF686" s="373"/>
      <c r="BG686" s="373"/>
      <c r="BH686" s="131"/>
    </row>
    <row r="687" spans="1:1022" ht="50.25" customHeight="1">
      <c r="A687" s="533">
        <v>176</v>
      </c>
      <c r="B687" s="530"/>
      <c r="C687" s="367"/>
      <c r="D687" s="367" t="s">
        <v>81</v>
      </c>
      <c r="E687" s="367" t="s">
        <v>82</v>
      </c>
      <c r="F687" s="427"/>
      <c r="G687" s="367"/>
      <c r="H687" s="368"/>
      <c r="I687" s="468"/>
      <c r="J687" s="136" t="s">
        <v>756</v>
      </c>
      <c r="K687" s="119" t="s">
        <v>2821</v>
      </c>
      <c r="L687" s="468"/>
      <c r="M687" s="425"/>
      <c r="N687" s="477"/>
      <c r="O687" s="369"/>
      <c r="P687" s="391"/>
      <c r="Q687" s="385"/>
      <c r="R687" s="393"/>
      <c r="S687" s="394"/>
      <c r="T687" s="385"/>
      <c r="U687" s="404"/>
      <c r="V687" s="136" t="s">
        <v>139</v>
      </c>
      <c r="W687" s="116" t="s">
        <v>2822</v>
      </c>
      <c r="X687" s="117" t="s">
        <v>2823</v>
      </c>
      <c r="Y687" s="117" t="s">
        <v>1524</v>
      </c>
      <c r="Z687" s="119" t="s">
        <v>95</v>
      </c>
      <c r="AA687" s="120" t="str">
        <f t="shared" si="859"/>
        <v>Probabilidad</v>
      </c>
      <c r="AB687" s="121" t="s">
        <v>740</v>
      </c>
      <c r="AC687" s="121" t="s">
        <v>728</v>
      </c>
      <c r="AD687" s="122" t="str">
        <f t="shared" si="857"/>
        <v>30%</v>
      </c>
      <c r="AE687" s="121" t="s">
        <v>729</v>
      </c>
      <c r="AF687" s="121" t="s">
        <v>730</v>
      </c>
      <c r="AG687" s="121" t="s">
        <v>731</v>
      </c>
      <c r="AH687" s="123">
        <f t="shared" si="940"/>
        <v>6.3504000000000005E-2</v>
      </c>
      <c r="AI687" s="122">
        <f t="shared" si="858"/>
        <v>6.3504000000000005E-2</v>
      </c>
      <c r="AJ687" s="387"/>
      <c r="AK687" s="388"/>
      <c r="AL687" s="124">
        <f t="shared" si="885"/>
        <v>0.6</v>
      </c>
      <c r="AM687" s="389"/>
      <c r="AN687" s="388"/>
      <c r="AO687" s="384"/>
      <c r="AP687" s="367"/>
      <c r="AQ687" s="120" t="s">
        <v>145</v>
      </c>
      <c r="AR687" s="119" t="s">
        <v>2824</v>
      </c>
      <c r="AS687" s="119" t="s">
        <v>95</v>
      </c>
      <c r="AT687" s="119" t="s">
        <v>2808</v>
      </c>
      <c r="AU687" s="127" t="s">
        <v>733</v>
      </c>
      <c r="AV687" s="459"/>
      <c r="AW687" s="142" t="s">
        <v>139</v>
      </c>
      <c r="AX687" s="253" t="s">
        <v>2866</v>
      </c>
      <c r="AY687" s="271" t="s">
        <v>3153</v>
      </c>
      <c r="AZ687" s="271" t="s">
        <v>3154</v>
      </c>
      <c r="BA687" s="143" t="s">
        <v>145</v>
      </c>
      <c r="BB687" s="253" t="s">
        <v>2866</v>
      </c>
      <c r="BC687" s="271" t="s">
        <v>3242</v>
      </c>
      <c r="BD687" s="271" t="s">
        <v>3243</v>
      </c>
      <c r="BE687" s="373"/>
      <c r="BF687" s="373"/>
      <c r="BG687" s="373"/>
      <c r="BH687" s="131"/>
    </row>
    <row r="688" spans="1:1022" ht="48.75" customHeight="1">
      <c r="A688" s="533">
        <v>176</v>
      </c>
      <c r="B688" s="530"/>
      <c r="C688" s="367"/>
      <c r="D688" s="367" t="s">
        <v>81</v>
      </c>
      <c r="E688" s="367" t="s">
        <v>82</v>
      </c>
      <c r="F688" s="427"/>
      <c r="G688" s="367"/>
      <c r="H688" s="368"/>
      <c r="I688" s="468"/>
      <c r="J688" s="136" t="s">
        <v>757</v>
      </c>
      <c r="K688" s="119" t="s">
        <v>2825</v>
      </c>
      <c r="L688" s="468"/>
      <c r="M688" s="425"/>
      <c r="N688" s="477"/>
      <c r="O688" s="369"/>
      <c r="P688" s="391"/>
      <c r="Q688" s="385"/>
      <c r="R688" s="393"/>
      <c r="S688" s="394"/>
      <c r="T688" s="385"/>
      <c r="U688" s="404"/>
      <c r="V688" s="136" t="s">
        <v>150</v>
      </c>
      <c r="W688" s="208" t="s">
        <v>2826</v>
      </c>
      <c r="X688" s="117" t="s">
        <v>2827</v>
      </c>
      <c r="Y688" s="117" t="s">
        <v>2828</v>
      </c>
      <c r="Z688" s="119" t="s">
        <v>95</v>
      </c>
      <c r="AA688" s="120" t="str">
        <f t="shared" si="859"/>
        <v>Probabilidad</v>
      </c>
      <c r="AB688" s="121" t="s">
        <v>727</v>
      </c>
      <c r="AC688" s="121" t="s">
        <v>728</v>
      </c>
      <c r="AD688" s="122" t="str">
        <f t="shared" ref="AD688:AD751" si="941">IF(AND(AB688="Preventivo",AC688="Automático"),"50%",IF(AND(AB688="Preventivo",AC688="Manual"),"40%",IF(AND(AB688="Detectivo",AC688="Automático"),"40%",IF(AND(AB688="Detectivo",AC688="Manual"),"30%",IF(AND(AB688="Correctivo",AC688="Automático"),"35%",IF(AND(AB688="Correctivo",AC688="Manual"),"25%",""))))))</f>
        <v>40%</v>
      </c>
      <c r="AE688" s="121" t="s">
        <v>729</v>
      </c>
      <c r="AF688" s="121" t="s">
        <v>730</v>
      </c>
      <c r="AG688" s="121" t="s">
        <v>731</v>
      </c>
      <c r="AH688" s="123">
        <f t="shared" si="940"/>
        <v>3.8102400000000002E-2</v>
      </c>
      <c r="AI688" s="122">
        <f t="shared" ref="AI688:AI751" si="942">AH688</f>
        <v>3.8102400000000002E-2</v>
      </c>
      <c r="AJ688" s="387"/>
      <c r="AK688" s="388"/>
      <c r="AL688" s="124">
        <f t="shared" si="885"/>
        <v>0.6</v>
      </c>
      <c r="AM688" s="389"/>
      <c r="AN688" s="388"/>
      <c r="AO688" s="384"/>
      <c r="AP688" s="367"/>
      <c r="AQ688" s="120" t="s">
        <v>155</v>
      </c>
      <c r="AR688" s="119" t="s">
        <v>2829</v>
      </c>
      <c r="AS688" s="119" t="s">
        <v>95</v>
      </c>
      <c r="AT688" s="119" t="s">
        <v>541</v>
      </c>
      <c r="AU688" s="127" t="s">
        <v>733</v>
      </c>
      <c r="AV688" s="459"/>
      <c r="AW688" s="142" t="s">
        <v>150</v>
      </c>
      <c r="AX688" s="253" t="s">
        <v>2866</v>
      </c>
      <c r="AY688" s="271" t="s">
        <v>3155</v>
      </c>
      <c r="AZ688" s="271" t="s">
        <v>3156</v>
      </c>
      <c r="BA688" s="143" t="s">
        <v>155</v>
      </c>
      <c r="BB688" s="253" t="s">
        <v>2866</v>
      </c>
      <c r="BC688" s="271" t="s">
        <v>3244</v>
      </c>
      <c r="BD688" s="271" t="s">
        <v>3245</v>
      </c>
      <c r="BE688" s="373"/>
      <c r="BF688" s="373"/>
      <c r="BG688" s="373"/>
      <c r="BH688" s="131"/>
    </row>
    <row r="689" spans="1:1022" ht="40.5" customHeight="1">
      <c r="A689" s="533">
        <v>176</v>
      </c>
      <c r="B689" s="530"/>
      <c r="C689" s="367"/>
      <c r="D689" s="367" t="s">
        <v>81</v>
      </c>
      <c r="E689" s="367" t="s">
        <v>82</v>
      </c>
      <c r="F689" s="427"/>
      <c r="G689" s="367"/>
      <c r="H689" s="368"/>
      <c r="I689" s="468"/>
      <c r="J689" s="136" t="s">
        <v>758</v>
      </c>
      <c r="K689" s="119" t="s">
        <v>2830</v>
      </c>
      <c r="L689" s="468"/>
      <c r="M689" s="425"/>
      <c r="N689" s="477"/>
      <c r="O689" s="369"/>
      <c r="P689" s="392"/>
      <c r="Q689" s="385"/>
      <c r="R689" s="393"/>
      <c r="S689" s="394"/>
      <c r="T689" s="385"/>
      <c r="U689" s="405"/>
      <c r="V689" s="136" t="s">
        <v>161</v>
      </c>
      <c r="W689" s="116" t="s">
        <v>2831</v>
      </c>
      <c r="X689" s="117" t="s">
        <v>2832</v>
      </c>
      <c r="Y689" s="117" t="s">
        <v>1524</v>
      </c>
      <c r="Z689" s="119" t="s">
        <v>95</v>
      </c>
      <c r="AA689" s="120" t="str">
        <f t="shared" ref="AA689:AA752" si="943">IF(OR(AB689="Preventivo",AB689="Detectivo"),"Probabilidad",IF(AB689="Correctivo","Impacto",""))</f>
        <v>Probabilidad</v>
      </c>
      <c r="AB689" s="121" t="s">
        <v>727</v>
      </c>
      <c r="AC689" s="121" t="s">
        <v>728</v>
      </c>
      <c r="AD689" s="122" t="str">
        <f t="shared" si="941"/>
        <v>40%</v>
      </c>
      <c r="AE689" s="121" t="s">
        <v>729</v>
      </c>
      <c r="AF689" s="121" t="s">
        <v>730</v>
      </c>
      <c r="AG689" s="121" t="s">
        <v>731</v>
      </c>
      <c r="AH689" s="123">
        <f t="shared" si="940"/>
        <v>2.286144E-2</v>
      </c>
      <c r="AI689" s="122">
        <f t="shared" si="942"/>
        <v>2.286144E-2</v>
      </c>
      <c r="AJ689" s="387"/>
      <c r="AK689" s="388"/>
      <c r="AL689" s="124">
        <f t="shared" si="885"/>
        <v>0.6</v>
      </c>
      <c r="AM689" s="389"/>
      <c r="AN689" s="388"/>
      <c r="AO689" s="384"/>
      <c r="AP689" s="367"/>
      <c r="AQ689" s="120" t="s">
        <v>162</v>
      </c>
      <c r="AR689" s="119" t="s">
        <v>94</v>
      </c>
      <c r="AS689" s="119" t="s">
        <v>94</v>
      </c>
      <c r="AT689" s="119" t="s">
        <v>94</v>
      </c>
      <c r="AU689" s="119" t="s">
        <v>94</v>
      </c>
      <c r="AV689" s="460"/>
      <c r="AW689" s="142" t="s">
        <v>161</v>
      </c>
      <c r="AX689" s="253" t="s">
        <v>2866</v>
      </c>
      <c r="AY689" s="271" t="s">
        <v>3157</v>
      </c>
      <c r="AZ689" s="271" t="s">
        <v>3158</v>
      </c>
      <c r="BA689" s="143" t="s">
        <v>162</v>
      </c>
      <c r="BB689" s="258"/>
      <c r="BC689" s="258" t="s">
        <v>94</v>
      </c>
      <c r="BD689" s="258" t="s">
        <v>94</v>
      </c>
      <c r="BE689" s="373"/>
      <c r="BF689" s="373"/>
      <c r="BG689" s="373"/>
      <c r="BH689" s="131"/>
    </row>
    <row r="690" spans="1:1022" s="144" customFormat="1" ht="81.75" customHeight="1">
      <c r="A690" s="533">
        <v>189</v>
      </c>
      <c r="B690" s="530" t="s">
        <v>712</v>
      </c>
      <c r="C690" s="367" t="s">
        <v>713</v>
      </c>
      <c r="D690" s="530" t="s">
        <v>185</v>
      </c>
      <c r="E690" s="530" t="s">
        <v>186</v>
      </c>
      <c r="F690" s="427" t="s">
        <v>1190</v>
      </c>
      <c r="G690" s="424" t="s">
        <v>2833</v>
      </c>
      <c r="H690" s="368" t="str">
        <f>IF(B690="Seguridad_Información","Posibilidad de "&amp;C690&amp;"con "&amp;M690&amp;" "&amp;"por"&amp;" "&amp;I690&amp;" "&amp;"debido a"&amp;" "&amp;L690,"Posibilidad de"&amp;" "&amp;M690&amp;" "&amp;"por"&amp;" "&amp;I690&amp;" debido a"&amp;" "&amp;L690)</f>
        <v>Posibilidad de Afectación Económica por el incremento del valor que se debe pagar por concepto de sentencias ejecutoriadas, conciliaciones o laudos arbitrales debido a demoras en su liquidación y pago</v>
      </c>
      <c r="I690" s="425" t="s">
        <v>2834</v>
      </c>
      <c r="J690" s="136" t="s">
        <v>717</v>
      </c>
      <c r="K690" s="137" t="s">
        <v>2835</v>
      </c>
      <c r="L690" s="425" t="s">
        <v>2836</v>
      </c>
      <c r="M690" s="425" t="s">
        <v>720</v>
      </c>
      <c r="N690" s="426" t="s">
        <v>2837</v>
      </c>
      <c r="O690" s="369" t="s">
        <v>1080</v>
      </c>
      <c r="P690" s="390" t="str">
        <f>IF(OR($O690=[3]Tabla_Probabilidad!$D$30,$O690=[3]Tabla_Probabilidad!$D$32,$O690=[3]Tabla_Probabilidad!$J$32),"Muy Baja",IF(OR($O690=[3]Tabla_Probabilidad!$E$30,$O690=[3]Tabla_Probabilidad!$E$32,$O690=[3]Tabla_Probabilidad!$K$32),"Baja",IF(OR($O690=[3]Tabla_Probabilidad!$F$30,$O690=[3]Tabla_Probabilidad!$F$32,$O690=[3]Tabla_Probabilidad!$L$32),"Media",IF(OR($O690=[3]Tabla_Probabilidad!$G$30,$O690=[3]Tabla_Probabilidad!$G$32,$O690=[3]Tabla_Probabilidad!$M$32),"Alta",IF(OR($O690=[3]Tabla_Probabilidad!$H$30,$O690=[3]Tabla_Probabilidad!$H$32,$O690=[3]Tabla_Probabilidad!$N$32),"Muy Alta","")))))</f>
        <v>Baja</v>
      </c>
      <c r="Q690" s="385">
        <f t="shared" ref="Q690" si="944">IF(P690="","",IF(P690="Muy Baja",0.2,IF(P690="Baja",0.4,IF(P690="Media",0.6,IF(P690="Alta",0.8,IF(P690="Muy Alta",1,))))))</f>
        <v>0.4</v>
      </c>
      <c r="R690" s="393" t="s">
        <v>787</v>
      </c>
      <c r="S690" s="394" t="str">
        <f>IF(OR($R690=[3]Tabla_Impacto!$D$24,$R690=[3]Tabla_Impacto!$D$27,$R690=[3]Tabla_Impacto!$J$24,$R690=[3]Tabla_Impacto!$P$26,$R690=[3]Tabla_Impacto!$V$26,$R690=[3]Tabla_Impacto!$AB$26),"Leve",IF(OR($R690=[3]Tabla_Impacto!$E$24,$R690=[3]Tabla_Impacto!$E$27,$R690=[3]Tabla_Impacto!$K$24,$R690=[3]Tabla_Impacto!$Q$26,$R690=[3]Tabla_Impacto!$W$26,$R690=[3]Tabla_Impacto!$AC$26),"Menor",IF(OR($R690=[3]Tabla_Impacto!$F$24,$R690=[3]Tabla_Impacto!$F$27,$R690=[3]Tabla_Impacto!$L$24,$R690=[3]Tabla_Impacto!$R$26,$R690=[3]Tabla_Impacto!$X$26,$R690=[3]Tabla_Impacto!$AD$26),"Moderado",IF(OR($R690=[3]Tabla_Impacto!$G$24,$R690=[3]Tabla_Impacto!$G$27,$R690=[3]Tabla_Impacto!$M$24,$R690=[3]Tabla_Impacto!$S$26,$R690=[3]Tabla_Impacto!$Y$26,$R690=[3]Tabla_Impacto!$AE$26),"Mayor",IF(OR($R690=[3]Tabla_Impacto!$H$24,$R690=[3]Tabla_Impacto!$H$27,$R690=[3]Tabla_Impacto!$N$24,$R690=[3]Tabla_Impacto!$T$26,$R690=[3]Tabla_Impacto!$Z$26,$R690=[3]Tabla_Impacto!$AF$26),"Catastrófico","")))))</f>
        <v>Catastrófico</v>
      </c>
      <c r="T690" s="385">
        <f t="shared" ref="T690" si="945">IF(S690="","",IF(S690="Leve",0.2,IF(S690="Menor",0.4,IF(S690="Moderado",0.6,IF(S690="Mayor",0.8,IF(S690="Catastrófico",1,))))))</f>
        <v>1</v>
      </c>
      <c r="U690" s="386" t="str">
        <f t="shared" ref="U690" si="946">IF(OR(AND(P690="Muy Baja",S690="Leve"),AND(P690="Muy Baja",S690="Menor"),AND(P690="Baja",S690="Leve")),"Bajo",IF(OR(AND(P690="Muy baja",S690="Moderado"),AND(P690="Baja",S690="Menor"),AND(P690="Baja",S690="Moderado"),AND(P690="Media",S690="Leve"),AND(P690="Media",S690="Menor"),AND(P690="Media",S690="Moderado"),AND(P690="Alta",S690="Leve"),AND(P690="Alta",S690="Menor")),"Moderado",IF(OR(AND(P690="Muy Baja",S690="Mayor"),AND(P690="Baja",S690="Mayor"),AND(P690="Media",S690="Mayor"),AND(P690="Alta",S690="Moderado"),AND(P690="Alta",S690="Mayor"),AND(P690="Muy Alta",S690="Leve"),AND(P690="Muy Alta",S690="Menor"),AND(P690="Muy Alta",S690="Moderado"),AND(P690="Muy Alta",S690="Mayor")),"Alto",IF(OR(AND(P690="Muy Baja",S690="Catastrófico"),AND(P690="Baja",S690="Catastrófico"),AND(P690="Media",S690="Catastrófico"),AND(P690="Alta",S690="Catastrófico"),AND(P690="Muy Alta",S690="Catastrófico")),"Extremo",""))))</f>
        <v>Extremo</v>
      </c>
      <c r="V690" s="136" t="s">
        <v>91</v>
      </c>
      <c r="W690" s="116" t="s">
        <v>2838</v>
      </c>
      <c r="X690" s="117" t="s">
        <v>2839</v>
      </c>
      <c r="Y690" s="118" t="s">
        <v>2840</v>
      </c>
      <c r="Z690" s="135" t="s">
        <v>195</v>
      </c>
      <c r="AA690" s="120" t="str">
        <f t="shared" si="943"/>
        <v>Probabilidad</v>
      </c>
      <c r="AB690" s="121" t="s">
        <v>727</v>
      </c>
      <c r="AC690" s="121" t="s">
        <v>728</v>
      </c>
      <c r="AD690" s="122" t="str">
        <f t="shared" si="941"/>
        <v>40%</v>
      </c>
      <c r="AE690" s="121" t="s">
        <v>729</v>
      </c>
      <c r="AF690" s="121" t="s">
        <v>730</v>
      </c>
      <c r="AG690" s="121" t="s">
        <v>731</v>
      </c>
      <c r="AH690" s="123">
        <f>IFERROR(IF(AA690="Probabilidad",(Q690-(+Q690*AD690)),IF(AA690="Impacto",Q690,"")),"")</f>
        <v>0.24</v>
      </c>
      <c r="AI690" s="122">
        <f t="shared" si="942"/>
        <v>0.24</v>
      </c>
      <c r="AJ690" s="387" t="str">
        <f t="shared" ref="AJ690" si="947">IFERROR(IF(AK690="","",IF(AK690&lt;=0.2,"Muy Baja",IF(AK690&lt;=0.4,"Baja",IF(AK690&lt;=0.6,"Media",IF(AK690&lt;=0.8,"Alta","Muy Alta"))))),"")</f>
        <v>Muy Baja</v>
      </c>
      <c r="AK690" s="388">
        <f t="shared" ref="AK690" si="948">IFERROR(LOOKUP(MAX(AI690:AI696)+1,(AI690:AI696)),"")</f>
        <v>1.8662399999999996E-2</v>
      </c>
      <c r="AL690" s="124">
        <f>IFERROR(IF(AA690="Impacto",(T690-(+T690*AD690)),IF(AA690="Probabilidad",T690,"")),"")</f>
        <v>1</v>
      </c>
      <c r="AM690" s="389" t="str">
        <f t="shared" ref="AM690" si="949">IFERROR(IF(AN690="","",IF(AN690&lt;=0.2,"Leve",IF(AN690&lt;=0.4,"Menor",IF(AN690&lt;=0.6,"Moderado",IF(AN690&lt;=0.8,"Mayor","Catastrófico"))))),"")</f>
        <v>Mayor</v>
      </c>
      <c r="AN690" s="388">
        <f t="shared" ref="AN690" si="950">IFERROR(LOOKUP(MAX(AL690:AL696)+1,(AL690:AL696)),"")</f>
        <v>0.75</v>
      </c>
      <c r="AO690" s="384" t="str">
        <f t="shared" ref="AO690" si="951">IFERROR(IF(OR(AND(AJ690="Muy Baja",AM690="Leve"),AND(AJ690="Muy Baja",AM690="Menor"),AND(AJ690="Baja",AM690="Leve")),"Bajo",IF(OR(AND(AJ690="Muy baja",AM690="Moderado"),AND(AJ690="Baja",AM690="Menor"),AND(AJ690="Baja",AM690="Moderado"),AND(AJ690="Media",AM690="Leve"),AND(AJ690="Media",AM690="Menor"),AND(AJ690="Media",AM690="Moderado"),AND(AJ690="Alta",AM690="Leve"),AND(AJ690="Alta",AM690="Menor")),"Moderado",IF(OR(AND(AJ690="Muy Baja",AM690="Mayor"),AND(AJ690="Baja",AM690="Mayor"),AND(AJ690="Media",AM690="Mayor"),AND(AJ690="Alta",AM690="Moderado"),AND(AJ690="Alta",AM690="Mayor"),AND(AJ690="Muy Alta",AM690="Leve"),AND(AJ690="Muy Alta",AM690="Menor"),AND(AJ690="Muy Alta",AM690="Moderado"),AND(AJ690="Muy Alta",AM690="Mayor")),"Alto",IF(OR(AND(AJ690="Muy Baja",AM690="Catastrófico"),AND(AJ690="Baja",AM690="Catastrófico"),AND(AJ690="Media",AM690="Catastrófico"),AND(AJ690="Alta",AM690="Catastrófico"),AND(AJ690="Muy Alta",AM690="Catastrófico")),"Extremo","")))),"")</f>
        <v>Alto</v>
      </c>
      <c r="AP690" s="367" t="s">
        <v>104</v>
      </c>
      <c r="AQ690" s="120" t="s">
        <v>105</v>
      </c>
      <c r="AR690" s="119" t="s">
        <v>94</v>
      </c>
      <c r="AS690" s="119" t="s">
        <v>94</v>
      </c>
      <c r="AT690" s="119" t="s">
        <v>94</v>
      </c>
      <c r="AU690" s="119" t="s">
        <v>94</v>
      </c>
      <c r="AV690" s="370" t="s">
        <v>2841</v>
      </c>
      <c r="AW690" s="142" t="s">
        <v>91</v>
      </c>
      <c r="AX690" s="128"/>
      <c r="AY690" s="129" t="s">
        <v>2869</v>
      </c>
      <c r="AZ690" s="130"/>
      <c r="BA690" s="143" t="s">
        <v>105</v>
      </c>
      <c r="BB690" s="128"/>
      <c r="BC690" s="128"/>
      <c r="BD690" s="128"/>
      <c r="BE690" s="373" t="s">
        <v>2891</v>
      </c>
      <c r="BF690" s="374" t="s">
        <v>94</v>
      </c>
      <c r="BG690" s="374" t="s">
        <v>94</v>
      </c>
      <c r="BH690" s="131"/>
      <c r="BI690" s="90"/>
      <c r="BJ690" s="90"/>
      <c r="BK690" s="90"/>
      <c r="BL690" s="90"/>
      <c r="BM690" s="90"/>
      <c r="BN690" s="90"/>
      <c r="BO690" s="90"/>
      <c r="BP690" s="90"/>
      <c r="BQ690" s="90"/>
      <c r="BR690" s="90"/>
      <c r="BS690" s="90"/>
      <c r="BT690" s="90"/>
      <c r="BU690" s="90"/>
      <c r="BV690" s="90"/>
      <c r="BW690" s="90"/>
      <c r="BX690" s="90"/>
      <c r="BY690" s="90"/>
      <c r="BZ690" s="90"/>
      <c r="CA690" s="90"/>
      <c r="CB690" s="90"/>
      <c r="CC690" s="90"/>
      <c r="CD690" s="90"/>
      <c r="CE690" s="90"/>
      <c r="CF690" s="90"/>
      <c r="CG690" s="90"/>
      <c r="CH690" s="90"/>
      <c r="CI690" s="90"/>
      <c r="CJ690" s="90"/>
      <c r="CK690" s="90"/>
      <c r="CL690" s="90"/>
      <c r="CM690" s="90"/>
      <c r="CN690" s="90"/>
      <c r="CO690" s="90"/>
      <c r="CP690" s="90"/>
      <c r="CQ690" s="90"/>
      <c r="CR690" s="90"/>
      <c r="CS690" s="90"/>
      <c r="CT690" s="90"/>
      <c r="CU690" s="90"/>
      <c r="CV690" s="90"/>
      <c r="CW690" s="90"/>
      <c r="CX690" s="90"/>
      <c r="CY690" s="90"/>
      <c r="CZ690" s="90"/>
      <c r="DA690" s="90"/>
      <c r="DB690" s="90"/>
      <c r="DC690" s="90"/>
      <c r="DD690" s="90"/>
      <c r="DE690" s="90"/>
      <c r="DF690" s="90"/>
      <c r="DG690" s="90"/>
      <c r="DH690" s="90"/>
      <c r="DI690" s="90"/>
      <c r="DJ690" s="90"/>
      <c r="DK690" s="90"/>
      <c r="DL690" s="90"/>
      <c r="DM690" s="90"/>
      <c r="DN690" s="90"/>
      <c r="DO690" s="90"/>
      <c r="DP690" s="90"/>
      <c r="DQ690" s="90"/>
      <c r="DR690" s="90"/>
      <c r="DS690" s="90"/>
      <c r="DT690" s="90"/>
      <c r="DU690" s="90"/>
      <c r="DV690" s="90"/>
      <c r="DW690" s="90"/>
      <c r="DX690" s="90"/>
      <c r="DY690" s="90"/>
      <c r="DZ690" s="90"/>
      <c r="EA690" s="90"/>
      <c r="EB690" s="90"/>
      <c r="EC690" s="90"/>
      <c r="ED690" s="90"/>
      <c r="EE690" s="90"/>
      <c r="EF690" s="90"/>
      <c r="EG690" s="90"/>
      <c r="EH690" s="90"/>
      <c r="EI690" s="90"/>
      <c r="EJ690" s="90"/>
      <c r="EK690" s="90"/>
      <c r="EL690" s="90"/>
      <c r="EM690" s="90"/>
      <c r="EN690" s="90"/>
      <c r="EO690" s="90"/>
      <c r="EP690" s="90"/>
      <c r="EQ690" s="90"/>
      <c r="ER690" s="90"/>
      <c r="ES690" s="90"/>
      <c r="ET690" s="90"/>
      <c r="EU690" s="90"/>
      <c r="EV690" s="90"/>
      <c r="EW690" s="90"/>
      <c r="EX690" s="90"/>
      <c r="EY690" s="90"/>
      <c r="EZ690" s="90"/>
      <c r="FA690" s="90"/>
      <c r="FB690" s="90"/>
      <c r="FC690" s="90"/>
      <c r="FD690" s="90"/>
      <c r="FE690" s="90"/>
      <c r="FF690" s="90"/>
      <c r="FG690" s="90"/>
      <c r="FH690" s="90"/>
      <c r="FI690" s="90"/>
      <c r="FJ690" s="90"/>
      <c r="FK690" s="90"/>
      <c r="FL690" s="90"/>
      <c r="FM690" s="90"/>
      <c r="FN690" s="90"/>
      <c r="FO690" s="90"/>
      <c r="FP690" s="90"/>
      <c r="FQ690" s="90"/>
      <c r="FR690" s="90"/>
      <c r="FS690" s="90"/>
      <c r="FT690" s="90"/>
      <c r="FU690" s="90"/>
      <c r="FV690" s="90"/>
      <c r="FW690" s="90"/>
      <c r="FX690" s="90"/>
      <c r="FY690" s="90"/>
      <c r="FZ690" s="90"/>
      <c r="GA690" s="90"/>
      <c r="GB690" s="90"/>
      <c r="GC690" s="90"/>
      <c r="GD690" s="90"/>
      <c r="GE690" s="90"/>
      <c r="GF690" s="90"/>
      <c r="GG690" s="90"/>
      <c r="GH690" s="90"/>
      <c r="GI690" s="90"/>
      <c r="GJ690" s="90"/>
      <c r="GK690" s="90"/>
      <c r="GL690" s="90"/>
      <c r="GM690" s="90"/>
      <c r="GN690" s="90"/>
      <c r="GO690" s="90"/>
      <c r="GP690" s="90"/>
      <c r="GQ690" s="90"/>
      <c r="GR690" s="90"/>
      <c r="GS690" s="90"/>
      <c r="GT690" s="90"/>
      <c r="GU690" s="90"/>
      <c r="GV690" s="90"/>
      <c r="GW690" s="90"/>
      <c r="GX690" s="90"/>
      <c r="GY690" s="90"/>
      <c r="GZ690" s="90"/>
      <c r="HA690" s="90"/>
      <c r="HB690" s="90"/>
      <c r="HC690" s="90"/>
      <c r="HD690" s="90"/>
      <c r="HE690" s="90"/>
      <c r="HF690" s="90"/>
      <c r="HG690" s="90"/>
      <c r="HH690" s="90"/>
      <c r="HI690" s="90"/>
      <c r="HJ690" s="90"/>
      <c r="HK690" s="90"/>
      <c r="HL690" s="90"/>
      <c r="HM690" s="90"/>
      <c r="HN690" s="90"/>
      <c r="HO690" s="90"/>
      <c r="HP690" s="90"/>
      <c r="HQ690" s="90"/>
      <c r="HR690" s="90"/>
      <c r="HS690" s="90"/>
      <c r="HT690" s="90"/>
      <c r="HU690" s="90"/>
      <c r="HV690" s="90"/>
      <c r="HW690" s="90"/>
      <c r="HX690" s="90"/>
      <c r="HY690" s="90"/>
      <c r="HZ690" s="90"/>
      <c r="IA690" s="90"/>
      <c r="IB690" s="90"/>
      <c r="IC690" s="90"/>
      <c r="ID690" s="90"/>
      <c r="IE690" s="90"/>
      <c r="IF690" s="90"/>
      <c r="IG690" s="90"/>
      <c r="IH690" s="90"/>
      <c r="II690" s="90"/>
      <c r="IJ690" s="90"/>
      <c r="IK690" s="90"/>
      <c r="IL690" s="90"/>
      <c r="IM690" s="90"/>
      <c r="IN690" s="90"/>
      <c r="IO690" s="90"/>
      <c r="IP690" s="90"/>
      <c r="IQ690" s="90"/>
      <c r="IR690" s="90"/>
      <c r="IS690" s="90"/>
      <c r="IT690" s="90"/>
      <c r="IU690" s="90"/>
      <c r="IV690" s="90"/>
      <c r="IW690" s="90"/>
      <c r="IX690" s="90"/>
      <c r="IY690" s="90"/>
      <c r="IZ690" s="90"/>
      <c r="JA690" s="90"/>
      <c r="JB690" s="90"/>
      <c r="JC690" s="90"/>
      <c r="JD690" s="90"/>
      <c r="JE690" s="90"/>
      <c r="JF690" s="90"/>
      <c r="JG690" s="90"/>
      <c r="JH690" s="90"/>
      <c r="JI690" s="90"/>
      <c r="JJ690" s="90"/>
      <c r="JK690" s="90"/>
      <c r="JL690" s="90"/>
      <c r="JM690" s="90"/>
      <c r="JN690" s="90"/>
      <c r="JO690" s="90"/>
      <c r="JP690" s="90"/>
      <c r="JQ690" s="90"/>
      <c r="JR690" s="90"/>
      <c r="JS690" s="90"/>
      <c r="JT690" s="90"/>
      <c r="JU690" s="90"/>
      <c r="JV690" s="90"/>
      <c r="JW690" s="90"/>
      <c r="JX690" s="90"/>
      <c r="JY690" s="90"/>
      <c r="JZ690" s="90"/>
      <c r="KA690" s="90"/>
      <c r="KB690" s="90"/>
      <c r="KC690" s="90"/>
      <c r="KD690" s="90"/>
      <c r="KE690" s="90"/>
      <c r="KF690" s="90"/>
      <c r="KG690" s="90"/>
      <c r="KH690" s="90"/>
      <c r="KI690" s="90"/>
      <c r="KJ690" s="90"/>
      <c r="KK690" s="90"/>
      <c r="KL690" s="90"/>
      <c r="KM690" s="90"/>
      <c r="KN690" s="90"/>
      <c r="KO690" s="90"/>
      <c r="KP690" s="90"/>
      <c r="KQ690" s="90"/>
      <c r="KR690" s="90"/>
      <c r="KS690" s="90"/>
      <c r="KT690" s="90"/>
      <c r="KU690" s="90"/>
      <c r="KV690" s="90"/>
      <c r="KW690" s="90"/>
      <c r="KX690" s="90"/>
      <c r="KY690" s="90"/>
      <c r="KZ690" s="90"/>
      <c r="LA690" s="90"/>
      <c r="LB690" s="90"/>
      <c r="LC690" s="90"/>
      <c r="LD690" s="90"/>
      <c r="LE690" s="90"/>
      <c r="LF690" s="90"/>
      <c r="LG690" s="90"/>
      <c r="LH690" s="90"/>
      <c r="LI690" s="90"/>
      <c r="LJ690" s="90"/>
      <c r="LK690" s="90"/>
      <c r="LL690" s="90"/>
      <c r="LM690" s="90"/>
      <c r="LN690" s="90"/>
      <c r="LO690" s="90"/>
      <c r="LP690" s="90"/>
      <c r="LQ690" s="90"/>
      <c r="LR690" s="90"/>
      <c r="LS690" s="90"/>
      <c r="LT690" s="90"/>
      <c r="LU690" s="90"/>
      <c r="LV690" s="90"/>
      <c r="LW690" s="90"/>
      <c r="LX690" s="90"/>
      <c r="LY690" s="90"/>
      <c r="LZ690" s="90"/>
      <c r="MA690" s="90"/>
      <c r="MB690" s="90"/>
      <c r="MC690" s="90"/>
      <c r="MD690" s="90"/>
      <c r="ME690" s="90"/>
      <c r="MF690" s="90"/>
      <c r="MG690" s="90"/>
      <c r="MH690" s="90"/>
      <c r="MI690" s="90"/>
      <c r="MJ690" s="90"/>
      <c r="MK690" s="90"/>
      <c r="ML690" s="90"/>
      <c r="MM690" s="90"/>
      <c r="MN690" s="90"/>
      <c r="MO690" s="90"/>
      <c r="MP690" s="90"/>
      <c r="MQ690" s="90"/>
      <c r="MR690" s="90"/>
      <c r="MS690" s="90"/>
      <c r="MT690" s="90"/>
      <c r="MU690" s="90"/>
      <c r="MV690" s="90"/>
      <c r="MW690" s="90"/>
      <c r="MX690" s="90"/>
      <c r="MY690" s="90"/>
      <c r="MZ690" s="90"/>
      <c r="NA690" s="90"/>
      <c r="NB690" s="90"/>
      <c r="NC690" s="90"/>
      <c r="ND690" s="90"/>
      <c r="NE690" s="90"/>
      <c r="NF690" s="90"/>
      <c r="NG690" s="90"/>
      <c r="NH690" s="90"/>
      <c r="NI690" s="90"/>
      <c r="NJ690" s="90"/>
      <c r="NK690" s="90"/>
      <c r="NL690" s="90"/>
      <c r="NM690" s="90"/>
      <c r="NN690" s="90"/>
      <c r="NO690" s="90"/>
      <c r="NP690" s="90"/>
      <c r="NQ690" s="90"/>
      <c r="NR690" s="90"/>
      <c r="NS690" s="90"/>
      <c r="NT690" s="90"/>
      <c r="NU690" s="90"/>
      <c r="NV690" s="90"/>
      <c r="NW690" s="90"/>
      <c r="NX690" s="90"/>
      <c r="NY690" s="90"/>
      <c r="NZ690" s="90"/>
      <c r="OA690" s="90"/>
      <c r="OB690" s="90"/>
      <c r="OC690" s="90"/>
      <c r="OD690" s="90"/>
      <c r="OE690" s="90"/>
      <c r="OF690" s="90"/>
      <c r="OG690" s="90"/>
      <c r="OH690" s="90"/>
      <c r="OI690" s="90"/>
      <c r="OJ690" s="90"/>
      <c r="OK690" s="90"/>
      <c r="OL690" s="90"/>
      <c r="OM690" s="90"/>
      <c r="ON690" s="90"/>
      <c r="OO690" s="90"/>
      <c r="OP690" s="90"/>
      <c r="OQ690" s="90"/>
      <c r="OR690" s="90"/>
      <c r="OS690" s="90"/>
      <c r="OT690" s="90"/>
      <c r="OU690" s="90"/>
      <c r="OV690" s="90"/>
      <c r="OW690" s="90"/>
      <c r="OX690" s="90"/>
      <c r="OY690" s="90"/>
      <c r="OZ690" s="90"/>
      <c r="PA690" s="90"/>
      <c r="PB690" s="90"/>
      <c r="PC690" s="90"/>
      <c r="PD690" s="90"/>
      <c r="PE690" s="90"/>
      <c r="PF690" s="90"/>
      <c r="PG690" s="90"/>
      <c r="PH690" s="90"/>
      <c r="PI690" s="90"/>
      <c r="PJ690" s="90"/>
      <c r="PK690" s="90"/>
      <c r="PL690" s="90"/>
      <c r="PM690" s="90"/>
      <c r="PN690" s="90"/>
      <c r="PO690" s="90"/>
      <c r="PP690" s="90"/>
      <c r="PQ690" s="90"/>
      <c r="PR690" s="90"/>
      <c r="PS690" s="90"/>
      <c r="PT690" s="90"/>
      <c r="PU690" s="90"/>
      <c r="PV690" s="90"/>
      <c r="PW690" s="90"/>
      <c r="PX690" s="90"/>
      <c r="PY690" s="90"/>
      <c r="PZ690" s="90"/>
      <c r="QA690" s="90"/>
      <c r="QB690" s="90"/>
      <c r="QC690" s="90"/>
      <c r="QD690" s="90"/>
      <c r="QE690" s="90"/>
      <c r="QF690" s="90"/>
      <c r="QG690" s="90"/>
      <c r="QH690" s="90"/>
      <c r="QI690" s="90"/>
      <c r="QJ690" s="90"/>
      <c r="QK690" s="90"/>
      <c r="QL690" s="90"/>
      <c r="QM690" s="90"/>
      <c r="QN690" s="90"/>
      <c r="QO690" s="90"/>
      <c r="QP690" s="90"/>
      <c r="QQ690" s="90"/>
      <c r="QR690" s="90"/>
      <c r="QS690" s="90"/>
      <c r="QT690" s="90"/>
      <c r="QU690" s="90"/>
      <c r="QV690" s="90"/>
      <c r="QW690" s="90"/>
      <c r="QX690" s="90"/>
      <c r="QY690" s="90"/>
      <c r="QZ690" s="90"/>
      <c r="RA690" s="90"/>
      <c r="RB690" s="90"/>
      <c r="RC690" s="90"/>
      <c r="RD690" s="90"/>
      <c r="RE690" s="90"/>
      <c r="RF690" s="90"/>
      <c r="RG690" s="90"/>
      <c r="RH690" s="90"/>
      <c r="RI690" s="90"/>
      <c r="RJ690" s="90"/>
      <c r="RK690" s="90"/>
      <c r="RL690" s="90"/>
      <c r="RM690" s="90"/>
      <c r="RN690" s="90"/>
      <c r="RO690" s="90"/>
      <c r="RP690" s="90"/>
      <c r="RQ690" s="90"/>
      <c r="RR690" s="90"/>
      <c r="RS690" s="90"/>
      <c r="RT690" s="90"/>
      <c r="RU690" s="90"/>
      <c r="RV690" s="90"/>
      <c r="RW690" s="90"/>
      <c r="RX690" s="90"/>
      <c r="RY690" s="90"/>
      <c r="RZ690" s="90"/>
      <c r="SA690" s="90"/>
      <c r="SB690" s="90"/>
      <c r="SC690" s="90"/>
      <c r="SD690" s="90"/>
      <c r="SE690" s="90"/>
      <c r="SF690" s="90"/>
      <c r="SG690" s="90"/>
      <c r="SH690" s="90"/>
      <c r="SI690" s="90"/>
      <c r="SJ690" s="90"/>
      <c r="SK690" s="90"/>
      <c r="SL690" s="90"/>
      <c r="SM690" s="90"/>
      <c r="SN690" s="90"/>
      <c r="SO690" s="90"/>
      <c r="SP690" s="90"/>
      <c r="SQ690" s="90"/>
      <c r="SR690" s="90"/>
      <c r="SS690" s="90"/>
      <c r="ST690" s="90"/>
      <c r="SU690" s="90"/>
      <c r="SV690" s="90"/>
      <c r="SW690" s="90"/>
      <c r="SX690" s="90"/>
      <c r="SY690" s="90"/>
      <c r="SZ690" s="90"/>
      <c r="TA690" s="90"/>
      <c r="TB690" s="90"/>
      <c r="TC690" s="90"/>
      <c r="TD690" s="90"/>
      <c r="TE690" s="90"/>
      <c r="TF690" s="90"/>
      <c r="TG690" s="90"/>
      <c r="TH690" s="90"/>
      <c r="TI690" s="90"/>
      <c r="TJ690" s="90"/>
      <c r="TK690" s="90"/>
      <c r="TL690" s="90"/>
      <c r="TM690" s="90"/>
      <c r="TN690" s="90"/>
      <c r="TO690" s="90"/>
      <c r="TP690" s="90"/>
      <c r="TQ690" s="90"/>
      <c r="TR690" s="90"/>
      <c r="TS690" s="90"/>
      <c r="TT690" s="90"/>
      <c r="TU690" s="90"/>
      <c r="TV690" s="90"/>
      <c r="TW690" s="90"/>
      <c r="TX690" s="90"/>
      <c r="TY690" s="90"/>
      <c r="TZ690" s="90"/>
      <c r="UA690" s="90"/>
      <c r="UB690" s="90"/>
      <c r="UC690" s="90"/>
      <c r="UD690" s="90"/>
      <c r="UE690" s="90"/>
      <c r="UF690" s="90"/>
      <c r="UG690" s="90"/>
      <c r="UH690" s="90"/>
      <c r="UI690" s="90"/>
      <c r="UJ690" s="90"/>
      <c r="UK690" s="90"/>
      <c r="UL690" s="90"/>
      <c r="UM690" s="90"/>
      <c r="UN690" s="90"/>
      <c r="UO690" s="90"/>
      <c r="UP690" s="90"/>
      <c r="UQ690" s="90"/>
      <c r="UR690" s="90"/>
      <c r="US690" s="90"/>
      <c r="UT690" s="90"/>
      <c r="UU690" s="90"/>
      <c r="UV690" s="90"/>
      <c r="UW690" s="90"/>
      <c r="UX690" s="90"/>
      <c r="UY690" s="90"/>
      <c r="UZ690" s="90"/>
      <c r="VA690" s="90"/>
      <c r="VB690" s="90"/>
      <c r="VC690" s="90"/>
      <c r="VD690" s="90"/>
      <c r="VE690" s="90"/>
      <c r="VF690" s="90"/>
      <c r="VG690" s="90"/>
      <c r="VH690" s="90"/>
      <c r="VI690" s="90"/>
      <c r="VJ690" s="90"/>
      <c r="VK690" s="90"/>
      <c r="VL690" s="90"/>
      <c r="VM690" s="90"/>
      <c r="VN690" s="90"/>
      <c r="VO690" s="90"/>
      <c r="VP690" s="90"/>
      <c r="VQ690" s="90"/>
      <c r="VR690" s="90"/>
      <c r="VS690" s="90"/>
      <c r="VT690" s="90"/>
      <c r="VU690" s="90"/>
      <c r="VV690" s="90"/>
      <c r="VW690" s="90"/>
      <c r="VX690" s="90"/>
      <c r="VY690" s="90"/>
      <c r="VZ690" s="90"/>
      <c r="WA690" s="90"/>
      <c r="WB690" s="90"/>
      <c r="WC690" s="90"/>
      <c r="WD690" s="90"/>
      <c r="WE690" s="90"/>
      <c r="WF690" s="90"/>
      <c r="WG690" s="90"/>
      <c r="WH690" s="90"/>
      <c r="WI690" s="90"/>
      <c r="WJ690" s="90"/>
      <c r="WK690" s="90"/>
      <c r="WL690" s="90"/>
      <c r="WM690" s="90"/>
      <c r="WN690" s="90"/>
      <c r="WO690" s="90"/>
      <c r="WP690" s="90"/>
      <c r="WQ690" s="90"/>
      <c r="WR690" s="90"/>
      <c r="WS690" s="90"/>
      <c r="WT690" s="90"/>
      <c r="WU690" s="90"/>
      <c r="WV690" s="90"/>
      <c r="WW690" s="90"/>
      <c r="WX690" s="90"/>
      <c r="WY690" s="90"/>
      <c r="WZ690" s="90"/>
      <c r="XA690" s="90"/>
      <c r="XB690" s="90"/>
      <c r="XC690" s="90"/>
      <c r="XD690" s="90"/>
      <c r="XE690" s="90"/>
      <c r="XF690" s="90"/>
      <c r="XG690" s="90"/>
      <c r="XH690" s="90"/>
      <c r="XI690" s="90"/>
      <c r="XJ690" s="90"/>
      <c r="XK690" s="90"/>
      <c r="XL690" s="90"/>
      <c r="XM690" s="90"/>
      <c r="XN690" s="90"/>
      <c r="XO690" s="90"/>
      <c r="XP690" s="90"/>
      <c r="XQ690" s="90"/>
      <c r="XR690" s="90"/>
      <c r="XS690" s="90"/>
      <c r="XT690" s="90"/>
      <c r="XU690" s="90"/>
      <c r="XV690" s="90"/>
      <c r="XW690" s="90"/>
      <c r="XX690" s="90"/>
      <c r="XY690" s="90"/>
      <c r="XZ690" s="90"/>
      <c r="YA690" s="90"/>
      <c r="YB690" s="90"/>
      <c r="YC690" s="90"/>
      <c r="YD690" s="90"/>
      <c r="YE690" s="90"/>
      <c r="YF690" s="90"/>
      <c r="YG690" s="90"/>
      <c r="YH690" s="90"/>
      <c r="YI690" s="90"/>
      <c r="YJ690" s="90"/>
      <c r="YK690" s="90"/>
      <c r="YL690" s="90"/>
      <c r="YM690" s="90"/>
      <c r="YN690" s="90"/>
      <c r="YO690" s="90"/>
      <c r="YP690" s="90"/>
      <c r="YQ690" s="90"/>
      <c r="YR690" s="90"/>
      <c r="YS690" s="90"/>
      <c r="YT690" s="90"/>
      <c r="YU690" s="90"/>
      <c r="YV690" s="90"/>
      <c r="YW690" s="90"/>
      <c r="YX690" s="90"/>
      <c r="YY690" s="90"/>
      <c r="YZ690" s="90"/>
      <c r="ZA690" s="90"/>
      <c r="ZB690" s="90"/>
      <c r="ZC690" s="90"/>
      <c r="ZD690" s="90"/>
      <c r="ZE690" s="90"/>
      <c r="ZF690" s="90"/>
      <c r="ZG690" s="90"/>
      <c r="ZH690" s="90"/>
      <c r="ZI690" s="90"/>
      <c r="ZJ690" s="90"/>
      <c r="ZK690" s="90"/>
      <c r="ZL690" s="90"/>
      <c r="ZM690" s="90"/>
      <c r="ZN690" s="90"/>
      <c r="ZO690" s="90"/>
      <c r="ZP690" s="90"/>
      <c r="ZQ690" s="90"/>
      <c r="ZR690" s="90"/>
      <c r="ZS690" s="90"/>
      <c r="ZT690" s="90"/>
      <c r="ZU690" s="90"/>
      <c r="ZV690" s="90"/>
      <c r="ZW690" s="90"/>
      <c r="ZX690" s="90"/>
      <c r="ZY690" s="90"/>
      <c r="ZZ690" s="90"/>
      <c r="AAA690" s="90"/>
      <c r="AAB690" s="90"/>
      <c r="AAC690" s="90"/>
      <c r="AAD690" s="90"/>
      <c r="AAE690" s="90"/>
      <c r="AAF690" s="90"/>
      <c r="AAG690" s="90"/>
      <c r="AAH690" s="90"/>
      <c r="AAI690" s="90"/>
      <c r="AAJ690" s="90"/>
      <c r="AAK690" s="90"/>
      <c r="AAL690" s="90"/>
      <c r="AAM690" s="90"/>
      <c r="AAN690" s="90"/>
      <c r="AAO690" s="90"/>
      <c r="AAP690" s="90"/>
      <c r="AAQ690" s="90"/>
      <c r="AAR690" s="90"/>
      <c r="AAS690" s="90"/>
      <c r="AAT690" s="90"/>
      <c r="AAU690" s="90"/>
      <c r="AAV690" s="90"/>
      <c r="AAW690" s="90"/>
      <c r="AAX690" s="90"/>
      <c r="AAY690" s="90"/>
      <c r="AAZ690" s="90"/>
      <c r="ABA690" s="90"/>
      <c r="ABB690" s="90"/>
      <c r="ABC690" s="90"/>
      <c r="ABD690" s="90"/>
      <c r="ABE690" s="90"/>
      <c r="ABF690" s="90"/>
      <c r="ABG690" s="90"/>
      <c r="ABH690" s="90"/>
      <c r="ABI690" s="90"/>
      <c r="ABJ690" s="90"/>
      <c r="ABK690" s="90"/>
      <c r="ABL690" s="90"/>
      <c r="ABM690" s="90"/>
      <c r="ABN690" s="90"/>
      <c r="ABO690" s="90"/>
      <c r="ABP690" s="90"/>
      <c r="ABQ690" s="90"/>
      <c r="ABR690" s="90"/>
      <c r="ABS690" s="90"/>
      <c r="ABT690" s="90"/>
      <c r="ABU690" s="90"/>
      <c r="ABV690" s="90"/>
      <c r="ABW690" s="90"/>
      <c r="ABX690" s="90"/>
      <c r="ABY690" s="90"/>
      <c r="ABZ690" s="90"/>
      <c r="ACA690" s="90"/>
      <c r="ACB690" s="90"/>
      <c r="ACC690" s="90"/>
      <c r="ACD690" s="90"/>
      <c r="ACE690" s="90"/>
      <c r="ACF690" s="90"/>
      <c r="ACG690" s="90"/>
      <c r="ACH690" s="90"/>
      <c r="ACI690" s="90"/>
      <c r="ACJ690" s="90"/>
      <c r="ACK690" s="90"/>
      <c r="ACL690" s="90"/>
      <c r="ACM690" s="90"/>
      <c r="ACN690" s="90"/>
      <c r="ACO690" s="90"/>
      <c r="ACP690" s="90"/>
      <c r="ACQ690" s="90"/>
      <c r="ACR690" s="90"/>
      <c r="ACS690" s="90"/>
      <c r="ACT690" s="90"/>
      <c r="ACU690" s="90"/>
      <c r="ACV690" s="90"/>
      <c r="ACW690" s="90"/>
      <c r="ACX690" s="90"/>
      <c r="ACY690" s="90"/>
      <c r="ACZ690" s="90"/>
      <c r="ADA690" s="90"/>
      <c r="ADB690" s="90"/>
      <c r="ADC690" s="90"/>
      <c r="ADD690" s="90"/>
      <c r="ADE690" s="90"/>
      <c r="ADF690" s="90"/>
      <c r="ADG690" s="90"/>
      <c r="ADH690" s="90"/>
      <c r="ADI690" s="90"/>
      <c r="ADJ690" s="90"/>
      <c r="ADK690" s="90"/>
      <c r="ADL690" s="90"/>
      <c r="ADM690" s="90"/>
      <c r="ADN690" s="90"/>
      <c r="ADO690" s="90"/>
      <c r="ADP690" s="90"/>
      <c r="ADQ690" s="90"/>
      <c r="ADR690" s="90"/>
      <c r="ADS690" s="90"/>
      <c r="ADT690" s="90"/>
      <c r="ADU690" s="90"/>
      <c r="ADV690" s="90"/>
      <c r="ADW690" s="90"/>
      <c r="ADX690" s="90"/>
      <c r="ADY690" s="90"/>
      <c r="ADZ690" s="90"/>
      <c r="AEA690" s="90"/>
      <c r="AEB690" s="90"/>
      <c r="AEC690" s="90"/>
      <c r="AED690" s="90"/>
      <c r="AEE690" s="90"/>
      <c r="AEF690" s="90"/>
      <c r="AEG690" s="90"/>
      <c r="AEH690" s="90"/>
      <c r="AEI690" s="90"/>
      <c r="AEJ690" s="90"/>
      <c r="AEK690" s="90"/>
      <c r="AEL690" s="90"/>
      <c r="AEM690" s="90"/>
      <c r="AEN690" s="90"/>
      <c r="AEO690" s="90"/>
      <c r="AEP690" s="90"/>
      <c r="AEQ690" s="90"/>
      <c r="AER690" s="90"/>
      <c r="AES690" s="90"/>
      <c r="AET690" s="90"/>
      <c r="AEU690" s="90"/>
      <c r="AEV690" s="90"/>
      <c r="AEW690" s="90"/>
      <c r="AEX690" s="90"/>
      <c r="AEY690" s="90"/>
      <c r="AEZ690" s="90"/>
      <c r="AFA690" s="90"/>
      <c r="AFB690" s="90"/>
      <c r="AFC690" s="90"/>
      <c r="AFD690" s="90"/>
      <c r="AFE690" s="90"/>
      <c r="AFF690" s="90"/>
      <c r="AFG690" s="90"/>
      <c r="AFH690" s="90"/>
      <c r="AFI690" s="90"/>
      <c r="AFJ690" s="90"/>
      <c r="AFK690" s="90"/>
      <c r="AFL690" s="90"/>
      <c r="AFM690" s="90"/>
      <c r="AFN690" s="90"/>
      <c r="AFO690" s="90"/>
      <c r="AFP690" s="90"/>
      <c r="AFQ690" s="90"/>
      <c r="AFR690" s="90"/>
      <c r="AFS690" s="90"/>
      <c r="AFT690" s="90"/>
      <c r="AFU690" s="90"/>
      <c r="AFV690" s="90"/>
      <c r="AFW690" s="90"/>
      <c r="AFX690" s="90"/>
      <c r="AFY690" s="90"/>
      <c r="AFZ690" s="90"/>
      <c r="AGA690" s="90"/>
      <c r="AGB690" s="90"/>
      <c r="AGC690" s="90"/>
      <c r="AGD690" s="90"/>
      <c r="AGE690" s="90"/>
      <c r="AGF690" s="90"/>
      <c r="AGG690" s="90"/>
      <c r="AGH690" s="90"/>
      <c r="AGI690" s="90"/>
      <c r="AGJ690" s="90"/>
      <c r="AGK690" s="90"/>
      <c r="AGL690" s="90"/>
      <c r="AGM690" s="90"/>
      <c r="AGN690" s="90"/>
      <c r="AGO690" s="90"/>
      <c r="AGP690" s="90"/>
      <c r="AGQ690" s="90"/>
      <c r="AGR690" s="90"/>
      <c r="AGS690" s="90"/>
      <c r="AGT690" s="90"/>
      <c r="AGU690" s="90"/>
      <c r="AGV690" s="90"/>
      <c r="AGW690" s="90"/>
      <c r="AGX690" s="90"/>
      <c r="AGY690" s="90"/>
      <c r="AGZ690" s="90"/>
      <c r="AHA690" s="90"/>
      <c r="AHB690" s="90"/>
      <c r="AHC690" s="90"/>
      <c r="AHD690" s="90"/>
      <c r="AHE690" s="90"/>
      <c r="AHF690" s="90"/>
      <c r="AHG690" s="90"/>
      <c r="AHH690" s="90"/>
      <c r="AHI690" s="90"/>
      <c r="AHJ690" s="90"/>
      <c r="AHK690" s="90"/>
      <c r="AHL690" s="90"/>
      <c r="AHM690" s="90"/>
      <c r="AHN690" s="90"/>
      <c r="AHO690" s="90"/>
      <c r="AHP690" s="90"/>
      <c r="AHQ690" s="90"/>
      <c r="AHR690" s="90"/>
      <c r="AHS690" s="90"/>
      <c r="AHT690" s="90"/>
      <c r="AHU690" s="90"/>
      <c r="AHV690" s="90"/>
      <c r="AHW690" s="90"/>
      <c r="AHX690" s="90"/>
      <c r="AHY690" s="90"/>
      <c r="AHZ690" s="90"/>
      <c r="AIA690" s="90"/>
      <c r="AIB690" s="90"/>
      <c r="AIC690" s="90"/>
      <c r="AID690" s="90"/>
      <c r="AIE690" s="90"/>
      <c r="AIF690" s="90"/>
      <c r="AIG690" s="90"/>
      <c r="AIH690" s="90"/>
      <c r="AII690" s="90"/>
      <c r="AIJ690" s="90"/>
      <c r="AIK690" s="90"/>
      <c r="AIL690" s="90"/>
      <c r="AIM690" s="90"/>
      <c r="AIN690" s="90"/>
      <c r="AIO690" s="90"/>
      <c r="AIP690" s="90"/>
      <c r="AIQ690" s="90"/>
      <c r="AIR690" s="90"/>
      <c r="AIS690" s="90"/>
      <c r="AIT690" s="90"/>
      <c r="AIU690" s="90"/>
      <c r="AIV690" s="90"/>
      <c r="AIW690" s="90"/>
      <c r="AIX690" s="90"/>
      <c r="AIY690" s="90"/>
      <c r="AIZ690" s="90"/>
      <c r="AJA690" s="90"/>
      <c r="AJB690" s="90"/>
      <c r="AJC690" s="90"/>
      <c r="AJD690" s="90"/>
      <c r="AJE690" s="90"/>
      <c r="AJF690" s="90"/>
      <c r="AJG690" s="90"/>
      <c r="AJH690" s="90"/>
      <c r="AJI690" s="90"/>
      <c r="AJJ690" s="90"/>
      <c r="AJK690" s="90"/>
      <c r="AJL690" s="90"/>
      <c r="AJM690" s="90"/>
      <c r="AJN690" s="90"/>
      <c r="AJO690" s="90"/>
      <c r="AJP690" s="90"/>
      <c r="AJQ690" s="90"/>
      <c r="AJR690" s="90"/>
      <c r="AJS690" s="90"/>
      <c r="AJT690" s="90"/>
      <c r="AJU690" s="90"/>
      <c r="AJV690" s="90"/>
      <c r="AJW690" s="90"/>
      <c r="AJX690" s="90"/>
      <c r="AJY690" s="90"/>
      <c r="AJZ690" s="90"/>
      <c r="AKA690" s="90"/>
      <c r="AKB690" s="90"/>
      <c r="AKC690" s="90"/>
      <c r="AKD690" s="90"/>
      <c r="AKE690" s="90"/>
      <c r="AKF690" s="90"/>
      <c r="AKG690" s="90"/>
      <c r="AKH690" s="90"/>
      <c r="AKI690" s="90"/>
      <c r="AKJ690" s="90"/>
      <c r="AKK690" s="90"/>
      <c r="AKL690" s="90"/>
      <c r="AKM690" s="90"/>
      <c r="AKN690" s="90"/>
      <c r="AKO690" s="90"/>
      <c r="AKP690" s="90"/>
      <c r="AKQ690" s="90"/>
      <c r="AKR690" s="90"/>
      <c r="AKS690" s="90"/>
      <c r="AKT690" s="90"/>
      <c r="AKU690" s="90"/>
      <c r="AKV690" s="90"/>
      <c r="AKW690" s="90"/>
      <c r="AKX690" s="90"/>
      <c r="AKY690" s="90"/>
      <c r="AKZ690" s="90"/>
      <c r="ALA690" s="90"/>
      <c r="ALB690" s="90"/>
      <c r="ALC690" s="90"/>
      <c r="ALD690" s="90"/>
      <c r="ALE690" s="90"/>
      <c r="ALF690" s="90"/>
      <c r="ALG690" s="90"/>
      <c r="ALH690" s="90"/>
      <c r="ALI690" s="90"/>
      <c r="ALJ690" s="90"/>
      <c r="ALK690" s="90"/>
      <c r="ALL690" s="90"/>
      <c r="ALM690" s="90"/>
      <c r="ALN690" s="90"/>
      <c r="ALO690" s="90"/>
      <c r="ALP690" s="90"/>
      <c r="ALQ690" s="90"/>
      <c r="ALR690" s="90"/>
      <c r="ALS690" s="90"/>
      <c r="ALT690" s="90"/>
      <c r="ALU690" s="90"/>
      <c r="ALV690" s="90"/>
      <c r="ALW690" s="90"/>
      <c r="ALX690" s="90"/>
      <c r="ALY690" s="90"/>
      <c r="ALZ690" s="90"/>
      <c r="AMA690" s="90"/>
      <c r="AMB690" s="90"/>
      <c r="AMC690" s="90"/>
      <c r="AMD690" s="90"/>
      <c r="AME690" s="90"/>
      <c r="AMF690" s="90"/>
      <c r="AMG690" s="90"/>
      <c r="AMH690" s="90"/>
    </row>
    <row r="691" spans="1:1022" ht="157.5" customHeight="1">
      <c r="A691" s="533">
        <v>189</v>
      </c>
      <c r="B691" s="530"/>
      <c r="C691" s="367"/>
      <c r="D691" s="530"/>
      <c r="E691" s="530"/>
      <c r="F691" s="427"/>
      <c r="G691" s="424"/>
      <c r="H691" s="368"/>
      <c r="I691" s="425"/>
      <c r="J691" s="136" t="s">
        <v>735</v>
      </c>
      <c r="K691" s="137" t="s">
        <v>2842</v>
      </c>
      <c r="L691" s="425"/>
      <c r="M691" s="425"/>
      <c r="N691" s="426"/>
      <c r="O691" s="369"/>
      <c r="P691" s="391"/>
      <c r="Q691" s="385"/>
      <c r="R691" s="393"/>
      <c r="S691" s="394"/>
      <c r="T691" s="385"/>
      <c r="U691" s="386"/>
      <c r="V691" s="136" t="s">
        <v>112</v>
      </c>
      <c r="W691" s="116" t="s">
        <v>2843</v>
      </c>
      <c r="X691" s="117" t="s">
        <v>2844</v>
      </c>
      <c r="Y691" s="135" t="s">
        <v>2845</v>
      </c>
      <c r="Z691" s="135" t="s">
        <v>195</v>
      </c>
      <c r="AA691" s="120" t="str">
        <f t="shared" si="943"/>
        <v>Probabilidad</v>
      </c>
      <c r="AB691" s="121" t="s">
        <v>727</v>
      </c>
      <c r="AC691" s="121" t="s">
        <v>728</v>
      </c>
      <c r="AD691" s="122" t="str">
        <f t="shared" si="941"/>
        <v>40%</v>
      </c>
      <c r="AE691" s="121" t="s">
        <v>729</v>
      </c>
      <c r="AF691" s="121" t="s">
        <v>730</v>
      </c>
      <c r="AG691" s="121" t="s">
        <v>731</v>
      </c>
      <c r="AH691" s="123">
        <f>IFERROR(IF(AND(AA690="Probabilidad",AA691="Probabilidad"),(AI690-(+AI690*AD691)),IF(AND(AA691="Probabilidad",AA690="Impacto"),(AI690-(+AI690*AD691)),IF(AA691="Impacto",AI690,""))),"")</f>
        <v>0.14399999999999999</v>
      </c>
      <c r="AI691" s="122">
        <f t="shared" si="942"/>
        <v>0.14399999999999999</v>
      </c>
      <c r="AJ691" s="387"/>
      <c r="AK691" s="388"/>
      <c r="AL691" s="124">
        <f t="shared" si="885"/>
        <v>1</v>
      </c>
      <c r="AM691" s="389"/>
      <c r="AN691" s="388"/>
      <c r="AO691" s="384"/>
      <c r="AP691" s="367"/>
      <c r="AQ691" s="120" t="s">
        <v>118</v>
      </c>
      <c r="AR691" s="119" t="s">
        <v>2846</v>
      </c>
      <c r="AS691" s="119" t="s">
        <v>195</v>
      </c>
      <c r="AT691" s="206">
        <v>44905</v>
      </c>
      <c r="AU691" s="119" t="s">
        <v>2847</v>
      </c>
      <c r="AV691" s="371"/>
      <c r="AW691" s="142" t="s">
        <v>112</v>
      </c>
      <c r="AX691" s="253" t="s">
        <v>2989</v>
      </c>
      <c r="AY691" s="319" t="s">
        <v>3906</v>
      </c>
      <c r="AZ691" s="319" t="s">
        <v>3906</v>
      </c>
      <c r="BA691" s="143" t="s">
        <v>118</v>
      </c>
      <c r="BB691" s="128"/>
      <c r="BC691" s="317"/>
      <c r="BD691" s="128"/>
      <c r="BE691" s="373"/>
      <c r="BF691" s="374"/>
      <c r="BG691" s="374"/>
      <c r="BH691" s="131"/>
    </row>
    <row r="692" spans="1:1022" ht="94.5" customHeight="1">
      <c r="A692" s="533">
        <v>189</v>
      </c>
      <c r="B692" s="530"/>
      <c r="C692" s="367"/>
      <c r="D692" s="530"/>
      <c r="E692" s="530"/>
      <c r="F692" s="427"/>
      <c r="G692" s="424"/>
      <c r="H692" s="368"/>
      <c r="I692" s="425"/>
      <c r="J692" s="136" t="s">
        <v>741</v>
      </c>
      <c r="K692" s="137" t="s">
        <v>2848</v>
      </c>
      <c r="L692" s="425"/>
      <c r="M692" s="425"/>
      <c r="N692" s="426"/>
      <c r="O692" s="369"/>
      <c r="P692" s="391"/>
      <c r="Q692" s="385"/>
      <c r="R692" s="393"/>
      <c r="S692" s="394"/>
      <c r="T692" s="385"/>
      <c r="U692" s="386"/>
      <c r="V692" s="136" t="s">
        <v>124</v>
      </c>
      <c r="W692" s="116" t="s">
        <v>2849</v>
      </c>
      <c r="X692" s="117" t="s">
        <v>2850</v>
      </c>
      <c r="Y692" s="118" t="s">
        <v>2840</v>
      </c>
      <c r="Z692" s="135" t="s">
        <v>195</v>
      </c>
      <c r="AA692" s="120" t="str">
        <f t="shared" si="943"/>
        <v>Probabilidad</v>
      </c>
      <c r="AB692" s="121" t="s">
        <v>727</v>
      </c>
      <c r="AC692" s="121" t="s">
        <v>728</v>
      </c>
      <c r="AD692" s="122" t="str">
        <f t="shared" si="941"/>
        <v>40%</v>
      </c>
      <c r="AE692" s="121" t="s">
        <v>729</v>
      </c>
      <c r="AF692" s="121" t="s">
        <v>730</v>
      </c>
      <c r="AG692" s="121" t="s">
        <v>731</v>
      </c>
      <c r="AH692" s="123">
        <f t="shared" ref="AH692:AH696" si="952">IFERROR(IF(AND(AA691="Probabilidad",AA692="Probabilidad"),(AI691-(+AI691*AD692)),IF(AND(AA692="Probabilidad",AA691="Impacto"),(AI691-(+AI691*AD692)),IF(AA692="Impacto",AI691,""))),"")</f>
        <v>8.6399999999999991E-2</v>
      </c>
      <c r="AI692" s="122">
        <f t="shared" si="942"/>
        <v>8.6399999999999991E-2</v>
      </c>
      <c r="AJ692" s="387"/>
      <c r="AK692" s="388"/>
      <c r="AL692" s="124">
        <f t="shared" si="885"/>
        <v>1</v>
      </c>
      <c r="AM692" s="389"/>
      <c r="AN692" s="388"/>
      <c r="AO692" s="384"/>
      <c r="AP692" s="367"/>
      <c r="AQ692" s="120" t="s">
        <v>128</v>
      </c>
      <c r="AR692" s="119" t="s">
        <v>94</v>
      </c>
      <c r="AS692" s="119" t="s">
        <v>94</v>
      </c>
      <c r="AT692" s="119" t="s">
        <v>94</v>
      </c>
      <c r="AU692" s="119" t="s">
        <v>94</v>
      </c>
      <c r="AV692" s="371"/>
      <c r="AW692" s="142" t="s">
        <v>124</v>
      </c>
      <c r="AX692" s="128"/>
      <c r="AY692" s="129" t="s">
        <v>2869</v>
      </c>
      <c r="AZ692" s="130"/>
      <c r="BA692" s="143" t="s">
        <v>128</v>
      </c>
      <c r="BB692" s="128"/>
      <c r="BC692" s="128"/>
      <c r="BD692" s="128"/>
      <c r="BE692" s="373"/>
      <c r="BF692" s="374"/>
      <c r="BG692" s="374"/>
      <c r="BH692" s="131"/>
    </row>
    <row r="693" spans="1:1022" ht="91.5" customHeight="1">
      <c r="A693" s="533">
        <v>189</v>
      </c>
      <c r="B693" s="530"/>
      <c r="C693" s="367"/>
      <c r="D693" s="530"/>
      <c r="E693" s="530"/>
      <c r="F693" s="427"/>
      <c r="G693" s="424"/>
      <c r="H693" s="368"/>
      <c r="I693" s="425"/>
      <c r="J693" s="136" t="s">
        <v>749</v>
      </c>
      <c r="K693" s="137" t="s">
        <v>2851</v>
      </c>
      <c r="L693" s="425"/>
      <c r="M693" s="425"/>
      <c r="N693" s="426"/>
      <c r="O693" s="369"/>
      <c r="P693" s="391"/>
      <c r="Q693" s="385"/>
      <c r="R693" s="393"/>
      <c r="S693" s="394"/>
      <c r="T693" s="385"/>
      <c r="U693" s="386"/>
      <c r="V693" s="136" t="s">
        <v>131</v>
      </c>
      <c r="W693" s="116" t="s">
        <v>2852</v>
      </c>
      <c r="X693" s="117" t="s">
        <v>2853</v>
      </c>
      <c r="Y693" s="118" t="s">
        <v>2840</v>
      </c>
      <c r="Z693" s="135" t="s">
        <v>195</v>
      </c>
      <c r="AA693" s="120" t="str">
        <f t="shared" si="943"/>
        <v>Probabilidad</v>
      </c>
      <c r="AB693" s="121" t="s">
        <v>727</v>
      </c>
      <c r="AC693" s="121" t="s">
        <v>728</v>
      </c>
      <c r="AD693" s="122" t="str">
        <f t="shared" si="941"/>
        <v>40%</v>
      </c>
      <c r="AE693" s="121" t="s">
        <v>729</v>
      </c>
      <c r="AF693" s="121" t="s">
        <v>730</v>
      </c>
      <c r="AG693" s="121" t="s">
        <v>731</v>
      </c>
      <c r="AH693" s="123">
        <f t="shared" si="952"/>
        <v>5.183999999999999E-2</v>
      </c>
      <c r="AI693" s="122">
        <f t="shared" si="942"/>
        <v>5.183999999999999E-2</v>
      </c>
      <c r="AJ693" s="387"/>
      <c r="AK693" s="388"/>
      <c r="AL693" s="124">
        <f t="shared" si="885"/>
        <v>1</v>
      </c>
      <c r="AM693" s="389"/>
      <c r="AN693" s="388"/>
      <c r="AO693" s="384"/>
      <c r="AP693" s="367"/>
      <c r="AQ693" s="120" t="s">
        <v>136</v>
      </c>
      <c r="AR693" s="119" t="s">
        <v>94</v>
      </c>
      <c r="AS693" s="119" t="s">
        <v>94</v>
      </c>
      <c r="AT693" s="119" t="s">
        <v>94</v>
      </c>
      <c r="AU693" s="119" t="s">
        <v>94</v>
      </c>
      <c r="AV693" s="371"/>
      <c r="AW693" s="142" t="s">
        <v>131</v>
      </c>
      <c r="AX693" s="128"/>
      <c r="AY693" s="129" t="s">
        <v>2869</v>
      </c>
      <c r="AZ693" s="130"/>
      <c r="BA693" s="143" t="s">
        <v>136</v>
      </c>
      <c r="BB693" s="128"/>
      <c r="BC693" s="128"/>
      <c r="BD693" s="128"/>
      <c r="BE693" s="373"/>
      <c r="BF693" s="374"/>
      <c r="BG693" s="374"/>
      <c r="BH693" s="131"/>
    </row>
    <row r="694" spans="1:1022" ht="103.5" customHeight="1">
      <c r="A694" s="533">
        <v>189</v>
      </c>
      <c r="B694" s="530"/>
      <c r="C694" s="367"/>
      <c r="D694" s="530"/>
      <c r="E694" s="530"/>
      <c r="F694" s="427"/>
      <c r="G694" s="424"/>
      <c r="H694" s="368"/>
      <c r="I694" s="425"/>
      <c r="J694" s="136" t="s">
        <v>756</v>
      </c>
      <c r="K694" s="137" t="s">
        <v>2854</v>
      </c>
      <c r="L694" s="425"/>
      <c r="M694" s="425"/>
      <c r="N694" s="426"/>
      <c r="O694" s="369"/>
      <c r="P694" s="391"/>
      <c r="Q694" s="385"/>
      <c r="R694" s="393"/>
      <c r="S694" s="394"/>
      <c r="T694" s="385"/>
      <c r="U694" s="386"/>
      <c r="V694" s="136" t="s">
        <v>139</v>
      </c>
      <c r="W694" s="116" t="s">
        <v>2855</v>
      </c>
      <c r="X694" s="117" t="s">
        <v>2856</v>
      </c>
      <c r="Y694" s="118" t="s">
        <v>2840</v>
      </c>
      <c r="Z694" s="135" t="s">
        <v>195</v>
      </c>
      <c r="AA694" s="120" t="str">
        <f t="shared" si="943"/>
        <v>Probabilidad</v>
      </c>
      <c r="AB694" s="121" t="s">
        <v>727</v>
      </c>
      <c r="AC694" s="121" t="s">
        <v>728</v>
      </c>
      <c r="AD694" s="122" t="str">
        <f t="shared" si="941"/>
        <v>40%</v>
      </c>
      <c r="AE694" s="121" t="s">
        <v>729</v>
      </c>
      <c r="AF694" s="121" t="s">
        <v>730</v>
      </c>
      <c r="AG694" s="121" t="s">
        <v>731</v>
      </c>
      <c r="AH694" s="123">
        <f t="shared" si="952"/>
        <v>3.1103999999999993E-2</v>
      </c>
      <c r="AI694" s="122">
        <f t="shared" si="942"/>
        <v>3.1103999999999993E-2</v>
      </c>
      <c r="AJ694" s="387"/>
      <c r="AK694" s="388"/>
      <c r="AL694" s="124">
        <f t="shared" si="885"/>
        <v>1</v>
      </c>
      <c r="AM694" s="389"/>
      <c r="AN694" s="388"/>
      <c r="AO694" s="384"/>
      <c r="AP694" s="367"/>
      <c r="AQ694" s="120" t="s">
        <v>145</v>
      </c>
      <c r="AR694" s="119" t="s">
        <v>94</v>
      </c>
      <c r="AS694" s="119" t="s">
        <v>94</v>
      </c>
      <c r="AT694" s="119" t="s">
        <v>94</v>
      </c>
      <c r="AU694" s="119" t="s">
        <v>94</v>
      </c>
      <c r="AV694" s="371"/>
      <c r="AW694" s="142" t="s">
        <v>139</v>
      </c>
      <c r="AX694" s="128"/>
      <c r="AY694" s="129" t="s">
        <v>2869</v>
      </c>
      <c r="AZ694" s="130"/>
      <c r="BA694" s="143" t="s">
        <v>145</v>
      </c>
      <c r="BB694" s="128"/>
      <c r="BC694" s="128"/>
      <c r="BD694" s="128"/>
      <c r="BE694" s="373"/>
      <c r="BF694" s="374"/>
      <c r="BG694" s="374"/>
      <c r="BH694" s="131"/>
    </row>
    <row r="695" spans="1:1022" ht="87.75" customHeight="1">
      <c r="A695" s="533">
        <v>189</v>
      </c>
      <c r="B695" s="530"/>
      <c r="C695" s="367"/>
      <c r="D695" s="530"/>
      <c r="E695" s="530"/>
      <c r="F695" s="427"/>
      <c r="G695" s="424"/>
      <c r="H695" s="368"/>
      <c r="I695" s="425"/>
      <c r="J695" s="136" t="s">
        <v>757</v>
      </c>
      <c r="K695" s="137" t="s">
        <v>2857</v>
      </c>
      <c r="L695" s="425"/>
      <c r="M695" s="425"/>
      <c r="N695" s="426"/>
      <c r="O695" s="369"/>
      <c r="P695" s="391"/>
      <c r="Q695" s="385"/>
      <c r="R695" s="393"/>
      <c r="S695" s="394"/>
      <c r="T695" s="385"/>
      <c r="U695" s="386"/>
      <c r="V695" s="136" t="s">
        <v>150</v>
      </c>
      <c r="W695" s="116" t="s">
        <v>2858</v>
      </c>
      <c r="X695" s="117" t="s">
        <v>2859</v>
      </c>
      <c r="Y695" s="118" t="s">
        <v>2729</v>
      </c>
      <c r="Z695" s="135" t="s">
        <v>195</v>
      </c>
      <c r="AA695" s="120" t="str">
        <f t="shared" si="943"/>
        <v>Probabilidad</v>
      </c>
      <c r="AB695" s="121" t="s">
        <v>727</v>
      </c>
      <c r="AC695" s="121" t="s">
        <v>728</v>
      </c>
      <c r="AD695" s="122" t="str">
        <f t="shared" si="941"/>
        <v>40%</v>
      </c>
      <c r="AE695" s="121" t="s">
        <v>729</v>
      </c>
      <c r="AF695" s="121" t="s">
        <v>730</v>
      </c>
      <c r="AG695" s="121" t="s">
        <v>731</v>
      </c>
      <c r="AH695" s="123">
        <f t="shared" si="952"/>
        <v>1.8662399999999996E-2</v>
      </c>
      <c r="AI695" s="122">
        <f t="shared" si="942"/>
        <v>1.8662399999999996E-2</v>
      </c>
      <c r="AJ695" s="387"/>
      <c r="AK695" s="388"/>
      <c r="AL695" s="124">
        <f t="shared" si="885"/>
        <v>1</v>
      </c>
      <c r="AM695" s="389"/>
      <c r="AN695" s="388"/>
      <c r="AO695" s="384"/>
      <c r="AP695" s="367"/>
      <c r="AQ695" s="120" t="s">
        <v>155</v>
      </c>
      <c r="AR695" s="119" t="s">
        <v>94</v>
      </c>
      <c r="AS695" s="119" t="s">
        <v>94</v>
      </c>
      <c r="AT695" s="119" t="s">
        <v>94</v>
      </c>
      <c r="AU695" s="119" t="s">
        <v>94</v>
      </c>
      <c r="AV695" s="371"/>
      <c r="AW695" s="142" t="s">
        <v>150</v>
      </c>
      <c r="AX695" s="128"/>
      <c r="AY695" s="129" t="s">
        <v>2869</v>
      </c>
      <c r="AZ695" s="130"/>
      <c r="BA695" s="143" t="s">
        <v>155</v>
      </c>
      <c r="BB695" s="128"/>
      <c r="BC695" s="128"/>
      <c r="BD695" s="128"/>
      <c r="BE695" s="373"/>
      <c r="BF695" s="374"/>
      <c r="BG695" s="374"/>
      <c r="BH695" s="131"/>
    </row>
    <row r="696" spans="1:1022" ht="75.75" customHeight="1">
      <c r="A696" s="533">
        <v>189</v>
      </c>
      <c r="B696" s="530"/>
      <c r="C696" s="367"/>
      <c r="D696" s="530"/>
      <c r="E696" s="530"/>
      <c r="F696" s="427"/>
      <c r="G696" s="424"/>
      <c r="H696" s="368"/>
      <c r="I696" s="425"/>
      <c r="J696" s="136" t="s">
        <v>758</v>
      </c>
      <c r="K696" s="137" t="s">
        <v>2860</v>
      </c>
      <c r="L696" s="425"/>
      <c r="M696" s="425"/>
      <c r="N696" s="426"/>
      <c r="O696" s="369"/>
      <c r="P696" s="392"/>
      <c r="Q696" s="385"/>
      <c r="R696" s="393"/>
      <c r="S696" s="394"/>
      <c r="T696" s="385"/>
      <c r="U696" s="386"/>
      <c r="V696" s="136" t="s">
        <v>161</v>
      </c>
      <c r="W696" s="116" t="s">
        <v>2861</v>
      </c>
      <c r="X696" s="117" t="s">
        <v>2862</v>
      </c>
      <c r="Y696" s="118" t="s">
        <v>891</v>
      </c>
      <c r="Z696" s="119" t="s">
        <v>853</v>
      </c>
      <c r="AA696" s="120" t="str">
        <f t="shared" si="943"/>
        <v>Impacto</v>
      </c>
      <c r="AB696" s="121" t="s">
        <v>808</v>
      </c>
      <c r="AC696" s="121" t="s">
        <v>728</v>
      </c>
      <c r="AD696" s="122" t="str">
        <f t="shared" si="941"/>
        <v>25%</v>
      </c>
      <c r="AE696" s="121" t="s">
        <v>729</v>
      </c>
      <c r="AF696" s="121" t="s">
        <v>730</v>
      </c>
      <c r="AG696" s="121" t="s">
        <v>731</v>
      </c>
      <c r="AH696" s="123">
        <f t="shared" si="952"/>
        <v>1.8662399999999996E-2</v>
      </c>
      <c r="AI696" s="122">
        <f t="shared" si="942"/>
        <v>1.8662399999999996E-2</v>
      </c>
      <c r="AJ696" s="387"/>
      <c r="AK696" s="388"/>
      <c r="AL696" s="124">
        <f t="shared" si="885"/>
        <v>0.75</v>
      </c>
      <c r="AM696" s="389"/>
      <c r="AN696" s="388"/>
      <c r="AO696" s="384"/>
      <c r="AP696" s="367"/>
      <c r="AQ696" s="120" t="s">
        <v>162</v>
      </c>
      <c r="AR696" s="119" t="s">
        <v>94</v>
      </c>
      <c r="AS696" s="119" t="s">
        <v>94</v>
      </c>
      <c r="AT696" s="119" t="s">
        <v>94</v>
      </c>
      <c r="AU696" s="119" t="s">
        <v>94</v>
      </c>
      <c r="AV696" s="372"/>
      <c r="AW696" s="142" t="s">
        <v>161</v>
      </c>
      <c r="AX696" s="253" t="s">
        <v>2866</v>
      </c>
      <c r="AY696" s="273" t="s">
        <v>2980</v>
      </c>
      <c r="AZ696" s="273" t="s">
        <v>2981</v>
      </c>
      <c r="BA696" s="143" t="s">
        <v>162</v>
      </c>
      <c r="BB696" s="275"/>
      <c r="BC696" s="275" t="s">
        <v>94</v>
      </c>
      <c r="BD696" s="275" t="s">
        <v>94</v>
      </c>
      <c r="BE696" s="441"/>
      <c r="BF696" s="442"/>
      <c r="BG696" s="442"/>
      <c r="BH696" s="131"/>
    </row>
    <row r="697" spans="1:1022" s="144" customFormat="1" ht="69.95" customHeight="1">
      <c r="A697" s="536"/>
      <c r="B697" s="530"/>
      <c r="C697" s="367"/>
      <c r="D697" s="530"/>
      <c r="E697" s="530"/>
      <c r="F697" s="427"/>
      <c r="G697" s="424"/>
      <c r="H697" s="368" t="str">
        <f>IF(B697="Seguridad_Información","Posibilidad de "&amp;C697&amp;"con "&amp;M697&amp;" "&amp;"por"&amp;" "&amp;I697&amp;" "&amp;"debido a"&amp;" "&amp;L697,"Posibilidad de"&amp;" "&amp;M697&amp;" "&amp;"por"&amp;" "&amp;I697&amp;" debido a"&amp;" "&amp;L697)</f>
        <v xml:space="preserve">Posibilidad de  por  debido a </v>
      </c>
      <c r="I697" s="425"/>
      <c r="J697" s="136" t="s">
        <v>717</v>
      </c>
      <c r="K697" s="137"/>
      <c r="L697" s="425"/>
      <c r="M697" s="425"/>
      <c r="N697" s="426"/>
      <c r="O697" s="369"/>
      <c r="P697" s="390" t="str">
        <f>IF(OR($O697=[3]Tabla_Probabilidad!$D$30,$O697=[3]Tabla_Probabilidad!$D$32,$O697=[3]Tabla_Probabilidad!$J$32),"Muy Baja",IF(OR($O697=[3]Tabla_Probabilidad!$E$30,$O697=[3]Tabla_Probabilidad!$E$32,$O697=[3]Tabla_Probabilidad!$K$32),"Baja",IF(OR($O697=[3]Tabla_Probabilidad!$F$30,$O697=[3]Tabla_Probabilidad!$F$32,$O697=[3]Tabla_Probabilidad!$L$32),"Media",IF(OR($O697=[3]Tabla_Probabilidad!$G$30,$O697=[3]Tabla_Probabilidad!$G$32,$O697=[3]Tabla_Probabilidad!$M$32),"Alta",IF(OR($O697=[3]Tabla_Probabilidad!$H$30,$O697=[3]Tabla_Probabilidad!$H$32,$O697=[3]Tabla_Probabilidad!$N$32),"Muy Alta","")))))</f>
        <v/>
      </c>
      <c r="Q697" s="385" t="str">
        <f t="shared" ref="Q697" si="953">IF(P697="","",IF(P697="Muy Baja",0.2,IF(P697="Baja",0.4,IF(P697="Media",0.6,IF(P697="Alta",0.8,IF(P697="Muy Alta",1,))))))</f>
        <v/>
      </c>
      <c r="R697" s="393"/>
      <c r="S697" s="394" t="str">
        <f>IF(OR($R697=[3]Tabla_Impacto!$D$24,$R697=[3]Tabla_Impacto!$D$27,$R697=[3]Tabla_Impacto!$J$24,$R697=[3]Tabla_Impacto!$P$26,$R697=[3]Tabla_Impacto!$V$26,$R697=[3]Tabla_Impacto!$AB$26),"Leve",IF(OR($R697=[3]Tabla_Impacto!$E$24,$R697=[3]Tabla_Impacto!$E$27,$R697=[3]Tabla_Impacto!$K$24,$R697=[3]Tabla_Impacto!$Q$26,$R697=[3]Tabla_Impacto!$W$26,$R697=[3]Tabla_Impacto!$AC$26),"Menor",IF(OR($R697=[3]Tabla_Impacto!$F$24,$R697=[3]Tabla_Impacto!$F$27,$R697=[3]Tabla_Impacto!$L$24,$R697=[3]Tabla_Impacto!$R$26,$R697=[3]Tabla_Impacto!$X$26,$R697=[3]Tabla_Impacto!$AD$26),"Moderado",IF(OR($R697=[3]Tabla_Impacto!$G$24,$R697=[3]Tabla_Impacto!$G$27,$R697=[3]Tabla_Impacto!$M$24,$R697=[3]Tabla_Impacto!$S$26,$R697=[3]Tabla_Impacto!$Y$26,$R697=[3]Tabla_Impacto!$AE$26),"Mayor",IF(OR($R697=[3]Tabla_Impacto!$H$24,$R697=[3]Tabla_Impacto!$H$27,$R697=[3]Tabla_Impacto!$N$24,$R697=[3]Tabla_Impacto!$T$26,$R697=[3]Tabla_Impacto!$Z$26,$R697=[3]Tabla_Impacto!$AF$26),"Catastrófico","")))))</f>
        <v/>
      </c>
      <c r="T697" s="385" t="str">
        <f t="shared" ref="T697" si="954">IF(S697="","",IF(S697="Leve",0.2,IF(S697="Menor",0.4,IF(S697="Moderado",0.6,IF(S697="Mayor",0.8,IF(S697="Catastrófico",1,))))))</f>
        <v/>
      </c>
      <c r="U697" s="403" t="str">
        <f t="shared" ref="U697" si="955">IF(OR(AND(P697="Muy Baja",S697="Leve"),AND(P697="Muy Baja",S697="Menor"),AND(P697="Baja",S697="Leve")),"Bajo",IF(OR(AND(P697="Muy baja",S697="Moderado"),AND(P697="Baja",S697="Menor"),AND(P697="Baja",S697="Moderado"),AND(P697="Media",S697="Leve"),AND(P697="Media",S697="Menor"),AND(P697="Media",S697="Moderado"),AND(P697="Alta",S697="Leve"),AND(P697="Alta",S697="Menor")),"Moderado",IF(OR(AND(P697="Muy Baja",S697="Mayor"),AND(P697="Baja",S697="Mayor"),AND(P697="Media",S697="Mayor"),AND(P697="Alta",S697="Moderado"),AND(P697="Alta",S697="Mayor"),AND(P697="Muy Alta",S697="Leve"),AND(P697="Muy Alta",S697="Menor"),AND(P697="Muy Alta",S697="Moderado"),AND(P697="Muy Alta",S697="Mayor")),"Alto",IF(OR(AND(P697="Muy Baja",S697="Catastrófico"),AND(P697="Baja",S697="Catastrófico"),AND(P697="Media",S697="Catastrófico"),AND(P697="Alta",S697="Catastrófico"),AND(P697="Muy Alta",S697="Catastrófico")),"Extremo",""))))</f>
        <v/>
      </c>
      <c r="V697" s="136" t="s">
        <v>91</v>
      </c>
      <c r="W697" s="116"/>
      <c r="X697" s="117"/>
      <c r="Y697" s="118"/>
      <c r="Z697" s="116"/>
      <c r="AA697" s="120" t="str">
        <f t="shared" si="943"/>
        <v/>
      </c>
      <c r="AB697" s="121"/>
      <c r="AC697" s="121"/>
      <c r="AD697" s="122" t="str">
        <f t="shared" si="941"/>
        <v/>
      </c>
      <c r="AE697" s="121"/>
      <c r="AF697" s="121"/>
      <c r="AG697" s="121"/>
      <c r="AH697" s="123" t="str">
        <f>IFERROR(IF(AA697="Probabilidad",(Q697-(+Q697*AD697)),IF(AA697="Impacto",Q697,"")),"")</f>
        <v/>
      </c>
      <c r="AI697" s="122" t="str">
        <f t="shared" si="942"/>
        <v/>
      </c>
      <c r="AJ697" s="387" t="str">
        <f t="shared" ref="AJ697" si="956">IFERROR(IF(AK697="","",IF(AK697&lt;=0.2,"Muy Baja",IF(AK697&lt;=0.4,"Baja",IF(AK697&lt;=0.6,"Media",IF(AK697&lt;=0.8,"Alta","Muy Alta"))))),"")</f>
        <v/>
      </c>
      <c r="AK697" s="388" t="str">
        <f t="shared" ref="AK697" si="957">IFERROR(LOOKUP(MAX(AI697:AI703)+1,(AI697:AI703)),"")</f>
        <v/>
      </c>
      <c r="AL697" s="124" t="str">
        <f>IFERROR(IF(AA697="Impacto",(T697-(+T697*AD697)),IF(AA697="Probabilidad",T697,"")),"")</f>
        <v/>
      </c>
      <c r="AM697" s="389" t="str">
        <f t="shared" ref="AM697" si="958">IFERROR(IF(AN697="","",IF(AN697&lt;=0.2,"Leve",IF(AN697&lt;=0.4,"Menor",IF(AN697&lt;=0.6,"Moderado",IF(AN697&lt;=0.8,"Mayor","Catastrófico"))))),"")</f>
        <v/>
      </c>
      <c r="AN697" s="388" t="str">
        <f t="shared" ref="AN697" si="959">IFERROR(LOOKUP(MAX(AL697:AL703)+1,(AL697:AL703)),"")</f>
        <v/>
      </c>
      <c r="AO697" s="384" t="str">
        <f t="shared" ref="AO697" si="960">IFERROR(IF(OR(AND(AJ697="Muy Baja",AM697="Leve"),AND(AJ697="Muy Baja",AM697="Menor"),AND(AJ697="Baja",AM697="Leve")),"Bajo",IF(OR(AND(AJ697="Muy baja",AM697="Moderado"),AND(AJ697="Baja",AM697="Menor"),AND(AJ697="Baja",AM697="Moderado"),AND(AJ697="Media",AM697="Leve"),AND(AJ697="Media",AM697="Menor"),AND(AJ697="Media",AM697="Moderado"),AND(AJ697="Alta",AM697="Leve"),AND(AJ697="Alta",AM697="Menor")),"Moderado",IF(OR(AND(AJ697="Muy Baja",AM697="Mayor"),AND(AJ697="Baja",AM697="Mayor"),AND(AJ697="Media",AM697="Mayor"),AND(AJ697="Alta",AM697="Moderado"),AND(AJ697="Alta",AM697="Mayor"),AND(AJ697="Muy Alta",AM697="Leve"),AND(AJ697="Muy Alta",AM697="Menor"),AND(AJ697="Muy Alta",AM697="Moderado"),AND(AJ697="Muy Alta",AM697="Mayor")),"Alto",IF(OR(AND(AJ697="Muy Baja",AM697="Catastrófico"),AND(AJ697="Baja",AM697="Catastrófico"),AND(AJ697="Media",AM697="Catastrófico"),AND(AJ697="Alta",AM697="Catastrófico"),AND(AJ697="Muy Alta",AM697="Catastrófico")),"Extremo","")))),"")</f>
        <v/>
      </c>
      <c r="AP697" s="367"/>
      <c r="AQ697" s="120" t="s">
        <v>105</v>
      </c>
      <c r="AR697" s="119"/>
      <c r="AS697" s="119"/>
      <c r="AT697" s="126"/>
      <c r="AU697" s="127"/>
      <c r="AV697" s="370"/>
      <c r="AW697" s="142" t="s">
        <v>91</v>
      </c>
      <c r="AX697" s="128"/>
      <c r="AY697" s="129"/>
      <c r="AZ697" s="130"/>
      <c r="BA697" s="143" t="s">
        <v>105</v>
      </c>
      <c r="BB697" s="128"/>
      <c r="BC697" s="128"/>
      <c r="BD697" s="128"/>
      <c r="BE697" s="373"/>
      <c r="BF697" s="374"/>
      <c r="BG697" s="374"/>
      <c r="BH697" s="131"/>
      <c r="BI697" s="90"/>
      <c r="BJ697" s="90"/>
      <c r="BK697" s="90"/>
      <c r="BL697" s="90"/>
      <c r="BM697" s="90"/>
      <c r="BN697" s="90"/>
      <c r="BO697" s="90"/>
      <c r="BP697" s="90"/>
      <c r="BQ697" s="90"/>
      <c r="BR697" s="90"/>
      <c r="BS697" s="90"/>
      <c r="BT697" s="90"/>
      <c r="BU697" s="90"/>
      <c r="BV697" s="90"/>
      <c r="BW697" s="90"/>
      <c r="BX697" s="90"/>
      <c r="BY697" s="90"/>
      <c r="BZ697" s="90"/>
      <c r="CA697" s="90"/>
      <c r="CB697" s="90"/>
      <c r="CC697" s="90"/>
      <c r="CD697" s="90"/>
      <c r="CE697" s="90"/>
      <c r="CF697" s="90"/>
      <c r="CG697" s="90"/>
      <c r="CH697" s="90"/>
      <c r="CI697" s="90"/>
      <c r="CJ697" s="90"/>
      <c r="CK697" s="90"/>
      <c r="CL697" s="90"/>
      <c r="CM697" s="90"/>
      <c r="CN697" s="90"/>
      <c r="CO697" s="90"/>
      <c r="CP697" s="90"/>
      <c r="CQ697" s="90"/>
      <c r="CR697" s="90"/>
      <c r="CS697" s="90"/>
      <c r="CT697" s="90"/>
      <c r="CU697" s="90"/>
      <c r="CV697" s="90"/>
      <c r="CW697" s="90"/>
      <c r="CX697" s="90"/>
      <c r="CY697" s="90"/>
      <c r="CZ697" s="90"/>
      <c r="DA697" s="90"/>
      <c r="DB697" s="90"/>
      <c r="DC697" s="90"/>
      <c r="DD697" s="90"/>
      <c r="DE697" s="90"/>
      <c r="DF697" s="90"/>
      <c r="DG697" s="90"/>
      <c r="DH697" s="90"/>
      <c r="DI697" s="90"/>
      <c r="DJ697" s="90"/>
      <c r="DK697" s="90"/>
      <c r="DL697" s="90"/>
      <c r="DM697" s="90"/>
      <c r="DN697" s="90"/>
      <c r="DO697" s="90"/>
      <c r="DP697" s="90"/>
      <c r="DQ697" s="90"/>
      <c r="DR697" s="90"/>
      <c r="DS697" s="90"/>
      <c r="DT697" s="90"/>
      <c r="DU697" s="90"/>
      <c r="DV697" s="90"/>
      <c r="DW697" s="90"/>
      <c r="DX697" s="90"/>
      <c r="DY697" s="90"/>
      <c r="DZ697" s="90"/>
      <c r="EA697" s="90"/>
      <c r="EB697" s="90"/>
      <c r="EC697" s="90"/>
      <c r="ED697" s="90"/>
      <c r="EE697" s="90"/>
      <c r="EF697" s="90"/>
      <c r="EG697" s="90"/>
      <c r="EH697" s="90"/>
      <c r="EI697" s="90"/>
      <c r="EJ697" s="90"/>
      <c r="EK697" s="90"/>
      <c r="EL697" s="90"/>
      <c r="EM697" s="90"/>
      <c r="EN697" s="90"/>
      <c r="EO697" s="90"/>
      <c r="EP697" s="90"/>
      <c r="EQ697" s="90"/>
      <c r="ER697" s="90"/>
      <c r="ES697" s="90"/>
      <c r="ET697" s="90"/>
      <c r="EU697" s="90"/>
      <c r="EV697" s="90"/>
      <c r="EW697" s="90"/>
      <c r="EX697" s="90"/>
      <c r="EY697" s="90"/>
      <c r="EZ697" s="90"/>
      <c r="FA697" s="90"/>
      <c r="FB697" s="90"/>
      <c r="FC697" s="90"/>
      <c r="FD697" s="90"/>
      <c r="FE697" s="90"/>
      <c r="FF697" s="90"/>
      <c r="FG697" s="90"/>
      <c r="FH697" s="90"/>
      <c r="FI697" s="90"/>
      <c r="FJ697" s="90"/>
      <c r="FK697" s="90"/>
      <c r="FL697" s="90"/>
      <c r="FM697" s="90"/>
      <c r="FN697" s="90"/>
      <c r="FO697" s="90"/>
      <c r="FP697" s="90"/>
      <c r="FQ697" s="90"/>
      <c r="FR697" s="90"/>
      <c r="FS697" s="90"/>
      <c r="FT697" s="90"/>
      <c r="FU697" s="90"/>
      <c r="FV697" s="90"/>
      <c r="FW697" s="90"/>
      <c r="FX697" s="90"/>
      <c r="FY697" s="90"/>
      <c r="FZ697" s="90"/>
      <c r="GA697" s="90"/>
      <c r="GB697" s="90"/>
      <c r="GC697" s="90"/>
      <c r="GD697" s="90"/>
      <c r="GE697" s="90"/>
      <c r="GF697" s="90"/>
      <c r="GG697" s="90"/>
      <c r="GH697" s="90"/>
      <c r="GI697" s="90"/>
      <c r="GJ697" s="90"/>
      <c r="GK697" s="90"/>
      <c r="GL697" s="90"/>
      <c r="GM697" s="90"/>
      <c r="GN697" s="90"/>
      <c r="GO697" s="90"/>
      <c r="GP697" s="90"/>
      <c r="GQ697" s="90"/>
      <c r="GR697" s="90"/>
      <c r="GS697" s="90"/>
      <c r="GT697" s="90"/>
      <c r="GU697" s="90"/>
      <c r="GV697" s="90"/>
      <c r="GW697" s="90"/>
      <c r="GX697" s="90"/>
      <c r="GY697" s="90"/>
      <c r="GZ697" s="90"/>
      <c r="HA697" s="90"/>
      <c r="HB697" s="90"/>
      <c r="HC697" s="90"/>
      <c r="HD697" s="90"/>
      <c r="HE697" s="90"/>
      <c r="HF697" s="90"/>
      <c r="HG697" s="90"/>
      <c r="HH697" s="90"/>
      <c r="HI697" s="90"/>
      <c r="HJ697" s="90"/>
      <c r="HK697" s="90"/>
      <c r="HL697" s="90"/>
      <c r="HM697" s="90"/>
      <c r="HN697" s="90"/>
      <c r="HO697" s="90"/>
      <c r="HP697" s="90"/>
      <c r="HQ697" s="90"/>
      <c r="HR697" s="90"/>
      <c r="HS697" s="90"/>
      <c r="HT697" s="90"/>
      <c r="HU697" s="90"/>
      <c r="HV697" s="90"/>
      <c r="HW697" s="90"/>
      <c r="HX697" s="90"/>
      <c r="HY697" s="90"/>
      <c r="HZ697" s="90"/>
      <c r="IA697" s="90"/>
      <c r="IB697" s="90"/>
      <c r="IC697" s="90"/>
      <c r="ID697" s="90"/>
      <c r="IE697" s="90"/>
      <c r="IF697" s="90"/>
      <c r="IG697" s="90"/>
      <c r="IH697" s="90"/>
      <c r="II697" s="90"/>
      <c r="IJ697" s="90"/>
      <c r="IK697" s="90"/>
      <c r="IL697" s="90"/>
      <c r="IM697" s="90"/>
      <c r="IN697" s="90"/>
      <c r="IO697" s="90"/>
      <c r="IP697" s="90"/>
      <c r="IQ697" s="90"/>
      <c r="IR697" s="90"/>
      <c r="IS697" s="90"/>
      <c r="IT697" s="90"/>
      <c r="IU697" s="90"/>
      <c r="IV697" s="90"/>
      <c r="IW697" s="90"/>
      <c r="IX697" s="90"/>
      <c r="IY697" s="90"/>
      <c r="IZ697" s="90"/>
      <c r="JA697" s="90"/>
      <c r="JB697" s="90"/>
      <c r="JC697" s="90"/>
      <c r="JD697" s="90"/>
      <c r="JE697" s="90"/>
      <c r="JF697" s="90"/>
      <c r="JG697" s="90"/>
      <c r="JH697" s="90"/>
      <c r="JI697" s="90"/>
      <c r="JJ697" s="90"/>
      <c r="JK697" s="90"/>
      <c r="JL697" s="90"/>
      <c r="JM697" s="90"/>
      <c r="JN697" s="90"/>
      <c r="JO697" s="90"/>
      <c r="JP697" s="90"/>
      <c r="JQ697" s="90"/>
      <c r="JR697" s="90"/>
      <c r="JS697" s="90"/>
      <c r="JT697" s="90"/>
      <c r="JU697" s="90"/>
      <c r="JV697" s="90"/>
      <c r="JW697" s="90"/>
      <c r="JX697" s="90"/>
      <c r="JY697" s="90"/>
      <c r="JZ697" s="90"/>
      <c r="KA697" s="90"/>
      <c r="KB697" s="90"/>
      <c r="KC697" s="90"/>
      <c r="KD697" s="90"/>
      <c r="KE697" s="90"/>
      <c r="KF697" s="90"/>
      <c r="KG697" s="90"/>
      <c r="KH697" s="90"/>
      <c r="KI697" s="90"/>
      <c r="KJ697" s="90"/>
      <c r="KK697" s="90"/>
      <c r="KL697" s="90"/>
      <c r="KM697" s="90"/>
      <c r="KN697" s="90"/>
      <c r="KO697" s="90"/>
      <c r="KP697" s="90"/>
      <c r="KQ697" s="90"/>
      <c r="KR697" s="90"/>
      <c r="KS697" s="90"/>
      <c r="KT697" s="90"/>
      <c r="KU697" s="90"/>
      <c r="KV697" s="90"/>
      <c r="KW697" s="90"/>
      <c r="KX697" s="90"/>
      <c r="KY697" s="90"/>
      <c r="KZ697" s="90"/>
      <c r="LA697" s="90"/>
      <c r="LB697" s="90"/>
      <c r="LC697" s="90"/>
      <c r="LD697" s="90"/>
      <c r="LE697" s="90"/>
      <c r="LF697" s="90"/>
      <c r="LG697" s="90"/>
      <c r="LH697" s="90"/>
      <c r="LI697" s="90"/>
      <c r="LJ697" s="90"/>
      <c r="LK697" s="90"/>
      <c r="LL697" s="90"/>
      <c r="LM697" s="90"/>
      <c r="LN697" s="90"/>
      <c r="LO697" s="90"/>
      <c r="LP697" s="90"/>
      <c r="LQ697" s="90"/>
      <c r="LR697" s="90"/>
      <c r="LS697" s="90"/>
      <c r="LT697" s="90"/>
      <c r="LU697" s="90"/>
      <c r="LV697" s="90"/>
      <c r="LW697" s="90"/>
      <c r="LX697" s="90"/>
      <c r="LY697" s="90"/>
      <c r="LZ697" s="90"/>
      <c r="MA697" s="90"/>
      <c r="MB697" s="90"/>
      <c r="MC697" s="90"/>
      <c r="MD697" s="90"/>
      <c r="ME697" s="90"/>
      <c r="MF697" s="90"/>
      <c r="MG697" s="90"/>
      <c r="MH697" s="90"/>
      <c r="MI697" s="90"/>
      <c r="MJ697" s="90"/>
      <c r="MK697" s="90"/>
      <c r="ML697" s="90"/>
      <c r="MM697" s="90"/>
      <c r="MN697" s="90"/>
      <c r="MO697" s="90"/>
      <c r="MP697" s="90"/>
      <c r="MQ697" s="90"/>
      <c r="MR697" s="90"/>
      <c r="MS697" s="90"/>
      <c r="MT697" s="90"/>
      <c r="MU697" s="90"/>
      <c r="MV697" s="90"/>
      <c r="MW697" s="90"/>
      <c r="MX697" s="90"/>
      <c r="MY697" s="90"/>
      <c r="MZ697" s="90"/>
      <c r="NA697" s="90"/>
      <c r="NB697" s="90"/>
      <c r="NC697" s="90"/>
      <c r="ND697" s="90"/>
      <c r="NE697" s="90"/>
      <c r="NF697" s="90"/>
      <c r="NG697" s="90"/>
      <c r="NH697" s="90"/>
      <c r="NI697" s="90"/>
      <c r="NJ697" s="90"/>
      <c r="NK697" s="90"/>
      <c r="NL697" s="90"/>
      <c r="NM697" s="90"/>
      <c r="NN697" s="90"/>
      <c r="NO697" s="90"/>
      <c r="NP697" s="90"/>
      <c r="NQ697" s="90"/>
      <c r="NR697" s="90"/>
      <c r="NS697" s="90"/>
      <c r="NT697" s="90"/>
      <c r="NU697" s="90"/>
      <c r="NV697" s="90"/>
      <c r="NW697" s="90"/>
      <c r="NX697" s="90"/>
      <c r="NY697" s="90"/>
      <c r="NZ697" s="90"/>
      <c r="OA697" s="90"/>
      <c r="OB697" s="90"/>
      <c r="OC697" s="90"/>
      <c r="OD697" s="90"/>
      <c r="OE697" s="90"/>
      <c r="OF697" s="90"/>
      <c r="OG697" s="90"/>
      <c r="OH697" s="90"/>
      <c r="OI697" s="90"/>
      <c r="OJ697" s="90"/>
      <c r="OK697" s="90"/>
      <c r="OL697" s="90"/>
      <c r="OM697" s="90"/>
      <c r="ON697" s="90"/>
      <c r="OO697" s="90"/>
      <c r="OP697" s="90"/>
      <c r="OQ697" s="90"/>
      <c r="OR697" s="90"/>
      <c r="OS697" s="90"/>
      <c r="OT697" s="90"/>
      <c r="OU697" s="90"/>
      <c r="OV697" s="90"/>
      <c r="OW697" s="90"/>
      <c r="OX697" s="90"/>
      <c r="OY697" s="90"/>
      <c r="OZ697" s="90"/>
      <c r="PA697" s="90"/>
      <c r="PB697" s="90"/>
      <c r="PC697" s="90"/>
      <c r="PD697" s="90"/>
      <c r="PE697" s="90"/>
      <c r="PF697" s="90"/>
      <c r="PG697" s="90"/>
      <c r="PH697" s="90"/>
      <c r="PI697" s="90"/>
      <c r="PJ697" s="90"/>
      <c r="PK697" s="90"/>
      <c r="PL697" s="90"/>
      <c r="PM697" s="90"/>
      <c r="PN697" s="90"/>
      <c r="PO697" s="90"/>
      <c r="PP697" s="90"/>
      <c r="PQ697" s="90"/>
      <c r="PR697" s="90"/>
      <c r="PS697" s="90"/>
      <c r="PT697" s="90"/>
      <c r="PU697" s="90"/>
      <c r="PV697" s="90"/>
      <c r="PW697" s="90"/>
      <c r="PX697" s="90"/>
      <c r="PY697" s="90"/>
      <c r="PZ697" s="90"/>
      <c r="QA697" s="90"/>
      <c r="QB697" s="90"/>
      <c r="QC697" s="90"/>
      <c r="QD697" s="90"/>
      <c r="QE697" s="90"/>
      <c r="QF697" s="90"/>
      <c r="QG697" s="90"/>
      <c r="QH697" s="90"/>
      <c r="QI697" s="90"/>
      <c r="QJ697" s="90"/>
      <c r="QK697" s="90"/>
      <c r="QL697" s="90"/>
      <c r="QM697" s="90"/>
      <c r="QN697" s="90"/>
      <c r="QO697" s="90"/>
      <c r="QP697" s="90"/>
      <c r="QQ697" s="90"/>
      <c r="QR697" s="90"/>
      <c r="QS697" s="90"/>
      <c r="QT697" s="90"/>
      <c r="QU697" s="90"/>
      <c r="QV697" s="90"/>
      <c r="QW697" s="90"/>
      <c r="QX697" s="90"/>
      <c r="QY697" s="90"/>
      <c r="QZ697" s="90"/>
      <c r="RA697" s="90"/>
      <c r="RB697" s="90"/>
      <c r="RC697" s="90"/>
      <c r="RD697" s="90"/>
      <c r="RE697" s="90"/>
      <c r="RF697" s="90"/>
      <c r="RG697" s="90"/>
      <c r="RH697" s="90"/>
      <c r="RI697" s="90"/>
      <c r="RJ697" s="90"/>
      <c r="RK697" s="90"/>
      <c r="RL697" s="90"/>
      <c r="RM697" s="90"/>
      <c r="RN697" s="90"/>
      <c r="RO697" s="90"/>
      <c r="RP697" s="90"/>
      <c r="RQ697" s="90"/>
      <c r="RR697" s="90"/>
      <c r="RS697" s="90"/>
      <c r="RT697" s="90"/>
      <c r="RU697" s="90"/>
      <c r="RV697" s="90"/>
      <c r="RW697" s="90"/>
      <c r="RX697" s="90"/>
      <c r="RY697" s="90"/>
      <c r="RZ697" s="90"/>
      <c r="SA697" s="90"/>
      <c r="SB697" s="90"/>
      <c r="SC697" s="90"/>
      <c r="SD697" s="90"/>
      <c r="SE697" s="90"/>
      <c r="SF697" s="90"/>
      <c r="SG697" s="90"/>
      <c r="SH697" s="90"/>
      <c r="SI697" s="90"/>
      <c r="SJ697" s="90"/>
      <c r="SK697" s="90"/>
      <c r="SL697" s="90"/>
      <c r="SM697" s="90"/>
      <c r="SN697" s="90"/>
      <c r="SO697" s="90"/>
      <c r="SP697" s="90"/>
      <c r="SQ697" s="90"/>
      <c r="SR697" s="90"/>
      <c r="SS697" s="90"/>
      <c r="ST697" s="90"/>
      <c r="SU697" s="90"/>
      <c r="SV697" s="90"/>
      <c r="SW697" s="90"/>
      <c r="SX697" s="90"/>
      <c r="SY697" s="90"/>
      <c r="SZ697" s="90"/>
      <c r="TA697" s="90"/>
      <c r="TB697" s="90"/>
      <c r="TC697" s="90"/>
      <c r="TD697" s="90"/>
      <c r="TE697" s="90"/>
      <c r="TF697" s="90"/>
      <c r="TG697" s="90"/>
      <c r="TH697" s="90"/>
      <c r="TI697" s="90"/>
      <c r="TJ697" s="90"/>
      <c r="TK697" s="90"/>
      <c r="TL697" s="90"/>
      <c r="TM697" s="90"/>
      <c r="TN697" s="90"/>
      <c r="TO697" s="90"/>
      <c r="TP697" s="90"/>
      <c r="TQ697" s="90"/>
      <c r="TR697" s="90"/>
      <c r="TS697" s="90"/>
      <c r="TT697" s="90"/>
      <c r="TU697" s="90"/>
      <c r="TV697" s="90"/>
      <c r="TW697" s="90"/>
      <c r="TX697" s="90"/>
      <c r="TY697" s="90"/>
      <c r="TZ697" s="90"/>
      <c r="UA697" s="90"/>
      <c r="UB697" s="90"/>
      <c r="UC697" s="90"/>
      <c r="UD697" s="90"/>
      <c r="UE697" s="90"/>
      <c r="UF697" s="90"/>
      <c r="UG697" s="90"/>
      <c r="UH697" s="90"/>
      <c r="UI697" s="90"/>
      <c r="UJ697" s="90"/>
      <c r="UK697" s="90"/>
      <c r="UL697" s="90"/>
      <c r="UM697" s="90"/>
      <c r="UN697" s="90"/>
      <c r="UO697" s="90"/>
      <c r="UP697" s="90"/>
      <c r="UQ697" s="90"/>
      <c r="UR697" s="90"/>
      <c r="US697" s="90"/>
      <c r="UT697" s="90"/>
      <c r="UU697" s="90"/>
      <c r="UV697" s="90"/>
      <c r="UW697" s="90"/>
      <c r="UX697" s="90"/>
      <c r="UY697" s="90"/>
      <c r="UZ697" s="90"/>
      <c r="VA697" s="90"/>
      <c r="VB697" s="90"/>
      <c r="VC697" s="90"/>
      <c r="VD697" s="90"/>
      <c r="VE697" s="90"/>
      <c r="VF697" s="90"/>
      <c r="VG697" s="90"/>
      <c r="VH697" s="90"/>
      <c r="VI697" s="90"/>
      <c r="VJ697" s="90"/>
      <c r="VK697" s="90"/>
      <c r="VL697" s="90"/>
      <c r="VM697" s="90"/>
      <c r="VN697" s="90"/>
      <c r="VO697" s="90"/>
      <c r="VP697" s="90"/>
      <c r="VQ697" s="90"/>
      <c r="VR697" s="90"/>
      <c r="VS697" s="90"/>
      <c r="VT697" s="90"/>
      <c r="VU697" s="90"/>
      <c r="VV697" s="90"/>
      <c r="VW697" s="90"/>
      <c r="VX697" s="90"/>
      <c r="VY697" s="90"/>
      <c r="VZ697" s="90"/>
      <c r="WA697" s="90"/>
      <c r="WB697" s="90"/>
      <c r="WC697" s="90"/>
      <c r="WD697" s="90"/>
      <c r="WE697" s="90"/>
      <c r="WF697" s="90"/>
      <c r="WG697" s="90"/>
      <c r="WH697" s="90"/>
      <c r="WI697" s="90"/>
      <c r="WJ697" s="90"/>
      <c r="WK697" s="90"/>
      <c r="WL697" s="90"/>
      <c r="WM697" s="90"/>
      <c r="WN697" s="90"/>
      <c r="WO697" s="90"/>
      <c r="WP697" s="90"/>
      <c r="WQ697" s="90"/>
      <c r="WR697" s="90"/>
      <c r="WS697" s="90"/>
      <c r="WT697" s="90"/>
      <c r="WU697" s="90"/>
      <c r="WV697" s="90"/>
      <c r="WW697" s="90"/>
      <c r="WX697" s="90"/>
      <c r="WY697" s="90"/>
      <c r="WZ697" s="90"/>
      <c r="XA697" s="90"/>
      <c r="XB697" s="90"/>
      <c r="XC697" s="90"/>
      <c r="XD697" s="90"/>
      <c r="XE697" s="90"/>
      <c r="XF697" s="90"/>
      <c r="XG697" s="90"/>
      <c r="XH697" s="90"/>
      <c r="XI697" s="90"/>
      <c r="XJ697" s="90"/>
      <c r="XK697" s="90"/>
      <c r="XL697" s="90"/>
      <c r="XM697" s="90"/>
      <c r="XN697" s="90"/>
      <c r="XO697" s="90"/>
      <c r="XP697" s="90"/>
      <c r="XQ697" s="90"/>
      <c r="XR697" s="90"/>
      <c r="XS697" s="90"/>
      <c r="XT697" s="90"/>
      <c r="XU697" s="90"/>
      <c r="XV697" s="90"/>
      <c r="XW697" s="90"/>
      <c r="XX697" s="90"/>
      <c r="XY697" s="90"/>
      <c r="XZ697" s="90"/>
      <c r="YA697" s="90"/>
      <c r="YB697" s="90"/>
      <c r="YC697" s="90"/>
      <c r="YD697" s="90"/>
      <c r="YE697" s="90"/>
      <c r="YF697" s="90"/>
      <c r="YG697" s="90"/>
      <c r="YH697" s="90"/>
      <c r="YI697" s="90"/>
      <c r="YJ697" s="90"/>
      <c r="YK697" s="90"/>
      <c r="YL697" s="90"/>
      <c r="YM697" s="90"/>
      <c r="YN697" s="90"/>
      <c r="YO697" s="90"/>
      <c r="YP697" s="90"/>
      <c r="YQ697" s="90"/>
      <c r="YR697" s="90"/>
      <c r="YS697" s="90"/>
      <c r="YT697" s="90"/>
      <c r="YU697" s="90"/>
      <c r="YV697" s="90"/>
      <c r="YW697" s="90"/>
      <c r="YX697" s="90"/>
      <c r="YY697" s="90"/>
      <c r="YZ697" s="90"/>
      <c r="ZA697" s="90"/>
      <c r="ZB697" s="90"/>
      <c r="ZC697" s="90"/>
      <c r="ZD697" s="90"/>
      <c r="ZE697" s="90"/>
      <c r="ZF697" s="90"/>
      <c r="ZG697" s="90"/>
      <c r="ZH697" s="90"/>
      <c r="ZI697" s="90"/>
      <c r="ZJ697" s="90"/>
      <c r="ZK697" s="90"/>
      <c r="ZL697" s="90"/>
      <c r="ZM697" s="90"/>
      <c r="ZN697" s="90"/>
      <c r="ZO697" s="90"/>
      <c r="ZP697" s="90"/>
      <c r="ZQ697" s="90"/>
      <c r="ZR697" s="90"/>
      <c r="ZS697" s="90"/>
      <c r="ZT697" s="90"/>
      <c r="ZU697" s="90"/>
      <c r="ZV697" s="90"/>
      <c r="ZW697" s="90"/>
      <c r="ZX697" s="90"/>
      <c r="ZY697" s="90"/>
      <c r="ZZ697" s="90"/>
      <c r="AAA697" s="90"/>
      <c r="AAB697" s="90"/>
      <c r="AAC697" s="90"/>
      <c r="AAD697" s="90"/>
      <c r="AAE697" s="90"/>
      <c r="AAF697" s="90"/>
      <c r="AAG697" s="90"/>
      <c r="AAH697" s="90"/>
      <c r="AAI697" s="90"/>
      <c r="AAJ697" s="90"/>
      <c r="AAK697" s="90"/>
      <c r="AAL697" s="90"/>
      <c r="AAM697" s="90"/>
      <c r="AAN697" s="90"/>
      <c r="AAO697" s="90"/>
      <c r="AAP697" s="90"/>
      <c r="AAQ697" s="90"/>
      <c r="AAR697" s="90"/>
      <c r="AAS697" s="90"/>
      <c r="AAT697" s="90"/>
      <c r="AAU697" s="90"/>
      <c r="AAV697" s="90"/>
      <c r="AAW697" s="90"/>
      <c r="AAX697" s="90"/>
      <c r="AAY697" s="90"/>
      <c r="AAZ697" s="90"/>
      <c r="ABA697" s="90"/>
      <c r="ABB697" s="90"/>
      <c r="ABC697" s="90"/>
      <c r="ABD697" s="90"/>
      <c r="ABE697" s="90"/>
      <c r="ABF697" s="90"/>
      <c r="ABG697" s="90"/>
      <c r="ABH697" s="90"/>
      <c r="ABI697" s="90"/>
      <c r="ABJ697" s="90"/>
      <c r="ABK697" s="90"/>
      <c r="ABL697" s="90"/>
      <c r="ABM697" s="90"/>
      <c r="ABN697" s="90"/>
      <c r="ABO697" s="90"/>
      <c r="ABP697" s="90"/>
      <c r="ABQ697" s="90"/>
      <c r="ABR697" s="90"/>
      <c r="ABS697" s="90"/>
      <c r="ABT697" s="90"/>
      <c r="ABU697" s="90"/>
      <c r="ABV697" s="90"/>
      <c r="ABW697" s="90"/>
      <c r="ABX697" s="90"/>
      <c r="ABY697" s="90"/>
      <c r="ABZ697" s="90"/>
      <c r="ACA697" s="90"/>
      <c r="ACB697" s="90"/>
      <c r="ACC697" s="90"/>
      <c r="ACD697" s="90"/>
      <c r="ACE697" s="90"/>
      <c r="ACF697" s="90"/>
      <c r="ACG697" s="90"/>
      <c r="ACH697" s="90"/>
      <c r="ACI697" s="90"/>
      <c r="ACJ697" s="90"/>
      <c r="ACK697" s="90"/>
      <c r="ACL697" s="90"/>
      <c r="ACM697" s="90"/>
      <c r="ACN697" s="90"/>
      <c r="ACO697" s="90"/>
      <c r="ACP697" s="90"/>
      <c r="ACQ697" s="90"/>
      <c r="ACR697" s="90"/>
      <c r="ACS697" s="90"/>
      <c r="ACT697" s="90"/>
      <c r="ACU697" s="90"/>
      <c r="ACV697" s="90"/>
      <c r="ACW697" s="90"/>
      <c r="ACX697" s="90"/>
      <c r="ACY697" s="90"/>
      <c r="ACZ697" s="90"/>
      <c r="ADA697" s="90"/>
      <c r="ADB697" s="90"/>
      <c r="ADC697" s="90"/>
      <c r="ADD697" s="90"/>
      <c r="ADE697" s="90"/>
      <c r="ADF697" s="90"/>
      <c r="ADG697" s="90"/>
      <c r="ADH697" s="90"/>
      <c r="ADI697" s="90"/>
      <c r="ADJ697" s="90"/>
      <c r="ADK697" s="90"/>
      <c r="ADL697" s="90"/>
      <c r="ADM697" s="90"/>
      <c r="ADN697" s="90"/>
      <c r="ADO697" s="90"/>
      <c r="ADP697" s="90"/>
      <c r="ADQ697" s="90"/>
      <c r="ADR697" s="90"/>
      <c r="ADS697" s="90"/>
      <c r="ADT697" s="90"/>
      <c r="ADU697" s="90"/>
      <c r="ADV697" s="90"/>
      <c r="ADW697" s="90"/>
      <c r="ADX697" s="90"/>
      <c r="ADY697" s="90"/>
      <c r="ADZ697" s="90"/>
      <c r="AEA697" s="90"/>
      <c r="AEB697" s="90"/>
      <c r="AEC697" s="90"/>
      <c r="AED697" s="90"/>
      <c r="AEE697" s="90"/>
      <c r="AEF697" s="90"/>
      <c r="AEG697" s="90"/>
      <c r="AEH697" s="90"/>
      <c r="AEI697" s="90"/>
      <c r="AEJ697" s="90"/>
      <c r="AEK697" s="90"/>
      <c r="AEL697" s="90"/>
      <c r="AEM697" s="90"/>
      <c r="AEN697" s="90"/>
      <c r="AEO697" s="90"/>
      <c r="AEP697" s="90"/>
      <c r="AEQ697" s="90"/>
      <c r="AER697" s="90"/>
      <c r="AES697" s="90"/>
      <c r="AET697" s="90"/>
      <c r="AEU697" s="90"/>
      <c r="AEV697" s="90"/>
      <c r="AEW697" s="90"/>
      <c r="AEX697" s="90"/>
      <c r="AEY697" s="90"/>
      <c r="AEZ697" s="90"/>
      <c r="AFA697" s="90"/>
      <c r="AFB697" s="90"/>
      <c r="AFC697" s="90"/>
      <c r="AFD697" s="90"/>
      <c r="AFE697" s="90"/>
      <c r="AFF697" s="90"/>
      <c r="AFG697" s="90"/>
      <c r="AFH697" s="90"/>
      <c r="AFI697" s="90"/>
      <c r="AFJ697" s="90"/>
      <c r="AFK697" s="90"/>
      <c r="AFL697" s="90"/>
      <c r="AFM697" s="90"/>
      <c r="AFN697" s="90"/>
      <c r="AFO697" s="90"/>
      <c r="AFP697" s="90"/>
      <c r="AFQ697" s="90"/>
      <c r="AFR697" s="90"/>
      <c r="AFS697" s="90"/>
      <c r="AFT697" s="90"/>
      <c r="AFU697" s="90"/>
      <c r="AFV697" s="90"/>
      <c r="AFW697" s="90"/>
      <c r="AFX697" s="90"/>
      <c r="AFY697" s="90"/>
      <c r="AFZ697" s="90"/>
      <c r="AGA697" s="90"/>
      <c r="AGB697" s="90"/>
      <c r="AGC697" s="90"/>
      <c r="AGD697" s="90"/>
      <c r="AGE697" s="90"/>
      <c r="AGF697" s="90"/>
      <c r="AGG697" s="90"/>
      <c r="AGH697" s="90"/>
      <c r="AGI697" s="90"/>
      <c r="AGJ697" s="90"/>
      <c r="AGK697" s="90"/>
      <c r="AGL697" s="90"/>
      <c r="AGM697" s="90"/>
      <c r="AGN697" s="90"/>
      <c r="AGO697" s="90"/>
      <c r="AGP697" s="90"/>
      <c r="AGQ697" s="90"/>
      <c r="AGR697" s="90"/>
      <c r="AGS697" s="90"/>
      <c r="AGT697" s="90"/>
      <c r="AGU697" s="90"/>
      <c r="AGV697" s="90"/>
      <c r="AGW697" s="90"/>
      <c r="AGX697" s="90"/>
      <c r="AGY697" s="90"/>
      <c r="AGZ697" s="90"/>
      <c r="AHA697" s="90"/>
      <c r="AHB697" s="90"/>
      <c r="AHC697" s="90"/>
      <c r="AHD697" s="90"/>
      <c r="AHE697" s="90"/>
      <c r="AHF697" s="90"/>
      <c r="AHG697" s="90"/>
      <c r="AHH697" s="90"/>
      <c r="AHI697" s="90"/>
      <c r="AHJ697" s="90"/>
      <c r="AHK697" s="90"/>
      <c r="AHL697" s="90"/>
      <c r="AHM697" s="90"/>
      <c r="AHN697" s="90"/>
      <c r="AHO697" s="90"/>
      <c r="AHP697" s="90"/>
      <c r="AHQ697" s="90"/>
      <c r="AHR697" s="90"/>
      <c r="AHS697" s="90"/>
      <c r="AHT697" s="90"/>
      <c r="AHU697" s="90"/>
      <c r="AHV697" s="90"/>
      <c r="AHW697" s="90"/>
      <c r="AHX697" s="90"/>
      <c r="AHY697" s="90"/>
      <c r="AHZ697" s="90"/>
      <c r="AIA697" s="90"/>
      <c r="AIB697" s="90"/>
      <c r="AIC697" s="90"/>
      <c r="AID697" s="90"/>
      <c r="AIE697" s="90"/>
      <c r="AIF697" s="90"/>
      <c r="AIG697" s="90"/>
      <c r="AIH697" s="90"/>
      <c r="AII697" s="90"/>
      <c r="AIJ697" s="90"/>
      <c r="AIK697" s="90"/>
      <c r="AIL697" s="90"/>
      <c r="AIM697" s="90"/>
      <c r="AIN697" s="90"/>
      <c r="AIO697" s="90"/>
      <c r="AIP697" s="90"/>
      <c r="AIQ697" s="90"/>
      <c r="AIR697" s="90"/>
      <c r="AIS697" s="90"/>
      <c r="AIT697" s="90"/>
      <c r="AIU697" s="90"/>
      <c r="AIV697" s="90"/>
      <c r="AIW697" s="90"/>
      <c r="AIX697" s="90"/>
      <c r="AIY697" s="90"/>
      <c r="AIZ697" s="90"/>
      <c r="AJA697" s="90"/>
      <c r="AJB697" s="90"/>
      <c r="AJC697" s="90"/>
      <c r="AJD697" s="90"/>
      <c r="AJE697" s="90"/>
      <c r="AJF697" s="90"/>
      <c r="AJG697" s="90"/>
      <c r="AJH697" s="90"/>
      <c r="AJI697" s="90"/>
      <c r="AJJ697" s="90"/>
      <c r="AJK697" s="90"/>
      <c r="AJL697" s="90"/>
      <c r="AJM697" s="90"/>
      <c r="AJN697" s="90"/>
      <c r="AJO697" s="90"/>
      <c r="AJP697" s="90"/>
      <c r="AJQ697" s="90"/>
      <c r="AJR697" s="90"/>
      <c r="AJS697" s="90"/>
      <c r="AJT697" s="90"/>
      <c r="AJU697" s="90"/>
      <c r="AJV697" s="90"/>
      <c r="AJW697" s="90"/>
      <c r="AJX697" s="90"/>
      <c r="AJY697" s="90"/>
      <c r="AJZ697" s="90"/>
      <c r="AKA697" s="90"/>
      <c r="AKB697" s="90"/>
      <c r="AKC697" s="90"/>
      <c r="AKD697" s="90"/>
      <c r="AKE697" s="90"/>
      <c r="AKF697" s="90"/>
      <c r="AKG697" s="90"/>
      <c r="AKH697" s="90"/>
      <c r="AKI697" s="90"/>
      <c r="AKJ697" s="90"/>
      <c r="AKK697" s="90"/>
      <c r="AKL697" s="90"/>
      <c r="AKM697" s="90"/>
      <c r="AKN697" s="90"/>
      <c r="AKO697" s="90"/>
      <c r="AKP697" s="90"/>
      <c r="AKQ697" s="90"/>
      <c r="AKR697" s="90"/>
      <c r="AKS697" s="90"/>
      <c r="AKT697" s="90"/>
      <c r="AKU697" s="90"/>
      <c r="AKV697" s="90"/>
      <c r="AKW697" s="90"/>
      <c r="AKX697" s="90"/>
      <c r="AKY697" s="90"/>
      <c r="AKZ697" s="90"/>
      <c r="ALA697" s="90"/>
      <c r="ALB697" s="90"/>
      <c r="ALC697" s="90"/>
      <c r="ALD697" s="90"/>
      <c r="ALE697" s="90"/>
      <c r="ALF697" s="90"/>
      <c r="ALG697" s="90"/>
      <c r="ALH697" s="90"/>
      <c r="ALI697" s="90"/>
      <c r="ALJ697" s="90"/>
      <c r="ALK697" s="90"/>
      <c r="ALL697" s="90"/>
      <c r="ALM697" s="90"/>
      <c r="ALN697" s="90"/>
      <c r="ALO697" s="90"/>
      <c r="ALP697" s="90"/>
      <c r="ALQ697" s="90"/>
      <c r="ALR697" s="90"/>
      <c r="ALS697" s="90"/>
      <c r="ALT697" s="90"/>
      <c r="ALU697" s="90"/>
      <c r="ALV697" s="90"/>
      <c r="ALW697" s="90"/>
      <c r="ALX697" s="90"/>
      <c r="ALY697" s="90"/>
      <c r="ALZ697" s="90"/>
      <c r="AMA697" s="90"/>
      <c r="AMB697" s="90"/>
      <c r="AMC697" s="90"/>
      <c r="AMD697" s="90"/>
      <c r="AME697" s="90"/>
      <c r="AMF697" s="90"/>
      <c r="AMG697" s="90"/>
      <c r="AMH697" s="90"/>
    </row>
    <row r="698" spans="1:1022" ht="74.099999999999994" customHeight="1">
      <c r="A698" s="536"/>
      <c r="B698" s="530"/>
      <c r="C698" s="367"/>
      <c r="D698" s="530"/>
      <c r="E698" s="530"/>
      <c r="F698" s="427"/>
      <c r="G698" s="424"/>
      <c r="H698" s="368"/>
      <c r="I698" s="425"/>
      <c r="J698" s="136" t="s">
        <v>735</v>
      </c>
      <c r="K698" s="137"/>
      <c r="L698" s="425"/>
      <c r="M698" s="425"/>
      <c r="N698" s="426"/>
      <c r="O698" s="369"/>
      <c r="P698" s="391"/>
      <c r="Q698" s="385"/>
      <c r="R698" s="393"/>
      <c r="S698" s="394"/>
      <c r="T698" s="385"/>
      <c r="U698" s="404"/>
      <c r="V698" s="136" t="s">
        <v>112</v>
      </c>
      <c r="W698" s="116"/>
      <c r="X698" s="117"/>
      <c r="Y698" s="118"/>
      <c r="Z698" s="116"/>
      <c r="AA698" s="120" t="str">
        <f t="shared" si="943"/>
        <v/>
      </c>
      <c r="AB698" s="121"/>
      <c r="AC698" s="121"/>
      <c r="AD698" s="122" t="str">
        <f t="shared" si="941"/>
        <v/>
      </c>
      <c r="AE698" s="121"/>
      <c r="AF698" s="121"/>
      <c r="AG698" s="121"/>
      <c r="AH698" s="123" t="str">
        <f>IFERROR(IF(AND(AA697="Probabilidad",AA698="Probabilidad"),(AI697-(+AI697*AD698)),IF(AND(AA698="Probabilidad",AA697="Impacto"),(AI697-(+AI697*AD698)),IF(AA698="Impacto",AI697,""))),"")</f>
        <v/>
      </c>
      <c r="AI698" s="122" t="str">
        <f t="shared" si="942"/>
        <v/>
      </c>
      <c r="AJ698" s="387"/>
      <c r="AK698" s="388"/>
      <c r="AL698" s="124" t="str">
        <f t="shared" si="885"/>
        <v/>
      </c>
      <c r="AM698" s="389"/>
      <c r="AN698" s="388"/>
      <c r="AO698" s="384"/>
      <c r="AP698" s="367"/>
      <c r="AQ698" s="120" t="s">
        <v>118</v>
      </c>
      <c r="AR698" s="119"/>
      <c r="AS698" s="119"/>
      <c r="AT698" s="126"/>
      <c r="AU698" s="127"/>
      <c r="AV698" s="371"/>
      <c r="AW698" s="142" t="s">
        <v>112</v>
      </c>
      <c r="AX698" s="128"/>
      <c r="AY698" s="129"/>
      <c r="AZ698" s="130"/>
      <c r="BA698" s="143" t="s">
        <v>118</v>
      </c>
      <c r="BB698" s="128"/>
      <c r="BC698" s="128"/>
      <c r="BD698" s="128"/>
      <c r="BE698" s="373"/>
      <c r="BF698" s="374"/>
      <c r="BG698" s="374"/>
      <c r="BH698" s="131"/>
    </row>
    <row r="699" spans="1:1022" ht="45" customHeight="1">
      <c r="A699" s="536"/>
      <c r="B699" s="530"/>
      <c r="C699" s="367"/>
      <c r="D699" s="530"/>
      <c r="E699" s="530"/>
      <c r="F699" s="427"/>
      <c r="G699" s="424"/>
      <c r="H699" s="368"/>
      <c r="I699" s="425"/>
      <c r="J699" s="136" t="s">
        <v>741</v>
      </c>
      <c r="K699" s="137"/>
      <c r="L699" s="425"/>
      <c r="M699" s="425"/>
      <c r="N699" s="426"/>
      <c r="O699" s="369"/>
      <c r="P699" s="391"/>
      <c r="Q699" s="385"/>
      <c r="R699" s="393"/>
      <c r="S699" s="394"/>
      <c r="T699" s="385"/>
      <c r="U699" s="404"/>
      <c r="V699" s="136" t="s">
        <v>124</v>
      </c>
      <c r="W699" s="116"/>
      <c r="X699" s="117"/>
      <c r="Y699" s="118"/>
      <c r="Z699" s="116"/>
      <c r="AA699" s="120" t="str">
        <f t="shared" si="943"/>
        <v/>
      </c>
      <c r="AB699" s="121"/>
      <c r="AC699" s="121"/>
      <c r="AD699" s="122" t="str">
        <f t="shared" si="941"/>
        <v/>
      </c>
      <c r="AE699" s="121"/>
      <c r="AF699" s="121"/>
      <c r="AG699" s="121"/>
      <c r="AH699" s="123" t="str">
        <f t="shared" ref="AH699:AH703" si="961">IFERROR(IF(AND(AA698="Probabilidad",AA699="Probabilidad"),(AI698-(+AI698*AD699)),IF(AND(AA699="Probabilidad",AA698="Impacto"),(AI698-(+AI698*AD699)),IF(AA699="Impacto",AI698,""))),"")</f>
        <v/>
      </c>
      <c r="AI699" s="122" t="str">
        <f t="shared" si="942"/>
        <v/>
      </c>
      <c r="AJ699" s="387"/>
      <c r="AK699" s="388"/>
      <c r="AL699" s="124" t="str">
        <f t="shared" si="885"/>
        <v/>
      </c>
      <c r="AM699" s="389"/>
      <c r="AN699" s="388"/>
      <c r="AO699" s="384"/>
      <c r="AP699" s="367"/>
      <c r="AQ699" s="120" t="s">
        <v>128</v>
      </c>
      <c r="AR699" s="119"/>
      <c r="AS699" s="119"/>
      <c r="AT699" s="126"/>
      <c r="AU699" s="127"/>
      <c r="AV699" s="371"/>
      <c r="AW699" s="142" t="s">
        <v>124</v>
      </c>
      <c r="AX699" s="128"/>
      <c r="AY699" s="129"/>
      <c r="AZ699" s="130"/>
      <c r="BA699" s="143" t="s">
        <v>128</v>
      </c>
      <c r="BB699" s="128"/>
      <c r="BC699" s="128"/>
      <c r="BD699" s="128"/>
      <c r="BE699" s="373"/>
      <c r="BF699" s="374"/>
      <c r="BG699" s="374"/>
      <c r="BH699" s="131"/>
    </row>
    <row r="700" spans="1:1022" ht="30" customHeight="1">
      <c r="A700" s="536"/>
      <c r="B700" s="530"/>
      <c r="C700" s="367"/>
      <c r="D700" s="530"/>
      <c r="E700" s="530"/>
      <c r="F700" s="427"/>
      <c r="G700" s="424"/>
      <c r="H700" s="368"/>
      <c r="I700" s="425"/>
      <c r="J700" s="136" t="s">
        <v>749</v>
      </c>
      <c r="K700" s="137"/>
      <c r="L700" s="425"/>
      <c r="M700" s="425"/>
      <c r="N700" s="426"/>
      <c r="O700" s="369"/>
      <c r="P700" s="391"/>
      <c r="Q700" s="385"/>
      <c r="R700" s="393"/>
      <c r="S700" s="394"/>
      <c r="T700" s="385"/>
      <c r="U700" s="404"/>
      <c r="V700" s="136" t="s">
        <v>131</v>
      </c>
      <c r="W700" s="116"/>
      <c r="X700" s="117"/>
      <c r="Y700" s="118"/>
      <c r="Z700" s="116"/>
      <c r="AA700" s="120" t="str">
        <f t="shared" si="943"/>
        <v/>
      </c>
      <c r="AB700" s="121"/>
      <c r="AC700" s="121"/>
      <c r="AD700" s="122" t="str">
        <f t="shared" si="941"/>
        <v/>
      </c>
      <c r="AE700" s="121"/>
      <c r="AF700" s="121"/>
      <c r="AG700" s="121"/>
      <c r="AH700" s="123" t="str">
        <f t="shared" si="961"/>
        <v/>
      </c>
      <c r="AI700" s="122" t="str">
        <f t="shared" si="942"/>
        <v/>
      </c>
      <c r="AJ700" s="387"/>
      <c r="AK700" s="388"/>
      <c r="AL700" s="124" t="str">
        <f t="shared" si="885"/>
        <v/>
      </c>
      <c r="AM700" s="389"/>
      <c r="AN700" s="388"/>
      <c r="AO700" s="384"/>
      <c r="AP700" s="367"/>
      <c r="AQ700" s="120" t="s">
        <v>136</v>
      </c>
      <c r="AR700" s="119"/>
      <c r="AS700" s="119"/>
      <c r="AT700" s="126"/>
      <c r="AU700" s="127"/>
      <c r="AV700" s="371"/>
      <c r="AW700" s="142" t="s">
        <v>131</v>
      </c>
      <c r="AX700" s="128"/>
      <c r="AY700" s="129"/>
      <c r="AZ700" s="130"/>
      <c r="BA700" s="143" t="s">
        <v>136</v>
      </c>
      <c r="BB700" s="128"/>
      <c r="BC700" s="128"/>
      <c r="BD700" s="128"/>
      <c r="BE700" s="373"/>
      <c r="BF700" s="374"/>
      <c r="BG700" s="374"/>
      <c r="BH700" s="131"/>
    </row>
    <row r="701" spans="1:1022" ht="18.95" customHeight="1">
      <c r="A701" s="536"/>
      <c r="B701" s="530"/>
      <c r="C701" s="367"/>
      <c r="D701" s="530"/>
      <c r="E701" s="530"/>
      <c r="F701" s="427"/>
      <c r="G701" s="424"/>
      <c r="H701" s="368"/>
      <c r="I701" s="425"/>
      <c r="J701" s="136" t="s">
        <v>756</v>
      </c>
      <c r="K701" s="137"/>
      <c r="L701" s="425"/>
      <c r="M701" s="425"/>
      <c r="N701" s="426"/>
      <c r="O701" s="369"/>
      <c r="P701" s="391"/>
      <c r="Q701" s="385"/>
      <c r="R701" s="393"/>
      <c r="S701" s="394"/>
      <c r="T701" s="385"/>
      <c r="U701" s="404"/>
      <c r="V701" s="136" t="s">
        <v>139</v>
      </c>
      <c r="W701" s="116"/>
      <c r="X701" s="117"/>
      <c r="Y701" s="118"/>
      <c r="Z701" s="116"/>
      <c r="AA701" s="120" t="str">
        <f t="shared" si="943"/>
        <v/>
      </c>
      <c r="AB701" s="121"/>
      <c r="AC701" s="121"/>
      <c r="AD701" s="122" t="str">
        <f t="shared" si="941"/>
        <v/>
      </c>
      <c r="AE701" s="121"/>
      <c r="AF701" s="121"/>
      <c r="AG701" s="121"/>
      <c r="AH701" s="123" t="str">
        <f t="shared" si="961"/>
        <v/>
      </c>
      <c r="AI701" s="122" t="str">
        <f t="shared" si="942"/>
        <v/>
      </c>
      <c r="AJ701" s="387"/>
      <c r="AK701" s="388"/>
      <c r="AL701" s="124" t="str">
        <f t="shared" si="885"/>
        <v/>
      </c>
      <c r="AM701" s="389"/>
      <c r="AN701" s="388"/>
      <c r="AO701" s="384"/>
      <c r="AP701" s="367"/>
      <c r="AQ701" s="120" t="s">
        <v>145</v>
      </c>
      <c r="AR701" s="119"/>
      <c r="AS701" s="119"/>
      <c r="AT701" s="126"/>
      <c r="AU701" s="127"/>
      <c r="AV701" s="371"/>
      <c r="AW701" s="142" t="s">
        <v>139</v>
      </c>
      <c r="AX701" s="128"/>
      <c r="AY701" s="129"/>
      <c r="AZ701" s="130"/>
      <c r="BA701" s="143" t="s">
        <v>145</v>
      </c>
      <c r="BB701" s="128"/>
      <c r="BC701" s="128"/>
      <c r="BD701" s="128"/>
      <c r="BE701" s="373"/>
      <c r="BF701" s="374"/>
      <c r="BG701" s="374"/>
      <c r="BH701" s="131"/>
    </row>
    <row r="702" spans="1:1022" ht="18.95" customHeight="1">
      <c r="A702" s="536"/>
      <c r="B702" s="530"/>
      <c r="C702" s="367"/>
      <c r="D702" s="530"/>
      <c r="E702" s="530"/>
      <c r="F702" s="427"/>
      <c r="G702" s="424"/>
      <c r="H702" s="368"/>
      <c r="I702" s="425"/>
      <c r="J702" s="136" t="s">
        <v>757</v>
      </c>
      <c r="K702" s="137"/>
      <c r="L702" s="425"/>
      <c r="M702" s="425"/>
      <c r="N702" s="426"/>
      <c r="O702" s="369"/>
      <c r="P702" s="391"/>
      <c r="Q702" s="385"/>
      <c r="R702" s="393"/>
      <c r="S702" s="394"/>
      <c r="T702" s="385"/>
      <c r="U702" s="404"/>
      <c r="V702" s="136" t="s">
        <v>150</v>
      </c>
      <c r="W702" s="116"/>
      <c r="X702" s="117"/>
      <c r="Y702" s="118"/>
      <c r="Z702" s="116"/>
      <c r="AA702" s="120" t="str">
        <f t="shared" si="943"/>
        <v/>
      </c>
      <c r="AB702" s="121"/>
      <c r="AC702" s="121"/>
      <c r="AD702" s="122" t="str">
        <f t="shared" si="941"/>
        <v/>
      </c>
      <c r="AE702" s="121"/>
      <c r="AF702" s="121"/>
      <c r="AG702" s="121"/>
      <c r="AH702" s="123" t="str">
        <f t="shared" si="961"/>
        <v/>
      </c>
      <c r="AI702" s="122" t="str">
        <f t="shared" si="942"/>
        <v/>
      </c>
      <c r="AJ702" s="387"/>
      <c r="AK702" s="388"/>
      <c r="AL702" s="124" t="str">
        <f t="shared" si="885"/>
        <v/>
      </c>
      <c r="AM702" s="389"/>
      <c r="AN702" s="388"/>
      <c r="AO702" s="384"/>
      <c r="AP702" s="367"/>
      <c r="AQ702" s="120" t="s">
        <v>155</v>
      </c>
      <c r="AR702" s="119"/>
      <c r="AS702" s="119"/>
      <c r="AT702" s="126"/>
      <c r="AU702" s="127"/>
      <c r="AV702" s="371"/>
      <c r="AW702" s="142" t="s">
        <v>150</v>
      </c>
      <c r="AX702" s="128"/>
      <c r="AY702" s="129"/>
      <c r="AZ702" s="130"/>
      <c r="BA702" s="143" t="s">
        <v>155</v>
      </c>
      <c r="BB702" s="128"/>
      <c r="BC702" s="128"/>
      <c r="BD702" s="128"/>
      <c r="BE702" s="373"/>
      <c r="BF702" s="374"/>
      <c r="BG702" s="374"/>
      <c r="BH702" s="131"/>
    </row>
    <row r="703" spans="1:1022" ht="23.1" customHeight="1">
      <c r="A703" s="536"/>
      <c r="B703" s="530"/>
      <c r="C703" s="367"/>
      <c r="D703" s="530"/>
      <c r="E703" s="530"/>
      <c r="F703" s="427"/>
      <c r="G703" s="424"/>
      <c r="H703" s="368"/>
      <c r="I703" s="425"/>
      <c r="J703" s="136" t="s">
        <v>758</v>
      </c>
      <c r="K703" s="137"/>
      <c r="L703" s="425"/>
      <c r="M703" s="425"/>
      <c r="N703" s="426"/>
      <c r="O703" s="369"/>
      <c r="P703" s="392"/>
      <c r="Q703" s="385"/>
      <c r="R703" s="393"/>
      <c r="S703" s="394"/>
      <c r="T703" s="385"/>
      <c r="U703" s="405"/>
      <c r="V703" s="136" t="s">
        <v>161</v>
      </c>
      <c r="W703" s="116"/>
      <c r="X703" s="117"/>
      <c r="Y703" s="118"/>
      <c r="Z703" s="116"/>
      <c r="AA703" s="120" t="str">
        <f t="shared" si="943"/>
        <v/>
      </c>
      <c r="AB703" s="121"/>
      <c r="AC703" s="121"/>
      <c r="AD703" s="122" t="str">
        <f t="shared" si="941"/>
        <v/>
      </c>
      <c r="AE703" s="121"/>
      <c r="AF703" s="121"/>
      <c r="AG703" s="121"/>
      <c r="AH703" s="123" t="str">
        <f t="shared" si="961"/>
        <v/>
      </c>
      <c r="AI703" s="122" t="str">
        <f t="shared" si="942"/>
        <v/>
      </c>
      <c r="AJ703" s="387"/>
      <c r="AK703" s="388"/>
      <c r="AL703" s="124" t="str">
        <f t="shared" si="885"/>
        <v/>
      </c>
      <c r="AM703" s="389"/>
      <c r="AN703" s="388"/>
      <c r="AO703" s="384"/>
      <c r="AP703" s="367"/>
      <c r="AQ703" s="120" t="s">
        <v>162</v>
      </c>
      <c r="AR703" s="119"/>
      <c r="AS703" s="119"/>
      <c r="AT703" s="126"/>
      <c r="AU703" s="127"/>
      <c r="AV703" s="372"/>
      <c r="AW703" s="142" t="s">
        <v>161</v>
      </c>
      <c r="AX703" s="128"/>
      <c r="AY703" s="129"/>
      <c r="AZ703" s="130"/>
      <c r="BA703" s="143" t="s">
        <v>162</v>
      </c>
      <c r="BB703" s="128"/>
      <c r="BC703" s="128"/>
      <c r="BD703" s="128"/>
      <c r="BE703" s="373"/>
      <c r="BF703" s="374"/>
      <c r="BG703" s="374"/>
      <c r="BH703" s="131"/>
    </row>
    <row r="704" spans="1:1022" s="144" customFormat="1" ht="69.95" customHeight="1">
      <c r="A704" s="536"/>
      <c r="B704" s="530"/>
      <c r="C704" s="367"/>
      <c r="D704" s="530"/>
      <c r="E704" s="530"/>
      <c r="F704" s="427"/>
      <c r="G704" s="530"/>
      <c r="H704" s="537" t="str">
        <f>IF(B704="Seguridad_Información","Posibilidad de "&amp;C704&amp;"con "&amp;M704&amp;" "&amp;"por"&amp;" "&amp;I704&amp;" "&amp;"debido a"&amp;" "&amp;L704,"Posibilidad de"&amp;" "&amp;M704&amp;" "&amp;"por"&amp;" "&amp;I704&amp;" debido a"&amp;" "&amp;L704)</f>
        <v xml:space="preserve">Posibilidad de  por  debido a </v>
      </c>
      <c r="I704" s="538"/>
      <c r="J704" s="210" t="s">
        <v>717</v>
      </c>
      <c r="K704" s="137"/>
      <c r="L704" s="425"/>
      <c r="M704" s="425"/>
      <c r="N704" s="426"/>
      <c r="O704" s="369"/>
      <c r="P704" s="390" t="str">
        <f>IF(OR($O704=[3]Tabla_Probabilidad!$D$30,$O704=[3]Tabla_Probabilidad!$D$32,$O704=[3]Tabla_Probabilidad!$J$32),"Muy Baja",IF(OR($O704=[3]Tabla_Probabilidad!$E$30,$O704=[3]Tabla_Probabilidad!$E$32,$O704=[3]Tabla_Probabilidad!$K$32),"Baja",IF(OR($O704=[3]Tabla_Probabilidad!$F$30,$O704=[3]Tabla_Probabilidad!$F$32,$O704=[3]Tabla_Probabilidad!$L$32),"Media",IF(OR($O704=[3]Tabla_Probabilidad!$G$30,$O704=[3]Tabla_Probabilidad!$G$32,$O704=[3]Tabla_Probabilidad!$M$32),"Alta",IF(OR($O704=[3]Tabla_Probabilidad!$H$30,$O704=[3]Tabla_Probabilidad!$H$32,$O704=[3]Tabla_Probabilidad!$N$32),"Muy Alta","")))))</f>
        <v/>
      </c>
      <c r="Q704" s="385" t="str">
        <f t="shared" ref="Q704" si="962">IF(P704="","",IF(P704="Muy Baja",0.2,IF(P704="Baja",0.4,IF(P704="Media",0.6,IF(P704="Alta",0.8,IF(P704="Muy Alta",1,))))))</f>
        <v/>
      </c>
      <c r="R704" s="393"/>
      <c r="S704" s="394" t="str">
        <f>IF(OR($R704=[3]Tabla_Impacto!$D$24,$R704=[3]Tabla_Impacto!$D$27,$R704=[3]Tabla_Impacto!$J$24,$R704=[3]Tabla_Impacto!$P$26,$R704=[3]Tabla_Impacto!$V$26,$R704=[3]Tabla_Impacto!$AB$26),"Leve",IF(OR($R704=[3]Tabla_Impacto!$E$24,$R704=[3]Tabla_Impacto!$E$27,$R704=[3]Tabla_Impacto!$K$24,$R704=[3]Tabla_Impacto!$Q$26,$R704=[3]Tabla_Impacto!$W$26,$R704=[3]Tabla_Impacto!$AC$26),"Menor",IF(OR($R704=[3]Tabla_Impacto!$F$24,$R704=[3]Tabla_Impacto!$F$27,$R704=[3]Tabla_Impacto!$L$24,$R704=[3]Tabla_Impacto!$R$26,$R704=[3]Tabla_Impacto!$X$26,$R704=[3]Tabla_Impacto!$AD$26),"Moderado",IF(OR($R704=[3]Tabla_Impacto!$G$24,$R704=[3]Tabla_Impacto!$G$27,$R704=[3]Tabla_Impacto!$M$24,$R704=[3]Tabla_Impacto!$S$26,$R704=[3]Tabla_Impacto!$Y$26,$R704=[3]Tabla_Impacto!$AE$26),"Mayor",IF(OR($R704=[3]Tabla_Impacto!$H$24,$R704=[3]Tabla_Impacto!$H$27,$R704=[3]Tabla_Impacto!$N$24,$R704=[3]Tabla_Impacto!$T$26,$R704=[3]Tabla_Impacto!$Z$26,$R704=[3]Tabla_Impacto!$AF$26),"Catastrófico","")))))</f>
        <v/>
      </c>
      <c r="T704" s="385" t="str">
        <f t="shared" ref="T704" si="963">IF(S704="","",IF(S704="Leve",0.2,IF(S704="Menor",0.4,IF(S704="Moderado",0.6,IF(S704="Mayor",0.8,IF(S704="Catastrófico",1,))))))</f>
        <v/>
      </c>
      <c r="U704" s="386" t="str">
        <f t="shared" ref="U704" si="964">IF(OR(AND(P704="Muy Baja",S704="Leve"),AND(P704="Muy Baja",S704="Menor"),AND(P704="Baja",S704="Leve")),"Bajo",IF(OR(AND(P704="Muy baja",S704="Moderado"),AND(P704="Baja",S704="Menor"),AND(P704="Baja",S704="Moderado"),AND(P704="Media",S704="Leve"),AND(P704="Media",S704="Menor"),AND(P704="Media",S704="Moderado"),AND(P704="Alta",S704="Leve"),AND(P704="Alta",S704="Menor")),"Moderado",IF(OR(AND(P704="Muy Baja",S704="Mayor"),AND(P704="Baja",S704="Mayor"),AND(P704="Media",S704="Mayor"),AND(P704="Alta",S704="Moderado"),AND(P704="Alta",S704="Mayor"),AND(P704="Muy Alta",S704="Leve"),AND(P704="Muy Alta",S704="Menor"),AND(P704="Muy Alta",S704="Moderado"),AND(P704="Muy Alta",S704="Mayor")),"Alto",IF(OR(AND(P704="Muy Baja",S704="Catastrófico"),AND(P704="Baja",S704="Catastrófico"),AND(P704="Media",S704="Catastrófico"),AND(P704="Alta",S704="Catastrófico"),AND(P704="Muy Alta",S704="Catastrófico")),"Extremo",""))))</f>
        <v/>
      </c>
      <c r="V704" s="136" t="s">
        <v>91</v>
      </c>
      <c r="W704" s="116"/>
      <c r="X704" s="117"/>
      <c r="Y704" s="118"/>
      <c r="Z704" s="116"/>
      <c r="AA704" s="120" t="str">
        <f t="shared" si="943"/>
        <v/>
      </c>
      <c r="AB704" s="121"/>
      <c r="AC704" s="121"/>
      <c r="AD704" s="122" t="str">
        <f t="shared" si="941"/>
        <v/>
      </c>
      <c r="AE704" s="121"/>
      <c r="AF704" s="121"/>
      <c r="AG704" s="121"/>
      <c r="AH704" s="123" t="str">
        <f>IFERROR(IF(AA704="Probabilidad",(Q704-(+Q704*AD704)),IF(AA704="Impacto",Q704,"")),"")</f>
        <v/>
      </c>
      <c r="AI704" s="122" t="str">
        <f t="shared" si="942"/>
        <v/>
      </c>
      <c r="AJ704" s="387" t="str">
        <f t="shared" ref="AJ704" si="965">IFERROR(IF(AK704="","",IF(AK704&lt;=0.2,"Muy Baja",IF(AK704&lt;=0.4,"Baja",IF(AK704&lt;=0.6,"Media",IF(AK704&lt;=0.8,"Alta","Muy Alta"))))),"")</f>
        <v/>
      </c>
      <c r="AK704" s="388" t="str">
        <f t="shared" ref="AK704" si="966">IFERROR(LOOKUP(MAX(AI704:AI710)+1,(AI704:AI710)),"")</f>
        <v/>
      </c>
      <c r="AL704" s="124" t="str">
        <f>IFERROR(IF(AA704="Impacto",(T704-(+T704*AD704)),IF(AA704="Probabilidad",T704,"")),"")</f>
        <v/>
      </c>
      <c r="AM704" s="389" t="str">
        <f t="shared" ref="AM704" si="967">IFERROR(IF(AN704="","",IF(AN704&lt;=0.2,"Leve",IF(AN704&lt;=0.4,"Menor",IF(AN704&lt;=0.6,"Moderado",IF(AN704&lt;=0.8,"Mayor","Catastrófico"))))),"")</f>
        <v/>
      </c>
      <c r="AN704" s="388" t="str">
        <f t="shared" ref="AN704" si="968">IFERROR(LOOKUP(MAX(AL704:AL710)+1,(AL704:AL710)),"")</f>
        <v/>
      </c>
      <c r="AO704" s="384" t="str">
        <f t="shared" ref="AO704" si="969">IFERROR(IF(OR(AND(AJ704="Muy Baja",AM704="Leve"),AND(AJ704="Muy Baja",AM704="Menor"),AND(AJ704="Baja",AM704="Leve")),"Bajo",IF(OR(AND(AJ704="Muy baja",AM704="Moderado"),AND(AJ704="Baja",AM704="Menor"),AND(AJ704="Baja",AM704="Moderado"),AND(AJ704="Media",AM704="Leve"),AND(AJ704="Media",AM704="Menor"),AND(AJ704="Media",AM704="Moderado"),AND(AJ704="Alta",AM704="Leve"),AND(AJ704="Alta",AM704="Menor")),"Moderado",IF(OR(AND(AJ704="Muy Baja",AM704="Mayor"),AND(AJ704="Baja",AM704="Mayor"),AND(AJ704="Media",AM704="Mayor"),AND(AJ704="Alta",AM704="Moderado"),AND(AJ704="Alta",AM704="Mayor"),AND(AJ704="Muy Alta",AM704="Leve"),AND(AJ704="Muy Alta",AM704="Menor"),AND(AJ704="Muy Alta",AM704="Moderado"),AND(AJ704="Muy Alta",AM704="Mayor")),"Alto",IF(OR(AND(AJ704="Muy Baja",AM704="Catastrófico"),AND(AJ704="Baja",AM704="Catastrófico"),AND(AJ704="Media",AM704="Catastrófico"),AND(AJ704="Alta",AM704="Catastrófico"),AND(AJ704="Muy Alta",AM704="Catastrófico")),"Extremo","")))),"")</f>
        <v/>
      </c>
      <c r="AP704" s="367"/>
      <c r="AQ704" s="120" t="s">
        <v>105</v>
      </c>
      <c r="AR704" s="119"/>
      <c r="AS704" s="119"/>
      <c r="AT704" s="126"/>
      <c r="AU704" s="127"/>
      <c r="AV704" s="370"/>
      <c r="AW704" s="142" t="s">
        <v>91</v>
      </c>
      <c r="AX704" s="128"/>
      <c r="AY704" s="129"/>
      <c r="AZ704" s="130"/>
      <c r="BA704" s="143" t="s">
        <v>105</v>
      </c>
      <c r="BB704" s="128"/>
      <c r="BC704" s="128"/>
      <c r="BD704" s="128"/>
      <c r="BE704" s="373"/>
      <c r="BF704" s="374"/>
      <c r="BG704" s="374"/>
      <c r="BH704" s="131"/>
      <c r="BI704" s="90"/>
      <c r="BJ704" s="90"/>
      <c r="BK704" s="90"/>
      <c r="BL704" s="90"/>
      <c r="BM704" s="90"/>
      <c r="BN704" s="90"/>
      <c r="BO704" s="90"/>
      <c r="BP704" s="90"/>
      <c r="BQ704" s="90"/>
      <c r="BR704" s="90"/>
      <c r="BS704" s="90"/>
      <c r="BT704" s="90"/>
      <c r="BU704" s="90"/>
      <c r="BV704" s="90"/>
      <c r="BW704" s="90"/>
      <c r="BX704" s="90"/>
      <c r="BY704" s="90"/>
      <c r="BZ704" s="90"/>
      <c r="CA704" s="90"/>
      <c r="CB704" s="90"/>
      <c r="CC704" s="90"/>
      <c r="CD704" s="90"/>
      <c r="CE704" s="90"/>
      <c r="CF704" s="90"/>
      <c r="CG704" s="90"/>
      <c r="CH704" s="90"/>
      <c r="CI704" s="90"/>
      <c r="CJ704" s="90"/>
      <c r="CK704" s="90"/>
      <c r="CL704" s="90"/>
      <c r="CM704" s="90"/>
      <c r="CN704" s="90"/>
      <c r="CO704" s="90"/>
      <c r="CP704" s="90"/>
      <c r="CQ704" s="90"/>
      <c r="CR704" s="90"/>
      <c r="CS704" s="90"/>
      <c r="CT704" s="90"/>
      <c r="CU704" s="90"/>
      <c r="CV704" s="90"/>
      <c r="CW704" s="90"/>
      <c r="CX704" s="90"/>
      <c r="CY704" s="90"/>
      <c r="CZ704" s="90"/>
      <c r="DA704" s="90"/>
      <c r="DB704" s="90"/>
      <c r="DC704" s="90"/>
      <c r="DD704" s="90"/>
      <c r="DE704" s="90"/>
      <c r="DF704" s="90"/>
      <c r="DG704" s="90"/>
      <c r="DH704" s="90"/>
      <c r="DI704" s="90"/>
      <c r="DJ704" s="90"/>
      <c r="DK704" s="90"/>
      <c r="DL704" s="90"/>
      <c r="DM704" s="90"/>
      <c r="DN704" s="90"/>
      <c r="DO704" s="90"/>
      <c r="DP704" s="90"/>
      <c r="DQ704" s="90"/>
      <c r="DR704" s="90"/>
      <c r="DS704" s="90"/>
      <c r="DT704" s="90"/>
      <c r="DU704" s="90"/>
      <c r="DV704" s="90"/>
      <c r="DW704" s="90"/>
      <c r="DX704" s="90"/>
      <c r="DY704" s="90"/>
      <c r="DZ704" s="90"/>
      <c r="EA704" s="90"/>
      <c r="EB704" s="90"/>
      <c r="EC704" s="90"/>
      <c r="ED704" s="90"/>
      <c r="EE704" s="90"/>
      <c r="EF704" s="90"/>
      <c r="EG704" s="90"/>
      <c r="EH704" s="90"/>
      <c r="EI704" s="90"/>
      <c r="EJ704" s="90"/>
      <c r="EK704" s="90"/>
      <c r="EL704" s="90"/>
      <c r="EM704" s="90"/>
      <c r="EN704" s="90"/>
      <c r="EO704" s="90"/>
      <c r="EP704" s="90"/>
      <c r="EQ704" s="90"/>
      <c r="ER704" s="90"/>
      <c r="ES704" s="90"/>
      <c r="ET704" s="90"/>
      <c r="EU704" s="90"/>
      <c r="EV704" s="90"/>
      <c r="EW704" s="90"/>
      <c r="EX704" s="90"/>
      <c r="EY704" s="90"/>
      <c r="EZ704" s="90"/>
      <c r="FA704" s="90"/>
      <c r="FB704" s="90"/>
      <c r="FC704" s="90"/>
      <c r="FD704" s="90"/>
      <c r="FE704" s="90"/>
      <c r="FF704" s="90"/>
      <c r="FG704" s="90"/>
      <c r="FH704" s="90"/>
      <c r="FI704" s="90"/>
      <c r="FJ704" s="90"/>
      <c r="FK704" s="90"/>
      <c r="FL704" s="90"/>
      <c r="FM704" s="90"/>
      <c r="FN704" s="90"/>
      <c r="FO704" s="90"/>
      <c r="FP704" s="90"/>
      <c r="FQ704" s="90"/>
      <c r="FR704" s="90"/>
      <c r="FS704" s="90"/>
      <c r="FT704" s="90"/>
      <c r="FU704" s="90"/>
      <c r="FV704" s="90"/>
      <c r="FW704" s="90"/>
      <c r="FX704" s="90"/>
      <c r="FY704" s="90"/>
      <c r="FZ704" s="90"/>
      <c r="GA704" s="90"/>
      <c r="GB704" s="90"/>
      <c r="GC704" s="90"/>
      <c r="GD704" s="90"/>
      <c r="GE704" s="90"/>
      <c r="GF704" s="90"/>
      <c r="GG704" s="90"/>
      <c r="GH704" s="90"/>
      <c r="GI704" s="90"/>
      <c r="GJ704" s="90"/>
      <c r="GK704" s="90"/>
      <c r="GL704" s="90"/>
      <c r="GM704" s="90"/>
      <c r="GN704" s="90"/>
      <c r="GO704" s="90"/>
      <c r="GP704" s="90"/>
      <c r="GQ704" s="90"/>
      <c r="GR704" s="90"/>
      <c r="GS704" s="90"/>
      <c r="GT704" s="90"/>
      <c r="GU704" s="90"/>
      <c r="GV704" s="90"/>
      <c r="GW704" s="90"/>
      <c r="GX704" s="90"/>
      <c r="GY704" s="90"/>
      <c r="GZ704" s="90"/>
      <c r="HA704" s="90"/>
      <c r="HB704" s="90"/>
      <c r="HC704" s="90"/>
      <c r="HD704" s="90"/>
      <c r="HE704" s="90"/>
      <c r="HF704" s="90"/>
      <c r="HG704" s="90"/>
      <c r="HH704" s="90"/>
      <c r="HI704" s="90"/>
      <c r="HJ704" s="90"/>
      <c r="HK704" s="90"/>
      <c r="HL704" s="90"/>
      <c r="HM704" s="90"/>
      <c r="HN704" s="90"/>
      <c r="HO704" s="90"/>
      <c r="HP704" s="90"/>
      <c r="HQ704" s="90"/>
      <c r="HR704" s="90"/>
      <c r="HS704" s="90"/>
      <c r="HT704" s="90"/>
      <c r="HU704" s="90"/>
      <c r="HV704" s="90"/>
      <c r="HW704" s="90"/>
      <c r="HX704" s="90"/>
      <c r="HY704" s="90"/>
      <c r="HZ704" s="90"/>
      <c r="IA704" s="90"/>
      <c r="IB704" s="90"/>
      <c r="IC704" s="90"/>
      <c r="ID704" s="90"/>
      <c r="IE704" s="90"/>
      <c r="IF704" s="90"/>
      <c r="IG704" s="90"/>
      <c r="IH704" s="90"/>
      <c r="II704" s="90"/>
      <c r="IJ704" s="90"/>
      <c r="IK704" s="90"/>
      <c r="IL704" s="90"/>
      <c r="IM704" s="90"/>
      <c r="IN704" s="90"/>
      <c r="IO704" s="90"/>
      <c r="IP704" s="90"/>
      <c r="IQ704" s="90"/>
      <c r="IR704" s="90"/>
      <c r="IS704" s="90"/>
      <c r="IT704" s="90"/>
      <c r="IU704" s="90"/>
      <c r="IV704" s="90"/>
      <c r="IW704" s="90"/>
      <c r="IX704" s="90"/>
      <c r="IY704" s="90"/>
      <c r="IZ704" s="90"/>
      <c r="JA704" s="90"/>
      <c r="JB704" s="90"/>
      <c r="JC704" s="90"/>
      <c r="JD704" s="90"/>
      <c r="JE704" s="90"/>
      <c r="JF704" s="90"/>
      <c r="JG704" s="90"/>
      <c r="JH704" s="90"/>
      <c r="JI704" s="90"/>
      <c r="JJ704" s="90"/>
      <c r="JK704" s="90"/>
      <c r="JL704" s="90"/>
      <c r="JM704" s="90"/>
      <c r="JN704" s="90"/>
      <c r="JO704" s="90"/>
      <c r="JP704" s="90"/>
      <c r="JQ704" s="90"/>
      <c r="JR704" s="90"/>
      <c r="JS704" s="90"/>
      <c r="JT704" s="90"/>
      <c r="JU704" s="90"/>
      <c r="JV704" s="90"/>
      <c r="JW704" s="90"/>
      <c r="JX704" s="90"/>
      <c r="JY704" s="90"/>
      <c r="JZ704" s="90"/>
      <c r="KA704" s="90"/>
      <c r="KB704" s="90"/>
      <c r="KC704" s="90"/>
      <c r="KD704" s="90"/>
      <c r="KE704" s="90"/>
      <c r="KF704" s="90"/>
      <c r="KG704" s="90"/>
      <c r="KH704" s="90"/>
      <c r="KI704" s="90"/>
      <c r="KJ704" s="90"/>
      <c r="KK704" s="90"/>
      <c r="KL704" s="90"/>
      <c r="KM704" s="90"/>
      <c r="KN704" s="90"/>
      <c r="KO704" s="90"/>
      <c r="KP704" s="90"/>
      <c r="KQ704" s="90"/>
      <c r="KR704" s="90"/>
      <c r="KS704" s="90"/>
      <c r="KT704" s="90"/>
      <c r="KU704" s="90"/>
      <c r="KV704" s="90"/>
      <c r="KW704" s="90"/>
      <c r="KX704" s="90"/>
      <c r="KY704" s="90"/>
      <c r="KZ704" s="90"/>
      <c r="LA704" s="90"/>
      <c r="LB704" s="90"/>
      <c r="LC704" s="90"/>
      <c r="LD704" s="90"/>
      <c r="LE704" s="90"/>
      <c r="LF704" s="90"/>
      <c r="LG704" s="90"/>
      <c r="LH704" s="90"/>
      <c r="LI704" s="90"/>
      <c r="LJ704" s="90"/>
      <c r="LK704" s="90"/>
      <c r="LL704" s="90"/>
      <c r="LM704" s="90"/>
      <c r="LN704" s="90"/>
      <c r="LO704" s="90"/>
      <c r="LP704" s="90"/>
      <c r="LQ704" s="90"/>
      <c r="LR704" s="90"/>
      <c r="LS704" s="90"/>
      <c r="LT704" s="90"/>
      <c r="LU704" s="90"/>
      <c r="LV704" s="90"/>
      <c r="LW704" s="90"/>
      <c r="LX704" s="90"/>
      <c r="LY704" s="90"/>
      <c r="LZ704" s="90"/>
      <c r="MA704" s="90"/>
      <c r="MB704" s="90"/>
      <c r="MC704" s="90"/>
      <c r="MD704" s="90"/>
      <c r="ME704" s="90"/>
      <c r="MF704" s="90"/>
      <c r="MG704" s="90"/>
      <c r="MH704" s="90"/>
      <c r="MI704" s="90"/>
      <c r="MJ704" s="90"/>
      <c r="MK704" s="90"/>
      <c r="ML704" s="90"/>
      <c r="MM704" s="90"/>
      <c r="MN704" s="90"/>
      <c r="MO704" s="90"/>
      <c r="MP704" s="90"/>
      <c r="MQ704" s="90"/>
      <c r="MR704" s="90"/>
      <c r="MS704" s="90"/>
      <c r="MT704" s="90"/>
      <c r="MU704" s="90"/>
      <c r="MV704" s="90"/>
      <c r="MW704" s="90"/>
      <c r="MX704" s="90"/>
      <c r="MY704" s="90"/>
      <c r="MZ704" s="90"/>
      <c r="NA704" s="90"/>
      <c r="NB704" s="90"/>
      <c r="NC704" s="90"/>
      <c r="ND704" s="90"/>
      <c r="NE704" s="90"/>
      <c r="NF704" s="90"/>
      <c r="NG704" s="90"/>
      <c r="NH704" s="90"/>
      <c r="NI704" s="90"/>
      <c r="NJ704" s="90"/>
      <c r="NK704" s="90"/>
      <c r="NL704" s="90"/>
      <c r="NM704" s="90"/>
      <c r="NN704" s="90"/>
      <c r="NO704" s="90"/>
      <c r="NP704" s="90"/>
      <c r="NQ704" s="90"/>
      <c r="NR704" s="90"/>
      <c r="NS704" s="90"/>
      <c r="NT704" s="90"/>
      <c r="NU704" s="90"/>
      <c r="NV704" s="90"/>
      <c r="NW704" s="90"/>
      <c r="NX704" s="90"/>
      <c r="NY704" s="90"/>
      <c r="NZ704" s="90"/>
      <c r="OA704" s="90"/>
      <c r="OB704" s="90"/>
      <c r="OC704" s="90"/>
      <c r="OD704" s="90"/>
      <c r="OE704" s="90"/>
      <c r="OF704" s="90"/>
      <c r="OG704" s="90"/>
      <c r="OH704" s="90"/>
      <c r="OI704" s="90"/>
      <c r="OJ704" s="90"/>
      <c r="OK704" s="90"/>
      <c r="OL704" s="90"/>
      <c r="OM704" s="90"/>
      <c r="ON704" s="90"/>
      <c r="OO704" s="90"/>
      <c r="OP704" s="90"/>
      <c r="OQ704" s="90"/>
      <c r="OR704" s="90"/>
      <c r="OS704" s="90"/>
      <c r="OT704" s="90"/>
      <c r="OU704" s="90"/>
      <c r="OV704" s="90"/>
      <c r="OW704" s="90"/>
      <c r="OX704" s="90"/>
      <c r="OY704" s="90"/>
      <c r="OZ704" s="90"/>
      <c r="PA704" s="90"/>
      <c r="PB704" s="90"/>
      <c r="PC704" s="90"/>
      <c r="PD704" s="90"/>
      <c r="PE704" s="90"/>
      <c r="PF704" s="90"/>
      <c r="PG704" s="90"/>
      <c r="PH704" s="90"/>
      <c r="PI704" s="90"/>
      <c r="PJ704" s="90"/>
      <c r="PK704" s="90"/>
      <c r="PL704" s="90"/>
      <c r="PM704" s="90"/>
      <c r="PN704" s="90"/>
      <c r="PO704" s="90"/>
      <c r="PP704" s="90"/>
      <c r="PQ704" s="90"/>
      <c r="PR704" s="90"/>
      <c r="PS704" s="90"/>
      <c r="PT704" s="90"/>
      <c r="PU704" s="90"/>
      <c r="PV704" s="90"/>
      <c r="PW704" s="90"/>
      <c r="PX704" s="90"/>
      <c r="PY704" s="90"/>
      <c r="PZ704" s="90"/>
      <c r="QA704" s="90"/>
      <c r="QB704" s="90"/>
      <c r="QC704" s="90"/>
      <c r="QD704" s="90"/>
      <c r="QE704" s="90"/>
      <c r="QF704" s="90"/>
      <c r="QG704" s="90"/>
      <c r="QH704" s="90"/>
      <c r="QI704" s="90"/>
      <c r="QJ704" s="90"/>
      <c r="QK704" s="90"/>
      <c r="QL704" s="90"/>
      <c r="QM704" s="90"/>
      <c r="QN704" s="90"/>
      <c r="QO704" s="90"/>
      <c r="QP704" s="90"/>
      <c r="QQ704" s="90"/>
      <c r="QR704" s="90"/>
      <c r="QS704" s="90"/>
      <c r="QT704" s="90"/>
      <c r="QU704" s="90"/>
      <c r="QV704" s="90"/>
      <c r="QW704" s="90"/>
      <c r="QX704" s="90"/>
      <c r="QY704" s="90"/>
      <c r="QZ704" s="90"/>
      <c r="RA704" s="90"/>
      <c r="RB704" s="90"/>
      <c r="RC704" s="90"/>
      <c r="RD704" s="90"/>
      <c r="RE704" s="90"/>
      <c r="RF704" s="90"/>
      <c r="RG704" s="90"/>
      <c r="RH704" s="90"/>
      <c r="RI704" s="90"/>
      <c r="RJ704" s="90"/>
      <c r="RK704" s="90"/>
      <c r="RL704" s="90"/>
      <c r="RM704" s="90"/>
      <c r="RN704" s="90"/>
      <c r="RO704" s="90"/>
      <c r="RP704" s="90"/>
      <c r="RQ704" s="90"/>
      <c r="RR704" s="90"/>
      <c r="RS704" s="90"/>
      <c r="RT704" s="90"/>
      <c r="RU704" s="90"/>
      <c r="RV704" s="90"/>
      <c r="RW704" s="90"/>
      <c r="RX704" s="90"/>
      <c r="RY704" s="90"/>
      <c r="RZ704" s="90"/>
      <c r="SA704" s="90"/>
      <c r="SB704" s="90"/>
      <c r="SC704" s="90"/>
      <c r="SD704" s="90"/>
      <c r="SE704" s="90"/>
      <c r="SF704" s="90"/>
      <c r="SG704" s="90"/>
      <c r="SH704" s="90"/>
      <c r="SI704" s="90"/>
      <c r="SJ704" s="90"/>
      <c r="SK704" s="90"/>
      <c r="SL704" s="90"/>
      <c r="SM704" s="90"/>
      <c r="SN704" s="90"/>
      <c r="SO704" s="90"/>
      <c r="SP704" s="90"/>
      <c r="SQ704" s="90"/>
      <c r="SR704" s="90"/>
      <c r="SS704" s="90"/>
      <c r="ST704" s="90"/>
      <c r="SU704" s="90"/>
      <c r="SV704" s="90"/>
      <c r="SW704" s="90"/>
      <c r="SX704" s="90"/>
      <c r="SY704" s="90"/>
      <c r="SZ704" s="90"/>
      <c r="TA704" s="90"/>
      <c r="TB704" s="90"/>
      <c r="TC704" s="90"/>
      <c r="TD704" s="90"/>
      <c r="TE704" s="90"/>
      <c r="TF704" s="90"/>
      <c r="TG704" s="90"/>
      <c r="TH704" s="90"/>
      <c r="TI704" s="90"/>
      <c r="TJ704" s="90"/>
      <c r="TK704" s="90"/>
      <c r="TL704" s="90"/>
      <c r="TM704" s="90"/>
      <c r="TN704" s="90"/>
      <c r="TO704" s="90"/>
      <c r="TP704" s="90"/>
      <c r="TQ704" s="90"/>
      <c r="TR704" s="90"/>
      <c r="TS704" s="90"/>
      <c r="TT704" s="90"/>
      <c r="TU704" s="90"/>
      <c r="TV704" s="90"/>
      <c r="TW704" s="90"/>
      <c r="TX704" s="90"/>
      <c r="TY704" s="90"/>
      <c r="TZ704" s="90"/>
      <c r="UA704" s="90"/>
      <c r="UB704" s="90"/>
      <c r="UC704" s="90"/>
      <c r="UD704" s="90"/>
      <c r="UE704" s="90"/>
      <c r="UF704" s="90"/>
      <c r="UG704" s="90"/>
      <c r="UH704" s="90"/>
      <c r="UI704" s="90"/>
      <c r="UJ704" s="90"/>
      <c r="UK704" s="90"/>
      <c r="UL704" s="90"/>
      <c r="UM704" s="90"/>
      <c r="UN704" s="90"/>
      <c r="UO704" s="90"/>
      <c r="UP704" s="90"/>
      <c r="UQ704" s="90"/>
      <c r="UR704" s="90"/>
      <c r="US704" s="90"/>
      <c r="UT704" s="90"/>
      <c r="UU704" s="90"/>
      <c r="UV704" s="90"/>
      <c r="UW704" s="90"/>
      <c r="UX704" s="90"/>
      <c r="UY704" s="90"/>
      <c r="UZ704" s="90"/>
      <c r="VA704" s="90"/>
      <c r="VB704" s="90"/>
      <c r="VC704" s="90"/>
      <c r="VD704" s="90"/>
      <c r="VE704" s="90"/>
      <c r="VF704" s="90"/>
      <c r="VG704" s="90"/>
      <c r="VH704" s="90"/>
      <c r="VI704" s="90"/>
      <c r="VJ704" s="90"/>
      <c r="VK704" s="90"/>
      <c r="VL704" s="90"/>
      <c r="VM704" s="90"/>
      <c r="VN704" s="90"/>
      <c r="VO704" s="90"/>
      <c r="VP704" s="90"/>
      <c r="VQ704" s="90"/>
      <c r="VR704" s="90"/>
      <c r="VS704" s="90"/>
      <c r="VT704" s="90"/>
      <c r="VU704" s="90"/>
      <c r="VV704" s="90"/>
      <c r="VW704" s="90"/>
      <c r="VX704" s="90"/>
      <c r="VY704" s="90"/>
      <c r="VZ704" s="90"/>
      <c r="WA704" s="90"/>
      <c r="WB704" s="90"/>
      <c r="WC704" s="90"/>
      <c r="WD704" s="90"/>
      <c r="WE704" s="90"/>
      <c r="WF704" s="90"/>
      <c r="WG704" s="90"/>
      <c r="WH704" s="90"/>
      <c r="WI704" s="90"/>
      <c r="WJ704" s="90"/>
      <c r="WK704" s="90"/>
      <c r="WL704" s="90"/>
      <c r="WM704" s="90"/>
      <c r="WN704" s="90"/>
      <c r="WO704" s="90"/>
      <c r="WP704" s="90"/>
      <c r="WQ704" s="90"/>
      <c r="WR704" s="90"/>
      <c r="WS704" s="90"/>
      <c r="WT704" s="90"/>
      <c r="WU704" s="90"/>
      <c r="WV704" s="90"/>
      <c r="WW704" s="90"/>
      <c r="WX704" s="90"/>
      <c r="WY704" s="90"/>
      <c r="WZ704" s="90"/>
      <c r="XA704" s="90"/>
      <c r="XB704" s="90"/>
      <c r="XC704" s="90"/>
      <c r="XD704" s="90"/>
      <c r="XE704" s="90"/>
      <c r="XF704" s="90"/>
      <c r="XG704" s="90"/>
      <c r="XH704" s="90"/>
      <c r="XI704" s="90"/>
      <c r="XJ704" s="90"/>
      <c r="XK704" s="90"/>
      <c r="XL704" s="90"/>
      <c r="XM704" s="90"/>
      <c r="XN704" s="90"/>
      <c r="XO704" s="90"/>
      <c r="XP704" s="90"/>
      <c r="XQ704" s="90"/>
      <c r="XR704" s="90"/>
      <c r="XS704" s="90"/>
      <c r="XT704" s="90"/>
      <c r="XU704" s="90"/>
      <c r="XV704" s="90"/>
      <c r="XW704" s="90"/>
      <c r="XX704" s="90"/>
      <c r="XY704" s="90"/>
      <c r="XZ704" s="90"/>
      <c r="YA704" s="90"/>
      <c r="YB704" s="90"/>
      <c r="YC704" s="90"/>
      <c r="YD704" s="90"/>
      <c r="YE704" s="90"/>
      <c r="YF704" s="90"/>
      <c r="YG704" s="90"/>
      <c r="YH704" s="90"/>
      <c r="YI704" s="90"/>
      <c r="YJ704" s="90"/>
      <c r="YK704" s="90"/>
      <c r="YL704" s="90"/>
      <c r="YM704" s="90"/>
      <c r="YN704" s="90"/>
      <c r="YO704" s="90"/>
      <c r="YP704" s="90"/>
      <c r="YQ704" s="90"/>
      <c r="YR704" s="90"/>
      <c r="YS704" s="90"/>
      <c r="YT704" s="90"/>
      <c r="YU704" s="90"/>
      <c r="YV704" s="90"/>
      <c r="YW704" s="90"/>
      <c r="YX704" s="90"/>
      <c r="YY704" s="90"/>
      <c r="YZ704" s="90"/>
      <c r="ZA704" s="90"/>
      <c r="ZB704" s="90"/>
      <c r="ZC704" s="90"/>
      <c r="ZD704" s="90"/>
      <c r="ZE704" s="90"/>
      <c r="ZF704" s="90"/>
      <c r="ZG704" s="90"/>
      <c r="ZH704" s="90"/>
      <c r="ZI704" s="90"/>
      <c r="ZJ704" s="90"/>
      <c r="ZK704" s="90"/>
      <c r="ZL704" s="90"/>
      <c r="ZM704" s="90"/>
      <c r="ZN704" s="90"/>
      <c r="ZO704" s="90"/>
      <c r="ZP704" s="90"/>
      <c r="ZQ704" s="90"/>
      <c r="ZR704" s="90"/>
      <c r="ZS704" s="90"/>
      <c r="ZT704" s="90"/>
      <c r="ZU704" s="90"/>
      <c r="ZV704" s="90"/>
      <c r="ZW704" s="90"/>
      <c r="ZX704" s="90"/>
      <c r="ZY704" s="90"/>
      <c r="ZZ704" s="90"/>
      <c r="AAA704" s="90"/>
      <c r="AAB704" s="90"/>
      <c r="AAC704" s="90"/>
      <c r="AAD704" s="90"/>
      <c r="AAE704" s="90"/>
      <c r="AAF704" s="90"/>
      <c r="AAG704" s="90"/>
      <c r="AAH704" s="90"/>
      <c r="AAI704" s="90"/>
      <c r="AAJ704" s="90"/>
      <c r="AAK704" s="90"/>
      <c r="AAL704" s="90"/>
      <c r="AAM704" s="90"/>
      <c r="AAN704" s="90"/>
      <c r="AAO704" s="90"/>
      <c r="AAP704" s="90"/>
      <c r="AAQ704" s="90"/>
      <c r="AAR704" s="90"/>
      <c r="AAS704" s="90"/>
      <c r="AAT704" s="90"/>
      <c r="AAU704" s="90"/>
      <c r="AAV704" s="90"/>
      <c r="AAW704" s="90"/>
      <c r="AAX704" s="90"/>
      <c r="AAY704" s="90"/>
      <c r="AAZ704" s="90"/>
      <c r="ABA704" s="90"/>
      <c r="ABB704" s="90"/>
      <c r="ABC704" s="90"/>
      <c r="ABD704" s="90"/>
      <c r="ABE704" s="90"/>
      <c r="ABF704" s="90"/>
      <c r="ABG704" s="90"/>
      <c r="ABH704" s="90"/>
      <c r="ABI704" s="90"/>
      <c r="ABJ704" s="90"/>
      <c r="ABK704" s="90"/>
      <c r="ABL704" s="90"/>
      <c r="ABM704" s="90"/>
      <c r="ABN704" s="90"/>
      <c r="ABO704" s="90"/>
      <c r="ABP704" s="90"/>
      <c r="ABQ704" s="90"/>
      <c r="ABR704" s="90"/>
      <c r="ABS704" s="90"/>
      <c r="ABT704" s="90"/>
      <c r="ABU704" s="90"/>
      <c r="ABV704" s="90"/>
      <c r="ABW704" s="90"/>
      <c r="ABX704" s="90"/>
      <c r="ABY704" s="90"/>
      <c r="ABZ704" s="90"/>
      <c r="ACA704" s="90"/>
      <c r="ACB704" s="90"/>
      <c r="ACC704" s="90"/>
      <c r="ACD704" s="90"/>
      <c r="ACE704" s="90"/>
      <c r="ACF704" s="90"/>
      <c r="ACG704" s="90"/>
      <c r="ACH704" s="90"/>
      <c r="ACI704" s="90"/>
      <c r="ACJ704" s="90"/>
      <c r="ACK704" s="90"/>
      <c r="ACL704" s="90"/>
      <c r="ACM704" s="90"/>
      <c r="ACN704" s="90"/>
      <c r="ACO704" s="90"/>
      <c r="ACP704" s="90"/>
      <c r="ACQ704" s="90"/>
      <c r="ACR704" s="90"/>
      <c r="ACS704" s="90"/>
      <c r="ACT704" s="90"/>
      <c r="ACU704" s="90"/>
      <c r="ACV704" s="90"/>
      <c r="ACW704" s="90"/>
      <c r="ACX704" s="90"/>
      <c r="ACY704" s="90"/>
      <c r="ACZ704" s="90"/>
      <c r="ADA704" s="90"/>
      <c r="ADB704" s="90"/>
      <c r="ADC704" s="90"/>
      <c r="ADD704" s="90"/>
      <c r="ADE704" s="90"/>
      <c r="ADF704" s="90"/>
      <c r="ADG704" s="90"/>
      <c r="ADH704" s="90"/>
      <c r="ADI704" s="90"/>
      <c r="ADJ704" s="90"/>
      <c r="ADK704" s="90"/>
      <c r="ADL704" s="90"/>
      <c r="ADM704" s="90"/>
      <c r="ADN704" s="90"/>
      <c r="ADO704" s="90"/>
      <c r="ADP704" s="90"/>
      <c r="ADQ704" s="90"/>
      <c r="ADR704" s="90"/>
      <c r="ADS704" s="90"/>
      <c r="ADT704" s="90"/>
      <c r="ADU704" s="90"/>
      <c r="ADV704" s="90"/>
      <c r="ADW704" s="90"/>
      <c r="ADX704" s="90"/>
      <c r="ADY704" s="90"/>
      <c r="ADZ704" s="90"/>
      <c r="AEA704" s="90"/>
      <c r="AEB704" s="90"/>
      <c r="AEC704" s="90"/>
      <c r="AED704" s="90"/>
      <c r="AEE704" s="90"/>
      <c r="AEF704" s="90"/>
      <c r="AEG704" s="90"/>
      <c r="AEH704" s="90"/>
      <c r="AEI704" s="90"/>
      <c r="AEJ704" s="90"/>
      <c r="AEK704" s="90"/>
      <c r="AEL704" s="90"/>
      <c r="AEM704" s="90"/>
      <c r="AEN704" s="90"/>
      <c r="AEO704" s="90"/>
      <c r="AEP704" s="90"/>
      <c r="AEQ704" s="90"/>
      <c r="AER704" s="90"/>
      <c r="AES704" s="90"/>
      <c r="AET704" s="90"/>
      <c r="AEU704" s="90"/>
      <c r="AEV704" s="90"/>
      <c r="AEW704" s="90"/>
      <c r="AEX704" s="90"/>
      <c r="AEY704" s="90"/>
      <c r="AEZ704" s="90"/>
      <c r="AFA704" s="90"/>
      <c r="AFB704" s="90"/>
      <c r="AFC704" s="90"/>
      <c r="AFD704" s="90"/>
      <c r="AFE704" s="90"/>
      <c r="AFF704" s="90"/>
      <c r="AFG704" s="90"/>
      <c r="AFH704" s="90"/>
      <c r="AFI704" s="90"/>
      <c r="AFJ704" s="90"/>
      <c r="AFK704" s="90"/>
      <c r="AFL704" s="90"/>
      <c r="AFM704" s="90"/>
      <c r="AFN704" s="90"/>
      <c r="AFO704" s="90"/>
      <c r="AFP704" s="90"/>
      <c r="AFQ704" s="90"/>
      <c r="AFR704" s="90"/>
      <c r="AFS704" s="90"/>
      <c r="AFT704" s="90"/>
      <c r="AFU704" s="90"/>
      <c r="AFV704" s="90"/>
      <c r="AFW704" s="90"/>
      <c r="AFX704" s="90"/>
      <c r="AFY704" s="90"/>
      <c r="AFZ704" s="90"/>
      <c r="AGA704" s="90"/>
      <c r="AGB704" s="90"/>
      <c r="AGC704" s="90"/>
      <c r="AGD704" s="90"/>
      <c r="AGE704" s="90"/>
      <c r="AGF704" s="90"/>
      <c r="AGG704" s="90"/>
      <c r="AGH704" s="90"/>
      <c r="AGI704" s="90"/>
      <c r="AGJ704" s="90"/>
      <c r="AGK704" s="90"/>
      <c r="AGL704" s="90"/>
      <c r="AGM704" s="90"/>
      <c r="AGN704" s="90"/>
      <c r="AGO704" s="90"/>
      <c r="AGP704" s="90"/>
      <c r="AGQ704" s="90"/>
      <c r="AGR704" s="90"/>
      <c r="AGS704" s="90"/>
      <c r="AGT704" s="90"/>
      <c r="AGU704" s="90"/>
      <c r="AGV704" s="90"/>
      <c r="AGW704" s="90"/>
      <c r="AGX704" s="90"/>
      <c r="AGY704" s="90"/>
      <c r="AGZ704" s="90"/>
      <c r="AHA704" s="90"/>
      <c r="AHB704" s="90"/>
      <c r="AHC704" s="90"/>
      <c r="AHD704" s="90"/>
      <c r="AHE704" s="90"/>
      <c r="AHF704" s="90"/>
      <c r="AHG704" s="90"/>
      <c r="AHH704" s="90"/>
      <c r="AHI704" s="90"/>
      <c r="AHJ704" s="90"/>
      <c r="AHK704" s="90"/>
      <c r="AHL704" s="90"/>
      <c r="AHM704" s="90"/>
      <c r="AHN704" s="90"/>
      <c r="AHO704" s="90"/>
      <c r="AHP704" s="90"/>
      <c r="AHQ704" s="90"/>
      <c r="AHR704" s="90"/>
      <c r="AHS704" s="90"/>
      <c r="AHT704" s="90"/>
      <c r="AHU704" s="90"/>
      <c r="AHV704" s="90"/>
      <c r="AHW704" s="90"/>
      <c r="AHX704" s="90"/>
      <c r="AHY704" s="90"/>
      <c r="AHZ704" s="90"/>
      <c r="AIA704" s="90"/>
      <c r="AIB704" s="90"/>
      <c r="AIC704" s="90"/>
      <c r="AID704" s="90"/>
      <c r="AIE704" s="90"/>
      <c r="AIF704" s="90"/>
      <c r="AIG704" s="90"/>
      <c r="AIH704" s="90"/>
      <c r="AII704" s="90"/>
      <c r="AIJ704" s="90"/>
      <c r="AIK704" s="90"/>
      <c r="AIL704" s="90"/>
      <c r="AIM704" s="90"/>
      <c r="AIN704" s="90"/>
      <c r="AIO704" s="90"/>
      <c r="AIP704" s="90"/>
      <c r="AIQ704" s="90"/>
      <c r="AIR704" s="90"/>
      <c r="AIS704" s="90"/>
      <c r="AIT704" s="90"/>
      <c r="AIU704" s="90"/>
      <c r="AIV704" s="90"/>
      <c r="AIW704" s="90"/>
      <c r="AIX704" s="90"/>
      <c r="AIY704" s="90"/>
      <c r="AIZ704" s="90"/>
      <c r="AJA704" s="90"/>
      <c r="AJB704" s="90"/>
      <c r="AJC704" s="90"/>
      <c r="AJD704" s="90"/>
      <c r="AJE704" s="90"/>
      <c r="AJF704" s="90"/>
      <c r="AJG704" s="90"/>
      <c r="AJH704" s="90"/>
      <c r="AJI704" s="90"/>
      <c r="AJJ704" s="90"/>
      <c r="AJK704" s="90"/>
      <c r="AJL704" s="90"/>
      <c r="AJM704" s="90"/>
      <c r="AJN704" s="90"/>
      <c r="AJO704" s="90"/>
      <c r="AJP704" s="90"/>
      <c r="AJQ704" s="90"/>
      <c r="AJR704" s="90"/>
      <c r="AJS704" s="90"/>
      <c r="AJT704" s="90"/>
      <c r="AJU704" s="90"/>
      <c r="AJV704" s="90"/>
      <c r="AJW704" s="90"/>
      <c r="AJX704" s="90"/>
      <c r="AJY704" s="90"/>
      <c r="AJZ704" s="90"/>
      <c r="AKA704" s="90"/>
      <c r="AKB704" s="90"/>
      <c r="AKC704" s="90"/>
      <c r="AKD704" s="90"/>
      <c r="AKE704" s="90"/>
      <c r="AKF704" s="90"/>
      <c r="AKG704" s="90"/>
      <c r="AKH704" s="90"/>
      <c r="AKI704" s="90"/>
      <c r="AKJ704" s="90"/>
      <c r="AKK704" s="90"/>
      <c r="AKL704" s="90"/>
      <c r="AKM704" s="90"/>
      <c r="AKN704" s="90"/>
      <c r="AKO704" s="90"/>
      <c r="AKP704" s="90"/>
      <c r="AKQ704" s="90"/>
      <c r="AKR704" s="90"/>
      <c r="AKS704" s="90"/>
      <c r="AKT704" s="90"/>
      <c r="AKU704" s="90"/>
      <c r="AKV704" s="90"/>
      <c r="AKW704" s="90"/>
      <c r="AKX704" s="90"/>
      <c r="AKY704" s="90"/>
      <c r="AKZ704" s="90"/>
      <c r="ALA704" s="90"/>
      <c r="ALB704" s="90"/>
      <c r="ALC704" s="90"/>
      <c r="ALD704" s="90"/>
      <c r="ALE704" s="90"/>
      <c r="ALF704" s="90"/>
      <c r="ALG704" s="90"/>
      <c r="ALH704" s="90"/>
      <c r="ALI704" s="90"/>
      <c r="ALJ704" s="90"/>
      <c r="ALK704" s="90"/>
      <c r="ALL704" s="90"/>
      <c r="ALM704" s="90"/>
      <c r="ALN704" s="90"/>
      <c r="ALO704" s="90"/>
      <c r="ALP704" s="90"/>
      <c r="ALQ704" s="90"/>
      <c r="ALR704" s="90"/>
      <c r="ALS704" s="90"/>
      <c r="ALT704" s="90"/>
      <c r="ALU704" s="90"/>
      <c r="ALV704" s="90"/>
      <c r="ALW704" s="90"/>
      <c r="ALX704" s="90"/>
      <c r="ALY704" s="90"/>
      <c r="ALZ704" s="90"/>
      <c r="AMA704" s="90"/>
      <c r="AMB704" s="90"/>
      <c r="AMC704" s="90"/>
      <c r="AMD704" s="90"/>
      <c r="AME704" s="90"/>
      <c r="AMF704" s="90"/>
      <c r="AMG704" s="90"/>
      <c r="AMH704" s="90"/>
    </row>
    <row r="705" spans="1:1022" ht="74.099999999999994" customHeight="1">
      <c r="A705" s="536"/>
      <c r="B705" s="530"/>
      <c r="C705" s="367"/>
      <c r="D705" s="530"/>
      <c r="E705" s="530"/>
      <c r="F705" s="427"/>
      <c r="G705" s="530"/>
      <c r="H705" s="537"/>
      <c r="I705" s="538"/>
      <c r="J705" s="210" t="s">
        <v>735</v>
      </c>
      <c r="K705" s="137"/>
      <c r="L705" s="425"/>
      <c r="M705" s="425"/>
      <c r="N705" s="426"/>
      <c r="O705" s="369"/>
      <c r="P705" s="391"/>
      <c r="Q705" s="385"/>
      <c r="R705" s="393"/>
      <c r="S705" s="394"/>
      <c r="T705" s="385"/>
      <c r="U705" s="386"/>
      <c r="V705" s="136" t="s">
        <v>112</v>
      </c>
      <c r="W705" s="116"/>
      <c r="X705" s="117"/>
      <c r="Y705" s="118"/>
      <c r="Z705" s="116"/>
      <c r="AA705" s="120" t="str">
        <f t="shared" si="943"/>
        <v/>
      </c>
      <c r="AB705" s="121"/>
      <c r="AC705" s="121"/>
      <c r="AD705" s="122" t="str">
        <f t="shared" si="941"/>
        <v/>
      </c>
      <c r="AE705" s="121"/>
      <c r="AF705" s="121"/>
      <c r="AG705" s="121"/>
      <c r="AH705" s="123" t="str">
        <f>IFERROR(IF(AND(AA704="Probabilidad",AA705="Probabilidad"),(AI704-(+AI704*AD705)),IF(AND(AA705="Probabilidad",AA704="Impacto"),(AI704-(+AI704*AD705)),IF(AA705="Impacto",AI704,""))),"")</f>
        <v/>
      </c>
      <c r="AI705" s="122" t="str">
        <f t="shared" si="942"/>
        <v/>
      </c>
      <c r="AJ705" s="387"/>
      <c r="AK705" s="388"/>
      <c r="AL705" s="124" t="str">
        <f t="shared" si="885"/>
        <v/>
      </c>
      <c r="AM705" s="389"/>
      <c r="AN705" s="388"/>
      <c r="AO705" s="384"/>
      <c r="AP705" s="367"/>
      <c r="AQ705" s="120" t="s">
        <v>118</v>
      </c>
      <c r="AR705" s="119"/>
      <c r="AS705" s="119"/>
      <c r="AT705" s="126"/>
      <c r="AU705" s="127"/>
      <c r="AV705" s="371"/>
      <c r="AW705" s="142" t="s">
        <v>112</v>
      </c>
      <c r="AX705" s="128"/>
      <c r="AY705" s="129"/>
      <c r="AZ705" s="130"/>
      <c r="BA705" s="143" t="s">
        <v>118</v>
      </c>
      <c r="BB705" s="128"/>
      <c r="BC705" s="128"/>
      <c r="BD705" s="128"/>
      <c r="BE705" s="373"/>
      <c r="BF705" s="374"/>
      <c r="BG705" s="374"/>
      <c r="BH705" s="131"/>
    </row>
    <row r="706" spans="1:1022" ht="45" customHeight="1">
      <c r="A706" s="536"/>
      <c r="B706" s="530"/>
      <c r="C706" s="367"/>
      <c r="D706" s="530"/>
      <c r="E706" s="530"/>
      <c r="F706" s="427"/>
      <c r="G706" s="530"/>
      <c r="H706" s="537"/>
      <c r="I706" s="538"/>
      <c r="J706" s="210" t="s">
        <v>741</v>
      </c>
      <c r="K706" s="137"/>
      <c r="L706" s="425"/>
      <c r="M706" s="425"/>
      <c r="N706" s="426"/>
      <c r="O706" s="369"/>
      <c r="P706" s="391"/>
      <c r="Q706" s="385"/>
      <c r="R706" s="393"/>
      <c r="S706" s="394"/>
      <c r="T706" s="385"/>
      <c r="U706" s="386"/>
      <c r="V706" s="136" t="s">
        <v>124</v>
      </c>
      <c r="W706" s="116"/>
      <c r="X706" s="117"/>
      <c r="Y706" s="118"/>
      <c r="Z706" s="116"/>
      <c r="AA706" s="120" t="str">
        <f t="shared" si="943"/>
        <v/>
      </c>
      <c r="AB706" s="121"/>
      <c r="AC706" s="121"/>
      <c r="AD706" s="122" t="str">
        <f t="shared" si="941"/>
        <v/>
      </c>
      <c r="AE706" s="121"/>
      <c r="AF706" s="121"/>
      <c r="AG706" s="121"/>
      <c r="AH706" s="123" t="str">
        <f t="shared" ref="AH706:AH710" si="970">IFERROR(IF(AND(AA705="Probabilidad",AA706="Probabilidad"),(AI705-(+AI705*AD706)),IF(AND(AA706="Probabilidad",AA705="Impacto"),(AI705-(+AI705*AD706)),IF(AA706="Impacto",AI705,""))),"")</f>
        <v/>
      </c>
      <c r="AI706" s="122" t="str">
        <f t="shared" si="942"/>
        <v/>
      </c>
      <c r="AJ706" s="387"/>
      <c r="AK706" s="388"/>
      <c r="AL706" s="124" t="str">
        <f t="shared" ref="AL706:AL717" si="971">IFERROR(IF(AND(AA705="Impacto",AA706="Impacto"),(AL705-(+AL705*AD706)),IF(AND(AA706="Impacto",AA705="Probabilidad"),(AL705-(+AL705*AD706)),IF(AA706="Probabilidad",AL705,""))),"")</f>
        <v/>
      </c>
      <c r="AM706" s="389"/>
      <c r="AN706" s="388"/>
      <c r="AO706" s="384"/>
      <c r="AP706" s="367"/>
      <c r="AQ706" s="120" t="s">
        <v>128</v>
      </c>
      <c r="AR706" s="119"/>
      <c r="AS706" s="119"/>
      <c r="AT706" s="126"/>
      <c r="AU706" s="127"/>
      <c r="AV706" s="371"/>
      <c r="AW706" s="142" t="s">
        <v>124</v>
      </c>
      <c r="AX706" s="128"/>
      <c r="AY706" s="129"/>
      <c r="AZ706" s="130"/>
      <c r="BA706" s="143" t="s">
        <v>128</v>
      </c>
      <c r="BB706" s="128"/>
      <c r="BC706" s="128"/>
      <c r="BD706" s="128"/>
      <c r="BE706" s="373"/>
      <c r="BF706" s="374"/>
      <c r="BG706" s="374"/>
      <c r="BH706" s="131"/>
    </row>
    <row r="707" spans="1:1022" ht="30" customHeight="1">
      <c r="A707" s="536"/>
      <c r="B707" s="530"/>
      <c r="C707" s="367"/>
      <c r="D707" s="530"/>
      <c r="E707" s="530"/>
      <c r="F707" s="427"/>
      <c r="G707" s="530"/>
      <c r="H707" s="537"/>
      <c r="I707" s="538"/>
      <c r="J707" s="210" t="s">
        <v>749</v>
      </c>
      <c r="K707" s="137"/>
      <c r="L707" s="425"/>
      <c r="M707" s="425"/>
      <c r="N707" s="426"/>
      <c r="O707" s="369"/>
      <c r="P707" s="391"/>
      <c r="Q707" s="385"/>
      <c r="R707" s="393"/>
      <c r="S707" s="394"/>
      <c r="T707" s="385"/>
      <c r="U707" s="386"/>
      <c r="V707" s="136" t="s">
        <v>131</v>
      </c>
      <c r="W707" s="116"/>
      <c r="X707" s="117"/>
      <c r="Y707" s="118"/>
      <c r="Z707" s="116"/>
      <c r="AA707" s="120" t="str">
        <f t="shared" si="943"/>
        <v/>
      </c>
      <c r="AB707" s="121"/>
      <c r="AC707" s="121"/>
      <c r="AD707" s="122" t="str">
        <f t="shared" si="941"/>
        <v/>
      </c>
      <c r="AE707" s="121"/>
      <c r="AF707" s="121"/>
      <c r="AG707" s="121"/>
      <c r="AH707" s="123" t="str">
        <f t="shared" si="970"/>
        <v/>
      </c>
      <c r="AI707" s="122" t="str">
        <f t="shared" si="942"/>
        <v/>
      </c>
      <c r="AJ707" s="387"/>
      <c r="AK707" s="388"/>
      <c r="AL707" s="124" t="str">
        <f t="shared" si="971"/>
        <v/>
      </c>
      <c r="AM707" s="389"/>
      <c r="AN707" s="388"/>
      <c r="AO707" s="384"/>
      <c r="AP707" s="367"/>
      <c r="AQ707" s="120" t="s">
        <v>136</v>
      </c>
      <c r="AR707" s="119"/>
      <c r="AS707" s="119"/>
      <c r="AT707" s="126"/>
      <c r="AU707" s="127"/>
      <c r="AV707" s="371"/>
      <c r="AW707" s="142" t="s">
        <v>131</v>
      </c>
      <c r="AX707" s="128"/>
      <c r="AY707" s="129"/>
      <c r="AZ707" s="130"/>
      <c r="BA707" s="143" t="s">
        <v>136</v>
      </c>
      <c r="BB707" s="128"/>
      <c r="BC707" s="128"/>
      <c r="BD707" s="128"/>
      <c r="BE707" s="373"/>
      <c r="BF707" s="374"/>
      <c r="BG707" s="374"/>
      <c r="BH707" s="131"/>
    </row>
    <row r="708" spans="1:1022" ht="18.95" customHeight="1">
      <c r="A708" s="536"/>
      <c r="B708" s="530"/>
      <c r="C708" s="367"/>
      <c r="D708" s="530"/>
      <c r="E708" s="530"/>
      <c r="F708" s="427"/>
      <c r="G708" s="530"/>
      <c r="H708" s="537"/>
      <c r="I708" s="538"/>
      <c r="J708" s="210" t="s">
        <v>756</v>
      </c>
      <c r="K708" s="137"/>
      <c r="L708" s="425"/>
      <c r="M708" s="425"/>
      <c r="N708" s="426"/>
      <c r="O708" s="369"/>
      <c r="P708" s="391"/>
      <c r="Q708" s="385"/>
      <c r="R708" s="393"/>
      <c r="S708" s="394"/>
      <c r="T708" s="385"/>
      <c r="U708" s="386"/>
      <c r="V708" s="136" t="s">
        <v>139</v>
      </c>
      <c r="W708" s="116"/>
      <c r="X708" s="117"/>
      <c r="Y708" s="118"/>
      <c r="Z708" s="116"/>
      <c r="AA708" s="120" t="str">
        <f t="shared" si="943"/>
        <v/>
      </c>
      <c r="AB708" s="121"/>
      <c r="AC708" s="121"/>
      <c r="AD708" s="122" t="str">
        <f t="shared" si="941"/>
        <v/>
      </c>
      <c r="AE708" s="121"/>
      <c r="AF708" s="121"/>
      <c r="AG708" s="121"/>
      <c r="AH708" s="123" t="str">
        <f t="shared" si="970"/>
        <v/>
      </c>
      <c r="AI708" s="122" t="str">
        <f t="shared" si="942"/>
        <v/>
      </c>
      <c r="AJ708" s="387"/>
      <c r="AK708" s="388"/>
      <c r="AL708" s="124" t="str">
        <f t="shared" si="971"/>
        <v/>
      </c>
      <c r="AM708" s="389"/>
      <c r="AN708" s="388"/>
      <c r="AO708" s="384"/>
      <c r="AP708" s="367"/>
      <c r="AQ708" s="120" t="s">
        <v>145</v>
      </c>
      <c r="AR708" s="119"/>
      <c r="AS708" s="119"/>
      <c r="AT708" s="126"/>
      <c r="AU708" s="127"/>
      <c r="AV708" s="371"/>
      <c r="AW708" s="142" t="s">
        <v>139</v>
      </c>
      <c r="AX708" s="128"/>
      <c r="AY708" s="129"/>
      <c r="AZ708" s="130"/>
      <c r="BA708" s="143" t="s">
        <v>145</v>
      </c>
      <c r="BB708" s="128"/>
      <c r="BC708" s="128"/>
      <c r="BD708" s="128"/>
      <c r="BE708" s="373"/>
      <c r="BF708" s="374"/>
      <c r="BG708" s="374"/>
      <c r="BH708" s="131"/>
    </row>
    <row r="709" spans="1:1022" ht="18.95" customHeight="1">
      <c r="A709" s="536"/>
      <c r="B709" s="530"/>
      <c r="C709" s="367"/>
      <c r="D709" s="530"/>
      <c r="E709" s="530"/>
      <c r="F709" s="427"/>
      <c r="G709" s="530"/>
      <c r="H709" s="537"/>
      <c r="I709" s="538"/>
      <c r="J709" s="210" t="s">
        <v>757</v>
      </c>
      <c r="K709" s="137"/>
      <c r="L709" s="425"/>
      <c r="M709" s="425"/>
      <c r="N709" s="426"/>
      <c r="O709" s="369"/>
      <c r="P709" s="391"/>
      <c r="Q709" s="385"/>
      <c r="R709" s="393"/>
      <c r="S709" s="394"/>
      <c r="T709" s="385"/>
      <c r="U709" s="386"/>
      <c r="V709" s="136" t="s">
        <v>150</v>
      </c>
      <c r="W709" s="116"/>
      <c r="X709" s="117"/>
      <c r="Y709" s="118"/>
      <c r="Z709" s="116"/>
      <c r="AA709" s="120" t="str">
        <f t="shared" si="943"/>
        <v/>
      </c>
      <c r="AB709" s="121"/>
      <c r="AC709" s="121"/>
      <c r="AD709" s="122" t="str">
        <f t="shared" si="941"/>
        <v/>
      </c>
      <c r="AE709" s="121"/>
      <c r="AF709" s="121"/>
      <c r="AG709" s="121"/>
      <c r="AH709" s="123" t="str">
        <f t="shared" si="970"/>
        <v/>
      </c>
      <c r="AI709" s="122" t="str">
        <f t="shared" si="942"/>
        <v/>
      </c>
      <c r="AJ709" s="387"/>
      <c r="AK709" s="388"/>
      <c r="AL709" s="124" t="str">
        <f t="shared" si="971"/>
        <v/>
      </c>
      <c r="AM709" s="389"/>
      <c r="AN709" s="388"/>
      <c r="AO709" s="384"/>
      <c r="AP709" s="367"/>
      <c r="AQ709" s="120" t="s">
        <v>155</v>
      </c>
      <c r="AR709" s="119"/>
      <c r="AS709" s="119"/>
      <c r="AT709" s="126"/>
      <c r="AU709" s="127"/>
      <c r="AV709" s="371"/>
      <c r="AW709" s="142" t="s">
        <v>150</v>
      </c>
      <c r="AX709" s="128"/>
      <c r="AY709" s="129"/>
      <c r="AZ709" s="130"/>
      <c r="BA709" s="143" t="s">
        <v>155</v>
      </c>
      <c r="BB709" s="128"/>
      <c r="BC709" s="128"/>
      <c r="BD709" s="128"/>
      <c r="BE709" s="373"/>
      <c r="BF709" s="374"/>
      <c r="BG709" s="374"/>
      <c r="BH709" s="131"/>
    </row>
    <row r="710" spans="1:1022" ht="23.1" customHeight="1">
      <c r="A710" s="536"/>
      <c r="B710" s="530"/>
      <c r="C710" s="367"/>
      <c r="D710" s="530"/>
      <c r="E710" s="530"/>
      <c r="F710" s="427"/>
      <c r="G710" s="530"/>
      <c r="H710" s="537"/>
      <c r="I710" s="538"/>
      <c r="J710" s="210" t="s">
        <v>758</v>
      </c>
      <c r="K710" s="137"/>
      <c r="L710" s="425"/>
      <c r="M710" s="425"/>
      <c r="N710" s="426"/>
      <c r="O710" s="369"/>
      <c r="P710" s="392"/>
      <c r="Q710" s="385"/>
      <c r="R710" s="393"/>
      <c r="S710" s="394"/>
      <c r="T710" s="385"/>
      <c r="U710" s="386"/>
      <c r="V710" s="136" t="s">
        <v>161</v>
      </c>
      <c r="W710" s="116"/>
      <c r="X710" s="117"/>
      <c r="Y710" s="118"/>
      <c r="Z710" s="116"/>
      <c r="AA710" s="120" t="str">
        <f t="shared" si="943"/>
        <v/>
      </c>
      <c r="AB710" s="121"/>
      <c r="AC710" s="121"/>
      <c r="AD710" s="122" t="str">
        <f t="shared" si="941"/>
        <v/>
      </c>
      <c r="AE710" s="121"/>
      <c r="AF710" s="121"/>
      <c r="AG710" s="121"/>
      <c r="AH710" s="123" t="str">
        <f t="shared" si="970"/>
        <v/>
      </c>
      <c r="AI710" s="122" t="str">
        <f t="shared" si="942"/>
        <v/>
      </c>
      <c r="AJ710" s="387"/>
      <c r="AK710" s="388"/>
      <c r="AL710" s="124" t="str">
        <f t="shared" si="971"/>
        <v/>
      </c>
      <c r="AM710" s="389"/>
      <c r="AN710" s="388"/>
      <c r="AO710" s="384"/>
      <c r="AP710" s="367"/>
      <c r="AQ710" s="120" t="s">
        <v>162</v>
      </c>
      <c r="AR710" s="119"/>
      <c r="AS710" s="119"/>
      <c r="AT710" s="126"/>
      <c r="AU710" s="127"/>
      <c r="AV710" s="372"/>
      <c r="AW710" s="142" t="s">
        <v>161</v>
      </c>
      <c r="AX710" s="128"/>
      <c r="AY710" s="129"/>
      <c r="AZ710" s="130"/>
      <c r="BA710" s="143" t="s">
        <v>162</v>
      </c>
      <c r="BB710" s="128"/>
      <c r="BC710" s="128"/>
      <c r="BD710" s="128"/>
      <c r="BE710" s="373"/>
      <c r="BF710" s="374"/>
      <c r="BG710" s="374"/>
      <c r="BH710" s="131"/>
    </row>
    <row r="711" spans="1:1022" s="144" customFormat="1" ht="69.95" customHeight="1">
      <c r="A711" s="536"/>
      <c r="B711" s="530"/>
      <c r="C711" s="367"/>
      <c r="D711" s="530"/>
      <c r="E711" s="530"/>
      <c r="F711" s="427"/>
      <c r="G711" s="530"/>
      <c r="H711" s="537" t="str">
        <f>IF(B711="Seguridad_Información","Posibilidad de "&amp;C711&amp;"con "&amp;M711&amp;" "&amp;"por"&amp;" "&amp;I711&amp;" "&amp;"debido a"&amp;" "&amp;L711,"Posibilidad de"&amp;" "&amp;M711&amp;" "&amp;"por"&amp;" "&amp;I711&amp;" debido a"&amp;" "&amp;L711)</f>
        <v xml:space="preserve">Posibilidad de  por  debido a </v>
      </c>
      <c r="I711" s="538"/>
      <c r="J711" s="210" t="s">
        <v>717</v>
      </c>
      <c r="K711" s="137"/>
      <c r="L711" s="425"/>
      <c r="M711" s="425"/>
      <c r="N711" s="426"/>
      <c r="O711" s="369"/>
      <c r="P711" s="390" t="str">
        <f>IF(OR($O711=[3]Tabla_Probabilidad!$D$30,$O711=[3]Tabla_Probabilidad!$D$32,$O711=[3]Tabla_Probabilidad!$J$32),"Muy Baja",IF(OR($O711=[3]Tabla_Probabilidad!$E$30,$O711=[3]Tabla_Probabilidad!$E$32,$O711=[3]Tabla_Probabilidad!$K$32),"Baja",IF(OR($O711=[3]Tabla_Probabilidad!$F$30,$O711=[3]Tabla_Probabilidad!$F$32,$O711=[3]Tabla_Probabilidad!$L$32),"Media",IF(OR($O711=[3]Tabla_Probabilidad!$G$30,$O711=[3]Tabla_Probabilidad!$G$32,$O711=[3]Tabla_Probabilidad!$M$32),"Alta",IF(OR($O711=[3]Tabla_Probabilidad!$H$30,$O711=[3]Tabla_Probabilidad!$H$32,$O711=[3]Tabla_Probabilidad!$N$32),"Muy Alta","")))))</f>
        <v/>
      </c>
      <c r="Q711" s="385" t="str">
        <f t="shared" ref="Q711" si="972">IF(P711="","",IF(P711="Muy Baja",0.2,IF(P711="Baja",0.4,IF(P711="Media",0.6,IF(P711="Alta",0.8,IF(P711="Muy Alta",1,))))))</f>
        <v/>
      </c>
      <c r="R711" s="393"/>
      <c r="S711" s="394" t="str">
        <f>IF(OR($R711=[3]Tabla_Impacto!$D$24,$R711=[3]Tabla_Impacto!$D$27,$R711=[3]Tabla_Impacto!$J$24,$R711=[3]Tabla_Impacto!$P$26,$R711=[3]Tabla_Impacto!$V$26,$R711=[3]Tabla_Impacto!$AB$26),"Leve",IF(OR($R711=[3]Tabla_Impacto!$E$24,$R711=[3]Tabla_Impacto!$E$27,$R711=[3]Tabla_Impacto!$K$24,$R711=[3]Tabla_Impacto!$Q$26,$R711=[3]Tabla_Impacto!$W$26,$R711=[3]Tabla_Impacto!$AC$26),"Menor",IF(OR($R711=[3]Tabla_Impacto!$F$24,$R711=[3]Tabla_Impacto!$F$27,$R711=[3]Tabla_Impacto!$L$24,$R711=[3]Tabla_Impacto!$R$26,$R711=[3]Tabla_Impacto!$X$26,$R711=[3]Tabla_Impacto!$AD$26),"Moderado",IF(OR($R711=[3]Tabla_Impacto!$G$24,$R711=[3]Tabla_Impacto!$G$27,$R711=[3]Tabla_Impacto!$M$24,$R711=[3]Tabla_Impacto!$S$26,$R711=[3]Tabla_Impacto!$Y$26,$R711=[3]Tabla_Impacto!$AE$26),"Mayor",IF(OR($R711=[3]Tabla_Impacto!$H$24,$R711=[3]Tabla_Impacto!$H$27,$R711=[3]Tabla_Impacto!$N$24,$R711=[3]Tabla_Impacto!$T$26,$R711=[3]Tabla_Impacto!$Z$26,$R711=[3]Tabla_Impacto!$AF$26),"Catastrófico","")))))</f>
        <v/>
      </c>
      <c r="T711" s="385" t="str">
        <f t="shared" ref="T711" si="973">IF(S711="","",IF(S711="Leve",0.2,IF(S711="Menor",0.4,IF(S711="Moderado",0.6,IF(S711="Mayor",0.8,IF(S711="Catastrófico",1,))))))</f>
        <v/>
      </c>
      <c r="U711" s="403" t="str">
        <f t="shared" ref="U711" si="974">IF(OR(AND(P711="Muy Baja",S711="Leve"),AND(P711="Muy Baja",S711="Menor"),AND(P711="Baja",S711="Leve")),"Bajo",IF(OR(AND(P711="Muy baja",S711="Moderado"),AND(P711="Baja",S711="Menor"),AND(P711="Baja",S711="Moderado"),AND(P711="Media",S711="Leve"),AND(P711="Media",S711="Menor"),AND(P711="Media",S711="Moderado"),AND(P711="Alta",S711="Leve"),AND(P711="Alta",S711="Menor")),"Moderado",IF(OR(AND(P711="Muy Baja",S711="Mayor"),AND(P711="Baja",S711="Mayor"),AND(P711="Media",S711="Mayor"),AND(P711="Alta",S711="Moderado"),AND(P711="Alta",S711="Mayor"),AND(P711="Muy Alta",S711="Leve"),AND(P711="Muy Alta",S711="Menor"),AND(P711="Muy Alta",S711="Moderado"),AND(P711="Muy Alta",S711="Mayor")),"Alto",IF(OR(AND(P711="Muy Baja",S711="Catastrófico"),AND(P711="Baja",S711="Catastrófico"),AND(P711="Media",S711="Catastrófico"),AND(P711="Alta",S711="Catastrófico"),AND(P711="Muy Alta",S711="Catastrófico")),"Extremo",""))))</f>
        <v/>
      </c>
      <c r="V711" s="136" t="s">
        <v>91</v>
      </c>
      <c r="W711" s="116"/>
      <c r="X711" s="117"/>
      <c r="Y711" s="118"/>
      <c r="Z711" s="116"/>
      <c r="AA711" s="120" t="str">
        <f t="shared" si="943"/>
        <v/>
      </c>
      <c r="AB711" s="121"/>
      <c r="AC711" s="121"/>
      <c r="AD711" s="122" t="str">
        <f t="shared" si="941"/>
        <v/>
      </c>
      <c r="AE711" s="121"/>
      <c r="AF711" s="121"/>
      <c r="AG711" s="121"/>
      <c r="AH711" s="123" t="str">
        <f>IFERROR(IF(AA711="Probabilidad",(Q711-(+Q711*AD711)),IF(AA711="Impacto",Q711,"")),"")</f>
        <v/>
      </c>
      <c r="AI711" s="122" t="str">
        <f t="shared" si="942"/>
        <v/>
      </c>
      <c r="AJ711" s="387" t="str">
        <f t="shared" ref="AJ711" si="975">IFERROR(IF(AK711="","",IF(AK711&lt;=0.2,"Muy Baja",IF(AK711&lt;=0.4,"Baja",IF(AK711&lt;=0.6,"Media",IF(AK711&lt;=0.8,"Alta","Muy Alta"))))),"")</f>
        <v/>
      </c>
      <c r="AK711" s="539" t="str">
        <f t="shared" ref="AK711" si="976">IFERROR(LOOKUP(MAX(AI711:AI717)+1,(AI711:AI717)),"")</f>
        <v/>
      </c>
      <c r="AL711" s="211" t="str">
        <f>IFERROR(IF(AA711="Impacto",(T711-(+T711*AD711)),IF(AA711="Probabilidad",T711,"")),"")</f>
        <v/>
      </c>
      <c r="AM711" s="389" t="str">
        <f t="shared" ref="AM711" si="977">IFERROR(IF(AN711="","",IF(AN711&lt;=0.2,"Leve",IF(AN711&lt;=0.4,"Menor",IF(AN711&lt;=0.6,"Moderado",IF(AN711&lt;=0.8,"Mayor","Catastrófico"))))),"")</f>
        <v/>
      </c>
      <c r="AN711" s="388" t="str">
        <f t="shared" ref="AN711" si="978">IFERROR(LOOKUP(MAX(AL711:AL717)+1,(AL711:AL717)),"")</f>
        <v/>
      </c>
      <c r="AO711" s="384" t="str">
        <f t="shared" ref="AO711" si="979">IFERROR(IF(OR(AND(AJ711="Muy Baja",AM711="Leve"),AND(AJ711="Muy Baja",AM711="Menor"),AND(AJ711="Baja",AM711="Leve")),"Bajo",IF(OR(AND(AJ711="Muy baja",AM711="Moderado"),AND(AJ711="Baja",AM711="Menor"),AND(AJ711="Baja",AM711="Moderado"),AND(AJ711="Media",AM711="Leve"),AND(AJ711="Media",AM711="Menor"),AND(AJ711="Media",AM711="Moderado"),AND(AJ711="Alta",AM711="Leve"),AND(AJ711="Alta",AM711="Menor")),"Moderado",IF(OR(AND(AJ711="Muy Baja",AM711="Mayor"),AND(AJ711="Baja",AM711="Mayor"),AND(AJ711="Media",AM711="Mayor"),AND(AJ711="Alta",AM711="Moderado"),AND(AJ711="Alta",AM711="Mayor"),AND(AJ711="Muy Alta",AM711="Leve"),AND(AJ711="Muy Alta",AM711="Menor"),AND(AJ711="Muy Alta",AM711="Moderado"),AND(AJ711="Muy Alta",AM711="Mayor")),"Alto",IF(OR(AND(AJ711="Muy Baja",AM711="Catastrófico"),AND(AJ711="Baja",AM711="Catastrófico"),AND(AJ711="Media",AM711="Catastrófico"),AND(AJ711="Alta",AM711="Catastrófico"),AND(AJ711="Muy Alta",AM711="Catastrófico")),"Extremo","")))),"")</f>
        <v/>
      </c>
      <c r="AP711" s="367"/>
      <c r="AQ711" s="120" t="s">
        <v>105</v>
      </c>
      <c r="AR711" s="119"/>
      <c r="AS711" s="119"/>
      <c r="AT711" s="126"/>
      <c r="AU711" s="127"/>
      <c r="AV711" s="370"/>
      <c r="AW711" s="142" t="s">
        <v>91</v>
      </c>
      <c r="AX711" s="128"/>
      <c r="AY711" s="129"/>
      <c r="AZ711" s="130"/>
      <c r="BA711" s="143" t="s">
        <v>105</v>
      </c>
      <c r="BB711" s="128"/>
      <c r="BC711" s="128"/>
      <c r="BD711" s="128"/>
      <c r="BE711" s="373"/>
      <c r="BF711" s="374"/>
      <c r="BG711" s="374"/>
      <c r="BH711" s="131"/>
      <c r="BI711" s="90"/>
      <c r="BJ711" s="90"/>
      <c r="BK711" s="90"/>
      <c r="BL711" s="90"/>
      <c r="BM711" s="90"/>
      <c r="BN711" s="90"/>
      <c r="BO711" s="90"/>
      <c r="BP711" s="90"/>
      <c r="BQ711" s="90"/>
      <c r="BR711" s="90"/>
      <c r="BS711" s="90"/>
      <c r="BT711" s="90"/>
      <c r="BU711" s="90"/>
      <c r="BV711" s="90"/>
      <c r="BW711" s="90"/>
      <c r="BX711" s="90"/>
      <c r="BY711" s="90"/>
      <c r="BZ711" s="90"/>
      <c r="CA711" s="90"/>
      <c r="CB711" s="90"/>
      <c r="CC711" s="90"/>
      <c r="CD711" s="90"/>
      <c r="CE711" s="90"/>
      <c r="CF711" s="90"/>
      <c r="CG711" s="90"/>
      <c r="CH711" s="90"/>
      <c r="CI711" s="90"/>
      <c r="CJ711" s="90"/>
      <c r="CK711" s="90"/>
      <c r="CL711" s="90"/>
      <c r="CM711" s="90"/>
      <c r="CN711" s="90"/>
      <c r="CO711" s="90"/>
      <c r="CP711" s="90"/>
      <c r="CQ711" s="90"/>
      <c r="CR711" s="90"/>
      <c r="CS711" s="90"/>
      <c r="CT711" s="90"/>
      <c r="CU711" s="90"/>
      <c r="CV711" s="90"/>
      <c r="CW711" s="90"/>
      <c r="CX711" s="90"/>
      <c r="CY711" s="90"/>
      <c r="CZ711" s="90"/>
      <c r="DA711" s="90"/>
      <c r="DB711" s="90"/>
      <c r="DC711" s="90"/>
      <c r="DD711" s="90"/>
      <c r="DE711" s="90"/>
      <c r="DF711" s="90"/>
      <c r="DG711" s="90"/>
      <c r="DH711" s="90"/>
      <c r="DI711" s="90"/>
      <c r="DJ711" s="90"/>
      <c r="DK711" s="90"/>
      <c r="DL711" s="90"/>
      <c r="DM711" s="90"/>
      <c r="DN711" s="90"/>
      <c r="DO711" s="90"/>
      <c r="DP711" s="90"/>
      <c r="DQ711" s="90"/>
      <c r="DR711" s="90"/>
      <c r="DS711" s="90"/>
      <c r="DT711" s="90"/>
      <c r="DU711" s="90"/>
      <c r="DV711" s="90"/>
      <c r="DW711" s="90"/>
      <c r="DX711" s="90"/>
      <c r="DY711" s="90"/>
      <c r="DZ711" s="90"/>
      <c r="EA711" s="90"/>
      <c r="EB711" s="90"/>
      <c r="EC711" s="90"/>
      <c r="ED711" s="90"/>
      <c r="EE711" s="90"/>
      <c r="EF711" s="90"/>
      <c r="EG711" s="90"/>
      <c r="EH711" s="90"/>
      <c r="EI711" s="90"/>
      <c r="EJ711" s="90"/>
      <c r="EK711" s="90"/>
      <c r="EL711" s="90"/>
      <c r="EM711" s="90"/>
      <c r="EN711" s="90"/>
      <c r="EO711" s="90"/>
      <c r="EP711" s="90"/>
      <c r="EQ711" s="90"/>
      <c r="ER711" s="90"/>
      <c r="ES711" s="90"/>
      <c r="ET711" s="90"/>
      <c r="EU711" s="90"/>
      <c r="EV711" s="90"/>
      <c r="EW711" s="90"/>
      <c r="EX711" s="90"/>
      <c r="EY711" s="90"/>
      <c r="EZ711" s="90"/>
      <c r="FA711" s="90"/>
      <c r="FB711" s="90"/>
      <c r="FC711" s="90"/>
      <c r="FD711" s="90"/>
      <c r="FE711" s="90"/>
      <c r="FF711" s="90"/>
      <c r="FG711" s="90"/>
      <c r="FH711" s="90"/>
      <c r="FI711" s="90"/>
      <c r="FJ711" s="90"/>
      <c r="FK711" s="90"/>
      <c r="FL711" s="90"/>
      <c r="FM711" s="90"/>
      <c r="FN711" s="90"/>
      <c r="FO711" s="90"/>
      <c r="FP711" s="90"/>
      <c r="FQ711" s="90"/>
      <c r="FR711" s="90"/>
      <c r="FS711" s="90"/>
      <c r="FT711" s="90"/>
      <c r="FU711" s="90"/>
      <c r="FV711" s="90"/>
      <c r="FW711" s="90"/>
      <c r="FX711" s="90"/>
      <c r="FY711" s="90"/>
      <c r="FZ711" s="90"/>
      <c r="GA711" s="90"/>
      <c r="GB711" s="90"/>
      <c r="GC711" s="90"/>
      <c r="GD711" s="90"/>
      <c r="GE711" s="90"/>
      <c r="GF711" s="90"/>
      <c r="GG711" s="90"/>
      <c r="GH711" s="90"/>
      <c r="GI711" s="90"/>
      <c r="GJ711" s="90"/>
      <c r="GK711" s="90"/>
      <c r="GL711" s="90"/>
      <c r="GM711" s="90"/>
      <c r="GN711" s="90"/>
      <c r="GO711" s="90"/>
      <c r="GP711" s="90"/>
      <c r="GQ711" s="90"/>
      <c r="GR711" s="90"/>
      <c r="GS711" s="90"/>
      <c r="GT711" s="90"/>
      <c r="GU711" s="90"/>
      <c r="GV711" s="90"/>
      <c r="GW711" s="90"/>
      <c r="GX711" s="90"/>
      <c r="GY711" s="90"/>
      <c r="GZ711" s="90"/>
      <c r="HA711" s="90"/>
      <c r="HB711" s="90"/>
      <c r="HC711" s="90"/>
      <c r="HD711" s="90"/>
      <c r="HE711" s="90"/>
      <c r="HF711" s="90"/>
      <c r="HG711" s="90"/>
      <c r="HH711" s="90"/>
      <c r="HI711" s="90"/>
      <c r="HJ711" s="90"/>
      <c r="HK711" s="90"/>
      <c r="HL711" s="90"/>
      <c r="HM711" s="90"/>
      <c r="HN711" s="90"/>
      <c r="HO711" s="90"/>
      <c r="HP711" s="90"/>
      <c r="HQ711" s="90"/>
      <c r="HR711" s="90"/>
      <c r="HS711" s="90"/>
      <c r="HT711" s="90"/>
      <c r="HU711" s="90"/>
      <c r="HV711" s="90"/>
      <c r="HW711" s="90"/>
      <c r="HX711" s="90"/>
      <c r="HY711" s="90"/>
      <c r="HZ711" s="90"/>
      <c r="IA711" s="90"/>
      <c r="IB711" s="90"/>
      <c r="IC711" s="90"/>
      <c r="ID711" s="90"/>
      <c r="IE711" s="90"/>
      <c r="IF711" s="90"/>
      <c r="IG711" s="90"/>
      <c r="IH711" s="90"/>
      <c r="II711" s="90"/>
      <c r="IJ711" s="90"/>
      <c r="IK711" s="90"/>
      <c r="IL711" s="90"/>
      <c r="IM711" s="90"/>
      <c r="IN711" s="90"/>
      <c r="IO711" s="90"/>
      <c r="IP711" s="90"/>
      <c r="IQ711" s="90"/>
      <c r="IR711" s="90"/>
      <c r="IS711" s="90"/>
      <c r="IT711" s="90"/>
      <c r="IU711" s="90"/>
      <c r="IV711" s="90"/>
      <c r="IW711" s="90"/>
      <c r="IX711" s="90"/>
      <c r="IY711" s="90"/>
      <c r="IZ711" s="90"/>
      <c r="JA711" s="90"/>
      <c r="JB711" s="90"/>
      <c r="JC711" s="90"/>
      <c r="JD711" s="90"/>
      <c r="JE711" s="90"/>
      <c r="JF711" s="90"/>
      <c r="JG711" s="90"/>
      <c r="JH711" s="90"/>
      <c r="JI711" s="90"/>
      <c r="JJ711" s="90"/>
      <c r="JK711" s="90"/>
      <c r="JL711" s="90"/>
      <c r="JM711" s="90"/>
      <c r="JN711" s="90"/>
      <c r="JO711" s="90"/>
      <c r="JP711" s="90"/>
      <c r="JQ711" s="90"/>
      <c r="JR711" s="90"/>
      <c r="JS711" s="90"/>
      <c r="JT711" s="90"/>
      <c r="JU711" s="90"/>
      <c r="JV711" s="90"/>
      <c r="JW711" s="90"/>
      <c r="JX711" s="90"/>
      <c r="JY711" s="90"/>
      <c r="JZ711" s="90"/>
      <c r="KA711" s="90"/>
      <c r="KB711" s="90"/>
      <c r="KC711" s="90"/>
      <c r="KD711" s="90"/>
      <c r="KE711" s="90"/>
      <c r="KF711" s="90"/>
      <c r="KG711" s="90"/>
      <c r="KH711" s="90"/>
      <c r="KI711" s="90"/>
      <c r="KJ711" s="90"/>
      <c r="KK711" s="90"/>
      <c r="KL711" s="90"/>
      <c r="KM711" s="90"/>
      <c r="KN711" s="90"/>
      <c r="KO711" s="90"/>
      <c r="KP711" s="90"/>
      <c r="KQ711" s="90"/>
      <c r="KR711" s="90"/>
      <c r="KS711" s="90"/>
      <c r="KT711" s="90"/>
      <c r="KU711" s="90"/>
      <c r="KV711" s="90"/>
      <c r="KW711" s="90"/>
      <c r="KX711" s="90"/>
      <c r="KY711" s="90"/>
      <c r="KZ711" s="90"/>
      <c r="LA711" s="90"/>
      <c r="LB711" s="90"/>
      <c r="LC711" s="90"/>
      <c r="LD711" s="90"/>
      <c r="LE711" s="90"/>
      <c r="LF711" s="90"/>
      <c r="LG711" s="90"/>
      <c r="LH711" s="90"/>
      <c r="LI711" s="90"/>
      <c r="LJ711" s="90"/>
      <c r="LK711" s="90"/>
      <c r="LL711" s="90"/>
      <c r="LM711" s="90"/>
      <c r="LN711" s="90"/>
      <c r="LO711" s="90"/>
      <c r="LP711" s="90"/>
      <c r="LQ711" s="90"/>
      <c r="LR711" s="90"/>
      <c r="LS711" s="90"/>
      <c r="LT711" s="90"/>
      <c r="LU711" s="90"/>
      <c r="LV711" s="90"/>
      <c r="LW711" s="90"/>
      <c r="LX711" s="90"/>
      <c r="LY711" s="90"/>
      <c r="LZ711" s="90"/>
      <c r="MA711" s="90"/>
      <c r="MB711" s="90"/>
      <c r="MC711" s="90"/>
      <c r="MD711" s="90"/>
      <c r="ME711" s="90"/>
      <c r="MF711" s="90"/>
      <c r="MG711" s="90"/>
      <c r="MH711" s="90"/>
      <c r="MI711" s="90"/>
      <c r="MJ711" s="90"/>
      <c r="MK711" s="90"/>
      <c r="ML711" s="90"/>
      <c r="MM711" s="90"/>
      <c r="MN711" s="90"/>
      <c r="MO711" s="90"/>
      <c r="MP711" s="90"/>
      <c r="MQ711" s="90"/>
      <c r="MR711" s="90"/>
      <c r="MS711" s="90"/>
      <c r="MT711" s="90"/>
      <c r="MU711" s="90"/>
      <c r="MV711" s="90"/>
      <c r="MW711" s="90"/>
      <c r="MX711" s="90"/>
      <c r="MY711" s="90"/>
      <c r="MZ711" s="90"/>
      <c r="NA711" s="90"/>
      <c r="NB711" s="90"/>
      <c r="NC711" s="90"/>
      <c r="ND711" s="90"/>
      <c r="NE711" s="90"/>
      <c r="NF711" s="90"/>
      <c r="NG711" s="90"/>
      <c r="NH711" s="90"/>
      <c r="NI711" s="90"/>
      <c r="NJ711" s="90"/>
      <c r="NK711" s="90"/>
      <c r="NL711" s="90"/>
      <c r="NM711" s="90"/>
      <c r="NN711" s="90"/>
      <c r="NO711" s="90"/>
      <c r="NP711" s="90"/>
      <c r="NQ711" s="90"/>
      <c r="NR711" s="90"/>
      <c r="NS711" s="90"/>
      <c r="NT711" s="90"/>
      <c r="NU711" s="90"/>
      <c r="NV711" s="90"/>
      <c r="NW711" s="90"/>
      <c r="NX711" s="90"/>
      <c r="NY711" s="90"/>
      <c r="NZ711" s="90"/>
      <c r="OA711" s="90"/>
      <c r="OB711" s="90"/>
      <c r="OC711" s="90"/>
      <c r="OD711" s="90"/>
      <c r="OE711" s="90"/>
      <c r="OF711" s="90"/>
      <c r="OG711" s="90"/>
      <c r="OH711" s="90"/>
      <c r="OI711" s="90"/>
      <c r="OJ711" s="90"/>
      <c r="OK711" s="90"/>
      <c r="OL711" s="90"/>
      <c r="OM711" s="90"/>
      <c r="ON711" s="90"/>
      <c r="OO711" s="90"/>
      <c r="OP711" s="90"/>
      <c r="OQ711" s="90"/>
      <c r="OR711" s="90"/>
      <c r="OS711" s="90"/>
      <c r="OT711" s="90"/>
      <c r="OU711" s="90"/>
      <c r="OV711" s="90"/>
      <c r="OW711" s="90"/>
      <c r="OX711" s="90"/>
      <c r="OY711" s="90"/>
      <c r="OZ711" s="90"/>
      <c r="PA711" s="90"/>
      <c r="PB711" s="90"/>
      <c r="PC711" s="90"/>
      <c r="PD711" s="90"/>
      <c r="PE711" s="90"/>
      <c r="PF711" s="90"/>
      <c r="PG711" s="90"/>
      <c r="PH711" s="90"/>
      <c r="PI711" s="90"/>
      <c r="PJ711" s="90"/>
      <c r="PK711" s="90"/>
      <c r="PL711" s="90"/>
      <c r="PM711" s="90"/>
      <c r="PN711" s="90"/>
      <c r="PO711" s="90"/>
      <c r="PP711" s="90"/>
      <c r="PQ711" s="90"/>
      <c r="PR711" s="90"/>
      <c r="PS711" s="90"/>
      <c r="PT711" s="90"/>
      <c r="PU711" s="90"/>
      <c r="PV711" s="90"/>
      <c r="PW711" s="90"/>
      <c r="PX711" s="90"/>
      <c r="PY711" s="90"/>
      <c r="PZ711" s="90"/>
      <c r="QA711" s="90"/>
      <c r="QB711" s="90"/>
      <c r="QC711" s="90"/>
      <c r="QD711" s="90"/>
      <c r="QE711" s="90"/>
      <c r="QF711" s="90"/>
      <c r="QG711" s="90"/>
      <c r="QH711" s="90"/>
      <c r="QI711" s="90"/>
      <c r="QJ711" s="90"/>
      <c r="QK711" s="90"/>
      <c r="QL711" s="90"/>
      <c r="QM711" s="90"/>
      <c r="QN711" s="90"/>
      <c r="QO711" s="90"/>
      <c r="QP711" s="90"/>
      <c r="QQ711" s="90"/>
      <c r="QR711" s="90"/>
      <c r="QS711" s="90"/>
      <c r="QT711" s="90"/>
      <c r="QU711" s="90"/>
      <c r="QV711" s="90"/>
      <c r="QW711" s="90"/>
      <c r="QX711" s="90"/>
      <c r="QY711" s="90"/>
      <c r="QZ711" s="90"/>
      <c r="RA711" s="90"/>
      <c r="RB711" s="90"/>
      <c r="RC711" s="90"/>
      <c r="RD711" s="90"/>
      <c r="RE711" s="90"/>
      <c r="RF711" s="90"/>
      <c r="RG711" s="90"/>
      <c r="RH711" s="90"/>
      <c r="RI711" s="90"/>
      <c r="RJ711" s="90"/>
      <c r="RK711" s="90"/>
      <c r="RL711" s="90"/>
      <c r="RM711" s="90"/>
      <c r="RN711" s="90"/>
      <c r="RO711" s="90"/>
      <c r="RP711" s="90"/>
      <c r="RQ711" s="90"/>
      <c r="RR711" s="90"/>
      <c r="RS711" s="90"/>
      <c r="RT711" s="90"/>
      <c r="RU711" s="90"/>
      <c r="RV711" s="90"/>
      <c r="RW711" s="90"/>
      <c r="RX711" s="90"/>
      <c r="RY711" s="90"/>
      <c r="RZ711" s="90"/>
      <c r="SA711" s="90"/>
      <c r="SB711" s="90"/>
      <c r="SC711" s="90"/>
      <c r="SD711" s="90"/>
      <c r="SE711" s="90"/>
      <c r="SF711" s="90"/>
      <c r="SG711" s="90"/>
      <c r="SH711" s="90"/>
      <c r="SI711" s="90"/>
      <c r="SJ711" s="90"/>
      <c r="SK711" s="90"/>
      <c r="SL711" s="90"/>
      <c r="SM711" s="90"/>
      <c r="SN711" s="90"/>
      <c r="SO711" s="90"/>
      <c r="SP711" s="90"/>
      <c r="SQ711" s="90"/>
      <c r="SR711" s="90"/>
      <c r="SS711" s="90"/>
      <c r="ST711" s="90"/>
      <c r="SU711" s="90"/>
      <c r="SV711" s="90"/>
      <c r="SW711" s="90"/>
      <c r="SX711" s="90"/>
      <c r="SY711" s="90"/>
      <c r="SZ711" s="90"/>
      <c r="TA711" s="90"/>
      <c r="TB711" s="90"/>
      <c r="TC711" s="90"/>
      <c r="TD711" s="90"/>
      <c r="TE711" s="90"/>
      <c r="TF711" s="90"/>
      <c r="TG711" s="90"/>
      <c r="TH711" s="90"/>
      <c r="TI711" s="90"/>
      <c r="TJ711" s="90"/>
      <c r="TK711" s="90"/>
      <c r="TL711" s="90"/>
      <c r="TM711" s="90"/>
      <c r="TN711" s="90"/>
      <c r="TO711" s="90"/>
      <c r="TP711" s="90"/>
      <c r="TQ711" s="90"/>
      <c r="TR711" s="90"/>
      <c r="TS711" s="90"/>
      <c r="TT711" s="90"/>
      <c r="TU711" s="90"/>
      <c r="TV711" s="90"/>
      <c r="TW711" s="90"/>
      <c r="TX711" s="90"/>
      <c r="TY711" s="90"/>
      <c r="TZ711" s="90"/>
      <c r="UA711" s="90"/>
      <c r="UB711" s="90"/>
      <c r="UC711" s="90"/>
      <c r="UD711" s="90"/>
      <c r="UE711" s="90"/>
      <c r="UF711" s="90"/>
      <c r="UG711" s="90"/>
      <c r="UH711" s="90"/>
      <c r="UI711" s="90"/>
      <c r="UJ711" s="90"/>
      <c r="UK711" s="90"/>
      <c r="UL711" s="90"/>
      <c r="UM711" s="90"/>
      <c r="UN711" s="90"/>
      <c r="UO711" s="90"/>
      <c r="UP711" s="90"/>
      <c r="UQ711" s="90"/>
      <c r="UR711" s="90"/>
      <c r="US711" s="90"/>
      <c r="UT711" s="90"/>
      <c r="UU711" s="90"/>
      <c r="UV711" s="90"/>
      <c r="UW711" s="90"/>
      <c r="UX711" s="90"/>
      <c r="UY711" s="90"/>
      <c r="UZ711" s="90"/>
      <c r="VA711" s="90"/>
      <c r="VB711" s="90"/>
      <c r="VC711" s="90"/>
      <c r="VD711" s="90"/>
      <c r="VE711" s="90"/>
      <c r="VF711" s="90"/>
      <c r="VG711" s="90"/>
      <c r="VH711" s="90"/>
      <c r="VI711" s="90"/>
      <c r="VJ711" s="90"/>
      <c r="VK711" s="90"/>
      <c r="VL711" s="90"/>
      <c r="VM711" s="90"/>
      <c r="VN711" s="90"/>
      <c r="VO711" s="90"/>
      <c r="VP711" s="90"/>
      <c r="VQ711" s="90"/>
      <c r="VR711" s="90"/>
      <c r="VS711" s="90"/>
      <c r="VT711" s="90"/>
      <c r="VU711" s="90"/>
      <c r="VV711" s="90"/>
      <c r="VW711" s="90"/>
      <c r="VX711" s="90"/>
      <c r="VY711" s="90"/>
      <c r="VZ711" s="90"/>
      <c r="WA711" s="90"/>
      <c r="WB711" s="90"/>
      <c r="WC711" s="90"/>
      <c r="WD711" s="90"/>
      <c r="WE711" s="90"/>
      <c r="WF711" s="90"/>
      <c r="WG711" s="90"/>
      <c r="WH711" s="90"/>
      <c r="WI711" s="90"/>
      <c r="WJ711" s="90"/>
      <c r="WK711" s="90"/>
      <c r="WL711" s="90"/>
      <c r="WM711" s="90"/>
      <c r="WN711" s="90"/>
      <c r="WO711" s="90"/>
      <c r="WP711" s="90"/>
      <c r="WQ711" s="90"/>
      <c r="WR711" s="90"/>
      <c r="WS711" s="90"/>
      <c r="WT711" s="90"/>
      <c r="WU711" s="90"/>
      <c r="WV711" s="90"/>
      <c r="WW711" s="90"/>
      <c r="WX711" s="90"/>
      <c r="WY711" s="90"/>
      <c r="WZ711" s="90"/>
      <c r="XA711" s="90"/>
      <c r="XB711" s="90"/>
      <c r="XC711" s="90"/>
      <c r="XD711" s="90"/>
      <c r="XE711" s="90"/>
      <c r="XF711" s="90"/>
      <c r="XG711" s="90"/>
      <c r="XH711" s="90"/>
      <c r="XI711" s="90"/>
      <c r="XJ711" s="90"/>
      <c r="XK711" s="90"/>
      <c r="XL711" s="90"/>
      <c r="XM711" s="90"/>
      <c r="XN711" s="90"/>
      <c r="XO711" s="90"/>
      <c r="XP711" s="90"/>
      <c r="XQ711" s="90"/>
      <c r="XR711" s="90"/>
      <c r="XS711" s="90"/>
      <c r="XT711" s="90"/>
      <c r="XU711" s="90"/>
      <c r="XV711" s="90"/>
      <c r="XW711" s="90"/>
      <c r="XX711" s="90"/>
      <c r="XY711" s="90"/>
      <c r="XZ711" s="90"/>
      <c r="YA711" s="90"/>
      <c r="YB711" s="90"/>
      <c r="YC711" s="90"/>
      <c r="YD711" s="90"/>
      <c r="YE711" s="90"/>
      <c r="YF711" s="90"/>
      <c r="YG711" s="90"/>
      <c r="YH711" s="90"/>
      <c r="YI711" s="90"/>
      <c r="YJ711" s="90"/>
      <c r="YK711" s="90"/>
      <c r="YL711" s="90"/>
      <c r="YM711" s="90"/>
      <c r="YN711" s="90"/>
      <c r="YO711" s="90"/>
      <c r="YP711" s="90"/>
      <c r="YQ711" s="90"/>
      <c r="YR711" s="90"/>
      <c r="YS711" s="90"/>
      <c r="YT711" s="90"/>
      <c r="YU711" s="90"/>
      <c r="YV711" s="90"/>
      <c r="YW711" s="90"/>
      <c r="YX711" s="90"/>
      <c r="YY711" s="90"/>
      <c r="YZ711" s="90"/>
      <c r="ZA711" s="90"/>
      <c r="ZB711" s="90"/>
      <c r="ZC711" s="90"/>
      <c r="ZD711" s="90"/>
      <c r="ZE711" s="90"/>
      <c r="ZF711" s="90"/>
      <c r="ZG711" s="90"/>
      <c r="ZH711" s="90"/>
      <c r="ZI711" s="90"/>
      <c r="ZJ711" s="90"/>
      <c r="ZK711" s="90"/>
      <c r="ZL711" s="90"/>
      <c r="ZM711" s="90"/>
      <c r="ZN711" s="90"/>
      <c r="ZO711" s="90"/>
      <c r="ZP711" s="90"/>
      <c r="ZQ711" s="90"/>
      <c r="ZR711" s="90"/>
      <c r="ZS711" s="90"/>
      <c r="ZT711" s="90"/>
      <c r="ZU711" s="90"/>
      <c r="ZV711" s="90"/>
      <c r="ZW711" s="90"/>
      <c r="ZX711" s="90"/>
      <c r="ZY711" s="90"/>
      <c r="ZZ711" s="90"/>
      <c r="AAA711" s="90"/>
      <c r="AAB711" s="90"/>
      <c r="AAC711" s="90"/>
      <c r="AAD711" s="90"/>
      <c r="AAE711" s="90"/>
      <c r="AAF711" s="90"/>
      <c r="AAG711" s="90"/>
      <c r="AAH711" s="90"/>
      <c r="AAI711" s="90"/>
      <c r="AAJ711" s="90"/>
      <c r="AAK711" s="90"/>
      <c r="AAL711" s="90"/>
      <c r="AAM711" s="90"/>
      <c r="AAN711" s="90"/>
      <c r="AAO711" s="90"/>
      <c r="AAP711" s="90"/>
      <c r="AAQ711" s="90"/>
      <c r="AAR711" s="90"/>
      <c r="AAS711" s="90"/>
      <c r="AAT711" s="90"/>
      <c r="AAU711" s="90"/>
      <c r="AAV711" s="90"/>
      <c r="AAW711" s="90"/>
      <c r="AAX711" s="90"/>
      <c r="AAY711" s="90"/>
      <c r="AAZ711" s="90"/>
      <c r="ABA711" s="90"/>
      <c r="ABB711" s="90"/>
      <c r="ABC711" s="90"/>
      <c r="ABD711" s="90"/>
      <c r="ABE711" s="90"/>
      <c r="ABF711" s="90"/>
      <c r="ABG711" s="90"/>
      <c r="ABH711" s="90"/>
      <c r="ABI711" s="90"/>
      <c r="ABJ711" s="90"/>
      <c r="ABK711" s="90"/>
      <c r="ABL711" s="90"/>
      <c r="ABM711" s="90"/>
      <c r="ABN711" s="90"/>
      <c r="ABO711" s="90"/>
      <c r="ABP711" s="90"/>
      <c r="ABQ711" s="90"/>
      <c r="ABR711" s="90"/>
      <c r="ABS711" s="90"/>
      <c r="ABT711" s="90"/>
      <c r="ABU711" s="90"/>
      <c r="ABV711" s="90"/>
      <c r="ABW711" s="90"/>
      <c r="ABX711" s="90"/>
      <c r="ABY711" s="90"/>
      <c r="ABZ711" s="90"/>
      <c r="ACA711" s="90"/>
      <c r="ACB711" s="90"/>
      <c r="ACC711" s="90"/>
      <c r="ACD711" s="90"/>
      <c r="ACE711" s="90"/>
      <c r="ACF711" s="90"/>
      <c r="ACG711" s="90"/>
      <c r="ACH711" s="90"/>
      <c r="ACI711" s="90"/>
      <c r="ACJ711" s="90"/>
      <c r="ACK711" s="90"/>
      <c r="ACL711" s="90"/>
      <c r="ACM711" s="90"/>
      <c r="ACN711" s="90"/>
      <c r="ACO711" s="90"/>
      <c r="ACP711" s="90"/>
      <c r="ACQ711" s="90"/>
      <c r="ACR711" s="90"/>
      <c r="ACS711" s="90"/>
      <c r="ACT711" s="90"/>
      <c r="ACU711" s="90"/>
      <c r="ACV711" s="90"/>
      <c r="ACW711" s="90"/>
      <c r="ACX711" s="90"/>
      <c r="ACY711" s="90"/>
      <c r="ACZ711" s="90"/>
      <c r="ADA711" s="90"/>
      <c r="ADB711" s="90"/>
      <c r="ADC711" s="90"/>
      <c r="ADD711" s="90"/>
      <c r="ADE711" s="90"/>
      <c r="ADF711" s="90"/>
      <c r="ADG711" s="90"/>
      <c r="ADH711" s="90"/>
      <c r="ADI711" s="90"/>
      <c r="ADJ711" s="90"/>
      <c r="ADK711" s="90"/>
      <c r="ADL711" s="90"/>
      <c r="ADM711" s="90"/>
      <c r="ADN711" s="90"/>
      <c r="ADO711" s="90"/>
      <c r="ADP711" s="90"/>
      <c r="ADQ711" s="90"/>
      <c r="ADR711" s="90"/>
      <c r="ADS711" s="90"/>
      <c r="ADT711" s="90"/>
      <c r="ADU711" s="90"/>
      <c r="ADV711" s="90"/>
      <c r="ADW711" s="90"/>
      <c r="ADX711" s="90"/>
      <c r="ADY711" s="90"/>
      <c r="ADZ711" s="90"/>
      <c r="AEA711" s="90"/>
      <c r="AEB711" s="90"/>
      <c r="AEC711" s="90"/>
      <c r="AED711" s="90"/>
      <c r="AEE711" s="90"/>
      <c r="AEF711" s="90"/>
      <c r="AEG711" s="90"/>
      <c r="AEH711" s="90"/>
      <c r="AEI711" s="90"/>
      <c r="AEJ711" s="90"/>
      <c r="AEK711" s="90"/>
      <c r="AEL711" s="90"/>
      <c r="AEM711" s="90"/>
      <c r="AEN711" s="90"/>
      <c r="AEO711" s="90"/>
      <c r="AEP711" s="90"/>
      <c r="AEQ711" s="90"/>
      <c r="AER711" s="90"/>
      <c r="AES711" s="90"/>
      <c r="AET711" s="90"/>
      <c r="AEU711" s="90"/>
      <c r="AEV711" s="90"/>
      <c r="AEW711" s="90"/>
      <c r="AEX711" s="90"/>
      <c r="AEY711" s="90"/>
      <c r="AEZ711" s="90"/>
      <c r="AFA711" s="90"/>
      <c r="AFB711" s="90"/>
      <c r="AFC711" s="90"/>
      <c r="AFD711" s="90"/>
      <c r="AFE711" s="90"/>
      <c r="AFF711" s="90"/>
      <c r="AFG711" s="90"/>
      <c r="AFH711" s="90"/>
      <c r="AFI711" s="90"/>
      <c r="AFJ711" s="90"/>
      <c r="AFK711" s="90"/>
      <c r="AFL711" s="90"/>
      <c r="AFM711" s="90"/>
      <c r="AFN711" s="90"/>
      <c r="AFO711" s="90"/>
      <c r="AFP711" s="90"/>
      <c r="AFQ711" s="90"/>
      <c r="AFR711" s="90"/>
      <c r="AFS711" s="90"/>
      <c r="AFT711" s="90"/>
      <c r="AFU711" s="90"/>
      <c r="AFV711" s="90"/>
      <c r="AFW711" s="90"/>
      <c r="AFX711" s="90"/>
      <c r="AFY711" s="90"/>
      <c r="AFZ711" s="90"/>
      <c r="AGA711" s="90"/>
      <c r="AGB711" s="90"/>
      <c r="AGC711" s="90"/>
      <c r="AGD711" s="90"/>
      <c r="AGE711" s="90"/>
      <c r="AGF711" s="90"/>
      <c r="AGG711" s="90"/>
      <c r="AGH711" s="90"/>
      <c r="AGI711" s="90"/>
      <c r="AGJ711" s="90"/>
      <c r="AGK711" s="90"/>
      <c r="AGL711" s="90"/>
      <c r="AGM711" s="90"/>
      <c r="AGN711" s="90"/>
      <c r="AGO711" s="90"/>
      <c r="AGP711" s="90"/>
      <c r="AGQ711" s="90"/>
      <c r="AGR711" s="90"/>
      <c r="AGS711" s="90"/>
      <c r="AGT711" s="90"/>
      <c r="AGU711" s="90"/>
      <c r="AGV711" s="90"/>
      <c r="AGW711" s="90"/>
      <c r="AGX711" s="90"/>
      <c r="AGY711" s="90"/>
      <c r="AGZ711" s="90"/>
      <c r="AHA711" s="90"/>
      <c r="AHB711" s="90"/>
      <c r="AHC711" s="90"/>
      <c r="AHD711" s="90"/>
      <c r="AHE711" s="90"/>
      <c r="AHF711" s="90"/>
      <c r="AHG711" s="90"/>
      <c r="AHH711" s="90"/>
      <c r="AHI711" s="90"/>
      <c r="AHJ711" s="90"/>
      <c r="AHK711" s="90"/>
      <c r="AHL711" s="90"/>
      <c r="AHM711" s="90"/>
      <c r="AHN711" s="90"/>
      <c r="AHO711" s="90"/>
      <c r="AHP711" s="90"/>
      <c r="AHQ711" s="90"/>
      <c r="AHR711" s="90"/>
      <c r="AHS711" s="90"/>
      <c r="AHT711" s="90"/>
      <c r="AHU711" s="90"/>
      <c r="AHV711" s="90"/>
      <c r="AHW711" s="90"/>
      <c r="AHX711" s="90"/>
      <c r="AHY711" s="90"/>
      <c r="AHZ711" s="90"/>
      <c r="AIA711" s="90"/>
      <c r="AIB711" s="90"/>
      <c r="AIC711" s="90"/>
      <c r="AID711" s="90"/>
      <c r="AIE711" s="90"/>
      <c r="AIF711" s="90"/>
      <c r="AIG711" s="90"/>
      <c r="AIH711" s="90"/>
      <c r="AII711" s="90"/>
      <c r="AIJ711" s="90"/>
      <c r="AIK711" s="90"/>
      <c r="AIL711" s="90"/>
      <c r="AIM711" s="90"/>
      <c r="AIN711" s="90"/>
      <c r="AIO711" s="90"/>
      <c r="AIP711" s="90"/>
      <c r="AIQ711" s="90"/>
      <c r="AIR711" s="90"/>
      <c r="AIS711" s="90"/>
      <c r="AIT711" s="90"/>
      <c r="AIU711" s="90"/>
      <c r="AIV711" s="90"/>
      <c r="AIW711" s="90"/>
      <c r="AIX711" s="90"/>
      <c r="AIY711" s="90"/>
      <c r="AIZ711" s="90"/>
      <c r="AJA711" s="90"/>
      <c r="AJB711" s="90"/>
      <c r="AJC711" s="90"/>
      <c r="AJD711" s="90"/>
      <c r="AJE711" s="90"/>
      <c r="AJF711" s="90"/>
      <c r="AJG711" s="90"/>
      <c r="AJH711" s="90"/>
      <c r="AJI711" s="90"/>
      <c r="AJJ711" s="90"/>
      <c r="AJK711" s="90"/>
      <c r="AJL711" s="90"/>
      <c r="AJM711" s="90"/>
      <c r="AJN711" s="90"/>
      <c r="AJO711" s="90"/>
      <c r="AJP711" s="90"/>
      <c r="AJQ711" s="90"/>
      <c r="AJR711" s="90"/>
      <c r="AJS711" s="90"/>
      <c r="AJT711" s="90"/>
      <c r="AJU711" s="90"/>
      <c r="AJV711" s="90"/>
      <c r="AJW711" s="90"/>
      <c r="AJX711" s="90"/>
      <c r="AJY711" s="90"/>
      <c r="AJZ711" s="90"/>
      <c r="AKA711" s="90"/>
      <c r="AKB711" s="90"/>
      <c r="AKC711" s="90"/>
      <c r="AKD711" s="90"/>
      <c r="AKE711" s="90"/>
      <c r="AKF711" s="90"/>
      <c r="AKG711" s="90"/>
      <c r="AKH711" s="90"/>
      <c r="AKI711" s="90"/>
      <c r="AKJ711" s="90"/>
      <c r="AKK711" s="90"/>
      <c r="AKL711" s="90"/>
      <c r="AKM711" s="90"/>
      <c r="AKN711" s="90"/>
      <c r="AKO711" s="90"/>
      <c r="AKP711" s="90"/>
      <c r="AKQ711" s="90"/>
      <c r="AKR711" s="90"/>
      <c r="AKS711" s="90"/>
      <c r="AKT711" s="90"/>
      <c r="AKU711" s="90"/>
      <c r="AKV711" s="90"/>
      <c r="AKW711" s="90"/>
      <c r="AKX711" s="90"/>
      <c r="AKY711" s="90"/>
      <c r="AKZ711" s="90"/>
      <c r="ALA711" s="90"/>
      <c r="ALB711" s="90"/>
      <c r="ALC711" s="90"/>
      <c r="ALD711" s="90"/>
      <c r="ALE711" s="90"/>
      <c r="ALF711" s="90"/>
      <c r="ALG711" s="90"/>
      <c r="ALH711" s="90"/>
      <c r="ALI711" s="90"/>
      <c r="ALJ711" s="90"/>
      <c r="ALK711" s="90"/>
      <c r="ALL711" s="90"/>
      <c r="ALM711" s="90"/>
      <c r="ALN711" s="90"/>
      <c r="ALO711" s="90"/>
      <c r="ALP711" s="90"/>
      <c r="ALQ711" s="90"/>
      <c r="ALR711" s="90"/>
      <c r="ALS711" s="90"/>
      <c r="ALT711" s="90"/>
      <c r="ALU711" s="90"/>
      <c r="ALV711" s="90"/>
      <c r="ALW711" s="90"/>
      <c r="ALX711" s="90"/>
      <c r="ALY711" s="90"/>
      <c r="ALZ711" s="90"/>
      <c r="AMA711" s="90"/>
      <c r="AMB711" s="90"/>
      <c r="AMC711" s="90"/>
      <c r="AMD711" s="90"/>
      <c r="AME711" s="90"/>
      <c r="AMF711" s="90"/>
      <c r="AMG711" s="90"/>
      <c r="AMH711" s="90"/>
    </row>
    <row r="712" spans="1:1022" ht="74.099999999999994" customHeight="1">
      <c r="A712" s="536"/>
      <c r="B712" s="530"/>
      <c r="C712" s="367"/>
      <c r="D712" s="530"/>
      <c r="E712" s="530"/>
      <c r="F712" s="427"/>
      <c r="G712" s="530"/>
      <c r="H712" s="537"/>
      <c r="I712" s="538"/>
      <c r="J712" s="210" t="s">
        <v>735</v>
      </c>
      <c r="K712" s="137"/>
      <c r="L712" s="425"/>
      <c r="M712" s="425"/>
      <c r="N712" s="426"/>
      <c r="O712" s="369"/>
      <c r="P712" s="391"/>
      <c r="Q712" s="385"/>
      <c r="R712" s="393"/>
      <c r="S712" s="394"/>
      <c r="T712" s="385"/>
      <c r="U712" s="404"/>
      <c r="V712" s="136" t="s">
        <v>112</v>
      </c>
      <c r="W712" s="116"/>
      <c r="X712" s="117"/>
      <c r="Y712" s="118"/>
      <c r="Z712" s="116"/>
      <c r="AA712" s="120" t="str">
        <f t="shared" si="943"/>
        <v/>
      </c>
      <c r="AB712" s="121"/>
      <c r="AC712" s="121"/>
      <c r="AD712" s="122" t="str">
        <f t="shared" si="941"/>
        <v/>
      </c>
      <c r="AE712" s="121"/>
      <c r="AF712" s="121"/>
      <c r="AG712" s="121"/>
      <c r="AH712" s="123" t="str">
        <f>IFERROR(IF(AND(AA711="Probabilidad",AA712="Probabilidad"),(AI711-(+AI711*AD712)),IF(AND(AA712="Probabilidad",AA711="Impacto"),(AI711-(+AI711*AD712)),IF(AA712="Impacto",AI711,""))),"")</f>
        <v/>
      </c>
      <c r="AI712" s="122" t="str">
        <f t="shared" si="942"/>
        <v/>
      </c>
      <c r="AJ712" s="387"/>
      <c r="AK712" s="539"/>
      <c r="AL712" s="211" t="str">
        <f t="shared" si="971"/>
        <v/>
      </c>
      <c r="AM712" s="389"/>
      <c r="AN712" s="388"/>
      <c r="AO712" s="384"/>
      <c r="AP712" s="367"/>
      <c r="AQ712" s="120" t="s">
        <v>118</v>
      </c>
      <c r="AR712" s="119"/>
      <c r="AS712" s="119"/>
      <c r="AT712" s="126"/>
      <c r="AU712" s="127"/>
      <c r="AV712" s="371"/>
      <c r="AW712" s="142" t="s">
        <v>112</v>
      </c>
      <c r="AX712" s="128"/>
      <c r="AY712" s="129"/>
      <c r="AZ712" s="130"/>
      <c r="BA712" s="143" t="s">
        <v>118</v>
      </c>
      <c r="BB712" s="128"/>
      <c r="BC712" s="128"/>
      <c r="BD712" s="128"/>
      <c r="BE712" s="373"/>
      <c r="BF712" s="374"/>
      <c r="BG712" s="374"/>
      <c r="BH712" s="131"/>
    </row>
    <row r="713" spans="1:1022" ht="45" customHeight="1">
      <c r="A713" s="536"/>
      <c r="B713" s="530"/>
      <c r="C713" s="367"/>
      <c r="D713" s="530"/>
      <c r="E713" s="530"/>
      <c r="F713" s="427"/>
      <c r="G713" s="530"/>
      <c r="H713" s="537"/>
      <c r="I713" s="538"/>
      <c r="J713" s="210" t="s">
        <v>741</v>
      </c>
      <c r="K713" s="137"/>
      <c r="L713" s="425"/>
      <c r="M713" s="425"/>
      <c r="N713" s="426"/>
      <c r="O713" s="369"/>
      <c r="P713" s="391"/>
      <c r="Q713" s="385"/>
      <c r="R713" s="393"/>
      <c r="S713" s="394"/>
      <c r="T713" s="385"/>
      <c r="U713" s="404"/>
      <c r="V713" s="136" t="s">
        <v>124</v>
      </c>
      <c r="W713" s="116"/>
      <c r="X713" s="117"/>
      <c r="Y713" s="118"/>
      <c r="Z713" s="116"/>
      <c r="AA713" s="120" t="str">
        <f t="shared" si="943"/>
        <v/>
      </c>
      <c r="AB713" s="121"/>
      <c r="AC713" s="121"/>
      <c r="AD713" s="122" t="str">
        <f t="shared" si="941"/>
        <v/>
      </c>
      <c r="AE713" s="121"/>
      <c r="AF713" s="121"/>
      <c r="AG713" s="121"/>
      <c r="AH713" s="123" t="str">
        <f t="shared" ref="AH713:AH717" si="980">IFERROR(IF(AND(AA712="Probabilidad",AA713="Probabilidad"),(AI712-(+AI712*AD713)),IF(AND(AA713="Probabilidad",AA712="Impacto"),(AI712-(+AI712*AD713)),IF(AA713="Impacto",AI712,""))),"")</f>
        <v/>
      </c>
      <c r="AI713" s="122" t="str">
        <f t="shared" si="942"/>
        <v/>
      </c>
      <c r="AJ713" s="387"/>
      <c r="AK713" s="539"/>
      <c r="AL713" s="211" t="str">
        <f t="shared" si="971"/>
        <v/>
      </c>
      <c r="AM713" s="389"/>
      <c r="AN713" s="388"/>
      <c r="AO713" s="384"/>
      <c r="AP713" s="367"/>
      <c r="AQ713" s="120" t="s">
        <v>128</v>
      </c>
      <c r="AR713" s="119"/>
      <c r="AS713" s="119"/>
      <c r="AT713" s="126"/>
      <c r="AU713" s="127"/>
      <c r="AV713" s="371"/>
      <c r="AW713" s="142" t="s">
        <v>124</v>
      </c>
      <c r="AX713" s="128"/>
      <c r="AY713" s="129"/>
      <c r="AZ713" s="130"/>
      <c r="BA713" s="143" t="s">
        <v>128</v>
      </c>
      <c r="BB713" s="128"/>
      <c r="BC713" s="128"/>
      <c r="BD713" s="128"/>
      <c r="BE713" s="373"/>
      <c r="BF713" s="374"/>
      <c r="BG713" s="374"/>
      <c r="BH713" s="131"/>
    </row>
    <row r="714" spans="1:1022" ht="30" customHeight="1">
      <c r="A714" s="536"/>
      <c r="B714" s="530"/>
      <c r="C714" s="367"/>
      <c r="D714" s="530"/>
      <c r="E714" s="530"/>
      <c r="F714" s="427"/>
      <c r="G714" s="530"/>
      <c r="H714" s="537"/>
      <c r="I714" s="538"/>
      <c r="J714" s="210" t="s">
        <v>749</v>
      </c>
      <c r="K714" s="137"/>
      <c r="L714" s="425"/>
      <c r="M714" s="425"/>
      <c r="N714" s="426"/>
      <c r="O714" s="369"/>
      <c r="P714" s="391"/>
      <c r="Q714" s="385"/>
      <c r="R714" s="393"/>
      <c r="S714" s="394"/>
      <c r="T714" s="385"/>
      <c r="U714" s="404"/>
      <c r="V714" s="136" t="s">
        <v>131</v>
      </c>
      <c r="W714" s="116"/>
      <c r="X714" s="117"/>
      <c r="Y714" s="118"/>
      <c r="Z714" s="116"/>
      <c r="AA714" s="120" t="str">
        <f t="shared" si="943"/>
        <v/>
      </c>
      <c r="AB714" s="121"/>
      <c r="AC714" s="121"/>
      <c r="AD714" s="122" t="str">
        <f t="shared" si="941"/>
        <v/>
      </c>
      <c r="AE714" s="121"/>
      <c r="AF714" s="121"/>
      <c r="AG714" s="121"/>
      <c r="AH714" s="123" t="str">
        <f t="shared" si="980"/>
        <v/>
      </c>
      <c r="AI714" s="122" t="str">
        <f t="shared" si="942"/>
        <v/>
      </c>
      <c r="AJ714" s="387"/>
      <c r="AK714" s="539"/>
      <c r="AL714" s="211" t="str">
        <f t="shared" si="971"/>
        <v/>
      </c>
      <c r="AM714" s="389"/>
      <c r="AN714" s="388"/>
      <c r="AO714" s="384"/>
      <c r="AP714" s="367"/>
      <c r="AQ714" s="120" t="s">
        <v>136</v>
      </c>
      <c r="AR714" s="119"/>
      <c r="AS714" s="119"/>
      <c r="AT714" s="126"/>
      <c r="AU714" s="127"/>
      <c r="AV714" s="371"/>
      <c r="AW714" s="142" t="s">
        <v>131</v>
      </c>
      <c r="AX714" s="128"/>
      <c r="AY714" s="129"/>
      <c r="AZ714" s="130"/>
      <c r="BA714" s="143" t="s">
        <v>136</v>
      </c>
      <c r="BB714" s="128"/>
      <c r="BC714" s="128"/>
      <c r="BD714" s="128"/>
      <c r="BE714" s="373"/>
      <c r="BF714" s="374"/>
      <c r="BG714" s="374"/>
      <c r="BH714" s="131"/>
    </row>
    <row r="715" spans="1:1022" ht="18.95" customHeight="1">
      <c r="A715" s="536"/>
      <c r="B715" s="530"/>
      <c r="C715" s="367"/>
      <c r="D715" s="530"/>
      <c r="E715" s="530"/>
      <c r="F715" s="427"/>
      <c r="G715" s="530"/>
      <c r="H715" s="537"/>
      <c r="I715" s="538"/>
      <c r="J715" s="210" t="s">
        <v>756</v>
      </c>
      <c r="K715" s="137"/>
      <c r="L715" s="425"/>
      <c r="M715" s="425"/>
      <c r="N715" s="426"/>
      <c r="O715" s="369"/>
      <c r="P715" s="391"/>
      <c r="Q715" s="385"/>
      <c r="R715" s="393"/>
      <c r="S715" s="394"/>
      <c r="T715" s="385"/>
      <c r="U715" s="404"/>
      <c r="V715" s="136" t="s">
        <v>139</v>
      </c>
      <c r="W715" s="116"/>
      <c r="X715" s="117"/>
      <c r="Y715" s="118"/>
      <c r="Z715" s="116"/>
      <c r="AA715" s="120" t="str">
        <f t="shared" si="943"/>
        <v/>
      </c>
      <c r="AB715" s="121"/>
      <c r="AC715" s="121"/>
      <c r="AD715" s="122" t="str">
        <f t="shared" si="941"/>
        <v/>
      </c>
      <c r="AE715" s="121"/>
      <c r="AF715" s="121"/>
      <c r="AG715" s="121"/>
      <c r="AH715" s="123" t="str">
        <f t="shared" si="980"/>
        <v/>
      </c>
      <c r="AI715" s="122" t="str">
        <f t="shared" si="942"/>
        <v/>
      </c>
      <c r="AJ715" s="387"/>
      <c r="AK715" s="539"/>
      <c r="AL715" s="211" t="str">
        <f t="shared" si="971"/>
        <v/>
      </c>
      <c r="AM715" s="389"/>
      <c r="AN715" s="388"/>
      <c r="AO715" s="384"/>
      <c r="AP715" s="367"/>
      <c r="AQ715" s="120" t="s">
        <v>145</v>
      </c>
      <c r="AR715" s="119"/>
      <c r="AS715" s="119"/>
      <c r="AT715" s="126"/>
      <c r="AU715" s="127"/>
      <c r="AV715" s="371"/>
      <c r="AW715" s="142" t="s">
        <v>139</v>
      </c>
      <c r="AX715" s="128"/>
      <c r="AY715" s="129"/>
      <c r="AZ715" s="130"/>
      <c r="BA715" s="143" t="s">
        <v>145</v>
      </c>
      <c r="BB715" s="128"/>
      <c r="BC715" s="128"/>
      <c r="BD715" s="128"/>
      <c r="BE715" s="373"/>
      <c r="BF715" s="374"/>
      <c r="BG715" s="374"/>
      <c r="BH715" s="131"/>
    </row>
    <row r="716" spans="1:1022" ht="18.95" customHeight="1">
      <c r="A716" s="536"/>
      <c r="B716" s="530"/>
      <c r="C716" s="367"/>
      <c r="D716" s="530"/>
      <c r="E716" s="530"/>
      <c r="F716" s="427"/>
      <c r="G716" s="530"/>
      <c r="H716" s="537"/>
      <c r="I716" s="538"/>
      <c r="J716" s="210" t="s">
        <v>757</v>
      </c>
      <c r="K716" s="137"/>
      <c r="L716" s="425"/>
      <c r="M716" s="425"/>
      <c r="N716" s="426"/>
      <c r="O716" s="369"/>
      <c r="P716" s="391"/>
      <c r="Q716" s="385"/>
      <c r="R716" s="393"/>
      <c r="S716" s="394"/>
      <c r="T716" s="385"/>
      <c r="U716" s="404"/>
      <c r="V716" s="136" t="s">
        <v>150</v>
      </c>
      <c r="W716" s="116"/>
      <c r="X716" s="117"/>
      <c r="Y716" s="118"/>
      <c r="Z716" s="116"/>
      <c r="AA716" s="120" t="str">
        <f t="shared" si="943"/>
        <v/>
      </c>
      <c r="AB716" s="121"/>
      <c r="AC716" s="121"/>
      <c r="AD716" s="122" t="str">
        <f t="shared" si="941"/>
        <v/>
      </c>
      <c r="AE716" s="121"/>
      <c r="AF716" s="121"/>
      <c r="AG716" s="121"/>
      <c r="AH716" s="123" t="str">
        <f t="shared" si="980"/>
        <v/>
      </c>
      <c r="AI716" s="122" t="str">
        <f t="shared" si="942"/>
        <v/>
      </c>
      <c r="AJ716" s="387"/>
      <c r="AK716" s="539"/>
      <c r="AL716" s="211" t="str">
        <f t="shared" si="971"/>
        <v/>
      </c>
      <c r="AM716" s="389"/>
      <c r="AN716" s="388"/>
      <c r="AO716" s="384"/>
      <c r="AP716" s="367"/>
      <c r="AQ716" s="120" t="s">
        <v>155</v>
      </c>
      <c r="AR716" s="119"/>
      <c r="AS716" s="119"/>
      <c r="AT716" s="126"/>
      <c r="AU716" s="127"/>
      <c r="AV716" s="371"/>
      <c r="AW716" s="142" t="s">
        <v>150</v>
      </c>
      <c r="AX716" s="128"/>
      <c r="AY716" s="129"/>
      <c r="AZ716" s="130"/>
      <c r="BA716" s="143" t="s">
        <v>155</v>
      </c>
      <c r="BB716" s="128"/>
      <c r="BC716" s="128"/>
      <c r="BD716" s="128"/>
      <c r="BE716" s="373"/>
      <c r="BF716" s="374"/>
      <c r="BG716" s="374"/>
      <c r="BH716" s="131"/>
    </row>
    <row r="717" spans="1:1022" ht="23.1" customHeight="1">
      <c r="A717" s="536"/>
      <c r="B717" s="530"/>
      <c r="C717" s="367"/>
      <c r="D717" s="530"/>
      <c r="E717" s="530"/>
      <c r="F717" s="427"/>
      <c r="G717" s="530"/>
      <c r="H717" s="537"/>
      <c r="I717" s="538"/>
      <c r="J717" s="210" t="s">
        <v>758</v>
      </c>
      <c r="K717" s="137"/>
      <c r="L717" s="425"/>
      <c r="M717" s="425"/>
      <c r="N717" s="426"/>
      <c r="O717" s="369"/>
      <c r="P717" s="392"/>
      <c r="Q717" s="385"/>
      <c r="R717" s="393"/>
      <c r="S717" s="394"/>
      <c r="T717" s="385"/>
      <c r="U717" s="405"/>
      <c r="V717" s="136" t="s">
        <v>161</v>
      </c>
      <c r="W717" s="116"/>
      <c r="X717" s="117"/>
      <c r="Y717" s="118"/>
      <c r="Z717" s="116"/>
      <c r="AA717" s="120" t="str">
        <f t="shared" si="943"/>
        <v/>
      </c>
      <c r="AB717" s="121"/>
      <c r="AC717" s="121"/>
      <c r="AD717" s="122" t="str">
        <f t="shared" si="941"/>
        <v/>
      </c>
      <c r="AE717" s="121"/>
      <c r="AF717" s="121"/>
      <c r="AG717" s="121"/>
      <c r="AH717" s="123" t="str">
        <f t="shared" si="980"/>
        <v/>
      </c>
      <c r="AI717" s="122" t="str">
        <f t="shared" si="942"/>
        <v/>
      </c>
      <c r="AJ717" s="387"/>
      <c r="AK717" s="539"/>
      <c r="AL717" s="211" t="str">
        <f t="shared" si="971"/>
        <v/>
      </c>
      <c r="AM717" s="389"/>
      <c r="AN717" s="388"/>
      <c r="AO717" s="384"/>
      <c r="AP717" s="367"/>
      <c r="AQ717" s="120" t="s">
        <v>162</v>
      </c>
      <c r="AR717" s="119"/>
      <c r="AS717" s="119"/>
      <c r="AT717" s="126"/>
      <c r="AU717" s="127"/>
      <c r="AV717" s="372"/>
      <c r="AW717" s="142" t="s">
        <v>161</v>
      </c>
      <c r="AX717" s="128"/>
      <c r="AY717" s="129"/>
      <c r="AZ717" s="130"/>
      <c r="BA717" s="143" t="s">
        <v>162</v>
      </c>
      <c r="BB717" s="128"/>
      <c r="BC717" s="128"/>
      <c r="BD717" s="128"/>
      <c r="BE717" s="373"/>
      <c r="BF717" s="374"/>
      <c r="BG717" s="374"/>
      <c r="BH717" s="131"/>
    </row>
    <row r="718" spans="1:1022" s="144" customFormat="1" ht="69.95" customHeight="1">
      <c r="A718" s="536"/>
      <c r="B718" s="530"/>
      <c r="C718" s="367"/>
      <c r="D718" s="530"/>
      <c r="E718" s="530"/>
      <c r="F718" s="427"/>
      <c r="G718" s="530"/>
      <c r="H718" s="537" t="str">
        <f>IF(B718="Seguridad_Información","Posibilidad de "&amp;C718&amp;"con "&amp;M718&amp;" "&amp;"por"&amp;" "&amp;I718&amp;" "&amp;"debido a"&amp;" "&amp;L718,"Posibilidad de"&amp;" "&amp;M718&amp;" "&amp;"por"&amp;" "&amp;I718&amp;" debido a"&amp;" "&amp;L718)</f>
        <v xml:space="preserve">Posibilidad de  por  debido a </v>
      </c>
      <c r="I718" s="538"/>
      <c r="J718" s="210" t="s">
        <v>717</v>
      </c>
      <c r="K718" s="212"/>
      <c r="L718" s="538"/>
      <c r="M718" s="538"/>
      <c r="N718" s="540"/>
      <c r="O718" s="369"/>
      <c r="P718" s="390" t="str">
        <f>IF(OR($O718=[3]Tabla_Probabilidad!$D$30,$O718=[3]Tabla_Probabilidad!$D$32,$O718=[3]Tabla_Probabilidad!$J$32),"Muy Baja",IF(OR($O718=[3]Tabla_Probabilidad!$E$30,$O718=[3]Tabla_Probabilidad!$E$32,$O718=[3]Tabla_Probabilidad!$K$32),"Baja",IF(OR($O718=[3]Tabla_Probabilidad!$F$30,$O718=[3]Tabla_Probabilidad!$F$32,$O718=[3]Tabla_Probabilidad!$L$32),"Media",IF(OR($O718=[3]Tabla_Probabilidad!$G$30,$O718=[3]Tabla_Probabilidad!$G$32,$O718=[3]Tabla_Probabilidad!$M$32),"Alta",IF(OR($O718=[3]Tabla_Probabilidad!$H$30,$O718=[3]Tabla_Probabilidad!$H$32,$O718=[3]Tabla_Probabilidad!$N$32),"Muy Alta","")))))</f>
        <v/>
      </c>
      <c r="Q718" s="385" t="str">
        <f t="shared" ref="Q718" si="981">IF(P718="","",IF(P718="Muy Baja",0.2,IF(P718="Baja",0.4,IF(P718="Media",0.6,IF(P718="Alta",0.8,IF(P718="Muy Alta",1,))))))</f>
        <v/>
      </c>
      <c r="R718" s="393"/>
      <c r="S718" s="394" t="str">
        <f>IF(OR($R718=[3]Tabla_Impacto!$D$24,$R718=[3]Tabla_Impacto!$D$27,$R718=[3]Tabla_Impacto!$J$24,$R718=[3]Tabla_Impacto!$P$26,$R718=[3]Tabla_Impacto!$V$26,$R718=[3]Tabla_Impacto!$AB$26),"Leve",IF(OR($R718=[3]Tabla_Impacto!$E$24,$R718=[3]Tabla_Impacto!$E$27,$R718=[3]Tabla_Impacto!$K$24,$R718=[3]Tabla_Impacto!$Q$26,$R718=[3]Tabla_Impacto!$W$26,$R718=[3]Tabla_Impacto!$AC$26),"Menor",IF(OR($R718=[3]Tabla_Impacto!$F$24,$R718=[3]Tabla_Impacto!$F$27,$R718=[3]Tabla_Impacto!$L$24,$R718=[3]Tabla_Impacto!$R$26,$R718=[3]Tabla_Impacto!$X$26,$R718=[3]Tabla_Impacto!$AD$26),"Moderado",IF(OR($R718=[3]Tabla_Impacto!$G$24,$R718=[3]Tabla_Impacto!$G$27,$R718=[3]Tabla_Impacto!$M$24,$R718=[3]Tabla_Impacto!$S$26,$R718=[3]Tabla_Impacto!$Y$26,$R718=[3]Tabla_Impacto!$AE$26),"Mayor",IF(OR($R718=[3]Tabla_Impacto!$H$24,$R718=[3]Tabla_Impacto!$H$27,$R718=[3]Tabla_Impacto!$N$24,$R718=[3]Tabla_Impacto!$T$26,$R718=[3]Tabla_Impacto!$Z$26,$R718=[3]Tabla_Impacto!$AF$26),"Catastrófico","")))))</f>
        <v/>
      </c>
      <c r="T718" s="385" t="str">
        <f t="shared" ref="T718" si="982">IF(S718="","",IF(S718="Leve",0.2,IF(S718="Menor",0.4,IF(S718="Moderado",0.6,IF(S718="Mayor",0.8,IF(S718="Catastrófico",1,))))))</f>
        <v/>
      </c>
      <c r="U718" s="386" t="str">
        <f t="shared" ref="U718" si="983">IF(OR(AND(P718="Muy Baja",S718="Leve"),AND(P718="Muy Baja",S718="Menor"),AND(P718="Baja",S718="Leve")),"Bajo",IF(OR(AND(P718="Muy baja",S718="Moderado"),AND(P718="Baja",S718="Menor"),AND(P718="Baja",S718="Moderado"),AND(P718="Media",S718="Leve"),AND(P718="Media",S718="Menor"),AND(P718="Media",S718="Moderado"),AND(P718="Alta",S718="Leve"),AND(P718="Alta",S718="Menor")),"Moderado",IF(OR(AND(P718="Muy Baja",S718="Mayor"),AND(P718="Baja",S718="Mayor"),AND(P718="Media",S718="Mayor"),AND(P718="Alta",S718="Moderado"),AND(P718="Alta",S718="Mayor"),AND(P718="Muy Alta",S718="Leve"),AND(P718="Muy Alta",S718="Menor"),AND(P718="Muy Alta",S718="Moderado"),AND(P718="Muy Alta",S718="Mayor")),"Alto",IF(OR(AND(P718="Muy Baja",S718="Catastrófico"),AND(P718="Baja",S718="Catastrófico"),AND(P718="Media",S718="Catastrófico"),AND(P718="Alta",S718="Catastrófico"),AND(P718="Muy Alta",S718="Catastrófico")),"Extremo",""))))</f>
        <v/>
      </c>
      <c r="V718" s="210" t="s">
        <v>91</v>
      </c>
      <c r="W718" s="116"/>
      <c r="X718" s="117"/>
      <c r="Y718" s="118"/>
      <c r="Z718" s="116"/>
      <c r="AA718" s="120" t="str">
        <f t="shared" si="943"/>
        <v/>
      </c>
      <c r="AB718" s="121"/>
      <c r="AC718" s="121"/>
      <c r="AD718" s="122" t="str">
        <f t="shared" si="941"/>
        <v/>
      </c>
      <c r="AE718" s="121"/>
      <c r="AF718" s="121"/>
      <c r="AG718" s="121"/>
      <c r="AH718" s="123" t="str">
        <f>IFERROR(IF(AA718="Probabilidad",(Q718-(+Q718*AD718)),IF(AA718="Impacto",Q718,"")),"")</f>
        <v/>
      </c>
      <c r="AI718" s="122" t="str">
        <f t="shared" si="942"/>
        <v/>
      </c>
      <c r="AJ718" s="387" t="str">
        <f t="shared" ref="AJ718" si="984">IFERROR(IF(AK718="","",IF(AK718&lt;=0.2,"Muy Baja",IF(AK718&lt;=0.4,"Baja",IF(AK718&lt;=0.6,"Media",IF(AK718&lt;=0.8,"Alta","Muy Alta"))))),"")</f>
        <v/>
      </c>
      <c r="AK718" s="539" t="str">
        <f t="shared" ref="AK718" si="985">IFERROR(LOOKUP(MAX(AI718:AI724)+1,(AI718:AI724)),"")</f>
        <v/>
      </c>
      <c r="AL718" s="211" t="str">
        <f>IFERROR(IF(AA718="Impacto",(T718-(+T718*AD718)),IF(AA718="Probabilidad",T718,"")),"")</f>
        <v/>
      </c>
      <c r="AM718" s="389" t="str">
        <f t="shared" ref="AM718" si="986">IFERROR(IF(AN718="","",IF(AN718&lt;=0.2,"Leve",IF(AN718&lt;=0.4,"Menor",IF(AN718&lt;=0.6,"Moderado",IF(AN718&lt;=0.8,"Mayor","Catastrófico"))))),"")</f>
        <v/>
      </c>
      <c r="AN718" s="388" t="str">
        <f t="shared" ref="AN718" si="987">IFERROR(LOOKUP(MAX(AL718:AL724)+1,(AL718:AL724)),"")</f>
        <v/>
      </c>
      <c r="AO718" s="384" t="str">
        <f t="shared" ref="AO718" si="988">IFERROR(IF(OR(AND(AJ718="Muy Baja",AM718="Leve"),AND(AJ718="Muy Baja",AM718="Menor"),AND(AJ718="Baja",AM718="Leve")),"Bajo",IF(OR(AND(AJ718="Muy baja",AM718="Moderado"),AND(AJ718="Baja",AM718="Menor"),AND(AJ718="Baja",AM718="Moderado"),AND(AJ718="Media",AM718="Leve"),AND(AJ718="Media",AM718="Menor"),AND(AJ718="Media",AM718="Moderado"),AND(AJ718="Alta",AM718="Leve"),AND(AJ718="Alta",AM718="Menor")),"Moderado",IF(OR(AND(AJ718="Muy Baja",AM718="Mayor"),AND(AJ718="Baja",AM718="Mayor"),AND(AJ718="Media",AM718="Mayor"),AND(AJ718="Alta",AM718="Moderado"),AND(AJ718="Alta",AM718="Mayor"),AND(AJ718="Muy Alta",AM718="Leve"),AND(AJ718="Muy Alta",AM718="Menor"),AND(AJ718="Muy Alta",AM718="Moderado"),AND(AJ718="Muy Alta",AM718="Mayor")),"Alto",IF(OR(AND(AJ718="Muy Baja",AM718="Catastrófico"),AND(AJ718="Baja",AM718="Catastrófico"),AND(AJ718="Media",AM718="Catastrófico"),AND(AJ718="Alta",AM718="Catastrófico"),AND(AJ718="Muy Alta",AM718="Catastrófico")),"Extremo","")))),"")</f>
        <v/>
      </c>
      <c r="AP718" s="367"/>
      <c r="AQ718" s="120" t="s">
        <v>105</v>
      </c>
      <c r="AR718" s="119"/>
      <c r="AS718" s="119"/>
      <c r="AT718" s="126"/>
      <c r="AU718" s="127"/>
      <c r="AV718" s="370"/>
      <c r="AW718" s="142" t="s">
        <v>91</v>
      </c>
      <c r="AX718" s="128"/>
      <c r="AY718" s="129"/>
      <c r="AZ718" s="130"/>
      <c r="BA718" s="143" t="s">
        <v>105</v>
      </c>
      <c r="BB718" s="128"/>
      <c r="BC718" s="128"/>
      <c r="BD718" s="128"/>
      <c r="BE718" s="373"/>
      <c r="BF718" s="374"/>
      <c r="BG718" s="374"/>
      <c r="BH718" s="131"/>
      <c r="BI718" s="90"/>
      <c r="BJ718" s="90"/>
      <c r="BK718" s="90"/>
      <c r="BL718" s="90"/>
      <c r="BM718" s="90"/>
      <c r="BN718" s="90"/>
      <c r="BO718" s="90"/>
      <c r="BP718" s="90"/>
      <c r="BQ718" s="90"/>
      <c r="BR718" s="90"/>
      <c r="BS718" s="90"/>
      <c r="BT718" s="90"/>
      <c r="BU718" s="90"/>
      <c r="BV718" s="90"/>
      <c r="BW718" s="90"/>
      <c r="BX718" s="90"/>
      <c r="BY718" s="90"/>
      <c r="BZ718" s="90"/>
      <c r="CA718" s="90"/>
      <c r="CB718" s="90"/>
      <c r="CC718" s="90"/>
      <c r="CD718" s="90"/>
      <c r="CE718" s="90"/>
      <c r="CF718" s="90"/>
      <c r="CG718" s="90"/>
      <c r="CH718" s="90"/>
      <c r="CI718" s="90"/>
      <c r="CJ718" s="90"/>
      <c r="CK718" s="90"/>
      <c r="CL718" s="90"/>
      <c r="CM718" s="90"/>
      <c r="CN718" s="90"/>
      <c r="CO718" s="90"/>
      <c r="CP718" s="90"/>
      <c r="CQ718" s="90"/>
      <c r="CR718" s="90"/>
      <c r="CS718" s="90"/>
      <c r="CT718" s="90"/>
      <c r="CU718" s="90"/>
      <c r="CV718" s="90"/>
      <c r="CW718" s="90"/>
      <c r="CX718" s="90"/>
      <c r="CY718" s="90"/>
      <c r="CZ718" s="90"/>
      <c r="DA718" s="90"/>
      <c r="DB718" s="90"/>
      <c r="DC718" s="90"/>
      <c r="DD718" s="90"/>
      <c r="DE718" s="90"/>
      <c r="DF718" s="90"/>
      <c r="DG718" s="90"/>
      <c r="DH718" s="90"/>
      <c r="DI718" s="90"/>
      <c r="DJ718" s="90"/>
      <c r="DK718" s="90"/>
      <c r="DL718" s="90"/>
      <c r="DM718" s="90"/>
      <c r="DN718" s="90"/>
      <c r="DO718" s="90"/>
      <c r="DP718" s="90"/>
      <c r="DQ718" s="90"/>
      <c r="DR718" s="90"/>
      <c r="DS718" s="90"/>
      <c r="DT718" s="90"/>
      <c r="DU718" s="90"/>
      <c r="DV718" s="90"/>
      <c r="DW718" s="90"/>
      <c r="DX718" s="90"/>
      <c r="DY718" s="90"/>
      <c r="DZ718" s="90"/>
      <c r="EA718" s="90"/>
      <c r="EB718" s="90"/>
      <c r="EC718" s="90"/>
      <c r="ED718" s="90"/>
      <c r="EE718" s="90"/>
      <c r="EF718" s="90"/>
      <c r="EG718" s="90"/>
      <c r="EH718" s="90"/>
      <c r="EI718" s="90"/>
      <c r="EJ718" s="90"/>
      <c r="EK718" s="90"/>
      <c r="EL718" s="90"/>
      <c r="EM718" s="90"/>
      <c r="EN718" s="90"/>
      <c r="EO718" s="90"/>
      <c r="EP718" s="90"/>
      <c r="EQ718" s="90"/>
      <c r="ER718" s="90"/>
      <c r="ES718" s="90"/>
      <c r="ET718" s="90"/>
      <c r="EU718" s="90"/>
      <c r="EV718" s="90"/>
      <c r="EW718" s="90"/>
      <c r="EX718" s="90"/>
      <c r="EY718" s="90"/>
      <c r="EZ718" s="90"/>
      <c r="FA718" s="90"/>
      <c r="FB718" s="90"/>
      <c r="FC718" s="90"/>
      <c r="FD718" s="90"/>
      <c r="FE718" s="90"/>
      <c r="FF718" s="90"/>
      <c r="FG718" s="90"/>
      <c r="FH718" s="90"/>
      <c r="FI718" s="90"/>
      <c r="FJ718" s="90"/>
      <c r="FK718" s="90"/>
      <c r="FL718" s="90"/>
      <c r="FM718" s="90"/>
      <c r="FN718" s="90"/>
      <c r="FO718" s="90"/>
      <c r="FP718" s="90"/>
      <c r="FQ718" s="90"/>
      <c r="FR718" s="90"/>
      <c r="FS718" s="90"/>
      <c r="FT718" s="90"/>
      <c r="FU718" s="90"/>
      <c r="FV718" s="90"/>
      <c r="FW718" s="90"/>
      <c r="FX718" s="90"/>
      <c r="FY718" s="90"/>
      <c r="FZ718" s="90"/>
      <c r="GA718" s="90"/>
      <c r="GB718" s="90"/>
      <c r="GC718" s="90"/>
      <c r="GD718" s="90"/>
      <c r="GE718" s="90"/>
      <c r="GF718" s="90"/>
      <c r="GG718" s="90"/>
      <c r="GH718" s="90"/>
      <c r="GI718" s="90"/>
      <c r="GJ718" s="90"/>
      <c r="GK718" s="90"/>
      <c r="GL718" s="90"/>
      <c r="GM718" s="90"/>
      <c r="GN718" s="90"/>
      <c r="GO718" s="90"/>
      <c r="GP718" s="90"/>
      <c r="GQ718" s="90"/>
      <c r="GR718" s="90"/>
      <c r="GS718" s="90"/>
      <c r="GT718" s="90"/>
      <c r="GU718" s="90"/>
      <c r="GV718" s="90"/>
      <c r="GW718" s="90"/>
      <c r="GX718" s="90"/>
      <c r="GY718" s="90"/>
      <c r="GZ718" s="90"/>
      <c r="HA718" s="90"/>
      <c r="HB718" s="90"/>
      <c r="HC718" s="90"/>
      <c r="HD718" s="90"/>
      <c r="HE718" s="90"/>
      <c r="HF718" s="90"/>
      <c r="HG718" s="90"/>
      <c r="HH718" s="90"/>
      <c r="HI718" s="90"/>
      <c r="HJ718" s="90"/>
      <c r="HK718" s="90"/>
      <c r="HL718" s="90"/>
      <c r="HM718" s="90"/>
      <c r="HN718" s="90"/>
      <c r="HO718" s="90"/>
      <c r="HP718" s="90"/>
      <c r="HQ718" s="90"/>
      <c r="HR718" s="90"/>
      <c r="HS718" s="90"/>
      <c r="HT718" s="90"/>
      <c r="HU718" s="90"/>
      <c r="HV718" s="90"/>
      <c r="HW718" s="90"/>
      <c r="HX718" s="90"/>
      <c r="HY718" s="90"/>
      <c r="HZ718" s="90"/>
      <c r="IA718" s="90"/>
      <c r="IB718" s="90"/>
      <c r="IC718" s="90"/>
      <c r="ID718" s="90"/>
      <c r="IE718" s="90"/>
      <c r="IF718" s="90"/>
      <c r="IG718" s="90"/>
      <c r="IH718" s="90"/>
      <c r="II718" s="90"/>
      <c r="IJ718" s="90"/>
      <c r="IK718" s="90"/>
      <c r="IL718" s="90"/>
      <c r="IM718" s="90"/>
      <c r="IN718" s="90"/>
      <c r="IO718" s="90"/>
      <c r="IP718" s="90"/>
      <c r="IQ718" s="90"/>
      <c r="IR718" s="90"/>
      <c r="IS718" s="90"/>
      <c r="IT718" s="90"/>
      <c r="IU718" s="90"/>
      <c r="IV718" s="90"/>
      <c r="IW718" s="90"/>
      <c r="IX718" s="90"/>
      <c r="IY718" s="90"/>
      <c r="IZ718" s="90"/>
      <c r="JA718" s="90"/>
      <c r="JB718" s="90"/>
      <c r="JC718" s="90"/>
      <c r="JD718" s="90"/>
      <c r="JE718" s="90"/>
      <c r="JF718" s="90"/>
      <c r="JG718" s="90"/>
      <c r="JH718" s="90"/>
      <c r="JI718" s="90"/>
      <c r="JJ718" s="90"/>
      <c r="JK718" s="90"/>
      <c r="JL718" s="90"/>
      <c r="JM718" s="90"/>
      <c r="JN718" s="90"/>
      <c r="JO718" s="90"/>
      <c r="JP718" s="90"/>
      <c r="JQ718" s="90"/>
      <c r="JR718" s="90"/>
      <c r="JS718" s="90"/>
      <c r="JT718" s="90"/>
      <c r="JU718" s="90"/>
      <c r="JV718" s="90"/>
      <c r="JW718" s="90"/>
      <c r="JX718" s="90"/>
      <c r="JY718" s="90"/>
      <c r="JZ718" s="90"/>
      <c r="KA718" s="90"/>
      <c r="KB718" s="90"/>
      <c r="KC718" s="90"/>
      <c r="KD718" s="90"/>
      <c r="KE718" s="90"/>
      <c r="KF718" s="90"/>
      <c r="KG718" s="90"/>
      <c r="KH718" s="90"/>
      <c r="KI718" s="90"/>
      <c r="KJ718" s="90"/>
      <c r="KK718" s="90"/>
      <c r="KL718" s="90"/>
      <c r="KM718" s="90"/>
      <c r="KN718" s="90"/>
      <c r="KO718" s="90"/>
      <c r="KP718" s="90"/>
      <c r="KQ718" s="90"/>
      <c r="KR718" s="90"/>
      <c r="KS718" s="90"/>
      <c r="KT718" s="90"/>
      <c r="KU718" s="90"/>
      <c r="KV718" s="90"/>
      <c r="KW718" s="90"/>
      <c r="KX718" s="90"/>
      <c r="KY718" s="90"/>
      <c r="KZ718" s="90"/>
      <c r="LA718" s="90"/>
      <c r="LB718" s="90"/>
      <c r="LC718" s="90"/>
      <c r="LD718" s="90"/>
      <c r="LE718" s="90"/>
      <c r="LF718" s="90"/>
      <c r="LG718" s="90"/>
      <c r="LH718" s="90"/>
      <c r="LI718" s="90"/>
      <c r="LJ718" s="90"/>
      <c r="LK718" s="90"/>
      <c r="LL718" s="90"/>
      <c r="LM718" s="90"/>
      <c r="LN718" s="90"/>
      <c r="LO718" s="90"/>
      <c r="LP718" s="90"/>
      <c r="LQ718" s="90"/>
      <c r="LR718" s="90"/>
      <c r="LS718" s="90"/>
      <c r="LT718" s="90"/>
      <c r="LU718" s="90"/>
      <c r="LV718" s="90"/>
      <c r="LW718" s="90"/>
      <c r="LX718" s="90"/>
      <c r="LY718" s="90"/>
      <c r="LZ718" s="90"/>
      <c r="MA718" s="90"/>
      <c r="MB718" s="90"/>
      <c r="MC718" s="90"/>
      <c r="MD718" s="90"/>
      <c r="ME718" s="90"/>
      <c r="MF718" s="90"/>
      <c r="MG718" s="90"/>
      <c r="MH718" s="90"/>
      <c r="MI718" s="90"/>
      <c r="MJ718" s="90"/>
      <c r="MK718" s="90"/>
      <c r="ML718" s="90"/>
      <c r="MM718" s="90"/>
      <c r="MN718" s="90"/>
      <c r="MO718" s="90"/>
      <c r="MP718" s="90"/>
      <c r="MQ718" s="90"/>
      <c r="MR718" s="90"/>
      <c r="MS718" s="90"/>
      <c r="MT718" s="90"/>
      <c r="MU718" s="90"/>
      <c r="MV718" s="90"/>
      <c r="MW718" s="90"/>
      <c r="MX718" s="90"/>
      <c r="MY718" s="90"/>
      <c r="MZ718" s="90"/>
      <c r="NA718" s="90"/>
      <c r="NB718" s="90"/>
      <c r="NC718" s="90"/>
      <c r="ND718" s="90"/>
      <c r="NE718" s="90"/>
      <c r="NF718" s="90"/>
      <c r="NG718" s="90"/>
      <c r="NH718" s="90"/>
      <c r="NI718" s="90"/>
      <c r="NJ718" s="90"/>
      <c r="NK718" s="90"/>
      <c r="NL718" s="90"/>
      <c r="NM718" s="90"/>
      <c r="NN718" s="90"/>
      <c r="NO718" s="90"/>
      <c r="NP718" s="90"/>
      <c r="NQ718" s="90"/>
      <c r="NR718" s="90"/>
      <c r="NS718" s="90"/>
      <c r="NT718" s="90"/>
      <c r="NU718" s="90"/>
      <c r="NV718" s="90"/>
      <c r="NW718" s="90"/>
      <c r="NX718" s="90"/>
      <c r="NY718" s="90"/>
      <c r="NZ718" s="90"/>
      <c r="OA718" s="90"/>
      <c r="OB718" s="90"/>
      <c r="OC718" s="90"/>
      <c r="OD718" s="90"/>
      <c r="OE718" s="90"/>
      <c r="OF718" s="90"/>
      <c r="OG718" s="90"/>
      <c r="OH718" s="90"/>
      <c r="OI718" s="90"/>
      <c r="OJ718" s="90"/>
      <c r="OK718" s="90"/>
      <c r="OL718" s="90"/>
      <c r="OM718" s="90"/>
      <c r="ON718" s="90"/>
      <c r="OO718" s="90"/>
      <c r="OP718" s="90"/>
      <c r="OQ718" s="90"/>
      <c r="OR718" s="90"/>
      <c r="OS718" s="90"/>
      <c r="OT718" s="90"/>
      <c r="OU718" s="90"/>
      <c r="OV718" s="90"/>
      <c r="OW718" s="90"/>
      <c r="OX718" s="90"/>
      <c r="OY718" s="90"/>
      <c r="OZ718" s="90"/>
      <c r="PA718" s="90"/>
      <c r="PB718" s="90"/>
      <c r="PC718" s="90"/>
      <c r="PD718" s="90"/>
      <c r="PE718" s="90"/>
      <c r="PF718" s="90"/>
      <c r="PG718" s="90"/>
      <c r="PH718" s="90"/>
      <c r="PI718" s="90"/>
      <c r="PJ718" s="90"/>
      <c r="PK718" s="90"/>
      <c r="PL718" s="90"/>
      <c r="PM718" s="90"/>
      <c r="PN718" s="90"/>
      <c r="PO718" s="90"/>
      <c r="PP718" s="90"/>
      <c r="PQ718" s="90"/>
      <c r="PR718" s="90"/>
      <c r="PS718" s="90"/>
      <c r="PT718" s="90"/>
      <c r="PU718" s="90"/>
      <c r="PV718" s="90"/>
      <c r="PW718" s="90"/>
      <c r="PX718" s="90"/>
      <c r="PY718" s="90"/>
      <c r="PZ718" s="90"/>
      <c r="QA718" s="90"/>
      <c r="QB718" s="90"/>
      <c r="QC718" s="90"/>
      <c r="QD718" s="90"/>
      <c r="QE718" s="90"/>
      <c r="QF718" s="90"/>
      <c r="QG718" s="90"/>
      <c r="QH718" s="90"/>
      <c r="QI718" s="90"/>
      <c r="QJ718" s="90"/>
      <c r="QK718" s="90"/>
      <c r="QL718" s="90"/>
      <c r="QM718" s="90"/>
      <c r="QN718" s="90"/>
      <c r="QO718" s="90"/>
      <c r="QP718" s="90"/>
      <c r="QQ718" s="90"/>
      <c r="QR718" s="90"/>
      <c r="QS718" s="90"/>
      <c r="QT718" s="90"/>
      <c r="QU718" s="90"/>
      <c r="QV718" s="90"/>
      <c r="QW718" s="90"/>
      <c r="QX718" s="90"/>
      <c r="QY718" s="90"/>
      <c r="QZ718" s="90"/>
      <c r="RA718" s="90"/>
      <c r="RB718" s="90"/>
      <c r="RC718" s="90"/>
      <c r="RD718" s="90"/>
      <c r="RE718" s="90"/>
      <c r="RF718" s="90"/>
      <c r="RG718" s="90"/>
      <c r="RH718" s="90"/>
      <c r="RI718" s="90"/>
      <c r="RJ718" s="90"/>
      <c r="RK718" s="90"/>
      <c r="RL718" s="90"/>
      <c r="RM718" s="90"/>
      <c r="RN718" s="90"/>
      <c r="RO718" s="90"/>
      <c r="RP718" s="90"/>
      <c r="RQ718" s="90"/>
      <c r="RR718" s="90"/>
      <c r="RS718" s="90"/>
      <c r="RT718" s="90"/>
      <c r="RU718" s="90"/>
      <c r="RV718" s="90"/>
      <c r="RW718" s="90"/>
      <c r="RX718" s="90"/>
      <c r="RY718" s="90"/>
      <c r="RZ718" s="90"/>
      <c r="SA718" s="90"/>
      <c r="SB718" s="90"/>
      <c r="SC718" s="90"/>
      <c r="SD718" s="90"/>
      <c r="SE718" s="90"/>
      <c r="SF718" s="90"/>
      <c r="SG718" s="90"/>
      <c r="SH718" s="90"/>
      <c r="SI718" s="90"/>
      <c r="SJ718" s="90"/>
      <c r="SK718" s="90"/>
      <c r="SL718" s="90"/>
      <c r="SM718" s="90"/>
      <c r="SN718" s="90"/>
      <c r="SO718" s="90"/>
      <c r="SP718" s="90"/>
      <c r="SQ718" s="90"/>
      <c r="SR718" s="90"/>
      <c r="SS718" s="90"/>
      <c r="ST718" s="90"/>
      <c r="SU718" s="90"/>
      <c r="SV718" s="90"/>
      <c r="SW718" s="90"/>
      <c r="SX718" s="90"/>
      <c r="SY718" s="90"/>
      <c r="SZ718" s="90"/>
      <c r="TA718" s="90"/>
      <c r="TB718" s="90"/>
      <c r="TC718" s="90"/>
      <c r="TD718" s="90"/>
      <c r="TE718" s="90"/>
      <c r="TF718" s="90"/>
      <c r="TG718" s="90"/>
      <c r="TH718" s="90"/>
      <c r="TI718" s="90"/>
      <c r="TJ718" s="90"/>
      <c r="TK718" s="90"/>
      <c r="TL718" s="90"/>
      <c r="TM718" s="90"/>
      <c r="TN718" s="90"/>
      <c r="TO718" s="90"/>
      <c r="TP718" s="90"/>
      <c r="TQ718" s="90"/>
      <c r="TR718" s="90"/>
      <c r="TS718" s="90"/>
      <c r="TT718" s="90"/>
      <c r="TU718" s="90"/>
      <c r="TV718" s="90"/>
      <c r="TW718" s="90"/>
      <c r="TX718" s="90"/>
      <c r="TY718" s="90"/>
      <c r="TZ718" s="90"/>
      <c r="UA718" s="90"/>
      <c r="UB718" s="90"/>
      <c r="UC718" s="90"/>
      <c r="UD718" s="90"/>
      <c r="UE718" s="90"/>
      <c r="UF718" s="90"/>
      <c r="UG718" s="90"/>
      <c r="UH718" s="90"/>
      <c r="UI718" s="90"/>
      <c r="UJ718" s="90"/>
      <c r="UK718" s="90"/>
      <c r="UL718" s="90"/>
      <c r="UM718" s="90"/>
      <c r="UN718" s="90"/>
      <c r="UO718" s="90"/>
      <c r="UP718" s="90"/>
      <c r="UQ718" s="90"/>
      <c r="UR718" s="90"/>
      <c r="US718" s="90"/>
      <c r="UT718" s="90"/>
      <c r="UU718" s="90"/>
      <c r="UV718" s="90"/>
      <c r="UW718" s="90"/>
      <c r="UX718" s="90"/>
      <c r="UY718" s="90"/>
      <c r="UZ718" s="90"/>
      <c r="VA718" s="90"/>
      <c r="VB718" s="90"/>
      <c r="VC718" s="90"/>
      <c r="VD718" s="90"/>
      <c r="VE718" s="90"/>
      <c r="VF718" s="90"/>
      <c r="VG718" s="90"/>
      <c r="VH718" s="90"/>
      <c r="VI718" s="90"/>
      <c r="VJ718" s="90"/>
      <c r="VK718" s="90"/>
      <c r="VL718" s="90"/>
      <c r="VM718" s="90"/>
      <c r="VN718" s="90"/>
      <c r="VO718" s="90"/>
      <c r="VP718" s="90"/>
      <c r="VQ718" s="90"/>
      <c r="VR718" s="90"/>
      <c r="VS718" s="90"/>
      <c r="VT718" s="90"/>
      <c r="VU718" s="90"/>
      <c r="VV718" s="90"/>
      <c r="VW718" s="90"/>
      <c r="VX718" s="90"/>
      <c r="VY718" s="90"/>
      <c r="VZ718" s="90"/>
      <c r="WA718" s="90"/>
      <c r="WB718" s="90"/>
      <c r="WC718" s="90"/>
      <c r="WD718" s="90"/>
      <c r="WE718" s="90"/>
      <c r="WF718" s="90"/>
      <c r="WG718" s="90"/>
      <c r="WH718" s="90"/>
      <c r="WI718" s="90"/>
      <c r="WJ718" s="90"/>
      <c r="WK718" s="90"/>
      <c r="WL718" s="90"/>
      <c r="WM718" s="90"/>
      <c r="WN718" s="90"/>
      <c r="WO718" s="90"/>
      <c r="WP718" s="90"/>
      <c r="WQ718" s="90"/>
      <c r="WR718" s="90"/>
      <c r="WS718" s="90"/>
      <c r="WT718" s="90"/>
      <c r="WU718" s="90"/>
      <c r="WV718" s="90"/>
      <c r="WW718" s="90"/>
      <c r="WX718" s="90"/>
      <c r="WY718" s="90"/>
      <c r="WZ718" s="90"/>
      <c r="XA718" s="90"/>
      <c r="XB718" s="90"/>
      <c r="XC718" s="90"/>
      <c r="XD718" s="90"/>
      <c r="XE718" s="90"/>
      <c r="XF718" s="90"/>
      <c r="XG718" s="90"/>
      <c r="XH718" s="90"/>
      <c r="XI718" s="90"/>
      <c r="XJ718" s="90"/>
      <c r="XK718" s="90"/>
      <c r="XL718" s="90"/>
      <c r="XM718" s="90"/>
      <c r="XN718" s="90"/>
      <c r="XO718" s="90"/>
      <c r="XP718" s="90"/>
      <c r="XQ718" s="90"/>
      <c r="XR718" s="90"/>
      <c r="XS718" s="90"/>
      <c r="XT718" s="90"/>
      <c r="XU718" s="90"/>
      <c r="XV718" s="90"/>
      <c r="XW718" s="90"/>
      <c r="XX718" s="90"/>
      <c r="XY718" s="90"/>
      <c r="XZ718" s="90"/>
      <c r="YA718" s="90"/>
      <c r="YB718" s="90"/>
      <c r="YC718" s="90"/>
      <c r="YD718" s="90"/>
      <c r="YE718" s="90"/>
      <c r="YF718" s="90"/>
      <c r="YG718" s="90"/>
      <c r="YH718" s="90"/>
      <c r="YI718" s="90"/>
      <c r="YJ718" s="90"/>
      <c r="YK718" s="90"/>
      <c r="YL718" s="90"/>
      <c r="YM718" s="90"/>
      <c r="YN718" s="90"/>
      <c r="YO718" s="90"/>
      <c r="YP718" s="90"/>
      <c r="YQ718" s="90"/>
      <c r="YR718" s="90"/>
      <c r="YS718" s="90"/>
      <c r="YT718" s="90"/>
      <c r="YU718" s="90"/>
      <c r="YV718" s="90"/>
      <c r="YW718" s="90"/>
      <c r="YX718" s="90"/>
      <c r="YY718" s="90"/>
      <c r="YZ718" s="90"/>
      <c r="ZA718" s="90"/>
      <c r="ZB718" s="90"/>
      <c r="ZC718" s="90"/>
      <c r="ZD718" s="90"/>
      <c r="ZE718" s="90"/>
      <c r="ZF718" s="90"/>
      <c r="ZG718" s="90"/>
      <c r="ZH718" s="90"/>
      <c r="ZI718" s="90"/>
      <c r="ZJ718" s="90"/>
      <c r="ZK718" s="90"/>
      <c r="ZL718" s="90"/>
      <c r="ZM718" s="90"/>
      <c r="ZN718" s="90"/>
      <c r="ZO718" s="90"/>
      <c r="ZP718" s="90"/>
      <c r="ZQ718" s="90"/>
      <c r="ZR718" s="90"/>
      <c r="ZS718" s="90"/>
      <c r="ZT718" s="90"/>
      <c r="ZU718" s="90"/>
      <c r="ZV718" s="90"/>
      <c r="ZW718" s="90"/>
      <c r="ZX718" s="90"/>
      <c r="ZY718" s="90"/>
      <c r="ZZ718" s="90"/>
      <c r="AAA718" s="90"/>
      <c r="AAB718" s="90"/>
      <c r="AAC718" s="90"/>
      <c r="AAD718" s="90"/>
      <c r="AAE718" s="90"/>
      <c r="AAF718" s="90"/>
      <c r="AAG718" s="90"/>
      <c r="AAH718" s="90"/>
      <c r="AAI718" s="90"/>
      <c r="AAJ718" s="90"/>
      <c r="AAK718" s="90"/>
      <c r="AAL718" s="90"/>
      <c r="AAM718" s="90"/>
      <c r="AAN718" s="90"/>
      <c r="AAO718" s="90"/>
      <c r="AAP718" s="90"/>
      <c r="AAQ718" s="90"/>
      <c r="AAR718" s="90"/>
      <c r="AAS718" s="90"/>
      <c r="AAT718" s="90"/>
      <c r="AAU718" s="90"/>
      <c r="AAV718" s="90"/>
      <c r="AAW718" s="90"/>
      <c r="AAX718" s="90"/>
      <c r="AAY718" s="90"/>
      <c r="AAZ718" s="90"/>
      <c r="ABA718" s="90"/>
      <c r="ABB718" s="90"/>
      <c r="ABC718" s="90"/>
      <c r="ABD718" s="90"/>
      <c r="ABE718" s="90"/>
      <c r="ABF718" s="90"/>
      <c r="ABG718" s="90"/>
      <c r="ABH718" s="90"/>
      <c r="ABI718" s="90"/>
      <c r="ABJ718" s="90"/>
      <c r="ABK718" s="90"/>
      <c r="ABL718" s="90"/>
      <c r="ABM718" s="90"/>
      <c r="ABN718" s="90"/>
      <c r="ABO718" s="90"/>
      <c r="ABP718" s="90"/>
      <c r="ABQ718" s="90"/>
      <c r="ABR718" s="90"/>
      <c r="ABS718" s="90"/>
      <c r="ABT718" s="90"/>
      <c r="ABU718" s="90"/>
      <c r="ABV718" s="90"/>
      <c r="ABW718" s="90"/>
      <c r="ABX718" s="90"/>
      <c r="ABY718" s="90"/>
      <c r="ABZ718" s="90"/>
      <c r="ACA718" s="90"/>
      <c r="ACB718" s="90"/>
      <c r="ACC718" s="90"/>
      <c r="ACD718" s="90"/>
      <c r="ACE718" s="90"/>
      <c r="ACF718" s="90"/>
      <c r="ACG718" s="90"/>
      <c r="ACH718" s="90"/>
      <c r="ACI718" s="90"/>
      <c r="ACJ718" s="90"/>
      <c r="ACK718" s="90"/>
      <c r="ACL718" s="90"/>
      <c r="ACM718" s="90"/>
      <c r="ACN718" s="90"/>
      <c r="ACO718" s="90"/>
      <c r="ACP718" s="90"/>
      <c r="ACQ718" s="90"/>
      <c r="ACR718" s="90"/>
      <c r="ACS718" s="90"/>
      <c r="ACT718" s="90"/>
      <c r="ACU718" s="90"/>
      <c r="ACV718" s="90"/>
      <c r="ACW718" s="90"/>
      <c r="ACX718" s="90"/>
      <c r="ACY718" s="90"/>
      <c r="ACZ718" s="90"/>
      <c r="ADA718" s="90"/>
      <c r="ADB718" s="90"/>
      <c r="ADC718" s="90"/>
      <c r="ADD718" s="90"/>
      <c r="ADE718" s="90"/>
      <c r="ADF718" s="90"/>
      <c r="ADG718" s="90"/>
      <c r="ADH718" s="90"/>
      <c r="ADI718" s="90"/>
      <c r="ADJ718" s="90"/>
      <c r="ADK718" s="90"/>
      <c r="ADL718" s="90"/>
      <c r="ADM718" s="90"/>
      <c r="ADN718" s="90"/>
      <c r="ADO718" s="90"/>
      <c r="ADP718" s="90"/>
      <c r="ADQ718" s="90"/>
      <c r="ADR718" s="90"/>
      <c r="ADS718" s="90"/>
      <c r="ADT718" s="90"/>
      <c r="ADU718" s="90"/>
      <c r="ADV718" s="90"/>
      <c r="ADW718" s="90"/>
      <c r="ADX718" s="90"/>
      <c r="ADY718" s="90"/>
      <c r="ADZ718" s="90"/>
      <c r="AEA718" s="90"/>
      <c r="AEB718" s="90"/>
      <c r="AEC718" s="90"/>
      <c r="AED718" s="90"/>
      <c r="AEE718" s="90"/>
      <c r="AEF718" s="90"/>
      <c r="AEG718" s="90"/>
      <c r="AEH718" s="90"/>
      <c r="AEI718" s="90"/>
      <c r="AEJ718" s="90"/>
      <c r="AEK718" s="90"/>
      <c r="AEL718" s="90"/>
      <c r="AEM718" s="90"/>
      <c r="AEN718" s="90"/>
      <c r="AEO718" s="90"/>
      <c r="AEP718" s="90"/>
      <c r="AEQ718" s="90"/>
      <c r="AER718" s="90"/>
      <c r="AES718" s="90"/>
      <c r="AET718" s="90"/>
      <c r="AEU718" s="90"/>
      <c r="AEV718" s="90"/>
      <c r="AEW718" s="90"/>
      <c r="AEX718" s="90"/>
      <c r="AEY718" s="90"/>
      <c r="AEZ718" s="90"/>
      <c r="AFA718" s="90"/>
      <c r="AFB718" s="90"/>
      <c r="AFC718" s="90"/>
      <c r="AFD718" s="90"/>
      <c r="AFE718" s="90"/>
      <c r="AFF718" s="90"/>
      <c r="AFG718" s="90"/>
      <c r="AFH718" s="90"/>
      <c r="AFI718" s="90"/>
      <c r="AFJ718" s="90"/>
      <c r="AFK718" s="90"/>
      <c r="AFL718" s="90"/>
      <c r="AFM718" s="90"/>
      <c r="AFN718" s="90"/>
      <c r="AFO718" s="90"/>
      <c r="AFP718" s="90"/>
      <c r="AFQ718" s="90"/>
      <c r="AFR718" s="90"/>
      <c r="AFS718" s="90"/>
      <c r="AFT718" s="90"/>
      <c r="AFU718" s="90"/>
      <c r="AFV718" s="90"/>
      <c r="AFW718" s="90"/>
      <c r="AFX718" s="90"/>
      <c r="AFY718" s="90"/>
      <c r="AFZ718" s="90"/>
      <c r="AGA718" s="90"/>
      <c r="AGB718" s="90"/>
      <c r="AGC718" s="90"/>
      <c r="AGD718" s="90"/>
      <c r="AGE718" s="90"/>
      <c r="AGF718" s="90"/>
      <c r="AGG718" s="90"/>
      <c r="AGH718" s="90"/>
      <c r="AGI718" s="90"/>
      <c r="AGJ718" s="90"/>
      <c r="AGK718" s="90"/>
      <c r="AGL718" s="90"/>
      <c r="AGM718" s="90"/>
      <c r="AGN718" s="90"/>
      <c r="AGO718" s="90"/>
      <c r="AGP718" s="90"/>
      <c r="AGQ718" s="90"/>
      <c r="AGR718" s="90"/>
      <c r="AGS718" s="90"/>
      <c r="AGT718" s="90"/>
      <c r="AGU718" s="90"/>
      <c r="AGV718" s="90"/>
      <c r="AGW718" s="90"/>
      <c r="AGX718" s="90"/>
      <c r="AGY718" s="90"/>
      <c r="AGZ718" s="90"/>
      <c r="AHA718" s="90"/>
      <c r="AHB718" s="90"/>
      <c r="AHC718" s="90"/>
      <c r="AHD718" s="90"/>
      <c r="AHE718" s="90"/>
      <c r="AHF718" s="90"/>
      <c r="AHG718" s="90"/>
      <c r="AHH718" s="90"/>
      <c r="AHI718" s="90"/>
      <c r="AHJ718" s="90"/>
      <c r="AHK718" s="90"/>
      <c r="AHL718" s="90"/>
      <c r="AHM718" s="90"/>
      <c r="AHN718" s="90"/>
      <c r="AHO718" s="90"/>
      <c r="AHP718" s="90"/>
      <c r="AHQ718" s="90"/>
      <c r="AHR718" s="90"/>
      <c r="AHS718" s="90"/>
      <c r="AHT718" s="90"/>
      <c r="AHU718" s="90"/>
      <c r="AHV718" s="90"/>
      <c r="AHW718" s="90"/>
      <c r="AHX718" s="90"/>
      <c r="AHY718" s="90"/>
      <c r="AHZ718" s="90"/>
      <c r="AIA718" s="90"/>
      <c r="AIB718" s="90"/>
      <c r="AIC718" s="90"/>
      <c r="AID718" s="90"/>
      <c r="AIE718" s="90"/>
      <c r="AIF718" s="90"/>
      <c r="AIG718" s="90"/>
      <c r="AIH718" s="90"/>
      <c r="AII718" s="90"/>
      <c r="AIJ718" s="90"/>
      <c r="AIK718" s="90"/>
      <c r="AIL718" s="90"/>
      <c r="AIM718" s="90"/>
      <c r="AIN718" s="90"/>
      <c r="AIO718" s="90"/>
      <c r="AIP718" s="90"/>
      <c r="AIQ718" s="90"/>
      <c r="AIR718" s="90"/>
      <c r="AIS718" s="90"/>
      <c r="AIT718" s="90"/>
      <c r="AIU718" s="90"/>
      <c r="AIV718" s="90"/>
      <c r="AIW718" s="90"/>
      <c r="AIX718" s="90"/>
      <c r="AIY718" s="90"/>
      <c r="AIZ718" s="90"/>
      <c r="AJA718" s="90"/>
      <c r="AJB718" s="90"/>
      <c r="AJC718" s="90"/>
      <c r="AJD718" s="90"/>
      <c r="AJE718" s="90"/>
      <c r="AJF718" s="90"/>
      <c r="AJG718" s="90"/>
      <c r="AJH718" s="90"/>
      <c r="AJI718" s="90"/>
      <c r="AJJ718" s="90"/>
      <c r="AJK718" s="90"/>
      <c r="AJL718" s="90"/>
      <c r="AJM718" s="90"/>
      <c r="AJN718" s="90"/>
      <c r="AJO718" s="90"/>
      <c r="AJP718" s="90"/>
      <c r="AJQ718" s="90"/>
      <c r="AJR718" s="90"/>
      <c r="AJS718" s="90"/>
      <c r="AJT718" s="90"/>
      <c r="AJU718" s="90"/>
      <c r="AJV718" s="90"/>
      <c r="AJW718" s="90"/>
      <c r="AJX718" s="90"/>
      <c r="AJY718" s="90"/>
      <c r="AJZ718" s="90"/>
      <c r="AKA718" s="90"/>
      <c r="AKB718" s="90"/>
      <c r="AKC718" s="90"/>
      <c r="AKD718" s="90"/>
      <c r="AKE718" s="90"/>
      <c r="AKF718" s="90"/>
      <c r="AKG718" s="90"/>
      <c r="AKH718" s="90"/>
      <c r="AKI718" s="90"/>
      <c r="AKJ718" s="90"/>
      <c r="AKK718" s="90"/>
      <c r="AKL718" s="90"/>
      <c r="AKM718" s="90"/>
      <c r="AKN718" s="90"/>
      <c r="AKO718" s="90"/>
      <c r="AKP718" s="90"/>
      <c r="AKQ718" s="90"/>
      <c r="AKR718" s="90"/>
      <c r="AKS718" s="90"/>
      <c r="AKT718" s="90"/>
      <c r="AKU718" s="90"/>
      <c r="AKV718" s="90"/>
      <c r="AKW718" s="90"/>
      <c r="AKX718" s="90"/>
      <c r="AKY718" s="90"/>
      <c r="AKZ718" s="90"/>
      <c r="ALA718" s="90"/>
      <c r="ALB718" s="90"/>
      <c r="ALC718" s="90"/>
      <c r="ALD718" s="90"/>
      <c r="ALE718" s="90"/>
      <c r="ALF718" s="90"/>
      <c r="ALG718" s="90"/>
      <c r="ALH718" s="90"/>
      <c r="ALI718" s="90"/>
      <c r="ALJ718" s="90"/>
      <c r="ALK718" s="90"/>
      <c r="ALL718" s="90"/>
      <c r="ALM718" s="90"/>
      <c r="ALN718" s="90"/>
      <c r="ALO718" s="90"/>
      <c r="ALP718" s="90"/>
      <c r="ALQ718" s="90"/>
      <c r="ALR718" s="90"/>
      <c r="ALS718" s="90"/>
      <c r="ALT718" s="90"/>
      <c r="ALU718" s="90"/>
      <c r="ALV718" s="90"/>
      <c r="ALW718" s="90"/>
      <c r="ALX718" s="90"/>
      <c r="ALY718" s="90"/>
      <c r="ALZ718" s="90"/>
      <c r="AMA718" s="90"/>
      <c r="AMB718" s="90"/>
      <c r="AMC718" s="90"/>
      <c r="AMD718" s="90"/>
      <c r="AME718" s="90"/>
      <c r="AMF718" s="90"/>
      <c r="AMG718" s="90"/>
      <c r="AMH718" s="90"/>
    </row>
    <row r="719" spans="1:1022" ht="74.099999999999994" customHeight="1">
      <c r="A719" s="536"/>
      <c r="B719" s="530"/>
      <c r="C719" s="367"/>
      <c r="D719" s="530"/>
      <c r="E719" s="530"/>
      <c r="F719" s="427"/>
      <c r="G719" s="530"/>
      <c r="H719" s="537"/>
      <c r="I719" s="538"/>
      <c r="J719" s="210" t="s">
        <v>735</v>
      </c>
      <c r="K719" s="212"/>
      <c r="L719" s="538"/>
      <c r="M719" s="538"/>
      <c r="N719" s="540"/>
      <c r="O719" s="369"/>
      <c r="P719" s="391"/>
      <c r="Q719" s="385"/>
      <c r="R719" s="393"/>
      <c r="S719" s="394"/>
      <c r="T719" s="385"/>
      <c r="U719" s="386"/>
      <c r="V719" s="210" t="s">
        <v>112</v>
      </c>
      <c r="W719" s="116"/>
      <c r="X719" s="117"/>
      <c r="Y719" s="118"/>
      <c r="Z719" s="116"/>
      <c r="AA719" s="120" t="str">
        <f t="shared" si="943"/>
        <v/>
      </c>
      <c r="AB719" s="121"/>
      <c r="AC719" s="121"/>
      <c r="AD719" s="122" t="str">
        <f t="shared" si="941"/>
        <v/>
      </c>
      <c r="AE719" s="121"/>
      <c r="AF719" s="121"/>
      <c r="AG719" s="121"/>
      <c r="AH719" s="123" t="str">
        <f>IFERROR(IF(AND(AA718="Probabilidad",AA719="Probabilidad"),(AI718-(+AI718*AD719)),IF(AND(AA719="Probabilidad",AA718="Impacto"),(AI718-(+AI718*AD719)),IF(AA719="Impacto",AI718,""))),"")</f>
        <v/>
      </c>
      <c r="AI719" s="122" t="str">
        <f t="shared" si="942"/>
        <v/>
      </c>
      <c r="AJ719" s="387"/>
      <c r="AK719" s="539"/>
      <c r="AL719" s="211" t="str">
        <f t="shared" ref="AL719:AL782" si="989">IFERROR(IF(AND(AA718="Impacto",AA719="Impacto"),(AL718-(+AL718*AD719)),IF(AND(AA719="Impacto",AA718="Probabilidad"),(AL718-(+AL718*AD719)),IF(AA719="Probabilidad",AL718,""))),"")</f>
        <v/>
      </c>
      <c r="AM719" s="389"/>
      <c r="AN719" s="388"/>
      <c r="AO719" s="384"/>
      <c r="AP719" s="367"/>
      <c r="AQ719" s="120" t="s">
        <v>118</v>
      </c>
      <c r="AR719" s="119"/>
      <c r="AS719" s="119"/>
      <c r="AT719" s="126"/>
      <c r="AU719" s="127"/>
      <c r="AV719" s="371"/>
      <c r="AW719" s="142" t="s">
        <v>112</v>
      </c>
      <c r="AX719" s="128"/>
      <c r="AY719" s="129"/>
      <c r="AZ719" s="130"/>
      <c r="BA719" s="143" t="s">
        <v>118</v>
      </c>
      <c r="BB719" s="128"/>
      <c r="BC719" s="128"/>
      <c r="BD719" s="128"/>
      <c r="BE719" s="373"/>
      <c r="BF719" s="374"/>
      <c r="BG719" s="374"/>
      <c r="BH719" s="131"/>
    </row>
    <row r="720" spans="1:1022" ht="45" customHeight="1">
      <c r="A720" s="536"/>
      <c r="B720" s="530"/>
      <c r="C720" s="367"/>
      <c r="D720" s="530"/>
      <c r="E720" s="530"/>
      <c r="F720" s="427"/>
      <c r="G720" s="530"/>
      <c r="H720" s="537"/>
      <c r="I720" s="538"/>
      <c r="J720" s="210" t="s">
        <v>741</v>
      </c>
      <c r="K720" s="212"/>
      <c r="L720" s="538"/>
      <c r="M720" s="538"/>
      <c r="N720" s="540"/>
      <c r="O720" s="369"/>
      <c r="P720" s="391"/>
      <c r="Q720" s="385"/>
      <c r="R720" s="393"/>
      <c r="S720" s="394"/>
      <c r="T720" s="385"/>
      <c r="U720" s="386"/>
      <c r="V720" s="210" t="s">
        <v>124</v>
      </c>
      <c r="W720" s="116"/>
      <c r="X720" s="117"/>
      <c r="Y720" s="118"/>
      <c r="Z720" s="116"/>
      <c r="AA720" s="120" t="str">
        <f t="shared" si="943"/>
        <v/>
      </c>
      <c r="AB720" s="121"/>
      <c r="AC720" s="121"/>
      <c r="AD720" s="122" t="str">
        <f t="shared" si="941"/>
        <v/>
      </c>
      <c r="AE720" s="121"/>
      <c r="AF720" s="121"/>
      <c r="AG720" s="121"/>
      <c r="AH720" s="123" t="str">
        <f t="shared" ref="AH720:AH724" si="990">IFERROR(IF(AND(AA719="Probabilidad",AA720="Probabilidad"),(AI719-(+AI719*AD720)),IF(AND(AA720="Probabilidad",AA719="Impacto"),(AI719-(+AI719*AD720)),IF(AA720="Impacto",AI719,""))),"")</f>
        <v/>
      </c>
      <c r="AI720" s="122" t="str">
        <f t="shared" si="942"/>
        <v/>
      </c>
      <c r="AJ720" s="387"/>
      <c r="AK720" s="539"/>
      <c r="AL720" s="211" t="str">
        <f t="shared" si="989"/>
        <v/>
      </c>
      <c r="AM720" s="389"/>
      <c r="AN720" s="388"/>
      <c r="AO720" s="384"/>
      <c r="AP720" s="367"/>
      <c r="AQ720" s="120" t="s">
        <v>128</v>
      </c>
      <c r="AR720" s="119"/>
      <c r="AS720" s="119"/>
      <c r="AT720" s="126"/>
      <c r="AU720" s="127"/>
      <c r="AV720" s="371"/>
      <c r="AW720" s="142" t="s">
        <v>124</v>
      </c>
      <c r="AX720" s="128"/>
      <c r="AY720" s="129"/>
      <c r="AZ720" s="130"/>
      <c r="BA720" s="143" t="s">
        <v>128</v>
      </c>
      <c r="BB720" s="128"/>
      <c r="BC720" s="128"/>
      <c r="BD720" s="128"/>
      <c r="BE720" s="373"/>
      <c r="BF720" s="374"/>
      <c r="BG720" s="374"/>
      <c r="BH720" s="131"/>
    </row>
    <row r="721" spans="1:1022" ht="30" customHeight="1">
      <c r="A721" s="536"/>
      <c r="B721" s="530"/>
      <c r="C721" s="367"/>
      <c r="D721" s="530"/>
      <c r="E721" s="530"/>
      <c r="F721" s="427"/>
      <c r="G721" s="530"/>
      <c r="H721" s="537"/>
      <c r="I721" s="538"/>
      <c r="J721" s="210" t="s">
        <v>749</v>
      </c>
      <c r="K721" s="212"/>
      <c r="L721" s="538"/>
      <c r="M721" s="538"/>
      <c r="N721" s="540"/>
      <c r="O721" s="369"/>
      <c r="P721" s="391"/>
      <c r="Q721" s="385"/>
      <c r="R721" s="393"/>
      <c r="S721" s="394"/>
      <c r="T721" s="385"/>
      <c r="U721" s="386"/>
      <c r="V721" s="210" t="s">
        <v>131</v>
      </c>
      <c r="W721" s="116"/>
      <c r="X721" s="117"/>
      <c r="Y721" s="118"/>
      <c r="Z721" s="116"/>
      <c r="AA721" s="120" t="str">
        <f t="shared" si="943"/>
        <v/>
      </c>
      <c r="AB721" s="121"/>
      <c r="AC721" s="121"/>
      <c r="AD721" s="122" t="str">
        <f t="shared" si="941"/>
        <v/>
      </c>
      <c r="AE721" s="121"/>
      <c r="AF721" s="121"/>
      <c r="AG721" s="121"/>
      <c r="AH721" s="123" t="str">
        <f t="shared" si="990"/>
        <v/>
      </c>
      <c r="AI721" s="122" t="str">
        <f t="shared" si="942"/>
        <v/>
      </c>
      <c r="AJ721" s="387"/>
      <c r="AK721" s="539"/>
      <c r="AL721" s="211" t="str">
        <f t="shared" si="989"/>
        <v/>
      </c>
      <c r="AM721" s="389"/>
      <c r="AN721" s="388"/>
      <c r="AO721" s="384"/>
      <c r="AP721" s="367"/>
      <c r="AQ721" s="120" t="s">
        <v>136</v>
      </c>
      <c r="AR721" s="119"/>
      <c r="AS721" s="119"/>
      <c r="AT721" s="126"/>
      <c r="AU721" s="127"/>
      <c r="AV721" s="371"/>
      <c r="AW721" s="142" t="s">
        <v>131</v>
      </c>
      <c r="AX721" s="128"/>
      <c r="AY721" s="129"/>
      <c r="AZ721" s="130"/>
      <c r="BA721" s="143" t="s">
        <v>136</v>
      </c>
      <c r="BB721" s="128"/>
      <c r="BC721" s="128"/>
      <c r="BD721" s="128"/>
      <c r="BE721" s="373"/>
      <c r="BF721" s="374"/>
      <c r="BG721" s="374"/>
      <c r="BH721" s="131"/>
    </row>
    <row r="722" spans="1:1022" ht="18.95" customHeight="1">
      <c r="A722" s="536"/>
      <c r="B722" s="530"/>
      <c r="C722" s="367"/>
      <c r="D722" s="530"/>
      <c r="E722" s="530"/>
      <c r="F722" s="427"/>
      <c r="G722" s="530"/>
      <c r="H722" s="537"/>
      <c r="I722" s="538"/>
      <c r="J722" s="210" t="s">
        <v>756</v>
      </c>
      <c r="K722" s="212"/>
      <c r="L722" s="538"/>
      <c r="M722" s="538"/>
      <c r="N722" s="540"/>
      <c r="O722" s="369"/>
      <c r="P722" s="391"/>
      <c r="Q722" s="385"/>
      <c r="R722" s="393"/>
      <c r="S722" s="394"/>
      <c r="T722" s="385"/>
      <c r="U722" s="386"/>
      <c r="V722" s="210" t="s">
        <v>139</v>
      </c>
      <c r="W722" s="116"/>
      <c r="X722" s="117"/>
      <c r="Y722" s="118"/>
      <c r="Z722" s="116"/>
      <c r="AA722" s="120" t="str">
        <f t="shared" si="943"/>
        <v/>
      </c>
      <c r="AB722" s="121"/>
      <c r="AC722" s="121"/>
      <c r="AD722" s="122" t="str">
        <f t="shared" si="941"/>
        <v/>
      </c>
      <c r="AE722" s="121"/>
      <c r="AF722" s="121"/>
      <c r="AG722" s="121"/>
      <c r="AH722" s="123" t="str">
        <f t="shared" si="990"/>
        <v/>
      </c>
      <c r="AI722" s="122" t="str">
        <f t="shared" si="942"/>
        <v/>
      </c>
      <c r="AJ722" s="387"/>
      <c r="AK722" s="539"/>
      <c r="AL722" s="211" t="str">
        <f t="shared" si="989"/>
        <v/>
      </c>
      <c r="AM722" s="389"/>
      <c r="AN722" s="388"/>
      <c r="AO722" s="384"/>
      <c r="AP722" s="367"/>
      <c r="AQ722" s="120" t="s">
        <v>145</v>
      </c>
      <c r="AR722" s="119"/>
      <c r="AS722" s="119"/>
      <c r="AT722" s="126"/>
      <c r="AU722" s="127"/>
      <c r="AV722" s="371"/>
      <c r="AW722" s="142" t="s">
        <v>139</v>
      </c>
      <c r="AX722" s="128"/>
      <c r="AY722" s="129"/>
      <c r="AZ722" s="130"/>
      <c r="BA722" s="143" t="s">
        <v>145</v>
      </c>
      <c r="BB722" s="128"/>
      <c r="BC722" s="128"/>
      <c r="BD722" s="128"/>
      <c r="BE722" s="373"/>
      <c r="BF722" s="374"/>
      <c r="BG722" s="374"/>
      <c r="BH722" s="131"/>
    </row>
    <row r="723" spans="1:1022" ht="18.95" customHeight="1">
      <c r="A723" s="536"/>
      <c r="B723" s="530"/>
      <c r="C723" s="367"/>
      <c r="D723" s="530"/>
      <c r="E723" s="530"/>
      <c r="F723" s="427"/>
      <c r="G723" s="530"/>
      <c r="H723" s="537"/>
      <c r="I723" s="538"/>
      <c r="J723" s="210" t="s">
        <v>757</v>
      </c>
      <c r="K723" s="212"/>
      <c r="L723" s="538"/>
      <c r="M723" s="538"/>
      <c r="N723" s="540"/>
      <c r="O723" s="369"/>
      <c r="P723" s="391"/>
      <c r="Q723" s="385"/>
      <c r="R723" s="393"/>
      <c r="S723" s="394"/>
      <c r="T723" s="385"/>
      <c r="U723" s="386"/>
      <c r="V723" s="210" t="s">
        <v>150</v>
      </c>
      <c r="W723" s="116"/>
      <c r="X723" s="117"/>
      <c r="Y723" s="118"/>
      <c r="Z723" s="116"/>
      <c r="AA723" s="120" t="str">
        <f t="shared" si="943"/>
        <v/>
      </c>
      <c r="AB723" s="121"/>
      <c r="AC723" s="121"/>
      <c r="AD723" s="122" t="str">
        <f t="shared" si="941"/>
        <v/>
      </c>
      <c r="AE723" s="121"/>
      <c r="AF723" s="121"/>
      <c r="AG723" s="121"/>
      <c r="AH723" s="123" t="str">
        <f t="shared" si="990"/>
        <v/>
      </c>
      <c r="AI723" s="122" t="str">
        <f t="shared" si="942"/>
        <v/>
      </c>
      <c r="AJ723" s="387"/>
      <c r="AK723" s="539"/>
      <c r="AL723" s="211" t="str">
        <f t="shared" si="989"/>
        <v/>
      </c>
      <c r="AM723" s="389"/>
      <c r="AN723" s="388"/>
      <c r="AO723" s="384"/>
      <c r="AP723" s="367"/>
      <c r="AQ723" s="120" t="s">
        <v>155</v>
      </c>
      <c r="AR723" s="119"/>
      <c r="AS723" s="119"/>
      <c r="AT723" s="126"/>
      <c r="AU723" s="127"/>
      <c r="AV723" s="371"/>
      <c r="AW723" s="142" t="s">
        <v>150</v>
      </c>
      <c r="AX723" s="128"/>
      <c r="AY723" s="129"/>
      <c r="AZ723" s="130"/>
      <c r="BA723" s="143" t="s">
        <v>155</v>
      </c>
      <c r="BB723" s="128"/>
      <c r="BC723" s="128"/>
      <c r="BD723" s="128"/>
      <c r="BE723" s="373"/>
      <c r="BF723" s="374"/>
      <c r="BG723" s="374"/>
      <c r="BH723" s="131"/>
    </row>
    <row r="724" spans="1:1022" ht="23.1" customHeight="1">
      <c r="A724" s="536"/>
      <c r="B724" s="530"/>
      <c r="C724" s="367"/>
      <c r="D724" s="530"/>
      <c r="E724" s="530"/>
      <c r="F724" s="427"/>
      <c r="G724" s="530"/>
      <c r="H724" s="537"/>
      <c r="I724" s="538"/>
      <c r="J724" s="210" t="s">
        <v>758</v>
      </c>
      <c r="K724" s="212"/>
      <c r="L724" s="538"/>
      <c r="M724" s="538"/>
      <c r="N724" s="540"/>
      <c r="O724" s="369"/>
      <c r="P724" s="392"/>
      <c r="Q724" s="385"/>
      <c r="R724" s="393"/>
      <c r="S724" s="394"/>
      <c r="T724" s="385"/>
      <c r="U724" s="386"/>
      <c r="V724" s="210" t="s">
        <v>161</v>
      </c>
      <c r="W724" s="116"/>
      <c r="X724" s="117"/>
      <c r="Y724" s="118"/>
      <c r="Z724" s="116"/>
      <c r="AA724" s="120" t="str">
        <f t="shared" si="943"/>
        <v/>
      </c>
      <c r="AB724" s="121"/>
      <c r="AC724" s="121"/>
      <c r="AD724" s="122" t="str">
        <f t="shared" si="941"/>
        <v/>
      </c>
      <c r="AE724" s="121"/>
      <c r="AF724" s="121"/>
      <c r="AG724" s="121"/>
      <c r="AH724" s="123" t="str">
        <f t="shared" si="990"/>
        <v/>
      </c>
      <c r="AI724" s="122" t="str">
        <f t="shared" si="942"/>
        <v/>
      </c>
      <c r="AJ724" s="387"/>
      <c r="AK724" s="539"/>
      <c r="AL724" s="211" t="str">
        <f t="shared" si="989"/>
        <v/>
      </c>
      <c r="AM724" s="389"/>
      <c r="AN724" s="388"/>
      <c r="AO724" s="384"/>
      <c r="AP724" s="367"/>
      <c r="AQ724" s="120" t="s">
        <v>162</v>
      </c>
      <c r="AR724" s="119"/>
      <c r="AS724" s="119"/>
      <c r="AT724" s="126"/>
      <c r="AU724" s="127"/>
      <c r="AV724" s="372"/>
      <c r="AW724" s="142" t="s">
        <v>161</v>
      </c>
      <c r="AX724" s="128"/>
      <c r="AY724" s="129"/>
      <c r="AZ724" s="130"/>
      <c r="BA724" s="143" t="s">
        <v>162</v>
      </c>
      <c r="BB724" s="128"/>
      <c r="BC724" s="128"/>
      <c r="BD724" s="128"/>
      <c r="BE724" s="373"/>
      <c r="BF724" s="374"/>
      <c r="BG724" s="374"/>
      <c r="BH724" s="131"/>
    </row>
    <row r="725" spans="1:1022" s="144" customFormat="1" ht="69.95" customHeight="1">
      <c r="A725" s="536"/>
      <c r="B725" s="530"/>
      <c r="C725" s="367"/>
      <c r="D725" s="530"/>
      <c r="E725" s="530"/>
      <c r="F725" s="427"/>
      <c r="G725" s="530"/>
      <c r="H725" s="537" t="str">
        <f>IF(B725="Seguridad_Información","Posibilidad de "&amp;C725&amp;"con "&amp;M725&amp;" "&amp;"por"&amp;" "&amp;I725&amp;" "&amp;"debido a"&amp;" "&amp;L725,"Posibilidad de"&amp;" "&amp;M725&amp;" "&amp;"por"&amp;" "&amp;I725&amp;" debido a"&amp;" "&amp;L725)</f>
        <v xml:space="preserve">Posibilidad de  por  debido a </v>
      </c>
      <c r="I725" s="538"/>
      <c r="J725" s="210" t="s">
        <v>717</v>
      </c>
      <c r="K725" s="212"/>
      <c r="L725" s="538"/>
      <c r="M725" s="538"/>
      <c r="N725" s="540"/>
      <c r="O725" s="369"/>
      <c r="P725" s="390" t="str">
        <f>IF(OR($O725=[3]Tabla_Probabilidad!$D$30,$O725=[3]Tabla_Probabilidad!$D$32,$O725=[3]Tabla_Probabilidad!$J$32),"Muy Baja",IF(OR($O725=[3]Tabla_Probabilidad!$E$30,$O725=[3]Tabla_Probabilidad!$E$32,$O725=[3]Tabla_Probabilidad!$K$32),"Baja",IF(OR($O725=[3]Tabla_Probabilidad!$F$30,$O725=[3]Tabla_Probabilidad!$F$32,$O725=[3]Tabla_Probabilidad!$L$32),"Media",IF(OR($O725=[3]Tabla_Probabilidad!$G$30,$O725=[3]Tabla_Probabilidad!$G$32,$O725=[3]Tabla_Probabilidad!$M$32),"Alta",IF(OR($O725=[3]Tabla_Probabilidad!$H$30,$O725=[3]Tabla_Probabilidad!$H$32,$O725=[3]Tabla_Probabilidad!$N$32),"Muy Alta","")))))</f>
        <v/>
      </c>
      <c r="Q725" s="385" t="str">
        <f t="shared" ref="Q725" si="991">IF(P725="","",IF(P725="Muy Baja",0.2,IF(P725="Baja",0.4,IF(P725="Media",0.6,IF(P725="Alta",0.8,IF(P725="Muy Alta",1,))))))</f>
        <v/>
      </c>
      <c r="R725" s="393"/>
      <c r="S725" s="394" t="str">
        <f>IF(OR($R725=[3]Tabla_Impacto!$D$24,$R725=[3]Tabla_Impacto!$D$27,$R725=[3]Tabla_Impacto!$J$24,$R725=[3]Tabla_Impacto!$P$26,$R725=[3]Tabla_Impacto!$V$26,$R725=[3]Tabla_Impacto!$AB$26),"Leve",IF(OR($R725=[3]Tabla_Impacto!$E$24,$R725=[3]Tabla_Impacto!$E$27,$R725=[3]Tabla_Impacto!$K$24,$R725=[3]Tabla_Impacto!$Q$26,$R725=[3]Tabla_Impacto!$W$26,$R725=[3]Tabla_Impacto!$AC$26),"Menor",IF(OR($R725=[3]Tabla_Impacto!$F$24,$R725=[3]Tabla_Impacto!$F$27,$R725=[3]Tabla_Impacto!$L$24,$R725=[3]Tabla_Impacto!$R$26,$R725=[3]Tabla_Impacto!$X$26,$R725=[3]Tabla_Impacto!$AD$26),"Moderado",IF(OR($R725=[3]Tabla_Impacto!$G$24,$R725=[3]Tabla_Impacto!$G$27,$R725=[3]Tabla_Impacto!$M$24,$R725=[3]Tabla_Impacto!$S$26,$R725=[3]Tabla_Impacto!$Y$26,$R725=[3]Tabla_Impacto!$AE$26),"Mayor",IF(OR($R725=[3]Tabla_Impacto!$H$24,$R725=[3]Tabla_Impacto!$H$27,$R725=[3]Tabla_Impacto!$N$24,$R725=[3]Tabla_Impacto!$T$26,$R725=[3]Tabla_Impacto!$Z$26,$R725=[3]Tabla_Impacto!$AF$26),"Catastrófico","")))))</f>
        <v/>
      </c>
      <c r="T725" s="385" t="str">
        <f t="shared" ref="T725" si="992">IF(S725="","",IF(S725="Leve",0.2,IF(S725="Menor",0.4,IF(S725="Moderado",0.6,IF(S725="Mayor",0.8,IF(S725="Catastrófico",1,))))))</f>
        <v/>
      </c>
      <c r="U725" s="403" t="str">
        <f t="shared" ref="U725" si="993">IF(OR(AND(P725="Muy Baja",S725="Leve"),AND(P725="Muy Baja",S725="Menor"),AND(P725="Baja",S725="Leve")),"Bajo",IF(OR(AND(P725="Muy baja",S725="Moderado"),AND(P725="Baja",S725="Menor"),AND(P725="Baja",S725="Moderado"),AND(P725="Media",S725="Leve"),AND(P725="Media",S725="Menor"),AND(P725="Media",S725="Moderado"),AND(P725="Alta",S725="Leve"),AND(P725="Alta",S725="Menor")),"Moderado",IF(OR(AND(P725="Muy Baja",S725="Mayor"),AND(P725="Baja",S725="Mayor"),AND(P725="Media",S725="Mayor"),AND(P725="Alta",S725="Moderado"),AND(P725="Alta",S725="Mayor"),AND(P725="Muy Alta",S725="Leve"),AND(P725="Muy Alta",S725="Menor"),AND(P725="Muy Alta",S725="Moderado"),AND(P725="Muy Alta",S725="Mayor")),"Alto",IF(OR(AND(P725="Muy Baja",S725="Catastrófico"),AND(P725="Baja",S725="Catastrófico"),AND(P725="Media",S725="Catastrófico"),AND(P725="Alta",S725="Catastrófico"),AND(P725="Muy Alta",S725="Catastrófico")),"Extremo",""))))</f>
        <v/>
      </c>
      <c r="V725" s="210" t="s">
        <v>91</v>
      </c>
      <c r="W725" s="116"/>
      <c r="X725" s="117"/>
      <c r="Y725" s="118"/>
      <c r="Z725" s="116"/>
      <c r="AA725" s="120" t="str">
        <f t="shared" si="943"/>
        <v/>
      </c>
      <c r="AB725" s="121"/>
      <c r="AC725" s="121"/>
      <c r="AD725" s="122" t="str">
        <f t="shared" si="941"/>
        <v/>
      </c>
      <c r="AE725" s="121"/>
      <c r="AF725" s="121"/>
      <c r="AG725" s="121"/>
      <c r="AH725" s="123" t="str">
        <f>IFERROR(IF(AA725="Probabilidad",(Q725-(+Q725*AD725)),IF(AA725="Impacto",Q725,"")),"")</f>
        <v/>
      </c>
      <c r="AI725" s="122" t="str">
        <f t="shared" si="942"/>
        <v/>
      </c>
      <c r="AJ725" s="387" t="str">
        <f t="shared" ref="AJ725" si="994">IFERROR(IF(AK725="","",IF(AK725&lt;=0.2,"Muy Baja",IF(AK725&lt;=0.4,"Baja",IF(AK725&lt;=0.6,"Media",IF(AK725&lt;=0.8,"Alta","Muy Alta"))))),"")</f>
        <v/>
      </c>
      <c r="AK725" s="539" t="str">
        <f t="shared" ref="AK725" si="995">IFERROR(LOOKUP(MAX(AI725:AI731)+1,(AI725:AI731)),"")</f>
        <v/>
      </c>
      <c r="AL725" s="211" t="str">
        <f>IFERROR(IF(AA725="Impacto",(T725-(+T725*AD725)),IF(AA725="Probabilidad",T725,"")),"")</f>
        <v/>
      </c>
      <c r="AM725" s="389" t="str">
        <f t="shared" ref="AM725" si="996">IFERROR(IF(AN725="","",IF(AN725&lt;=0.2,"Leve",IF(AN725&lt;=0.4,"Menor",IF(AN725&lt;=0.6,"Moderado",IF(AN725&lt;=0.8,"Mayor","Catastrófico"))))),"")</f>
        <v/>
      </c>
      <c r="AN725" s="388" t="str">
        <f t="shared" ref="AN725" si="997">IFERROR(LOOKUP(MAX(AL725:AL731)+1,(AL725:AL731)),"")</f>
        <v/>
      </c>
      <c r="AO725" s="384" t="str">
        <f t="shared" ref="AO725" si="998">IFERROR(IF(OR(AND(AJ725="Muy Baja",AM725="Leve"),AND(AJ725="Muy Baja",AM725="Menor"),AND(AJ725="Baja",AM725="Leve")),"Bajo",IF(OR(AND(AJ725="Muy baja",AM725="Moderado"),AND(AJ725="Baja",AM725="Menor"),AND(AJ725="Baja",AM725="Moderado"),AND(AJ725="Media",AM725="Leve"),AND(AJ725="Media",AM725="Menor"),AND(AJ725="Media",AM725="Moderado"),AND(AJ725="Alta",AM725="Leve"),AND(AJ725="Alta",AM725="Menor")),"Moderado",IF(OR(AND(AJ725="Muy Baja",AM725="Mayor"),AND(AJ725="Baja",AM725="Mayor"),AND(AJ725="Media",AM725="Mayor"),AND(AJ725="Alta",AM725="Moderado"),AND(AJ725="Alta",AM725="Mayor"),AND(AJ725="Muy Alta",AM725="Leve"),AND(AJ725="Muy Alta",AM725="Menor"),AND(AJ725="Muy Alta",AM725="Moderado"),AND(AJ725="Muy Alta",AM725="Mayor")),"Alto",IF(OR(AND(AJ725="Muy Baja",AM725="Catastrófico"),AND(AJ725="Baja",AM725="Catastrófico"),AND(AJ725="Media",AM725="Catastrófico"),AND(AJ725="Alta",AM725="Catastrófico"),AND(AJ725="Muy Alta",AM725="Catastrófico")),"Extremo","")))),"")</f>
        <v/>
      </c>
      <c r="AP725" s="367"/>
      <c r="AQ725" s="120" t="s">
        <v>105</v>
      </c>
      <c r="AR725" s="119"/>
      <c r="AS725" s="119"/>
      <c r="AT725" s="126"/>
      <c r="AU725" s="127"/>
      <c r="AV725" s="370"/>
      <c r="AW725" s="142" t="s">
        <v>91</v>
      </c>
      <c r="AX725" s="128"/>
      <c r="AY725" s="129"/>
      <c r="AZ725" s="130"/>
      <c r="BA725" s="143" t="s">
        <v>105</v>
      </c>
      <c r="BB725" s="128"/>
      <c r="BC725" s="128"/>
      <c r="BD725" s="128"/>
      <c r="BE725" s="373"/>
      <c r="BF725" s="374"/>
      <c r="BG725" s="374"/>
      <c r="BH725" s="131"/>
      <c r="BI725" s="90"/>
      <c r="BJ725" s="90"/>
      <c r="BK725" s="90"/>
      <c r="BL725" s="90"/>
      <c r="BM725" s="90"/>
      <c r="BN725" s="90"/>
      <c r="BO725" s="90"/>
      <c r="BP725" s="90"/>
      <c r="BQ725" s="90"/>
      <c r="BR725" s="90"/>
      <c r="BS725" s="90"/>
      <c r="BT725" s="90"/>
      <c r="BU725" s="90"/>
      <c r="BV725" s="90"/>
      <c r="BW725" s="90"/>
      <c r="BX725" s="90"/>
      <c r="BY725" s="90"/>
      <c r="BZ725" s="90"/>
      <c r="CA725" s="90"/>
      <c r="CB725" s="90"/>
      <c r="CC725" s="90"/>
      <c r="CD725" s="90"/>
      <c r="CE725" s="90"/>
      <c r="CF725" s="90"/>
      <c r="CG725" s="90"/>
      <c r="CH725" s="90"/>
      <c r="CI725" s="90"/>
      <c r="CJ725" s="90"/>
      <c r="CK725" s="90"/>
      <c r="CL725" s="90"/>
      <c r="CM725" s="90"/>
      <c r="CN725" s="90"/>
      <c r="CO725" s="90"/>
      <c r="CP725" s="90"/>
      <c r="CQ725" s="90"/>
      <c r="CR725" s="90"/>
      <c r="CS725" s="90"/>
      <c r="CT725" s="90"/>
      <c r="CU725" s="90"/>
      <c r="CV725" s="90"/>
      <c r="CW725" s="90"/>
      <c r="CX725" s="90"/>
      <c r="CY725" s="90"/>
      <c r="CZ725" s="90"/>
      <c r="DA725" s="90"/>
      <c r="DB725" s="90"/>
      <c r="DC725" s="90"/>
      <c r="DD725" s="90"/>
      <c r="DE725" s="90"/>
      <c r="DF725" s="90"/>
      <c r="DG725" s="90"/>
      <c r="DH725" s="90"/>
      <c r="DI725" s="90"/>
      <c r="DJ725" s="90"/>
      <c r="DK725" s="90"/>
      <c r="DL725" s="90"/>
      <c r="DM725" s="90"/>
      <c r="DN725" s="90"/>
      <c r="DO725" s="90"/>
      <c r="DP725" s="90"/>
      <c r="DQ725" s="90"/>
      <c r="DR725" s="90"/>
      <c r="DS725" s="90"/>
      <c r="DT725" s="90"/>
      <c r="DU725" s="90"/>
      <c r="DV725" s="90"/>
      <c r="DW725" s="90"/>
      <c r="DX725" s="90"/>
      <c r="DY725" s="90"/>
      <c r="DZ725" s="90"/>
      <c r="EA725" s="90"/>
      <c r="EB725" s="90"/>
      <c r="EC725" s="90"/>
      <c r="ED725" s="90"/>
      <c r="EE725" s="90"/>
      <c r="EF725" s="90"/>
      <c r="EG725" s="90"/>
      <c r="EH725" s="90"/>
      <c r="EI725" s="90"/>
      <c r="EJ725" s="90"/>
      <c r="EK725" s="90"/>
      <c r="EL725" s="90"/>
      <c r="EM725" s="90"/>
      <c r="EN725" s="90"/>
      <c r="EO725" s="90"/>
      <c r="EP725" s="90"/>
      <c r="EQ725" s="90"/>
      <c r="ER725" s="90"/>
      <c r="ES725" s="90"/>
      <c r="ET725" s="90"/>
      <c r="EU725" s="90"/>
      <c r="EV725" s="90"/>
      <c r="EW725" s="90"/>
      <c r="EX725" s="90"/>
      <c r="EY725" s="90"/>
      <c r="EZ725" s="90"/>
      <c r="FA725" s="90"/>
      <c r="FB725" s="90"/>
      <c r="FC725" s="90"/>
      <c r="FD725" s="90"/>
      <c r="FE725" s="90"/>
      <c r="FF725" s="90"/>
      <c r="FG725" s="90"/>
      <c r="FH725" s="90"/>
      <c r="FI725" s="90"/>
      <c r="FJ725" s="90"/>
      <c r="FK725" s="90"/>
      <c r="FL725" s="90"/>
      <c r="FM725" s="90"/>
      <c r="FN725" s="90"/>
      <c r="FO725" s="90"/>
      <c r="FP725" s="90"/>
      <c r="FQ725" s="90"/>
      <c r="FR725" s="90"/>
      <c r="FS725" s="90"/>
      <c r="FT725" s="90"/>
      <c r="FU725" s="90"/>
      <c r="FV725" s="90"/>
      <c r="FW725" s="90"/>
      <c r="FX725" s="90"/>
      <c r="FY725" s="90"/>
      <c r="FZ725" s="90"/>
      <c r="GA725" s="90"/>
      <c r="GB725" s="90"/>
      <c r="GC725" s="90"/>
      <c r="GD725" s="90"/>
      <c r="GE725" s="90"/>
      <c r="GF725" s="90"/>
      <c r="GG725" s="90"/>
      <c r="GH725" s="90"/>
      <c r="GI725" s="90"/>
      <c r="GJ725" s="90"/>
      <c r="GK725" s="90"/>
      <c r="GL725" s="90"/>
      <c r="GM725" s="90"/>
      <c r="GN725" s="90"/>
      <c r="GO725" s="90"/>
      <c r="GP725" s="90"/>
      <c r="GQ725" s="90"/>
      <c r="GR725" s="90"/>
      <c r="GS725" s="90"/>
      <c r="GT725" s="90"/>
      <c r="GU725" s="90"/>
      <c r="GV725" s="90"/>
      <c r="GW725" s="90"/>
      <c r="GX725" s="90"/>
      <c r="GY725" s="90"/>
      <c r="GZ725" s="90"/>
      <c r="HA725" s="90"/>
      <c r="HB725" s="90"/>
      <c r="HC725" s="90"/>
      <c r="HD725" s="90"/>
      <c r="HE725" s="90"/>
      <c r="HF725" s="90"/>
      <c r="HG725" s="90"/>
      <c r="HH725" s="90"/>
      <c r="HI725" s="90"/>
      <c r="HJ725" s="90"/>
      <c r="HK725" s="90"/>
      <c r="HL725" s="90"/>
      <c r="HM725" s="90"/>
      <c r="HN725" s="90"/>
      <c r="HO725" s="90"/>
      <c r="HP725" s="90"/>
      <c r="HQ725" s="90"/>
      <c r="HR725" s="90"/>
      <c r="HS725" s="90"/>
      <c r="HT725" s="90"/>
      <c r="HU725" s="90"/>
      <c r="HV725" s="90"/>
      <c r="HW725" s="90"/>
      <c r="HX725" s="90"/>
      <c r="HY725" s="90"/>
      <c r="HZ725" s="90"/>
      <c r="IA725" s="90"/>
      <c r="IB725" s="90"/>
      <c r="IC725" s="90"/>
      <c r="ID725" s="90"/>
      <c r="IE725" s="90"/>
      <c r="IF725" s="90"/>
      <c r="IG725" s="90"/>
      <c r="IH725" s="90"/>
      <c r="II725" s="90"/>
      <c r="IJ725" s="90"/>
      <c r="IK725" s="90"/>
      <c r="IL725" s="90"/>
      <c r="IM725" s="90"/>
      <c r="IN725" s="90"/>
      <c r="IO725" s="90"/>
      <c r="IP725" s="90"/>
      <c r="IQ725" s="90"/>
      <c r="IR725" s="90"/>
      <c r="IS725" s="90"/>
      <c r="IT725" s="90"/>
      <c r="IU725" s="90"/>
      <c r="IV725" s="90"/>
      <c r="IW725" s="90"/>
      <c r="IX725" s="90"/>
      <c r="IY725" s="90"/>
      <c r="IZ725" s="90"/>
      <c r="JA725" s="90"/>
      <c r="JB725" s="90"/>
      <c r="JC725" s="90"/>
      <c r="JD725" s="90"/>
      <c r="JE725" s="90"/>
      <c r="JF725" s="90"/>
      <c r="JG725" s="90"/>
      <c r="JH725" s="90"/>
      <c r="JI725" s="90"/>
      <c r="JJ725" s="90"/>
      <c r="JK725" s="90"/>
      <c r="JL725" s="90"/>
      <c r="JM725" s="90"/>
      <c r="JN725" s="90"/>
      <c r="JO725" s="90"/>
      <c r="JP725" s="90"/>
      <c r="JQ725" s="90"/>
      <c r="JR725" s="90"/>
      <c r="JS725" s="90"/>
      <c r="JT725" s="90"/>
      <c r="JU725" s="90"/>
      <c r="JV725" s="90"/>
      <c r="JW725" s="90"/>
      <c r="JX725" s="90"/>
      <c r="JY725" s="90"/>
      <c r="JZ725" s="90"/>
      <c r="KA725" s="90"/>
      <c r="KB725" s="90"/>
      <c r="KC725" s="90"/>
      <c r="KD725" s="90"/>
      <c r="KE725" s="90"/>
      <c r="KF725" s="90"/>
      <c r="KG725" s="90"/>
      <c r="KH725" s="90"/>
      <c r="KI725" s="90"/>
      <c r="KJ725" s="90"/>
      <c r="KK725" s="90"/>
      <c r="KL725" s="90"/>
      <c r="KM725" s="90"/>
      <c r="KN725" s="90"/>
      <c r="KO725" s="90"/>
      <c r="KP725" s="90"/>
      <c r="KQ725" s="90"/>
      <c r="KR725" s="90"/>
      <c r="KS725" s="90"/>
      <c r="KT725" s="90"/>
      <c r="KU725" s="90"/>
      <c r="KV725" s="90"/>
      <c r="KW725" s="90"/>
      <c r="KX725" s="90"/>
      <c r="KY725" s="90"/>
      <c r="KZ725" s="90"/>
      <c r="LA725" s="90"/>
      <c r="LB725" s="90"/>
      <c r="LC725" s="90"/>
      <c r="LD725" s="90"/>
      <c r="LE725" s="90"/>
      <c r="LF725" s="90"/>
      <c r="LG725" s="90"/>
      <c r="LH725" s="90"/>
      <c r="LI725" s="90"/>
      <c r="LJ725" s="90"/>
      <c r="LK725" s="90"/>
      <c r="LL725" s="90"/>
      <c r="LM725" s="90"/>
      <c r="LN725" s="90"/>
      <c r="LO725" s="90"/>
      <c r="LP725" s="90"/>
      <c r="LQ725" s="90"/>
      <c r="LR725" s="90"/>
      <c r="LS725" s="90"/>
      <c r="LT725" s="90"/>
      <c r="LU725" s="90"/>
      <c r="LV725" s="90"/>
      <c r="LW725" s="90"/>
      <c r="LX725" s="90"/>
      <c r="LY725" s="90"/>
      <c r="LZ725" s="90"/>
      <c r="MA725" s="90"/>
      <c r="MB725" s="90"/>
      <c r="MC725" s="90"/>
      <c r="MD725" s="90"/>
      <c r="ME725" s="90"/>
      <c r="MF725" s="90"/>
      <c r="MG725" s="90"/>
      <c r="MH725" s="90"/>
      <c r="MI725" s="90"/>
      <c r="MJ725" s="90"/>
      <c r="MK725" s="90"/>
      <c r="ML725" s="90"/>
      <c r="MM725" s="90"/>
      <c r="MN725" s="90"/>
      <c r="MO725" s="90"/>
      <c r="MP725" s="90"/>
      <c r="MQ725" s="90"/>
      <c r="MR725" s="90"/>
      <c r="MS725" s="90"/>
      <c r="MT725" s="90"/>
      <c r="MU725" s="90"/>
      <c r="MV725" s="90"/>
      <c r="MW725" s="90"/>
      <c r="MX725" s="90"/>
      <c r="MY725" s="90"/>
      <c r="MZ725" s="90"/>
      <c r="NA725" s="90"/>
      <c r="NB725" s="90"/>
      <c r="NC725" s="90"/>
      <c r="ND725" s="90"/>
      <c r="NE725" s="90"/>
      <c r="NF725" s="90"/>
      <c r="NG725" s="90"/>
      <c r="NH725" s="90"/>
      <c r="NI725" s="90"/>
      <c r="NJ725" s="90"/>
      <c r="NK725" s="90"/>
      <c r="NL725" s="90"/>
      <c r="NM725" s="90"/>
      <c r="NN725" s="90"/>
      <c r="NO725" s="90"/>
      <c r="NP725" s="90"/>
      <c r="NQ725" s="90"/>
      <c r="NR725" s="90"/>
      <c r="NS725" s="90"/>
      <c r="NT725" s="90"/>
      <c r="NU725" s="90"/>
      <c r="NV725" s="90"/>
      <c r="NW725" s="90"/>
      <c r="NX725" s="90"/>
      <c r="NY725" s="90"/>
      <c r="NZ725" s="90"/>
      <c r="OA725" s="90"/>
      <c r="OB725" s="90"/>
      <c r="OC725" s="90"/>
      <c r="OD725" s="90"/>
      <c r="OE725" s="90"/>
      <c r="OF725" s="90"/>
      <c r="OG725" s="90"/>
      <c r="OH725" s="90"/>
      <c r="OI725" s="90"/>
      <c r="OJ725" s="90"/>
      <c r="OK725" s="90"/>
      <c r="OL725" s="90"/>
      <c r="OM725" s="90"/>
      <c r="ON725" s="90"/>
      <c r="OO725" s="90"/>
      <c r="OP725" s="90"/>
      <c r="OQ725" s="90"/>
      <c r="OR725" s="90"/>
      <c r="OS725" s="90"/>
      <c r="OT725" s="90"/>
      <c r="OU725" s="90"/>
      <c r="OV725" s="90"/>
      <c r="OW725" s="90"/>
      <c r="OX725" s="90"/>
      <c r="OY725" s="90"/>
      <c r="OZ725" s="90"/>
      <c r="PA725" s="90"/>
      <c r="PB725" s="90"/>
      <c r="PC725" s="90"/>
      <c r="PD725" s="90"/>
      <c r="PE725" s="90"/>
      <c r="PF725" s="90"/>
      <c r="PG725" s="90"/>
      <c r="PH725" s="90"/>
      <c r="PI725" s="90"/>
      <c r="PJ725" s="90"/>
      <c r="PK725" s="90"/>
      <c r="PL725" s="90"/>
      <c r="PM725" s="90"/>
      <c r="PN725" s="90"/>
      <c r="PO725" s="90"/>
      <c r="PP725" s="90"/>
      <c r="PQ725" s="90"/>
      <c r="PR725" s="90"/>
      <c r="PS725" s="90"/>
      <c r="PT725" s="90"/>
      <c r="PU725" s="90"/>
      <c r="PV725" s="90"/>
      <c r="PW725" s="90"/>
      <c r="PX725" s="90"/>
      <c r="PY725" s="90"/>
      <c r="PZ725" s="90"/>
      <c r="QA725" s="90"/>
      <c r="QB725" s="90"/>
      <c r="QC725" s="90"/>
      <c r="QD725" s="90"/>
      <c r="QE725" s="90"/>
      <c r="QF725" s="90"/>
      <c r="QG725" s="90"/>
      <c r="QH725" s="90"/>
      <c r="QI725" s="90"/>
      <c r="QJ725" s="90"/>
      <c r="QK725" s="90"/>
      <c r="QL725" s="90"/>
      <c r="QM725" s="90"/>
      <c r="QN725" s="90"/>
      <c r="QO725" s="90"/>
      <c r="QP725" s="90"/>
      <c r="QQ725" s="90"/>
      <c r="QR725" s="90"/>
      <c r="QS725" s="90"/>
      <c r="QT725" s="90"/>
      <c r="QU725" s="90"/>
      <c r="QV725" s="90"/>
      <c r="QW725" s="90"/>
      <c r="QX725" s="90"/>
      <c r="QY725" s="90"/>
      <c r="QZ725" s="90"/>
      <c r="RA725" s="90"/>
      <c r="RB725" s="90"/>
      <c r="RC725" s="90"/>
      <c r="RD725" s="90"/>
      <c r="RE725" s="90"/>
      <c r="RF725" s="90"/>
      <c r="RG725" s="90"/>
      <c r="RH725" s="90"/>
      <c r="RI725" s="90"/>
      <c r="RJ725" s="90"/>
      <c r="RK725" s="90"/>
      <c r="RL725" s="90"/>
      <c r="RM725" s="90"/>
      <c r="RN725" s="90"/>
      <c r="RO725" s="90"/>
      <c r="RP725" s="90"/>
      <c r="RQ725" s="90"/>
      <c r="RR725" s="90"/>
      <c r="RS725" s="90"/>
      <c r="RT725" s="90"/>
      <c r="RU725" s="90"/>
      <c r="RV725" s="90"/>
      <c r="RW725" s="90"/>
      <c r="RX725" s="90"/>
      <c r="RY725" s="90"/>
      <c r="RZ725" s="90"/>
      <c r="SA725" s="90"/>
      <c r="SB725" s="90"/>
      <c r="SC725" s="90"/>
      <c r="SD725" s="90"/>
      <c r="SE725" s="90"/>
      <c r="SF725" s="90"/>
      <c r="SG725" s="90"/>
      <c r="SH725" s="90"/>
      <c r="SI725" s="90"/>
      <c r="SJ725" s="90"/>
      <c r="SK725" s="90"/>
      <c r="SL725" s="90"/>
      <c r="SM725" s="90"/>
      <c r="SN725" s="90"/>
      <c r="SO725" s="90"/>
      <c r="SP725" s="90"/>
      <c r="SQ725" s="90"/>
      <c r="SR725" s="90"/>
      <c r="SS725" s="90"/>
      <c r="ST725" s="90"/>
      <c r="SU725" s="90"/>
      <c r="SV725" s="90"/>
      <c r="SW725" s="90"/>
      <c r="SX725" s="90"/>
      <c r="SY725" s="90"/>
      <c r="SZ725" s="90"/>
      <c r="TA725" s="90"/>
      <c r="TB725" s="90"/>
      <c r="TC725" s="90"/>
      <c r="TD725" s="90"/>
      <c r="TE725" s="90"/>
      <c r="TF725" s="90"/>
      <c r="TG725" s="90"/>
      <c r="TH725" s="90"/>
      <c r="TI725" s="90"/>
      <c r="TJ725" s="90"/>
      <c r="TK725" s="90"/>
      <c r="TL725" s="90"/>
      <c r="TM725" s="90"/>
      <c r="TN725" s="90"/>
      <c r="TO725" s="90"/>
      <c r="TP725" s="90"/>
      <c r="TQ725" s="90"/>
      <c r="TR725" s="90"/>
      <c r="TS725" s="90"/>
      <c r="TT725" s="90"/>
      <c r="TU725" s="90"/>
      <c r="TV725" s="90"/>
      <c r="TW725" s="90"/>
      <c r="TX725" s="90"/>
      <c r="TY725" s="90"/>
      <c r="TZ725" s="90"/>
      <c r="UA725" s="90"/>
      <c r="UB725" s="90"/>
      <c r="UC725" s="90"/>
      <c r="UD725" s="90"/>
      <c r="UE725" s="90"/>
      <c r="UF725" s="90"/>
      <c r="UG725" s="90"/>
      <c r="UH725" s="90"/>
      <c r="UI725" s="90"/>
      <c r="UJ725" s="90"/>
      <c r="UK725" s="90"/>
      <c r="UL725" s="90"/>
      <c r="UM725" s="90"/>
      <c r="UN725" s="90"/>
      <c r="UO725" s="90"/>
      <c r="UP725" s="90"/>
      <c r="UQ725" s="90"/>
      <c r="UR725" s="90"/>
      <c r="US725" s="90"/>
      <c r="UT725" s="90"/>
      <c r="UU725" s="90"/>
      <c r="UV725" s="90"/>
      <c r="UW725" s="90"/>
      <c r="UX725" s="90"/>
      <c r="UY725" s="90"/>
      <c r="UZ725" s="90"/>
      <c r="VA725" s="90"/>
      <c r="VB725" s="90"/>
      <c r="VC725" s="90"/>
      <c r="VD725" s="90"/>
      <c r="VE725" s="90"/>
      <c r="VF725" s="90"/>
      <c r="VG725" s="90"/>
      <c r="VH725" s="90"/>
      <c r="VI725" s="90"/>
      <c r="VJ725" s="90"/>
      <c r="VK725" s="90"/>
      <c r="VL725" s="90"/>
      <c r="VM725" s="90"/>
      <c r="VN725" s="90"/>
      <c r="VO725" s="90"/>
      <c r="VP725" s="90"/>
      <c r="VQ725" s="90"/>
      <c r="VR725" s="90"/>
      <c r="VS725" s="90"/>
      <c r="VT725" s="90"/>
      <c r="VU725" s="90"/>
      <c r="VV725" s="90"/>
      <c r="VW725" s="90"/>
      <c r="VX725" s="90"/>
      <c r="VY725" s="90"/>
      <c r="VZ725" s="90"/>
      <c r="WA725" s="90"/>
      <c r="WB725" s="90"/>
      <c r="WC725" s="90"/>
      <c r="WD725" s="90"/>
      <c r="WE725" s="90"/>
      <c r="WF725" s="90"/>
      <c r="WG725" s="90"/>
      <c r="WH725" s="90"/>
      <c r="WI725" s="90"/>
      <c r="WJ725" s="90"/>
      <c r="WK725" s="90"/>
      <c r="WL725" s="90"/>
      <c r="WM725" s="90"/>
      <c r="WN725" s="90"/>
      <c r="WO725" s="90"/>
      <c r="WP725" s="90"/>
      <c r="WQ725" s="90"/>
      <c r="WR725" s="90"/>
      <c r="WS725" s="90"/>
      <c r="WT725" s="90"/>
      <c r="WU725" s="90"/>
      <c r="WV725" s="90"/>
      <c r="WW725" s="90"/>
      <c r="WX725" s="90"/>
      <c r="WY725" s="90"/>
      <c r="WZ725" s="90"/>
      <c r="XA725" s="90"/>
      <c r="XB725" s="90"/>
      <c r="XC725" s="90"/>
      <c r="XD725" s="90"/>
      <c r="XE725" s="90"/>
      <c r="XF725" s="90"/>
      <c r="XG725" s="90"/>
      <c r="XH725" s="90"/>
      <c r="XI725" s="90"/>
      <c r="XJ725" s="90"/>
      <c r="XK725" s="90"/>
      <c r="XL725" s="90"/>
      <c r="XM725" s="90"/>
      <c r="XN725" s="90"/>
      <c r="XO725" s="90"/>
      <c r="XP725" s="90"/>
      <c r="XQ725" s="90"/>
      <c r="XR725" s="90"/>
      <c r="XS725" s="90"/>
      <c r="XT725" s="90"/>
      <c r="XU725" s="90"/>
      <c r="XV725" s="90"/>
      <c r="XW725" s="90"/>
      <c r="XX725" s="90"/>
      <c r="XY725" s="90"/>
      <c r="XZ725" s="90"/>
      <c r="YA725" s="90"/>
      <c r="YB725" s="90"/>
      <c r="YC725" s="90"/>
      <c r="YD725" s="90"/>
      <c r="YE725" s="90"/>
      <c r="YF725" s="90"/>
      <c r="YG725" s="90"/>
      <c r="YH725" s="90"/>
      <c r="YI725" s="90"/>
      <c r="YJ725" s="90"/>
      <c r="YK725" s="90"/>
      <c r="YL725" s="90"/>
      <c r="YM725" s="90"/>
      <c r="YN725" s="90"/>
      <c r="YO725" s="90"/>
      <c r="YP725" s="90"/>
      <c r="YQ725" s="90"/>
      <c r="YR725" s="90"/>
      <c r="YS725" s="90"/>
      <c r="YT725" s="90"/>
      <c r="YU725" s="90"/>
      <c r="YV725" s="90"/>
      <c r="YW725" s="90"/>
      <c r="YX725" s="90"/>
      <c r="YY725" s="90"/>
      <c r="YZ725" s="90"/>
      <c r="ZA725" s="90"/>
      <c r="ZB725" s="90"/>
      <c r="ZC725" s="90"/>
      <c r="ZD725" s="90"/>
      <c r="ZE725" s="90"/>
      <c r="ZF725" s="90"/>
      <c r="ZG725" s="90"/>
      <c r="ZH725" s="90"/>
      <c r="ZI725" s="90"/>
      <c r="ZJ725" s="90"/>
      <c r="ZK725" s="90"/>
      <c r="ZL725" s="90"/>
      <c r="ZM725" s="90"/>
      <c r="ZN725" s="90"/>
      <c r="ZO725" s="90"/>
      <c r="ZP725" s="90"/>
      <c r="ZQ725" s="90"/>
      <c r="ZR725" s="90"/>
      <c r="ZS725" s="90"/>
      <c r="ZT725" s="90"/>
      <c r="ZU725" s="90"/>
      <c r="ZV725" s="90"/>
      <c r="ZW725" s="90"/>
      <c r="ZX725" s="90"/>
      <c r="ZY725" s="90"/>
      <c r="ZZ725" s="90"/>
      <c r="AAA725" s="90"/>
      <c r="AAB725" s="90"/>
      <c r="AAC725" s="90"/>
      <c r="AAD725" s="90"/>
      <c r="AAE725" s="90"/>
      <c r="AAF725" s="90"/>
      <c r="AAG725" s="90"/>
      <c r="AAH725" s="90"/>
      <c r="AAI725" s="90"/>
      <c r="AAJ725" s="90"/>
      <c r="AAK725" s="90"/>
      <c r="AAL725" s="90"/>
      <c r="AAM725" s="90"/>
      <c r="AAN725" s="90"/>
      <c r="AAO725" s="90"/>
      <c r="AAP725" s="90"/>
      <c r="AAQ725" s="90"/>
      <c r="AAR725" s="90"/>
      <c r="AAS725" s="90"/>
      <c r="AAT725" s="90"/>
      <c r="AAU725" s="90"/>
      <c r="AAV725" s="90"/>
      <c r="AAW725" s="90"/>
      <c r="AAX725" s="90"/>
      <c r="AAY725" s="90"/>
      <c r="AAZ725" s="90"/>
      <c r="ABA725" s="90"/>
      <c r="ABB725" s="90"/>
      <c r="ABC725" s="90"/>
      <c r="ABD725" s="90"/>
      <c r="ABE725" s="90"/>
      <c r="ABF725" s="90"/>
      <c r="ABG725" s="90"/>
      <c r="ABH725" s="90"/>
      <c r="ABI725" s="90"/>
      <c r="ABJ725" s="90"/>
      <c r="ABK725" s="90"/>
      <c r="ABL725" s="90"/>
      <c r="ABM725" s="90"/>
      <c r="ABN725" s="90"/>
      <c r="ABO725" s="90"/>
      <c r="ABP725" s="90"/>
      <c r="ABQ725" s="90"/>
      <c r="ABR725" s="90"/>
      <c r="ABS725" s="90"/>
      <c r="ABT725" s="90"/>
      <c r="ABU725" s="90"/>
      <c r="ABV725" s="90"/>
      <c r="ABW725" s="90"/>
      <c r="ABX725" s="90"/>
      <c r="ABY725" s="90"/>
      <c r="ABZ725" s="90"/>
      <c r="ACA725" s="90"/>
      <c r="ACB725" s="90"/>
      <c r="ACC725" s="90"/>
      <c r="ACD725" s="90"/>
      <c r="ACE725" s="90"/>
      <c r="ACF725" s="90"/>
      <c r="ACG725" s="90"/>
      <c r="ACH725" s="90"/>
      <c r="ACI725" s="90"/>
      <c r="ACJ725" s="90"/>
      <c r="ACK725" s="90"/>
      <c r="ACL725" s="90"/>
      <c r="ACM725" s="90"/>
      <c r="ACN725" s="90"/>
      <c r="ACO725" s="90"/>
      <c r="ACP725" s="90"/>
      <c r="ACQ725" s="90"/>
      <c r="ACR725" s="90"/>
      <c r="ACS725" s="90"/>
      <c r="ACT725" s="90"/>
      <c r="ACU725" s="90"/>
      <c r="ACV725" s="90"/>
      <c r="ACW725" s="90"/>
      <c r="ACX725" s="90"/>
      <c r="ACY725" s="90"/>
      <c r="ACZ725" s="90"/>
      <c r="ADA725" s="90"/>
      <c r="ADB725" s="90"/>
      <c r="ADC725" s="90"/>
      <c r="ADD725" s="90"/>
      <c r="ADE725" s="90"/>
      <c r="ADF725" s="90"/>
      <c r="ADG725" s="90"/>
      <c r="ADH725" s="90"/>
      <c r="ADI725" s="90"/>
      <c r="ADJ725" s="90"/>
      <c r="ADK725" s="90"/>
      <c r="ADL725" s="90"/>
      <c r="ADM725" s="90"/>
      <c r="ADN725" s="90"/>
      <c r="ADO725" s="90"/>
      <c r="ADP725" s="90"/>
      <c r="ADQ725" s="90"/>
      <c r="ADR725" s="90"/>
      <c r="ADS725" s="90"/>
      <c r="ADT725" s="90"/>
      <c r="ADU725" s="90"/>
      <c r="ADV725" s="90"/>
      <c r="ADW725" s="90"/>
      <c r="ADX725" s="90"/>
      <c r="ADY725" s="90"/>
      <c r="ADZ725" s="90"/>
      <c r="AEA725" s="90"/>
      <c r="AEB725" s="90"/>
      <c r="AEC725" s="90"/>
      <c r="AED725" s="90"/>
      <c r="AEE725" s="90"/>
      <c r="AEF725" s="90"/>
      <c r="AEG725" s="90"/>
      <c r="AEH725" s="90"/>
      <c r="AEI725" s="90"/>
      <c r="AEJ725" s="90"/>
      <c r="AEK725" s="90"/>
      <c r="AEL725" s="90"/>
      <c r="AEM725" s="90"/>
      <c r="AEN725" s="90"/>
      <c r="AEO725" s="90"/>
      <c r="AEP725" s="90"/>
      <c r="AEQ725" s="90"/>
      <c r="AER725" s="90"/>
      <c r="AES725" s="90"/>
      <c r="AET725" s="90"/>
      <c r="AEU725" s="90"/>
      <c r="AEV725" s="90"/>
      <c r="AEW725" s="90"/>
      <c r="AEX725" s="90"/>
      <c r="AEY725" s="90"/>
      <c r="AEZ725" s="90"/>
      <c r="AFA725" s="90"/>
      <c r="AFB725" s="90"/>
      <c r="AFC725" s="90"/>
      <c r="AFD725" s="90"/>
      <c r="AFE725" s="90"/>
      <c r="AFF725" s="90"/>
      <c r="AFG725" s="90"/>
      <c r="AFH725" s="90"/>
      <c r="AFI725" s="90"/>
      <c r="AFJ725" s="90"/>
      <c r="AFK725" s="90"/>
      <c r="AFL725" s="90"/>
      <c r="AFM725" s="90"/>
      <c r="AFN725" s="90"/>
      <c r="AFO725" s="90"/>
      <c r="AFP725" s="90"/>
      <c r="AFQ725" s="90"/>
      <c r="AFR725" s="90"/>
      <c r="AFS725" s="90"/>
      <c r="AFT725" s="90"/>
      <c r="AFU725" s="90"/>
      <c r="AFV725" s="90"/>
      <c r="AFW725" s="90"/>
      <c r="AFX725" s="90"/>
      <c r="AFY725" s="90"/>
      <c r="AFZ725" s="90"/>
      <c r="AGA725" s="90"/>
      <c r="AGB725" s="90"/>
      <c r="AGC725" s="90"/>
      <c r="AGD725" s="90"/>
      <c r="AGE725" s="90"/>
      <c r="AGF725" s="90"/>
      <c r="AGG725" s="90"/>
      <c r="AGH725" s="90"/>
      <c r="AGI725" s="90"/>
      <c r="AGJ725" s="90"/>
      <c r="AGK725" s="90"/>
      <c r="AGL725" s="90"/>
      <c r="AGM725" s="90"/>
      <c r="AGN725" s="90"/>
      <c r="AGO725" s="90"/>
      <c r="AGP725" s="90"/>
      <c r="AGQ725" s="90"/>
      <c r="AGR725" s="90"/>
      <c r="AGS725" s="90"/>
      <c r="AGT725" s="90"/>
      <c r="AGU725" s="90"/>
      <c r="AGV725" s="90"/>
      <c r="AGW725" s="90"/>
      <c r="AGX725" s="90"/>
      <c r="AGY725" s="90"/>
      <c r="AGZ725" s="90"/>
      <c r="AHA725" s="90"/>
      <c r="AHB725" s="90"/>
      <c r="AHC725" s="90"/>
      <c r="AHD725" s="90"/>
      <c r="AHE725" s="90"/>
      <c r="AHF725" s="90"/>
      <c r="AHG725" s="90"/>
      <c r="AHH725" s="90"/>
      <c r="AHI725" s="90"/>
      <c r="AHJ725" s="90"/>
      <c r="AHK725" s="90"/>
      <c r="AHL725" s="90"/>
      <c r="AHM725" s="90"/>
      <c r="AHN725" s="90"/>
      <c r="AHO725" s="90"/>
      <c r="AHP725" s="90"/>
      <c r="AHQ725" s="90"/>
      <c r="AHR725" s="90"/>
      <c r="AHS725" s="90"/>
      <c r="AHT725" s="90"/>
      <c r="AHU725" s="90"/>
      <c r="AHV725" s="90"/>
      <c r="AHW725" s="90"/>
      <c r="AHX725" s="90"/>
      <c r="AHY725" s="90"/>
      <c r="AHZ725" s="90"/>
      <c r="AIA725" s="90"/>
      <c r="AIB725" s="90"/>
      <c r="AIC725" s="90"/>
      <c r="AID725" s="90"/>
      <c r="AIE725" s="90"/>
      <c r="AIF725" s="90"/>
      <c r="AIG725" s="90"/>
      <c r="AIH725" s="90"/>
      <c r="AII725" s="90"/>
      <c r="AIJ725" s="90"/>
      <c r="AIK725" s="90"/>
      <c r="AIL725" s="90"/>
      <c r="AIM725" s="90"/>
      <c r="AIN725" s="90"/>
      <c r="AIO725" s="90"/>
      <c r="AIP725" s="90"/>
      <c r="AIQ725" s="90"/>
      <c r="AIR725" s="90"/>
      <c r="AIS725" s="90"/>
      <c r="AIT725" s="90"/>
      <c r="AIU725" s="90"/>
      <c r="AIV725" s="90"/>
      <c r="AIW725" s="90"/>
      <c r="AIX725" s="90"/>
      <c r="AIY725" s="90"/>
      <c r="AIZ725" s="90"/>
      <c r="AJA725" s="90"/>
      <c r="AJB725" s="90"/>
      <c r="AJC725" s="90"/>
      <c r="AJD725" s="90"/>
      <c r="AJE725" s="90"/>
      <c r="AJF725" s="90"/>
      <c r="AJG725" s="90"/>
      <c r="AJH725" s="90"/>
      <c r="AJI725" s="90"/>
      <c r="AJJ725" s="90"/>
      <c r="AJK725" s="90"/>
      <c r="AJL725" s="90"/>
      <c r="AJM725" s="90"/>
      <c r="AJN725" s="90"/>
      <c r="AJO725" s="90"/>
      <c r="AJP725" s="90"/>
      <c r="AJQ725" s="90"/>
      <c r="AJR725" s="90"/>
      <c r="AJS725" s="90"/>
      <c r="AJT725" s="90"/>
      <c r="AJU725" s="90"/>
      <c r="AJV725" s="90"/>
      <c r="AJW725" s="90"/>
      <c r="AJX725" s="90"/>
      <c r="AJY725" s="90"/>
      <c r="AJZ725" s="90"/>
      <c r="AKA725" s="90"/>
      <c r="AKB725" s="90"/>
      <c r="AKC725" s="90"/>
      <c r="AKD725" s="90"/>
      <c r="AKE725" s="90"/>
      <c r="AKF725" s="90"/>
      <c r="AKG725" s="90"/>
      <c r="AKH725" s="90"/>
      <c r="AKI725" s="90"/>
      <c r="AKJ725" s="90"/>
      <c r="AKK725" s="90"/>
      <c r="AKL725" s="90"/>
      <c r="AKM725" s="90"/>
      <c r="AKN725" s="90"/>
      <c r="AKO725" s="90"/>
      <c r="AKP725" s="90"/>
      <c r="AKQ725" s="90"/>
      <c r="AKR725" s="90"/>
      <c r="AKS725" s="90"/>
      <c r="AKT725" s="90"/>
      <c r="AKU725" s="90"/>
      <c r="AKV725" s="90"/>
      <c r="AKW725" s="90"/>
      <c r="AKX725" s="90"/>
      <c r="AKY725" s="90"/>
      <c r="AKZ725" s="90"/>
      <c r="ALA725" s="90"/>
      <c r="ALB725" s="90"/>
      <c r="ALC725" s="90"/>
      <c r="ALD725" s="90"/>
      <c r="ALE725" s="90"/>
      <c r="ALF725" s="90"/>
      <c r="ALG725" s="90"/>
      <c r="ALH725" s="90"/>
      <c r="ALI725" s="90"/>
      <c r="ALJ725" s="90"/>
      <c r="ALK725" s="90"/>
      <c r="ALL725" s="90"/>
      <c r="ALM725" s="90"/>
      <c r="ALN725" s="90"/>
      <c r="ALO725" s="90"/>
      <c r="ALP725" s="90"/>
      <c r="ALQ725" s="90"/>
      <c r="ALR725" s="90"/>
      <c r="ALS725" s="90"/>
      <c r="ALT725" s="90"/>
      <c r="ALU725" s="90"/>
      <c r="ALV725" s="90"/>
      <c r="ALW725" s="90"/>
      <c r="ALX725" s="90"/>
      <c r="ALY725" s="90"/>
      <c r="ALZ725" s="90"/>
      <c r="AMA725" s="90"/>
      <c r="AMB725" s="90"/>
      <c r="AMC725" s="90"/>
      <c r="AMD725" s="90"/>
      <c r="AME725" s="90"/>
      <c r="AMF725" s="90"/>
      <c r="AMG725" s="90"/>
      <c r="AMH725" s="90"/>
    </row>
    <row r="726" spans="1:1022" ht="74.099999999999994" customHeight="1">
      <c r="A726" s="536"/>
      <c r="B726" s="530"/>
      <c r="C726" s="367"/>
      <c r="D726" s="530"/>
      <c r="E726" s="530"/>
      <c r="F726" s="427"/>
      <c r="G726" s="530"/>
      <c r="H726" s="537"/>
      <c r="I726" s="538"/>
      <c r="J726" s="210" t="s">
        <v>735</v>
      </c>
      <c r="K726" s="212"/>
      <c r="L726" s="538"/>
      <c r="M726" s="538"/>
      <c r="N726" s="540"/>
      <c r="O726" s="369"/>
      <c r="P726" s="391"/>
      <c r="Q726" s="385"/>
      <c r="R726" s="393"/>
      <c r="S726" s="394"/>
      <c r="T726" s="385"/>
      <c r="U726" s="404"/>
      <c r="V726" s="210" t="s">
        <v>112</v>
      </c>
      <c r="W726" s="116"/>
      <c r="X726" s="117"/>
      <c r="Y726" s="118"/>
      <c r="Z726" s="116"/>
      <c r="AA726" s="120" t="str">
        <f t="shared" si="943"/>
        <v/>
      </c>
      <c r="AB726" s="121"/>
      <c r="AC726" s="121"/>
      <c r="AD726" s="122" t="str">
        <f t="shared" si="941"/>
        <v/>
      </c>
      <c r="AE726" s="121"/>
      <c r="AF726" s="121"/>
      <c r="AG726" s="121"/>
      <c r="AH726" s="123" t="str">
        <f>IFERROR(IF(AND(AA725="Probabilidad",AA726="Probabilidad"),(AI725-(+AI725*AD726)),IF(AND(AA726="Probabilidad",AA725="Impacto"),(AI725-(+AI725*AD726)),IF(AA726="Impacto",AI725,""))),"")</f>
        <v/>
      </c>
      <c r="AI726" s="122" t="str">
        <f t="shared" si="942"/>
        <v/>
      </c>
      <c r="AJ726" s="387"/>
      <c r="AK726" s="539"/>
      <c r="AL726" s="211" t="str">
        <f t="shared" si="989"/>
        <v/>
      </c>
      <c r="AM726" s="389"/>
      <c r="AN726" s="388"/>
      <c r="AO726" s="384"/>
      <c r="AP726" s="367"/>
      <c r="AQ726" s="120" t="s">
        <v>118</v>
      </c>
      <c r="AR726" s="119"/>
      <c r="AS726" s="119"/>
      <c r="AT726" s="126"/>
      <c r="AU726" s="127"/>
      <c r="AV726" s="371"/>
      <c r="AW726" s="142" t="s">
        <v>112</v>
      </c>
      <c r="AX726" s="128"/>
      <c r="AY726" s="129"/>
      <c r="AZ726" s="130"/>
      <c r="BA726" s="143" t="s">
        <v>118</v>
      </c>
      <c r="BB726" s="128"/>
      <c r="BC726" s="128"/>
      <c r="BD726" s="128"/>
      <c r="BE726" s="373"/>
      <c r="BF726" s="374"/>
      <c r="BG726" s="374"/>
      <c r="BH726" s="131"/>
    </row>
    <row r="727" spans="1:1022" ht="45" customHeight="1">
      <c r="A727" s="536"/>
      <c r="B727" s="530"/>
      <c r="C727" s="367"/>
      <c r="D727" s="530"/>
      <c r="E727" s="530"/>
      <c r="F727" s="427"/>
      <c r="G727" s="530"/>
      <c r="H727" s="537"/>
      <c r="I727" s="538"/>
      <c r="J727" s="210" t="s">
        <v>741</v>
      </c>
      <c r="K727" s="212"/>
      <c r="L727" s="538"/>
      <c r="M727" s="538"/>
      <c r="N727" s="540"/>
      <c r="O727" s="369"/>
      <c r="P727" s="391"/>
      <c r="Q727" s="385"/>
      <c r="R727" s="393"/>
      <c r="S727" s="394"/>
      <c r="T727" s="385"/>
      <c r="U727" s="404"/>
      <c r="V727" s="210" t="s">
        <v>124</v>
      </c>
      <c r="W727" s="116"/>
      <c r="X727" s="117"/>
      <c r="Y727" s="118"/>
      <c r="Z727" s="116"/>
      <c r="AA727" s="120" t="str">
        <f t="shared" si="943"/>
        <v/>
      </c>
      <c r="AB727" s="121"/>
      <c r="AC727" s="121"/>
      <c r="AD727" s="122" t="str">
        <f t="shared" si="941"/>
        <v/>
      </c>
      <c r="AE727" s="121"/>
      <c r="AF727" s="121"/>
      <c r="AG727" s="121"/>
      <c r="AH727" s="123" t="str">
        <f t="shared" ref="AH727:AH731" si="999">IFERROR(IF(AND(AA726="Probabilidad",AA727="Probabilidad"),(AI726-(+AI726*AD727)),IF(AND(AA727="Probabilidad",AA726="Impacto"),(AI726-(+AI726*AD727)),IF(AA727="Impacto",AI726,""))),"")</f>
        <v/>
      </c>
      <c r="AI727" s="122" t="str">
        <f t="shared" si="942"/>
        <v/>
      </c>
      <c r="AJ727" s="387"/>
      <c r="AK727" s="539"/>
      <c r="AL727" s="211" t="str">
        <f t="shared" si="989"/>
        <v/>
      </c>
      <c r="AM727" s="389"/>
      <c r="AN727" s="388"/>
      <c r="AO727" s="384"/>
      <c r="AP727" s="367"/>
      <c r="AQ727" s="120" t="s">
        <v>128</v>
      </c>
      <c r="AR727" s="119"/>
      <c r="AS727" s="119"/>
      <c r="AT727" s="126"/>
      <c r="AU727" s="127"/>
      <c r="AV727" s="371"/>
      <c r="AW727" s="142" t="s">
        <v>124</v>
      </c>
      <c r="AX727" s="128"/>
      <c r="AY727" s="129"/>
      <c r="AZ727" s="130"/>
      <c r="BA727" s="143" t="s">
        <v>128</v>
      </c>
      <c r="BB727" s="128"/>
      <c r="BC727" s="128"/>
      <c r="BD727" s="128"/>
      <c r="BE727" s="373"/>
      <c r="BF727" s="374"/>
      <c r="BG727" s="374"/>
      <c r="BH727" s="131"/>
    </row>
    <row r="728" spans="1:1022" ht="30" customHeight="1">
      <c r="A728" s="536"/>
      <c r="B728" s="530"/>
      <c r="C728" s="367"/>
      <c r="D728" s="530"/>
      <c r="E728" s="530"/>
      <c r="F728" s="427"/>
      <c r="G728" s="530"/>
      <c r="H728" s="537"/>
      <c r="I728" s="538"/>
      <c r="J728" s="210" t="s">
        <v>749</v>
      </c>
      <c r="K728" s="212"/>
      <c r="L728" s="538"/>
      <c r="M728" s="538"/>
      <c r="N728" s="540"/>
      <c r="O728" s="369"/>
      <c r="P728" s="391"/>
      <c r="Q728" s="385"/>
      <c r="R728" s="393"/>
      <c r="S728" s="394"/>
      <c r="T728" s="385"/>
      <c r="U728" s="404"/>
      <c r="V728" s="210" t="s">
        <v>131</v>
      </c>
      <c r="W728" s="116"/>
      <c r="X728" s="117"/>
      <c r="Y728" s="118"/>
      <c r="Z728" s="116"/>
      <c r="AA728" s="120" t="str">
        <f t="shared" si="943"/>
        <v/>
      </c>
      <c r="AB728" s="121"/>
      <c r="AC728" s="121"/>
      <c r="AD728" s="122" t="str">
        <f t="shared" si="941"/>
        <v/>
      </c>
      <c r="AE728" s="121"/>
      <c r="AF728" s="121"/>
      <c r="AG728" s="121"/>
      <c r="AH728" s="123" t="str">
        <f t="shared" si="999"/>
        <v/>
      </c>
      <c r="AI728" s="122" t="str">
        <f t="shared" si="942"/>
        <v/>
      </c>
      <c r="AJ728" s="387"/>
      <c r="AK728" s="539"/>
      <c r="AL728" s="211" t="str">
        <f t="shared" si="989"/>
        <v/>
      </c>
      <c r="AM728" s="389"/>
      <c r="AN728" s="388"/>
      <c r="AO728" s="384"/>
      <c r="AP728" s="367"/>
      <c r="AQ728" s="120" t="s">
        <v>136</v>
      </c>
      <c r="AR728" s="119"/>
      <c r="AS728" s="119"/>
      <c r="AT728" s="126"/>
      <c r="AU728" s="127"/>
      <c r="AV728" s="371"/>
      <c r="AW728" s="142" t="s">
        <v>131</v>
      </c>
      <c r="AX728" s="128"/>
      <c r="AY728" s="129"/>
      <c r="AZ728" s="130"/>
      <c r="BA728" s="143" t="s">
        <v>136</v>
      </c>
      <c r="BB728" s="128"/>
      <c r="BC728" s="128"/>
      <c r="BD728" s="128"/>
      <c r="BE728" s="373"/>
      <c r="BF728" s="374"/>
      <c r="BG728" s="374"/>
      <c r="BH728" s="131"/>
    </row>
    <row r="729" spans="1:1022" ht="18.95" customHeight="1">
      <c r="A729" s="536"/>
      <c r="B729" s="530"/>
      <c r="C729" s="367"/>
      <c r="D729" s="530"/>
      <c r="E729" s="530"/>
      <c r="F729" s="427"/>
      <c r="G729" s="530"/>
      <c r="H729" s="537"/>
      <c r="I729" s="538"/>
      <c r="J729" s="210" t="s">
        <v>756</v>
      </c>
      <c r="K729" s="212"/>
      <c r="L729" s="538"/>
      <c r="M729" s="538"/>
      <c r="N729" s="540"/>
      <c r="O729" s="369"/>
      <c r="P729" s="391"/>
      <c r="Q729" s="385"/>
      <c r="R729" s="393"/>
      <c r="S729" s="394"/>
      <c r="T729" s="385"/>
      <c r="U729" s="404"/>
      <c r="V729" s="210" t="s">
        <v>139</v>
      </c>
      <c r="W729" s="116"/>
      <c r="X729" s="117"/>
      <c r="Y729" s="118"/>
      <c r="Z729" s="116"/>
      <c r="AA729" s="120" t="str">
        <f t="shared" si="943"/>
        <v/>
      </c>
      <c r="AB729" s="121"/>
      <c r="AC729" s="121"/>
      <c r="AD729" s="122" t="str">
        <f t="shared" si="941"/>
        <v/>
      </c>
      <c r="AE729" s="121"/>
      <c r="AF729" s="121"/>
      <c r="AG729" s="121"/>
      <c r="AH729" s="123" t="str">
        <f t="shared" si="999"/>
        <v/>
      </c>
      <c r="AI729" s="122" t="str">
        <f t="shared" si="942"/>
        <v/>
      </c>
      <c r="AJ729" s="387"/>
      <c r="AK729" s="539"/>
      <c r="AL729" s="211" t="str">
        <f t="shared" si="989"/>
        <v/>
      </c>
      <c r="AM729" s="389"/>
      <c r="AN729" s="388"/>
      <c r="AO729" s="384"/>
      <c r="AP729" s="367"/>
      <c r="AQ729" s="120" t="s">
        <v>145</v>
      </c>
      <c r="AR729" s="119"/>
      <c r="AS729" s="119"/>
      <c r="AT729" s="126"/>
      <c r="AU729" s="127"/>
      <c r="AV729" s="371"/>
      <c r="AW729" s="142" t="s">
        <v>139</v>
      </c>
      <c r="AX729" s="128"/>
      <c r="AY729" s="129"/>
      <c r="AZ729" s="130"/>
      <c r="BA729" s="143" t="s">
        <v>145</v>
      </c>
      <c r="BB729" s="128"/>
      <c r="BC729" s="128"/>
      <c r="BD729" s="128"/>
      <c r="BE729" s="373"/>
      <c r="BF729" s="374"/>
      <c r="BG729" s="374"/>
      <c r="BH729" s="131"/>
    </row>
    <row r="730" spans="1:1022" ht="18.95" customHeight="1">
      <c r="A730" s="536"/>
      <c r="B730" s="530"/>
      <c r="C730" s="367"/>
      <c r="D730" s="530"/>
      <c r="E730" s="530"/>
      <c r="F730" s="427"/>
      <c r="G730" s="530"/>
      <c r="H730" s="537"/>
      <c r="I730" s="538"/>
      <c r="J730" s="210" t="s">
        <v>757</v>
      </c>
      <c r="K730" s="212"/>
      <c r="L730" s="538"/>
      <c r="M730" s="538"/>
      <c r="N730" s="540"/>
      <c r="O730" s="369"/>
      <c r="P730" s="391"/>
      <c r="Q730" s="385"/>
      <c r="R730" s="393"/>
      <c r="S730" s="394"/>
      <c r="T730" s="385"/>
      <c r="U730" s="404"/>
      <c r="V730" s="210" t="s">
        <v>150</v>
      </c>
      <c r="W730" s="116"/>
      <c r="X730" s="117"/>
      <c r="Y730" s="118"/>
      <c r="Z730" s="116"/>
      <c r="AA730" s="120" t="str">
        <f t="shared" si="943"/>
        <v/>
      </c>
      <c r="AB730" s="121"/>
      <c r="AC730" s="121"/>
      <c r="AD730" s="122" t="str">
        <f t="shared" si="941"/>
        <v/>
      </c>
      <c r="AE730" s="121"/>
      <c r="AF730" s="121"/>
      <c r="AG730" s="121"/>
      <c r="AH730" s="123" t="str">
        <f t="shared" si="999"/>
        <v/>
      </c>
      <c r="AI730" s="122" t="str">
        <f t="shared" si="942"/>
        <v/>
      </c>
      <c r="AJ730" s="387"/>
      <c r="AK730" s="539"/>
      <c r="AL730" s="211" t="str">
        <f t="shared" si="989"/>
        <v/>
      </c>
      <c r="AM730" s="389"/>
      <c r="AN730" s="388"/>
      <c r="AO730" s="384"/>
      <c r="AP730" s="367"/>
      <c r="AQ730" s="120" t="s">
        <v>155</v>
      </c>
      <c r="AR730" s="119"/>
      <c r="AS730" s="119"/>
      <c r="AT730" s="126"/>
      <c r="AU730" s="127"/>
      <c r="AV730" s="371"/>
      <c r="AW730" s="142" t="s">
        <v>150</v>
      </c>
      <c r="AX730" s="128"/>
      <c r="AY730" s="129"/>
      <c r="AZ730" s="130"/>
      <c r="BA730" s="143" t="s">
        <v>155</v>
      </c>
      <c r="BB730" s="128"/>
      <c r="BC730" s="128"/>
      <c r="BD730" s="128"/>
      <c r="BE730" s="373"/>
      <c r="BF730" s="374"/>
      <c r="BG730" s="374"/>
      <c r="BH730" s="131"/>
    </row>
    <row r="731" spans="1:1022" ht="23.1" customHeight="1">
      <c r="A731" s="536"/>
      <c r="B731" s="530"/>
      <c r="C731" s="367"/>
      <c r="D731" s="530"/>
      <c r="E731" s="530"/>
      <c r="F731" s="427"/>
      <c r="G731" s="530"/>
      <c r="H731" s="537"/>
      <c r="I731" s="538"/>
      <c r="J731" s="210" t="s">
        <v>758</v>
      </c>
      <c r="K731" s="212"/>
      <c r="L731" s="538"/>
      <c r="M731" s="538"/>
      <c r="N731" s="540"/>
      <c r="O731" s="369"/>
      <c r="P731" s="392"/>
      <c r="Q731" s="385"/>
      <c r="R731" s="393"/>
      <c r="S731" s="394"/>
      <c r="T731" s="385"/>
      <c r="U731" s="405"/>
      <c r="V731" s="210" t="s">
        <v>161</v>
      </c>
      <c r="W731" s="116"/>
      <c r="X731" s="117"/>
      <c r="Y731" s="118"/>
      <c r="Z731" s="116"/>
      <c r="AA731" s="120" t="str">
        <f t="shared" si="943"/>
        <v/>
      </c>
      <c r="AB731" s="121"/>
      <c r="AC731" s="121"/>
      <c r="AD731" s="122" t="str">
        <f t="shared" si="941"/>
        <v/>
      </c>
      <c r="AE731" s="121"/>
      <c r="AF731" s="121"/>
      <c r="AG731" s="121"/>
      <c r="AH731" s="123" t="str">
        <f t="shared" si="999"/>
        <v/>
      </c>
      <c r="AI731" s="122" t="str">
        <f t="shared" si="942"/>
        <v/>
      </c>
      <c r="AJ731" s="387"/>
      <c r="AK731" s="539"/>
      <c r="AL731" s="211" t="str">
        <f t="shared" si="989"/>
        <v/>
      </c>
      <c r="AM731" s="389"/>
      <c r="AN731" s="388"/>
      <c r="AO731" s="384"/>
      <c r="AP731" s="367"/>
      <c r="AQ731" s="120" t="s">
        <v>162</v>
      </c>
      <c r="AR731" s="119"/>
      <c r="AS731" s="119"/>
      <c r="AT731" s="126"/>
      <c r="AU731" s="127"/>
      <c r="AV731" s="372"/>
      <c r="AW731" s="142" t="s">
        <v>161</v>
      </c>
      <c r="AX731" s="128"/>
      <c r="AY731" s="129"/>
      <c r="AZ731" s="130"/>
      <c r="BA731" s="143" t="s">
        <v>162</v>
      </c>
      <c r="BB731" s="128"/>
      <c r="BC731" s="128"/>
      <c r="BD731" s="128"/>
      <c r="BE731" s="373"/>
      <c r="BF731" s="374"/>
      <c r="BG731" s="374"/>
      <c r="BH731" s="131"/>
    </row>
    <row r="732" spans="1:1022" s="144" customFormat="1" ht="69.95" customHeight="1">
      <c r="A732" s="536"/>
      <c r="B732" s="530"/>
      <c r="C732" s="367"/>
      <c r="D732" s="530"/>
      <c r="E732" s="530"/>
      <c r="F732" s="427"/>
      <c r="G732" s="530"/>
      <c r="H732" s="537" t="str">
        <f>IF(B732="Seguridad_Información","Posibilidad de "&amp;C732&amp;"con "&amp;M732&amp;" "&amp;"por"&amp;" "&amp;I732&amp;" "&amp;"debido a"&amp;" "&amp;L732,"Posibilidad de"&amp;" "&amp;M732&amp;" "&amp;"por"&amp;" "&amp;I732&amp;" debido a"&amp;" "&amp;L732)</f>
        <v xml:space="preserve">Posibilidad de  por  debido a </v>
      </c>
      <c r="I732" s="538"/>
      <c r="J732" s="210" t="s">
        <v>717</v>
      </c>
      <c r="K732" s="212"/>
      <c r="L732" s="538"/>
      <c r="M732" s="538"/>
      <c r="N732" s="540"/>
      <c r="O732" s="369"/>
      <c r="P732" s="390" t="str">
        <f>IF(OR($O732=[3]Tabla_Probabilidad!$D$30,$O732=[3]Tabla_Probabilidad!$D$32,$O732=[3]Tabla_Probabilidad!$J$32),"Muy Baja",IF(OR($O732=[3]Tabla_Probabilidad!$E$30,$O732=[3]Tabla_Probabilidad!$E$32,$O732=[3]Tabla_Probabilidad!$K$32),"Baja",IF(OR($O732=[3]Tabla_Probabilidad!$F$30,$O732=[3]Tabla_Probabilidad!$F$32,$O732=[3]Tabla_Probabilidad!$L$32),"Media",IF(OR($O732=[3]Tabla_Probabilidad!$G$30,$O732=[3]Tabla_Probabilidad!$G$32,$O732=[3]Tabla_Probabilidad!$M$32),"Alta",IF(OR($O732=[3]Tabla_Probabilidad!$H$30,$O732=[3]Tabla_Probabilidad!$H$32,$O732=[3]Tabla_Probabilidad!$N$32),"Muy Alta","")))))</f>
        <v/>
      </c>
      <c r="Q732" s="385" t="str">
        <f t="shared" ref="Q732" si="1000">IF(P732="","",IF(P732="Muy Baja",0.2,IF(P732="Baja",0.4,IF(P732="Media",0.6,IF(P732="Alta",0.8,IF(P732="Muy Alta",1,))))))</f>
        <v/>
      </c>
      <c r="R732" s="393"/>
      <c r="S732" s="394" t="str">
        <f>IF(OR($R732=[3]Tabla_Impacto!$D$24,$R732=[3]Tabla_Impacto!$D$27,$R732=[3]Tabla_Impacto!$J$24,$R732=[3]Tabla_Impacto!$P$26,$R732=[3]Tabla_Impacto!$V$26,$R732=[3]Tabla_Impacto!$AB$26),"Leve",IF(OR($R732=[3]Tabla_Impacto!$E$24,$R732=[3]Tabla_Impacto!$E$27,$R732=[3]Tabla_Impacto!$K$24,$R732=[3]Tabla_Impacto!$Q$26,$R732=[3]Tabla_Impacto!$W$26,$R732=[3]Tabla_Impacto!$AC$26),"Menor",IF(OR($R732=[3]Tabla_Impacto!$F$24,$R732=[3]Tabla_Impacto!$F$27,$R732=[3]Tabla_Impacto!$L$24,$R732=[3]Tabla_Impacto!$R$26,$R732=[3]Tabla_Impacto!$X$26,$R732=[3]Tabla_Impacto!$AD$26),"Moderado",IF(OR($R732=[3]Tabla_Impacto!$G$24,$R732=[3]Tabla_Impacto!$G$27,$R732=[3]Tabla_Impacto!$M$24,$R732=[3]Tabla_Impacto!$S$26,$R732=[3]Tabla_Impacto!$Y$26,$R732=[3]Tabla_Impacto!$AE$26),"Mayor",IF(OR($R732=[3]Tabla_Impacto!$H$24,$R732=[3]Tabla_Impacto!$H$27,$R732=[3]Tabla_Impacto!$N$24,$R732=[3]Tabla_Impacto!$T$26,$R732=[3]Tabla_Impacto!$Z$26,$R732=[3]Tabla_Impacto!$AF$26),"Catastrófico","")))))</f>
        <v/>
      </c>
      <c r="T732" s="385" t="str">
        <f t="shared" ref="T732" si="1001">IF(S732="","",IF(S732="Leve",0.2,IF(S732="Menor",0.4,IF(S732="Moderado",0.6,IF(S732="Mayor",0.8,IF(S732="Catastrófico",1,))))))</f>
        <v/>
      </c>
      <c r="U732" s="386" t="str">
        <f t="shared" ref="U732" si="1002">IF(OR(AND(P732="Muy Baja",S732="Leve"),AND(P732="Muy Baja",S732="Menor"),AND(P732="Baja",S732="Leve")),"Bajo",IF(OR(AND(P732="Muy baja",S732="Moderado"),AND(P732="Baja",S732="Menor"),AND(P732="Baja",S732="Moderado"),AND(P732="Media",S732="Leve"),AND(P732="Media",S732="Menor"),AND(P732="Media",S732="Moderado"),AND(P732="Alta",S732="Leve"),AND(P732="Alta",S732="Menor")),"Moderado",IF(OR(AND(P732="Muy Baja",S732="Mayor"),AND(P732="Baja",S732="Mayor"),AND(P732="Media",S732="Mayor"),AND(P732="Alta",S732="Moderado"),AND(P732="Alta",S732="Mayor"),AND(P732="Muy Alta",S732="Leve"),AND(P732="Muy Alta",S732="Menor"),AND(P732="Muy Alta",S732="Moderado"),AND(P732="Muy Alta",S732="Mayor")),"Alto",IF(OR(AND(P732="Muy Baja",S732="Catastrófico"),AND(P732="Baja",S732="Catastrófico"),AND(P732="Media",S732="Catastrófico"),AND(P732="Alta",S732="Catastrófico"),AND(P732="Muy Alta",S732="Catastrófico")),"Extremo",""))))</f>
        <v/>
      </c>
      <c r="V732" s="210" t="s">
        <v>91</v>
      </c>
      <c r="W732" s="116"/>
      <c r="X732" s="117"/>
      <c r="Y732" s="118"/>
      <c r="Z732" s="116"/>
      <c r="AA732" s="120" t="str">
        <f t="shared" si="943"/>
        <v/>
      </c>
      <c r="AB732" s="121"/>
      <c r="AC732" s="121"/>
      <c r="AD732" s="122" t="str">
        <f t="shared" si="941"/>
        <v/>
      </c>
      <c r="AE732" s="121"/>
      <c r="AF732" s="121"/>
      <c r="AG732" s="121"/>
      <c r="AH732" s="123" t="str">
        <f>IFERROR(IF(AA732="Probabilidad",(Q732-(+Q732*AD732)),IF(AA732="Impacto",Q732,"")),"")</f>
        <v/>
      </c>
      <c r="AI732" s="122" t="str">
        <f t="shared" si="942"/>
        <v/>
      </c>
      <c r="AJ732" s="387" t="str">
        <f t="shared" ref="AJ732" si="1003">IFERROR(IF(AK732="","",IF(AK732&lt;=0.2,"Muy Baja",IF(AK732&lt;=0.4,"Baja",IF(AK732&lt;=0.6,"Media",IF(AK732&lt;=0.8,"Alta","Muy Alta"))))),"")</f>
        <v/>
      </c>
      <c r="AK732" s="539" t="str">
        <f t="shared" ref="AK732" si="1004">IFERROR(LOOKUP(MAX(AI732:AI738)+1,(AI732:AI738)),"")</f>
        <v/>
      </c>
      <c r="AL732" s="211" t="str">
        <f>IFERROR(IF(AA732="Impacto",(T732-(+T732*AD732)),IF(AA732="Probabilidad",T732,"")),"")</f>
        <v/>
      </c>
      <c r="AM732" s="389" t="str">
        <f t="shared" ref="AM732" si="1005">IFERROR(IF(AN732="","",IF(AN732&lt;=0.2,"Leve",IF(AN732&lt;=0.4,"Menor",IF(AN732&lt;=0.6,"Moderado",IF(AN732&lt;=0.8,"Mayor","Catastrófico"))))),"")</f>
        <v/>
      </c>
      <c r="AN732" s="388" t="str">
        <f t="shared" ref="AN732" si="1006">IFERROR(LOOKUP(MAX(AL732:AL738)+1,(AL732:AL738)),"")</f>
        <v/>
      </c>
      <c r="AO732" s="384" t="str">
        <f t="shared" ref="AO732" si="1007">IFERROR(IF(OR(AND(AJ732="Muy Baja",AM732="Leve"),AND(AJ732="Muy Baja",AM732="Menor"),AND(AJ732="Baja",AM732="Leve")),"Bajo",IF(OR(AND(AJ732="Muy baja",AM732="Moderado"),AND(AJ732="Baja",AM732="Menor"),AND(AJ732="Baja",AM732="Moderado"),AND(AJ732="Media",AM732="Leve"),AND(AJ732="Media",AM732="Menor"),AND(AJ732="Media",AM732="Moderado"),AND(AJ732="Alta",AM732="Leve"),AND(AJ732="Alta",AM732="Menor")),"Moderado",IF(OR(AND(AJ732="Muy Baja",AM732="Mayor"),AND(AJ732="Baja",AM732="Mayor"),AND(AJ732="Media",AM732="Mayor"),AND(AJ732="Alta",AM732="Moderado"),AND(AJ732="Alta",AM732="Mayor"),AND(AJ732="Muy Alta",AM732="Leve"),AND(AJ732="Muy Alta",AM732="Menor"),AND(AJ732="Muy Alta",AM732="Moderado"),AND(AJ732="Muy Alta",AM732="Mayor")),"Alto",IF(OR(AND(AJ732="Muy Baja",AM732="Catastrófico"),AND(AJ732="Baja",AM732="Catastrófico"),AND(AJ732="Media",AM732="Catastrófico"),AND(AJ732="Alta",AM732="Catastrófico"),AND(AJ732="Muy Alta",AM732="Catastrófico")),"Extremo","")))),"")</f>
        <v/>
      </c>
      <c r="AP732" s="367"/>
      <c r="AQ732" s="120" t="s">
        <v>105</v>
      </c>
      <c r="AR732" s="119"/>
      <c r="AS732" s="119"/>
      <c r="AT732" s="126"/>
      <c r="AU732" s="127"/>
      <c r="AV732" s="370"/>
      <c r="AW732" s="142" t="s">
        <v>91</v>
      </c>
      <c r="AX732" s="128"/>
      <c r="AY732" s="129"/>
      <c r="AZ732" s="130"/>
      <c r="BA732" s="143" t="s">
        <v>105</v>
      </c>
      <c r="BB732" s="128"/>
      <c r="BC732" s="128"/>
      <c r="BD732" s="128"/>
      <c r="BE732" s="373"/>
      <c r="BF732" s="374"/>
      <c r="BG732" s="374"/>
      <c r="BH732" s="131"/>
      <c r="BI732" s="90"/>
      <c r="BJ732" s="90"/>
      <c r="BK732" s="90"/>
      <c r="BL732" s="90"/>
      <c r="BM732" s="90"/>
      <c r="BN732" s="90"/>
      <c r="BO732" s="90"/>
      <c r="BP732" s="90"/>
      <c r="BQ732" s="90"/>
      <c r="BR732" s="90"/>
      <c r="BS732" s="90"/>
      <c r="BT732" s="90"/>
      <c r="BU732" s="90"/>
      <c r="BV732" s="90"/>
      <c r="BW732" s="90"/>
      <c r="BX732" s="90"/>
      <c r="BY732" s="90"/>
      <c r="BZ732" s="90"/>
      <c r="CA732" s="90"/>
      <c r="CB732" s="90"/>
      <c r="CC732" s="90"/>
      <c r="CD732" s="90"/>
      <c r="CE732" s="90"/>
      <c r="CF732" s="90"/>
      <c r="CG732" s="90"/>
      <c r="CH732" s="90"/>
      <c r="CI732" s="90"/>
      <c r="CJ732" s="90"/>
      <c r="CK732" s="90"/>
      <c r="CL732" s="90"/>
      <c r="CM732" s="90"/>
      <c r="CN732" s="90"/>
      <c r="CO732" s="90"/>
      <c r="CP732" s="90"/>
      <c r="CQ732" s="90"/>
      <c r="CR732" s="90"/>
      <c r="CS732" s="90"/>
      <c r="CT732" s="90"/>
      <c r="CU732" s="90"/>
      <c r="CV732" s="90"/>
      <c r="CW732" s="90"/>
      <c r="CX732" s="90"/>
      <c r="CY732" s="90"/>
      <c r="CZ732" s="90"/>
      <c r="DA732" s="90"/>
      <c r="DB732" s="90"/>
      <c r="DC732" s="90"/>
      <c r="DD732" s="90"/>
      <c r="DE732" s="90"/>
      <c r="DF732" s="90"/>
      <c r="DG732" s="90"/>
      <c r="DH732" s="90"/>
      <c r="DI732" s="90"/>
      <c r="DJ732" s="90"/>
      <c r="DK732" s="90"/>
      <c r="DL732" s="90"/>
      <c r="DM732" s="90"/>
      <c r="DN732" s="90"/>
      <c r="DO732" s="90"/>
      <c r="DP732" s="90"/>
      <c r="DQ732" s="90"/>
      <c r="DR732" s="90"/>
      <c r="DS732" s="90"/>
      <c r="DT732" s="90"/>
      <c r="DU732" s="90"/>
      <c r="DV732" s="90"/>
      <c r="DW732" s="90"/>
      <c r="DX732" s="90"/>
      <c r="DY732" s="90"/>
      <c r="DZ732" s="90"/>
      <c r="EA732" s="90"/>
      <c r="EB732" s="90"/>
      <c r="EC732" s="90"/>
      <c r="ED732" s="90"/>
      <c r="EE732" s="90"/>
      <c r="EF732" s="90"/>
      <c r="EG732" s="90"/>
      <c r="EH732" s="90"/>
      <c r="EI732" s="90"/>
      <c r="EJ732" s="90"/>
      <c r="EK732" s="90"/>
      <c r="EL732" s="90"/>
      <c r="EM732" s="90"/>
      <c r="EN732" s="90"/>
      <c r="EO732" s="90"/>
      <c r="EP732" s="90"/>
      <c r="EQ732" s="90"/>
      <c r="ER732" s="90"/>
      <c r="ES732" s="90"/>
      <c r="ET732" s="90"/>
      <c r="EU732" s="90"/>
      <c r="EV732" s="90"/>
      <c r="EW732" s="90"/>
      <c r="EX732" s="90"/>
      <c r="EY732" s="90"/>
      <c r="EZ732" s="90"/>
      <c r="FA732" s="90"/>
      <c r="FB732" s="90"/>
      <c r="FC732" s="90"/>
      <c r="FD732" s="90"/>
      <c r="FE732" s="90"/>
      <c r="FF732" s="90"/>
      <c r="FG732" s="90"/>
      <c r="FH732" s="90"/>
      <c r="FI732" s="90"/>
      <c r="FJ732" s="90"/>
      <c r="FK732" s="90"/>
      <c r="FL732" s="90"/>
      <c r="FM732" s="90"/>
      <c r="FN732" s="90"/>
      <c r="FO732" s="90"/>
      <c r="FP732" s="90"/>
      <c r="FQ732" s="90"/>
      <c r="FR732" s="90"/>
      <c r="FS732" s="90"/>
      <c r="FT732" s="90"/>
      <c r="FU732" s="90"/>
      <c r="FV732" s="90"/>
      <c r="FW732" s="90"/>
      <c r="FX732" s="90"/>
      <c r="FY732" s="90"/>
      <c r="FZ732" s="90"/>
      <c r="GA732" s="90"/>
      <c r="GB732" s="90"/>
      <c r="GC732" s="90"/>
      <c r="GD732" s="90"/>
      <c r="GE732" s="90"/>
      <c r="GF732" s="90"/>
      <c r="GG732" s="90"/>
      <c r="GH732" s="90"/>
      <c r="GI732" s="90"/>
      <c r="GJ732" s="90"/>
      <c r="GK732" s="90"/>
      <c r="GL732" s="90"/>
      <c r="GM732" s="90"/>
      <c r="GN732" s="90"/>
      <c r="GO732" s="90"/>
      <c r="GP732" s="90"/>
      <c r="GQ732" s="90"/>
      <c r="GR732" s="90"/>
      <c r="GS732" s="90"/>
      <c r="GT732" s="90"/>
      <c r="GU732" s="90"/>
      <c r="GV732" s="90"/>
      <c r="GW732" s="90"/>
      <c r="GX732" s="90"/>
      <c r="GY732" s="90"/>
      <c r="GZ732" s="90"/>
      <c r="HA732" s="90"/>
      <c r="HB732" s="90"/>
      <c r="HC732" s="90"/>
      <c r="HD732" s="90"/>
      <c r="HE732" s="90"/>
      <c r="HF732" s="90"/>
      <c r="HG732" s="90"/>
      <c r="HH732" s="90"/>
      <c r="HI732" s="90"/>
      <c r="HJ732" s="90"/>
      <c r="HK732" s="90"/>
      <c r="HL732" s="90"/>
      <c r="HM732" s="90"/>
      <c r="HN732" s="90"/>
      <c r="HO732" s="90"/>
      <c r="HP732" s="90"/>
      <c r="HQ732" s="90"/>
      <c r="HR732" s="90"/>
      <c r="HS732" s="90"/>
      <c r="HT732" s="90"/>
      <c r="HU732" s="90"/>
      <c r="HV732" s="90"/>
      <c r="HW732" s="90"/>
      <c r="HX732" s="90"/>
      <c r="HY732" s="90"/>
      <c r="HZ732" s="90"/>
      <c r="IA732" s="90"/>
      <c r="IB732" s="90"/>
      <c r="IC732" s="90"/>
      <c r="ID732" s="90"/>
      <c r="IE732" s="90"/>
      <c r="IF732" s="90"/>
      <c r="IG732" s="90"/>
      <c r="IH732" s="90"/>
      <c r="II732" s="90"/>
      <c r="IJ732" s="90"/>
      <c r="IK732" s="90"/>
      <c r="IL732" s="90"/>
      <c r="IM732" s="90"/>
      <c r="IN732" s="90"/>
      <c r="IO732" s="90"/>
      <c r="IP732" s="90"/>
      <c r="IQ732" s="90"/>
      <c r="IR732" s="90"/>
      <c r="IS732" s="90"/>
      <c r="IT732" s="90"/>
      <c r="IU732" s="90"/>
      <c r="IV732" s="90"/>
      <c r="IW732" s="90"/>
      <c r="IX732" s="90"/>
      <c r="IY732" s="90"/>
      <c r="IZ732" s="90"/>
      <c r="JA732" s="90"/>
      <c r="JB732" s="90"/>
      <c r="JC732" s="90"/>
      <c r="JD732" s="90"/>
      <c r="JE732" s="90"/>
      <c r="JF732" s="90"/>
      <c r="JG732" s="90"/>
      <c r="JH732" s="90"/>
      <c r="JI732" s="90"/>
      <c r="JJ732" s="90"/>
      <c r="JK732" s="90"/>
      <c r="JL732" s="90"/>
      <c r="JM732" s="90"/>
      <c r="JN732" s="90"/>
      <c r="JO732" s="90"/>
      <c r="JP732" s="90"/>
      <c r="JQ732" s="90"/>
      <c r="JR732" s="90"/>
      <c r="JS732" s="90"/>
      <c r="JT732" s="90"/>
      <c r="JU732" s="90"/>
      <c r="JV732" s="90"/>
      <c r="JW732" s="90"/>
      <c r="JX732" s="90"/>
      <c r="JY732" s="90"/>
      <c r="JZ732" s="90"/>
      <c r="KA732" s="90"/>
      <c r="KB732" s="90"/>
      <c r="KC732" s="90"/>
      <c r="KD732" s="90"/>
      <c r="KE732" s="90"/>
      <c r="KF732" s="90"/>
      <c r="KG732" s="90"/>
      <c r="KH732" s="90"/>
      <c r="KI732" s="90"/>
      <c r="KJ732" s="90"/>
      <c r="KK732" s="90"/>
      <c r="KL732" s="90"/>
      <c r="KM732" s="90"/>
      <c r="KN732" s="90"/>
      <c r="KO732" s="90"/>
      <c r="KP732" s="90"/>
      <c r="KQ732" s="90"/>
      <c r="KR732" s="90"/>
      <c r="KS732" s="90"/>
      <c r="KT732" s="90"/>
      <c r="KU732" s="90"/>
      <c r="KV732" s="90"/>
      <c r="KW732" s="90"/>
      <c r="KX732" s="90"/>
      <c r="KY732" s="90"/>
      <c r="KZ732" s="90"/>
      <c r="LA732" s="90"/>
      <c r="LB732" s="90"/>
      <c r="LC732" s="90"/>
      <c r="LD732" s="90"/>
      <c r="LE732" s="90"/>
      <c r="LF732" s="90"/>
      <c r="LG732" s="90"/>
      <c r="LH732" s="90"/>
      <c r="LI732" s="90"/>
      <c r="LJ732" s="90"/>
      <c r="LK732" s="90"/>
      <c r="LL732" s="90"/>
      <c r="LM732" s="90"/>
      <c r="LN732" s="90"/>
      <c r="LO732" s="90"/>
      <c r="LP732" s="90"/>
      <c r="LQ732" s="90"/>
      <c r="LR732" s="90"/>
      <c r="LS732" s="90"/>
      <c r="LT732" s="90"/>
      <c r="LU732" s="90"/>
      <c r="LV732" s="90"/>
      <c r="LW732" s="90"/>
      <c r="LX732" s="90"/>
      <c r="LY732" s="90"/>
      <c r="LZ732" s="90"/>
      <c r="MA732" s="90"/>
      <c r="MB732" s="90"/>
      <c r="MC732" s="90"/>
      <c r="MD732" s="90"/>
      <c r="ME732" s="90"/>
      <c r="MF732" s="90"/>
      <c r="MG732" s="90"/>
      <c r="MH732" s="90"/>
      <c r="MI732" s="90"/>
      <c r="MJ732" s="90"/>
      <c r="MK732" s="90"/>
      <c r="ML732" s="90"/>
      <c r="MM732" s="90"/>
      <c r="MN732" s="90"/>
      <c r="MO732" s="90"/>
      <c r="MP732" s="90"/>
      <c r="MQ732" s="90"/>
      <c r="MR732" s="90"/>
      <c r="MS732" s="90"/>
      <c r="MT732" s="90"/>
      <c r="MU732" s="90"/>
      <c r="MV732" s="90"/>
      <c r="MW732" s="90"/>
      <c r="MX732" s="90"/>
      <c r="MY732" s="90"/>
      <c r="MZ732" s="90"/>
      <c r="NA732" s="90"/>
      <c r="NB732" s="90"/>
      <c r="NC732" s="90"/>
      <c r="ND732" s="90"/>
      <c r="NE732" s="90"/>
      <c r="NF732" s="90"/>
      <c r="NG732" s="90"/>
      <c r="NH732" s="90"/>
      <c r="NI732" s="90"/>
      <c r="NJ732" s="90"/>
      <c r="NK732" s="90"/>
      <c r="NL732" s="90"/>
      <c r="NM732" s="90"/>
      <c r="NN732" s="90"/>
      <c r="NO732" s="90"/>
      <c r="NP732" s="90"/>
      <c r="NQ732" s="90"/>
      <c r="NR732" s="90"/>
      <c r="NS732" s="90"/>
      <c r="NT732" s="90"/>
      <c r="NU732" s="90"/>
      <c r="NV732" s="90"/>
      <c r="NW732" s="90"/>
      <c r="NX732" s="90"/>
      <c r="NY732" s="90"/>
      <c r="NZ732" s="90"/>
      <c r="OA732" s="90"/>
      <c r="OB732" s="90"/>
      <c r="OC732" s="90"/>
      <c r="OD732" s="90"/>
      <c r="OE732" s="90"/>
      <c r="OF732" s="90"/>
      <c r="OG732" s="90"/>
      <c r="OH732" s="90"/>
      <c r="OI732" s="90"/>
      <c r="OJ732" s="90"/>
      <c r="OK732" s="90"/>
      <c r="OL732" s="90"/>
      <c r="OM732" s="90"/>
      <c r="ON732" s="90"/>
      <c r="OO732" s="90"/>
      <c r="OP732" s="90"/>
      <c r="OQ732" s="90"/>
      <c r="OR732" s="90"/>
      <c r="OS732" s="90"/>
      <c r="OT732" s="90"/>
      <c r="OU732" s="90"/>
      <c r="OV732" s="90"/>
      <c r="OW732" s="90"/>
      <c r="OX732" s="90"/>
      <c r="OY732" s="90"/>
      <c r="OZ732" s="90"/>
      <c r="PA732" s="90"/>
      <c r="PB732" s="90"/>
      <c r="PC732" s="90"/>
      <c r="PD732" s="90"/>
      <c r="PE732" s="90"/>
      <c r="PF732" s="90"/>
      <c r="PG732" s="90"/>
      <c r="PH732" s="90"/>
      <c r="PI732" s="90"/>
      <c r="PJ732" s="90"/>
      <c r="PK732" s="90"/>
      <c r="PL732" s="90"/>
      <c r="PM732" s="90"/>
      <c r="PN732" s="90"/>
      <c r="PO732" s="90"/>
      <c r="PP732" s="90"/>
      <c r="PQ732" s="90"/>
      <c r="PR732" s="90"/>
      <c r="PS732" s="90"/>
      <c r="PT732" s="90"/>
      <c r="PU732" s="90"/>
      <c r="PV732" s="90"/>
      <c r="PW732" s="90"/>
      <c r="PX732" s="90"/>
      <c r="PY732" s="90"/>
      <c r="PZ732" s="90"/>
      <c r="QA732" s="90"/>
      <c r="QB732" s="90"/>
      <c r="QC732" s="90"/>
      <c r="QD732" s="90"/>
      <c r="QE732" s="90"/>
      <c r="QF732" s="90"/>
      <c r="QG732" s="90"/>
      <c r="QH732" s="90"/>
      <c r="QI732" s="90"/>
      <c r="QJ732" s="90"/>
      <c r="QK732" s="90"/>
      <c r="QL732" s="90"/>
      <c r="QM732" s="90"/>
      <c r="QN732" s="90"/>
      <c r="QO732" s="90"/>
      <c r="QP732" s="90"/>
      <c r="QQ732" s="90"/>
      <c r="QR732" s="90"/>
      <c r="QS732" s="90"/>
      <c r="QT732" s="90"/>
      <c r="QU732" s="90"/>
      <c r="QV732" s="90"/>
      <c r="QW732" s="90"/>
      <c r="QX732" s="90"/>
      <c r="QY732" s="90"/>
      <c r="QZ732" s="90"/>
      <c r="RA732" s="90"/>
      <c r="RB732" s="90"/>
      <c r="RC732" s="90"/>
      <c r="RD732" s="90"/>
      <c r="RE732" s="90"/>
      <c r="RF732" s="90"/>
      <c r="RG732" s="90"/>
      <c r="RH732" s="90"/>
      <c r="RI732" s="90"/>
      <c r="RJ732" s="90"/>
      <c r="RK732" s="90"/>
      <c r="RL732" s="90"/>
      <c r="RM732" s="90"/>
      <c r="RN732" s="90"/>
      <c r="RO732" s="90"/>
      <c r="RP732" s="90"/>
      <c r="RQ732" s="90"/>
      <c r="RR732" s="90"/>
      <c r="RS732" s="90"/>
      <c r="RT732" s="90"/>
      <c r="RU732" s="90"/>
      <c r="RV732" s="90"/>
      <c r="RW732" s="90"/>
      <c r="RX732" s="90"/>
      <c r="RY732" s="90"/>
      <c r="RZ732" s="90"/>
      <c r="SA732" s="90"/>
      <c r="SB732" s="90"/>
      <c r="SC732" s="90"/>
      <c r="SD732" s="90"/>
      <c r="SE732" s="90"/>
      <c r="SF732" s="90"/>
      <c r="SG732" s="90"/>
      <c r="SH732" s="90"/>
      <c r="SI732" s="90"/>
      <c r="SJ732" s="90"/>
      <c r="SK732" s="90"/>
      <c r="SL732" s="90"/>
      <c r="SM732" s="90"/>
      <c r="SN732" s="90"/>
      <c r="SO732" s="90"/>
      <c r="SP732" s="90"/>
      <c r="SQ732" s="90"/>
      <c r="SR732" s="90"/>
      <c r="SS732" s="90"/>
      <c r="ST732" s="90"/>
      <c r="SU732" s="90"/>
      <c r="SV732" s="90"/>
      <c r="SW732" s="90"/>
      <c r="SX732" s="90"/>
      <c r="SY732" s="90"/>
      <c r="SZ732" s="90"/>
      <c r="TA732" s="90"/>
      <c r="TB732" s="90"/>
      <c r="TC732" s="90"/>
      <c r="TD732" s="90"/>
      <c r="TE732" s="90"/>
      <c r="TF732" s="90"/>
      <c r="TG732" s="90"/>
      <c r="TH732" s="90"/>
      <c r="TI732" s="90"/>
      <c r="TJ732" s="90"/>
      <c r="TK732" s="90"/>
      <c r="TL732" s="90"/>
      <c r="TM732" s="90"/>
      <c r="TN732" s="90"/>
      <c r="TO732" s="90"/>
      <c r="TP732" s="90"/>
      <c r="TQ732" s="90"/>
      <c r="TR732" s="90"/>
      <c r="TS732" s="90"/>
      <c r="TT732" s="90"/>
      <c r="TU732" s="90"/>
      <c r="TV732" s="90"/>
      <c r="TW732" s="90"/>
      <c r="TX732" s="90"/>
      <c r="TY732" s="90"/>
      <c r="TZ732" s="90"/>
      <c r="UA732" s="90"/>
      <c r="UB732" s="90"/>
      <c r="UC732" s="90"/>
      <c r="UD732" s="90"/>
      <c r="UE732" s="90"/>
      <c r="UF732" s="90"/>
      <c r="UG732" s="90"/>
      <c r="UH732" s="90"/>
      <c r="UI732" s="90"/>
      <c r="UJ732" s="90"/>
      <c r="UK732" s="90"/>
      <c r="UL732" s="90"/>
      <c r="UM732" s="90"/>
      <c r="UN732" s="90"/>
      <c r="UO732" s="90"/>
      <c r="UP732" s="90"/>
      <c r="UQ732" s="90"/>
      <c r="UR732" s="90"/>
      <c r="US732" s="90"/>
      <c r="UT732" s="90"/>
      <c r="UU732" s="90"/>
      <c r="UV732" s="90"/>
      <c r="UW732" s="90"/>
      <c r="UX732" s="90"/>
      <c r="UY732" s="90"/>
      <c r="UZ732" s="90"/>
      <c r="VA732" s="90"/>
      <c r="VB732" s="90"/>
      <c r="VC732" s="90"/>
      <c r="VD732" s="90"/>
      <c r="VE732" s="90"/>
      <c r="VF732" s="90"/>
      <c r="VG732" s="90"/>
      <c r="VH732" s="90"/>
      <c r="VI732" s="90"/>
      <c r="VJ732" s="90"/>
      <c r="VK732" s="90"/>
      <c r="VL732" s="90"/>
      <c r="VM732" s="90"/>
      <c r="VN732" s="90"/>
      <c r="VO732" s="90"/>
      <c r="VP732" s="90"/>
      <c r="VQ732" s="90"/>
      <c r="VR732" s="90"/>
      <c r="VS732" s="90"/>
      <c r="VT732" s="90"/>
      <c r="VU732" s="90"/>
      <c r="VV732" s="90"/>
      <c r="VW732" s="90"/>
      <c r="VX732" s="90"/>
      <c r="VY732" s="90"/>
      <c r="VZ732" s="90"/>
      <c r="WA732" s="90"/>
      <c r="WB732" s="90"/>
      <c r="WC732" s="90"/>
      <c r="WD732" s="90"/>
      <c r="WE732" s="90"/>
      <c r="WF732" s="90"/>
      <c r="WG732" s="90"/>
      <c r="WH732" s="90"/>
      <c r="WI732" s="90"/>
      <c r="WJ732" s="90"/>
      <c r="WK732" s="90"/>
      <c r="WL732" s="90"/>
      <c r="WM732" s="90"/>
      <c r="WN732" s="90"/>
      <c r="WO732" s="90"/>
      <c r="WP732" s="90"/>
      <c r="WQ732" s="90"/>
      <c r="WR732" s="90"/>
      <c r="WS732" s="90"/>
      <c r="WT732" s="90"/>
      <c r="WU732" s="90"/>
      <c r="WV732" s="90"/>
      <c r="WW732" s="90"/>
      <c r="WX732" s="90"/>
      <c r="WY732" s="90"/>
      <c r="WZ732" s="90"/>
      <c r="XA732" s="90"/>
      <c r="XB732" s="90"/>
      <c r="XC732" s="90"/>
      <c r="XD732" s="90"/>
      <c r="XE732" s="90"/>
      <c r="XF732" s="90"/>
      <c r="XG732" s="90"/>
      <c r="XH732" s="90"/>
      <c r="XI732" s="90"/>
      <c r="XJ732" s="90"/>
      <c r="XK732" s="90"/>
      <c r="XL732" s="90"/>
      <c r="XM732" s="90"/>
      <c r="XN732" s="90"/>
      <c r="XO732" s="90"/>
      <c r="XP732" s="90"/>
      <c r="XQ732" s="90"/>
      <c r="XR732" s="90"/>
      <c r="XS732" s="90"/>
      <c r="XT732" s="90"/>
      <c r="XU732" s="90"/>
      <c r="XV732" s="90"/>
      <c r="XW732" s="90"/>
      <c r="XX732" s="90"/>
      <c r="XY732" s="90"/>
      <c r="XZ732" s="90"/>
      <c r="YA732" s="90"/>
      <c r="YB732" s="90"/>
      <c r="YC732" s="90"/>
      <c r="YD732" s="90"/>
      <c r="YE732" s="90"/>
      <c r="YF732" s="90"/>
      <c r="YG732" s="90"/>
      <c r="YH732" s="90"/>
      <c r="YI732" s="90"/>
      <c r="YJ732" s="90"/>
      <c r="YK732" s="90"/>
      <c r="YL732" s="90"/>
      <c r="YM732" s="90"/>
      <c r="YN732" s="90"/>
      <c r="YO732" s="90"/>
      <c r="YP732" s="90"/>
      <c r="YQ732" s="90"/>
      <c r="YR732" s="90"/>
      <c r="YS732" s="90"/>
      <c r="YT732" s="90"/>
      <c r="YU732" s="90"/>
      <c r="YV732" s="90"/>
      <c r="YW732" s="90"/>
      <c r="YX732" s="90"/>
      <c r="YY732" s="90"/>
      <c r="YZ732" s="90"/>
      <c r="ZA732" s="90"/>
      <c r="ZB732" s="90"/>
      <c r="ZC732" s="90"/>
      <c r="ZD732" s="90"/>
      <c r="ZE732" s="90"/>
      <c r="ZF732" s="90"/>
      <c r="ZG732" s="90"/>
      <c r="ZH732" s="90"/>
      <c r="ZI732" s="90"/>
      <c r="ZJ732" s="90"/>
      <c r="ZK732" s="90"/>
      <c r="ZL732" s="90"/>
      <c r="ZM732" s="90"/>
      <c r="ZN732" s="90"/>
      <c r="ZO732" s="90"/>
      <c r="ZP732" s="90"/>
      <c r="ZQ732" s="90"/>
      <c r="ZR732" s="90"/>
      <c r="ZS732" s="90"/>
      <c r="ZT732" s="90"/>
      <c r="ZU732" s="90"/>
      <c r="ZV732" s="90"/>
      <c r="ZW732" s="90"/>
      <c r="ZX732" s="90"/>
      <c r="ZY732" s="90"/>
      <c r="ZZ732" s="90"/>
      <c r="AAA732" s="90"/>
      <c r="AAB732" s="90"/>
      <c r="AAC732" s="90"/>
      <c r="AAD732" s="90"/>
      <c r="AAE732" s="90"/>
      <c r="AAF732" s="90"/>
      <c r="AAG732" s="90"/>
      <c r="AAH732" s="90"/>
      <c r="AAI732" s="90"/>
      <c r="AAJ732" s="90"/>
      <c r="AAK732" s="90"/>
      <c r="AAL732" s="90"/>
      <c r="AAM732" s="90"/>
      <c r="AAN732" s="90"/>
      <c r="AAO732" s="90"/>
      <c r="AAP732" s="90"/>
      <c r="AAQ732" s="90"/>
      <c r="AAR732" s="90"/>
      <c r="AAS732" s="90"/>
      <c r="AAT732" s="90"/>
      <c r="AAU732" s="90"/>
      <c r="AAV732" s="90"/>
      <c r="AAW732" s="90"/>
      <c r="AAX732" s="90"/>
      <c r="AAY732" s="90"/>
      <c r="AAZ732" s="90"/>
      <c r="ABA732" s="90"/>
      <c r="ABB732" s="90"/>
      <c r="ABC732" s="90"/>
      <c r="ABD732" s="90"/>
      <c r="ABE732" s="90"/>
      <c r="ABF732" s="90"/>
      <c r="ABG732" s="90"/>
      <c r="ABH732" s="90"/>
      <c r="ABI732" s="90"/>
      <c r="ABJ732" s="90"/>
      <c r="ABK732" s="90"/>
      <c r="ABL732" s="90"/>
      <c r="ABM732" s="90"/>
      <c r="ABN732" s="90"/>
      <c r="ABO732" s="90"/>
      <c r="ABP732" s="90"/>
      <c r="ABQ732" s="90"/>
      <c r="ABR732" s="90"/>
      <c r="ABS732" s="90"/>
      <c r="ABT732" s="90"/>
      <c r="ABU732" s="90"/>
      <c r="ABV732" s="90"/>
      <c r="ABW732" s="90"/>
      <c r="ABX732" s="90"/>
      <c r="ABY732" s="90"/>
      <c r="ABZ732" s="90"/>
      <c r="ACA732" s="90"/>
      <c r="ACB732" s="90"/>
      <c r="ACC732" s="90"/>
      <c r="ACD732" s="90"/>
      <c r="ACE732" s="90"/>
      <c r="ACF732" s="90"/>
      <c r="ACG732" s="90"/>
      <c r="ACH732" s="90"/>
      <c r="ACI732" s="90"/>
      <c r="ACJ732" s="90"/>
      <c r="ACK732" s="90"/>
      <c r="ACL732" s="90"/>
      <c r="ACM732" s="90"/>
      <c r="ACN732" s="90"/>
      <c r="ACO732" s="90"/>
      <c r="ACP732" s="90"/>
      <c r="ACQ732" s="90"/>
      <c r="ACR732" s="90"/>
      <c r="ACS732" s="90"/>
      <c r="ACT732" s="90"/>
      <c r="ACU732" s="90"/>
      <c r="ACV732" s="90"/>
      <c r="ACW732" s="90"/>
      <c r="ACX732" s="90"/>
      <c r="ACY732" s="90"/>
      <c r="ACZ732" s="90"/>
      <c r="ADA732" s="90"/>
      <c r="ADB732" s="90"/>
      <c r="ADC732" s="90"/>
      <c r="ADD732" s="90"/>
      <c r="ADE732" s="90"/>
      <c r="ADF732" s="90"/>
      <c r="ADG732" s="90"/>
      <c r="ADH732" s="90"/>
      <c r="ADI732" s="90"/>
      <c r="ADJ732" s="90"/>
      <c r="ADK732" s="90"/>
      <c r="ADL732" s="90"/>
      <c r="ADM732" s="90"/>
      <c r="ADN732" s="90"/>
      <c r="ADO732" s="90"/>
      <c r="ADP732" s="90"/>
      <c r="ADQ732" s="90"/>
      <c r="ADR732" s="90"/>
      <c r="ADS732" s="90"/>
      <c r="ADT732" s="90"/>
      <c r="ADU732" s="90"/>
      <c r="ADV732" s="90"/>
      <c r="ADW732" s="90"/>
      <c r="ADX732" s="90"/>
      <c r="ADY732" s="90"/>
      <c r="ADZ732" s="90"/>
      <c r="AEA732" s="90"/>
      <c r="AEB732" s="90"/>
      <c r="AEC732" s="90"/>
      <c r="AED732" s="90"/>
      <c r="AEE732" s="90"/>
      <c r="AEF732" s="90"/>
      <c r="AEG732" s="90"/>
      <c r="AEH732" s="90"/>
      <c r="AEI732" s="90"/>
      <c r="AEJ732" s="90"/>
      <c r="AEK732" s="90"/>
      <c r="AEL732" s="90"/>
      <c r="AEM732" s="90"/>
      <c r="AEN732" s="90"/>
      <c r="AEO732" s="90"/>
      <c r="AEP732" s="90"/>
      <c r="AEQ732" s="90"/>
      <c r="AER732" s="90"/>
      <c r="AES732" s="90"/>
      <c r="AET732" s="90"/>
      <c r="AEU732" s="90"/>
      <c r="AEV732" s="90"/>
      <c r="AEW732" s="90"/>
      <c r="AEX732" s="90"/>
      <c r="AEY732" s="90"/>
      <c r="AEZ732" s="90"/>
      <c r="AFA732" s="90"/>
      <c r="AFB732" s="90"/>
      <c r="AFC732" s="90"/>
      <c r="AFD732" s="90"/>
      <c r="AFE732" s="90"/>
      <c r="AFF732" s="90"/>
      <c r="AFG732" s="90"/>
      <c r="AFH732" s="90"/>
      <c r="AFI732" s="90"/>
      <c r="AFJ732" s="90"/>
      <c r="AFK732" s="90"/>
      <c r="AFL732" s="90"/>
      <c r="AFM732" s="90"/>
      <c r="AFN732" s="90"/>
      <c r="AFO732" s="90"/>
      <c r="AFP732" s="90"/>
      <c r="AFQ732" s="90"/>
      <c r="AFR732" s="90"/>
      <c r="AFS732" s="90"/>
      <c r="AFT732" s="90"/>
      <c r="AFU732" s="90"/>
      <c r="AFV732" s="90"/>
      <c r="AFW732" s="90"/>
      <c r="AFX732" s="90"/>
      <c r="AFY732" s="90"/>
      <c r="AFZ732" s="90"/>
      <c r="AGA732" s="90"/>
      <c r="AGB732" s="90"/>
      <c r="AGC732" s="90"/>
      <c r="AGD732" s="90"/>
      <c r="AGE732" s="90"/>
      <c r="AGF732" s="90"/>
      <c r="AGG732" s="90"/>
      <c r="AGH732" s="90"/>
      <c r="AGI732" s="90"/>
      <c r="AGJ732" s="90"/>
      <c r="AGK732" s="90"/>
      <c r="AGL732" s="90"/>
      <c r="AGM732" s="90"/>
      <c r="AGN732" s="90"/>
      <c r="AGO732" s="90"/>
      <c r="AGP732" s="90"/>
      <c r="AGQ732" s="90"/>
      <c r="AGR732" s="90"/>
      <c r="AGS732" s="90"/>
      <c r="AGT732" s="90"/>
      <c r="AGU732" s="90"/>
      <c r="AGV732" s="90"/>
      <c r="AGW732" s="90"/>
      <c r="AGX732" s="90"/>
      <c r="AGY732" s="90"/>
      <c r="AGZ732" s="90"/>
      <c r="AHA732" s="90"/>
      <c r="AHB732" s="90"/>
      <c r="AHC732" s="90"/>
      <c r="AHD732" s="90"/>
      <c r="AHE732" s="90"/>
      <c r="AHF732" s="90"/>
      <c r="AHG732" s="90"/>
      <c r="AHH732" s="90"/>
      <c r="AHI732" s="90"/>
      <c r="AHJ732" s="90"/>
      <c r="AHK732" s="90"/>
      <c r="AHL732" s="90"/>
      <c r="AHM732" s="90"/>
      <c r="AHN732" s="90"/>
      <c r="AHO732" s="90"/>
      <c r="AHP732" s="90"/>
      <c r="AHQ732" s="90"/>
      <c r="AHR732" s="90"/>
      <c r="AHS732" s="90"/>
      <c r="AHT732" s="90"/>
      <c r="AHU732" s="90"/>
      <c r="AHV732" s="90"/>
      <c r="AHW732" s="90"/>
      <c r="AHX732" s="90"/>
      <c r="AHY732" s="90"/>
      <c r="AHZ732" s="90"/>
      <c r="AIA732" s="90"/>
      <c r="AIB732" s="90"/>
      <c r="AIC732" s="90"/>
      <c r="AID732" s="90"/>
      <c r="AIE732" s="90"/>
      <c r="AIF732" s="90"/>
      <c r="AIG732" s="90"/>
      <c r="AIH732" s="90"/>
      <c r="AII732" s="90"/>
      <c r="AIJ732" s="90"/>
      <c r="AIK732" s="90"/>
      <c r="AIL732" s="90"/>
      <c r="AIM732" s="90"/>
      <c r="AIN732" s="90"/>
      <c r="AIO732" s="90"/>
      <c r="AIP732" s="90"/>
      <c r="AIQ732" s="90"/>
      <c r="AIR732" s="90"/>
      <c r="AIS732" s="90"/>
      <c r="AIT732" s="90"/>
      <c r="AIU732" s="90"/>
      <c r="AIV732" s="90"/>
      <c r="AIW732" s="90"/>
      <c r="AIX732" s="90"/>
      <c r="AIY732" s="90"/>
      <c r="AIZ732" s="90"/>
      <c r="AJA732" s="90"/>
      <c r="AJB732" s="90"/>
      <c r="AJC732" s="90"/>
      <c r="AJD732" s="90"/>
      <c r="AJE732" s="90"/>
      <c r="AJF732" s="90"/>
      <c r="AJG732" s="90"/>
      <c r="AJH732" s="90"/>
      <c r="AJI732" s="90"/>
      <c r="AJJ732" s="90"/>
      <c r="AJK732" s="90"/>
      <c r="AJL732" s="90"/>
      <c r="AJM732" s="90"/>
      <c r="AJN732" s="90"/>
      <c r="AJO732" s="90"/>
      <c r="AJP732" s="90"/>
      <c r="AJQ732" s="90"/>
      <c r="AJR732" s="90"/>
      <c r="AJS732" s="90"/>
      <c r="AJT732" s="90"/>
      <c r="AJU732" s="90"/>
      <c r="AJV732" s="90"/>
      <c r="AJW732" s="90"/>
      <c r="AJX732" s="90"/>
      <c r="AJY732" s="90"/>
      <c r="AJZ732" s="90"/>
      <c r="AKA732" s="90"/>
      <c r="AKB732" s="90"/>
      <c r="AKC732" s="90"/>
      <c r="AKD732" s="90"/>
      <c r="AKE732" s="90"/>
      <c r="AKF732" s="90"/>
      <c r="AKG732" s="90"/>
      <c r="AKH732" s="90"/>
      <c r="AKI732" s="90"/>
      <c r="AKJ732" s="90"/>
      <c r="AKK732" s="90"/>
      <c r="AKL732" s="90"/>
      <c r="AKM732" s="90"/>
      <c r="AKN732" s="90"/>
      <c r="AKO732" s="90"/>
      <c r="AKP732" s="90"/>
      <c r="AKQ732" s="90"/>
      <c r="AKR732" s="90"/>
      <c r="AKS732" s="90"/>
      <c r="AKT732" s="90"/>
      <c r="AKU732" s="90"/>
      <c r="AKV732" s="90"/>
      <c r="AKW732" s="90"/>
      <c r="AKX732" s="90"/>
      <c r="AKY732" s="90"/>
      <c r="AKZ732" s="90"/>
      <c r="ALA732" s="90"/>
      <c r="ALB732" s="90"/>
      <c r="ALC732" s="90"/>
      <c r="ALD732" s="90"/>
      <c r="ALE732" s="90"/>
      <c r="ALF732" s="90"/>
      <c r="ALG732" s="90"/>
      <c r="ALH732" s="90"/>
      <c r="ALI732" s="90"/>
      <c r="ALJ732" s="90"/>
      <c r="ALK732" s="90"/>
      <c r="ALL732" s="90"/>
      <c r="ALM732" s="90"/>
      <c r="ALN732" s="90"/>
      <c r="ALO732" s="90"/>
      <c r="ALP732" s="90"/>
      <c r="ALQ732" s="90"/>
      <c r="ALR732" s="90"/>
      <c r="ALS732" s="90"/>
      <c r="ALT732" s="90"/>
      <c r="ALU732" s="90"/>
      <c r="ALV732" s="90"/>
      <c r="ALW732" s="90"/>
      <c r="ALX732" s="90"/>
      <c r="ALY732" s="90"/>
      <c r="ALZ732" s="90"/>
      <c r="AMA732" s="90"/>
      <c r="AMB732" s="90"/>
      <c r="AMC732" s="90"/>
      <c r="AMD732" s="90"/>
      <c r="AME732" s="90"/>
      <c r="AMF732" s="90"/>
      <c r="AMG732" s="90"/>
      <c r="AMH732" s="90"/>
    </row>
    <row r="733" spans="1:1022" ht="74.099999999999994" customHeight="1">
      <c r="A733" s="536"/>
      <c r="B733" s="530"/>
      <c r="C733" s="367"/>
      <c r="D733" s="530"/>
      <c r="E733" s="530"/>
      <c r="F733" s="427"/>
      <c r="G733" s="530"/>
      <c r="H733" s="537"/>
      <c r="I733" s="538"/>
      <c r="J733" s="210" t="s">
        <v>735</v>
      </c>
      <c r="K733" s="212"/>
      <c r="L733" s="538"/>
      <c r="M733" s="538"/>
      <c r="N733" s="540"/>
      <c r="O733" s="369"/>
      <c r="P733" s="391"/>
      <c r="Q733" s="385"/>
      <c r="R733" s="393"/>
      <c r="S733" s="394"/>
      <c r="T733" s="385"/>
      <c r="U733" s="386"/>
      <c r="V733" s="210" t="s">
        <v>112</v>
      </c>
      <c r="W733" s="116"/>
      <c r="X733" s="117"/>
      <c r="Y733" s="118"/>
      <c r="Z733" s="116"/>
      <c r="AA733" s="120" t="str">
        <f t="shared" si="943"/>
        <v/>
      </c>
      <c r="AB733" s="121"/>
      <c r="AC733" s="121"/>
      <c r="AD733" s="122" t="str">
        <f t="shared" si="941"/>
        <v/>
      </c>
      <c r="AE733" s="121"/>
      <c r="AF733" s="121"/>
      <c r="AG733" s="121"/>
      <c r="AH733" s="123" t="str">
        <f>IFERROR(IF(AND(AA732="Probabilidad",AA733="Probabilidad"),(AI732-(+AI732*AD733)),IF(AND(AA733="Probabilidad",AA732="Impacto"),(AI732-(+AI732*AD733)),IF(AA733="Impacto",AI732,""))),"")</f>
        <v/>
      </c>
      <c r="AI733" s="122" t="str">
        <f t="shared" si="942"/>
        <v/>
      </c>
      <c r="AJ733" s="387"/>
      <c r="AK733" s="539"/>
      <c r="AL733" s="211" t="str">
        <f t="shared" si="989"/>
        <v/>
      </c>
      <c r="AM733" s="389"/>
      <c r="AN733" s="388"/>
      <c r="AO733" s="384"/>
      <c r="AP733" s="367"/>
      <c r="AQ733" s="120" t="s">
        <v>118</v>
      </c>
      <c r="AR733" s="119"/>
      <c r="AS733" s="119"/>
      <c r="AT733" s="126"/>
      <c r="AU733" s="127"/>
      <c r="AV733" s="371"/>
      <c r="AW733" s="142" t="s">
        <v>112</v>
      </c>
      <c r="AX733" s="128"/>
      <c r="AY733" s="129"/>
      <c r="AZ733" s="130"/>
      <c r="BA733" s="143" t="s">
        <v>118</v>
      </c>
      <c r="BB733" s="128"/>
      <c r="BC733" s="128"/>
      <c r="BD733" s="128"/>
      <c r="BE733" s="373"/>
      <c r="BF733" s="374"/>
      <c r="BG733" s="374"/>
      <c r="BH733" s="131"/>
    </row>
    <row r="734" spans="1:1022" ht="45" customHeight="1">
      <c r="A734" s="536"/>
      <c r="B734" s="530"/>
      <c r="C734" s="367"/>
      <c r="D734" s="530"/>
      <c r="E734" s="530"/>
      <c r="F734" s="427"/>
      <c r="G734" s="530"/>
      <c r="H734" s="537"/>
      <c r="I734" s="538"/>
      <c r="J734" s="210" t="s">
        <v>741</v>
      </c>
      <c r="K734" s="212"/>
      <c r="L734" s="538"/>
      <c r="M734" s="538"/>
      <c r="N734" s="540"/>
      <c r="O734" s="369"/>
      <c r="P734" s="391"/>
      <c r="Q734" s="385"/>
      <c r="R734" s="393"/>
      <c r="S734" s="394"/>
      <c r="T734" s="385"/>
      <c r="U734" s="386"/>
      <c r="V734" s="210" t="s">
        <v>124</v>
      </c>
      <c r="W734" s="116"/>
      <c r="X734" s="117"/>
      <c r="Y734" s="118"/>
      <c r="Z734" s="116"/>
      <c r="AA734" s="120" t="str">
        <f t="shared" si="943"/>
        <v/>
      </c>
      <c r="AB734" s="121"/>
      <c r="AC734" s="121"/>
      <c r="AD734" s="122" t="str">
        <f t="shared" si="941"/>
        <v/>
      </c>
      <c r="AE734" s="121"/>
      <c r="AF734" s="121"/>
      <c r="AG734" s="121"/>
      <c r="AH734" s="123" t="str">
        <f t="shared" ref="AH734:AH738" si="1008">IFERROR(IF(AND(AA733="Probabilidad",AA734="Probabilidad"),(AI733-(+AI733*AD734)),IF(AND(AA734="Probabilidad",AA733="Impacto"),(AI733-(+AI733*AD734)),IF(AA734="Impacto",AI733,""))),"")</f>
        <v/>
      </c>
      <c r="AI734" s="122" t="str">
        <f t="shared" si="942"/>
        <v/>
      </c>
      <c r="AJ734" s="387"/>
      <c r="AK734" s="539"/>
      <c r="AL734" s="211" t="str">
        <f t="shared" si="989"/>
        <v/>
      </c>
      <c r="AM734" s="389"/>
      <c r="AN734" s="388"/>
      <c r="AO734" s="384"/>
      <c r="AP734" s="367"/>
      <c r="AQ734" s="120" t="s">
        <v>128</v>
      </c>
      <c r="AR734" s="119"/>
      <c r="AS734" s="119"/>
      <c r="AT734" s="126"/>
      <c r="AU734" s="127"/>
      <c r="AV734" s="371"/>
      <c r="AW734" s="142" t="s">
        <v>124</v>
      </c>
      <c r="AX734" s="128"/>
      <c r="AY734" s="129"/>
      <c r="AZ734" s="130"/>
      <c r="BA734" s="143" t="s">
        <v>128</v>
      </c>
      <c r="BB734" s="128"/>
      <c r="BC734" s="128"/>
      <c r="BD734" s="128"/>
      <c r="BE734" s="373"/>
      <c r="BF734" s="374"/>
      <c r="BG734" s="374"/>
      <c r="BH734" s="131"/>
    </row>
    <row r="735" spans="1:1022" ht="30" customHeight="1">
      <c r="A735" s="536"/>
      <c r="B735" s="530"/>
      <c r="C735" s="367"/>
      <c r="D735" s="530"/>
      <c r="E735" s="530"/>
      <c r="F735" s="427"/>
      <c r="G735" s="530"/>
      <c r="H735" s="537"/>
      <c r="I735" s="538"/>
      <c r="J735" s="210" t="s">
        <v>749</v>
      </c>
      <c r="K735" s="212"/>
      <c r="L735" s="538"/>
      <c r="M735" s="538"/>
      <c r="N735" s="540"/>
      <c r="O735" s="369"/>
      <c r="P735" s="391"/>
      <c r="Q735" s="385"/>
      <c r="R735" s="393"/>
      <c r="S735" s="394"/>
      <c r="T735" s="385"/>
      <c r="U735" s="386"/>
      <c r="V735" s="210" t="s">
        <v>131</v>
      </c>
      <c r="W735" s="116"/>
      <c r="X735" s="117"/>
      <c r="Y735" s="118"/>
      <c r="Z735" s="116"/>
      <c r="AA735" s="120" t="str">
        <f t="shared" si="943"/>
        <v/>
      </c>
      <c r="AB735" s="121"/>
      <c r="AC735" s="121"/>
      <c r="AD735" s="122" t="str">
        <f t="shared" si="941"/>
        <v/>
      </c>
      <c r="AE735" s="121"/>
      <c r="AF735" s="121"/>
      <c r="AG735" s="121"/>
      <c r="AH735" s="123" t="str">
        <f t="shared" si="1008"/>
        <v/>
      </c>
      <c r="AI735" s="122" t="str">
        <f t="shared" si="942"/>
        <v/>
      </c>
      <c r="AJ735" s="387"/>
      <c r="AK735" s="539"/>
      <c r="AL735" s="211" t="str">
        <f t="shared" si="989"/>
        <v/>
      </c>
      <c r="AM735" s="389"/>
      <c r="AN735" s="388"/>
      <c r="AO735" s="384"/>
      <c r="AP735" s="367"/>
      <c r="AQ735" s="120" t="s">
        <v>136</v>
      </c>
      <c r="AR735" s="119"/>
      <c r="AS735" s="119"/>
      <c r="AT735" s="126"/>
      <c r="AU735" s="127"/>
      <c r="AV735" s="371"/>
      <c r="AW735" s="142" t="s">
        <v>131</v>
      </c>
      <c r="AX735" s="128"/>
      <c r="AY735" s="129"/>
      <c r="AZ735" s="130"/>
      <c r="BA735" s="143" t="s">
        <v>136</v>
      </c>
      <c r="BB735" s="128"/>
      <c r="BC735" s="128"/>
      <c r="BD735" s="128"/>
      <c r="BE735" s="373"/>
      <c r="BF735" s="374"/>
      <c r="BG735" s="374"/>
      <c r="BH735" s="131"/>
    </row>
    <row r="736" spans="1:1022" ht="18.95" customHeight="1">
      <c r="A736" s="536"/>
      <c r="B736" s="530"/>
      <c r="C736" s="367"/>
      <c r="D736" s="530"/>
      <c r="E736" s="530"/>
      <c r="F736" s="427"/>
      <c r="G736" s="530"/>
      <c r="H736" s="537"/>
      <c r="I736" s="538"/>
      <c r="J736" s="210" t="s">
        <v>756</v>
      </c>
      <c r="K736" s="213"/>
      <c r="L736" s="538"/>
      <c r="M736" s="538"/>
      <c r="N736" s="540"/>
      <c r="O736" s="369"/>
      <c r="P736" s="391"/>
      <c r="Q736" s="385"/>
      <c r="R736" s="393"/>
      <c r="S736" s="394"/>
      <c r="T736" s="385"/>
      <c r="U736" s="386"/>
      <c r="V736" s="210" t="s">
        <v>139</v>
      </c>
      <c r="W736" s="116"/>
      <c r="X736" s="117"/>
      <c r="Y736" s="118"/>
      <c r="Z736" s="116"/>
      <c r="AA736" s="120" t="str">
        <f t="shared" si="943"/>
        <v/>
      </c>
      <c r="AB736" s="121"/>
      <c r="AC736" s="121"/>
      <c r="AD736" s="122" t="str">
        <f t="shared" si="941"/>
        <v/>
      </c>
      <c r="AE736" s="121"/>
      <c r="AF736" s="121"/>
      <c r="AG736" s="121"/>
      <c r="AH736" s="123" t="str">
        <f t="shared" si="1008"/>
        <v/>
      </c>
      <c r="AI736" s="122" t="str">
        <f t="shared" si="942"/>
        <v/>
      </c>
      <c r="AJ736" s="387"/>
      <c r="AK736" s="539"/>
      <c r="AL736" s="211" t="str">
        <f t="shared" si="989"/>
        <v/>
      </c>
      <c r="AM736" s="389"/>
      <c r="AN736" s="388"/>
      <c r="AO736" s="384"/>
      <c r="AP736" s="367"/>
      <c r="AQ736" s="120" t="s">
        <v>145</v>
      </c>
      <c r="AR736" s="119"/>
      <c r="AS736" s="119"/>
      <c r="AT736" s="126"/>
      <c r="AU736" s="127"/>
      <c r="AV736" s="371"/>
      <c r="AW736" s="142" t="s">
        <v>139</v>
      </c>
      <c r="AX736" s="128"/>
      <c r="AY736" s="129"/>
      <c r="AZ736" s="130"/>
      <c r="BA736" s="143" t="s">
        <v>145</v>
      </c>
      <c r="BB736" s="128"/>
      <c r="BC736" s="128"/>
      <c r="BD736" s="128"/>
      <c r="BE736" s="373"/>
      <c r="BF736" s="374"/>
      <c r="BG736" s="374"/>
      <c r="BH736" s="131"/>
    </row>
    <row r="737" spans="1:1022" ht="18.95" customHeight="1">
      <c r="A737" s="536"/>
      <c r="B737" s="530"/>
      <c r="C737" s="367"/>
      <c r="D737" s="530"/>
      <c r="E737" s="530"/>
      <c r="F737" s="427"/>
      <c r="G737" s="530"/>
      <c r="H737" s="537"/>
      <c r="I737" s="538"/>
      <c r="J737" s="210" t="s">
        <v>757</v>
      </c>
      <c r="K737" s="213"/>
      <c r="L737" s="538"/>
      <c r="M737" s="538"/>
      <c r="N737" s="540"/>
      <c r="O737" s="369"/>
      <c r="P737" s="391"/>
      <c r="Q737" s="385"/>
      <c r="R737" s="393"/>
      <c r="S737" s="394"/>
      <c r="T737" s="385"/>
      <c r="U737" s="386"/>
      <c r="V737" s="210" t="s">
        <v>150</v>
      </c>
      <c r="W737" s="116"/>
      <c r="X737" s="117"/>
      <c r="Y737" s="118"/>
      <c r="Z737" s="116"/>
      <c r="AA737" s="120" t="str">
        <f t="shared" si="943"/>
        <v/>
      </c>
      <c r="AB737" s="121"/>
      <c r="AC737" s="121"/>
      <c r="AD737" s="122" t="str">
        <f t="shared" si="941"/>
        <v/>
      </c>
      <c r="AE737" s="121"/>
      <c r="AF737" s="121"/>
      <c r="AG737" s="121"/>
      <c r="AH737" s="123" t="str">
        <f t="shared" si="1008"/>
        <v/>
      </c>
      <c r="AI737" s="122" t="str">
        <f t="shared" si="942"/>
        <v/>
      </c>
      <c r="AJ737" s="387"/>
      <c r="AK737" s="539"/>
      <c r="AL737" s="211" t="str">
        <f t="shared" si="989"/>
        <v/>
      </c>
      <c r="AM737" s="389"/>
      <c r="AN737" s="388"/>
      <c r="AO737" s="384"/>
      <c r="AP737" s="367"/>
      <c r="AQ737" s="120" t="s">
        <v>155</v>
      </c>
      <c r="AR737" s="119"/>
      <c r="AS737" s="119"/>
      <c r="AT737" s="126"/>
      <c r="AU737" s="127"/>
      <c r="AV737" s="371"/>
      <c r="AW737" s="142" t="s">
        <v>150</v>
      </c>
      <c r="AX737" s="128"/>
      <c r="AY737" s="129"/>
      <c r="AZ737" s="130"/>
      <c r="BA737" s="143" t="s">
        <v>155</v>
      </c>
      <c r="BB737" s="128"/>
      <c r="BC737" s="128"/>
      <c r="BD737" s="128"/>
      <c r="BE737" s="373"/>
      <c r="BF737" s="374"/>
      <c r="BG737" s="374"/>
      <c r="BH737" s="131"/>
    </row>
    <row r="738" spans="1:1022" ht="23.1" customHeight="1">
      <c r="A738" s="536"/>
      <c r="B738" s="530"/>
      <c r="C738" s="367"/>
      <c r="D738" s="530"/>
      <c r="E738" s="530"/>
      <c r="F738" s="427"/>
      <c r="G738" s="530"/>
      <c r="H738" s="537"/>
      <c r="I738" s="538"/>
      <c r="J738" s="210" t="s">
        <v>758</v>
      </c>
      <c r="K738" s="213"/>
      <c r="L738" s="538"/>
      <c r="M738" s="538"/>
      <c r="N738" s="540"/>
      <c r="O738" s="369"/>
      <c r="P738" s="392"/>
      <c r="Q738" s="385"/>
      <c r="R738" s="393"/>
      <c r="S738" s="394"/>
      <c r="T738" s="385"/>
      <c r="U738" s="386"/>
      <c r="V738" s="210" t="s">
        <v>161</v>
      </c>
      <c r="W738" s="116"/>
      <c r="X738" s="117"/>
      <c r="Y738" s="118"/>
      <c r="Z738" s="116"/>
      <c r="AA738" s="120" t="str">
        <f t="shared" si="943"/>
        <v/>
      </c>
      <c r="AB738" s="121"/>
      <c r="AC738" s="121"/>
      <c r="AD738" s="122" t="str">
        <f t="shared" si="941"/>
        <v/>
      </c>
      <c r="AE738" s="121"/>
      <c r="AF738" s="121"/>
      <c r="AG738" s="121"/>
      <c r="AH738" s="123" t="str">
        <f t="shared" si="1008"/>
        <v/>
      </c>
      <c r="AI738" s="122" t="str">
        <f t="shared" si="942"/>
        <v/>
      </c>
      <c r="AJ738" s="387"/>
      <c r="AK738" s="539"/>
      <c r="AL738" s="211" t="str">
        <f t="shared" si="989"/>
        <v/>
      </c>
      <c r="AM738" s="389"/>
      <c r="AN738" s="388"/>
      <c r="AO738" s="384"/>
      <c r="AP738" s="367"/>
      <c r="AQ738" s="120" t="s">
        <v>162</v>
      </c>
      <c r="AR738" s="119"/>
      <c r="AS738" s="119"/>
      <c r="AT738" s="126"/>
      <c r="AU738" s="127"/>
      <c r="AV738" s="372"/>
      <c r="AW738" s="142" t="s">
        <v>161</v>
      </c>
      <c r="AX738" s="128"/>
      <c r="AY738" s="129"/>
      <c r="AZ738" s="130"/>
      <c r="BA738" s="143" t="s">
        <v>162</v>
      </c>
      <c r="BB738" s="128"/>
      <c r="BC738" s="128"/>
      <c r="BD738" s="128"/>
      <c r="BE738" s="373"/>
      <c r="BF738" s="374"/>
      <c r="BG738" s="374"/>
      <c r="BH738" s="131"/>
    </row>
    <row r="739" spans="1:1022" s="144" customFormat="1" ht="69.95" customHeight="1">
      <c r="A739" s="536"/>
      <c r="B739" s="530"/>
      <c r="C739" s="367"/>
      <c r="D739" s="530"/>
      <c r="E739" s="530"/>
      <c r="F739" s="427"/>
      <c r="G739" s="530"/>
      <c r="H739" s="537" t="str">
        <f>IF(B739="Seguridad_Información","Posibilidad de "&amp;C739&amp;"con "&amp;M739&amp;" "&amp;"por"&amp;" "&amp;I739&amp;" "&amp;"debido a"&amp;" "&amp;L739,"Posibilidad de"&amp;" "&amp;M739&amp;" "&amp;"por"&amp;" "&amp;I739&amp;" debido a"&amp;" "&amp;L739)</f>
        <v xml:space="preserve">Posibilidad de  por  debido a </v>
      </c>
      <c r="I739" s="538"/>
      <c r="J739" s="210" t="s">
        <v>717</v>
      </c>
      <c r="K739" s="213"/>
      <c r="L739" s="538"/>
      <c r="M739" s="538"/>
      <c r="N739" s="540"/>
      <c r="O739" s="369"/>
      <c r="P739" s="390" t="str">
        <f>IF(OR($O739=[3]Tabla_Probabilidad!$D$30,$O739=[3]Tabla_Probabilidad!$D$32,$O739=[3]Tabla_Probabilidad!$J$32),"Muy Baja",IF(OR($O739=[3]Tabla_Probabilidad!$E$30,$O739=[3]Tabla_Probabilidad!$E$32,$O739=[3]Tabla_Probabilidad!$K$32),"Baja",IF(OR($O739=[3]Tabla_Probabilidad!$F$30,$O739=[3]Tabla_Probabilidad!$F$32,$O739=[3]Tabla_Probabilidad!$L$32),"Media",IF(OR($O739=[3]Tabla_Probabilidad!$G$30,$O739=[3]Tabla_Probabilidad!$G$32,$O739=[3]Tabla_Probabilidad!$M$32),"Alta",IF(OR($O739=[3]Tabla_Probabilidad!$H$30,$O739=[3]Tabla_Probabilidad!$H$32,$O739=[3]Tabla_Probabilidad!$N$32),"Muy Alta","")))))</f>
        <v/>
      </c>
      <c r="Q739" s="385" t="str">
        <f t="shared" ref="Q739" si="1009">IF(P739="","",IF(P739="Muy Baja",0.2,IF(P739="Baja",0.4,IF(P739="Media",0.6,IF(P739="Alta",0.8,IF(P739="Muy Alta",1,))))))</f>
        <v/>
      </c>
      <c r="R739" s="393"/>
      <c r="S739" s="394" t="str">
        <f>IF(OR($R739=[3]Tabla_Impacto!$D$24,$R739=[3]Tabla_Impacto!$D$27,$R739=[3]Tabla_Impacto!$J$24,$R739=[3]Tabla_Impacto!$P$26,$R739=[3]Tabla_Impacto!$V$26,$R739=[3]Tabla_Impacto!$AB$26),"Leve",IF(OR($R739=[3]Tabla_Impacto!$E$24,$R739=[3]Tabla_Impacto!$E$27,$R739=[3]Tabla_Impacto!$K$24,$R739=[3]Tabla_Impacto!$Q$26,$R739=[3]Tabla_Impacto!$W$26,$R739=[3]Tabla_Impacto!$AC$26),"Menor",IF(OR($R739=[3]Tabla_Impacto!$F$24,$R739=[3]Tabla_Impacto!$F$27,$R739=[3]Tabla_Impacto!$L$24,$R739=[3]Tabla_Impacto!$R$26,$R739=[3]Tabla_Impacto!$X$26,$R739=[3]Tabla_Impacto!$AD$26),"Moderado",IF(OR($R739=[3]Tabla_Impacto!$G$24,$R739=[3]Tabla_Impacto!$G$27,$R739=[3]Tabla_Impacto!$M$24,$R739=[3]Tabla_Impacto!$S$26,$R739=[3]Tabla_Impacto!$Y$26,$R739=[3]Tabla_Impacto!$AE$26),"Mayor",IF(OR($R739=[3]Tabla_Impacto!$H$24,$R739=[3]Tabla_Impacto!$H$27,$R739=[3]Tabla_Impacto!$N$24,$R739=[3]Tabla_Impacto!$T$26,$R739=[3]Tabla_Impacto!$Z$26,$R739=[3]Tabla_Impacto!$AF$26),"Catastrófico","")))))</f>
        <v/>
      </c>
      <c r="T739" s="385" t="str">
        <f t="shared" ref="T739" si="1010">IF(S739="","",IF(S739="Leve",0.2,IF(S739="Menor",0.4,IF(S739="Moderado",0.6,IF(S739="Mayor",0.8,IF(S739="Catastrófico",1,))))))</f>
        <v/>
      </c>
      <c r="U739" s="403" t="str">
        <f t="shared" ref="U739" si="1011">IF(OR(AND(P739="Muy Baja",S739="Leve"),AND(P739="Muy Baja",S739="Menor"),AND(P739="Baja",S739="Leve")),"Bajo",IF(OR(AND(P739="Muy baja",S739="Moderado"),AND(P739="Baja",S739="Menor"),AND(P739="Baja",S739="Moderado"),AND(P739="Media",S739="Leve"),AND(P739="Media",S739="Menor"),AND(P739="Media",S739="Moderado"),AND(P739="Alta",S739="Leve"),AND(P739="Alta",S739="Menor")),"Moderado",IF(OR(AND(P739="Muy Baja",S739="Mayor"),AND(P739="Baja",S739="Mayor"),AND(P739="Media",S739="Mayor"),AND(P739="Alta",S739="Moderado"),AND(P739="Alta",S739="Mayor"),AND(P739="Muy Alta",S739="Leve"),AND(P739="Muy Alta",S739="Menor"),AND(P739="Muy Alta",S739="Moderado"),AND(P739="Muy Alta",S739="Mayor")),"Alto",IF(OR(AND(P739="Muy Baja",S739="Catastrófico"),AND(P739="Baja",S739="Catastrófico"),AND(P739="Media",S739="Catastrófico"),AND(P739="Alta",S739="Catastrófico"),AND(P739="Muy Alta",S739="Catastrófico")),"Extremo",""))))</f>
        <v/>
      </c>
      <c r="V739" s="210" t="s">
        <v>91</v>
      </c>
      <c r="W739" s="116"/>
      <c r="X739" s="117"/>
      <c r="Y739" s="118"/>
      <c r="Z739" s="116"/>
      <c r="AA739" s="120" t="str">
        <f t="shared" si="943"/>
        <v/>
      </c>
      <c r="AB739" s="121"/>
      <c r="AC739" s="121"/>
      <c r="AD739" s="122" t="str">
        <f t="shared" si="941"/>
        <v/>
      </c>
      <c r="AE739" s="121"/>
      <c r="AF739" s="121"/>
      <c r="AG739" s="121"/>
      <c r="AH739" s="123" t="str">
        <f>IFERROR(IF(AA739="Probabilidad",(Q739-(+Q739*AD739)),IF(AA739="Impacto",Q739,"")),"")</f>
        <v/>
      </c>
      <c r="AI739" s="122" t="str">
        <f t="shared" si="942"/>
        <v/>
      </c>
      <c r="AJ739" s="387" t="str">
        <f t="shared" ref="AJ739" si="1012">IFERROR(IF(AK739="","",IF(AK739&lt;=0.2,"Muy Baja",IF(AK739&lt;=0.4,"Baja",IF(AK739&lt;=0.6,"Media",IF(AK739&lt;=0.8,"Alta","Muy Alta"))))),"")</f>
        <v/>
      </c>
      <c r="AK739" s="539" t="str">
        <f t="shared" ref="AK739" si="1013">IFERROR(LOOKUP(MAX(AI739:AI745)+1,(AI739:AI745)),"")</f>
        <v/>
      </c>
      <c r="AL739" s="211" t="str">
        <f>IFERROR(IF(AA739="Impacto",(T739-(+T739*AD739)),IF(AA739="Probabilidad",T739,"")),"")</f>
        <v/>
      </c>
      <c r="AM739" s="389" t="str">
        <f t="shared" ref="AM739" si="1014">IFERROR(IF(AN739="","",IF(AN739&lt;=0.2,"Leve",IF(AN739&lt;=0.4,"Menor",IF(AN739&lt;=0.6,"Moderado",IF(AN739&lt;=0.8,"Mayor","Catastrófico"))))),"")</f>
        <v/>
      </c>
      <c r="AN739" s="388" t="str">
        <f t="shared" ref="AN739" si="1015">IFERROR(LOOKUP(MAX(AL739:AL745)+1,(AL739:AL745)),"")</f>
        <v/>
      </c>
      <c r="AO739" s="384" t="str">
        <f t="shared" ref="AO739" si="1016">IFERROR(IF(OR(AND(AJ739="Muy Baja",AM739="Leve"),AND(AJ739="Muy Baja",AM739="Menor"),AND(AJ739="Baja",AM739="Leve")),"Bajo",IF(OR(AND(AJ739="Muy baja",AM739="Moderado"),AND(AJ739="Baja",AM739="Menor"),AND(AJ739="Baja",AM739="Moderado"),AND(AJ739="Media",AM739="Leve"),AND(AJ739="Media",AM739="Menor"),AND(AJ739="Media",AM739="Moderado"),AND(AJ739="Alta",AM739="Leve"),AND(AJ739="Alta",AM739="Menor")),"Moderado",IF(OR(AND(AJ739="Muy Baja",AM739="Mayor"),AND(AJ739="Baja",AM739="Mayor"),AND(AJ739="Media",AM739="Mayor"),AND(AJ739="Alta",AM739="Moderado"),AND(AJ739="Alta",AM739="Mayor"),AND(AJ739="Muy Alta",AM739="Leve"),AND(AJ739="Muy Alta",AM739="Menor"),AND(AJ739="Muy Alta",AM739="Moderado"),AND(AJ739="Muy Alta",AM739="Mayor")),"Alto",IF(OR(AND(AJ739="Muy Baja",AM739="Catastrófico"),AND(AJ739="Baja",AM739="Catastrófico"),AND(AJ739="Media",AM739="Catastrófico"),AND(AJ739="Alta",AM739="Catastrófico"),AND(AJ739="Muy Alta",AM739="Catastrófico")),"Extremo","")))),"")</f>
        <v/>
      </c>
      <c r="AP739" s="367"/>
      <c r="AQ739" s="120" t="s">
        <v>105</v>
      </c>
      <c r="AR739" s="119"/>
      <c r="AS739" s="119"/>
      <c r="AT739" s="126"/>
      <c r="AU739" s="127"/>
      <c r="AV739" s="370"/>
      <c r="AW739" s="142" t="s">
        <v>91</v>
      </c>
      <c r="AX739" s="128"/>
      <c r="AY739" s="129"/>
      <c r="AZ739" s="130"/>
      <c r="BA739" s="143" t="s">
        <v>105</v>
      </c>
      <c r="BB739" s="128"/>
      <c r="BC739" s="128"/>
      <c r="BD739" s="128"/>
      <c r="BE739" s="373"/>
      <c r="BF739" s="374"/>
      <c r="BG739" s="374"/>
      <c r="BH739" s="131"/>
      <c r="BI739" s="90"/>
      <c r="BJ739" s="90"/>
      <c r="BK739" s="90"/>
      <c r="BL739" s="90"/>
      <c r="BM739" s="90"/>
      <c r="BN739" s="90"/>
      <c r="BO739" s="90"/>
      <c r="BP739" s="90"/>
      <c r="BQ739" s="90"/>
      <c r="BR739" s="90"/>
      <c r="BS739" s="90"/>
      <c r="BT739" s="90"/>
      <c r="BU739" s="90"/>
      <c r="BV739" s="90"/>
      <c r="BW739" s="90"/>
      <c r="BX739" s="90"/>
      <c r="BY739" s="90"/>
      <c r="BZ739" s="90"/>
      <c r="CA739" s="90"/>
      <c r="CB739" s="90"/>
      <c r="CC739" s="90"/>
      <c r="CD739" s="90"/>
      <c r="CE739" s="90"/>
      <c r="CF739" s="90"/>
      <c r="CG739" s="90"/>
      <c r="CH739" s="90"/>
      <c r="CI739" s="90"/>
      <c r="CJ739" s="90"/>
      <c r="CK739" s="90"/>
      <c r="CL739" s="90"/>
      <c r="CM739" s="90"/>
      <c r="CN739" s="90"/>
      <c r="CO739" s="90"/>
      <c r="CP739" s="90"/>
      <c r="CQ739" s="90"/>
      <c r="CR739" s="90"/>
      <c r="CS739" s="90"/>
      <c r="CT739" s="90"/>
      <c r="CU739" s="90"/>
      <c r="CV739" s="90"/>
      <c r="CW739" s="90"/>
      <c r="CX739" s="90"/>
      <c r="CY739" s="90"/>
      <c r="CZ739" s="90"/>
      <c r="DA739" s="90"/>
      <c r="DB739" s="90"/>
      <c r="DC739" s="90"/>
      <c r="DD739" s="90"/>
      <c r="DE739" s="90"/>
      <c r="DF739" s="90"/>
      <c r="DG739" s="90"/>
      <c r="DH739" s="90"/>
      <c r="DI739" s="90"/>
      <c r="DJ739" s="90"/>
      <c r="DK739" s="90"/>
      <c r="DL739" s="90"/>
      <c r="DM739" s="90"/>
      <c r="DN739" s="90"/>
      <c r="DO739" s="90"/>
      <c r="DP739" s="90"/>
      <c r="DQ739" s="90"/>
      <c r="DR739" s="90"/>
      <c r="DS739" s="90"/>
      <c r="DT739" s="90"/>
      <c r="DU739" s="90"/>
      <c r="DV739" s="90"/>
      <c r="DW739" s="90"/>
      <c r="DX739" s="90"/>
      <c r="DY739" s="90"/>
      <c r="DZ739" s="90"/>
      <c r="EA739" s="90"/>
      <c r="EB739" s="90"/>
      <c r="EC739" s="90"/>
      <c r="ED739" s="90"/>
      <c r="EE739" s="90"/>
      <c r="EF739" s="90"/>
      <c r="EG739" s="90"/>
      <c r="EH739" s="90"/>
      <c r="EI739" s="90"/>
      <c r="EJ739" s="90"/>
      <c r="EK739" s="90"/>
      <c r="EL739" s="90"/>
      <c r="EM739" s="90"/>
      <c r="EN739" s="90"/>
      <c r="EO739" s="90"/>
      <c r="EP739" s="90"/>
      <c r="EQ739" s="90"/>
      <c r="ER739" s="90"/>
      <c r="ES739" s="90"/>
      <c r="ET739" s="90"/>
      <c r="EU739" s="90"/>
      <c r="EV739" s="90"/>
      <c r="EW739" s="90"/>
      <c r="EX739" s="90"/>
      <c r="EY739" s="90"/>
      <c r="EZ739" s="90"/>
      <c r="FA739" s="90"/>
      <c r="FB739" s="90"/>
      <c r="FC739" s="90"/>
      <c r="FD739" s="90"/>
      <c r="FE739" s="90"/>
      <c r="FF739" s="90"/>
      <c r="FG739" s="90"/>
      <c r="FH739" s="90"/>
      <c r="FI739" s="90"/>
      <c r="FJ739" s="90"/>
      <c r="FK739" s="90"/>
      <c r="FL739" s="90"/>
      <c r="FM739" s="90"/>
      <c r="FN739" s="90"/>
      <c r="FO739" s="90"/>
      <c r="FP739" s="90"/>
      <c r="FQ739" s="90"/>
      <c r="FR739" s="90"/>
      <c r="FS739" s="90"/>
      <c r="FT739" s="90"/>
      <c r="FU739" s="90"/>
      <c r="FV739" s="90"/>
      <c r="FW739" s="90"/>
      <c r="FX739" s="90"/>
      <c r="FY739" s="90"/>
      <c r="FZ739" s="90"/>
      <c r="GA739" s="90"/>
      <c r="GB739" s="90"/>
      <c r="GC739" s="90"/>
      <c r="GD739" s="90"/>
      <c r="GE739" s="90"/>
      <c r="GF739" s="90"/>
      <c r="GG739" s="90"/>
      <c r="GH739" s="90"/>
      <c r="GI739" s="90"/>
      <c r="GJ739" s="90"/>
      <c r="GK739" s="90"/>
      <c r="GL739" s="90"/>
      <c r="GM739" s="90"/>
      <c r="GN739" s="90"/>
      <c r="GO739" s="90"/>
      <c r="GP739" s="90"/>
      <c r="GQ739" s="90"/>
      <c r="GR739" s="90"/>
      <c r="GS739" s="90"/>
      <c r="GT739" s="90"/>
      <c r="GU739" s="90"/>
      <c r="GV739" s="90"/>
      <c r="GW739" s="90"/>
      <c r="GX739" s="90"/>
      <c r="GY739" s="90"/>
      <c r="GZ739" s="90"/>
      <c r="HA739" s="90"/>
      <c r="HB739" s="90"/>
      <c r="HC739" s="90"/>
      <c r="HD739" s="90"/>
      <c r="HE739" s="90"/>
      <c r="HF739" s="90"/>
      <c r="HG739" s="90"/>
      <c r="HH739" s="90"/>
      <c r="HI739" s="90"/>
      <c r="HJ739" s="90"/>
      <c r="HK739" s="90"/>
      <c r="HL739" s="90"/>
      <c r="HM739" s="90"/>
      <c r="HN739" s="90"/>
      <c r="HO739" s="90"/>
      <c r="HP739" s="90"/>
      <c r="HQ739" s="90"/>
      <c r="HR739" s="90"/>
      <c r="HS739" s="90"/>
      <c r="HT739" s="90"/>
      <c r="HU739" s="90"/>
      <c r="HV739" s="90"/>
      <c r="HW739" s="90"/>
      <c r="HX739" s="90"/>
      <c r="HY739" s="90"/>
      <c r="HZ739" s="90"/>
      <c r="IA739" s="90"/>
      <c r="IB739" s="90"/>
      <c r="IC739" s="90"/>
      <c r="ID739" s="90"/>
      <c r="IE739" s="90"/>
      <c r="IF739" s="90"/>
      <c r="IG739" s="90"/>
      <c r="IH739" s="90"/>
      <c r="II739" s="90"/>
      <c r="IJ739" s="90"/>
      <c r="IK739" s="90"/>
      <c r="IL739" s="90"/>
      <c r="IM739" s="90"/>
      <c r="IN739" s="90"/>
      <c r="IO739" s="90"/>
      <c r="IP739" s="90"/>
      <c r="IQ739" s="90"/>
      <c r="IR739" s="90"/>
      <c r="IS739" s="90"/>
      <c r="IT739" s="90"/>
      <c r="IU739" s="90"/>
      <c r="IV739" s="90"/>
      <c r="IW739" s="90"/>
      <c r="IX739" s="90"/>
      <c r="IY739" s="90"/>
      <c r="IZ739" s="90"/>
      <c r="JA739" s="90"/>
      <c r="JB739" s="90"/>
      <c r="JC739" s="90"/>
      <c r="JD739" s="90"/>
      <c r="JE739" s="90"/>
      <c r="JF739" s="90"/>
      <c r="JG739" s="90"/>
      <c r="JH739" s="90"/>
      <c r="JI739" s="90"/>
      <c r="JJ739" s="90"/>
      <c r="JK739" s="90"/>
      <c r="JL739" s="90"/>
      <c r="JM739" s="90"/>
      <c r="JN739" s="90"/>
      <c r="JO739" s="90"/>
      <c r="JP739" s="90"/>
      <c r="JQ739" s="90"/>
      <c r="JR739" s="90"/>
      <c r="JS739" s="90"/>
      <c r="JT739" s="90"/>
      <c r="JU739" s="90"/>
      <c r="JV739" s="90"/>
      <c r="JW739" s="90"/>
      <c r="JX739" s="90"/>
      <c r="JY739" s="90"/>
      <c r="JZ739" s="90"/>
      <c r="KA739" s="90"/>
      <c r="KB739" s="90"/>
      <c r="KC739" s="90"/>
      <c r="KD739" s="90"/>
      <c r="KE739" s="90"/>
      <c r="KF739" s="90"/>
      <c r="KG739" s="90"/>
      <c r="KH739" s="90"/>
      <c r="KI739" s="90"/>
      <c r="KJ739" s="90"/>
      <c r="KK739" s="90"/>
      <c r="KL739" s="90"/>
      <c r="KM739" s="90"/>
      <c r="KN739" s="90"/>
      <c r="KO739" s="90"/>
      <c r="KP739" s="90"/>
      <c r="KQ739" s="90"/>
      <c r="KR739" s="90"/>
      <c r="KS739" s="90"/>
      <c r="KT739" s="90"/>
      <c r="KU739" s="90"/>
      <c r="KV739" s="90"/>
      <c r="KW739" s="90"/>
      <c r="KX739" s="90"/>
      <c r="KY739" s="90"/>
      <c r="KZ739" s="90"/>
      <c r="LA739" s="90"/>
      <c r="LB739" s="90"/>
      <c r="LC739" s="90"/>
      <c r="LD739" s="90"/>
      <c r="LE739" s="90"/>
      <c r="LF739" s="90"/>
      <c r="LG739" s="90"/>
      <c r="LH739" s="90"/>
      <c r="LI739" s="90"/>
      <c r="LJ739" s="90"/>
      <c r="LK739" s="90"/>
      <c r="LL739" s="90"/>
      <c r="LM739" s="90"/>
      <c r="LN739" s="90"/>
      <c r="LO739" s="90"/>
      <c r="LP739" s="90"/>
      <c r="LQ739" s="90"/>
      <c r="LR739" s="90"/>
      <c r="LS739" s="90"/>
      <c r="LT739" s="90"/>
      <c r="LU739" s="90"/>
      <c r="LV739" s="90"/>
      <c r="LW739" s="90"/>
      <c r="LX739" s="90"/>
      <c r="LY739" s="90"/>
      <c r="LZ739" s="90"/>
      <c r="MA739" s="90"/>
      <c r="MB739" s="90"/>
      <c r="MC739" s="90"/>
      <c r="MD739" s="90"/>
      <c r="ME739" s="90"/>
      <c r="MF739" s="90"/>
      <c r="MG739" s="90"/>
      <c r="MH739" s="90"/>
      <c r="MI739" s="90"/>
      <c r="MJ739" s="90"/>
      <c r="MK739" s="90"/>
      <c r="ML739" s="90"/>
      <c r="MM739" s="90"/>
      <c r="MN739" s="90"/>
      <c r="MO739" s="90"/>
      <c r="MP739" s="90"/>
      <c r="MQ739" s="90"/>
      <c r="MR739" s="90"/>
      <c r="MS739" s="90"/>
      <c r="MT739" s="90"/>
      <c r="MU739" s="90"/>
      <c r="MV739" s="90"/>
      <c r="MW739" s="90"/>
      <c r="MX739" s="90"/>
      <c r="MY739" s="90"/>
      <c r="MZ739" s="90"/>
      <c r="NA739" s="90"/>
      <c r="NB739" s="90"/>
      <c r="NC739" s="90"/>
      <c r="ND739" s="90"/>
      <c r="NE739" s="90"/>
      <c r="NF739" s="90"/>
      <c r="NG739" s="90"/>
      <c r="NH739" s="90"/>
      <c r="NI739" s="90"/>
      <c r="NJ739" s="90"/>
      <c r="NK739" s="90"/>
      <c r="NL739" s="90"/>
      <c r="NM739" s="90"/>
      <c r="NN739" s="90"/>
      <c r="NO739" s="90"/>
      <c r="NP739" s="90"/>
      <c r="NQ739" s="90"/>
      <c r="NR739" s="90"/>
      <c r="NS739" s="90"/>
      <c r="NT739" s="90"/>
      <c r="NU739" s="90"/>
      <c r="NV739" s="90"/>
      <c r="NW739" s="90"/>
      <c r="NX739" s="90"/>
      <c r="NY739" s="90"/>
      <c r="NZ739" s="90"/>
      <c r="OA739" s="90"/>
      <c r="OB739" s="90"/>
      <c r="OC739" s="90"/>
      <c r="OD739" s="90"/>
      <c r="OE739" s="90"/>
      <c r="OF739" s="90"/>
      <c r="OG739" s="90"/>
      <c r="OH739" s="90"/>
      <c r="OI739" s="90"/>
      <c r="OJ739" s="90"/>
      <c r="OK739" s="90"/>
      <c r="OL739" s="90"/>
      <c r="OM739" s="90"/>
      <c r="ON739" s="90"/>
      <c r="OO739" s="90"/>
      <c r="OP739" s="90"/>
      <c r="OQ739" s="90"/>
      <c r="OR739" s="90"/>
      <c r="OS739" s="90"/>
      <c r="OT739" s="90"/>
      <c r="OU739" s="90"/>
      <c r="OV739" s="90"/>
      <c r="OW739" s="90"/>
      <c r="OX739" s="90"/>
      <c r="OY739" s="90"/>
      <c r="OZ739" s="90"/>
      <c r="PA739" s="90"/>
      <c r="PB739" s="90"/>
      <c r="PC739" s="90"/>
      <c r="PD739" s="90"/>
      <c r="PE739" s="90"/>
      <c r="PF739" s="90"/>
      <c r="PG739" s="90"/>
      <c r="PH739" s="90"/>
      <c r="PI739" s="90"/>
      <c r="PJ739" s="90"/>
      <c r="PK739" s="90"/>
      <c r="PL739" s="90"/>
      <c r="PM739" s="90"/>
      <c r="PN739" s="90"/>
      <c r="PO739" s="90"/>
      <c r="PP739" s="90"/>
      <c r="PQ739" s="90"/>
      <c r="PR739" s="90"/>
      <c r="PS739" s="90"/>
      <c r="PT739" s="90"/>
      <c r="PU739" s="90"/>
      <c r="PV739" s="90"/>
      <c r="PW739" s="90"/>
      <c r="PX739" s="90"/>
      <c r="PY739" s="90"/>
      <c r="PZ739" s="90"/>
      <c r="QA739" s="90"/>
      <c r="QB739" s="90"/>
      <c r="QC739" s="90"/>
      <c r="QD739" s="90"/>
      <c r="QE739" s="90"/>
      <c r="QF739" s="90"/>
      <c r="QG739" s="90"/>
      <c r="QH739" s="90"/>
      <c r="QI739" s="90"/>
      <c r="QJ739" s="90"/>
      <c r="QK739" s="90"/>
      <c r="QL739" s="90"/>
      <c r="QM739" s="90"/>
      <c r="QN739" s="90"/>
      <c r="QO739" s="90"/>
      <c r="QP739" s="90"/>
      <c r="QQ739" s="90"/>
      <c r="QR739" s="90"/>
      <c r="QS739" s="90"/>
      <c r="QT739" s="90"/>
      <c r="QU739" s="90"/>
      <c r="QV739" s="90"/>
      <c r="QW739" s="90"/>
      <c r="QX739" s="90"/>
      <c r="QY739" s="90"/>
      <c r="QZ739" s="90"/>
      <c r="RA739" s="90"/>
      <c r="RB739" s="90"/>
      <c r="RC739" s="90"/>
      <c r="RD739" s="90"/>
      <c r="RE739" s="90"/>
      <c r="RF739" s="90"/>
      <c r="RG739" s="90"/>
      <c r="RH739" s="90"/>
      <c r="RI739" s="90"/>
      <c r="RJ739" s="90"/>
      <c r="RK739" s="90"/>
      <c r="RL739" s="90"/>
      <c r="RM739" s="90"/>
      <c r="RN739" s="90"/>
      <c r="RO739" s="90"/>
      <c r="RP739" s="90"/>
      <c r="RQ739" s="90"/>
      <c r="RR739" s="90"/>
      <c r="RS739" s="90"/>
      <c r="RT739" s="90"/>
      <c r="RU739" s="90"/>
      <c r="RV739" s="90"/>
      <c r="RW739" s="90"/>
      <c r="RX739" s="90"/>
      <c r="RY739" s="90"/>
      <c r="RZ739" s="90"/>
      <c r="SA739" s="90"/>
      <c r="SB739" s="90"/>
      <c r="SC739" s="90"/>
      <c r="SD739" s="90"/>
      <c r="SE739" s="90"/>
      <c r="SF739" s="90"/>
      <c r="SG739" s="90"/>
      <c r="SH739" s="90"/>
      <c r="SI739" s="90"/>
      <c r="SJ739" s="90"/>
      <c r="SK739" s="90"/>
      <c r="SL739" s="90"/>
      <c r="SM739" s="90"/>
      <c r="SN739" s="90"/>
      <c r="SO739" s="90"/>
      <c r="SP739" s="90"/>
      <c r="SQ739" s="90"/>
      <c r="SR739" s="90"/>
      <c r="SS739" s="90"/>
      <c r="ST739" s="90"/>
      <c r="SU739" s="90"/>
      <c r="SV739" s="90"/>
      <c r="SW739" s="90"/>
      <c r="SX739" s="90"/>
      <c r="SY739" s="90"/>
      <c r="SZ739" s="90"/>
      <c r="TA739" s="90"/>
      <c r="TB739" s="90"/>
      <c r="TC739" s="90"/>
      <c r="TD739" s="90"/>
      <c r="TE739" s="90"/>
      <c r="TF739" s="90"/>
      <c r="TG739" s="90"/>
      <c r="TH739" s="90"/>
      <c r="TI739" s="90"/>
      <c r="TJ739" s="90"/>
      <c r="TK739" s="90"/>
      <c r="TL739" s="90"/>
      <c r="TM739" s="90"/>
      <c r="TN739" s="90"/>
      <c r="TO739" s="90"/>
      <c r="TP739" s="90"/>
      <c r="TQ739" s="90"/>
      <c r="TR739" s="90"/>
      <c r="TS739" s="90"/>
      <c r="TT739" s="90"/>
      <c r="TU739" s="90"/>
      <c r="TV739" s="90"/>
      <c r="TW739" s="90"/>
      <c r="TX739" s="90"/>
      <c r="TY739" s="90"/>
      <c r="TZ739" s="90"/>
      <c r="UA739" s="90"/>
      <c r="UB739" s="90"/>
      <c r="UC739" s="90"/>
      <c r="UD739" s="90"/>
      <c r="UE739" s="90"/>
      <c r="UF739" s="90"/>
      <c r="UG739" s="90"/>
      <c r="UH739" s="90"/>
      <c r="UI739" s="90"/>
      <c r="UJ739" s="90"/>
      <c r="UK739" s="90"/>
      <c r="UL739" s="90"/>
      <c r="UM739" s="90"/>
      <c r="UN739" s="90"/>
      <c r="UO739" s="90"/>
      <c r="UP739" s="90"/>
      <c r="UQ739" s="90"/>
      <c r="UR739" s="90"/>
      <c r="US739" s="90"/>
      <c r="UT739" s="90"/>
      <c r="UU739" s="90"/>
      <c r="UV739" s="90"/>
      <c r="UW739" s="90"/>
      <c r="UX739" s="90"/>
      <c r="UY739" s="90"/>
      <c r="UZ739" s="90"/>
      <c r="VA739" s="90"/>
      <c r="VB739" s="90"/>
      <c r="VC739" s="90"/>
      <c r="VD739" s="90"/>
      <c r="VE739" s="90"/>
      <c r="VF739" s="90"/>
      <c r="VG739" s="90"/>
      <c r="VH739" s="90"/>
      <c r="VI739" s="90"/>
      <c r="VJ739" s="90"/>
      <c r="VK739" s="90"/>
      <c r="VL739" s="90"/>
      <c r="VM739" s="90"/>
      <c r="VN739" s="90"/>
      <c r="VO739" s="90"/>
      <c r="VP739" s="90"/>
      <c r="VQ739" s="90"/>
      <c r="VR739" s="90"/>
      <c r="VS739" s="90"/>
      <c r="VT739" s="90"/>
      <c r="VU739" s="90"/>
      <c r="VV739" s="90"/>
      <c r="VW739" s="90"/>
      <c r="VX739" s="90"/>
      <c r="VY739" s="90"/>
      <c r="VZ739" s="90"/>
      <c r="WA739" s="90"/>
      <c r="WB739" s="90"/>
      <c r="WC739" s="90"/>
      <c r="WD739" s="90"/>
      <c r="WE739" s="90"/>
      <c r="WF739" s="90"/>
      <c r="WG739" s="90"/>
      <c r="WH739" s="90"/>
      <c r="WI739" s="90"/>
      <c r="WJ739" s="90"/>
      <c r="WK739" s="90"/>
      <c r="WL739" s="90"/>
      <c r="WM739" s="90"/>
      <c r="WN739" s="90"/>
      <c r="WO739" s="90"/>
      <c r="WP739" s="90"/>
      <c r="WQ739" s="90"/>
      <c r="WR739" s="90"/>
      <c r="WS739" s="90"/>
      <c r="WT739" s="90"/>
      <c r="WU739" s="90"/>
      <c r="WV739" s="90"/>
      <c r="WW739" s="90"/>
      <c r="WX739" s="90"/>
      <c r="WY739" s="90"/>
      <c r="WZ739" s="90"/>
      <c r="XA739" s="90"/>
      <c r="XB739" s="90"/>
      <c r="XC739" s="90"/>
      <c r="XD739" s="90"/>
      <c r="XE739" s="90"/>
      <c r="XF739" s="90"/>
      <c r="XG739" s="90"/>
      <c r="XH739" s="90"/>
      <c r="XI739" s="90"/>
      <c r="XJ739" s="90"/>
      <c r="XK739" s="90"/>
      <c r="XL739" s="90"/>
      <c r="XM739" s="90"/>
      <c r="XN739" s="90"/>
      <c r="XO739" s="90"/>
      <c r="XP739" s="90"/>
      <c r="XQ739" s="90"/>
      <c r="XR739" s="90"/>
      <c r="XS739" s="90"/>
      <c r="XT739" s="90"/>
      <c r="XU739" s="90"/>
      <c r="XV739" s="90"/>
      <c r="XW739" s="90"/>
      <c r="XX739" s="90"/>
      <c r="XY739" s="90"/>
      <c r="XZ739" s="90"/>
      <c r="YA739" s="90"/>
      <c r="YB739" s="90"/>
      <c r="YC739" s="90"/>
      <c r="YD739" s="90"/>
      <c r="YE739" s="90"/>
      <c r="YF739" s="90"/>
      <c r="YG739" s="90"/>
      <c r="YH739" s="90"/>
      <c r="YI739" s="90"/>
      <c r="YJ739" s="90"/>
      <c r="YK739" s="90"/>
      <c r="YL739" s="90"/>
      <c r="YM739" s="90"/>
      <c r="YN739" s="90"/>
      <c r="YO739" s="90"/>
      <c r="YP739" s="90"/>
      <c r="YQ739" s="90"/>
      <c r="YR739" s="90"/>
      <c r="YS739" s="90"/>
      <c r="YT739" s="90"/>
      <c r="YU739" s="90"/>
      <c r="YV739" s="90"/>
      <c r="YW739" s="90"/>
      <c r="YX739" s="90"/>
      <c r="YY739" s="90"/>
      <c r="YZ739" s="90"/>
      <c r="ZA739" s="90"/>
      <c r="ZB739" s="90"/>
      <c r="ZC739" s="90"/>
      <c r="ZD739" s="90"/>
      <c r="ZE739" s="90"/>
      <c r="ZF739" s="90"/>
      <c r="ZG739" s="90"/>
      <c r="ZH739" s="90"/>
      <c r="ZI739" s="90"/>
      <c r="ZJ739" s="90"/>
      <c r="ZK739" s="90"/>
      <c r="ZL739" s="90"/>
      <c r="ZM739" s="90"/>
      <c r="ZN739" s="90"/>
      <c r="ZO739" s="90"/>
      <c r="ZP739" s="90"/>
      <c r="ZQ739" s="90"/>
      <c r="ZR739" s="90"/>
      <c r="ZS739" s="90"/>
      <c r="ZT739" s="90"/>
      <c r="ZU739" s="90"/>
      <c r="ZV739" s="90"/>
      <c r="ZW739" s="90"/>
      <c r="ZX739" s="90"/>
      <c r="ZY739" s="90"/>
      <c r="ZZ739" s="90"/>
      <c r="AAA739" s="90"/>
      <c r="AAB739" s="90"/>
      <c r="AAC739" s="90"/>
      <c r="AAD739" s="90"/>
      <c r="AAE739" s="90"/>
      <c r="AAF739" s="90"/>
      <c r="AAG739" s="90"/>
      <c r="AAH739" s="90"/>
      <c r="AAI739" s="90"/>
      <c r="AAJ739" s="90"/>
      <c r="AAK739" s="90"/>
      <c r="AAL739" s="90"/>
      <c r="AAM739" s="90"/>
      <c r="AAN739" s="90"/>
      <c r="AAO739" s="90"/>
      <c r="AAP739" s="90"/>
      <c r="AAQ739" s="90"/>
      <c r="AAR739" s="90"/>
      <c r="AAS739" s="90"/>
      <c r="AAT739" s="90"/>
      <c r="AAU739" s="90"/>
      <c r="AAV739" s="90"/>
      <c r="AAW739" s="90"/>
      <c r="AAX739" s="90"/>
      <c r="AAY739" s="90"/>
      <c r="AAZ739" s="90"/>
      <c r="ABA739" s="90"/>
      <c r="ABB739" s="90"/>
      <c r="ABC739" s="90"/>
      <c r="ABD739" s="90"/>
      <c r="ABE739" s="90"/>
      <c r="ABF739" s="90"/>
      <c r="ABG739" s="90"/>
      <c r="ABH739" s="90"/>
      <c r="ABI739" s="90"/>
      <c r="ABJ739" s="90"/>
      <c r="ABK739" s="90"/>
      <c r="ABL739" s="90"/>
      <c r="ABM739" s="90"/>
      <c r="ABN739" s="90"/>
      <c r="ABO739" s="90"/>
      <c r="ABP739" s="90"/>
      <c r="ABQ739" s="90"/>
      <c r="ABR739" s="90"/>
      <c r="ABS739" s="90"/>
      <c r="ABT739" s="90"/>
      <c r="ABU739" s="90"/>
      <c r="ABV739" s="90"/>
      <c r="ABW739" s="90"/>
      <c r="ABX739" s="90"/>
      <c r="ABY739" s="90"/>
      <c r="ABZ739" s="90"/>
      <c r="ACA739" s="90"/>
      <c r="ACB739" s="90"/>
      <c r="ACC739" s="90"/>
      <c r="ACD739" s="90"/>
      <c r="ACE739" s="90"/>
      <c r="ACF739" s="90"/>
      <c r="ACG739" s="90"/>
      <c r="ACH739" s="90"/>
      <c r="ACI739" s="90"/>
      <c r="ACJ739" s="90"/>
      <c r="ACK739" s="90"/>
      <c r="ACL739" s="90"/>
      <c r="ACM739" s="90"/>
      <c r="ACN739" s="90"/>
      <c r="ACO739" s="90"/>
      <c r="ACP739" s="90"/>
      <c r="ACQ739" s="90"/>
      <c r="ACR739" s="90"/>
      <c r="ACS739" s="90"/>
      <c r="ACT739" s="90"/>
      <c r="ACU739" s="90"/>
      <c r="ACV739" s="90"/>
      <c r="ACW739" s="90"/>
      <c r="ACX739" s="90"/>
      <c r="ACY739" s="90"/>
      <c r="ACZ739" s="90"/>
      <c r="ADA739" s="90"/>
      <c r="ADB739" s="90"/>
      <c r="ADC739" s="90"/>
      <c r="ADD739" s="90"/>
      <c r="ADE739" s="90"/>
      <c r="ADF739" s="90"/>
      <c r="ADG739" s="90"/>
      <c r="ADH739" s="90"/>
      <c r="ADI739" s="90"/>
      <c r="ADJ739" s="90"/>
      <c r="ADK739" s="90"/>
      <c r="ADL739" s="90"/>
      <c r="ADM739" s="90"/>
      <c r="ADN739" s="90"/>
      <c r="ADO739" s="90"/>
      <c r="ADP739" s="90"/>
      <c r="ADQ739" s="90"/>
      <c r="ADR739" s="90"/>
      <c r="ADS739" s="90"/>
      <c r="ADT739" s="90"/>
      <c r="ADU739" s="90"/>
      <c r="ADV739" s="90"/>
      <c r="ADW739" s="90"/>
      <c r="ADX739" s="90"/>
      <c r="ADY739" s="90"/>
      <c r="ADZ739" s="90"/>
      <c r="AEA739" s="90"/>
      <c r="AEB739" s="90"/>
      <c r="AEC739" s="90"/>
      <c r="AED739" s="90"/>
      <c r="AEE739" s="90"/>
      <c r="AEF739" s="90"/>
      <c r="AEG739" s="90"/>
      <c r="AEH739" s="90"/>
      <c r="AEI739" s="90"/>
      <c r="AEJ739" s="90"/>
      <c r="AEK739" s="90"/>
      <c r="AEL739" s="90"/>
      <c r="AEM739" s="90"/>
      <c r="AEN739" s="90"/>
      <c r="AEO739" s="90"/>
      <c r="AEP739" s="90"/>
      <c r="AEQ739" s="90"/>
      <c r="AER739" s="90"/>
      <c r="AES739" s="90"/>
      <c r="AET739" s="90"/>
      <c r="AEU739" s="90"/>
      <c r="AEV739" s="90"/>
      <c r="AEW739" s="90"/>
      <c r="AEX739" s="90"/>
      <c r="AEY739" s="90"/>
      <c r="AEZ739" s="90"/>
      <c r="AFA739" s="90"/>
      <c r="AFB739" s="90"/>
      <c r="AFC739" s="90"/>
      <c r="AFD739" s="90"/>
      <c r="AFE739" s="90"/>
      <c r="AFF739" s="90"/>
      <c r="AFG739" s="90"/>
      <c r="AFH739" s="90"/>
      <c r="AFI739" s="90"/>
      <c r="AFJ739" s="90"/>
      <c r="AFK739" s="90"/>
      <c r="AFL739" s="90"/>
      <c r="AFM739" s="90"/>
      <c r="AFN739" s="90"/>
      <c r="AFO739" s="90"/>
      <c r="AFP739" s="90"/>
      <c r="AFQ739" s="90"/>
      <c r="AFR739" s="90"/>
      <c r="AFS739" s="90"/>
      <c r="AFT739" s="90"/>
      <c r="AFU739" s="90"/>
      <c r="AFV739" s="90"/>
      <c r="AFW739" s="90"/>
      <c r="AFX739" s="90"/>
      <c r="AFY739" s="90"/>
      <c r="AFZ739" s="90"/>
      <c r="AGA739" s="90"/>
      <c r="AGB739" s="90"/>
      <c r="AGC739" s="90"/>
      <c r="AGD739" s="90"/>
      <c r="AGE739" s="90"/>
      <c r="AGF739" s="90"/>
      <c r="AGG739" s="90"/>
      <c r="AGH739" s="90"/>
      <c r="AGI739" s="90"/>
      <c r="AGJ739" s="90"/>
      <c r="AGK739" s="90"/>
      <c r="AGL739" s="90"/>
      <c r="AGM739" s="90"/>
      <c r="AGN739" s="90"/>
      <c r="AGO739" s="90"/>
      <c r="AGP739" s="90"/>
      <c r="AGQ739" s="90"/>
      <c r="AGR739" s="90"/>
      <c r="AGS739" s="90"/>
      <c r="AGT739" s="90"/>
      <c r="AGU739" s="90"/>
      <c r="AGV739" s="90"/>
      <c r="AGW739" s="90"/>
      <c r="AGX739" s="90"/>
      <c r="AGY739" s="90"/>
      <c r="AGZ739" s="90"/>
      <c r="AHA739" s="90"/>
      <c r="AHB739" s="90"/>
      <c r="AHC739" s="90"/>
      <c r="AHD739" s="90"/>
      <c r="AHE739" s="90"/>
      <c r="AHF739" s="90"/>
      <c r="AHG739" s="90"/>
      <c r="AHH739" s="90"/>
      <c r="AHI739" s="90"/>
      <c r="AHJ739" s="90"/>
      <c r="AHK739" s="90"/>
      <c r="AHL739" s="90"/>
      <c r="AHM739" s="90"/>
      <c r="AHN739" s="90"/>
      <c r="AHO739" s="90"/>
      <c r="AHP739" s="90"/>
      <c r="AHQ739" s="90"/>
      <c r="AHR739" s="90"/>
      <c r="AHS739" s="90"/>
      <c r="AHT739" s="90"/>
      <c r="AHU739" s="90"/>
      <c r="AHV739" s="90"/>
      <c r="AHW739" s="90"/>
      <c r="AHX739" s="90"/>
      <c r="AHY739" s="90"/>
      <c r="AHZ739" s="90"/>
      <c r="AIA739" s="90"/>
      <c r="AIB739" s="90"/>
      <c r="AIC739" s="90"/>
      <c r="AID739" s="90"/>
      <c r="AIE739" s="90"/>
      <c r="AIF739" s="90"/>
      <c r="AIG739" s="90"/>
      <c r="AIH739" s="90"/>
      <c r="AII739" s="90"/>
      <c r="AIJ739" s="90"/>
      <c r="AIK739" s="90"/>
      <c r="AIL739" s="90"/>
      <c r="AIM739" s="90"/>
      <c r="AIN739" s="90"/>
      <c r="AIO739" s="90"/>
      <c r="AIP739" s="90"/>
      <c r="AIQ739" s="90"/>
      <c r="AIR739" s="90"/>
      <c r="AIS739" s="90"/>
      <c r="AIT739" s="90"/>
      <c r="AIU739" s="90"/>
      <c r="AIV739" s="90"/>
      <c r="AIW739" s="90"/>
      <c r="AIX739" s="90"/>
      <c r="AIY739" s="90"/>
      <c r="AIZ739" s="90"/>
      <c r="AJA739" s="90"/>
      <c r="AJB739" s="90"/>
      <c r="AJC739" s="90"/>
      <c r="AJD739" s="90"/>
      <c r="AJE739" s="90"/>
      <c r="AJF739" s="90"/>
      <c r="AJG739" s="90"/>
      <c r="AJH739" s="90"/>
      <c r="AJI739" s="90"/>
      <c r="AJJ739" s="90"/>
      <c r="AJK739" s="90"/>
      <c r="AJL739" s="90"/>
      <c r="AJM739" s="90"/>
      <c r="AJN739" s="90"/>
      <c r="AJO739" s="90"/>
      <c r="AJP739" s="90"/>
      <c r="AJQ739" s="90"/>
      <c r="AJR739" s="90"/>
      <c r="AJS739" s="90"/>
      <c r="AJT739" s="90"/>
      <c r="AJU739" s="90"/>
      <c r="AJV739" s="90"/>
      <c r="AJW739" s="90"/>
      <c r="AJX739" s="90"/>
      <c r="AJY739" s="90"/>
      <c r="AJZ739" s="90"/>
      <c r="AKA739" s="90"/>
      <c r="AKB739" s="90"/>
      <c r="AKC739" s="90"/>
      <c r="AKD739" s="90"/>
      <c r="AKE739" s="90"/>
      <c r="AKF739" s="90"/>
      <c r="AKG739" s="90"/>
      <c r="AKH739" s="90"/>
      <c r="AKI739" s="90"/>
      <c r="AKJ739" s="90"/>
      <c r="AKK739" s="90"/>
      <c r="AKL739" s="90"/>
      <c r="AKM739" s="90"/>
      <c r="AKN739" s="90"/>
      <c r="AKO739" s="90"/>
      <c r="AKP739" s="90"/>
      <c r="AKQ739" s="90"/>
      <c r="AKR739" s="90"/>
      <c r="AKS739" s="90"/>
      <c r="AKT739" s="90"/>
      <c r="AKU739" s="90"/>
      <c r="AKV739" s="90"/>
      <c r="AKW739" s="90"/>
      <c r="AKX739" s="90"/>
      <c r="AKY739" s="90"/>
      <c r="AKZ739" s="90"/>
      <c r="ALA739" s="90"/>
      <c r="ALB739" s="90"/>
      <c r="ALC739" s="90"/>
      <c r="ALD739" s="90"/>
      <c r="ALE739" s="90"/>
      <c r="ALF739" s="90"/>
      <c r="ALG739" s="90"/>
      <c r="ALH739" s="90"/>
      <c r="ALI739" s="90"/>
      <c r="ALJ739" s="90"/>
      <c r="ALK739" s="90"/>
      <c r="ALL739" s="90"/>
      <c r="ALM739" s="90"/>
      <c r="ALN739" s="90"/>
      <c r="ALO739" s="90"/>
      <c r="ALP739" s="90"/>
      <c r="ALQ739" s="90"/>
      <c r="ALR739" s="90"/>
      <c r="ALS739" s="90"/>
      <c r="ALT739" s="90"/>
      <c r="ALU739" s="90"/>
      <c r="ALV739" s="90"/>
      <c r="ALW739" s="90"/>
      <c r="ALX739" s="90"/>
      <c r="ALY739" s="90"/>
      <c r="ALZ739" s="90"/>
      <c r="AMA739" s="90"/>
      <c r="AMB739" s="90"/>
      <c r="AMC739" s="90"/>
      <c r="AMD739" s="90"/>
      <c r="AME739" s="90"/>
      <c r="AMF739" s="90"/>
      <c r="AMG739" s="90"/>
      <c r="AMH739" s="90"/>
    </row>
    <row r="740" spans="1:1022" ht="74.099999999999994" customHeight="1">
      <c r="A740" s="536"/>
      <c r="B740" s="530"/>
      <c r="C740" s="367"/>
      <c r="D740" s="530"/>
      <c r="E740" s="530"/>
      <c r="F740" s="427"/>
      <c r="G740" s="530"/>
      <c r="H740" s="537"/>
      <c r="I740" s="538"/>
      <c r="J740" s="210" t="s">
        <v>735</v>
      </c>
      <c r="K740" s="213"/>
      <c r="L740" s="538"/>
      <c r="M740" s="538"/>
      <c r="N740" s="540"/>
      <c r="O740" s="369"/>
      <c r="P740" s="391"/>
      <c r="Q740" s="385"/>
      <c r="R740" s="393"/>
      <c r="S740" s="394"/>
      <c r="T740" s="385"/>
      <c r="U740" s="404"/>
      <c r="V740" s="210" t="s">
        <v>112</v>
      </c>
      <c r="W740" s="116"/>
      <c r="X740" s="117"/>
      <c r="Y740" s="118"/>
      <c r="Z740" s="116"/>
      <c r="AA740" s="120" t="str">
        <f t="shared" si="943"/>
        <v/>
      </c>
      <c r="AB740" s="121"/>
      <c r="AC740" s="121"/>
      <c r="AD740" s="122" t="str">
        <f t="shared" si="941"/>
        <v/>
      </c>
      <c r="AE740" s="121"/>
      <c r="AF740" s="121"/>
      <c r="AG740" s="121"/>
      <c r="AH740" s="123" t="str">
        <f>IFERROR(IF(AND(AA739="Probabilidad",AA740="Probabilidad"),(AI739-(+AI739*AD740)),IF(AND(AA740="Probabilidad",AA739="Impacto"),(AI739-(+AI739*AD740)),IF(AA740="Impacto",AI739,""))),"")</f>
        <v/>
      </c>
      <c r="AI740" s="122" t="str">
        <f t="shared" si="942"/>
        <v/>
      </c>
      <c r="AJ740" s="387"/>
      <c r="AK740" s="539"/>
      <c r="AL740" s="211" t="str">
        <f t="shared" si="989"/>
        <v/>
      </c>
      <c r="AM740" s="389"/>
      <c r="AN740" s="388"/>
      <c r="AO740" s="384"/>
      <c r="AP740" s="367"/>
      <c r="AQ740" s="120" t="s">
        <v>118</v>
      </c>
      <c r="AR740" s="119"/>
      <c r="AS740" s="119"/>
      <c r="AT740" s="126"/>
      <c r="AU740" s="127"/>
      <c r="AV740" s="371"/>
      <c r="AW740" s="142" t="s">
        <v>112</v>
      </c>
      <c r="AX740" s="128"/>
      <c r="AY740" s="129"/>
      <c r="AZ740" s="130"/>
      <c r="BA740" s="143" t="s">
        <v>118</v>
      </c>
      <c r="BB740" s="128"/>
      <c r="BC740" s="128"/>
      <c r="BD740" s="128"/>
      <c r="BE740" s="373"/>
      <c r="BF740" s="374"/>
      <c r="BG740" s="374"/>
      <c r="BH740" s="131"/>
    </row>
    <row r="741" spans="1:1022" ht="45" customHeight="1">
      <c r="A741" s="536"/>
      <c r="B741" s="530"/>
      <c r="C741" s="367"/>
      <c r="D741" s="530"/>
      <c r="E741" s="530"/>
      <c r="F741" s="427"/>
      <c r="G741" s="530"/>
      <c r="H741" s="537"/>
      <c r="I741" s="538"/>
      <c r="J741" s="210" t="s">
        <v>741</v>
      </c>
      <c r="K741" s="213"/>
      <c r="L741" s="538"/>
      <c r="M741" s="538"/>
      <c r="N741" s="540"/>
      <c r="O741" s="369"/>
      <c r="P741" s="391"/>
      <c r="Q741" s="385"/>
      <c r="R741" s="393"/>
      <c r="S741" s="394"/>
      <c r="T741" s="385"/>
      <c r="U741" s="404"/>
      <c r="V741" s="210" t="s">
        <v>124</v>
      </c>
      <c r="W741" s="116"/>
      <c r="X741" s="117"/>
      <c r="Y741" s="118"/>
      <c r="Z741" s="116"/>
      <c r="AA741" s="120" t="str">
        <f t="shared" si="943"/>
        <v/>
      </c>
      <c r="AB741" s="121"/>
      <c r="AC741" s="121"/>
      <c r="AD741" s="122" t="str">
        <f t="shared" si="941"/>
        <v/>
      </c>
      <c r="AE741" s="121"/>
      <c r="AF741" s="121"/>
      <c r="AG741" s="121"/>
      <c r="AH741" s="123" t="str">
        <f t="shared" ref="AH741:AH745" si="1017">IFERROR(IF(AND(AA740="Probabilidad",AA741="Probabilidad"),(AI740-(+AI740*AD741)),IF(AND(AA741="Probabilidad",AA740="Impacto"),(AI740-(+AI740*AD741)),IF(AA741="Impacto",AI740,""))),"")</f>
        <v/>
      </c>
      <c r="AI741" s="122" t="str">
        <f t="shared" si="942"/>
        <v/>
      </c>
      <c r="AJ741" s="387"/>
      <c r="AK741" s="539"/>
      <c r="AL741" s="211" t="str">
        <f t="shared" si="989"/>
        <v/>
      </c>
      <c r="AM741" s="389"/>
      <c r="AN741" s="388"/>
      <c r="AO741" s="384"/>
      <c r="AP741" s="367"/>
      <c r="AQ741" s="120" t="s">
        <v>128</v>
      </c>
      <c r="AR741" s="119"/>
      <c r="AS741" s="119"/>
      <c r="AT741" s="126"/>
      <c r="AU741" s="127"/>
      <c r="AV741" s="371"/>
      <c r="AW741" s="142" t="s">
        <v>124</v>
      </c>
      <c r="AX741" s="128"/>
      <c r="AY741" s="129"/>
      <c r="AZ741" s="130"/>
      <c r="BA741" s="143" t="s">
        <v>128</v>
      </c>
      <c r="BB741" s="128"/>
      <c r="BC741" s="128"/>
      <c r="BD741" s="128"/>
      <c r="BE741" s="373"/>
      <c r="BF741" s="374"/>
      <c r="BG741" s="374"/>
      <c r="BH741" s="131"/>
    </row>
    <row r="742" spans="1:1022" ht="30" customHeight="1">
      <c r="A742" s="536"/>
      <c r="B742" s="530"/>
      <c r="C742" s="367"/>
      <c r="D742" s="530"/>
      <c r="E742" s="530"/>
      <c r="F742" s="427"/>
      <c r="G742" s="530"/>
      <c r="H742" s="537"/>
      <c r="I742" s="538"/>
      <c r="J742" s="210" t="s">
        <v>749</v>
      </c>
      <c r="K742" s="213"/>
      <c r="L742" s="538"/>
      <c r="M742" s="538"/>
      <c r="N742" s="540"/>
      <c r="O742" s="369"/>
      <c r="P742" s="391"/>
      <c r="Q742" s="385"/>
      <c r="R742" s="393"/>
      <c r="S742" s="394"/>
      <c r="T742" s="385"/>
      <c r="U742" s="404"/>
      <c r="V742" s="210" t="s">
        <v>131</v>
      </c>
      <c r="W742" s="116"/>
      <c r="X742" s="117"/>
      <c r="Y742" s="118"/>
      <c r="Z742" s="116"/>
      <c r="AA742" s="120" t="str">
        <f t="shared" si="943"/>
        <v/>
      </c>
      <c r="AB742" s="121"/>
      <c r="AC742" s="121"/>
      <c r="AD742" s="122" t="str">
        <f t="shared" si="941"/>
        <v/>
      </c>
      <c r="AE742" s="121"/>
      <c r="AF742" s="121"/>
      <c r="AG742" s="121"/>
      <c r="AH742" s="123" t="str">
        <f t="shared" si="1017"/>
        <v/>
      </c>
      <c r="AI742" s="122" t="str">
        <f t="shared" si="942"/>
        <v/>
      </c>
      <c r="AJ742" s="387"/>
      <c r="AK742" s="539"/>
      <c r="AL742" s="211" t="str">
        <f t="shared" si="989"/>
        <v/>
      </c>
      <c r="AM742" s="389"/>
      <c r="AN742" s="388"/>
      <c r="AO742" s="384"/>
      <c r="AP742" s="367"/>
      <c r="AQ742" s="120" t="s">
        <v>136</v>
      </c>
      <c r="AR742" s="119"/>
      <c r="AS742" s="119"/>
      <c r="AT742" s="126"/>
      <c r="AU742" s="127"/>
      <c r="AV742" s="371"/>
      <c r="AW742" s="142" t="s">
        <v>131</v>
      </c>
      <c r="AX742" s="128"/>
      <c r="AY742" s="129"/>
      <c r="AZ742" s="130"/>
      <c r="BA742" s="143" t="s">
        <v>136</v>
      </c>
      <c r="BB742" s="128"/>
      <c r="BC742" s="128"/>
      <c r="BD742" s="128"/>
      <c r="BE742" s="373"/>
      <c r="BF742" s="374"/>
      <c r="BG742" s="374"/>
      <c r="BH742" s="131"/>
    </row>
    <row r="743" spans="1:1022" ht="18.95" customHeight="1">
      <c r="A743" s="536"/>
      <c r="B743" s="530"/>
      <c r="C743" s="367"/>
      <c r="D743" s="530"/>
      <c r="E743" s="530"/>
      <c r="F743" s="427"/>
      <c r="G743" s="530"/>
      <c r="H743" s="537"/>
      <c r="I743" s="538"/>
      <c r="J743" s="210" t="s">
        <v>756</v>
      </c>
      <c r="K743" s="213"/>
      <c r="L743" s="538"/>
      <c r="M743" s="538"/>
      <c r="N743" s="540"/>
      <c r="O743" s="369"/>
      <c r="P743" s="391"/>
      <c r="Q743" s="385"/>
      <c r="R743" s="393"/>
      <c r="S743" s="394"/>
      <c r="T743" s="385"/>
      <c r="U743" s="404"/>
      <c r="V743" s="210" t="s">
        <v>139</v>
      </c>
      <c r="W743" s="116"/>
      <c r="X743" s="117"/>
      <c r="Y743" s="118"/>
      <c r="Z743" s="116"/>
      <c r="AA743" s="120" t="str">
        <f t="shared" si="943"/>
        <v/>
      </c>
      <c r="AB743" s="121"/>
      <c r="AC743" s="121"/>
      <c r="AD743" s="122" t="str">
        <f t="shared" si="941"/>
        <v/>
      </c>
      <c r="AE743" s="121"/>
      <c r="AF743" s="121"/>
      <c r="AG743" s="121"/>
      <c r="AH743" s="123" t="str">
        <f t="shared" si="1017"/>
        <v/>
      </c>
      <c r="AI743" s="122" t="str">
        <f t="shared" si="942"/>
        <v/>
      </c>
      <c r="AJ743" s="387"/>
      <c r="AK743" s="539"/>
      <c r="AL743" s="211" t="str">
        <f t="shared" si="989"/>
        <v/>
      </c>
      <c r="AM743" s="389"/>
      <c r="AN743" s="388"/>
      <c r="AO743" s="384"/>
      <c r="AP743" s="367"/>
      <c r="AQ743" s="120" t="s">
        <v>145</v>
      </c>
      <c r="AR743" s="119"/>
      <c r="AS743" s="119"/>
      <c r="AT743" s="126"/>
      <c r="AU743" s="127"/>
      <c r="AV743" s="371"/>
      <c r="AW743" s="142" t="s">
        <v>139</v>
      </c>
      <c r="AX743" s="128"/>
      <c r="AY743" s="129"/>
      <c r="AZ743" s="130"/>
      <c r="BA743" s="143" t="s">
        <v>145</v>
      </c>
      <c r="BB743" s="128"/>
      <c r="BC743" s="128"/>
      <c r="BD743" s="128"/>
      <c r="BE743" s="373"/>
      <c r="BF743" s="374"/>
      <c r="BG743" s="374"/>
      <c r="BH743" s="131"/>
    </row>
    <row r="744" spans="1:1022" ht="18.95" customHeight="1">
      <c r="A744" s="536"/>
      <c r="B744" s="530"/>
      <c r="C744" s="367"/>
      <c r="D744" s="530"/>
      <c r="E744" s="530"/>
      <c r="F744" s="427"/>
      <c r="G744" s="530"/>
      <c r="H744" s="537"/>
      <c r="I744" s="538"/>
      <c r="J744" s="210" t="s">
        <v>757</v>
      </c>
      <c r="K744" s="213"/>
      <c r="L744" s="538"/>
      <c r="M744" s="538"/>
      <c r="N744" s="540"/>
      <c r="O744" s="369"/>
      <c r="P744" s="391"/>
      <c r="Q744" s="385"/>
      <c r="R744" s="393"/>
      <c r="S744" s="394"/>
      <c r="T744" s="385"/>
      <c r="U744" s="404"/>
      <c r="V744" s="210" t="s">
        <v>150</v>
      </c>
      <c r="W744" s="116"/>
      <c r="X744" s="117"/>
      <c r="Y744" s="118"/>
      <c r="Z744" s="116"/>
      <c r="AA744" s="120" t="str">
        <f t="shared" si="943"/>
        <v/>
      </c>
      <c r="AB744" s="121"/>
      <c r="AC744" s="121"/>
      <c r="AD744" s="122" t="str">
        <f t="shared" si="941"/>
        <v/>
      </c>
      <c r="AE744" s="121"/>
      <c r="AF744" s="121"/>
      <c r="AG744" s="121"/>
      <c r="AH744" s="123" t="str">
        <f t="shared" si="1017"/>
        <v/>
      </c>
      <c r="AI744" s="122" t="str">
        <f t="shared" si="942"/>
        <v/>
      </c>
      <c r="AJ744" s="387"/>
      <c r="AK744" s="539"/>
      <c r="AL744" s="211" t="str">
        <f t="shared" si="989"/>
        <v/>
      </c>
      <c r="AM744" s="389"/>
      <c r="AN744" s="388"/>
      <c r="AO744" s="384"/>
      <c r="AP744" s="367"/>
      <c r="AQ744" s="120" t="s">
        <v>155</v>
      </c>
      <c r="AR744" s="119"/>
      <c r="AS744" s="119"/>
      <c r="AT744" s="126"/>
      <c r="AU744" s="127"/>
      <c r="AV744" s="371"/>
      <c r="AW744" s="142" t="s">
        <v>150</v>
      </c>
      <c r="AX744" s="128"/>
      <c r="AY744" s="129"/>
      <c r="AZ744" s="130"/>
      <c r="BA744" s="143" t="s">
        <v>155</v>
      </c>
      <c r="BB744" s="128"/>
      <c r="BC744" s="128"/>
      <c r="BD744" s="128"/>
      <c r="BE744" s="373"/>
      <c r="BF744" s="374"/>
      <c r="BG744" s="374"/>
      <c r="BH744" s="131"/>
    </row>
    <row r="745" spans="1:1022" ht="23.1" customHeight="1">
      <c r="A745" s="536"/>
      <c r="B745" s="530"/>
      <c r="C745" s="367"/>
      <c r="D745" s="530"/>
      <c r="E745" s="530"/>
      <c r="F745" s="427"/>
      <c r="G745" s="530"/>
      <c r="H745" s="537"/>
      <c r="I745" s="538"/>
      <c r="J745" s="210" t="s">
        <v>758</v>
      </c>
      <c r="K745" s="213"/>
      <c r="L745" s="538"/>
      <c r="M745" s="538"/>
      <c r="N745" s="540"/>
      <c r="O745" s="369"/>
      <c r="P745" s="392"/>
      <c r="Q745" s="385"/>
      <c r="R745" s="393"/>
      <c r="S745" s="394"/>
      <c r="T745" s="385"/>
      <c r="U745" s="405"/>
      <c r="V745" s="210" t="s">
        <v>161</v>
      </c>
      <c r="W745" s="116"/>
      <c r="X745" s="117"/>
      <c r="Y745" s="118"/>
      <c r="Z745" s="116"/>
      <c r="AA745" s="120" t="str">
        <f t="shared" si="943"/>
        <v/>
      </c>
      <c r="AB745" s="121"/>
      <c r="AC745" s="121"/>
      <c r="AD745" s="122" t="str">
        <f t="shared" si="941"/>
        <v/>
      </c>
      <c r="AE745" s="121"/>
      <c r="AF745" s="121"/>
      <c r="AG745" s="121"/>
      <c r="AH745" s="123" t="str">
        <f t="shared" si="1017"/>
        <v/>
      </c>
      <c r="AI745" s="122" t="str">
        <f t="shared" si="942"/>
        <v/>
      </c>
      <c r="AJ745" s="387"/>
      <c r="AK745" s="539"/>
      <c r="AL745" s="211" t="str">
        <f t="shared" si="989"/>
        <v/>
      </c>
      <c r="AM745" s="389"/>
      <c r="AN745" s="388"/>
      <c r="AO745" s="384"/>
      <c r="AP745" s="367"/>
      <c r="AQ745" s="120" t="s">
        <v>162</v>
      </c>
      <c r="AR745" s="119"/>
      <c r="AS745" s="119"/>
      <c r="AT745" s="126"/>
      <c r="AU745" s="127"/>
      <c r="AV745" s="372"/>
      <c r="AW745" s="142" t="s">
        <v>161</v>
      </c>
      <c r="AX745" s="128"/>
      <c r="AY745" s="129"/>
      <c r="AZ745" s="130"/>
      <c r="BA745" s="143" t="s">
        <v>162</v>
      </c>
      <c r="BB745" s="128"/>
      <c r="BC745" s="128"/>
      <c r="BD745" s="128"/>
      <c r="BE745" s="373"/>
      <c r="BF745" s="374"/>
      <c r="BG745" s="374"/>
      <c r="BH745" s="131"/>
    </row>
    <row r="746" spans="1:1022" s="144" customFormat="1" ht="69.95" customHeight="1">
      <c r="A746" s="536"/>
      <c r="B746" s="530"/>
      <c r="C746" s="367"/>
      <c r="D746" s="530"/>
      <c r="E746" s="530"/>
      <c r="F746" s="427"/>
      <c r="G746" s="530"/>
      <c r="H746" s="537" t="str">
        <f>IF(B746="Seguridad_Información","Posibilidad de "&amp;C746&amp;"con "&amp;M746&amp;" "&amp;"por"&amp;" "&amp;I746&amp;" "&amp;"debido a"&amp;" "&amp;L746,"Posibilidad de"&amp;" "&amp;M746&amp;" "&amp;"por"&amp;" "&amp;I746&amp;" debido a"&amp;" "&amp;L746)</f>
        <v xml:space="preserve">Posibilidad de  por  debido a </v>
      </c>
      <c r="I746" s="538"/>
      <c r="J746" s="210" t="s">
        <v>717</v>
      </c>
      <c r="K746" s="213"/>
      <c r="L746" s="538"/>
      <c r="M746" s="538"/>
      <c r="N746" s="540"/>
      <c r="O746" s="369"/>
      <c r="P746" s="390" t="str">
        <f>IF(OR($O746=[3]Tabla_Probabilidad!$D$30,$O746=[3]Tabla_Probabilidad!$D$32,$O746=[3]Tabla_Probabilidad!$J$32),"Muy Baja",IF(OR($O746=[3]Tabla_Probabilidad!$E$30,$O746=[3]Tabla_Probabilidad!$E$32,$O746=[3]Tabla_Probabilidad!$K$32),"Baja",IF(OR($O746=[3]Tabla_Probabilidad!$F$30,$O746=[3]Tabla_Probabilidad!$F$32,$O746=[3]Tabla_Probabilidad!$L$32),"Media",IF(OR($O746=[3]Tabla_Probabilidad!$G$30,$O746=[3]Tabla_Probabilidad!$G$32,$O746=[3]Tabla_Probabilidad!$M$32),"Alta",IF(OR($O746=[3]Tabla_Probabilidad!$H$30,$O746=[3]Tabla_Probabilidad!$H$32,$O746=[3]Tabla_Probabilidad!$N$32),"Muy Alta","")))))</f>
        <v/>
      </c>
      <c r="Q746" s="385" t="str">
        <f t="shared" ref="Q746" si="1018">IF(P746="","",IF(P746="Muy Baja",0.2,IF(P746="Baja",0.4,IF(P746="Media",0.6,IF(P746="Alta",0.8,IF(P746="Muy Alta",1,))))))</f>
        <v/>
      </c>
      <c r="R746" s="393"/>
      <c r="S746" s="394" t="str">
        <f>IF(OR($R746=[3]Tabla_Impacto!$D$24,$R746=[3]Tabla_Impacto!$D$27,$R746=[3]Tabla_Impacto!$J$24,$R746=[3]Tabla_Impacto!$P$26,$R746=[3]Tabla_Impacto!$V$26,$R746=[3]Tabla_Impacto!$AB$26),"Leve",IF(OR($R746=[3]Tabla_Impacto!$E$24,$R746=[3]Tabla_Impacto!$E$27,$R746=[3]Tabla_Impacto!$K$24,$R746=[3]Tabla_Impacto!$Q$26,$R746=[3]Tabla_Impacto!$W$26,$R746=[3]Tabla_Impacto!$AC$26),"Menor",IF(OR($R746=[3]Tabla_Impacto!$F$24,$R746=[3]Tabla_Impacto!$F$27,$R746=[3]Tabla_Impacto!$L$24,$R746=[3]Tabla_Impacto!$R$26,$R746=[3]Tabla_Impacto!$X$26,$R746=[3]Tabla_Impacto!$AD$26),"Moderado",IF(OR($R746=[3]Tabla_Impacto!$G$24,$R746=[3]Tabla_Impacto!$G$27,$R746=[3]Tabla_Impacto!$M$24,$R746=[3]Tabla_Impacto!$S$26,$R746=[3]Tabla_Impacto!$Y$26,$R746=[3]Tabla_Impacto!$AE$26),"Mayor",IF(OR($R746=[3]Tabla_Impacto!$H$24,$R746=[3]Tabla_Impacto!$H$27,$R746=[3]Tabla_Impacto!$N$24,$R746=[3]Tabla_Impacto!$T$26,$R746=[3]Tabla_Impacto!$Z$26,$R746=[3]Tabla_Impacto!$AF$26),"Catastrófico","")))))</f>
        <v/>
      </c>
      <c r="T746" s="385" t="str">
        <f>IF(S746="","",IF(S746="Leve",0.2,IF(S746="Menor",0.4,IF(S746="Moderado",0.6,IF(S746="Mayor",0.8,IF(S746="Catastrófico",1,))))))</f>
        <v/>
      </c>
      <c r="U746" s="386" t="str">
        <f t="shared" ref="U746" si="1019">IF(OR(AND(P746="Muy Baja",S746="Leve"),AND(P746="Muy Baja",S746="Menor"),AND(P746="Baja",S746="Leve")),"Bajo",IF(OR(AND(P746="Muy baja",S746="Moderado"),AND(P746="Baja",S746="Menor"),AND(P746="Baja",S746="Moderado"),AND(P746="Media",S746="Leve"),AND(P746="Media",S746="Menor"),AND(P746="Media",S746="Moderado"),AND(P746="Alta",S746="Leve"),AND(P746="Alta",S746="Menor")),"Moderado",IF(OR(AND(P746="Muy Baja",S746="Mayor"),AND(P746="Baja",S746="Mayor"),AND(P746="Media",S746="Mayor"),AND(P746="Alta",S746="Moderado"),AND(P746="Alta",S746="Mayor"),AND(P746="Muy Alta",S746="Leve"),AND(P746="Muy Alta",S746="Menor"),AND(P746="Muy Alta",S746="Moderado"),AND(P746="Muy Alta",S746="Mayor")),"Alto",IF(OR(AND(P746="Muy Baja",S746="Catastrófico"),AND(P746="Baja",S746="Catastrófico"),AND(P746="Media",S746="Catastrófico"),AND(P746="Alta",S746="Catastrófico"),AND(P746="Muy Alta",S746="Catastrófico")),"Extremo",""))))</f>
        <v/>
      </c>
      <c r="V746" s="210" t="s">
        <v>91</v>
      </c>
      <c r="W746" s="116"/>
      <c r="X746" s="117"/>
      <c r="Y746" s="118"/>
      <c r="Z746" s="116"/>
      <c r="AA746" s="120" t="str">
        <f t="shared" si="943"/>
        <v/>
      </c>
      <c r="AB746" s="121"/>
      <c r="AC746" s="121"/>
      <c r="AD746" s="122" t="str">
        <f t="shared" si="941"/>
        <v/>
      </c>
      <c r="AE746" s="121"/>
      <c r="AF746" s="121"/>
      <c r="AG746" s="121"/>
      <c r="AH746" s="123" t="str">
        <f>IFERROR(IF(AA746="Probabilidad",(Q746-(+Q746*AD746)),IF(AA746="Impacto",Q746,"")),"")</f>
        <v/>
      </c>
      <c r="AI746" s="122" t="str">
        <f t="shared" si="942"/>
        <v/>
      </c>
      <c r="AJ746" s="387" t="str">
        <f t="shared" ref="AJ746" si="1020">IFERROR(IF(AK746="","",IF(AK746&lt;=0.2,"Muy Baja",IF(AK746&lt;=0.4,"Baja",IF(AK746&lt;=0.6,"Media",IF(AK746&lt;=0.8,"Alta","Muy Alta"))))),"")</f>
        <v/>
      </c>
      <c r="AK746" s="539" t="str">
        <f t="shared" ref="AK746" si="1021">IFERROR(LOOKUP(MAX(AI746:AI752)+1,(AI746:AI752)),"")</f>
        <v/>
      </c>
      <c r="AL746" s="211" t="str">
        <f>IFERROR(IF(AA746="Impacto",(T746-(+T746*AD746)),IF(AA746="Probabilidad",T746,"")),"")</f>
        <v/>
      </c>
      <c r="AM746" s="389" t="str">
        <f t="shared" ref="AM746" si="1022">IFERROR(IF(AN746="","",IF(AN746&lt;=0.2,"Leve",IF(AN746&lt;=0.4,"Menor",IF(AN746&lt;=0.6,"Moderado",IF(AN746&lt;=0.8,"Mayor","Catastrófico"))))),"")</f>
        <v/>
      </c>
      <c r="AN746" s="388" t="str">
        <f t="shared" ref="AN746" si="1023">IFERROR(LOOKUP(MAX(AL746:AL752)+1,(AL746:AL752)),"")</f>
        <v/>
      </c>
      <c r="AO746" s="384" t="str">
        <f t="shared" ref="AO746" si="1024">IFERROR(IF(OR(AND(AJ746="Muy Baja",AM746="Leve"),AND(AJ746="Muy Baja",AM746="Menor"),AND(AJ746="Baja",AM746="Leve")),"Bajo",IF(OR(AND(AJ746="Muy baja",AM746="Moderado"),AND(AJ746="Baja",AM746="Menor"),AND(AJ746="Baja",AM746="Moderado"),AND(AJ746="Media",AM746="Leve"),AND(AJ746="Media",AM746="Menor"),AND(AJ746="Media",AM746="Moderado"),AND(AJ746="Alta",AM746="Leve"),AND(AJ746="Alta",AM746="Menor")),"Moderado",IF(OR(AND(AJ746="Muy Baja",AM746="Mayor"),AND(AJ746="Baja",AM746="Mayor"),AND(AJ746="Media",AM746="Mayor"),AND(AJ746="Alta",AM746="Moderado"),AND(AJ746="Alta",AM746="Mayor"),AND(AJ746="Muy Alta",AM746="Leve"),AND(AJ746="Muy Alta",AM746="Menor"),AND(AJ746="Muy Alta",AM746="Moderado"),AND(AJ746="Muy Alta",AM746="Mayor")),"Alto",IF(OR(AND(AJ746="Muy Baja",AM746="Catastrófico"),AND(AJ746="Baja",AM746="Catastrófico"),AND(AJ746="Media",AM746="Catastrófico"),AND(AJ746="Alta",AM746="Catastrófico"),AND(AJ746="Muy Alta",AM746="Catastrófico")),"Extremo","")))),"")</f>
        <v/>
      </c>
      <c r="AP746" s="367"/>
      <c r="AQ746" s="120" t="s">
        <v>105</v>
      </c>
      <c r="AR746" s="119"/>
      <c r="AS746" s="119"/>
      <c r="AT746" s="126"/>
      <c r="AU746" s="127"/>
      <c r="AV746" s="370"/>
      <c r="AW746" s="142" t="s">
        <v>91</v>
      </c>
      <c r="AX746" s="128"/>
      <c r="AY746" s="129"/>
      <c r="AZ746" s="130"/>
      <c r="BA746" s="143" t="s">
        <v>105</v>
      </c>
      <c r="BB746" s="128"/>
      <c r="BC746" s="128"/>
      <c r="BD746" s="128"/>
      <c r="BE746" s="373"/>
      <c r="BF746" s="374"/>
      <c r="BG746" s="374"/>
      <c r="BH746" s="131"/>
      <c r="BI746" s="90"/>
      <c r="BJ746" s="90"/>
      <c r="BK746" s="90"/>
      <c r="BL746" s="90"/>
      <c r="BM746" s="90"/>
      <c r="BN746" s="90"/>
      <c r="BO746" s="90"/>
      <c r="BP746" s="90"/>
      <c r="BQ746" s="90"/>
      <c r="BR746" s="90"/>
      <c r="BS746" s="90"/>
      <c r="BT746" s="90"/>
      <c r="BU746" s="90"/>
      <c r="BV746" s="90"/>
      <c r="BW746" s="90"/>
      <c r="BX746" s="90"/>
      <c r="BY746" s="90"/>
      <c r="BZ746" s="90"/>
      <c r="CA746" s="90"/>
      <c r="CB746" s="90"/>
      <c r="CC746" s="90"/>
      <c r="CD746" s="90"/>
      <c r="CE746" s="90"/>
      <c r="CF746" s="90"/>
      <c r="CG746" s="90"/>
      <c r="CH746" s="90"/>
      <c r="CI746" s="90"/>
      <c r="CJ746" s="90"/>
      <c r="CK746" s="90"/>
      <c r="CL746" s="90"/>
      <c r="CM746" s="90"/>
      <c r="CN746" s="90"/>
      <c r="CO746" s="90"/>
      <c r="CP746" s="90"/>
      <c r="CQ746" s="90"/>
      <c r="CR746" s="90"/>
      <c r="CS746" s="90"/>
      <c r="CT746" s="90"/>
      <c r="CU746" s="90"/>
      <c r="CV746" s="90"/>
      <c r="CW746" s="90"/>
      <c r="CX746" s="90"/>
      <c r="CY746" s="90"/>
      <c r="CZ746" s="90"/>
      <c r="DA746" s="90"/>
      <c r="DB746" s="90"/>
      <c r="DC746" s="90"/>
      <c r="DD746" s="90"/>
      <c r="DE746" s="90"/>
      <c r="DF746" s="90"/>
      <c r="DG746" s="90"/>
      <c r="DH746" s="90"/>
      <c r="DI746" s="90"/>
      <c r="DJ746" s="90"/>
      <c r="DK746" s="90"/>
      <c r="DL746" s="90"/>
      <c r="DM746" s="90"/>
      <c r="DN746" s="90"/>
      <c r="DO746" s="90"/>
      <c r="DP746" s="90"/>
      <c r="DQ746" s="90"/>
      <c r="DR746" s="90"/>
      <c r="DS746" s="90"/>
      <c r="DT746" s="90"/>
      <c r="DU746" s="90"/>
      <c r="DV746" s="90"/>
      <c r="DW746" s="90"/>
      <c r="DX746" s="90"/>
      <c r="DY746" s="90"/>
      <c r="DZ746" s="90"/>
      <c r="EA746" s="90"/>
      <c r="EB746" s="90"/>
      <c r="EC746" s="90"/>
      <c r="ED746" s="90"/>
      <c r="EE746" s="90"/>
      <c r="EF746" s="90"/>
      <c r="EG746" s="90"/>
      <c r="EH746" s="90"/>
      <c r="EI746" s="90"/>
      <c r="EJ746" s="90"/>
      <c r="EK746" s="90"/>
      <c r="EL746" s="90"/>
      <c r="EM746" s="90"/>
      <c r="EN746" s="90"/>
      <c r="EO746" s="90"/>
      <c r="EP746" s="90"/>
      <c r="EQ746" s="90"/>
      <c r="ER746" s="90"/>
      <c r="ES746" s="90"/>
      <c r="ET746" s="90"/>
      <c r="EU746" s="90"/>
      <c r="EV746" s="90"/>
      <c r="EW746" s="90"/>
      <c r="EX746" s="90"/>
      <c r="EY746" s="90"/>
      <c r="EZ746" s="90"/>
      <c r="FA746" s="90"/>
      <c r="FB746" s="90"/>
      <c r="FC746" s="90"/>
      <c r="FD746" s="90"/>
      <c r="FE746" s="90"/>
      <c r="FF746" s="90"/>
      <c r="FG746" s="90"/>
      <c r="FH746" s="90"/>
      <c r="FI746" s="90"/>
      <c r="FJ746" s="90"/>
      <c r="FK746" s="90"/>
      <c r="FL746" s="90"/>
      <c r="FM746" s="90"/>
      <c r="FN746" s="90"/>
      <c r="FO746" s="90"/>
      <c r="FP746" s="90"/>
      <c r="FQ746" s="90"/>
      <c r="FR746" s="90"/>
      <c r="FS746" s="90"/>
      <c r="FT746" s="90"/>
      <c r="FU746" s="90"/>
      <c r="FV746" s="90"/>
      <c r="FW746" s="90"/>
      <c r="FX746" s="90"/>
      <c r="FY746" s="90"/>
      <c r="FZ746" s="90"/>
      <c r="GA746" s="90"/>
      <c r="GB746" s="90"/>
      <c r="GC746" s="90"/>
      <c r="GD746" s="90"/>
      <c r="GE746" s="90"/>
      <c r="GF746" s="90"/>
      <c r="GG746" s="90"/>
      <c r="GH746" s="90"/>
      <c r="GI746" s="90"/>
      <c r="GJ746" s="90"/>
      <c r="GK746" s="90"/>
      <c r="GL746" s="90"/>
      <c r="GM746" s="90"/>
      <c r="GN746" s="90"/>
      <c r="GO746" s="90"/>
      <c r="GP746" s="90"/>
      <c r="GQ746" s="90"/>
      <c r="GR746" s="90"/>
      <c r="GS746" s="90"/>
      <c r="GT746" s="90"/>
      <c r="GU746" s="90"/>
      <c r="GV746" s="90"/>
      <c r="GW746" s="90"/>
      <c r="GX746" s="90"/>
      <c r="GY746" s="90"/>
      <c r="GZ746" s="90"/>
      <c r="HA746" s="90"/>
      <c r="HB746" s="90"/>
      <c r="HC746" s="90"/>
      <c r="HD746" s="90"/>
      <c r="HE746" s="90"/>
      <c r="HF746" s="90"/>
      <c r="HG746" s="90"/>
      <c r="HH746" s="90"/>
      <c r="HI746" s="90"/>
      <c r="HJ746" s="90"/>
      <c r="HK746" s="90"/>
      <c r="HL746" s="90"/>
      <c r="HM746" s="90"/>
      <c r="HN746" s="90"/>
      <c r="HO746" s="90"/>
      <c r="HP746" s="90"/>
      <c r="HQ746" s="90"/>
      <c r="HR746" s="90"/>
      <c r="HS746" s="90"/>
      <c r="HT746" s="90"/>
      <c r="HU746" s="90"/>
      <c r="HV746" s="90"/>
      <c r="HW746" s="90"/>
      <c r="HX746" s="90"/>
      <c r="HY746" s="90"/>
      <c r="HZ746" s="90"/>
      <c r="IA746" s="90"/>
      <c r="IB746" s="90"/>
      <c r="IC746" s="90"/>
      <c r="ID746" s="90"/>
      <c r="IE746" s="90"/>
      <c r="IF746" s="90"/>
      <c r="IG746" s="90"/>
      <c r="IH746" s="90"/>
      <c r="II746" s="90"/>
      <c r="IJ746" s="90"/>
      <c r="IK746" s="90"/>
      <c r="IL746" s="90"/>
      <c r="IM746" s="90"/>
      <c r="IN746" s="90"/>
      <c r="IO746" s="90"/>
      <c r="IP746" s="90"/>
      <c r="IQ746" s="90"/>
      <c r="IR746" s="90"/>
      <c r="IS746" s="90"/>
      <c r="IT746" s="90"/>
      <c r="IU746" s="90"/>
      <c r="IV746" s="90"/>
      <c r="IW746" s="90"/>
      <c r="IX746" s="90"/>
      <c r="IY746" s="90"/>
      <c r="IZ746" s="90"/>
      <c r="JA746" s="90"/>
      <c r="JB746" s="90"/>
      <c r="JC746" s="90"/>
      <c r="JD746" s="90"/>
      <c r="JE746" s="90"/>
      <c r="JF746" s="90"/>
      <c r="JG746" s="90"/>
      <c r="JH746" s="90"/>
      <c r="JI746" s="90"/>
      <c r="JJ746" s="90"/>
      <c r="JK746" s="90"/>
      <c r="JL746" s="90"/>
      <c r="JM746" s="90"/>
      <c r="JN746" s="90"/>
      <c r="JO746" s="90"/>
      <c r="JP746" s="90"/>
      <c r="JQ746" s="90"/>
      <c r="JR746" s="90"/>
      <c r="JS746" s="90"/>
      <c r="JT746" s="90"/>
      <c r="JU746" s="90"/>
      <c r="JV746" s="90"/>
      <c r="JW746" s="90"/>
      <c r="JX746" s="90"/>
      <c r="JY746" s="90"/>
      <c r="JZ746" s="90"/>
      <c r="KA746" s="90"/>
      <c r="KB746" s="90"/>
      <c r="KC746" s="90"/>
      <c r="KD746" s="90"/>
      <c r="KE746" s="90"/>
      <c r="KF746" s="90"/>
      <c r="KG746" s="90"/>
      <c r="KH746" s="90"/>
      <c r="KI746" s="90"/>
      <c r="KJ746" s="90"/>
      <c r="KK746" s="90"/>
      <c r="KL746" s="90"/>
      <c r="KM746" s="90"/>
      <c r="KN746" s="90"/>
      <c r="KO746" s="90"/>
      <c r="KP746" s="90"/>
      <c r="KQ746" s="90"/>
      <c r="KR746" s="90"/>
      <c r="KS746" s="90"/>
      <c r="KT746" s="90"/>
      <c r="KU746" s="90"/>
      <c r="KV746" s="90"/>
      <c r="KW746" s="90"/>
      <c r="KX746" s="90"/>
      <c r="KY746" s="90"/>
      <c r="KZ746" s="90"/>
      <c r="LA746" s="90"/>
      <c r="LB746" s="90"/>
      <c r="LC746" s="90"/>
      <c r="LD746" s="90"/>
      <c r="LE746" s="90"/>
      <c r="LF746" s="90"/>
      <c r="LG746" s="90"/>
      <c r="LH746" s="90"/>
      <c r="LI746" s="90"/>
      <c r="LJ746" s="90"/>
      <c r="LK746" s="90"/>
      <c r="LL746" s="90"/>
      <c r="LM746" s="90"/>
      <c r="LN746" s="90"/>
      <c r="LO746" s="90"/>
      <c r="LP746" s="90"/>
      <c r="LQ746" s="90"/>
      <c r="LR746" s="90"/>
      <c r="LS746" s="90"/>
      <c r="LT746" s="90"/>
      <c r="LU746" s="90"/>
      <c r="LV746" s="90"/>
      <c r="LW746" s="90"/>
      <c r="LX746" s="90"/>
      <c r="LY746" s="90"/>
      <c r="LZ746" s="90"/>
      <c r="MA746" s="90"/>
      <c r="MB746" s="90"/>
      <c r="MC746" s="90"/>
      <c r="MD746" s="90"/>
      <c r="ME746" s="90"/>
      <c r="MF746" s="90"/>
      <c r="MG746" s="90"/>
      <c r="MH746" s="90"/>
      <c r="MI746" s="90"/>
      <c r="MJ746" s="90"/>
      <c r="MK746" s="90"/>
      <c r="ML746" s="90"/>
      <c r="MM746" s="90"/>
      <c r="MN746" s="90"/>
      <c r="MO746" s="90"/>
      <c r="MP746" s="90"/>
      <c r="MQ746" s="90"/>
      <c r="MR746" s="90"/>
      <c r="MS746" s="90"/>
      <c r="MT746" s="90"/>
      <c r="MU746" s="90"/>
      <c r="MV746" s="90"/>
      <c r="MW746" s="90"/>
      <c r="MX746" s="90"/>
      <c r="MY746" s="90"/>
      <c r="MZ746" s="90"/>
      <c r="NA746" s="90"/>
      <c r="NB746" s="90"/>
      <c r="NC746" s="90"/>
      <c r="ND746" s="90"/>
      <c r="NE746" s="90"/>
      <c r="NF746" s="90"/>
      <c r="NG746" s="90"/>
      <c r="NH746" s="90"/>
      <c r="NI746" s="90"/>
      <c r="NJ746" s="90"/>
      <c r="NK746" s="90"/>
      <c r="NL746" s="90"/>
      <c r="NM746" s="90"/>
      <c r="NN746" s="90"/>
      <c r="NO746" s="90"/>
      <c r="NP746" s="90"/>
      <c r="NQ746" s="90"/>
      <c r="NR746" s="90"/>
      <c r="NS746" s="90"/>
      <c r="NT746" s="90"/>
      <c r="NU746" s="90"/>
      <c r="NV746" s="90"/>
      <c r="NW746" s="90"/>
      <c r="NX746" s="90"/>
      <c r="NY746" s="90"/>
      <c r="NZ746" s="90"/>
      <c r="OA746" s="90"/>
      <c r="OB746" s="90"/>
      <c r="OC746" s="90"/>
      <c r="OD746" s="90"/>
      <c r="OE746" s="90"/>
      <c r="OF746" s="90"/>
      <c r="OG746" s="90"/>
      <c r="OH746" s="90"/>
      <c r="OI746" s="90"/>
      <c r="OJ746" s="90"/>
      <c r="OK746" s="90"/>
      <c r="OL746" s="90"/>
      <c r="OM746" s="90"/>
      <c r="ON746" s="90"/>
      <c r="OO746" s="90"/>
      <c r="OP746" s="90"/>
      <c r="OQ746" s="90"/>
      <c r="OR746" s="90"/>
      <c r="OS746" s="90"/>
      <c r="OT746" s="90"/>
      <c r="OU746" s="90"/>
      <c r="OV746" s="90"/>
      <c r="OW746" s="90"/>
      <c r="OX746" s="90"/>
      <c r="OY746" s="90"/>
      <c r="OZ746" s="90"/>
      <c r="PA746" s="90"/>
      <c r="PB746" s="90"/>
      <c r="PC746" s="90"/>
      <c r="PD746" s="90"/>
      <c r="PE746" s="90"/>
      <c r="PF746" s="90"/>
      <c r="PG746" s="90"/>
      <c r="PH746" s="90"/>
      <c r="PI746" s="90"/>
      <c r="PJ746" s="90"/>
      <c r="PK746" s="90"/>
      <c r="PL746" s="90"/>
      <c r="PM746" s="90"/>
      <c r="PN746" s="90"/>
      <c r="PO746" s="90"/>
      <c r="PP746" s="90"/>
      <c r="PQ746" s="90"/>
      <c r="PR746" s="90"/>
      <c r="PS746" s="90"/>
      <c r="PT746" s="90"/>
      <c r="PU746" s="90"/>
      <c r="PV746" s="90"/>
      <c r="PW746" s="90"/>
      <c r="PX746" s="90"/>
      <c r="PY746" s="90"/>
      <c r="PZ746" s="90"/>
      <c r="QA746" s="90"/>
      <c r="QB746" s="90"/>
      <c r="QC746" s="90"/>
      <c r="QD746" s="90"/>
      <c r="QE746" s="90"/>
      <c r="QF746" s="90"/>
      <c r="QG746" s="90"/>
      <c r="QH746" s="90"/>
      <c r="QI746" s="90"/>
      <c r="QJ746" s="90"/>
      <c r="QK746" s="90"/>
      <c r="QL746" s="90"/>
      <c r="QM746" s="90"/>
      <c r="QN746" s="90"/>
      <c r="QO746" s="90"/>
      <c r="QP746" s="90"/>
      <c r="QQ746" s="90"/>
      <c r="QR746" s="90"/>
      <c r="QS746" s="90"/>
      <c r="QT746" s="90"/>
      <c r="QU746" s="90"/>
      <c r="QV746" s="90"/>
      <c r="QW746" s="90"/>
      <c r="QX746" s="90"/>
      <c r="QY746" s="90"/>
      <c r="QZ746" s="90"/>
      <c r="RA746" s="90"/>
      <c r="RB746" s="90"/>
      <c r="RC746" s="90"/>
      <c r="RD746" s="90"/>
      <c r="RE746" s="90"/>
      <c r="RF746" s="90"/>
      <c r="RG746" s="90"/>
      <c r="RH746" s="90"/>
      <c r="RI746" s="90"/>
      <c r="RJ746" s="90"/>
      <c r="RK746" s="90"/>
      <c r="RL746" s="90"/>
      <c r="RM746" s="90"/>
      <c r="RN746" s="90"/>
      <c r="RO746" s="90"/>
      <c r="RP746" s="90"/>
      <c r="RQ746" s="90"/>
      <c r="RR746" s="90"/>
      <c r="RS746" s="90"/>
      <c r="RT746" s="90"/>
      <c r="RU746" s="90"/>
      <c r="RV746" s="90"/>
      <c r="RW746" s="90"/>
      <c r="RX746" s="90"/>
      <c r="RY746" s="90"/>
      <c r="RZ746" s="90"/>
      <c r="SA746" s="90"/>
      <c r="SB746" s="90"/>
      <c r="SC746" s="90"/>
      <c r="SD746" s="90"/>
      <c r="SE746" s="90"/>
      <c r="SF746" s="90"/>
      <c r="SG746" s="90"/>
      <c r="SH746" s="90"/>
      <c r="SI746" s="90"/>
      <c r="SJ746" s="90"/>
      <c r="SK746" s="90"/>
      <c r="SL746" s="90"/>
      <c r="SM746" s="90"/>
      <c r="SN746" s="90"/>
      <c r="SO746" s="90"/>
      <c r="SP746" s="90"/>
      <c r="SQ746" s="90"/>
      <c r="SR746" s="90"/>
      <c r="SS746" s="90"/>
      <c r="ST746" s="90"/>
      <c r="SU746" s="90"/>
      <c r="SV746" s="90"/>
      <c r="SW746" s="90"/>
      <c r="SX746" s="90"/>
      <c r="SY746" s="90"/>
      <c r="SZ746" s="90"/>
      <c r="TA746" s="90"/>
      <c r="TB746" s="90"/>
      <c r="TC746" s="90"/>
      <c r="TD746" s="90"/>
      <c r="TE746" s="90"/>
      <c r="TF746" s="90"/>
      <c r="TG746" s="90"/>
      <c r="TH746" s="90"/>
      <c r="TI746" s="90"/>
      <c r="TJ746" s="90"/>
      <c r="TK746" s="90"/>
      <c r="TL746" s="90"/>
      <c r="TM746" s="90"/>
      <c r="TN746" s="90"/>
      <c r="TO746" s="90"/>
      <c r="TP746" s="90"/>
      <c r="TQ746" s="90"/>
      <c r="TR746" s="90"/>
      <c r="TS746" s="90"/>
      <c r="TT746" s="90"/>
      <c r="TU746" s="90"/>
      <c r="TV746" s="90"/>
      <c r="TW746" s="90"/>
      <c r="TX746" s="90"/>
      <c r="TY746" s="90"/>
      <c r="TZ746" s="90"/>
      <c r="UA746" s="90"/>
      <c r="UB746" s="90"/>
      <c r="UC746" s="90"/>
      <c r="UD746" s="90"/>
      <c r="UE746" s="90"/>
      <c r="UF746" s="90"/>
      <c r="UG746" s="90"/>
      <c r="UH746" s="90"/>
      <c r="UI746" s="90"/>
      <c r="UJ746" s="90"/>
      <c r="UK746" s="90"/>
      <c r="UL746" s="90"/>
      <c r="UM746" s="90"/>
      <c r="UN746" s="90"/>
      <c r="UO746" s="90"/>
      <c r="UP746" s="90"/>
      <c r="UQ746" s="90"/>
      <c r="UR746" s="90"/>
      <c r="US746" s="90"/>
      <c r="UT746" s="90"/>
      <c r="UU746" s="90"/>
      <c r="UV746" s="90"/>
      <c r="UW746" s="90"/>
      <c r="UX746" s="90"/>
      <c r="UY746" s="90"/>
      <c r="UZ746" s="90"/>
      <c r="VA746" s="90"/>
      <c r="VB746" s="90"/>
      <c r="VC746" s="90"/>
      <c r="VD746" s="90"/>
      <c r="VE746" s="90"/>
      <c r="VF746" s="90"/>
      <c r="VG746" s="90"/>
      <c r="VH746" s="90"/>
      <c r="VI746" s="90"/>
      <c r="VJ746" s="90"/>
      <c r="VK746" s="90"/>
      <c r="VL746" s="90"/>
      <c r="VM746" s="90"/>
      <c r="VN746" s="90"/>
      <c r="VO746" s="90"/>
      <c r="VP746" s="90"/>
      <c r="VQ746" s="90"/>
      <c r="VR746" s="90"/>
      <c r="VS746" s="90"/>
      <c r="VT746" s="90"/>
      <c r="VU746" s="90"/>
      <c r="VV746" s="90"/>
      <c r="VW746" s="90"/>
      <c r="VX746" s="90"/>
      <c r="VY746" s="90"/>
      <c r="VZ746" s="90"/>
      <c r="WA746" s="90"/>
      <c r="WB746" s="90"/>
      <c r="WC746" s="90"/>
      <c r="WD746" s="90"/>
      <c r="WE746" s="90"/>
      <c r="WF746" s="90"/>
      <c r="WG746" s="90"/>
      <c r="WH746" s="90"/>
      <c r="WI746" s="90"/>
      <c r="WJ746" s="90"/>
      <c r="WK746" s="90"/>
      <c r="WL746" s="90"/>
      <c r="WM746" s="90"/>
      <c r="WN746" s="90"/>
      <c r="WO746" s="90"/>
      <c r="WP746" s="90"/>
      <c r="WQ746" s="90"/>
      <c r="WR746" s="90"/>
      <c r="WS746" s="90"/>
      <c r="WT746" s="90"/>
      <c r="WU746" s="90"/>
      <c r="WV746" s="90"/>
      <c r="WW746" s="90"/>
      <c r="WX746" s="90"/>
      <c r="WY746" s="90"/>
      <c r="WZ746" s="90"/>
      <c r="XA746" s="90"/>
      <c r="XB746" s="90"/>
      <c r="XC746" s="90"/>
      <c r="XD746" s="90"/>
      <c r="XE746" s="90"/>
      <c r="XF746" s="90"/>
      <c r="XG746" s="90"/>
      <c r="XH746" s="90"/>
      <c r="XI746" s="90"/>
      <c r="XJ746" s="90"/>
      <c r="XK746" s="90"/>
      <c r="XL746" s="90"/>
      <c r="XM746" s="90"/>
      <c r="XN746" s="90"/>
      <c r="XO746" s="90"/>
      <c r="XP746" s="90"/>
      <c r="XQ746" s="90"/>
      <c r="XR746" s="90"/>
      <c r="XS746" s="90"/>
      <c r="XT746" s="90"/>
      <c r="XU746" s="90"/>
      <c r="XV746" s="90"/>
      <c r="XW746" s="90"/>
      <c r="XX746" s="90"/>
      <c r="XY746" s="90"/>
      <c r="XZ746" s="90"/>
      <c r="YA746" s="90"/>
      <c r="YB746" s="90"/>
      <c r="YC746" s="90"/>
      <c r="YD746" s="90"/>
      <c r="YE746" s="90"/>
      <c r="YF746" s="90"/>
      <c r="YG746" s="90"/>
      <c r="YH746" s="90"/>
      <c r="YI746" s="90"/>
      <c r="YJ746" s="90"/>
      <c r="YK746" s="90"/>
      <c r="YL746" s="90"/>
      <c r="YM746" s="90"/>
      <c r="YN746" s="90"/>
      <c r="YO746" s="90"/>
      <c r="YP746" s="90"/>
      <c r="YQ746" s="90"/>
      <c r="YR746" s="90"/>
      <c r="YS746" s="90"/>
      <c r="YT746" s="90"/>
      <c r="YU746" s="90"/>
      <c r="YV746" s="90"/>
      <c r="YW746" s="90"/>
      <c r="YX746" s="90"/>
      <c r="YY746" s="90"/>
      <c r="YZ746" s="90"/>
      <c r="ZA746" s="90"/>
      <c r="ZB746" s="90"/>
      <c r="ZC746" s="90"/>
      <c r="ZD746" s="90"/>
      <c r="ZE746" s="90"/>
      <c r="ZF746" s="90"/>
      <c r="ZG746" s="90"/>
      <c r="ZH746" s="90"/>
      <c r="ZI746" s="90"/>
      <c r="ZJ746" s="90"/>
      <c r="ZK746" s="90"/>
      <c r="ZL746" s="90"/>
      <c r="ZM746" s="90"/>
      <c r="ZN746" s="90"/>
      <c r="ZO746" s="90"/>
      <c r="ZP746" s="90"/>
      <c r="ZQ746" s="90"/>
      <c r="ZR746" s="90"/>
      <c r="ZS746" s="90"/>
      <c r="ZT746" s="90"/>
      <c r="ZU746" s="90"/>
      <c r="ZV746" s="90"/>
      <c r="ZW746" s="90"/>
      <c r="ZX746" s="90"/>
      <c r="ZY746" s="90"/>
      <c r="ZZ746" s="90"/>
      <c r="AAA746" s="90"/>
      <c r="AAB746" s="90"/>
      <c r="AAC746" s="90"/>
      <c r="AAD746" s="90"/>
      <c r="AAE746" s="90"/>
      <c r="AAF746" s="90"/>
      <c r="AAG746" s="90"/>
      <c r="AAH746" s="90"/>
      <c r="AAI746" s="90"/>
      <c r="AAJ746" s="90"/>
      <c r="AAK746" s="90"/>
      <c r="AAL746" s="90"/>
      <c r="AAM746" s="90"/>
      <c r="AAN746" s="90"/>
      <c r="AAO746" s="90"/>
      <c r="AAP746" s="90"/>
      <c r="AAQ746" s="90"/>
      <c r="AAR746" s="90"/>
      <c r="AAS746" s="90"/>
      <c r="AAT746" s="90"/>
      <c r="AAU746" s="90"/>
      <c r="AAV746" s="90"/>
      <c r="AAW746" s="90"/>
      <c r="AAX746" s="90"/>
      <c r="AAY746" s="90"/>
      <c r="AAZ746" s="90"/>
      <c r="ABA746" s="90"/>
      <c r="ABB746" s="90"/>
      <c r="ABC746" s="90"/>
      <c r="ABD746" s="90"/>
      <c r="ABE746" s="90"/>
      <c r="ABF746" s="90"/>
      <c r="ABG746" s="90"/>
      <c r="ABH746" s="90"/>
      <c r="ABI746" s="90"/>
      <c r="ABJ746" s="90"/>
      <c r="ABK746" s="90"/>
      <c r="ABL746" s="90"/>
      <c r="ABM746" s="90"/>
      <c r="ABN746" s="90"/>
      <c r="ABO746" s="90"/>
      <c r="ABP746" s="90"/>
      <c r="ABQ746" s="90"/>
      <c r="ABR746" s="90"/>
      <c r="ABS746" s="90"/>
      <c r="ABT746" s="90"/>
      <c r="ABU746" s="90"/>
      <c r="ABV746" s="90"/>
      <c r="ABW746" s="90"/>
      <c r="ABX746" s="90"/>
      <c r="ABY746" s="90"/>
      <c r="ABZ746" s="90"/>
      <c r="ACA746" s="90"/>
      <c r="ACB746" s="90"/>
      <c r="ACC746" s="90"/>
      <c r="ACD746" s="90"/>
      <c r="ACE746" s="90"/>
      <c r="ACF746" s="90"/>
      <c r="ACG746" s="90"/>
      <c r="ACH746" s="90"/>
      <c r="ACI746" s="90"/>
      <c r="ACJ746" s="90"/>
      <c r="ACK746" s="90"/>
      <c r="ACL746" s="90"/>
      <c r="ACM746" s="90"/>
      <c r="ACN746" s="90"/>
      <c r="ACO746" s="90"/>
      <c r="ACP746" s="90"/>
      <c r="ACQ746" s="90"/>
      <c r="ACR746" s="90"/>
      <c r="ACS746" s="90"/>
      <c r="ACT746" s="90"/>
      <c r="ACU746" s="90"/>
      <c r="ACV746" s="90"/>
      <c r="ACW746" s="90"/>
      <c r="ACX746" s="90"/>
      <c r="ACY746" s="90"/>
      <c r="ACZ746" s="90"/>
      <c r="ADA746" s="90"/>
      <c r="ADB746" s="90"/>
      <c r="ADC746" s="90"/>
      <c r="ADD746" s="90"/>
      <c r="ADE746" s="90"/>
      <c r="ADF746" s="90"/>
      <c r="ADG746" s="90"/>
      <c r="ADH746" s="90"/>
      <c r="ADI746" s="90"/>
      <c r="ADJ746" s="90"/>
      <c r="ADK746" s="90"/>
      <c r="ADL746" s="90"/>
      <c r="ADM746" s="90"/>
      <c r="ADN746" s="90"/>
      <c r="ADO746" s="90"/>
      <c r="ADP746" s="90"/>
      <c r="ADQ746" s="90"/>
      <c r="ADR746" s="90"/>
      <c r="ADS746" s="90"/>
      <c r="ADT746" s="90"/>
      <c r="ADU746" s="90"/>
      <c r="ADV746" s="90"/>
      <c r="ADW746" s="90"/>
      <c r="ADX746" s="90"/>
      <c r="ADY746" s="90"/>
      <c r="ADZ746" s="90"/>
      <c r="AEA746" s="90"/>
      <c r="AEB746" s="90"/>
      <c r="AEC746" s="90"/>
      <c r="AED746" s="90"/>
      <c r="AEE746" s="90"/>
      <c r="AEF746" s="90"/>
      <c r="AEG746" s="90"/>
      <c r="AEH746" s="90"/>
      <c r="AEI746" s="90"/>
      <c r="AEJ746" s="90"/>
      <c r="AEK746" s="90"/>
      <c r="AEL746" s="90"/>
      <c r="AEM746" s="90"/>
      <c r="AEN746" s="90"/>
      <c r="AEO746" s="90"/>
      <c r="AEP746" s="90"/>
      <c r="AEQ746" s="90"/>
      <c r="AER746" s="90"/>
      <c r="AES746" s="90"/>
      <c r="AET746" s="90"/>
      <c r="AEU746" s="90"/>
      <c r="AEV746" s="90"/>
      <c r="AEW746" s="90"/>
      <c r="AEX746" s="90"/>
      <c r="AEY746" s="90"/>
      <c r="AEZ746" s="90"/>
      <c r="AFA746" s="90"/>
      <c r="AFB746" s="90"/>
      <c r="AFC746" s="90"/>
      <c r="AFD746" s="90"/>
      <c r="AFE746" s="90"/>
      <c r="AFF746" s="90"/>
      <c r="AFG746" s="90"/>
      <c r="AFH746" s="90"/>
      <c r="AFI746" s="90"/>
      <c r="AFJ746" s="90"/>
      <c r="AFK746" s="90"/>
      <c r="AFL746" s="90"/>
      <c r="AFM746" s="90"/>
      <c r="AFN746" s="90"/>
      <c r="AFO746" s="90"/>
      <c r="AFP746" s="90"/>
      <c r="AFQ746" s="90"/>
      <c r="AFR746" s="90"/>
      <c r="AFS746" s="90"/>
      <c r="AFT746" s="90"/>
      <c r="AFU746" s="90"/>
      <c r="AFV746" s="90"/>
      <c r="AFW746" s="90"/>
      <c r="AFX746" s="90"/>
      <c r="AFY746" s="90"/>
      <c r="AFZ746" s="90"/>
      <c r="AGA746" s="90"/>
      <c r="AGB746" s="90"/>
      <c r="AGC746" s="90"/>
      <c r="AGD746" s="90"/>
      <c r="AGE746" s="90"/>
      <c r="AGF746" s="90"/>
      <c r="AGG746" s="90"/>
      <c r="AGH746" s="90"/>
      <c r="AGI746" s="90"/>
      <c r="AGJ746" s="90"/>
      <c r="AGK746" s="90"/>
      <c r="AGL746" s="90"/>
      <c r="AGM746" s="90"/>
      <c r="AGN746" s="90"/>
      <c r="AGO746" s="90"/>
      <c r="AGP746" s="90"/>
      <c r="AGQ746" s="90"/>
      <c r="AGR746" s="90"/>
      <c r="AGS746" s="90"/>
      <c r="AGT746" s="90"/>
      <c r="AGU746" s="90"/>
      <c r="AGV746" s="90"/>
      <c r="AGW746" s="90"/>
      <c r="AGX746" s="90"/>
      <c r="AGY746" s="90"/>
      <c r="AGZ746" s="90"/>
      <c r="AHA746" s="90"/>
      <c r="AHB746" s="90"/>
      <c r="AHC746" s="90"/>
      <c r="AHD746" s="90"/>
      <c r="AHE746" s="90"/>
      <c r="AHF746" s="90"/>
      <c r="AHG746" s="90"/>
      <c r="AHH746" s="90"/>
      <c r="AHI746" s="90"/>
      <c r="AHJ746" s="90"/>
      <c r="AHK746" s="90"/>
      <c r="AHL746" s="90"/>
      <c r="AHM746" s="90"/>
      <c r="AHN746" s="90"/>
      <c r="AHO746" s="90"/>
      <c r="AHP746" s="90"/>
      <c r="AHQ746" s="90"/>
      <c r="AHR746" s="90"/>
      <c r="AHS746" s="90"/>
      <c r="AHT746" s="90"/>
      <c r="AHU746" s="90"/>
      <c r="AHV746" s="90"/>
      <c r="AHW746" s="90"/>
      <c r="AHX746" s="90"/>
      <c r="AHY746" s="90"/>
      <c r="AHZ746" s="90"/>
      <c r="AIA746" s="90"/>
      <c r="AIB746" s="90"/>
      <c r="AIC746" s="90"/>
      <c r="AID746" s="90"/>
      <c r="AIE746" s="90"/>
      <c r="AIF746" s="90"/>
      <c r="AIG746" s="90"/>
      <c r="AIH746" s="90"/>
      <c r="AII746" s="90"/>
      <c r="AIJ746" s="90"/>
      <c r="AIK746" s="90"/>
      <c r="AIL746" s="90"/>
      <c r="AIM746" s="90"/>
      <c r="AIN746" s="90"/>
      <c r="AIO746" s="90"/>
      <c r="AIP746" s="90"/>
      <c r="AIQ746" s="90"/>
      <c r="AIR746" s="90"/>
      <c r="AIS746" s="90"/>
      <c r="AIT746" s="90"/>
      <c r="AIU746" s="90"/>
      <c r="AIV746" s="90"/>
      <c r="AIW746" s="90"/>
      <c r="AIX746" s="90"/>
      <c r="AIY746" s="90"/>
      <c r="AIZ746" s="90"/>
      <c r="AJA746" s="90"/>
      <c r="AJB746" s="90"/>
      <c r="AJC746" s="90"/>
      <c r="AJD746" s="90"/>
      <c r="AJE746" s="90"/>
      <c r="AJF746" s="90"/>
      <c r="AJG746" s="90"/>
      <c r="AJH746" s="90"/>
      <c r="AJI746" s="90"/>
      <c r="AJJ746" s="90"/>
      <c r="AJK746" s="90"/>
      <c r="AJL746" s="90"/>
      <c r="AJM746" s="90"/>
      <c r="AJN746" s="90"/>
      <c r="AJO746" s="90"/>
      <c r="AJP746" s="90"/>
      <c r="AJQ746" s="90"/>
      <c r="AJR746" s="90"/>
      <c r="AJS746" s="90"/>
      <c r="AJT746" s="90"/>
      <c r="AJU746" s="90"/>
      <c r="AJV746" s="90"/>
      <c r="AJW746" s="90"/>
      <c r="AJX746" s="90"/>
      <c r="AJY746" s="90"/>
      <c r="AJZ746" s="90"/>
      <c r="AKA746" s="90"/>
      <c r="AKB746" s="90"/>
      <c r="AKC746" s="90"/>
      <c r="AKD746" s="90"/>
      <c r="AKE746" s="90"/>
      <c r="AKF746" s="90"/>
      <c r="AKG746" s="90"/>
      <c r="AKH746" s="90"/>
      <c r="AKI746" s="90"/>
      <c r="AKJ746" s="90"/>
      <c r="AKK746" s="90"/>
      <c r="AKL746" s="90"/>
      <c r="AKM746" s="90"/>
      <c r="AKN746" s="90"/>
      <c r="AKO746" s="90"/>
      <c r="AKP746" s="90"/>
      <c r="AKQ746" s="90"/>
      <c r="AKR746" s="90"/>
      <c r="AKS746" s="90"/>
      <c r="AKT746" s="90"/>
      <c r="AKU746" s="90"/>
      <c r="AKV746" s="90"/>
      <c r="AKW746" s="90"/>
      <c r="AKX746" s="90"/>
      <c r="AKY746" s="90"/>
      <c r="AKZ746" s="90"/>
      <c r="ALA746" s="90"/>
      <c r="ALB746" s="90"/>
      <c r="ALC746" s="90"/>
      <c r="ALD746" s="90"/>
      <c r="ALE746" s="90"/>
      <c r="ALF746" s="90"/>
      <c r="ALG746" s="90"/>
      <c r="ALH746" s="90"/>
      <c r="ALI746" s="90"/>
      <c r="ALJ746" s="90"/>
      <c r="ALK746" s="90"/>
      <c r="ALL746" s="90"/>
      <c r="ALM746" s="90"/>
      <c r="ALN746" s="90"/>
      <c r="ALO746" s="90"/>
      <c r="ALP746" s="90"/>
      <c r="ALQ746" s="90"/>
      <c r="ALR746" s="90"/>
      <c r="ALS746" s="90"/>
      <c r="ALT746" s="90"/>
      <c r="ALU746" s="90"/>
      <c r="ALV746" s="90"/>
      <c r="ALW746" s="90"/>
      <c r="ALX746" s="90"/>
      <c r="ALY746" s="90"/>
      <c r="ALZ746" s="90"/>
      <c r="AMA746" s="90"/>
      <c r="AMB746" s="90"/>
      <c r="AMC746" s="90"/>
      <c r="AMD746" s="90"/>
      <c r="AME746" s="90"/>
      <c r="AMF746" s="90"/>
      <c r="AMG746" s="90"/>
      <c r="AMH746" s="90"/>
    </row>
    <row r="747" spans="1:1022" ht="74.099999999999994" customHeight="1">
      <c r="A747" s="536"/>
      <c r="B747" s="530"/>
      <c r="C747" s="367"/>
      <c r="D747" s="530"/>
      <c r="E747" s="530"/>
      <c r="F747" s="427"/>
      <c r="G747" s="530"/>
      <c r="H747" s="537"/>
      <c r="I747" s="538"/>
      <c r="J747" s="210" t="s">
        <v>735</v>
      </c>
      <c r="K747" s="213"/>
      <c r="L747" s="538"/>
      <c r="M747" s="538"/>
      <c r="N747" s="540"/>
      <c r="O747" s="369"/>
      <c r="P747" s="391"/>
      <c r="Q747" s="385"/>
      <c r="R747" s="393"/>
      <c r="S747" s="394"/>
      <c r="T747" s="385"/>
      <c r="U747" s="386"/>
      <c r="V747" s="210" t="s">
        <v>112</v>
      </c>
      <c r="W747" s="116"/>
      <c r="X747" s="117"/>
      <c r="Y747" s="118"/>
      <c r="Z747" s="116"/>
      <c r="AA747" s="120" t="str">
        <f t="shared" si="943"/>
        <v/>
      </c>
      <c r="AB747" s="121"/>
      <c r="AC747" s="121"/>
      <c r="AD747" s="122" t="str">
        <f t="shared" si="941"/>
        <v/>
      </c>
      <c r="AE747" s="121"/>
      <c r="AF747" s="121"/>
      <c r="AG747" s="121"/>
      <c r="AH747" s="123" t="str">
        <f>IFERROR(IF(AND(AA746="Probabilidad",AA747="Probabilidad"),(AI746-(+AI746*AD747)),IF(AND(AA747="Probabilidad",AA746="Impacto"),(AI746-(+AI746*AD747)),IF(AA747="Impacto",AI746,""))),"")</f>
        <v/>
      </c>
      <c r="AI747" s="122" t="str">
        <f t="shared" si="942"/>
        <v/>
      </c>
      <c r="AJ747" s="387"/>
      <c r="AK747" s="539"/>
      <c r="AL747" s="211" t="str">
        <f t="shared" si="989"/>
        <v/>
      </c>
      <c r="AM747" s="389"/>
      <c r="AN747" s="388"/>
      <c r="AO747" s="384"/>
      <c r="AP747" s="367"/>
      <c r="AQ747" s="120" t="s">
        <v>118</v>
      </c>
      <c r="AR747" s="119"/>
      <c r="AS747" s="119"/>
      <c r="AT747" s="126"/>
      <c r="AU747" s="127"/>
      <c r="AV747" s="371"/>
      <c r="AW747" s="142" t="s">
        <v>112</v>
      </c>
      <c r="AX747" s="128"/>
      <c r="AY747" s="129"/>
      <c r="AZ747" s="130"/>
      <c r="BA747" s="143" t="s">
        <v>118</v>
      </c>
      <c r="BB747" s="128"/>
      <c r="BC747" s="128"/>
      <c r="BD747" s="128"/>
      <c r="BE747" s="373"/>
      <c r="BF747" s="374"/>
      <c r="BG747" s="374"/>
      <c r="BH747" s="131"/>
    </row>
    <row r="748" spans="1:1022" ht="45" customHeight="1">
      <c r="A748" s="536"/>
      <c r="B748" s="530"/>
      <c r="C748" s="367"/>
      <c r="D748" s="530"/>
      <c r="E748" s="530"/>
      <c r="F748" s="427"/>
      <c r="G748" s="530"/>
      <c r="H748" s="537"/>
      <c r="I748" s="538"/>
      <c r="J748" s="210" t="s">
        <v>741</v>
      </c>
      <c r="K748" s="213"/>
      <c r="L748" s="538"/>
      <c r="M748" s="538"/>
      <c r="N748" s="540"/>
      <c r="O748" s="369"/>
      <c r="P748" s="391"/>
      <c r="Q748" s="385"/>
      <c r="R748" s="393"/>
      <c r="S748" s="394"/>
      <c r="T748" s="385"/>
      <c r="U748" s="386"/>
      <c r="V748" s="210" t="s">
        <v>124</v>
      </c>
      <c r="W748" s="116"/>
      <c r="X748" s="117"/>
      <c r="Y748" s="118"/>
      <c r="Z748" s="116"/>
      <c r="AA748" s="120" t="str">
        <f t="shared" si="943"/>
        <v/>
      </c>
      <c r="AB748" s="121"/>
      <c r="AC748" s="121"/>
      <c r="AD748" s="122" t="str">
        <f t="shared" si="941"/>
        <v/>
      </c>
      <c r="AE748" s="121"/>
      <c r="AF748" s="121"/>
      <c r="AG748" s="121"/>
      <c r="AH748" s="123" t="str">
        <f t="shared" ref="AH748:AH752" si="1025">IFERROR(IF(AND(AA747="Probabilidad",AA748="Probabilidad"),(AI747-(+AI747*AD748)),IF(AND(AA748="Probabilidad",AA747="Impacto"),(AI747-(+AI747*AD748)),IF(AA748="Impacto",AI747,""))),"")</f>
        <v/>
      </c>
      <c r="AI748" s="122" t="str">
        <f t="shared" si="942"/>
        <v/>
      </c>
      <c r="AJ748" s="387"/>
      <c r="AK748" s="539"/>
      <c r="AL748" s="211" t="str">
        <f t="shared" si="989"/>
        <v/>
      </c>
      <c r="AM748" s="389"/>
      <c r="AN748" s="388"/>
      <c r="AO748" s="384"/>
      <c r="AP748" s="367"/>
      <c r="AQ748" s="120" t="s">
        <v>128</v>
      </c>
      <c r="AR748" s="119"/>
      <c r="AS748" s="119"/>
      <c r="AT748" s="126"/>
      <c r="AU748" s="127"/>
      <c r="AV748" s="371"/>
      <c r="AW748" s="142" t="s">
        <v>124</v>
      </c>
      <c r="AX748" s="128"/>
      <c r="AY748" s="129"/>
      <c r="AZ748" s="130"/>
      <c r="BA748" s="143" t="s">
        <v>128</v>
      </c>
      <c r="BB748" s="128"/>
      <c r="BC748" s="128"/>
      <c r="BD748" s="128"/>
      <c r="BE748" s="373"/>
      <c r="BF748" s="374"/>
      <c r="BG748" s="374"/>
      <c r="BH748" s="131"/>
    </row>
    <row r="749" spans="1:1022" ht="30" customHeight="1">
      <c r="A749" s="536"/>
      <c r="B749" s="530"/>
      <c r="C749" s="367"/>
      <c r="D749" s="530"/>
      <c r="E749" s="530"/>
      <c r="F749" s="427"/>
      <c r="G749" s="530"/>
      <c r="H749" s="537"/>
      <c r="I749" s="538"/>
      <c r="J749" s="210" t="s">
        <v>749</v>
      </c>
      <c r="K749" s="213"/>
      <c r="L749" s="538"/>
      <c r="M749" s="538"/>
      <c r="N749" s="540"/>
      <c r="O749" s="369"/>
      <c r="P749" s="391"/>
      <c r="Q749" s="385"/>
      <c r="R749" s="393"/>
      <c r="S749" s="394"/>
      <c r="T749" s="385"/>
      <c r="U749" s="386"/>
      <c r="V749" s="210" t="s">
        <v>131</v>
      </c>
      <c r="W749" s="116"/>
      <c r="X749" s="117"/>
      <c r="Y749" s="118"/>
      <c r="Z749" s="116"/>
      <c r="AA749" s="120" t="str">
        <f t="shared" si="943"/>
        <v/>
      </c>
      <c r="AB749" s="121"/>
      <c r="AC749" s="121"/>
      <c r="AD749" s="122" t="str">
        <f t="shared" si="941"/>
        <v/>
      </c>
      <c r="AE749" s="121"/>
      <c r="AF749" s="121"/>
      <c r="AG749" s="121"/>
      <c r="AH749" s="123" t="str">
        <f t="shared" si="1025"/>
        <v/>
      </c>
      <c r="AI749" s="122" t="str">
        <f t="shared" si="942"/>
        <v/>
      </c>
      <c r="AJ749" s="387"/>
      <c r="AK749" s="539"/>
      <c r="AL749" s="211" t="str">
        <f t="shared" si="989"/>
        <v/>
      </c>
      <c r="AM749" s="389"/>
      <c r="AN749" s="388"/>
      <c r="AO749" s="384"/>
      <c r="AP749" s="367"/>
      <c r="AQ749" s="120" t="s">
        <v>136</v>
      </c>
      <c r="AR749" s="119"/>
      <c r="AS749" s="135"/>
      <c r="AT749" s="126"/>
      <c r="AU749" s="127"/>
      <c r="AV749" s="371"/>
      <c r="AW749" s="142" t="s">
        <v>131</v>
      </c>
      <c r="AX749" s="128"/>
      <c r="AY749" s="129"/>
      <c r="AZ749" s="130"/>
      <c r="BA749" s="143" t="s">
        <v>136</v>
      </c>
      <c r="BB749" s="128"/>
      <c r="BC749" s="128"/>
      <c r="BD749" s="128"/>
      <c r="BE749" s="373"/>
      <c r="BF749" s="374"/>
      <c r="BG749" s="374"/>
      <c r="BH749" s="131"/>
    </row>
    <row r="750" spans="1:1022" ht="18.95" customHeight="1">
      <c r="A750" s="536"/>
      <c r="B750" s="530"/>
      <c r="C750" s="367"/>
      <c r="D750" s="530"/>
      <c r="E750" s="530"/>
      <c r="F750" s="427"/>
      <c r="G750" s="530"/>
      <c r="H750" s="537"/>
      <c r="I750" s="538"/>
      <c r="J750" s="210" t="s">
        <v>756</v>
      </c>
      <c r="K750" s="213"/>
      <c r="L750" s="538"/>
      <c r="M750" s="538"/>
      <c r="N750" s="540"/>
      <c r="O750" s="369"/>
      <c r="P750" s="391"/>
      <c r="Q750" s="385"/>
      <c r="R750" s="393"/>
      <c r="S750" s="394"/>
      <c r="T750" s="385"/>
      <c r="U750" s="386"/>
      <c r="V750" s="210" t="s">
        <v>139</v>
      </c>
      <c r="W750" s="116"/>
      <c r="X750" s="117"/>
      <c r="Y750" s="118"/>
      <c r="Z750" s="116"/>
      <c r="AA750" s="120" t="str">
        <f t="shared" si="943"/>
        <v/>
      </c>
      <c r="AB750" s="121"/>
      <c r="AC750" s="121"/>
      <c r="AD750" s="122" t="str">
        <f t="shared" si="941"/>
        <v/>
      </c>
      <c r="AE750" s="121"/>
      <c r="AF750" s="121"/>
      <c r="AG750" s="121"/>
      <c r="AH750" s="123" t="str">
        <f t="shared" si="1025"/>
        <v/>
      </c>
      <c r="AI750" s="122" t="str">
        <f t="shared" si="942"/>
        <v/>
      </c>
      <c r="AJ750" s="387"/>
      <c r="AK750" s="539"/>
      <c r="AL750" s="211" t="str">
        <f t="shared" si="989"/>
        <v/>
      </c>
      <c r="AM750" s="389"/>
      <c r="AN750" s="388"/>
      <c r="AO750" s="384"/>
      <c r="AP750" s="367"/>
      <c r="AQ750" s="120" t="s">
        <v>145</v>
      </c>
      <c r="AR750" s="119"/>
      <c r="AS750" s="135"/>
      <c r="AT750" s="126"/>
      <c r="AU750" s="127"/>
      <c r="AV750" s="371"/>
      <c r="AW750" s="142" t="s">
        <v>139</v>
      </c>
      <c r="AX750" s="128"/>
      <c r="AY750" s="129"/>
      <c r="AZ750" s="130"/>
      <c r="BA750" s="143" t="s">
        <v>145</v>
      </c>
      <c r="BB750" s="128"/>
      <c r="BC750" s="128"/>
      <c r="BD750" s="128"/>
      <c r="BE750" s="373"/>
      <c r="BF750" s="374"/>
      <c r="BG750" s="374"/>
      <c r="BH750" s="131"/>
    </row>
    <row r="751" spans="1:1022" ht="18.95" customHeight="1">
      <c r="A751" s="536"/>
      <c r="B751" s="530"/>
      <c r="C751" s="367"/>
      <c r="D751" s="530"/>
      <c r="E751" s="530"/>
      <c r="F751" s="427"/>
      <c r="G751" s="530"/>
      <c r="H751" s="537"/>
      <c r="I751" s="538"/>
      <c r="J751" s="210" t="s">
        <v>757</v>
      </c>
      <c r="K751" s="213"/>
      <c r="L751" s="538"/>
      <c r="M751" s="538"/>
      <c r="N751" s="540"/>
      <c r="O751" s="369"/>
      <c r="P751" s="391"/>
      <c r="Q751" s="385"/>
      <c r="R751" s="393"/>
      <c r="S751" s="394"/>
      <c r="T751" s="385"/>
      <c r="U751" s="386"/>
      <c r="V751" s="210" t="s">
        <v>150</v>
      </c>
      <c r="W751" s="116"/>
      <c r="X751" s="117"/>
      <c r="Y751" s="118"/>
      <c r="Z751" s="116"/>
      <c r="AA751" s="120" t="str">
        <f t="shared" si="943"/>
        <v/>
      </c>
      <c r="AB751" s="121"/>
      <c r="AC751" s="121"/>
      <c r="AD751" s="122" t="str">
        <f t="shared" si="941"/>
        <v/>
      </c>
      <c r="AE751" s="121"/>
      <c r="AF751" s="121"/>
      <c r="AG751" s="121"/>
      <c r="AH751" s="123" t="str">
        <f t="shared" si="1025"/>
        <v/>
      </c>
      <c r="AI751" s="122" t="str">
        <f t="shared" si="942"/>
        <v/>
      </c>
      <c r="AJ751" s="387"/>
      <c r="AK751" s="539"/>
      <c r="AL751" s="211" t="str">
        <f t="shared" si="989"/>
        <v/>
      </c>
      <c r="AM751" s="389"/>
      <c r="AN751" s="388"/>
      <c r="AO751" s="384"/>
      <c r="AP751" s="367"/>
      <c r="AQ751" s="120" t="s">
        <v>155</v>
      </c>
      <c r="AR751" s="119"/>
      <c r="AS751" s="135"/>
      <c r="AT751" s="126"/>
      <c r="AU751" s="127"/>
      <c r="AV751" s="371"/>
      <c r="AW751" s="142" t="s">
        <v>150</v>
      </c>
      <c r="AX751" s="128"/>
      <c r="AY751" s="129"/>
      <c r="AZ751" s="130"/>
      <c r="BA751" s="143" t="s">
        <v>155</v>
      </c>
      <c r="BB751" s="128"/>
      <c r="BC751" s="128"/>
      <c r="BD751" s="128"/>
      <c r="BE751" s="373"/>
      <c r="BF751" s="374"/>
      <c r="BG751" s="374"/>
      <c r="BH751" s="131"/>
    </row>
    <row r="752" spans="1:1022" ht="23.1" customHeight="1">
      <c r="A752" s="536"/>
      <c r="B752" s="530"/>
      <c r="C752" s="367"/>
      <c r="D752" s="530"/>
      <c r="E752" s="530"/>
      <c r="F752" s="427"/>
      <c r="G752" s="530"/>
      <c r="H752" s="537"/>
      <c r="I752" s="538"/>
      <c r="J752" s="210" t="s">
        <v>758</v>
      </c>
      <c r="K752" s="213"/>
      <c r="L752" s="538"/>
      <c r="M752" s="538"/>
      <c r="N752" s="540"/>
      <c r="O752" s="369"/>
      <c r="P752" s="392"/>
      <c r="Q752" s="385"/>
      <c r="R752" s="393"/>
      <c r="S752" s="394"/>
      <c r="T752" s="385"/>
      <c r="U752" s="386"/>
      <c r="V752" s="210" t="s">
        <v>161</v>
      </c>
      <c r="W752" s="116"/>
      <c r="X752" s="117"/>
      <c r="Y752" s="118"/>
      <c r="Z752" s="116"/>
      <c r="AA752" s="120" t="str">
        <f t="shared" si="943"/>
        <v/>
      </c>
      <c r="AB752" s="121"/>
      <c r="AC752" s="121"/>
      <c r="AD752" s="122" t="str">
        <f t="shared" ref="AD752:AD815" si="1026">IF(AND(AB752="Preventivo",AC752="Automático"),"50%",IF(AND(AB752="Preventivo",AC752="Manual"),"40%",IF(AND(AB752="Detectivo",AC752="Automático"),"40%",IF(AND(AB752="Detectivo",AC752="Manual"),"30%",IF(AND(AB752="Correctivo",AC752="Automático"),"35%",IF(AND(AB752="Correctivo",AC752="Manual"),"25%",""))))))</f>
        <v/>
      </c>
      <c r="AE752" s="121"/>
      <c r="AF752" s="121"/>
      <c r="AG752" s="121"/>
      <c r="AH752" s="123" t="str">
        <f t="shared" si="1025"/>
        <v/>
      </c>
      <c r="AI752" s="122" t="str">
        <f t="shared" ref="AI752:AI815" si="1027">AH752</f>
        <v/>
      </c>
      <c r="AJ752" s="387"/>
      <c r="AK752" s="539"/>
      <c r="AL752" s="211" t="str">
        <f t="shared" si="989"/>
        <v/>
      </c>
      <c r="AM752" s="389"/>
      <c r="AN752" s="388"/>
      <c r="AO752" s="384"/>
      <c r="AP752" s="367"/>
      <c r="AQ752" s="120" t="s">
        <v>162</v>
      </c>
      <c r="AR752" s="119"/>
      <c r="AS752" s="135"/>
      <c r="AT752" s="126"/>
      <c r="AU752" s="127"/>
      <c r="AV752" s="372"/>
      <c r="AW752" s="142" t="s">
        <v>161</v>
      </c>
      <c r="AX752" s="128"/>
      <c r="AY752" s="129"/>
      <c r="AZ752" s="130"/>
      <c r="BA752" s="143" t="s">
        <v>162</v>
      </c>
      <c r="BB752" s="128"/>
      <c r="BC752" s="128"/>
      <c r="BD752" s="128"/>
      <c r="BE752" s="373"/>
      <c r="BF752" s="374"/>
      <c r="BG752" s="374"/>
      <c r="BH752" s="131"/>
    </row>
    <row r="753" spans="1:1022" s="144" customFormat="1" ht="69.95" customHeight="1">
      <c r="A753" s="536"/>
      <c r="B753" s="530"/>
      <c r="C753" s="367"/>
      <c r="D753" s="530"/>
      <c r="E753" s="530"/>
      <c r="F753" s="427"/>
      <c r="G753" s="530"/>
      <c r="H753" s="537" t="str">
        <f>IF(B753="Seguridad_Información","Posibilidad de "&amp;C753&amp;"con "&amp;M753&amp;" "&amp;"por"&amp;" "&amp;I753&amp;" "&amp;"debido a"&amp;" "&amp;L753,"Posibilidad de"&amp;" "&amp;M753&amp;" "&amp;"por"&amp;" "&amp;I753&amp;" debido a"&amp;" "&amp;L753)</f>
        <v xml:space="preserve">Posibilidad de  por  debido a </v>
      </c>
      <c r="I753" s="538"/>
      <c r="J753" s="210" t="s">
        <v>717</v>
      </c>
      <c r="K753" s="213"/>
      <c r="L753" s="538"/>
      <c r="M753" s="538"/>
      <c r="N753" s="540"/>
      <c r="O753" s="369"/>
      <c r="P753" s="390" t="str">
        <f>IF(OR($O753=[3]Tabla_Probabilidad!$D$30,$O753=[3]Tabla_Probabilidad!$D$32,$O753=[3]Tabla_Probabilidad!$J$32),"Muy Baja",IF(OR($O753=[3]Tabla_Probabilidad!$E$30,$O753=[3]Tabla_Probabilidad!$E$32,$O753=[3]Tabla_Probabilidad!$K$32),"Baja",IF(OR($O753=[3]Tabla_Probabilidad!$F$30,$O753=[3]Tabla_Probabilidad!$F$32,$O753=[3]Tabla_Probabilidad!$L$32),"Media",IF(OR($O753=[3]Tabla_Probabilidad!$G$30,$O753=[3]Tabla_Probabilidad!$G$32,$O753=[3]Tabla_Probabilidad!$M$32),"Alta",IF(OR($O753=[3]Tabla_Probabilidad!$H$30,$O753=[3]Tabla_Probabilidad!$H$32,$O753=[3]Tabla_Probabilidad!$N$32),"Muy Alta","")))))</f>
        <v/>
      </c>
      <c r="Q753" s="385" t="str">
        <f t="shared" ref="Q753" si="1028">IF(P753="","",IF(P753="Muy Baja",0.2,IF(P753="Baja",0.4,IF(P753="Media",0.6,IF(P753="Alta",0.8,IF(P753="Muy Alta",1,))))))</f>
        <v/>
      </c>
      <c r="R753" s="393"/>
      <c r="S753" s="394" t="str">
        <f>IF(OR($R753=[3]Tabla_Impacto!$D$24,$R753=[3]Tabla_Impacto!$D$27,$R753=[3]Tabla_Impacto!$J$24,$R753=[3]Tabla_Impacto!$P$26,$R753=[3]Tabla_Impacto!$V$26,$R753=[3]Tabla_Impacto!$AB$26),"Leve",IF(OR($R753=[3]Tabla_Impacto!$E$24,$R753=[3]Tabla_Impacto!$E$27,$R753=[3]Tabla_Impacto!$K$24,$R753=[3]Tabla_Impacto!$Q$26,$R753=[3]Tabla_Impacto!$W$26,$R753=[3]Tabla_Impacto!$AC$26),"Menor",IF(OR($R753=[3]Tabla_Impacto!$F$24,$R753=[3]Tabla_Impacto!$F$27,$R753=[3]Tabla_Impacto!$L$24,$R753=[3]Tabla_Impacto!$R$26,$R753=[3]Tabla_Impacto!$X$26,$R753=[3]Tabla_Impacto!$AD$26),"Moderado",IF(OR($R753=[3]Tabla_Impacto!$G$24,$R753=[3]Tabla_Impacto!$G$27,$R753=[3]Tabla_Impacto!$M$24,$R753=[3]Tabla_Impacto!$S$26,$R753=[3]Tabla_Impacto!$Y$26,$R753=[3]Tabla_Impacto!$AE$26),"Mayor",IF(OR($R753=[3]Tabla_Impacto!$H$24,$R753=[3]Tabla_Impacto!$H$27,$R753=[3]Tabla_Impacto!$N$24,$R753=[3]Tabla_Impacto!$T$26,$R753=[3]Tabla_Impacto!$Z$26,$R753=[3]Tabla_Impacto!$AF$26),"Catastrófico","")))))</f>
        <v/>
      </c>
      <c r="T753" s="385" t="str">
        <f t="shared" ref="T753" si="1029">IF(S753="","",IF(S753="Leve",0.2,IF(S753="Menor",0.4,IF(S753="Moderado",0.6,IF(S753="Mayor",0.8,IF(S753="Catastrófico",1,))))))</f>
        <v/>
      </c>
      <c r="U753" s="403" t="str">
        <f t="shared" ref="U753" si="1030">IF(OR(AND(P753="Muy Baja",S753="Leve"),AND(P753="Muy Baja",S753="Menor"),AND(P753="Baja",S753="Leve")),"Bajo",IF(OR(AND(P753="Muy baja",S753="Moderado"),AND(P753="Baja",S753="Menor"),AND(P753="Baja",S753="Moderado"),AND(P753="Media",S753="Leve"),AND(P753="Media",S753="Menor"),AND(P753="Media",S753="Moderado"),AND(P753="Alta",S753="Leve"),AND(P753="Alta",S753="Menor")),"Moderado",IF(OR(AND(P753="Muy Baja",S753="Mayor"),AND(P753="Baja",S753="Mayor"),AND(P753="Media",S753="Mayor"),AND(P753="Alta",S753="Moderado"),AND(P753="Alta",S753="Mayor"),AND(P753="Muy Alta",S753="Leve"),AND(P753="Muy Alta",S753="Menor"),AND(P753="Muy Alta",S753="Moderado"),AND(P753="Muy Alta",S753="Mayor")),"Alto",IF(OR(AND(P753="Muy Baja",S753="Catastrófico"),AND(P753="Baja",S753="Catastrófico"),AND(P753="Media",S753="Catastrófico"),AND(P753="Alta",S753="Catastrófico"),AND(P753="Muy Alta",S753="Catastrófico")),"Extremo",""))))</f>
        <v/>
      </c>
      <c r="V753" s="210" t="s">
        <v>91</v>
      </c>
      <c r="W753" s="116"/>
      <c r="X753" s="117"/>
      <c r="Y753" s="117"/>
      <c r="Z753" s="116"/>
      <c r="AA753" s="120" t="str">
        <f t="shared" ref="AA753:AA816" si="1031">IF(OR(AB753="Preventivo",AB753="Detectivo"),"Probabilidad",IF(AB753="Correctivo","Impacto",""))</f>
        <v/>
      </c>
      <c r="AB753" s="121"/>
      <c r="AC753" s="121"/>
      <c r="AD753" s="122" t="str">
        <f t="shared" si="1026"/>
        <v/>
      </c>
      <c r="AE753" s="121"/>
      <c r="AF753" s="121"/>
      <c r="AG753" s="121"/>
      <c r="AH753" s="123" t="str">
        <f>IFERROR(IF(AA753="Probabilidad",(Q753-(+Q753*AD753)),IF(AA753="Impacto",Q753,"")),"")</f>
        <v/>
      </c>
      <c r="AI753" s="122" t="str">
        <f t="shared" si="1027"/>
        <v/>
      </c>
      <c r="AJ753" s="387" t="str">
        <f t="shared" ref="AJ753" si="1032">IFERROR(IF(AK753="","",IF(AK753&lt;=0.2,"Muy Baja",IF(AK753&lt;=0.4,"Baja",IF(AK753&lt;=0.6,"Media",IF(AK753&lt;=0.8,"Alta","Muy Alta"))))),"")</f>
        <v/>
      </c>
      <c r="AK753" s="542" t="str">
        <f t="shared" ref="AK753" si="1033">IFERROR(LOOKUP(MAX(AI753:AI759)+1,(AI753:AI759)),"")</f>
        <v/>
      </c>
      <c r="AL753" s="214" t="str">
        <f>IFERROR(IF(AA753="Impacto",(T753-(+T753*AD753)),IF(AA753="Probabilidad",T753,"")),"")</f>
        <v/>
      </c>
      <c r="AM753" s="543" t="str">
        <f t="shared" ref="AM753" si="1034">IFERROR(IF(AN753="","",IF(AN753&lt;=0.2,"Leve",IF(AN753&lt;=0.4,"Menor",IF(AN753&lt;=0.6,"Moderado",IF(AN753&lt;=0.8,"Mayor","Catastrófico"))))),"")</f>
        <v/>
      </c>
      <c r="AN753" s="544" t="str">
        <f t="shared" ref="AN753" si="1035">IFERROR(LOOKUP(MAX(AL753:AL759)+1,(AL753:AL759)),"")</f>
        <v/>
      </c>
      <c r="AO753" s="541" t="str">
        <f t="shared" ref="AO753" si="1036">IFERROR(IF(OR(AND(AJ753="Muy Baja",AM753="Leve"),AND(AJ753="Muy Baja",AM753="Menor"),AND(AJ753="Baja",AM753="Leve")),"Bajo",IF(OR(AND(AJ753="Muy baja",AM753="Moderado"),AND(AJ753="Baja",AM753="Menor"),AND(AJ753="Baja",AM753="Moderado"),AND(AJ753="Media",AM753="Leve"),AND(AJ753="Media",AM753="Menor"),AND(AJ753="Media",AM753="Moderado"),AND(AJ753="Alta",AM753="Leve"),AND(AJ753="Alta",AM753="Menor")),"Moderado",IF(OR(AND(AJ753="Muy Baja",AM753="Mayor"),AND(AJ753="Baja",AM753="Mayor"),AND(AJ753="Media",AM753="Mayor"),AND(AJ753="Alta",AM753="Moderado"),AND(AJ753="Alta",AM753="Mayor"),AND(AJ753="Muy Alta",AM753="Leve"),AND(AJ753="Muy Alta",AM753="Menor"),AND(AJ753="Muy Alta",AM753="Moderado"),AND(AJ753="Muy Alta",AM753="Mayor")),"Alto",IF(OR(AND(AJ753="Muy Baja",AM753="Catastrófico"),AND(AJ753="Baja",AM753="Catastrófico"),AND(AJ753="Media",AM753="Catastrófico"),AND(AJ753="Alta",AM753="Catastrófico"),AND(AJ753="Muy Alta",AM753="Catastrófico")),"Extremo","")))),"")</f>
        <v/>
      </c>
      <c r="AP753" s="367"/>
      <c r="AQ753" s="215" t="s">
        <v>105</v>
      </c>
      <c r="AR753" s="119"/>
      <c r="AS753" s="135"/>
      <c r="AT753" s="126"/>
      <c r="AU753" s="127"/>
      <c r="AV753" s="370"/>
      <c r="AW753" s="216" t="s">
        <v>91</v>
      </c>
      <c r="AX753" s="128"/>
      <c r="AY753" s="129"/>
      <c r="AZ753" s="130"/>
      <c r="BA753" s="217" t="s">
        <v>105</v>
      </c>
      <c r="BB753" s="128"/>
      <c r="BC753" s="128"/>
      <c r="BD753" s="128"/>
      <c r="BE753" s="373"/>
      <c r="BF753" s="374"/>
      <c r="BG753" s="374"/>
      <c r="BH753" s="131"/>
      <c r="BI753" s="90"/>
      <c r="BJ753" s="90"/>
      <c r="BK753" s="90"/>
      <c r="BL753" s="90"/>
      <c r="BM753" s="90"/>
      <c r="BN753" s="90"/>
      <c r="BO753" s="90"/>
      <c r="BP753" s="90"/>
      <c r="BQ753" s="90"/>
      <c r="BR753" s="90"/>
      <c r="BS753" s="90"/>
      <c r="BT753" s="90"/>
      <c r="BU753" s="90"/>
      <c r="BV753" s="90"/>
      <c r="BW753" s="90"/>
      <c r="BX753" s="90"/>
      <c r="BY753" s="90"/>
      <c r="BZ753" s="90"/>
      <c r="CA753" s="90"/>
      <c r="CB753" s="90"/>
      <c r="CC753" s="90"/>
      <c r="CD753" s="90"/>
      <c r="CE753" s="90"/>
      <c r="CF753" s="90"/>
      <c r="CG753" s="90"/>
      <c r="CH753" s="90"/>
      <c r="CI753" s="90"/>
      <c r="CJ753" s="90"/>
      <c r="CK753" s="90"/>
      <c r="CL753" s="90"/>
      <c r="CM753" s="90"/>
      <c r="CN753" s="90"/>
      <c r="CO753" s="90"/>
      <c r="CP753" s="90"/>
      <c r="CQ753" s="90"/>
      <c r="CR753" s="90"/>
      <c r="CS753" s="90"/>
      <c r="CT753" s="90"/>
      <c r="CU753" s="90"/>
      <c r="CV753" s="90"/>
      <c r="CW753" s="90"/>
      <c r="CX753" s="90"/>
      <c r="CY753" s="90"/>
      <c r="CZ753" s="90"/>
      <c r="DA753" s="90"/>
      <c r="DB753" s="90"/>
      <c r="DC753" s="90"/>
      <c r="DD753" s="90"/>
      <c r="DE753" s="90"/>
      <c r="DF753" s="90"/>
      <c r="DG753" s="90"/>
      <c r="DH753" s="90"/>
      <c r="DI753" s="90"/>
      <c r="DJ753" s="90"/>
      <c r="DK753" s="90"/>
      <c r="DL753" s="90"/>
      <c r="DM753" s="90"/>
      <c r="DN753" s="90"/>
      <c r="DO753" s="90"/>
      <c r="DP753" s="90"/>
      <c r="DQ753" s="90"/>
      <c r="DR753" s="90"/>
      <c r="DS753" s="90"/>
      <c r="DT753" s="90"/>
      <c r="DU753" s="90"/>
      <c r="DV753" s="90"/>
      <c r="DW753" s="90"/>
      <c r="DX753" s="90"/>
      <c r="DY753" s="90"/>
      <c r="DZ753" s="90"/>
      <c r="EA753" s="90"/>
      <c r="EB753" s="90"/>
      <c r="EC753" s="90"/>
      <c r="ED753" s="90"/>
      <c r="EE753" s="90"/>
      <c r="EF753" s="90"/>
      <c r="EG753" s="90"/>
      <c r="EH753" s="90"/>
      <c r="EI753" s="90"/>
      <c r="EJ753" s="90"/>
      <c r="EK753" s="90"/>
      <c r="EL753" s="90"/>
      <c r="EM753" s="90"/>
      <c r="EN753" s="90"/>
      <c r="EO753" s="90"/>
      <c r="EP753" s="90"/>
      <c r="EQ753" s="90"/>
      <c r="ER753" s="90"/>
      <c r="ES753" s="90"/>
      <c r="ET753" s="90"/>
      <c r="EU753" s="90"/>
      <c r="EV753" s="90"/>
      <c r="EW753" s="90"/>
      <c r="EX753" s="90"/>
      <c r="EY753" s="90"/>
      <c r="EZ753" s="90"/>
      <c r="FA753" s="90"/>
      <c r="FB753" s="90"/>
      <c r="FC753" s="90"/>
      <c r="FD753" s="90"/>
      <c r="FE753" s="90"/>
      <c r="FF753" s="90"/>
      <c r="FG753" s="90"/>
      <c r="FH753" s="90"/>
      <c r="FI753" s="90"/>
      <c r="FJ753" s="90"/>
      <c r="FK753" s="90"/>
      <c r="FL753" s="90"/>
      <c r="FM753" s="90"/>
      <c r="FN753" s="90"/>
      <c r="FO753" s="90"/>
      <c r="FP753" s="90"/>
      <c r="FQ753" s="90"/>
      <c r="FR753" s="90"/>
      <c r="FS753" s="90"/>
      <c r="FT753" s="90"/>
      <c r="FU753" s="90"/>
      <c r="FV753" s="90"/>
      <c r="FW753" s="90"/>
      <c r="FX753" s="90"/>
      <c r="FY753" s="90"/>
      <c r="FZ753" s="90"/>
      <c r="GA753" s="90"/>
      <c r="GB753" s="90"/>
      <c r="GC753" s="90"/>
      <c r="GD753" s="90"/>
      <c r="GE753" s="90"/>
      <c r="GF753" s="90"/>
      <c r="GG753" s="90"/>
      <c r="GH753" s="90"/>
      <c r="GI753" s="90"/>
      <c r="GJ753" s="90"/>
      <c r="GK753" s="90"/>
      <c r="GL753" s="90"/>
      <c r="GM753" s="90"/>
      <c r="GN753" s="90"/>
      <c r="GO753" s="90"/>
      <c r="GP753" s="90"/>
      <c r="GQ753" s="90"/>
      <c r="GR753" s="90"/>
      <c r="GS753" s="90"/>
      <c r="GT753" s="90"/>
      <c r="GU753" s="90"/>
      <c r="GV753" s="90"/>
      <c r="GW753" s="90"/>
      <c r="GX753" s="90"/>
      <c r="GY753" s="90"/>
      <c r="GZ753" s="90"/>
      <c r="HA753" s="90"/>
      <c r="HB753" s="90"/>
      <c r="HC753" s="90"/>
      <c r="HD753" s="90"/>
      <c r="HE753" s="90"/>
      <c r="HF753" s="90"/>
      <c r="HG753" s="90"/>
      <c r="HH753" s="90"/>
      <c r="HI753" s="90"/>
      <c r="HJ753" s="90"/>
      <c r="HK753" s="90"/>
      <c r="HL753" s="90"/>
      <c r="HM753" s="90"/>
      <c r="HN753" s="90"/>
      <c r="HO753" s="90"/>
      <c r="HP753" s="90"/>
      <c r="HQ753" s="90"/>
      <c r="HR753" s="90"/>
      <c r="HS753" s="90"/>
      <c r="HT753" s="90"/>
      <c r="HU753" s="90"/>
      <c r="HV753" s="90"/>
      <c r="HW753" s="90"/>
      <c r="HX753" s="90"/>
      <c r="HY753" s="90"/>
      <c r="HZ753" s="90"/>
      <c r="IA753" s="90"/>
      <c r="IB753" s="90"/>
      <c r="IC753" s="90"/>
      <c r="ID753" s="90"/>
      <c r="IE753" s="90"/>
      <c r="IF753" s="90"/>
      <c r="IG753" s="90"/>
      <c r="IH753" s="90"/>
      <c r="II753" s="90"/>
      <c r="IJ753" s="90"/>
      <c r="IK753" s="90"/>
      <c r="IL753" s="90"/>
      <c r="IM753" s="90"/>
      <c r="IN753" s="90"/>
      <c r="IO753" s="90"/>
      <c r="IP753" s="90"/>
      <c r="IQ753" s="90"/>
      <c r="IR753" s="90"/>
      <c r="IS753" s="90"/>
      <c r="IT753" s="90"/>
      <c r="IU753" s="90"/>
      <c r="IV753" s="90"/>
      <c r="IW753" s="90"/>
      <c r="IX753" s="90"/>
      <c r="IY753" s="90"/>
      <c r="IZ753" s="90"/>
      <c r="JA753" s="90"/>
      <c r="JB753" s="90"/>
      <c r="JC753" s="90"/>
      <c r="JD753" s="90"/>
      <c r="JE753" s="90"/>
      <c r="JF753" s="90"/>
      <c r="JG753" s="90"/>
      <c r="JH753" s="90"/>
      <c r="JI753" s="90"/>
      <c r="JJ753" s="90"/>
      <c r="JK753" s="90"/>
      <c r="JL753" s="90"/>
      <c r="JM753" s="90"/>
      <c r="JN753" s="90"/>
      <c r="JO753" s="90"/>
      <c r="JP753" s="90"/>
      <c r="JQ753" s="90"/>
      <c r="JR753" s="90"/>
      <c r="JS753" s="90"/>
      <c r="JT753" s="90"/>
      <c r="JU753" s="90"/>
      <c r="JV753" s="90"/>
      <c r="JW753" s="90"/>
      <c r="JX753" s="90"/>
      <c r="JY753" s="90"/>
      <c r="JZ753" s="90"/>
      <c r="KA753" s="90"/>
      <c r="KB753" s="90"/>
      <c r="KC753" s="90"/>
      <c r="KD753" s="90"/>
      <c r="KE753" s="90"/>
      <c r="KF753" s="90"/>
      <c r="KG753" s="90"/>
      <c r="KH753" s="90"/>
      <c r="KI753" s="90"/>
      <c r="KJ753" s="90"/>
      <c r="KK753" s="90"/>
      <c r="KL753" s="90"/>
      <c r="KM753" s="90"/>
      <c r="KN753" s="90"/>
      <c r="KO753" s="90"/>
      <c r="KP753" s="90"/>
      <c r="KQ753" s="90"/>
      <c r="KR753" s="90"/>
      <c r="KS753" s="90"/>
      <c r="KT753" s="90"/>
      <c r="KU753" s="90"/>
      <c r="KV753" s="90"/>
      <c r="KW753" s="90"/>
      <c r="KX753" s="90"/>
      <c r="KY753" s="90"/>
      <c r="KZ753" s="90"/>
      <c r="LA753" s="90"/>
      <c r="LB753" s="90"/>
      <c r="LC753" s="90"/>
      <c r="LD753" s="90"/>
      <c r="LE753" s="90"/>
      <c r="LF753" s="90"/>
      <c r="LG753" s="90"/>
      <c r="LH753" s="90"/>
      <c r="LI753" s="90"/>
      <c r="LJ753" s="90"/>
      <c r="LK753" s="90"/>
      <c r="LL753" s="90"/>
      <c r="LM753" s="90"/>
      <c r="LN753" s="90"/>
      <c r="LO753" s="90"/>
      <c r="LP753" s="90"/>
      <c r="LQ753" s="90"/>
      <c r="LR753" s="90"/>
      <c r="LS753" s="90"/>
      <c r="LT753" s="90"/>
      <c r="LU753" s="90"/>
      <c r="LV753" s="90"/>
      <c r="LW753" s="90"/>
      <c r="LX753" s="90"/>
      <c r="LY753" s="90"/>
      <c r="LZ753" s="90"/>
      <c r="MA753" s="90"/>
      <c r="MB753" s="90"/>
      <c r="MC753" s="90"/>
      <c r="MD753" s="90"/>
      <c r="ME753" s="90"/>
      <c r="MF753" s="90"/>
      <c r="MG753" s="90"/>
      <c r="MH753" s="90"/>
      <c r="MI753" s="90"/>
      <c r="MJ753" s="90"/>
      <c r="MK753" s="90"/>
      <c r="ML753" s="90"/>
      <c r="MM753" s="90"/>
      <c r="MN753" s="90"/>
      <c r="MO753" s="90"/>
      <c r="MP753" s="90"/>
      <c r="MQ753" s="90"/>
      <c r="MR753" s="90"/>
      <c r="MS753" s="90"/>
      <c r="MT753" s="90"/>
      <c r="MU753" s="90"/>
      <c r="MV753" s="90"/>
      <c r="MW753" s="90"/>
      <c r="MX753" s="90"/>
      <c r="MY753" s="90"/>
      <c r="MZ753" s="90"/>
      <c r="NA753" s="90"/>
      <c r="NB753" s="90"/>
      <c r="NC753" s="90"/>
      <c r="ND753" s="90"/>
      <c r="NE753" s="90"/>
      <c r="NF753" s="90"/>
      <c r="NG753" s="90"/>
      <c r="NH753" s="90"/>
      <c r="NI753" s="90"/>
      <c r="NJ753" s="90"/>
      <c r="NK753" s="90"/>
      <c r="NL753" s="90"/>
      <c r="NM753" s="90"/>
      <c r="NN753" s="90"/>
      <c r="NO753" s="90"/>
      <c r="NP753" s="90"/>
      <c r="NQ753" s="90"/>
      <c r="NR753" s="90"/>
      <c r="NS753" s="90"/>
      <c r="NT753" s="90"/>
      <c r="NU753" s="90"/>
      <c r="NV753" s="90"/>
      <c r="NW753" s="90"/>
      <c r="NX753" s="90"/>
      <c r="NY753" s="90"/>
      <c r="NZ753" s="90"/>
      <c r="OA753" s="90"/>
      <c r="OB753" s="90"/>
      <c r="OC753" s="90"/>
      <c r="OD753" s="90"/>
      <c r="OE753" s="90"/>
      <c r="OF753" s="90"/>
      <c r="OG753" s="90"/>
      <c r="OH753" s="90"/>
      <c r="OI753" s="90"/>
      <c r="OJ753" s="90"/>
      <c r="OK753" s="90"/>
      <c r="OL753" s="90"/>
      <c r="OM753" s="90"/>
      <c r="ON753" s="90"/>
      <c r="OO753" s="90"/>
      <c r="OP753" s="90"/>
      <c r="OQ753" s="90"/>
      <c r="OR753" s="90"/>
      <c r="OS753" s="90"/>
      <c r="OT753" s="90"/>
      <c r="OU753" s="90"/>
      <c r="OV753" s="90"/>
      <c r="OW753" s="90"/>
      <c r="OX753" s="90"/>
      <c r="OY753" s="90"/>
      <c r="OZ753" s="90"/>
      <c r="PA753" s="90"/>
      <c r="PB753" s="90"/>
      <c r="PC753" s="90"/>
      <c r="PD753" s="90"/>
      <c r="PE753" s="90"/>
      <c r="PF753" s="90"/>
      <c r="PG753" s="90"/>
      <c r="PH753" s="90"/>
      <c r="PI753" s="90"/>
      <c r="PJ753" s="90"/>
      <c r="PK753" s="90"/>
      <c r="PL753" s="90"/>
      <c r="PM753" s="90"/>
      <c r="PN753" s="90"/>
      <c r="PO753" s="90"/>
      <c r="PP753" s="90"/>
      <c r="PQ753" s="90"/>
      <c r="PR753" s="90"/>
      <c r="PS753" s="90"/>
      <c r="PT753" s="90"/>
      <c r="PU753" s="90"/>
      <c r="PV753" s="90"/>
      <c r="PW753" s="90"/>
      <c r="PX753" s="90"/>
      <c r="PY753" s="90"/>
      <c r="PZ753" s="90"/>
      <c r="QA753" s="90"/>
      <c r="QB753" s="90"/>
      <c r="QC753" s="90"/>
      <c r="QD753" s="90"/>
      <c r="QE753" s="90"/>
      <c r="QF753" s="90"/>
      <c r="QG753" s="90"/>
      <c r="QH753" s="90"/>
      <c r="QI753" s="90"/>
      <c r="QJ753" s="90"/>
      <c r="QK753" s="90"/>
      <c r="QL753" s="90"/>
      <c r="QM753" s="90"/>
      <c r="QN753" s="90"/>
      <c r="QO753" s="90"/>
      <c r="QP753" s="90"/>
      <c r="QQ753" s="90"/>
      <c r="QR753" s="90"/>
      <c r="QS753" s="90"/>
      <c r="QT753" s="90"/>
      <c r="QU753" s="90"/>
      <c r="QV753" s="90"/>
      <c r="QW753" s="90"/>
      <c r="QX753" s="90"/>
      <c r="QY753" s="90"/>
      <c r="QZ753" s="90"/>
      <c r="RA753" s="90"/>
      <c r="RB753" s="90"/>
      <c r="RC753" s="90"/>
      <c r="RD753" s="90"/>
      <c r="RE753" s="90"/>
      <c r="RF753" s="90"/>
      <c r="RG753" s="90"/>
      <c r="RH753" s="90"/>
      <c r="RI753" s="90"/>
      <c r="RJ753" s="90"/>
      <c r="RK753" s="90"/>
      <c r="RL753" s="90"/>
      <c r="RM753" s="90"/>
      <c r="RN753" s="90"/>
      <c r="RO753" s="90"/>
      <c r="RP753" s="90"/>
      <c r="RQ753" s="90"/>
      <c r="RR753" s="90"/>
      <c r="RS753" s="90"/>
      <c r="RT753" s="90"/>
      <c r="RU753" s="90"/>
      <c r="RV753" s="90"/>
      <c r="RW753" s="90"/>
      <c r="RX753" s="90"/>
      <c r="RY753" s="90"/>
      <c r="RZ753" s="90"/>
      <c r="SA753" s="90"/>
      <c r="SB753" s="90"/>
      <c r="SC753" s="90"/>
      <c r="SD753" s="90"/>
      <c r="SE753" s="90"/>
      <c r="SF753" s="90"/>
      <c r="SG753" s="90"/>
      <c r="SH753" s="90"/>
      <c r="SI753" s="90"/>
      <c r="SJ753" s="90"/>
      <c r="SK753" s="90"/>
      <c r="SL753" s="90"/>
      <c r="SM753" s="90"/>
      <c r="SN753" s="90"/>
      <c r="SO753" s="90"/>
      <c r="SP753" s="90"/>
      <c r="SQ753" s="90"/>
      <c r="SR753" s="90"/>
      <c r="SS753" s="90"/>
      <c r="ST753" s="90"/>
      <c r="SU753" s="90"/>
      <c r="SV753" s="90"/>
      <c r="SW753" s="90"/>
      <c r="SX753" s="90"/>
      <c r="SY753" s="90"/>
      <c r="SZ753" s="90"/>
      <c r="TA753" s="90"/>
      <c r="TB753" s="90"/>
      <c r="TC753" s="90"/>
      <c r="TD753" s="90"/>
      <c r="TE753" s="90"/>
      <c r="TF753" s="90"/>
      <c r="TG753" s="90"/>
      <c r="TH753" s="90"/>
      <c r="TI753" s="90"/>
      <c r="TJ753" s="90"/>
      <c r="TK753" s="90"/>
      <c r="TL753" s="90"/>
      <c r="TM753" s="90"/>
      <c r="TN753" s="90"/>
      <c r="TO753" s="90"/>
      <c r="TP753" s="90"/>
      <c r="TQ753" s="90"/>
      <c r="TR753" s="90"/>
      <c r="TS753" s="90"/>
      <c r="TT753" s="90"/>
      <c r="TU753" s="90"/>
      <c r="TV753" s="90"/>
      <c r="TW753" s="90"/>
      <c r="TX753" s="90"/>
      <c r="TY753" s="90"/>
      <c r="TZ753" s="90"/>
      <c r="UA753" s="90"/>
      <c r="UB753" s="90"/>
      <c r="UC753" s="90"/>
      <c r="UD753" s="90"/>
      <c r="UE753" s="90"/>
      <c r="UF753" s="90"/>
      <c r="UG753" s="90"/>
      <c r="UH753" s="90"/>
      <c r="UI753" s="90"/>
      <c r="UJ753" s="90"/>
      <c r="UK753" s="90"/>
      <c r="UL753" s="90"/>
      <c r="UM753" s="90"/>
      <c r="UN753" s="90"/>
      <c r="UO753" s="90"/>
      <c r="UP753" s="90"/>
      <c r="UQ753" s="90"/>
      <c r="UR753" s="90"/>
      <c r="US753" s="90"/>
      <c r="UT753" s="90"/>
      <c r="UU753" s="90"/>
      <c r="UV753" s="90"/>
      <c r="UW753" s="90"/>
      <c r="UX753" s="90"/>
      <c r="UY753" s="90"/>
      <c r="UZ753" s="90"/>
      <c r="VA753" s="90"/>
      <c r="VB753" s="90"/>
      <c r="VC753" s="90"/>
      <c r="VD753" s="90"/>
      <c r="VE753" s="90"/>
      <c r="VF753" s="90"/>
      <c r="VG753" s="90"/>
      <c r="VH753" s="90"/>
      <c r="VI753" s="90"/>
      <c r="VJ753" s="90"/>
      <c r="VK753" s="90"/>
      <c r="VL753" s="90"/>
      <c r="VM753" s="90"/>
      <c r="VN753" s="90"/>
      <c r="VO753" s="90"/>
      <c r="VP753" s="90"/>
      <c r="VQ753" s="90"/>
      <c r="VR753" s="90"/>
      <c r="VS753" s="90"/>
      <c r="VT753" s="90"/>
      <c r="VU753" s="90"/>
      <c r="VV753" s="90"/>
      <c r="VW753" s="90"/>
      <c r="VX753" s="90"/>
      <c r="VY753" s="90"/>
      <c r="VZ753" s="90"/>
      <c r="WA753" s="90"/>
      <c r="WB753" s="90"/>
      <c r="WC753" s="90"/>
      <c r="WD753" s="90"/>
      <c r="WE753" s="90"/>
      <c r="WF753" s="90"/>
      <c r="WG753" s="90"/>
      <c r="WH753" s="90"/>
      <c r="WI753" s="90"/>
      <c r="WJ753" s="90"/>
      <c r="WK753" s="90"/>
      <c r="WL753" s="90"/>
      <c r="WM753" s="90"/>
      <c r="WN753" s="90"/>
      <c r="WO753" s="90"/>
      <c r="WP753" s="90"/>
      <c r="WQ753" s="90"/>
      <c r="WR753" s="90"/>
      <c r="WS753" s="90"/>
      <c r="WT753" s="90"/>
      <c r="WU753" s="90"/>
      <c r="WV753" s="90"/>
      <c r="WW753" s="90"/>
      <c r="WX753" s="90"/>
      <c r="WY753" s="90"/>
      <c r="WZ753" s="90"/>
      <c r="XA753" s="90"/>
      <c r="XB753" s="90"/>
      <c r="XC753" s="90"/>
      <c r="XD753" s="90"/>
      <c r="XE753" s="90"/>
      <c r="XF753" s="90"/>
      <c r="XG753" s="90"/>
      <c r="XH753" s="90"/>
      <c r="XI753" s="90"/>
      <c r="XJ753" s="90"/>
      <c r="XK753" s="90"/>
      <c r="XL753" s="90"/>
      <c r="XM753" s="90"/>
      <c r="XN753" s="90"/>
      <c r="XO753" s="90"/>
      <c r="XP753" s="90"/>
      <c r="XQ753" s="90"/>
      <c r="XR753" s="90"/>
      <c r="XS753" s="90"/>
      <c r="XT753" s="90"/>
      <c r="XU753" s="90"/>
      <c r="XV753" s="90"/>
      <c r="XW753" s="90"/>
      <c r="XX753" s="90"/>
      <c r="XY753" s="90"/>
      <c r="XZ753" s="90"/>
      <c r="YA753" s="90"/>
      <c r="YB753" s="90"/>
      <c r="YC753" s="90"/>
      <c r="YD753" s="90"/>
      <c r="YE753" s="90"/>
      <c r="YF753" s="90"/>
      <c r="YG753" s="90"/>
      <c r="YH753" s="90"/>
      <c r="YI753" s="90"/>
      <c r="YJ753" s="90"/>
      <c r="YK753" s="90"/>
      <c r="YL753" s="90"/>
      <c r="YM753" s="90"/>
      <c r="YN753" s="90"/>
      <c r="YO753" s="90"/>
      <c r="YP753" s="90"/>
      <c r="YQ753" s="90"/>
      <c r="YR753" s="90"/>
      <c r="YS753" s="90"/>
      <c r="YT753" s="90"/>
      <c r="YU753" s="90"/>
      <c r="YV753" s="90"/>
      <c r="YW753" s="90"/>
      <c r="YX753" s="90"/>
      <c r="YY753" s="90"/>
      <c r="YZ753" s="90"/>
      <c r="ZA753" s="90"/>
      <c r="ZB753" s="90"/>
      <c r="ZC753" s="90"/>
      <c r="ZD753" s="90"/>
      <c r="ZE753" s="90"/>
      <c r="ZF753" s="90"/>
      <c r="ZG753" s="90"/>
      <c r="ZH753" s="90"/>
      <c r="ZI753" s="90"/>
      <c r="ZJ753" s="90"/>
      <c r="ZK753" s="90"/>
      <c r="ZL753" s="90"/>
      <c r="ZM753" s="90"/>
      <c r="ZN753" s="90"/>
      <c r="ZO753" s="90"/>
      <c r="ZP753" s="90"/>
      <c r="ZQ753" s="90"/>
      <c r="ZR753" s="90"/>
      <c r="ZS753" s="90"/>
      <c r="ZT753" s="90"/>
      <c r="ZU753" s="90"/>
      <c r="ZV753" s="90"/>
      <c r="ZW753" s="90"/>
      <c r="ZX753" s="90"/>
      <c r="ZY753" s="90"/>
      <c r="ZZ753" s="90"/>
      <c r="AAA753" s="90"/>
      <c r="AAB753" s="90"/>
      <c r="AAC753" s="90"/>
      <c r="AAD753" s="90"/>
      <c r="AAE753" s="90"/>
      <c r="AAF753" s="90"/>
      <c r="AAG753" s="90"/>
      <c r="AAH753" s="90"/>
      <c r="AAI753" s="90"/>
      <c r="AAJ753" s="90"/>
      <c r="AAK753" s="90"/>
      <c r="AAL753" s="90"/>
      <c r="AAM753" s="90"/>
      <c r="AAN753" s="90"/>
      <c r="AAO753" s="90"/>
      <c r="AAP753" s="90"/>
      <c r="AAQ753" s="90"/>
      <c r="AAR753" s="90"/>
      <c r="AAS753" s="90"/>
      <c r="AAT753" s="90"/>
      <c r="AAU753" s="90"/>
      <c r="AAV753" s="90"/>
      <c r="AAW753" s="90"/>
      <c r="AAX753" s="90"/>
      <c r="AAY753" s="90"/>
      <c r="AAZ753" s="90"/>
      <c r="ABA753" s="90"/>
      <c r="ABB753" s="90"/>
      <c r="ABC753" s="90"/>
      <c r="ABD753" s="90"/>
      <c r="ABE753" s="90"/>
      <c r="ABF753" s="90"/>
      <c r="ABG753" s="90"/>
      <c r="ABH753" s="90"/>
      <c r="ABI753" s="90"/>
      <c r="ABJ753" s="90"/>
      <c r="ABK753" s="90"/>
      <c r="ABL753" s="90"/>
      <c r="ABM753" s="90"/>
      <c r="ABN753" s="90"/>
      <c r="ABO753" s="90"/>
      <c r="ABP753" s="90"/>
      <c r="ABQ753" s="90"/>
      <c r="ABR753" s="90"/>
      <c r="ABS753" s="90"/>
      <c r="ABT753" s="90"/>
      <c r="ABU753" s="90"/>
      <c r="ABV753" s="90"/>
      <c r="ABW753" s="90"/>
      <c r="ABX753" s="90"/>
      <c r="ABY753" s="90"/>
      <c r="ABZ753" s="90"/>
      <c r="ACA753" s="90"/>
      <c r="ACB753" s="90"/>
      <c r="ACC753" s="90"/>
      <c r="ACD753" s="90"/>
      <c r="ACE753" s="90"/>
      <c r="ACF753" s="90"/>
      <c r="ACG753" s="90"/>
      <c r="ACH753" s="90"/>
      <c r="ACI753" s="90"/>
      <c r="ACJ753" s="90"/>
      <c r="ACK753" s="90"/>
      <c r="ACL753" s="90"/>
      <c r="ACM753" s="90"/>
      <c r="ACN753" s="90"/>
      <c r="ACO753" s="90"/>
      <c r="ACP753" s="90"/>
      <c r="ACQ753" s="90"/>
      <c r="ACR753" s="90"/>
      <c r="ACS753" s="90"/>
      <c r="ACT753" s="90"/>
      <c r="ACU753" s="90"/>
      <c r="ACV753" s="90"/>
      <c r="ACW753" s="90"/>
      <c r="ACX753" s="90"/>
      <c r="ACY753" s="90"/>
      <c r="ACZ753" s="90"/>
      <c r="ADA753" s="90"/>
      <c r="ADB753" s="90"/>
      <c r="ADC753" s="90"/>
      <c r="ADD753" s="90"/>
      <c r="ADE753" s="90"/>
      <c r="ADF753" s="90"/>
      <c r="ADG753" s="90"/>
      <c r="ADH753" s="90"/>
      <c r="ADI753" s="90"/>
      <c r="ADJ753" s="90"/>
      <c r="ADK753" s="90"/>
      <c r="ADL753" s="90"/>
      <c r="ADM753" s="90"/>
      <c r="ADN753" s="90"/>
      <c r="ADO753" s="90"/>
      <c r="ADP753" s="90"/>
      <c r="ADQ753" s="90"/>
      <c r="ADR753" s="90"/>
      <c r="ADS753" s="90"/>
      <c r="ADT753" s="90"/>
      <c r="ADU753" s="90"/>
      <c r="ADV753" s="90"/>
      <c r="ADW753" s="90"/>
      <c r="ADX753" s="90"/>
      <c r="ADY753" s="90"/>
      <c r="ADZ753" s="90"/>
      <c r="AEA753" s="90"/>
      <c r="AEB753" s="90"/>
      <c r="AEC753" s="90"/>
      <c r="AED753" s="90"/>
      <c r="AEE753" s="90"/>
      <c r="AEF753" s="90"/>
      <c r="AEG753" s="90"/>
      <c r="AEH753" s="90"/>
      <c r="AEI753" s="90"/>
      <c r="AEJ753" s="90"/>
      <c r="AEK753" s="90"/>
      <c r="AEL753" s="90"/>
      <c r="AEM753" s="90"/>
      <c r="AEN753" s="90"/>
      <c r="AEO753" s="90"/>
      <c r="AEP753" s="90"/>
      <c r="AEQ753" s="90"/>
      <c r="AER753" s="90"/>
      <c r="AES753" s="90"/>
      <c r="AET753" s="90"/>
      <c r="AEU753" s="90"/>
      <c r="AEV753" s="90"/>
      <c r="AEW753" s="90"/>
      <c r="AEX753" s="90"/>
      <c r="AEY753" s="90"/>
      <c r="AEZ753" s="90"/>
      <c r="AFA753" s="90"/>
      <c r="AFB753" s="90"/>
      <c r="AFC753" s="90"/>
      <c r="AFD753" s="90"/>
      <c r="AFE753" s="90"/>
      <c r="AFF753" s="90"/>
      <c r="AFG753" s="90"/>
      <c r="AFH753" s="90"/>
      <c r="AFI753" s="90"/>
      <c r="AFJ753" s="90"/>
      <c r="AFK753" s="90"/>
      <c r="AFL753" s="90"/>
      <c r="AFM753" s="90"/>
      <c r="AFN753" s="90"/>
      <c r="AFO753" s="90"/>
      <c r="AFP753" s="90"/>
      <c r="AFQ753" s="90"/>
      <c r="AFR753" s="90"/>
      <c r="AFS753" s="90"/>
      <c r="AFT753" s="90"/>
      <c r="AFU753" s="90"/>
      <c r="AFV753" s="90"/>
      <c r="AFW753" s="90"/>
      <c r="AFX753" s="90"/>
      <c r="AFY753" s="90"/>
      <c r="AFZ753" s="90"/>
      <c r="AGA753" s="90"/>
      <c r="AGB753" s="90"/>
      <c r="AGC753" s="90"/>
      <c r="AGD753" s="90"/>
      <c r="AGE753" s="90"/>
      <c r="AGF753" s="90"/>
      <c r="AGG753" s="90"/>
      <c r="AGH753" s="90"/>
      <c r="AGI753" s="90"/>
      <c r="AGJ753" s="90"/>
      <c r="AGK753" s="90"/>
      <c r="AGL753" s="90"/>
      <c r="AGM753" s="90"/>
      <c r="AGN753" s="90"/>
      <c r="AGO753" s="90"/>
      <c r="AGP753" s="90"/>
      <c r="AGQ753" s="90"/>
      <c r="AGR753" s="90"/>
      <c r="AGS753" s="90"/>
      <c r="AGT753" s="90"/>
      <c r="AGU753" s="90"/>
      <c r="AGV753" s="90"/>
      <c r="AGW753" s="90"/>
      <c r="AGX753" s="90"/>
      <c r="AGY753" s="90"/>
      <c r="AGZ753" s="90"/>
      <c r="AHA753" s="90"/>
      <c r="AHB753" s="90"/>
      <c r="AHC753" s="90"/>
      <c r="AHD753" s="90"/>
      <c r="AHE753" s="90"/>
      <c r="AHF753" s="90"/>
      <c r="AHG753" s="90"/>
      <c r="AHH753" s="90"/>
      <c r="AHI753" s="90"/>
      <c r="AHJ753" s="90"/>
      <c r="AHK753" s="90"/>
      <c r="AHL753" s="90"/>
      <c r="AHM753" s="90"/>
      <c r="AHN753" s="90"/>
      <c r="AHO753" s="90"/>
      <c r="AHP753" s="90"/>
      <c r="AHQ753" s="90"/>
      <c r="AHR753" s="90"/>
      <c r="AHS753" s="90"/>
      <c r="AHT753" s="90"/>
      <c r="AHU753" s="90"/>
      <c r="AHV753" s="90"/>
      <c r="AHW753" s="90"/>
      <c r="AHX753" s="90"/>
      <c r="AHY753" s="90"/>
      <c r="AHZ753" s="90"/>
      <c r="AIA753" s="90"/>
      <c r="AIB753" s="90"/>
      <c r="AIC753" s="90"/>
      <c r="AID753" s="90"/>
      <c r="AIE753" s="90"/>
      <c r="AIF753" s="90"/>
      <c r="AIG753" s="90"/>
      <c r="AIH753" s="90"/>
      <c r="AII753" s="90"/>
      <c r="AIJ753" s="90"/>
      <c r="AIK753" s="90"/>
      <c r="AIL753" s="90"/>
      <c r="AIM753" s="90"/>
      <c r="AIN753" s="90"/>
      <c r="AIO753" s="90"/>
      <c r="AIP753" s="90"/>
      <c r="AIQ753" s="90"/>
      <c r="AIR753" s="90"/>
      <c r="AIS753" s="90"/>
      <c r="AIT753" s="90"/>
      <c r="AIU753" s="90"/>
      <c r="AIV753" s="90"/>
      <c r="AIW753" s="90"/>
      <c r="AIX753" s="90"/>
      <c r="AIY753" s="90"/>
      <c r="AIZ753" s="90"/>
      <c r="AJA753" s="90"/>
      <c r="AJB753" s="90"/>
      <c r="AJC753" s="90"/>
      <c r="AJD753" s="90"/>
      <c r="AJE753" s="90"/>
      <c r="AJF753" s="90"/>
      <c r="AJG753" s="90"/>
      <c r="AJH753" s="90"/>
      <c r="AJI753" s="90"/>
      <c r="AJJ753" s="90"/>
      <c r="AJK753" s="90"/>
      <c r="AJL753" s="90"/>
      <c r="AJM753" s="90"/>
      <c r="AJN753" s="90"/>
      <c r="AJO753" s="90"/>
      <c r="AJP753" s="90"/>
      <c r="AJQ753" s="90"/>
      <c r="AJR753" s="90"/>
      <c r="AJS753" s="90"/>
      <c r="AJT753" s="90"/>
      <c r="AJU753" s="90"/>
      <c r="AJV753" s="90"/>
      <c r="AJW753" s="90"/>
      <c r="AJX753" s="90"/>
      <c r="AJY753" s="90"/>
      <c r="AJZ753" s="90"/>
      <c r="AKA753" s="90"/>
      <c r="AKB753" s="90"/>
      <c r="AKC753" s="90"/>
      <c r="AKD753" s="90"/>
      <c r="AKE753" s="90"/>
      <c r="AKF753" s="90"/>
      <c r="AKG753" s="90"/>
      <c r="AKH753" s="90"/>
      <c r="AKI753" s="90"/>
      <c r="AKJ753" s="90"/>
      <c r="AKK753" s="90"/>
      <c r="AKL753" s="90"/>
      <c r="AKM753" s="90"/>
      <c r="AKN753" s="90"/>
      <c r="AKO753" s="90"/>
      <c r="AKP753" s="90"/>
      <c r="AKQ753" s="90"/>
      <c r="AKR753" s="90"/>
      <c r="AKS753" s="90"/>
      <c r="AKT753" s="90"/>
      <c r="AKU753" s="90"/>
      <c r="AKV753" s="90"/>
      <c r="AKW753" s="90"/>
      <c r="AKX753" s="90"/>
      <c r="AKY753" s="90"/>
      <c r="AKZ753" s="90"/>
      <c r="ALA753" s="90"/>
      <c r="ALB753" s="90"/>
      <c r="ALC753" s="90"/>
      <c r="ALD753" s="90"/>
      <c r="ALE753" s="90"/>
      <c r="ALF753" s="90"/>
      <c r="ALG753" s="90"/>
      <c r="ALH753" s="90"/>
      <c r="ALI753" s="90"/>
      <c r="ALJ753" s="90"/>
      <c r="ALK753" s="90"/>
      <c r="ALL753" s="90"/>
      <c r="ALM753" s="90"/>
      <c r="ALN753" s="90"/>
      <c r="ALO753" s="90"/>
      <c r="ALP753" s="90"/>
      <c r="ALQ753" s="90"/>
      <c r="ALR753" s="90"/>
      <c r="ALS753" s="90"/>
      <c r="ALT753" s="90"/>
      <c r="ALU753" s="90"/>
      <c r="ALV753" s="90"/>
      <c r="ALW753" s="90"/>
      <c r="ALX753" s="90"/>
      <c r="ALY753" s="90"/>
      <c r="ALZ753" s="90"/>
      <c r="AMA753" s="90"/>
      <c r="AMB753" s="90"/>
      <c r="AMC753" s="90"/>
      <c r="AMD753" s="90"/>
      <c r="AME753" s="90"/>
      <c r="AMF753" s="90"/>
      <c r="AMG753" s="90"/>
      <c r="AMH753" s="90"/>
    </row>
    <row r="754" spans="1:1022" ht="74.099999999999994" customHeight="1">
      <c r="A754" s="536"/>
      <c r="B754" s="530"/>
      <c r="C754" s="367"/>
      <c r="D754" s="530"/>
      <c r="E754" s="530"/>
      <c r="F754" s="427"/>
      <c r="G754" s="530"/>
      <c r="H754" s="537"/>
      <c r="I754" s="538"/>
      <c r="J754" s="210" t="s">
        <v>735</v>
      </c>
      <c r="K754" s="213"/>
      <c r="L754" s="538"/>
      <c r="M754" s="538"/>
      <c r="N754" s="540"/>
      <c r="O754" s="369"/>
      <c r="P754" s="391"/>
      <c r="Q754" s="385"/>
      <c r="R754" s="393"/>
      <c r="S754" s="394"/>
      <c r="T754" s="385"/>
      <c r="U754" s="404"/>
      <c r="V754" s="210" t="s">
        <v>112</v>
      </c>
      <c r="W754" s="116"/>
      <c r="X754" s="117"/>
      <c r="Y754" s="117"/>
      <c r="Z754" s="116"/>
      <c r="AA754" s="120" t="str">
        <f t="shared" si="1031"/>
        <v/>
      </c>
      <c r="AB754" s="121"/>
      <c r="AC754" s="121"/>
      <c r="AD754" s="122" t="str">
        <f t="shared" si="1026"/>
        <v/>
      </c>
      <c r="AE754" s="121"/>
      <c r="AF754" s="121"/>
      <c r="AG754" s="121"/>
      <c r="AH754" s="123" t="str">
        <f>IFERROR(IF(AND(AA753="Probabilidad",AA754="Probabilidad"),(AI753-(+AI753*AD754)),IF(AND(AA754="Probabilidad",AA753="Impacto"),(AI753-(+AI753*AD754)),IF(AA754="Impacto",AI753,""))),"")</f>
        <v/>
      </c>
      <c r="AI754" s="122" t="str">
        <f t="shared" si="1027"/>
        <v/>
      </c>
      <c r="AJ754" s="387"/>
      <c r="AK754" s="542"/>
      <c r="AL754" s="214" t="str">
        <f t="shared" si="989"/>
        <v/>
      </c>
      <c r="AM754" s="543"/>
      <c r="AN754" s="544"/>
      <c r="AO754" s="541"/>
      <c r="AP754" s="367"/>
      <c r="AQ754" s="215" t="s">
        <v>118</v>
      </c>
      <c r="AR754" s="119"/>
      <c r="AS754" s="135"/>
      <c r="AT754" s="126"/>
      <c r="AU754" s="127"/>
      <c r="AV754" s="371"/>
      <c r="AW754" s="216" t="s">
        <v>112</v>
      </c>
      <c r="AX754" s="128"/>
      <c r="AY754" s="129"/>
      <c r="AZ754" s="130"/>
      <c r="BA754" s="217" t="s">
        <v>118</v>
      </c>
      <c r="BB754" s="128"/>
      <c r="BC754" s="128"/>
      <c r="BD754" s="128"/>
      <c r="BE754" s="373"/>
      <c r="BF754" s="374"/>
      <c r="BG754" s="374"/>
      <c r="BH754" s="131"/>
    </row>
    <row r="755" spans="1:1022" ht="45" customHeight="1">
      <c r="A755" s="536"/>
      <c r="B755" s="530"/>
      <c r="C755" s="367"/>
      <c r="D755" s="530"/>
      <c r="E755" s="530"/>
      <c r="F755" s="427"/>
      <c r="G755" s="530"/>
      <c r="H755" s="537"/>
      <c r="I755" s="538"/>
      <c r="J755" s="210" t="s">
        <v>741</v>
      </c>
      <c r="K755" s="213"/>
      <c r="L755" s="538"/>
      <c r="M755" s="538"/>
      <c r="N755" s="540"/>
      <c r="O755" s="369"/>
      <c r="P755" s="391"/>
      <c r="Q755" s="385"/>
      <c r="R755" s="393"/>
      <c r="S755" s="394"/>
      <c r="T755" s="385"/>
      <c r="U755" s="404"/>
      <c r="V755" s="210" t="s">
        <v>124</v>
      </c>
      <c r="W755" s="116"/>
      <c r="X755" s="117"/>
      <c r="Y755" s="117"/>
      <c r="Z755" s="116"/>
      <c r="AA755" s="120" t="str">
        <f t="shared" si="1031"/>
        <v/>
      </c>
      <c r="AB755" s="121"/>
      <c r="AC755" s="121"/>
      <c r="AD755" s="122" t="str">
        <f t="shared" si="1026"/>
        <v/>
      </c>
      <c r="AE755" s="121"/>
      <c r="AF755" s="121"/>
      <c r="AG755" s="121"/>
      <c r="AH755" s="123" t="str">
        <f t="shared" ref="AH755:AH759" si="1037">IFERROR(IF(AND(AA754="Probabilidad",AA755="Probabilidad"),(AI754-(+AI754*AD755)),IF(AND(AA755="Probabilidad",AA754="Impacto"),(AI754-(+AI754*AD755)),IF(AA755="Impacto",AI754,""))),"")</f>
        <v/>
      </c>
      <c r="AI755" s="122" t="str">
        <f t="shared" si="1027"/>
        <v/>
      </c>
      <c r="AJ755" s="387"/>
      <c r="AK755" s="542"/>
      <c r="AL755" s="214" t="str">
        <f t="shared" si="989"/>
        <v/>
      </c>
      <c r="AM755" s="543"/>
      <c r="AN755" s="544"/>
      <c r="AO755" s="541"/>
      <c r="AP755" s="367"/>
      <c r="AQ755" s="215" t="s">
        <v>128</v>
      </c>
      <c r="AR755" s="119"/>
      <c r="AS755" s="135"/>
      <c r="AT755" s="126"/>
      <c r="AU755" s="127"/>
      <c r="AV755" s="371"/>
      <c r="AW755" s="216" t="s">
        <v>124</v>
      </c>
      <c r="AX755" s="128"/>
      <c r="AY755" s="129"/>
      <c r="AZ755" s="130"/>
      <c r="BA755" s="217" t="s">
        <v>128</v>
      </c>
      <c r="BB755" s="128"/>
      <c r="BC755" s="128"/>
      <c r="BD755" s="128"/>
      <c r="BE755" s="373"/>
      <c r="BF755" s="374"/>
      <c r="BG755" s="374"/>
      <c r="BH755" s="131"/>
    </row>
    <row r="756" spans="1:1022" ht="30" customHeight="1">
      <c r="A756" s="536"/>
      <c r="B756" s="530"/>
      <c r="C756" s="367"/>
      <c r="D756" s="530"/>
      <c r="E756" s="530"/>
      <c r="F756" s="427"/>
      <c r="G756" s="530"/>
      <c r="H756" s="537"/>
      <c r="I756" s="538"/>
      <c r="J756" s="210" t="s">
        <v>749</v>
      </c>
      <c r="K756" s="213"/>
      <c r="L756" s="538"/>
      <c r="M756" s="538"/>
      <c r="N756" s="540"/>
      <c r="O756" s="369"/>
      <c r="P756" s="391"/>
      <c r="Q756" s="385"/>
      <c r="R756" s="393"/>
      <c r="S756" s="394"/>
      <c r="T756" s="385"/>
      <c r="U756" s="404"/>
      <c r="V756" s="210" t="s">
        <v>131</v>
      </c>
      <c r="W756" s="116"/>
      <c r="X756" s="117"/>
      <c r="Y756" s="117"/>
      <c r="Z756" s="116"/>
      <c r="AA756" s="120" t="str">
        <f t="shared" si="1031"/>
        <v/>
      </c>
      <c r="AB756" s="121"/>
      <c r="AC756" s="121"/>
      <c r="AD756" s="122" t="str">
        <f t="shared" si="1026"/>
        <v/>
      </c>
      <c r="AE756" s="121"/>
      <c r="AF756" s="121"/>
      <c r="AG756" s="121"/>
      <c r="AH756" s="123" t="str">
        <f t="shared" si="1037"/>
        <v/>
      </c>
      <c r="AI756" s="122" t="str">
        <f t="shared" si="1027"/>
        <v/>
      </c>
      <c r="AJ756" s="387"/>
      <c r="AK756" s="542"/>
      <c r="AL756" s="214" t="str">
        <f t="shared" si="989"/>
        <v/>
      </c>
      <c r="AM756" s="543"/>
      <c r="AN756" s="544"/>
      <c r="AO756" s="541"/>
      <c r="AP756" s="367"/>
      <c r="AQ756" s="215" t="s">
        <v>136</v>
      </c>
      <c r="AR756" s="119"/>
      <c r="AS756" s="135"/>
      <c r="AT756" s="126"/>
      <c r="AU756" s="127"/>
      <c r="AV756" s="371"/>
      <c r="AW756" s="216" t="s">
        <v>131</v>
      </c>
      <c r="AX756" s="128"/>
      <c r="AY756" s="129"/>
      <c r="AZ756" s="130"/>
      <c r="BA756" s="217" t="s">
        <v>136</v>
      </c>
      <c r="BB756" s="128"/>
      <c r="BC756" s="128"/>
      <c r="BD756" s="128"/>
      <c r="BE756" s="373"/>
      <c r="BF756" s="374"/>
      <c r="BG756" s="374"/>
      <c r="BH756" s="131"/>
    </row>
    <row r="757" spans="1:1022" ht="18.95" customHeight="1">
      <c r="A757" s="536"/>
      <c r="B757" s="530"/>
      <c r="C757" s="367"/>
      <c r="D757" s="530"/>
      <c r="E757" s="530"/>
      <c r="F757" s="427"/>
      <c r="G757" s="530"/>
      <c r="H757" s="537"/>
      <c r="I757" s="538"/>
      <c r="J757" s="210" t="s">
        <v>756</v>
      </c>
      <c r="K757" s="213"/>
      <c r="L757" s="538"/>
      <c r="M757" s="538"/>
      <c r="N757" s="540"/>
      <c r="O757" s="369"/>
      <c r="P757" s="391"/>
      <c r="Q757" s="385"/>
      <c r="R757" s="393"/>
      <c r="S757" s="394"/>
      <c r="T757" s="385"/>
      <c r="U757" s="404"/>
      <c r="V757" s="210" t="s">
        <v>139</v>
      </c>
      <c r="W757" s="116"/>
      <c r="X757" s="117"/>
      <c r="Y757" s="117"/>
      <c r="Z757" s="116"/>
      <c r="AA757" s="120" t="str">
        <f t="shared" si="1031"/>
        <v/>
      </c>
      <c r="AB757" s="121"/>
      <c r="AC757" s="121"/>
      <c r="AD757" s="122" t="str">
        <f t="shared" si="1026"/>
        <v/>
      </c>
      <c r="AE757" s="121"/>
      <c r="AF757" s="121"/>
      <c r="AG757" s="121"/>
      <c r="AH757" s="123" t="str">
        <f t="shared" si="1037"/>
        <v/>
      </c>
      <c r="AI757" s="122" t="str">
        <f t="shared" si="1027"/>
        <v/>
      </c>
      <c r="AJ757" s="387"/>
      <c r="AK757" s="542"/>
      <c r="AL757" s="214" t="str">
        <f t="shared" si="989"/>
        <v/>
      </c>
      <c r="AM757" s="543"/>
      <c r="AN757" s="544"/>
      <c r="AO757" s="541"/>
      <c r="AP757" s="367"/>
      <c r="AQ757" s="215" t="s">
        <v>145</v>
      </c>
      <c r="AR757" s="119"/>
      <c r="AS757" s="135"/>
      <c r="AT757" s="126"/>
      <c r="AU757" s="127"/>
      <c r="AV757" s="371"/>
      <c r="AW757" s="216" t="s">
        <v>139</v>
      </c>
      <c r="AX757" s="128"/>
      <c r="AY757" s="129"/>
      <c r="AZ757" s="130"/>
      <c r="BA757" s="217" t="s">
        <v>145</v>
      </c>
      <c r="BB757" s="128"/>
      <c r="BC757" s="128"/>
      <c r="BD757" s="128"/>
      <c r="BE757" s="373"/>
      <c r="BF757" s="374"/>
      <c r="BG757" s="374"/>
      <c r="BH757" s="131"/>
    </row>
    <row r="758" spans="1:1022" ht="18.95" customHeight="1">
      <c r="A758" s="536"/>
      <c r="B758" s="530"/>
      <c r="C758" s="367"/>
      <c r="D758" s="530"/>
      <c r="E758" s="530"/>
      <c r="F758" s="427"/>
      <c r="G758" s="530"/>
      <c r="H758" s="537"/>
      <c r="I758" s="538"/>
      <c r="J758" s="210" t="s">
        <v>757</v>
      </c>
      <c r="K758" s="213"/>
      <c r="L758" s="538"/>
      <c r="M758" s="538"/>
      <c r="N758" s="540"/>
      <c r="O758" s="369"/>
      <c r="P758" s="391"/>
      <c r="Q758" s="385"/>
      <c r="R758" s="393"/>
      <c r="S758" s="394"/>
      <c r="T758" s="385"/>
      <c r="U758" s="404"/>
      <c r="V758" s="210" t="s">
        <v>150</v>
      </c>
      <c r="W758" s="116"/>
      <c r="X758" s="117"/>
      <c r="Y758" s="117"/>
      <c r="Z758" s="116"/>
      <c r="AA758" s="120" t="str">
        <f t="shared" si="1031"/>
        <v/>
      </c>
      <c r="AB758" s="121"/>
      <c r="AC758" s="121"/>
      <c r="AD758" s="122" t="str">
        <f t="shared" si="1026"/>
        <v/>
      </c>
      <c r="AE758" s="121"/>
      <c r="AF758" s="121"/>
      <c r="AG758" s="121"/>
      <c r="AH758" s="123" t="str">
        <f t="shared" si="1037"/>
        <v/>
      </c>
      <c r="AI758" s="122" t="str">
        <f t="shared" si="1027"/>
        <v/>
      </c>
      <c r="AJ758" s="387"/>
      <c r="AK758" s="542"/>
      <c r="AL758" s="214" t="str">
        <f t="shared" si="989"/>
        <v/>
      </c>
      <c r="AM758" s="543"/>
      <c r="AN758" s="544"/>
      <c r="AO758" s="541"/>
      <c r="AP758" s="367"/>
      <c r="AQ758" s="215" t="s">
        <v>155</v>
      </c>
      <c r="AR758" s="119"/>
      <c r="AS758" s="135"/>
      <c r="AT758" s="126"/>
      <c r="AU758" s="127"/>
      <c r="AV758" s="371"/>
      <c r="AW758" s="216" t="s">
        <v>150</v>
      </c>
      <c r="AX758" s="128"/>
      <c r="AY758" s="129"/>
      <c r="AZ758" s="130"/>
      <c r="BA758" s="217" t="s">
        <v>155</v>
      </c>
      <c r="BB758" s="128"/>
      <c r="BC758" s="128"/>
      <c r="BD758" s="128"/>
      <c r="BE758" s="373"/>
      <c r="BF758" s="374"/>
      <c r="BG758" s="374"/>
      <c r="BH758" s="131"/>
    </row>
    <row r="759" spans="1:1022" ht="23.1" customHeight="1">
      <c r="A759" s="536"/>
      <c r="B759" s="530"/>
      <c r="C759" s="367"/>
      <c r="D759" s="530"/>
      <c r="E759" s="530"/>
      <c r="F759" s="427"/>
      <c r="G759" s="530"/>
      <c r="H759" s="537"/>
      <c r="I759" s="538"/>
      <c r="J759" s="210" t="s">
        <v>758</v>
      </c>
      <c r="K759" s="213"/>
      <c r="L759" s="538"/>
      <c r="M759" s="538"/>
      <c r="N759" s="540"/>
      <c r="O759" s="369"/>
      <c r="P759" s="392"/>
      <c r="Q759" s="385"/>
      <c r="R759" s="393"/>
      <c r="S759" s="394"/>
      <c r="T759" s="385"/>
      <c r="U759" s="405"/>
      <c r="V759" s="210" t="s">
        <v>161</v>
      </c>
      <c r="W759" s="116"/>
      <c r="X759" s="117"/>
      <c r="Y759" s="117"/>
      <c r="Z759" s="116"/>
      <c r="AA759" s="120" t="str">
        <f t="shared" si="1031"/>
        <v/>
      </c>
      <c r="AB759" s="121"/>
      <c r="AC759" s="121"/>
      <c r="AD759" s="122" t="str">
        <f t="shared" si="1026"/>
        <v/>
      </c>
      <c r="AE759" s="121"/>
      <c r="AF759" s="121"/>
      <c r="AG759" s="121"/>
      <c r="AH759" s="123" t="str">
        <f t="shared" si="1037"/>
        <v/>
      </c>
      <c r="AI759" s="122" t="str">
        <f t="shared" si="1027"/>
        <v/>
      </c>
      <c r="AJ759" s="387"/>
      <c r="AK759" s="542"/>
      <c r="AL759" s="214" t="str">
        <f t="shared" si="989"/>
        <v/>
      </c>
      <c r="AM759" s="543"/>
      <c r="AN759" s="544"/>
      <c r="AO759" s="541"/>
      <c r="AP759" s="367"/>
      <c r="AQ759" s="215" t="s">
        <v>162</v>
      </c>
      <c r="AR759" s="119"/>
      <c r="AS759" s="135"/>
      <c r="AT759" s="126"/>
      <c r="AU759" s="127"/>
      <c r="AV759" s="372"/>
      <c r="AW759" s="216" t="s">
        <v>161</v>
      </c>
      <c r="AX759" s="128"/>
      <c r="AY759" s="129"/>
      <c r="AZ759" s="130"/>
      <c r="BA759" s="217" t="s">
        <v>162</v>
      </c>
      <c r="BB759" s="128"/>
      <c r="BC759" s="128"/>
      <c r="BD759" s="128"/>
      <c r="BE759" s="373"/>
      <c r="BF759" s="374"/>
      <c r="BG759" s="374"/>
      <c r="BH759" s="131"/>
    </row>
    <row r="760" spans="1:1022" s="144" customFormat="1" ht="69.95" customHeight="1">
      <c r="A760" s="536"/>
      <c r="B760" s="530"/>
      <c r="C760" s="367"/>
      <c r="D760" s="530"/>
      <c r="E760" s="530"/>
      <c r="F760" s="427"/>
      <c r="G760" s="530"/>
      <c r="H760" s="537" t="str">
        <f>IF(B760="Seguridad_Información","Posibilidad de "&amp;C760&amp;"con "&amp;M760&amp;" "&amp;"por"&amp;" "&amp;I760&amp;" "&amp;"debido a"&amp;" "&amp;L760,"Posibilidad de"&amp;" "&amp;M760&amp;" "&amp;"por"&amp;" "&amp;I760&amp;" debido a"&amp;" "&amp;L760)</f>
        <v xml:space="preserve">Posibilidad de  por  debido a </v>
      </c>
      <c r="I760" s="538"/>
      <c r="J760" s="210" t="s">
        <v>717</v>
      </c>
      <c r="K760" s="213"/>
      <c r="L760" s="538"/>
      <c r="M760" s="538"/>
      <c r="N760" s="540"/>
      <c r="O760" s="369"/>
      <c r="P760" s="390" t="str">
        <f>IF(OR($O760=[3]Tabla_Probabilidad!$D$30,$O760=[3]Tabla_Probabilidad!$D$32,$O760=[3]Tabla_Probabilidad!$J$32),"Muy Baja",IF(OR($O760=[3]Tabla_Probabilidad!$E$30,$O760=[3]Tabla_Probabilidad!$E$32,$O760=[3]Tabla_Probabilidad!$K$32),"Baja",IF(OR($O760=[3]Tabla_Probabilidad!$F$30,$O760=[3]Tabla_Probabilidad!$F$32,$O760=[3]Tabla_Probabilidad!$L$32),"Media",IF(OR($O760=[3]Tabla_Probabilidad!$G$30,$O760=[3]Tabla_Probabilidad!$G$32,$O760=[3]Tabla_Probabilidad!$M$32),"Alta",IF(OR($O760=[3]Tabla_Probabilidad!$H$30,$O760=[3]Tabla_Probabilidad!$H$32,$O760=[3]Tabla_Probabilidad!$N$32),"Muy Alta","")))))</f>
        <v/>
      </c>
      <c r="Q760" s="385" t="str">
        <f t="shared" ref="Q760" si="1038">IF(P760="","",IF(P760="Muy Baja",0.2,IF(P760="Baja",0.4,IF(P760="Media",0.6,IF(P760="Alta",0.8,IF(P760="Muy Alta",1,))))))</f>
        <v/>
      </c>
      <c r="R760" s="393"/>
      <c r="S760" s="394" t="str">
        <f>IF(OR($R760=[3]Tabla_Impacto!$D$24,$R760=[3]Tabla_Impacto!$D$27,$R760=[3]Tabla_Impacto!$J$24,$R760=[3]Tabla_Impacto!$P$26,$R760=[3]Tabla_Impacto!$V$26,$R760=[3]Tabla_Impacto!$AB$26),"Leve",IF(OR($R760=[3]Tabla_Impacto!$E$24,$R760=[3]Tabla_Impacto!$E$27,$R760=[3]Tabla_Impacto!$K$24,$R760=[3]Tabla_Impacto!$Q$26,$R760=[3]Tabla_Impacto!$W$26,$R760=[3]Tabla_Impacto!$AC$26),"Menor",IF(OR($R760=[3]Tabla_Impacto!$F$24,$R760=[3]Tabla_Impacto!$F$27,$R760=[3]Tabla_Impacto!$L$24,$R760=[3]Tabla_Impacto!$R$26,$R760=[3]Tabla_Impacto!$X$26,$R760=[3]Tabla_Impacto!$AD$26),"Moderado",IF(OR($R760=[3]Tabla_Impacto!$G$24,$R760=[3]Tabla_Impacto!$G$27,$R760=[3]Tabla_Impacto!$M$24,$R760=[3]Tabla_Impacto!$S$26,$R760=[3]Tabla_Impacto!$Y$26,$R760=[3]Tabla_Impacto!$AE$26),"Mayor",IF(OR($R760=[3]Tabla_Impacto!$H$24,$R760=[3]Tabla_Impacto!$H$27,$R760=[3]Tabla_Impacto!$N$24,$R760=[3]Tabla_Impacto!$T$26,$R760=[3]Tabla_Impacto!$Z$26,$R760=[3]Tabla_Impacto!$AF$26),"Catastrófico","")))))</f>
        <v/>
      </c>
      <c r="T760" s="385" t="str">
        <f t="shared" ref="T760" si="1039">IF(S760="","",IF(S760="Leve",0.2,IF(S760="Menor",0.4,IF(S760="Moderado",0.6,IF(S760="Mayor",0.8,IF(S760="Catastrófico",1,))))))</f>
        <v/>
      </c>
      <c r="U760" s="386" t="str">
        <f t="shared" ref="U760" si="1040">IF(OR(AND(P760="Muy Baja",S760="Leve"),AND(P760="Muy Baja",S760="Menor"),AND(P760="Baja",S760="Leve")),"Bajo",IF(OR(AND(P760="Muy baja",S760="Moderado"),AND(P760="Baja",S760="Menor"),AND(P760="Baja",S760="Moderado"),AND(P760="Media",S760="Leve"),AND(P760="Media",S760="Menor"),AND(P760="Media",S760="Moderado"),AND(P760="Alta",S760="Leve"),AND(P760="Alta",S760="Menor")),"Moderado",IF(OR(AND(P760="Muy Baja",S760="Mayor"),AND(P760="Baja",S760="Mayor"),AND(P760="Media",S760="Mayor"),AND(P760="Alta",S760="Moderado"),AND(P760="Alta",S760="Mayor"),AND(P760="Muy Alta",S760="Leve"),AND(P760="Muy Alta",S760="Menor"),AND(P760="Muy Alta",S760="Moderado"),AND(P760="Muy Alta",S760="Mayor")),"Alto",IF(OR(AND(P760="Muy Baja",S760="Catastrófico"),AND(P760="Baja",S760="Catastrófico"),AND(P760="Media",S760="Catastrófico"),AND(P760="Alta",S760="Catastrófico"),AND(P760="Muy Alta",S760="Catastrófico")),"Extremo",""))))</f>
        <v/>
      </c>
      <c r="V760" s="210" t="s">
        <v>91</v>
      </c>
      <c r="W760" s="116"/>
      <c r="X760" s="117"/>
      <c r="Y760" s="117"/>
      <c r="Z760" s="116"/>
      <c r="AA760" s="120" t="str">
        <f t="shared" si="1031"/>
        <v/>
      </c>
      <c r="AB760" s="121"/>
      <c r="AC760" s="121"/>
      <c r="AD760" s="122" t="str">
        <f t="shared" si="1026"/>
        <v/>
      </c>
      <c r="AE760" s="121"/>
      <c r="AF760" s="121"/>
      <c r="AG760" s="121"/>
      <c r="AH760" s="123" t="str">
        <f>IFERROR(IF(AA760="Probabilidad",(Q760-(+Q760*AD760)),IF(AA760="Impacto",Q760,"")),"")</f>
        <v/>
      </c>
      <c r="AI760" s="122" t="str">
        <f t="shared" si="1027"/>
        <v/>
      </c>
      <c r="AJ760" s="387" t="str">
        <f t="shared" ref="AJ760" si="1041">IFERROR(IF(AK760="","",IF(AK760&lt;=0.2,"Muy Baja",IF(AK760&lt;=0.4,"Baja",IF(AK760&lt;=0.6,"Media",IF(AK760&lt;=0.8,"Alta","Muy Alta"))))),"")</f>
        <v/>
      </c>
      <c r="AK760" s="542" t="str">
        <f t="shared" ref="AK760" si="1042">IFERROR(LOOKUP(MAX(AI760:AI766)+1,(AI760:AI766)),"")</f>
        <v/>
      </c>
      <c r="AL760" s="214" t="str">
        <f>IFERROR(IF(AA760="Impacto",(T760-(+T760*AD760)),IF(AA760="Probabilidad",T760,"")),"")</f>
        <v/>
      </c>
      <c r="AM760" s="543" t="str">
        <f t="shared" ref="AM760" si="1043">IFERROR(IF(AN760="","",IF(AN760&lt;=0.2,"Leve",IF(AN760&lt;=0.4,"Menor",IF(AN760&lt;=0.6,"Moderado",IF(AN760&lt;=0.8,"Mayor","Catastrófico"))))),"")</f>
        <v/>
      </c>
      <c r="AN760" s="544" t="str">
        <f t="shared" ref="AN760" si="1044">IFERROR(LOOKUP(MAX(AL760:AL766)+1,(AL760:AL766)),"")</f>
        <v/>
      </c>
      <c r="AO760" s="541" t="str">
        <f t="shared" ref="AO760" si="1045">IFERROR(IF(OR(AND(AJ760="Muy Baja",AM760="Leve"),AND(AJ760="Muy Baja",AM760="Menor"),AND(AJ760="Baja",AM760="Leve")),"Bajo",IF(OR(AND(AJ760="Muy baja",AM760="Moderado"),AND(AJ760="Baja",AM760="Menor"),AND(AJ760="Baja",AM760="Moderado"),AND(AJ760="Media",AM760="Leve"),AND(AJ760="Media",AM760="Menor"),AND(AJ760="Media",AM760="Moderado"),AND(AJ760="Alta",AM760="Leve"),AND(AJ760="Alta",AM760="Menor")),"Moderado",IF(OR(AND(AJ760="Muy Baja",AM760="Mayor"),AND(AJ760="Baja",AM760="Mayor"),AND(AJ760="Media",AM760="Mayor"),AND(AJ760="Alta",AM760="Moderado"),AND(AJ760="Alta",AM760="Mayor"),AND(AJ760="Muy Alta",AM760="Leve"),AND(AJ760="Muy Alta",AM760="Menor"),AND(AJ760="Muy Alta",AM760="Moderado"),AND(AJ760="Muy Alta",AM760="Mayor")),"Alto",IF(OR(AND(AJ760="Muy Baja",AM760="Catastrófico"),AND(AJ760="Baja",AM760="Catastrófico"),AND(AJ760="Media",AM760="Catastrófico"),AND(AJ760="Alta",AM760="Catastrófico"),AND(AJ760="Muy Alta",AM760="Catastrófico")),"Extremo","")))),"")</f>
        <v/>
      </c>
      <c r="AP760" s="367"/>
      <c r="AQ760" s="215" t="s">
        <v>105</v>
      </c>
      <c r="AR760" s="119"/>
      <c r="AS760" s="135"/>
      <c r="AT760" s="126"/>
      <c r="AU760" s="127"/>
      <c r="AV760" s="370"/>
      <c r="AW760" s="216" t="s">
        <v>91</v>
      </c>
      <c r="AX760" s="128"/>
      <c r="AY760" s="129"/>
      <c r="AZ760" s="130"/>
      <c r="BA760" s="217" t="s">
        <v>105</v>
      </c>
      <c r="BB760" s="128"/>
      <c r="BC760" s="128"/>
      <c r="BD760" s="128"/>
      <c r="BE760" s="373"/>
      <c r="BF760" s="374"/>
      <c r="BG760" s="374"/>
      <c r="BH760" s="131"/>
      <c r="BI760" s="90"/>
      <c r="BJ760" s="90"/>
      <c r="BK760" s="90"/>
      <c r="BL760" s="90"/>
      <c r="BM760" s="90"/>
      <c r="BN760" s="90"/>
      <c r="BO760" s="90"/>
      <c r="BP760" s="90"/>
      <c r="BQ760" s="90"/>
      <c r="BR760" s="90"/>
      <c r="BS760" s="90"/>
      <c r="BT760" s="90"/>
      <c r="BU760" s="90"/>
      <c r="BV760" s="90"/>
      <c r="BW760" s="90"/>
      <c r="BX760" s="90"/>
      <c r="BY760" s="90"/>
      <c r="BZ760" s="90"/>
      <c r="CA760" s="90"/>
      <c r="CB760" s="90"/>
      <c r="CC760" s="90"/>
      <c r="CD760" s="90"/>
      <c r="CE760" s="90"/>
      <c r="CF760" s="90"/>
      <c r="CG760" s="90"/>
      <c r="CH760" s="90"/>
      <c r="CI760" s="90"/>
      <c r="CJ760" s="90"/>
      <c r="CK760" s="90"/>
      <c r="CL760" s="90"/>
      <c r="CM760" s="90"/>
      <c r="CN760" s="90"/>
      <c r="CO760" s="90"/>
      <c r="CP760" s="90"/>
      <c r="CQ760" s="90"/>
      <c r="CR760" s="90"/>
      <c r="CS760" s="90"/>
      <c r="CT760" s="90"/>
      <c r="CU760" s="90"/>
      <c r="CV760" s="90"/>
      <c r="CW760" s="90"/>
      <c r="CX760" s="90"/>
      <c r="CY760" s="90"/>
      <c r="CZ760" s="90"/>
      <c r="DA760" s="90"/>
      <c r="DB760" s="90"/>
      <c r="DC760" s="90"/>
      <c r="DD760" s="90"/>
      <c r="DE760" s="90"/>
      <c r="DF760" s="90"/>
      <c r="DG760" s="90"/>
      <c r="DH760" s="90"/>
      <c r="DI760" s="90"/>
      <c r="DJ760" s="90"/>
      <c r="DK760" s="90"/>
      <c r="DL760" s="90"/>
      <c r="DM760" s="90"/>
      <c r="DN760" s="90"/>
      <c r="DO760" s="90"/>
      <c r="DP760" s="90"/>
      <c r="DQ760" s="90"/>
      <c r="DR760" s="90"/>
      <c r="DS760" s="90"/>
      <c r="DT760" s="90"/>
      <c r="DU760" s="90"/>
      <c r="DV760" s="90"/>
      <c r="DW760" s="90"/>
      <c r="DX760" s="90"/>
      <c r="DY760" s="90"/>
      <c r="DZ760" s="90"/>
      <c r="EA760" s="90"/>
      <c r="EB760" s="90"/>
      <c r="EC760" s="90"/>
      <c r="ED760" s="90"/>
      <c r="EE760" s="90"/>
      <c r="EF760" s="90"/>
      <c r="EG760" s="90"/>
      <c r="EH760" s="90"/>
      <c r="EI760" s="90"/>
      <c r="EJ760" s="90"/>
      <c r="EK760" s="90"/>
      <c r="EL760" s="90"/>
      <c r="EM760" s="90"/>
      <c r="EN760" s="90"/>
      <c r="EO760" s="90"/>
      <c r="EP760" s="90"/>
      <c r="EQ760" s="90"/>
      <c r="ER760" s="90"/>
      <c r="ES760" s="90"/>
      <c r="ET760" s="90"/>
      <c r="EU760" s="90"/>
      <c r="EV760" s="90"/>
      <c r="EW760" s="90"/>
      <c r="EX760" s="90"/>
      <c r="EY760" s="90"/>
      <c r="EZ760" s="90"/>
      <c r="FA760" s="90"/>
      <c r="FB760" s="90"/>
      <c r="FC760" s="90"/>
      <c r="FD760" s="90"/>
      <c r="FE760" s="90"/>
      <c r="FF760" s="90"/>
      <c r="FG760" s="90"/>
      <c r="FH760" s="90"/>
      <c r="FI760" s="90"/>
      <c r="FJ760" s="90"/>
      <c r="FK760" s="90"/>
      <c r="FL760" s="90"/>
      <c r="FM760" s="90"/>
      <c r="FN760" s="90"/>
      <c r="FO760" s="90"/>
      <c r="FP760" s="90"/>
      <c r="FQ760" s="90"/>
      <c r="FR760" s="90"/>
      <c r="FS760" s="90"/>
      <c r="FT760" s="90"/>
      <c r="FU760" s="90"/>
      <c r="FV760" s="90"/>
      <c r="FW760" s="90"/>
      <c r="FX760" s="90"/>
      <c r="FY760" s="90"/>
      <c r="FZ760" s="90"/>
      <c r="GA760" s="90"/>
      <c r="GB760" s="90"/>
      <c r="GC760" s="90"/>
      <c r="GD760" s="90"/>
      <c r="GE760" s="90"/>
      <c r="GF760" s="90"/>
      <c r="GG760" s="90"/>
      <c r="GH760" s="90"/>
      <c r="GI760" s="90"/>
      <c r="GJ760" s="90"/>
      <c r="GK760" s="90"/>
      <c r="GL760" s="90"/>
      <c r="GM760" s="90"/>
      <c r="GN760" s="90"/>
      <c r="GO760" s="90"/>
      <c r="GP760" s="90"/>
      <c r="GQ760" s="90"/>
      <c r="GR760" s="90"/>
      <c r="GS760" s="90"/>
      <c r="GT760" s="90"/>
      <c r="GU760" s="90"/>
      <c r="GV760" s="90"/>
      <c r="GW760" s="90"/>
      <c r="GX760" s="90"/>
      <c r="GY760" s="90"/>
      <c r="GZ760" s="90"/>
      <c r="HA760" s="90"/>
      <c r="HB760" s="90"/>
      <c r="HC760" s="90"/>
      <c r="HD760" s="90"/>
      <c r="HE760" s="90"/>
      <c r="HF760" s="90"/>
      <c r="HG760" s="90"/>
      <c r="HH760" s="90"/>
      <c r="HI760" s="90"/>
      <c r="HJ760" s="90"/>
      <c r="HK760" s="90"/>
      <c r="HL760" s="90"/>
      <c r="HM760" s="90"/>
      <c r="HN760" s="90"/>
      <c r="HO760" s="90"/>
      <c r="HP760" s="90"/>
      <c r="HQ760" s="90"/>
      <c r="HR760" s="90"/>
      <c r="HS760" s="90"/>
      <c r="HT760" s="90"/>
      <c r="HU760" s="90"/>
      <c r="HV760" s="90"/>
      <c r="HW760" s="90"/>
      <c r="HX760" s="90"/>
      <c r="HY760" s="90"/>
      <c r="HZ760" s="90"/>
      <c r="IA760" s="90"/>
      <c r="IB760" s="90"/>
      <c r="IC760" s="90"/>
      <c r="ID760" s="90"/>
      <c r="IE760" s="90"/>
      <c r="IF760" s="90"/>
      <c r="IG760" s="90"/>
      <c r="IH760" s="90"/>
      <c r="II760" s="90"/>
      <c r="IJ760" s="90"/>
      <c r="IK760" s="90"/>
      <c r="IL760" s="90"/>
      <c r="IM760" s="90"/>
      <c r="IN760" s="90"/>
      <c r="IO760" s="90"/>
      <c r="IP760" s="90"/>
      <c r="IQ760" s="90"/>
      <c r="IR760" s="90"/>
      <c r="IS760" s="90"/>
      <c r="IT760" s="90"/>
      <c r="IU760" s="90"/>
      <c r="IV760" s="90"/>
      <c r="IW760" s="90"/>
      <c r="IX760" s="90"/>
      <c r="IY760" s="90"/>
      <c r="IZ760" s="90"/>
      <c r="JA760" s="90"/>
      <c r="JB760" s="90"/>
      <c r="JC760" s="90"/>
      <c r="JD760" s="90"/>
      <c r="JE760" s="90"/>
      <c r="JF760" s="90"/>
      <c r="JG760" s="90"/>
      <c r="JH760" s="90"/>
      <c r="JI760" s="90"/>
      <c r="JJ760" s="90"/>
      <c r="JK760" s="90"/>
      <c r="JL760" s="90"/>
      <c r="JM760" s="90"/>
      <c r="JN760" s="90"/>
      <c r="JO760" s="90"/>
      <c r="JP760" s="90"/>
      <c r="JQ760" s="90"/>
      <c r="JR760" s="90"/>
      <c r="JS760" s="90"/>
      <c r="JT760" s="90"/>
      <c r="JU760" s="90"/>
      <c r="JV760" s="90"/>
      <c r="JW760" s="90"/>
      <c r="JX760" s="90"/>
      <c r="JY760" s="90"/>
      <c r="JZ760" s="90"/>
      <c r="KA760" s="90"/>
      <c r="KB760" s="90"/>
      <c r="KC760" s="90"/>
      <c r="KD760" s="90"/>
      <c r="KE760" s="90"/>
      <c r="KF760" s="90"/>
      <c r="KG760" s="90"/>
      <c r="KH760" s="90"/>
      <c r="KI760" s="90"/>
      <c r="KJ760" s="90"/>
      <c r="KK760" s="90"/>
      <c r="KL760" s="90"/>
      <c r="KM760" s="90"/>
      <c r="KN760" s="90"/>
      <c r="KO760" s="90"/>
      <c r="KP760" s="90"/>
      <c r="KQ760" s="90"/>
      <c r="KR760" s="90"/>
      <c r="KS760" s="90"/>
      <c r="KT760" s="90"/>
      <c r="KU760" s="90"/>
      <c r="KV760" s="90"/>
      <c r="KW760" s="90"/>
      <c r="KX760" s="90"/>
      <c r="KY760" s="90"/>
      <c r="KZ760" s="90"/>
      <c r="LA760" s="90"/>
      <c r="LB760" s="90"/>
      <c r="LC760" s="90"/>
      <c r="LD760" s="90"/>
      <c r="LE760" s="90"/>
      <c r="LF760" s="90"/>
      <c r="LG760" s="90"/>
      <c r="LH760" s="90"/>
      <c r="LI760" s="90"/>
      <c r="LJ760" s="90"/>
      <c r="LK760" s="90"/>
      <c r="LL760" s="90"/>
      <c r="LM760" s="90"/>
      <c r="LN760" s="90"/>
      <c r="LO760" s="90"/>
      <c r="LP760" s="90"/>
      <c r="LQ760" s="90"/>
      <c r="LR760" s="90"/>
      <c r="LS760" s="90"/>
      <c r="LT760" s="90"/>
      <c r="LU760" s="90"/>
      <c r="LV760" s="90"/>
      <c r="LW760" s="90"/>
      <c r="LX760" s="90"/>
      <c r="LY760" s="90"/>
      <c r="LZ760" s="90"/>
      <c r="MA760" s="90"/>
      <c r="MB760" s="90"/>
      <c r="MC760" s="90"/>
      <c r="MD760" s="90"/>
      <c r="ME760" s="90"/>
      <c r="MF760" s="90"/>
      <c r="MG760" s="90"/>
      <c r="MH760" s="90"/>
      <c r="MI760" s="90"/>
      <c r="MJ760" s="90"/>
      <c r="MK760" s="90"/>
      <c r="ML760" s="90"/>
      <c r="MM760" s="90"/>
      <c r="MN760" s="90"/>
      <c r="MO760" s="90"/>
      <c r="MP760" s="90"/>
      <c r="MQ760" s="90"/>
      <c r="MR760" s="90"/>
      <c r="MS760" s="90"/>
      <c r="MT760" s="90"/>
      <c r="MU760" s="90"/>
      <c r="MV760" s="90"/>
      <c r="MW760" s="90"/>
      <c r="MX760" s="90"/>
      <c r="MY760" s="90"/>
      <c r="MZ760" s="90"/>
      <c r="NA760" s="90"/>
      <c r="NB760" s="90"/>
      <c r="NC760" s="90"/>
      <c r="ND760" s="90"/>
      <c r="NE760" s="90"/>
      <c r="NF760" s="90"/>
      <c r="NG760" s="90"/>
      <c r="NH760" s="90"/>
      <c r="NI760" s="90"/>
      <c r="NJ760" s="90"/>
      <c r="NK760" s="90"/>
      <c r="NL760" s="90"/>
      <c r="NM760" s="90"/>
      <c r="NN760" s="90"/>
      <c r="NO760" s="90"/>
      <c r="NP760" s="90"/>
      <c r="NQ760" s="90"/>
      <c r="NR760" s="90"/>
      <c r="NS760" s="90"/>
      <c r="NT760" s="90"/>
      <c r="NU760" s="90"/>
      <c r="NV760" s="90"/>
      <c r="NW760" s="90"/>
      <c r="NX760" s="90"/>
      <c r="NY760" s="90"/>
      <c r="NZ760" s="90"/>
      <c r="OA760" s="90"/>
      <c r="OB760" s="90"/>
      <c r="OC760" s="90"/>
      <c r="OD760" s="90"/>
      <c r="OE760" s="90"/>
      <c r="OF760" s="90"/>
      <c r="OG760" s="90"/>
      <c r="OH760" s="90"/>
      <c r="OI760" s="90"/>
      <c r="OJ760" s="90"/>
      <c r="OK760" s="90"/>
      <c r="OL760" s="90"/>
      <c r="OM760" s="90"/>
      <c r="ON760" s="90"/>
      <c r="OO760" s="90"/>
      <c r="OP760" s="90"/>
      <c r="OQ760" s="90"/>
      <c r="OR760" s="90"/>
      <c r="OS760" s="90"/>
      <c r="OT760" s="90"/>
      <c r="OU760" s="90"/>
      <c r="OV760" s="90"/>
      <c r="OW760" s="90"/>
      <c r="OX760" s="90"/>
      <c r="OY760" s="90"/>
      <c r="OZ760" s="90"/>
      <c r="PA760" s="90"/>
      <c r="PB760" s="90"/>
      <c r="PC760" s="90"/>
      <c r="PD760" s="90"/>
      <c r="PE760" s="90"/>
      <c r="PF760" s="90"/>
      <c r="PG760" s="90"/>
      <c r="PH760" s="90"/>
      <c r="PI760" s="90"/>
      <c r="PJ760" s="90"/>
      <c r="PK760" s="90"/>
      <c r="PL760" s="90"/>
      <c r="PM760" s="90"/>
      <c r="PN760" s="90"/>
      <c r="PO760" s="90"/>
      <c r="PP760" s="90"/>
      <c r="PQ760" s="90"/>
      <c r="PR760" s="90"/>
      <c r="PS760" s="90"/>
      <c r="PT760" s="90"/>
      <c r="PU760" s="90"/>
      <c r="PV760" s="90"/>
      <c r="PW760" s="90"/>
      <c r="PX760" s="90"/>
      <c r="PY760" s="90"/>
      <c r="PZ760" s="90"/>
      <c r="QA760" s="90"/>
      <c r="QB760" s="90"/>
      <c r="QC760" s="90"/>
      <c r="QD760" s="90"/>
      <c r="QE760" s="90"/>
      <c r="QF760" s="90"/>
      <c r="QG760" s="90"/>
      <c r="QH760" s="90"/>
      <c r="QI760" s="90"/>
      <c r="QJ760" s="90"/>
      <c r="QK760" s="90"/>
      <c r="QL760" s="90"/>
      <c r="QM760" s="90"/>
      <c r="QN760" s="90"/>
      <c r="QO760" s="90"/>
      <c r="QP760" s="90"/>
      <c r="QQ760" s="90"/>
      <c r="QR760" s="90"/>
      <c r="QS760" s="90"/>
      <c r="QT760" s="90"/>
      <c r="QU760" s="90"/>
      <c r="QV760" s="90"/>
      <c r="QW760" s="90"/>
      <c r="QX760" s="90"/>
      <c r="QY760" s="90"/>
      <c r="QZ760" s="90"/>
      <c r="RA760" s="90"/>
      <c r="RB760" s="90"/>
      <c r="RC760" s="90"/>
      <c r="RD760" s="90"/>
      <c r="RE760" s="90"/>
      <c r="RF760" s="90"/>
      <c r="RG760" s="90"/>
      <c r="RH760" s="90"/>
      <c r="RI760" s="90"/>
      <c r="RJ760" s="90"/>
      <c r="RK760" s="90"/>
      <c r="RL760" s="90"/>
      <c r="RM760" s="90"/>
      <c r="RN760" s="90"/>
      <c r="RO760" s="90"/>
      <c r="RP760" s="90"/>
      <c r="RQ760" s="90"/>
      <c r="RR760" s="90"/>
      <c r="RS760" s="90"/>
      <c r="RT760" s="90"/>
      <c r="RU760" s="90"/>
      <c r="RV760" s="90"/>
      <c r="RW760" s="90"/>
      <c r="RX760" s="90"/>
      <c r="RY760" s="90"/>
      <c r="RZ760" s="90"/>
      <c r="SA760" s="90"/>
      <c r="SB760" s="90"/>
      <c r="SC760" s="90"/>
      <c r="SD760" s="90"/>
      <c r="SE760" s="90"/>
      <c r="SF760" s="90"/>
      <c r="SG760" s="90"/>
      <c r="SH760" s="90"/>
      <c r="SI760" s="90"/>
      <c r="SJ760" s="90"/>
      <c r="SK760" s="90"/>
      <c r="SL760" s="90"/>
      <c r="SM760" s="90"/>
      <c r="SN760" s="90"/>
      <c r="SO760" s="90"/>
      <c r="SP760" s="90"/>
      <c r="SQ760" s="90"/>
      <c r="SR760" s="90"/>
      <c r="SS760" s="90"/>
      <c r="ST760" s="90"/>
      <c r="SU760" s="90"/>
      <c r="SV760" s="90"/>
      <c r="SW760" s="90"/>
      <c r="SX760" s="90"/>
      <c r="SY760" s="90"/>
      <c r="SZ760" s="90"/>
      <c r="TA760" s="90"/>
      <c r="TB760" s="90"/>
      <c r="TC760" s="90"/>
      <c r="TD760" s="90"/>
      <c r="TE760" s="90"/>
      <c r="TF760" s="90"/>
      <c r="TG760" s="90"/>
      <c r="TH760" s="90"/>
      <c r="TI760" s="90"/>
      <c r="TJ760" s="90"/>
      <c r="TK760" s="90"/>
      <c r="TL760" s="90"/>
      <c r="TM760" s="90"/>
      <c r="TN760" s="90"/>
      <c r="TO760" s="90"/>
      <c r="TP760" s="90"/>
      <c r="TQ760" s="90"/>
      <c r="TR760" s="90"/>
      <c r="TS760" s="90"/>
      <c r="TT760" s="90"/>
      <c r="TU760" s="90"/>
      <c r="TV760" s="90"/>
      <c r="TW760" s="90"/>
      <c r="TX760" s="90"/>
      <c r="TY760" s="90"/>
      <c r="TZ760" s="90"/>
      <c r="UA760" s="90"/>
      <c r="UB760" s="90"/>
      <c r="UC760" s="90"/>
      <c r="UD760" s="90"/>
      <c r="UE760" s="90"/>
      <c r="UF760" s="90"/>
      <c r="UG760" s="90"/>
      <c r="UH760" s="90"/>
      <c r="UI760" s="90"/>
      <c r="UJ760" s="90"/>
      <c r="UK760" s="90"/>
      <c r="UL760" s="90"/>
      <c r="UM760" s="90"/>
      <c r="UN760" s="90"/>
      <c r="UO760" s="90"/>
      <c r="UP760" s="90"/>
      <c r="UQ760" s="90"/>
      <c r="UR760" s="90"/>
      <c r="US760" s="90"/>
      <c r="UT760" s="90"/>
      <c r="UU760" s="90"/>
      <c r="UV760" s="90"/>
      <c r="UW760" s="90"/>
      <c r="UX760" s="90"/>
      <c r="UY760" s="90"/>
      <c r="UZ760" s="90"/>
      <c r="VA760" s="90"/>
      <c r="VB760" s="90"/>
      <c r="VC760" s="90"/>
      <c r="VD760" s="90"/>
      <c r="VE760" s="90"/>
      <c r="VF760" s="90"/>
      <c r="VG760" s="90"/>
      <c r="VH760" s="90"/>
      <c r="VI760" s="90"/>
      <c r="VJ760" s="90"/>
      <c r="VK760" s="90"/>
      <c r="VL760" s="90"/>
      <c r="VM760" s="90"/>
      <c r="VN760" s="90"/>
      <c r="VO760" s="90"/>
      <c r="VP760" s="90"/>
      <c r="VQ760" s="90"/>
      <c r="VR760" s="90"/>
      <c r="VS760" s="90"/>
      <c r="VT760" s="90"/>
      <c r="VU760" s="90"/>
      <c r="VV760" s="90"/>
      <c r="VW760" s="90"/>
      <c r="VX760" s="90"/>
      <c r="VY760" s="90"/>
      <c r="VZ760" s="90"/>
      <c r="WA760" s="90"/>
      <c r="WB760" s="90"/>
      <c r="WC760" s="90"/>
      <c r="WD760" s="90"/>
      <c r="WE760" s="90"/>
      <c r="WF760" s="90"/>
      <c r="WG760" s="90"/>
      <c r="WH760" s="90"/>
      <c r="WI760" s="90"/>
      <c r="WJ760" s="90"/>
      <c r="WK760" s="90"/>
      <c r="WL760" s="90"/>
      <c r="WM760" s="90"/>
      <c r="WN760" s="90"/>
      <c r="WO760" s="90"/>
      <c r="WP760" s="90"/>
      <c r="WQ760" s="90"/>
      <c r="WR760" s="90"/>
      <c r="WS760" s="90"/>
      <c r="WT760" s="90"/>
      <c r="WU760" s="90"/>
      <c r="WV760" s="90"/>
      <c r="WW760" s="90"/>
      <c r="WX760" s="90"/>
      <c r="WY760" s="90"/>
      <c r="WZ760" s="90"/>
      <c r="XA760" s="90"/>
      <c r="XB760" s="90"/>
      <c r="XC760" s="90"/>
      <c r="XD760" s="90"/>
      <c r="XE760" s="90"/>
      <c r="XF760" s="90"/>
      <c r="XG760" s="90"/>
      <c r="XH760" s="90"/>
      <c r="XI760" s="90"/>
      <c r="XJ760" s="90"/>
      <c r="XK760" s="90"/>
      <c r="XL760" s="90"/>
      <c r="XM760" s="90"/>
      <c r="XN760" s="90"/>
      <c r="XO760" s="90"/>
      <c r="XP760" s="90"/>
      <c r="XQ760" s="90"/>
      <c r="XR760" s="90"/>
      <c r="XS760" s="90"/>
      <c r="XT760" s="90"/>
      <c r="XU760" s="90"/>
      <c r="XV760" s="90"/>
      <c r="XW760" s="90"/>
      <c r="XX760" s="90"/>
      <c r="XY760" s="90"/>
      <c r="XZ760" s="90"/>
      <c r="YA760" s="90"/>
      <c r="YB760" s="90"/>
      <c r="YC760" s="90"/>
      <c r="YD760" s="90"/>
      <c r="YE760" s="90"/>
      <c r="YF760" s="90"/>
      <c r="YG760" s="90"/>
      <c r="YH760" s="90"/>
      <c r="YI760" s="90"/>
      <c r="YJ760" s="90"/>
      <c r="YK760" s="90"/>
      <c r="YL760" s="90"/>
      <c r="YM760" s="90"/>
      <c r="YN760" s="90"/>
      <c r="YO760" s="90"/>
      <c r="YP760" s="90"/>
      <c r="YQ760" s="90"/>
      <c r="YR760" s="90"/>
      <c r="YS760" s="90"/>
      <c r="YT760" s="90"/>
      <c r="YU760" s="90"/>
      <c r="YV760" s="90"/>
      <c r="YW760" s="90"/>
      <c r="YX760" s="90"/>
      <c r="YY760" s="90"/>
      <c r="YZ760" s="90"/>
      <c r="ZA760" s="90"/>
      <c r="ZB760" s="90"/>
      <c r="ZC760" s="90"/>
      <c r="ZD760" s="90"/>
      <c r="ZE760" s="90"/>
      <c r="ZF760" s="90"/>
      <c r="ZG760" s="90"/>
      <c r="ZH760" s="90"/>
      <c r="ZI760" s="90"/>
      <c r="ZJ760" s="90"/>
      <c r="ZK760" s="90"/>
      <c r="ZL760" s="90"/>
      <c r="ZM760" s="90"/>
      <c r="ZN760" s="90"/>
      <c r="ZO760" s="90"/>
      <c r="ZP760" s="90"/>
      <c r="ZQ760" s="90"/>
      <c r="ZR760" s="90"/>
      <c r="ZS760" s="90"/>
      <c r="ZT760" s="90"/>
      <c r="ZU760" s="90"/>
      <c r="ZV760" s="90"/>
      <c r="ZW760" s="90"/>
      <c r="ZX760" s="90"/>
      <c r="ZY760" s="90"/>
      <c r="ZZ760" s="90"/>
      <c r="AAA760" s="90"/>
      <c r="AAB760" s="90"/>
      <c r="AAC760" s="90"/>
      <c r="AAD760" s="90"/>
      <c r="AAE760" s="90"/>
      <c r="AAF760" s="90"/>
      <c r="AAG760" s="90"/>
      <c r="AAH760" s="90"/>
      <c r="AAI760" s="90"/>
      <c r="AAJ760" s="90"/>
      <c r="AAK760" s="90"/>
      <c r="AAL760" s="90"/>
      <c r="AAM760" s="90"/>
      <c r="AAN760" s="90"/>
      <c r="AAO760" s="90"/>
      <c r="AAP760" s="90"/>
      <c r="AAQ760" s="90"/>
      <c r="AAR760" s="90"/>
      <c r="AAS760" s="90"/>
      <c r="AAT760" s="90"/>
      <c r="AAU760" s="90"/>
      <c r="AAV760" s="90"/>
      <c r="AAW760" s="90"/>
      <c r="AAX760" s="90"/>
      <c r="AAY760" s="90"/>
      <c r="AAZ760" s="90"/>
      <c r="ABA760" s="90"/>
      <c r="ABB760" s="90"/>
      <c r="ABC760" s="90"/>
      <c r="ABD760" s="90"/>
      <c r="ABE760" s="90"/>
      <c r="ABF760" s="90"/>
      <c r="ABG760" s="90"/>
      <c r="ABH760" s="90"/>
      <c r="ABI760" s="90"/>
      <c r="ABJ760" s="90"/>
      <c r="ABK760" s="90"/>
      <c r="ABL760" s="90"/>
      <c r="ABM760" s="90"/>
      <c r="ABN760" s="90"/>
      <c r="ABO760" s="90"/>
      <c r="ABP760" s="90"/>
      <c r="ABQ760" s="90"/>
      <c r="ABR760" s="90"/>
      <c r="ABS760" s="90"/>
      <c r="ABT760" s="90"/>
      <c r="ABU760" s="90"/>
      <c r="ABV760" s="90"/>
      <c r="ABW760" s="90"/>
      <c r="ABX760" s="90"/>
      <c r="ABY760" s="90"/>
      <c r="ABZ760" s="90"/>
      <c r="ACA760" s="90"/>
      <c r="ACB760" s="90"/>
      <c r="ACC760" s="90"/>
      <c r="ACD760" s="90"/>
      <c r="ACE760" s="90"/>
      <c r="ACF760" s="90"/>
      <c r="ACG760" s="90"/>
      <c r="ACH760" s="90"/>
      <c r="ACI760" s="90"/>
      <c r="ACJ760" s="90"/>
      <c r="ACK760" s="90"/>
      <c r="ACL760" s="90"/>
      <c r="ACM760" s="90"/>
      <c r="ACN760" s="90"/>
      <c r="ACO760" s="90"/>
      <c r="ACP760" s="90"/>
      <c r="ACQ760" s="90"/>
      <c r="ACR760" s="90"/>
      <c r="ACS760" s="90"/>
      <c r="ACT760" s="90"/>
      <c r="ACU760" s="90"/>
      <c r="ACV760" s="90"/>
      <c r="ACW760" s="90"/>
      <c r="ACX760" s="90"/>
      <c r="ACY760" s="90"/>
      <c r="ACZ760" s="90"/>
      <c r="ADA760" s="90"/>
      <c r="ADB760" s="90"/>
      <c r="ADC760" s="90"/>
      <c r="ADD760" s="90"/>
      <c r="ADE760" s="90"/>
      <c r="ADF760" s="90"/>
      <c r="ADG760" s="90"/>
      <c r="ADH760" s="90"/>
      <c r="ADI760" s="90"/>
      <c r="ADJ760" s="90"/>
      <c r="ADK760" s="90"/>
      <c r="ADL760" s="90"/>
      <c r="ADM760" s="90"/>
      <c r="ADN760" s="90"/>
      <c r="ADO760" s="90"/>
      <c r="ADP760" s="90"/>
      <c r="ADQ760" s="90"/>
      <c r="ADR760" s="90"/>
      <c r="ADS760" s="90"/>
      <c r="ADT760" s="90"/>
      <c r="ADU760" s="90"/>
      <c r="ADV760" s="90"/>
      <c r="ADW760" s="90"/>
      <c r="ADX760" s="90"/>
      <c r="ADY760" s="90"/>
      <c r="ADZ760" s="90"/>
      <c r="AEA760" s="90"/>
      <c r="AEB760" s="90"/>
      <c r="AEC760" s="90"/>
      <c r="AED760" s="90"/>
      <c r="AEE760" s="90"/>
      <c r="AEF760" s="90"/>
      <c r="AEG760" s="90"/>
      <c r="AEH760" s="90"/>
      <c r="AEI760" s="90"/>
      <c r="AEJ760" s="90"/>
      <c r="AEK760" s="90"/>
      <c r="AEL760" s="90"/>
      <c r="AEM760" s="90"/>
      <c r="AEN760" s="90"/>
      <c r="AEO760" s="90"/>
      <c r="AEP760" s="90"/>
      <c r="AEQ760" s="90"/>
      <c r="AER760" s="90"/>
      <c r="AES760" s="90"/>
      <c r="AET760" s="90"/>
      <c r="AEU760" s="90"/>
      <c r="AEV760" s="90"/>
      <c r="AEW760" s="90"/>
      <c r="AEX760" s="90"/>
      <c r="AEY760" s="90"/>
      <c r="AEZ760" s="90"/>
      <c r="AFA760" s="90"/>
      <c r="AFB760" s="90"/>
      <c r="AFC760" s="90"/>
      <c r="AFD760" s="90"/>
      <c r="AFE760" s="90"/>
      <c r="AFF760" s="90"/>
      <c r="AFG760" s="90"/>
      <c r="AFH760" s="90"/>
      <c r="AFI760" s="90"/>
      <c r="AFJ760" s="90"/>
      <c r="AFK760" s="90"/>
      <c r="AFL760" s="90"/>
      <c r="AFM760" s="90"/>
      <c r="AFN760" s="90"/>
      <c r="AFO760" s="90"/>
      <c r="AFP760" s="90"/>
      <c r="AFQ760" s="90"/>
      <c r="AFR760" s="90"/>
      <c r="AFS760" s="90"/>
      <c r="AFT760" s="90"/>
      <c r="AFU760" s="90"/>
      <c r="AFV760" s="90"/>
      <c r="AFW760" s="90"/>
      <c r="AFX760" s="90"/>
      <c r="AFY760" s="90"/>
      <c r="AFZ760" s="90"/>
      <c r="AGA760" s="90"/>
      <c r="AGB760" s="90"/>
      <c r="AGC760" s="90"/>
      <c r="AGD760" s="90"/>
      <c r="AGE760" s="90"/>
      <c r="AGF760" s="90"/>
      <c r="AGG760" s="90"/>
      <c r="AGH760" s="90"/>
      <c r="AGI760" s="90"/>
      <c r="AGJ760" s="90"/>
      <c r="AGK760" s="90"/>
      <c r="AGL760" s="90"/>
      <c r="AGM760" s="90"/>
      <c r="AGN760" s="90"/>
      <c r="AGO760" s="90"/>
      <c r="AGP760" s="90"/>
      <c r="AGQ760" s="90"/>
      <c r="AGR760" s="90"/>
      <c r="AGS760" s="90"/>
      <c r="AGT760" s="90"/>
      <c r="AGU760" s="90"/>
      <c r="AGV760" s="90"/>
      <c r="AGW760" s="90"/>
      <c r="AGX760" s="90"/>
      <c r="AGY760" s="90"/>
      <c r="AGZ760" s="90"/>
      <c r="AHA760" s="90"/>
      <c r="AHB760" s="90"/>
      <c r="AHC760" s="90"/>
      <c r="AHD760" s="90"/>
      <c r="AHE760" s="90"/>
      <c r="AHF760" s="90"/>
      <c r="AHG760" s="90"/>
      <c r="AHH760" s="90"/>
      <c r="AHI760" s="90"/>
      <c r="AHJ760" s="90"/>
      <c r="AHK760" s="90"/>
      <c r="AHL760" s="90"/>
      <c r="AHM760" s="90"/>
      <c r="AHN760" s="90"/>
      <c r="AHO760" s="90"/>
      <c r="AHP760" s="90"/>
      <c r="AHQ760" s="90"/>
      <c r="AHR760" s="90"/>
      <c r="AHS760" s="90"/>
      <c r="AHT760" s="90"/>
      <c r="AHU760" s="90"/>
      <c r="AHV760" s="90"/>
      <c r="AHW760" s="90"/>
      <c r="AHX760" s="90"/>
      <c r="AHY760" s="90"/>
      <c r="AHZ760" s="90"/>
      <c r="AIA760" s="90"/>
      <c r="AIB760" s="90"/>
      <c r="AIC760" s="90"/>
      <c r="AID760" s="90"/>
      <c r="AIE760" s="90"/>
      <c r="AIF760" s="90"/>
      <c r="AIG760" s="90"/>
      <c r="AIH760" s="90"/>
      <c r="AII760" s="90"/>
      <c r="AIJ760" s="90"/>
      <c r="AIK760" s="90"/>
      <c r="AIL760" s="90"/>
      <c r="AIM760" s="90"/>
      <c r="AIN760" s="90"/>
      <c r="AIO760" s="90"/>
      <c r="AIP760" s="90"/>
      <c r="AIQ760" s="90"/>
      <c r="AIR760" s="90"/>
      <c r="AIS760" s="90"/>
      <c r="AIT760" s="90"/>
      <c r="AIU760" s="90"/>
      <c r="AIV760" s="90"/>
      <c r="AIW760" s="90"/>
      <c r="AIX760" s="90"/>
      <c r="AIY760" s="90"/>
      <c r="AIZ760" s="90"/>
      <c r="AJA760" s="90"/>
      <c r="AJB760" s="90"/>
      <c r="AJC760" s="90"/>
      <c r="AJD760" s="90"/>
      <c r="AJE760" s="90"/>
      <c r="AJF760" s="90"/>
      <c r="AJG760" s="90"/>
      <c r="AJH760" s="90"/>
      <c r="AJI760" s="90"/>
      <c r="AJJ760" s="90"/>
      <c r="AJK760" s="90"/>
      <c r="AJL760" s="90"/>
      <c r="AJM760" s="90"/>
      <c r="AJN760" s="90"/>
      <c r="AJO760" s="90"/>
      <c r="AJP760" s="90"/>
      <c r="AJQ760" s="90"/>
      <c r="AJR760" s="90"/>
      <c r="AJS760" s="90"/>
      <c r="AJT760" s="90"/>
      <c r="AJU760" s="90"/>
      <c r="AJV760" s="90"/>
      <c r="AJW760" s="90"/>
      <c r="AJX760" s="90"/>
      <c r="AJY760" s="90"/>
      <c r="AJZ760" s="90"/>
      <c r="AKA760" s="90"/>
      <c r="AKB760" s="90"/>
      <c r="AKC760" s="90"/>
      <c r="AKD760" s="90"/>
      <c r="AKE760" s="90"/>
      <c r="AKF760" s="90"/>
      <c r="AKG760" s="90"/>
      <c r="AKH760" s="90"/>
      <c r="AKI760" s="90"/>
      <c r="AKJ760" s="90"/>
      <c r="AKK760" s="90"/>
      <c r="AKL760" s="90"/>
      <c r="AKM760" s="90"/>
      <c r="AKN760" s="90"/>
      <c r="AKO760" s="90"/>
      <c r="AKP760" s="90"/>
      <c r="AKQ760" s="90"/>
      <c r="AKR760" s="90"/>
      <c r="AKS760" s="90"/>
      <c r="AKT760" s="90"/>
      <c r="AKU760" s="90"/>
      <c r="AKV760" s="90"/>
      <c r="AKW760" s="90"/>
      <c r="AKX760" s="90"/>
      <c r="AKY760" s="90"/>
      <c r="AKZ760" s="90"/>
      <c r="ALA760" s="90"/>
      <c r="ALB760" s="90"/>
      <c r="ALC760" s="90"/>
      <c r="ALD760" s="90"/>
      <c r="ALE760" s="90"/>
      <c r="ALF760" s="90"/>
      <c r="ALG760" s="90"/>
      <c r="ALH760" s="90"/>
      <c r="ALI760" s="90"/>
      <c r="ALJ760" s="90"/>
      <c r="ALK760" s="90"/>
      <c r="ALL760" s="90"/>
      <c r="ALM760" s="90"/>
      <c r="ALN760" s="90"/>
      <c r="ALO760" s="90"/>
      <c r="ALP760" s="90"/>
      <c r="ALQ760" s="90"/>
      <c r="ALR760" s="90"/>
      <c r="ALS760" s="90"/>
      <c r="ALT760" s="90"/>
      <c r="ALU760" s="90"/>
      <c r="ALV760" s="90"/>
      <c r="ALW760" s="90"/>
      <c r="ALX760" s="90"/>
      <c r="ALY760" s="90"/>
      <c r="ALZ760" s="90"/>
      <c r="AMA760" s="90"/>
      <c r="AMB760" s="90"/>
      <c r="AMC760" s="90"/>
      <c r="AMD760" s="90"/>
      <c r="AME760" s="90"/>
      <c r="AMF760" s="90"/>
      <c r="AMG760" s="90"/>
      <c r="AMH760" s="90"/>
    </row>
    <row r="761" spans="1:1022" ht="74.099999999999994" customHeight="1">
      <c r="A761" s="536"/>
      <c r="B761" s="530"/>
      <c r="C761" s="367"/>
      <c r="D761" s="530"/>
      <c r="E761" s="530"/>
      <c r="F761" s="427"/>
      <c r="G761" s="530"/>
      <c r="H761" s="537"/>
      <c r="I761" s="538"/>
      <c r="J761" s="210" t="s">
        <v>735</v>
      </c>
      <c r="K761" s="213"/>
      <c r="L761" s="538"/>
      <c r="M761" s="538"/>
      <c r="N761" s="540"/>
      <c r="O761" s="369"/>
      <c r="P761" s="391"/>
      <c r="Q761" s="385"/>
      <c r="R761" s="393"/>
      <c r="S761" s="394"/>
      <c r="T761" s="385"/>
      <c r="U761" s="386"/>
      <c r="V761" s="210" t="s">
        <v>112</v>
      </c>
      <c r="W761" s="116"/>
      <c r="X761" s="117"/>
      <c r="Y761" s="117"/>
      <c r="Z761" s="116"/>
      <c r="AA761" s="120" t="str">
        <f t="shared" si="1031"/>
        <v/>
      </c>
      <c r="AB761" s="121"/>
      <c r="AC761" s="121"/>
      <c r="AD761" s="122" t="str">
        <f t="shared" si="1026"/>
        <v/>
      </c>
      <c r="AE761" s="121"/>
      <c r="AF761" s="121"/>
      <c r="AG761" s="121"/>
      <c r="AH761" s="123" t="str">
        <f>IFERROR(IF(AND(AA760="Probabilidad",AA761="Probabilidad"),(AI760-(+AI760*AD761)),IF(AND(AA761="Probabilidad",AA760="Impacto"),(AI760-(+AI760*AD761)),IF(AA761="Impacto",AI760,""))),"")</f>
        <v/>
      </c>
      <c r="AI761" s="122" t="str">
        <f t="shared" si="1027"/>
        <v/>
      </c>
      <c r="AJ761" s="387"/>
      <c r="AK761" s="542"/>
      <c r="AL761" s="214" t="str">
        <f t="shared" si="989"/>
        <v/>
      </c>
      <c r="AM761" s="543"/>
      <c r="AN761" s="544"/>
      <c r="AO761" s="541"/>
      <c r="AP761" s="367"/>
      <c r="AQ761" s="215" t="s">
        <v>118</v>
      </c>
      <c r="AR761" s="119"/>
      <c r="AS761" s="135"/>
      <c r="AT761" s="126"/>
      <c r="AU761" s="127"/>
      <c r="AV761" s="371"/>
      <c r="AW761" s="216" t="s">
        <v>112</v>
      </c>
      <c r="AX761" s="128"/>
      <c r="AY761" s="129"/>
      <c r="AZ761" s="130"/>
      <c r="BA761" s="217" t="s">
        <v>118</v>
      </c>
      <c r="BB761" s="128"/>
      <c r="BC761" s="128"/>
      <c r="BD761" s="128"/>
      <c r="BE761" s="373"/>
      <c r="BF761" s="374"/>
      <c r="BG761" s="374"/>
      <c r="BH761" s="131"/>
    </row>
    <row r="762" spans="1:1022" ht="45" customHeight="1">
      <c r="A762" s="536"/>
      <c r="B762" s="530"/>
      <c r="C762" s="367"/>
      <c r="D762" s="530"/>
      <c r="E762" s="530"/>
      <c r="F762" s="427"/>
      <c r="G762" s="530"/>
      <c r="H762" s="537"/>
      <c r="I762" s="538"/>
      <c r="J762" s="210" t="s">
        <v>741</v>
      </c>
      <c r="K762" s="213"/>
      <c r="L762" s="538"/>
      <c r="M762" s="538"/>
      <c r="N762" s="540"/>
      <c r="O762" s="369"/>
      <c r="P762" s="391"/>
      <c r="Q762" s="385"/>
      <c r="R762" s="393"/>
      <c r="S762" s="394"/>
      <c r="T762" s="385"/>
      <c r="U762" s="386"/>
      <c r="V762" s="216" t="s">
        <v>124</v>
      </c>
      <c r="W762" s="116"/>
      <c r="X762" s="117"/>
      <c r="Y762" s="117"/>
      <c r="Z762" s="116"/>
      <c r="AA762" s="120" t="str">
        <f t="shared" si="1031"/>
        <v/>
      </c>
      <c r="AB762" s="121"/>
      <c r="AC762" s="121"/>
      <c r="AD762" s="122" t="str">
        <f t="shared" si="1026"/>
        <v/>
      </c>
      <c r="AE762" s="121"/>
      <c r="AF762" s="121"/>
      <c r="AG762" s="121"/>
      <c r="AH762" s="123" t="str">
        <f t="shared" ref="AH762:AH766" si="1046">IFERROR(IF(AND(AA761="Probabilidad",AA762="Probabilidad"),(AI761-(+AI761*AD762)),IF(AND(AA762="Probabilidad",AA761="Impacto"),(AI761-(+AI761*AD762)),IF(AA762="Impacto",AI761,""))),"")</f>
        <v/>
      </c>
      <c r="AI762" s="122" t="str">
        <f t="shared" si="1027"/>
        <v/>
      </c>
      <c r="AJ762" s="387"/>
      <c r="AK762" s="542"/>
      <c r="AL762" s="214" t="str">
        <f t="shared" si="989"/>
        <v/>
      </c>
      <c r="AM762" s="543"/>
      <c r="AN762" s="544"/>
      <c r="AO762" s="541"/>
      <c r="AP762" s="367"/>
      <c r="AQ762" s="215" t="s">
        <v>128</v>
      </c>
      <c r="AR762" s="119"/>
      <c r="AS762" s="135"/>
      <c r="AT762" s="126"/>
      <c r="AU762" s="127"/>
      <c r="AV762" s="371"/>
      <c r="AW762" s="216" t="s">
        <v>124</v>
      </c>
      <c r="AX762" s="128"/>
      <c r="AY762" s="129"/>
      <c r="AZ762" s="130"/>
      <c r="BA762" s="217" t="s">
        <v>128</v>
      </c>
      <c r="BB762" s="128"/>
      <c r="BC762" s="128"/>
      <c r="BD762" s="128"/>
      <c r="BE762" s="373"/>
      <c r="BF762" s="374"/>
      <c r="BG762" s="374"/>
      <c r="BH762" s="131"/>
    </row>
    <row r="763" spans="1:1022" ht="30" customHeight="1">
      <c r="A763" s="536"/>
      <c r="B763" s="530"/>
      <c r="C763" s="367"/>
      <c r="D763" s="530"/>
      <c r="E763" s="530"/>
      <c r="F763" s="427"/>
      <c r="G763" s="530"/>
      <c r="H763" s="537"/>
      <c r="I763" s="538"/>
      <c r="J763" s="210" t="s">
        <v>749</v>
      </c>
      <c r="K763" s="213"/>
      <c r="L763" s="538"/>
      <c r="M763" s="538"/>
      <c r="N763" s="540"/>
      <c r="O763" s="369"/>
      <c r="P763" s="391"/>
      <c r="Q763" s="385"/>
      <c r="R763" s="393"/>
      <c r="S763" s="394"/>
      <c r="T763" s="385"/>
      <c r="U763" s="386"/>
      <c r="V763" s="216" t="s">
        <v>131</v>
      </c>
      <c r="W763" s="116"/>
      <c r="X763" s="117"/>
      <c r="Y763" s="117"/>
      <c r="Z763" s="116"/>
      <c r="AA763" s="120" t="str">
        <f t="shared" si="1031"/>
        <v/>
      </c>
      <c r="AB763" s="121"/>
      <c r="AC763" s="121"/>
      <c r="AD763" s="122" t="str">
        <f t="shared" si="1026"/>
        <v/>
      </c>
      <c r="AE763" s="121"/>
      <c r="AF763" s="121"/>
      <c r="AG763" s="121"/>
      <c r="AH763" s="123" t="str">
        <f t="shared" si="1046"/>
        <v/>
      </c>
      <c r="AI763" s="122" t="str">
        <f t="shared" si="1027"/>
        <v/>
      </c>
      <c r="AJ763" s="387"/>
      <c r="AK763" s="542"/>
      <c r="AL763" s="214" t="str">
        <f t="shared" si="989"/>
        <v/>
      </c>
      <c r="AM763" s="543"/>
      <c r="AN763" s="544"/>
      <c r="AO763" s="541"/>
      <c r="AP763" s="367"/>
      <c r="AQ763" s="215" t="s">
        <v>136</v>
      </c>
      <c r="AR763" s="119"/>
      <c r="AS763" s="135"/>
      <c r="AT763" s="126"/>
      <c r="AU763" s="127"/>
      <c r="AV763" s="371"/>
      <c r="AW763" s="216" t="s">
        <v>131</v>
      </c>
      <c r="AX763" s="128"/>
      <c r="AY763" s="129"/>
      <c r="AZ763" s="130"/>
      <c r="BA763" s="217" t="s">
        <v>136</v>
      </c>
      <c r="BB763" s="128"/>
      <c r="BC763" s="128"/>
      <c r="BD763" s="128"/>
      <c r="BE763" s="373"/>
      <c r="BF763" s="374"/>
      <c r="BG763" s="374"/>
      <c r="BH763" s="131"/>
    </row>
    <row r="764" spans="1:1022" ht="18.95" customHeight="1">
      <c r="A764" s="536"/>
      <c r="B764" s="530"/>
      <c r="C764" s="367"/>
      <c r="D764" s="530"/>
      <c r="E764" s="530"/>
      <c r="F764" s="427"/>
      <c r="G764" s="530"/>
      <c r="H764" s="537"/>
      <c r="I764" s="538"/>
      <c r="J764" s="210" t="s">
        <v>756</v>
      </c>
      <c r="K764" s="213"/>
      <c r="L764" s="538"/>
      <c r="M764" s="538"/>
      <c r="N764" s="540"/>
      <c r="O764" s="369"/>
      <c r="P764" s="391"/>
      <c r="Q764" s="385"/>
      <c r="R764" s="393"/>
      <c r="S764" s="394"/>
      <c r="T764" s="385"/>
      <c r="U764" s="386"/>
      <c r="V764" s="216" t="s">
        <v>139</v>
      </c>
      <c r="W764" s="116"/>
      <c r="X764" s="117"/>
      <c r="Y764" s="117"/>
      <c r="Z764" s="116"/>
      <c r="AA764" s="120" t="str">
        <f t="shared" si="1031"/>
        <v/>
      </c>
      <c r="AB764" s="121"/>
      <c r="AC764" s="121"/>
      <c r="AD764" s="122" t="str">
        <f t="shared" si="1026"/>
        <v/>
      </c>
      <c r="AE764" s="121"/>
      <c r="AF764" s="121"/>
      <c r="AG764" s="121"/>
      <c r="AH764" s="123" t="str">
        <f t="shared" si="1046"/>
        <v/>
      </c>
      <c r="AI764" s="122" t="str">
        <f t="shared" si="1027"/>
        <v/>
      </c>
      <c r="AJ764" s="387"/>
      <c r="AK764" s="542"/>
      <c r="AL764" s="214" t="str">
        <f t="shared" si="989"/>
        <v/>
      </c>
      <c r="AM764" s="543"/>
      <c r="AN764" s="544"/>
      <c r="AO764" s="541"/>
      <c r="AP764" s="367"/>
      <c r="AQ764" s="215" t="s">
        <v>145</v>
      </c>
      <c r="AR764" s="119"/>
      <c r="AS764" s="135"/>
      <c r="AT764" s="126"/>
      <c r="AU764" s="127"/>
      <c r="AV764" s="371"/>
      <c r="AW764" s="216" t="s">
        <v>139</v>
      </c>
      <c r="AX764" s="128"/>
      <c r="AY764" s="129"/>
      <c r="AZ764" s="130"/>
      <c r="BA764" s="217" t="s">
        <v>145</v>
      </c>
      <c r="BB764" s="128"/>
      <c r="BC764" s="128"/>
      <c r="BD764" s="128"/>
      <c r="BE764" s="373"/>
      <c r="BF764" s="374"/>
      <c r="BG764" s="374"/>
      <c r="BH764" s="131"/>
    </row>
    <row r="765" spans="1:1022" ht="18.95" customHeight="1">
      <c r="A765" s="536"/>
      <c r="B765" s="530"/>
      <c r="C765" s="367"/>
      <c r="D765" s="530"/>
      <c r="E765" s="530"/>
      <c r="F765" s="427"/>
      <c r="G765" s="530"/>
      <c r="H765" s="537"/>
      <c r="I765" s="538"/>
      <c r="J765" s="210" t="s">
        <v>757</v>
      </c>
      <c r="K765" s="213"/>
      <c r="L765" s="538"/>
      <c r="M765" s="538"/>
      <c r="N765" s="540"/>
      <c r="O765" s="369"/>
      <c r="P765" s="391"/>
      <c r="Q765" s="385"/>
      <c r="R765" s="393"/>
      <c r="S765" s="394"/>
      <c r="T765" s="385"/>
      <c r="U765" s="386"/>
      <c r="V765" s="216" t="s">
        <v>150</v>
      </c>
      <c r="W765" s="116"/>
      <c r="X765" s="117"/>
      <c r="Y765" s="117"/>
      <c r="Z765" s="116"/>
      <c r="AA765" s="120" t="str">
        <f t="shared" si="1031"/>
        <v/>
      </c>
      <c r="AB765" s="121"/>
      <c r="AC765" s="121"/>
      <c r="AD765" s="122" t="str">
        <f t="shared" si="1026"/>
        <v/>
      </c>
      <c r="AE765" s="121"/>
      <c r="AF765" s="121"/>
      <c r="AG765" s="121"/>
      <c r="AH765" s="123" t="str">
        <f t="shared" si="1046"/>
        <v/>
      </c>
      <c r="AI765" s="122" t="str">
        <f t="shared" si="1027"/>
        <v/>
      </c>
      <c r="AJ765" s="387"/>
      <c r="AK765" s="542"/>
      <c r="AL765" s="214" t="str">
        <f t="shared" si="989"/>
        <v/>
      </c>
      <c r="AM765" s="543"/>
      <c r="AN765" s="544"/>
      <c r="AO765" s="541"/>
      <c r="AP765" s="367"/>
      <c r="AQ765" s="215" t="s">
        <v>155</v>
      </c>
      <c r="AR765" s="119"/>
      <c r="AS765" s="135"/>
      <c r="AT765" s="126"/>
      <c r="AU765" s="127"/>
      <c r="AV765" s="371"/>
      <c r="AW765" s="216" t="s">
        <v>150</v>
      </c>
      <c r="AX765" s="128"/>
      <c r="AY765" s="129"/>
      <c r="AZ765" s="130"/>
      <c r="BA765" s="217" t="s">
        <v>155</v>
      </c>
      <c r="BB765" s="128"/>
      <c r="BC765" s="128"/>
      <c r="BD765" s="128"/>
      <c r="BE765" s="373"/>
      <c r="BF765" s="374"/>
      <c r="BG765" s="374"/>
      <c r="BH765" s="131"/>
    </row>
    <row r="766" spans="1:1022" ht="23.1" customHeight="1">
      <c r="A766" s="536"/>
      <c r="B766" s="530"/>
      <c r="C766" s="367"/>
      <c r="D766" s="530"/>
      <c r="E766" s="530"/>
      <c r="F766" s="427"/>
      <c r="G766" s="530"/>
      <c r="H766" s="537"/>
      <c r="I766" s="538"/>
      <c r="J766" s="210" t="s">
        <v>758</v>
      </c>
      <c r="K766" s="213"/>
      <c r="L766" s="538"/>
      <c r="M766" s="538"/>
      <c r="N766" s="540"/>
      <c r="O766" s="369"/>
      <c r="P766" s="392"/>
      <c r="Q766" s="385"/>
      <c r="R766" s="393"/>
      <c r="S766" s="394"/>
      <c r="T766" s="385"/>
      <c r="U766" s="386"/>
      <c r="V766" s="216" t="s">
        <v>161</v>
      </c>
      <c r="W766" s="116"/>
      <c r="X766" s="117"/>
      <c r="Y766" s="117"/>
      <c r="Z766" s="116"/>
      <c r="AA766" s="120" t="str">
        <f t="shared" si="1031"/>
        <v/>
      </c>
      <c r="AB766" s="121"/>
      <c r="AC766" s="121"/>
      <c r="AD766" s="122" t="str">
        <f t="shared" si="1026"/>
        <v/>
      </c>
      <c r="AE766" s="121"/>
      <c r="AF766" s="121"/>
      <c r="AG766" s="121"/>
      <c r="AH766" s="123" t="str">
        <f t="shared" si="1046"/>
        <v/>
      </c>
      <c r="AI766" s="122" t="str">
        <f t="shared" si="1027"/>
        <v/>
      </c>
      <c r="AJ766" s="387"/>
      <c r="AK766" s="542"/>
      <c r="AL766" s="214" t="str">
        <f t="shared" si="989"/>
        <v/>
      </c>
      <c r="AM766" s="543"/>
      <c r="AN766" s="544"/>
      <c r="AO766" s="541"/>
      <c r="AP766" s="367"/>
      <c r="AQ766" s="215" t="s">
        <v>162</v>
      </c>
      <c r="AR766" s="119"/>
      <c r="AS766" s="135"/>
      <c r="AT766" s="126"/>
      <c r="AU766" s="127"/>
      <c r="AV766" s="372"/>
      <c r="AW766" s="216" t="s">
        <v>161</v>
      </c>
      <c r="AX766" s="128"/>
      <c r="AY766" s="129"/>
      <c r="AZ766" s="130"/>
      <c r="BA766" s="217" t="s">
        <v>162</v>
      </c>
      <c r="BB766" s="128"/>
      <c r="BC766" s="128"/>
      <c r="BD766" s="128"/>
      <c r="BE766" s="373"/>
      <c r="BF766" s="374"/>
      <c r="BG766" s="374"/>
      <c r="BH766" s="131"/>
    </row>
    <row r="767" spans="1:1022" s="144" customFormat="1" ht="69.95" customHeight="1">
      <c r="A767" s="536"/>
      <c r="B767" s="530"/>
      <c r="C767" s="367"/>
      <c r="D767" s="530"/>
      <c r="E767" s="530"/>
      <c r="F767" s="427"/>
      <c r="G767" s="530"/>
      <c r="H767" s="537" t="str">
        <f>IF(B767="Seguridad_Información","Posibilidad de "&amp;C767&amp;"con "&amp;M767&amp;" "&amp;"por"&amp;" "&amp;I767&amp;" "&amp;"debido a"&amp;" "&amp;L767,"Posibilidad de"&amp;" "&amp;M767&amp;" "&amp;"por"&amp;" "&amp;I767&amp;" debido a"&amp;" "&amp;L767)</f>
        <v xml:space="preserve">Posibilidad de  por  debido a </v>
      </c>
      <c r="I767" s="538"/>
      <c r="J767" s="210" t="s">
        <v>717</v>
      </c>
      <c r="K767" s="213"/>
      <c r="L767" s="538"/>
      <c r="M767" s="538"/>
      <c r="N767" s="540"/>
      <c r="O767" s="369"/>
      <c r="P767" s="390" t="str">
        <f>IF(OR($O767=[3]Tabla_Probabilidad!$D$30,$O767=[3]Tabla_Probabilidad!$D$32,$O767=[3]Tabla_Probabilidad!$J$32),"Muy Baja",IF(OR($O767=[3]Tabla_Probabilidad!$E$30,$O767=[3]Tabla_Probabilidad!$E$32,$O767=[3]Tabla_Probabilidad!$K$32),"Baja",IF(OR($O767=[3]Tabla_Probabilidad!$F$30,$O767=[3]Tabla_Probabilidad!$F$32,$O767=[3]Tabla_Probabilidad!$L$32),"Media",IF(OR($O767=[3]Tabla_Probabilidad!$G$30,$O767=[3]Tabla_Probabilidad!$G$32,$O767=[3]Tabla_Probabilidad!$M$32),"Alta",IF(OR($O767=[3]Tabla_Probabilidad!$H$30,$O767=[3]Tabla_Probabilidad!$H$32,$O767=[3]Tabla_Probabilidad!$N$32),"Muy Alta","")))))</f>
        <v/>
      </c>
      <c r="Q767" s="385" t="str">
        <f t="shared" ref="Q767" si="1047">IF(P767="","",IF(P767="Muy Baja",0.2,IF(P767="Baja",0.4,IF(P767="Media",0.6,IF(P767="Alta",0.8,IF(P767="Muy Alta",1,))))))</f>
        <v/>
      </c>
      <c r="R767" s="393"/>
      <c r="S767" s="394" t="str">
        <f>IF(OR($R767=[3]Tabla_Impacto!$D$24,$R767=[3]Tabla_Impacto!$D$27,$R767=[3]Tabla_Impacto!$J$24,$R767=[3]Tabla_Impacto!$P$26,$R767=[3]Tabla_Impacto!$V$26,$R767=[3]Tabla_Impacto!$AB$26),"Leve",IF(OR($R767=[3]Tabla_Impacto!$E$24,$R767=[3]Tabla_Impacto!$E$27,$R767=[3]Tabla_Impacto!$K$24,$R767=[3]Tabla_Impacto!$Q$26,$R767=[3]Tabla_Impacto!$W$26,$R767=[3]Tabla_Impacto!$AC$26),"Menor",IF(OR($R767=[3]Tabla_Impacto!$F$24,$R767=[3]Tabla_Impacto!$F$27,$R767=[3]Tabla_Impacto!$L$24,$R767=[3]Tabla_Impacto!$R$26,$R767=[3]Tabla_Impacto!$X$26,$R767=[3]Tabla_Impacto!$AD$26),"Moderado",IF(OR($R767=[3]Tabla_Impacto!$G$24,$R767=[3]Tabla_Impacto!$G$27,$R767=[3]Tabla_Impacto!$M$24,$R767=[3]Tabla_Impacto!$S$26,$R767=[3]Tabla_Impacto!$Y$26,$R767=[3]Tabla_Impacto!$AE$26),"Mayor",IF(OR($R767=[3]Tabla_Impacto!$H$24,$R767=[3]Tabla_Impacto!$H$27,$R767=[3]Tabla_Impacto!$N$24,$R767=[3]Tabla_Impacto!$T$26,$R767=[3]Tabla_Impacto!$Z$26,$R767=[3]Tabla_Impacto!$AF$26),"Catastrófico","")))))</f>
        <v/>
      </c>
      <c r="T767" s="385" t="str">
        <f t="shared" ref="T767" si="1048">IF(S767="","",IF(S767="Leve",0.2,IF(S767="Menor",0.4,IF(S767="Moderado",0.6,IF(S767="Mayor",0.8,IF(S767="Catastrófico",1,))))))</f>
        <v/>
      </c>
      <c r="U767" s="403" t="str">
        <f t="shared" ref="U767" si="1049">IF(OR(AND(P767="Muy Baja",S767="Leve"),AND(P767="Muy Baja",S767="Menor"),AND(P767="Baja",S767="Leve")),"Bajo",IF(OR(AND(P767="Muy baja",S767="Moderado"),AND(P767="Baja",S767="Menor"),AND(P767="Baja",S767="Moderado"),AND(P767="Media",S767="Leve"),AND(P767="Media",S767="Menor"),AND(P767="Media",S767="Moderado"),AND(P767="Alta",S767="Leve"),AND(P767="Alta",S767="Menor")),"Moderado",IF(OR(AND(P767="Muy Baja",S767="Mayor"),AND(P767="Baja",S767="Mayor"),AND(P767="Media",S767="Mayor"),AND(P767="Alta",S767="Moderado"),AND(P767="Alta",S767="Mayor"),AND(P767="Muy Alta",S767="Leve"),AND(P767="Muy Alta",S767="Menor"),AND(P767="Muy Alta",S767="Moderado"),AND(P767="Muy Alta",S767="Mayor")),"Alto",IF(OR(AND(P767="Muy Baja",S767="Catastrófico"),AND(P767="Baja",S767="Catastrófico"),AND(P767="Media",S767="Catastrófico"),AND(P767="Alta",S767="Catastrófico"),AND(P767="Muy Alta",S767="Catastrófico")),"Extremo",""))))</f>
        <v/>
      </c>
      <c r="V767" s="216" t="s">
        <v>91</v>
      </c>
      <c r="W767" s="116"/>
      <c r="X767" s="117"/>
      <c r="Y767" s="117"/>
      <c r="Z767" s="116"/>
      <c r="AA767" s="120" t="str">
        <f t="shared" si="1031"/>
        <v/>
      </c>
      <c r="AB767" s="121"/>
      <c r="AC767" s="121"/>
      <c r="AD767" s="122" t="str">
        <f t="shared" si="1026"/>
        <v/>
      </c>
      <c r="AE767" s="121"/>
      <c r="AF767" s="121"/>
      <c r="AG767" s="121"/>
      <c r="AH767" s="123" t="str">
        <f>IFERROR(IF(AA767="Probabilidad",(Q767-(+Q767*AD767)),IF(AA767="Impacto",Q767,"")),"")</f>
        <v/>
      </c>
      <c r="AI767" s="122" t="str">
        <f t="shared" si="1027"/>
        <v/>
      </c>
      <c r="AJ767" s="387" t="str">
        <f t="shared" ref="AJ767" si="1050">IFERROR(IF(AK767="","",IF(AK767&lt;=0.2,"Muy Baja",IF(AK767&lt;=0.4,"Baja",IF(AK767&lt;=0.6,"Media",IF(AK767&lt;=0.8,"Alta","Muy Alta"))))),"")</f>
        <v/>
      </c>
      <c r="AK767" s="542" t="str">
        <f t="shared" ref="AK767" si="1051">IFERROR(LOOKUP(MAX(AI767:AI773)+1,(AI767:AI773)),"")</f>
        <v/>
      </c>
      <c r="AL767" s="214" t="str">
        <f>IFERROR(IF(AA767="Impacto",(T767-(+T767*AD767)),IF(AA767="Probabilidad",T767,"")),"")</f>
        <v/>
      </c>
      <c r="AM767" s="543" t="str">
        <f t="shared" ref="AM767" si="1052">IFERROR(IF(AN767="","",IF(AN767&lt;=0.2,"Leve",IF(AN767&lt;=0.4,"Menor",IF(AN767&lt;=0.6,"Moderado",IF(AN767&lt;=0.8,"Mayor","Catastrófico"))))),"")</f>
        <v/>
      </c>
      <c r="AN767" s="544" t="str">
        <f t="shared" ref="AN767" si="1053">IFERROR(LOOKUP(MAX(AL767:AL773)+1,(AL767:AL773)),"")</f>
        <v/>
      </c>
      <c r="AO767" s="541" t="str">
        <f t="shared" ref="AO767" si="1054">IFERROR(IF(OR(AND(AJ767="Muy Baja",AM767="Leve"),AND(AJ767="Muy Baja",AM767="Menor"),AND(AJ767="Baja",AM767="Leve")),"Bajo",IF(OR(AND(AJ767="Muy baja",AM767="Moderado"),AND(AJ767="Baja",AM767="Menor"),AND(AJ767="Baja",AM767="Moderado"),AND(AJ767="Media",AM767="Leve"),AND(AJ767="Media",AM767="Menor"),AND(AJ767="Media",AM767="Moderado"),AND(AJ767="Alta",AM767="Leve"),AND(AJ767="Alta",AM767="Menor")),"Moderado",IF(OR(AND(AJ767="Muy Baja",AM767="Mayor"),AND(AJ767="Baja",AM767="Mayor"),AND(AJ767="Media",AM767="Mayor"),AND(AJ767="Alta",AM767="Moderado"),AND(AJ767="Alta",AM767="Mayor"),AND(AJ767="Muy Alta",AM767="Leve"),AND(AJ767="Muy Alta",AM767="Menor"),AND(AJ767="Muy Alta",AM767="Moderado"),AND(AJ767="Muy Alta",AM767="Mayor")),"Alto",IF(OR(AND(AJ767="Muy Baja",AM767="Catastrófico"),AND(AJ767="Baja",AM767="Catastrófico"),AND(AJ767="Media",AM767="Catastrófico"),AND(AJ767="Alta",AM767="Catastrófico"),AND(AJ767="Muy Alta",AM767="Catastrófico")),"Extremo","")))),"")</f>
        <v/>
      </c>
      <c r="AP767" s="367"/>
      <c r="AQ767" s="215" t="s">
        <v>105</v>
      </c>
      <c r="AR767" s="119"/>
      <c r="AS767" s="135"/>
      <c r="AT767" s="126"/>
      <c r="AU767" s="127"/>
      <c r="AV767" s="370"/>
      <c r="AW767" s="216" t="s">
        <v>91</v>
      </c>
      <c r="AX767" s="128"/>
      <c r="AY767" s="129"/>
      <c r="AZ767" s="130"/>
      <c r="BA767" s="217" t="s">
        <v>105</v>
      </c>
      <c r="BB767" s="128"/>
      <c r="BC767" s="128"/>
      <c r="BD767" s="128"/>
      <c r="BE767" s="373"/>
      <c r="BF767" s="374"/>
      <c r="BG767" s="374"/>
      <c r="BH767" s="131"/>
      <c r="BI767" s="90"/>
      <c r="BJ767" s="90"/>
      <c r="BK767" s="90"/>
      <c r="BL767" s="90"/>
      <c r="BM767" s="90"/>
      <c r="BN767" s="90"/>
      <c r="BO767" s="90"/>
      <c r="BP767" s="90"/>
      <c r="BQ767" s="90"/>
      <c r="BR767" s="90"/>
      <c r="BS767" s="90"/>
      <c r="BT767" s="90"/>
      <c r="BU767" s="90"/>
      <c r="BV767" s="90"/>
      <c r="BW767" s="90"/>
      <c r="BX767" s="90"/>
      <c r="BY767" s="90"/>
      <c r="BZ767" s="90"/>
      <c r="CA767" s="90"/>
      <c r="CB767" s="90"/>
      <c r="CC767" s="90"/>
      <c r="CD767" s="90"/>
      <c r="CE767" s="90"/>
      <c r="CF767" s="90"/>
      <c r="CG767" s="90"/>
      <c r="CH767" s="90"/>
      <c r="CI767" s="90"/>
      <c r="CJ767" s="90"/>
      <c r="CK767" s="90"/>
      <c r="CL767" s="90"/>
      <c r="CM767" s="90"/>
      <c r="CN767" s="90"/>
      <c r="CO767" s="90"/>
      <c r="CP767" s="90"/>
      <c r="CQ767" s="90"/>
      <c r="CR767" s="90"/>
      <c r="CS767" s="90"/>
      <c r="CT767" s="90"/>
      <c r="CU767" s="90"/>
      <c r="CV767" s="90"/>
      <c r="CW767" s="90"/>
      <c r="CX767" s="90"/>
      <c r="CY767" s="90"/>
      <c r="CZ767" s="90"/>
      <c r="DA767" s="90"/>
      <c r="DB767" s="90"/>
      <c r="DC767" s="90"/>
      <c r="DD767" s="90"/>
      <c r="DE767" s="90"/>
      <c r="DF767" s="90"/>
      <c r="DG767" s="90"/>
      <c r="DH767" s="90"/>
      <c r="DI767" s="90"/>
      <c r="DJ767" s="90"/>
      <c r="DK767" s="90"/>
      <c r="DL767" s="90"/>
      <c r="DM767" s="90"/>
      <c r="DN767" s="90"/>
      <c r="DO767" s="90"/>
      <c r="DP767" s="90"/>
      <c r="DQ767" s="90"/>
      <c r="DR767" s="90"/>
      <c r="DS767" s="90"/>
      <c r="DT767" s="90"/>
      <c r="DU767" s="90"/>
      <c r="DV767" s="90"/>
      <c r="DW767" s="90"/>
      <c r="DX767" s="90"/>
      <c r="DY767" s="90"/>
      <c r="DZ767" s="90"/>
      <c r="EA767" s="90"/>
      <c r="EB767" s="90"/>
      <c r="EC767" s="90"/>
      <c r="ED767" s="90"/>
      <c r="EE767" s="90"/>
      <c r="EF767" s="90"/>
      <c r="EG767" s="90"/>
      <c r="EH767" s="90"/>
      <c r="EI767" s="90"/>
      <c r="EJ767" s="90"/>
      <c r="EK767" s="90"/>
      <c r="EL767" s="90"/>
      <c r="EM767" s="90"/>
      <c r="EN767" s="90"/>
      <c r="EO767" s="90"/>
      <c r="EP767" s="90"/>
      <c r="EQ767" s="90"/>
      <c r="ER767" s="90"/>
      <c r="ES767" s="90"/>
      <c r="ET767" s="90"/>
      <c r="EU767" s="90"/>
      <c r="EV767" s="90"/>
      <c r="EW767" s="90"/>
      <c r="EX767" s="90"/>
      <c r="EY767" s="90"/>
      <c r="EZ767" s="90"/>
      <c r="FA767" s="90"/>
      <c r="FB767" s="90"/>
      <c r="FC767" s="90"/>
      <c r="FD767" s="90"/>
      <c r="FE767" s="90"/>
      <c r="FF767" s="90"/>
      <c r="FG767" s="90"/>
      <c r="FH767" s="90"/>
      <c r="FI767" s="90"/>
      <c r="FJ767" s="90"/>
      <c r="FK767" s="90"/>
      <c r="FL767" s="90"/>
      <c r="FM767" s="90"/>
      <c r="FN767" s="90"/>
      <c r="FO767" s="90"/>
      <c r="FP767" s="90"/>
      <c r="FQ767" s="90"/>
      <c r="FR767" s="90"/>
      <c r="FS767" s="90"/>
      <c r="FT767" s="90"/>
      <c r="FU767" s="90"/>
      <c r="FV767" s="90"/>
      <c r="FW767" s="90"/>
      <c r="FX767" s="90"/>
      <c r="FY767" s="90"/>
      <c r="FZ767" s="90"/>
      <c r="GA767" s="90"/>
      <c r="GB767" s="90"/>
      <c r="GC767" s="90"/>
      <c r="GD767" s="90"/>
      <c r="GE767" s="90"/>
      <c r="GF767" s="90"/>
      <c r="GG767" s="90"/>
      <c r="GH767" s="90"/>
      <c r="GI767" s="90"/>
      <c r="GJ767" s="90"/>
      <c r="GK767" s="90"/>
      <c r="GL767" s="90"/>
      <c r="GM767" s="90"/>
      <c r="GN767" s="90"/>
      <c r="GO767" s="90"/>
      <c r="GP767" s="90"/>
      <c r="GQ767" s="90"/>
      <c r="GR767" s="90"/>
      <c r="GS767" s="90"/>
      <c r="GT767" s="90"/>
      <c r="GU767" s="90"/>
      <c r="GV767" s="90"/>
      <c r="GW767" s="90"/>
      <c r="GX767" s="90"/>
      <c r="GY767" s="90"/>
      <c r="GZ767" s="90"/>
      <c r="HA767" s="90"/>
      <c r="HB767" s="90"/>
      <c r="HC767" s="90"/>
      <c r="HD767" s="90"/>
      <c r="HE767" s="90"/>
      <c r="HF767" s="90"/>
      <c r="HG767" s="90"/>
      <c r="HH767" s="90"/>
      <c r="HI767" s="90"/>
      <c r="HJ767" s="90"/>
      <c r="HK767" s="90"/>
      <c r="HL767" s="90"/>
      <c r="HM767" s="90"/>
      <c r="HN767" s="90"/>
      <c r="HO767" s="90"/>
      <c r="HP767" s="90"/>
      <c r="HQ767" s="90"/>
      <c r="HR767" s="90"/>
      <c r="HS767" s="90"/>
      <c r="HT767" s="90"/>
      <c r="HU767" s="90"/>
      <c r="HV767" s="90"/>
      <c r="HW767" s="90"/>
      <c r="HX767" s="90"/>
      <c r="HY767" s="90"/>
      <c r="HZ767" s="90"/>
      <c r="IA767" s="90"/>
      <c r="IB767" s="90"/>
      <c r="IC767" s="90"/>
      <c r="ID767" s="90"/>
      <c r="IE767" s="90"/>
      <c r="IF767" s="90"/>
      <c r="IG767" s="90"/>
      <c r="IH767" s="90"/>
      <c r="II767" s="90"/>
      <c r="IJ767" s="90"/>
      <c r="IK767" s="90"/>
      <c r="IL767" s="90"/>
      <c r="IM767" s="90"/>
      <c r="IN767" s="90"/>
      <c r="IO767" s="90"/>
      <c r="IP767" s="90"/>
      <c r="IQ767" s="90"/>
      <c r="IR767" s="90"/>
      <c r="IS767" s="90"/>
      <c r="IT767" s="90"/>
      <c r="IU767" s="90"/>
      <c r="IV767" s="90"/>
      <c r="IW767" s="90"/>
      <c r="IX767" s="90"/>
      <c r="IY767" s="90"/>
      <c r="IZ767" s="90"/>
      <c r="JA767" s="90"/>
      <c r="JB767" s="90"/>
      <c r="JC767" s="90"/>
      <c r="JD767" s="90"/>
      <c r="JE767" s="90"/>
      <c r="JF767" s="90"/>
      <c r="JG767" s="90"/>
      <c r="JH767" s="90"/>
      <c r="JI767" s="90"/>
      <c r="JJ767" s="90"/>
      <c r="JK767" s="90"/>
      <c r="JL767" s="90"/>
      <c r="JM767" s="90"/>
      <c r="JN767" s="90"/>
      <c r="JO767" s="90"/>
      <c r="JP767" s="90"/>
      <c r="JQ767" s="90"/>
      <c r="JR767" s="90"/>
      <c r="JS767" s="90"/>
      <c r="JT767" s="90"/>
      <c r="JU767" s="90"/>
      <c r="JV767" s="90"/>
      <c r="JW767" s="90"/>
      <c r="JX767" s="90"/>
      <c r="JY767" s="90"/>
      <c r="JZ767" s="90"/>
      <c r="KA767" s="90"/>
      <c r="KB767" s="90"/>
      <c r="KC767" s="90"/>
      <c r="KD767" s="90"/>
      <c r="KE767" s="90"/>
      <c r="KF767" s="90"/>
      <c r="KG767" s="90"/>
      <c r="KH767" s="90"/>
      <c r="KI767" s="90"/>
      <c r="KJ767" s="90"/>
      <c r="KK767" s="90"/>
      <c r="KL767" s="90"/>
      <c r="KM767" s="90"/>
      <c r="KN767" s="90"/>
      <c r="KO767" s="90"/>
      <c r="KP767" s="90"/>
      <c r="KQ767" s="90"/>
      <c r="KR767" s="90"/>
      <c r="KS767" s="90"/>
      <c r="KT767" s="90"/>
      <c r="KU767" s="90"/>
      <c r="KV767" s="90"/>
      <c r="KW767" s="90"/>
      <c r="KX767" s="90"/>
      <c r="KY767" s="90"/>
      <c r="KZ767" s="90"/>
      <c r="LA767" s="90"/>
      <c r="LB767" s="90"/>
      <c r="LC767" s="90"/>
      <c r="LD767" s="90"/>
      <c r="LE767" s="90"/>
      <c r="LF767" s="90"/>
      <c r="LG767" s="90"/>
      <c r="LH767" s="90"/>
      <c r="LI767" s="90"/>
      <c r="LJ767" s="90"/>
      <c r="LK767" s="90"/>
      <c r="LL767" s="90"/>
      <c r="LM767" s="90"/>
      <c r="LN767" s="90"/>
      <c r="LO767" s="90"/>
      <c r="LP767" s="90"/>
      <c r="LQ767" s="90"/>
      <c r="LR767" s="90"/>
      <c r="LS767" s="90"/>
      <c r="LT767" s="90"/>
      <c r="LU767" s="90"/>
      <c r="LV767" s="90"/>
      <c r="LW767" s="90"/>
      <c r="LX767" s="90"/>
      <c r="LY767" s="90"/>
      <c r="LZ767" s="90"/>
      <c r="MA767" s="90"/>
      <c r="MB767" s="90"/>
      <c r="MC767" s="90"/>
      <c r="MD767" s="90"/>
      <c r="ME767" s="90"/>
      <c r="MF767" s="90"/>
      <c r="MG767" s="90"/>
      <c r="MH767" s="90"/>
      <c r="MI767" s="90"/>
      <c r="MJ767" s="90"/>
      <c r="MK767" s="90"/>
      <c r="ML767" s="90"/>
      <c r="MM767" s="90"/>
      <c r="MN767" s="90"/>
      <c r="MO767" s="90"/>
      <c r="MP767" s="90"/>
      <c r="MQ767" s="90"/>
      <c r="MR767" s="90"/>
      <c r="MS767" s="90"/>
      <c r="MT767" s="90"/>
      <c r="MU767" s="90"/>
      <c r="MV767" s="90"/>
      <c r="MW767" s="90"/>
      <c r="MX767" s="90"/>
      <c r="MY767" s="90"/>
      <c r="MZ767" s="90"/>
      <c r="NA767" s="90"/>
      <c r="NB767" s="90"/>
      <c r="NC767" s="90"/>
      <c r="ND767" s="90"/>
      <c r="NE767" s="90"/>
      <c r="NF767" s="90"/>
      <c r="NG767" s="90"/>
      <c r="NH767" s="90"/>
      <c r="NI767" s="90"/>
      <c r="NJ767" s="90"/>
      <c r="NK767" s="90"/>
      <c r="NL767" s="90"/>
      <c r="NM767" s="90"/>
      <c r="NN767" s="90"/>
      <c r="NO767" s="90"/>
      <c r="NP767" s="90"/>
      <c r="NQ767" s="90"/>
      <c r="NR767" s="90"/>
      <c r="NS767" s="90"/>
      <c r="NT767" s="90"/>
      <c r="NU767" s="90"/>
      <c r="NV767" s="90"/>
      <c r="NW767" s="90"/>
      <c r="NX767" s="90"/>
      <c r="NY767" s="90"/>
      <c r="NZ767" s="90"/>
      <c r="OA767" s="90"/>
      <c r="OB767" s="90"/>
      <c r="OC767" s="90"/>
      <c r="OD767" s="90"/>
      <c r="OE767" s="90"/>
      <c r="OF767" s="90"/>
      <c r="OG767" s="90"/>
      <c r="OH767" s="90"/>
      <c r="OI767" s="90"/>
      <c r="OJ767" s="90"/>
      <c r="OK767" s="90"/>
      <c r="OL767" s="90"/>
      <c r="OM767" s="90"/>
      <c r="ON767" s="90"/>
      <c r="OO767" s="90"/>
      <c r="OP767" s="90"/>
      <c r="OQ767" s="90"/>
      <c r="OR767" s="90"/>
      <c r="OS767" s="90"/>
      <c r="OT767" s="90"/>
      <c r="OU767" s="90"/>
      <c r="OV767" s="90"/>
      <c r="OW767" s="90"/>
      <c r="OX767" s="90"/>
      <c r="OY767" s="90"/>
      <c r="OZ767" s="90"/>
      <c r="PA767" s="90"/>
      <c r="PB767" s="90"/>
      <c r="PC767" s="90"/>
      <c r="PD767" s="90"/>
      <c r="PE767" s="90"/>
      <c r="PF767" s="90"/>
      <c r="PG767" s="90"/>
      <c r="PH767" s="90"/>
      <c r="PI767" s="90"/>
      <c r="PJ767" s="90"/>
      <c r="PK767" s="90"/>
      <c r="PL767" s="90"/>
      <c r="PM767" s="90"/>
      <c r="PN767" s="90"/>
      <c r="PO767" s="90"/>
      <c r="PP767" s="90"/>
      <c r="PQ767" s="90"/>
      <c r="PR767" s="90"/>
      <c r="PS767" s="90"/>
      <c r="PT767" s="90"/>
      <c r="PU767" s="90"/>
      <c r="PV767" s="90"/>
      <c r="PW767" s="90"/>
      <c r="PX767" s="90"/>
      <c r="PY767" s="90"/>
      <c r="PZ767" s="90"/>
      <c r="QA767" s="90"/>
      <c r="QB767" s="90"/>
      <c r="QC767" s="90"/>
      <c r="QD767" s="90"/>
      <c r="QE767" s="90"/>
      <c r="QF767" s="90"/>
      <c r="QG767" s="90"/>
      <c r="QH767" s="90"/>
      <c r="QI767" s="90"/>
      <c r="QJ767" s="90"/>
      <c r="QK767" s="90"/>
      <c r="QL767" s="90"/>
      <c r="QM767" s="90"/>
      <c r="QN767" s="90"/>
      <c r="QO767" s="90"/>
      <c r="QP767" s="90"/>
      <c r="QQ767" s="90"/>
      <c r="QR767" s="90"/>
      <c r="QS767" s="90"/>
      <c r="QT767" s="90"/>
      <c r="QU767" s="90"/>
      <c r="QV767" s="90"/>
      <c r="QW767" s="90"/>
      <c r="QX767" s="90"/>
      <c r="QY767" s="90"/>
      <c r="QZ767" s="90"/>
      <c r="RA767" s="90"/>
      <c r="RB767" s="90"/>
      <c r="RC767" s="90"/>
      <c r="RD767" s="90"/>
      <c r="RE767" s="90"/>
      <c r="RF767" s="90"/>
      <c r="RG767" s="90"/>
      <c r="RH767" s="90"/>
      <c r="RI767" s="90"/>
      <c r="RJ767" s="90"/>
      <c r="RK767" s="90"/>
      <c r="RL767" s="90"/>
      <c r="RM767" s="90"/>
      <c r="RN767" s="90"/>
      <c r="RO767" s="90"/>
      <c r="RP767" s="90"/>
      <c r="RQ767" s="90"/>
      <c r="RR767" s="90"/>
      <c r="RS767" s="90"/>
      <c r="RT767" s="90"/>
      <c r="RU767" s="90"/>
      <c r="RV767" s="90"/>
      <c r="RW767" s="90"/>
      <c r="RX767" s="90"/>
      <c r="RY767" s="90"/>
      <c r="RZ767" s="90"/>
      <c r="SA767" s="90"/>
      <c r="SB767" s="90"/>
      <c r="SC767" s="90"/>
      <c r="SD767" s="90"/>
      <c r="SE767" s="90"/>
      <c r="SF767" s="90"/>
      <c r="SG767" s="90"/>
      <c r="SH767" s="90"/>
      <c r="SI767" s="90"/>
      <c r="SJ767" s="90"/>
      <c r="SK767" s="90"/>
      <c r="SL767" s="90"/>
      <c r="SM767" s="90"/>
      <c r="SN767" s="90"/>
      <c r="SO767" s="90"/>
      <c r="SP767" s="90"/>
      <c r="SQ767" s="90"/>
      <c r="SR767" s="90"/>
      <c r="SS767" s="90"/>
      <c r="ST767" s="90"/>
      <c r="SU767" s="90"/>
      <c r="SV767" s="90"/>
      <c r="SW767" s="90"/>
      <c r="SX767" s="90"/>
      <c r="SY767" s="90"/>
      <c r="SZ767" s="90"/>
      <c r="TA767" s="90"/>
      <c r="TB767" s="90"/>
      <c r="TC767" s="90"/>
      <c r="TD767" s="90"/>
      <c r="TE767" s="90"/>
      <c r="TF767" s="90"/>
      <c r="TG767" s="90"/>
      <c r="TH767" s="90"/>
      <c r="TI767" s="90"/>
      <c r="TJ767" s="90"/>
      <c r="TK767" s="90"/>
      <c r="TL767" s="90"/>
      <c r="TM767" s="90"/>
      <c r="TN767" s="90"/>
      <c r="TO767" s="90"/>
      <c r="TP767" s="90"/>
      <c r="TQ767" s="90"/>
      <c r="TR767" s="90"/>
      <c r="TS767" s="90"/>
      <c r="TT767" s="90"/>
      <c r="TU767" s="90"/>
      <c r="TV767" s="90"/>
      <c r="TW767" s="90"/>
      <c r="TX767" s="90"/>
      <c r="TY767" s="90"/>
      <c r="TZ767" s="90"/>
      <c r="UA767" s="90"/>
      <c r="UB767" s="90"/>
      <c r="UC767" s="90"/>
      <c r="UD767" s="90"/>
      <c r="UE767" s="90"/>
      <c r="UF767" s="90"/>
      <c r="UG767" s="90"/>
      <c r="UH767" s="90"/>
      <c r="UI767" s="90"/>
      <c r="UJ767" s="90"/>
      <c r="UK767" s="90"/>
      <c r="UL767" s="90"/>
      <c r="UM767" s="90"/>
      <c r="UN767" s="90"/>
      <c r="UO767" s="90"/>
      <c r="UP767" s="90"/>
      <c r="UQ767" s="90"/>
      <c r="UR767" s="90"/>
      <c r="US767" s="90"/>
      <c r="UT767" s="90"/>
      <c r="UU767" s="90"/>
      <c r="UV767" s="90"/>
      <c r="UW767" s="90"/>
      <c r="UX767" s="90"/>
      <c r="UY767" s="90"/>
      <c r="UZ767" s="90"/>
      <c r="VA767" s="90"/>
      <c r="VB767" s="90"/>
      <c r="VC767" s="90"/>
      <c r="VD767" s="90"/>
      <c r="VE767" s="90"/>
      <c r="VF767" s="90"/>
      <c r="VG767" s="90"/>
      <c r="VH767" s="90"/>
      <c r="VI767" s="90"/>
      <c r="VJ767" s="90"/>
      <c r="VK767" s="90"/>
      <c r="VL767" s="90"/>
      <c r="VM767" s="90"/>
      <c r="VN767" s="90"/>
      <c r="VO767" s="90"/>
      <c r="VP767" s="90"/>
      <c r="VQ767" s="90"/>
      <c r="VR767" s="90"/>
      <c r="VS767" s="90"/>
      <c r="VT767" s="90"/>
      <c r="VU767" s="90"/>
      <c r="VV767" s="90"/>
      <c r="VW767" s="90"/>
      <c r="VX767" s="90"/>
      <c r="VY767" s="90"/>
      <c r="VZ767" s="90"/>
      <c r="WA767" s="90"/>
      <c r="WB767" s="90"/>
      <c r="WC767" s="90"/>
      <c r="WD767" s="90"/>
      <c r="WE767" s="90"/>
      <c r="WF767" s="90"/>
      <c r="WG767" s="90"/>
      <c r="WH767" s="90"/>
      <c r="WI767" s="90"/>
      <c r="WJ767" s="90"/>
      <c r="WK767" s="90"/>
      <c r="WL767" s="90"/>
      <c r="WM767" s="90"/>
      <c r="WN767" s="90"/>
      <c r="WO767" s="90"/>
      <c r="WP767" s="90"/>
      <c r="WQ767" s="90"/>
      <c r="WR767" s="90"/>
      <c r="WS767" s="90"/>
      <c r="WT767" s="90"/>
      <c r="WU767" s="90"/>
      <c r="WV767" s="90"/>
      <c r="WW767" s="90"/>
      <c r="WX767" s="90"/>
      <c r="WY767" s="90"/>
      <c r="WZ767" s="90"/>
      <c r="XA767" s="90"/>
      <c r="XB767" s="90"/>
      <c r="XC767" s="90"/>
      <c r="XD767" s="90"/>
      <c r="XE767" s="90"/>
      <c r="XF767" s="90"/>
      <c r="XG767" s="90"/>
      <c r="XH767" s="90"/>
      <c r="XI767" s="90"/>
      <c r="XJ767" s="90"/>
      <c r="XK767" s="90"/>
      <c r="XL767" s="90"/>
      <c r="XM767" s="90"/>
      <c r="XN767" s="90"/>
      <c r="XO767" s="90"/>
      <c r="XP767" s="90"/>
      <c r="XQ767" s="90"/>
      <c r="XR767" s="90"/>
      <c r="XS767" s="90"/>
      <c r="XT767" s="90"/>
      <c r="XU767" s="90"/>
      <c r="XV767" s="90"/>
      <c r="XW767" s="90"/>
      <c r="XX767" s="90"/>
      <c r="XY767" s="90"/>
      <c r="XZ767" s="90"/>
      <c r="YA767" s="90"/>
      <c r="YB767" s="90"/>
      <c r="YC767" s="90"/>
      <c r="YD767" s="90"/>
      <c r="YE767" s="90"/>
      <c r="YF767" s="90"/>
      <c r="YG767" s="90"/>
      <c r="YH767" s="90"/>
      <c r="YI767" s="90"/>
      <c r="YJ767" s="90"/>
      <c r="YK767" s="90"/>
      <c r="YL767" s="90"/>
      <c r="YM767" s="90"/>
      <c r="YN767" s="90"/>
      <c r="YO767" s="90"/>
      <c r="YP767" s="90"/>
      <c r="YQ767" s="90"/>
      <c r="YR767" s="90"/>
      <c r="YS767" s="90"/>
      <c r="YT767" s="90"/>
      <c r="YU767" s="90"/>
      <c r="YV767" s="90"/>
      <c r="YW767" s="90"/>
      <c r="YX767" s="90"/>
      <c r="YY767" s="90"/>
      <c r="YZ767" s="90"/>
      <c r="ZA767" s="90"/>
      <c r="ZB767" s="90"/>
      <c r="ZC767" s="90"/>
      <c r="ZD767" s="90"/>
      <c r="ZE767" s="90"/>
      <c r="ZF767" s="90"/>
      <c r="ZG767" s="90"/>
      <c r="ZH767" s="90"/>
      <c r="ZI767" s="90"/>
      <c r="ZJ767" s="90"/>
      <c r="ZK767" s="90"/>
      <c r="ZL767" s="90"/>
      <c r="ZM767" s="90"/>
      <c r="ZN767" s="90"/>
      <c r="ZO767" s="90"/>
      <c r="ZP767" s="90"/>
      <c r="ZQ767" s="90"/>
      <c r="ZR767" s="90"/>
      <c r="ZS767" s="90"/>
      <c r="ZT767" s="90"/>
      <c r="ZU767" s="90"/>
      <c r="ZV767" s="90"/>
      <c r="ZW767" s="90"/>
      <c r="ZX767" s="90"/>
      <c r="ZY767" s="90"/>
      <c r="ZZ767" s="90"/>
      <c r="AAA767" s="90"/>
      <c r="AAB767" s="90"/>
      <c r="AAC767" s="90"/>
      <c r="AAD767" s="90"/>
      <c r="AAE767" s="90"/>
      <c r="AAF767" s="90"/>
      <c r="AAG767" s="90"/>
      <c r="AAH767" s="90"/>
      <c r="AAI767" s="90"/>
      <c r="AAJ767" s="90"/>
      <c r="AAK767" s="90"/>
      <c r="AAL767" s="90"/>
      <c r="AAM767" s="90"/>
      <c r="AAN767" s="90"/>
      <c r="AAO767" s="90"/>
      <c r="AAP767" s="90"/>
      <c r="AAQ767" s="90"/>
      <c r="AAR767" s="90"/>
      <c r="AAS767" s="90"/>
      <c r="AAT767" s="90"/>
      <c r="AAU767" s="90"/>
      <c r="AAV767" s="90"/>
      <c r="AAW767" s="90"/>
      <c r="AAX767" s="90"/>
      <c r="AAY767" s="90"/>
      <c r="AAZ767" s="90"/>
      <c r="ABA767" s="90"/>
      <c r="ABB767" s="90"/>
      <c r="ABC767" s="90"/>
      <c r="ABD767" s="90"/>
      <c r="ABE767" s="90"/>
      <c r="ABF767" s="90"/>
      <c r="ABG767" s="90"/>
      <c r="ABH767" s="90"/>
      <c r="ABI767" s="90"/>
      <c r="ABJ767" s="90"/>
      <c r="ABK767" s="90"/>
      <c r="ABL767" s="90"/>
      <c r="ABM767" s="90"/>
      <c r="ABN767" s="90"/>
      <c r="ABO767" s="90"/>
      <c r="ABP767" s="90"/>
      <c r="ABQ767" s="90"/>
      <c r="ABR767" s="90"/>
      <c r="ABS767" s="90"/>
      <c r="ABT767" s="90"/>
      <c r="ABU767" s="90"/>
      <c r="ABV767" s="90"/>
      <c r="ABW767" s="90"/>
      <c r="ABX767" s="90"/>
      <c r="ABY767" s="90"/>
      <c r="ABZ767" s="90"/>
      <c r="ACA767" s="90"/>
      <c r="ACB767" s="90"/>
      <c r="ACC767" s="90"/>
      <c r="ACD767" s="90"/>
      <c r="ACE767" s="90"/>
      <c r="ACF767" s="90"/>
      <c r="ACG767" s="90"/>
      <c r="ACH767" s="90"/>
      <c r="ACI767" s="90"/>
      <c r="ACJ767" s="90"/>
      <c r="ACK767" s="90"/>
      <c r="ACL767" s="90"/>
      <c r="ACM767" s="90"/>
      <c r="ACN767" s="90"/>
      <c r="ACO767" s="90"/>
      <c r="ACP767" s="90"/>
      <c r="ACQ767" s="90"/>
      <c r="ACR767" s="90"/>
      <c r="ACS767" s="90"/>
      <c r="ACT767" s="90"/>
      <c r="ACU767" s="90"/>
      <c r="ACV767" s="90"/>
      <c r="ACW767" s="90"/>
      <c r="ACX767" s="90"/>
      <c r="ACY767" s="90"/>
      <c r="ACZ767" s="90"/>
      <c r="ADA767" s="90"/>
      <c r="ADB767" s="90"/>
      <c r="ADC767" s="90"/>
      <c r="ADD767" s="90"/>
      <c r="ADE767" s="90"/>
      <c r="ADF767" s="90"/>
      <c r="ADG767" s="90"/>
      <c r="ADH767" s="90"/>
      <c r="ADI767" s="90"/>
      <c r="ADJ767" s="90"/>
      <c r="ADK767" s="90"/>
      <c r="ADL767" s="90"/>
      <c r="ADM767" s="90"/>
      <c r="ADN767" s="90"/>
      <c r="ADO767" s="90"/>
      <c r="ADP767" s="90"/>
      <c r="ADQ767" s="90"/>
      <c r="ADR767" s="90"/>
      <c r="ADS767" s="90"/>
      <c r="ADT767" s="90"/>
      <c r="ADU767" s="90"/>
      <c r="ADV767" s="90"/>
      <c r="ADW767" s="90"/>
      <c r="ADX767" s="90"/>
      <c r="ADY767" s="90"/>
      <c r="ADZ767" s="90"/>
      <c r="AEA767" s="90"/>
      <c r="AEB767" s="90"/>
      <c r="AEC767" s="90"/>
      <c r="AED767" s="90"/>
      <c r="AEE767" s="90"/>
      <c r="AEF767" s="90"/>
      <c r="AEG767" s="90"/>
      <c r="AEH767" s="90"/>
      <c r="AEI767" s="90"/>
      <c r="AEJ767" s="90"/>
      <c r="AEK767" s="90"/>
      <c r="AEL767" s="90"/>
      <c r="AEM767" s="90"/>
      <c r="AEN767" s="90"/>
      <c r="AEO767" s="90"/>
      <c r="AEP767" s="90"/>
      <c r="AEQ767" s="90"/>
      <c r="AER767" s="90"/>
      <c r="AES767" s="90"/>
      <c r="AET767" s="90"/>
      <c r="AEU767" s="90"/>
      <c r="AEV767" s="90"/>
      <c r="AEW767" s="90"/>
      <c r="AEX767" s="90"/>
      <c r="AEY767" s="90"/>
      <c r="AEZ767" s="90"/>
      <c r="AFA767" s="90"/>
      <c r="AFB767" s="90"/>
      <c r="AFC767" s="90"/>
      <c r="AFD767" s="90"/>
      <c r="AFE767" s="90"/>
      <c r="AFF767" s="90"/>
      <c r="AFG767" s="90"/>
      <c r="AFH767" s="90"/>
      <c r="AFI767" s="90"/>
      <c r="AFJ767" s="90"/>
      <c r="AFK767" s="90"/>
      <c r="AFL767" s="90"/>
      <c r="AFM767" s="90"/>
      <c r="AFN767" s="90"/>
      <c r="AFO767" s="90"/>
      <c r="AFP767" s="90"/>
      <c r="AFQ767" s="90"/>
      <c r="AFR767" s="90"/>
      <c r="AFS767" s="90"/>
      <c r="AFT767" s="90"/>
      <c r="AFU767" s="90"/>
      <c r="AFV767" s="90"/>
      <c r="AFW767" s="90"/>
      <c r="AFX767" s="90"/>
      <c r="AFY767" s="90"/>
      <c r="AFZ767" s="90"/>
      <c r="AGA767" s="90"/>
      <c r="AGB767" s="90"/>
      <c r="AGC767" s="90"/>
      <c r="AGD767" s="90"/>
      <c r="AGE767" s="90"/>
      <c r="AGF767" s="90"/>
      <c r="AGG767" s="90"/>
      <c r="AGH767" s="90"/>
      <c r="AGI767" s="90"/>
      <c r="AGJ767" s="90"/>
      <c r="AGK767" s="90"/>
      <c r="AGL767" s="90"/>
      <c r="AGM767" s="90"/>
      <c r="AGN767" s="90"/>
      <c r="AGO767" s="90"/>
      <c r="AGP767" s="90"/>
      <c r="AGQ767" s="90"/>
      <c r="AGR767" s="90"/>
      <c r="AGS767" s="90"/>
      <c r="AGT767" s="90"/>
      <c r="AGU767" s="90"/>
      <c r="AGV767" s="90"/>
      <c r="AGW767" s="90"/>
      <c r="AGX767" s="90"/>
      <c r="AGY767" s="90"/>
      <c r="AGZ767" s="90"/>
      <c r="AHA767" s="90"/>
      <c r="AHB767" s="90"/>
      <c r="AHC767" s="90"/>
      <c r="AHD767" s="90"/>
      <c r="AHE767" s="90"/>
      <c r="AHF767" s="90"/>
      <c r="AHG767" s="90"/>
      <c r="AHH767" s="90"/>
      <c r="AHI767" s="90"/>
      <c r="AHJ767" s="90"/>
      <c r="AHK767" s="90"/>
      <c r="AHL767" s="90"/>
      <c r="AHM767" s="90"/>
      <c r="AHN767" s="90"/>
      <c r="AHO767" s="90"/>
      <c r="AHP767" s="90"/>
      <c r="AHQ767" s="90"/>
      <c r="AHR767" s="90"/>
      <c r="AHS767" s="90"/>
      <c r="AHT767" s="90"/>
      <c r="AHU767" s="90"/>
      <c r="AHV767" s="90"/>
      <c r="AHW767" s="90"/>
      <c r="AHX767" s="90"/>
      <c r="AHY767" s="90"/>
      <c r="AHZ767" s="90"/>
      <c r="AIA767" s="90"/>
      <c r="AIB767" s="90"/>
      <c r="AIC767" s="90"/>
      <c r="AID767" s="90"/>
      <c r="AIE767" s="90"/>
      <c r="AIF767" s="90"/>
      <c r="AIG767" s="90"/>
      <c r="AIH767" s="90"/>
      <c r="AII767" s="90"/>
      <c r="AIJ767" s="90"/>
      <c r="AIK767" s="90"/>
      <c r="AIL767" s="90"/>
      <c r="AIM767" s="90"/>
      <c r="AIN767" s="90"/>
      <c r="AIO767" s="90"/>
      <c r="AIP767" s="90"/>
      <c r="AIQ767" s="90"/>
      <c r="AIR767" s="90"/>
      <c r="AIS767" s="90"/>
      <c r="AIT767" s="90"/>
      <c r="AIU767" s="90"/>
      <c r="AIV767" s="90"/>
      <c r="AIW767" s="90"/>
      <c r="AIX767" s="90"/>
      <c r="AIY767" s="90"/>
      <c r="AIZ767" s="90"/>
      <c r="AJA767" s="90"/>
      <c r="AJB767" s="90"/>
      <c r="AJC767" s="90"/>
      <c r="AJD767" s="90"/>
      <c r="AJE767" s="90"/>
      <c r="AJF767" s="90"/>
      <c r="AJG767" s="90"/>
      <c r="AJH767" s="90"/>
      <c r="AJI767" s="90"/>
      <c r="AJJ767" s="90"/>
      <c r="AJK767" s="90"/>
      <c r="AJL767" s="90"/>
      <c r="AJM767" s="90"/>
      <c r="AJN767" s="90"/>
      <c r="AJO767" s="90"/>
      <c r="AJP767" s="90"/>
      <c r="AJQ767" s="90"/>
      <c r="AJR767" s="90"/>
      <c r="AJS767" s="90"/>
      <c r="AJT767" s="90"/>
      <c r="AJU767" s="90"/>
      <c r="AJV767" s="90"/>
      <c r="AJW767" s="90"/>
      <c r="AJX767" s="90"/>
      <c r="AJY767" s="90"/>
      <c r="AJZ767" s="90"/>
      <c r="AKA767" s="90"/>
      <c r="AKB767" s="90"/>
      <c r="AKC767" s="90"/>
      <c r="AKD767" s="90"/>
      <c r="AKE767" s="90"/>
      <c r="AKF767" s="90"/>
      <c r="AKG767" s="90"/>
      <c r="AKH767" s="90"/>
      <c r="AKI767" s="90"/>
      <c r="AKJ767" s="90"/>
      <c r="AKK767" s="90"/>
      <c r="AKL767" s="90"/>
      <c r="AKM767" s="90"/>
      <c r="AKN767" s="90"/>
      <c r="AKO767" s="90"/>
      <c r="AKP767" s="90"/>
      <c r="AKQ767" s="90"/>
      <c r="AKR767" s="90"/>
      <c r="AKS767" s="90"/>
      <c r="AKT767" s="90"/>
      <c r="AKU767" s="90"/>
      <c r="AKV767" s="90"/>
      <c r="AKW767" s="90"/>
      <c r="AKX767" s="90"/>
      <c r="AKY767" s="90"/>
      <c r="AKZ767" s="90"/>
      <c r="ALA767" s="90"/>
      <c r="ALB767" s="90"/>
      <c r="ALC767" s="90"/>
      <c r="ALD767" s="90"/>
      <c r="ALE767" s="90"/>
      <c r="ALF767" s="90"/>
      <c r="ALG767" s="90"/>
      <c r="ALH767" s="90"/>
      <c r="ALI767" s="90"/>
      <c r="ALJ767" s="90"/>
      <c r="ALK767" s="90"/>
      <c r="ALL767" s="90"/>
      <c r="ALM767" s="90"/>
      <c r="ALN767" s="90"/>
      <c r="ALO767" s="90"/>
      <c r="ALP767" s="90"/>
      <c r="ALQ767" s="90"/>
      <c r="ALR767" s="90"/>
      <c r="ALS767" s="90"/>
      <c r="ALT767" s="90"/>
      <c r="ALU767" s="90"/>
      <c r="ALV767" s="90"/>
      <c r="ALW767" s="90"/>
      <c r="ALX767" s="90"/>
      <c r="ALY767" s="90"/>
      <c r="ALZ767" s="90"/>
      <c r="AMA767" s="90"/>
      <c r="AMB767" s="90"/>
      <c r="AMC767" s="90"/>
      <c r="AMD767" s="90"/>
      <c r="AME767" s="90"/>
      <c r="AMF767" s="90"/>
      <c r="AMG767" s="90"/>
      <c r="AMH767" s="90"/>
    </row>
    <row r="768" spans="1:1022" ht="74.099999999999994" customHeight="1">
      <c r="A768" s="536"/>
      <c r="B768" s="530"/>
      <c r="C768" s="367"/>
      <c r="D768" s="530"/>
      <c r="E768" s="530"/>
      <c r="F768" s="427"/>
      <c r="G768" s="530"/>
      <c r="H768" s="537"/>
      <c r="I768" s="538"/>
      <c r="J768" s="210" t="s">
        <v>735</v>
      </c>
      <c r="K768" s="213"/>
      <c r="L768" s="538"/>
      <c r="M768" s="538"/>
      <c r="N768" s="540"/>
      <c r="O768" s="369"/>
      <c r="P768" s="391"/>
      <c r="Q768" s="385"/>
      <c r="R768" s="393"/>
      <c r="S768" s="394"/>
      <c r="T768" s="385"/>
      <c r="U768" s="404"/>
      <c r="V768" s="216" t="s">
        <v>112</v>
      </c>
      <c r="W768" s="116"/>
      <c r="X768" s="117"/>
      <c r="Y768" s="117"/>
      <c r="Z768" s="116"/>
      <c r="AA768" s="120" t="str">
        <f t="shared" si="1031"/>
        <v/>
      </c>
      <c r="AB768" s="121"/>
      <c r="AC768" s="121"/>
      <c r="AD768" s="122" t="str">
        <f t="shared" si="1026"/>
        <v/>
      </c>
      <c r="AE768" s="121"/>
      <c r="AF768" s="121"/>
      <c r="AG768" s="121"/>
      <c r="AH768" s="123" t="str">
        <f>IFERROR(IF(AND(AA767="Probabilidad",AA768="Probabilidad"),(AI767-(+AI767*AD768)),IF(AND(AA768="Probabilidad",AA767="Impacto"),(AI767-(+AI767*AD768)),IF(AA768="Impacto",AI767,""))),"")</f>
        <v/>
      </c>
      <c r="AI768" s="122" t="str">
        <f t="shared" si="1027"/>
        <v/>
      </c>
      <c r="AJ768" s="387"/>
      <c r="AK768" s="542"/>
      <c r="AL768" s="214" t="str">
        <f t="shared" si="989"/>
        <v/>
      </c>
      <c r="AM768" s="543"/>
      <c r="AN768" s="544"/>
      <c r="AO768" s="541"/>
      <c r="AP768" s="367"/>
      <c r="AQ768" s="215" t="s">
        <v>118</v>
      </c>
      <c r="AR768" s="119"/>
      <c r="AS768" s="135"/>
      <c r="AT768" s="126"/>
      <c r="AU768" s="127"/>
      <c r="AV768" s="371"/>
      <c r="AW768" s="216" t="s">
        <v>112</v>
      </c>
      <c r="AX768" s="128"/>
      <c r="AY768" s="129"/>
      <c r="AZ768" s="130"/>
      <c r="BA768" s="217" t="s">
        <v>118</v>
      </c>
      <c r="BB768" s="128"/>
      <c r="BC768" s="128"/>
      <c r="BD768" s="128"/>
      <c r="BE768" s="373"/>
      <c r="BF768" s="374"/>
      <c r="BG768" s="374"/>
      <c r="BH768" s="131"/>
    </row>
    <row r="769" spans="1:1022" ht="45" customHeight="1">
      <c r="A769" s="536"/>
      <c r="B769" s="530"/>
      <c r="C769" s="367"/>
      <c r="D769" s="530"/>
      <c r="E769" s="530"/>
      <c r="F769" s="427"/>
      <c r="G769" s="530"/>
      <c r="H769" s="537"/>
      <c r="I769" s="538"/>
      <c r="J769" s="210" t="s">
        <v>741</v>
      </c>
      <c r="K769" s="213"/>
      <c r="L769" s="538"/>
      <c r="M769" s="538"/>
      <c r="N769" s="540"/>
      <c r="O769" s="369"/>
      <c r="P769" s="391"/>
      <c r="Q769" s="385"/>
      <c r="R769" s="393"/>
      <c r="S769" s="394"/>
      <c r="T769" s="385"/>
      <c r="U769" s="404"/>
      <c r="V769" s="216" t="s">
        <v>124</v>
      </c>
      <c r="W769" s="116"/>
      <c r="X769" s="117"/>
      <c r="Y769" s="117"/>
      <c r="Z769" s="116"/>
      <c r="AA769" s="120" t="str">
        <f t="shared" si="1031"/>
        <v/>
      </c>
      <c r="AB769" s="121"/>
      <c r="AC769" s="121"/>
      <c r="AD769" s="122" t="str">
        <f t="shared" si="1026"/>
        <v/>
      </c>
      <c r="AE769" s="121"/>
      <c r="AF769" s="121"/>
      <c r="AG769" s="121"/>
      <c r="AH769" s="123" t="str">
        <f t="shared" ref="AH769:AH773" si="1055">IFERROR(IF(AND(AA768="Probabilidad",AA769="Probabilidad"),(AI768-(+AI768*AD769)),IF(AND(AA769="Probabilidad",AA768="Impacto"),(AI768-(+AI768*AD769)),IF(AA769="Impacto",AI768,""))),"")</f>
        <v/>
      </c>
      <c r="AI769" s="122" t="str">
        <f t="shared" si="1027"/>
        <v/>
      </c>
      <c r="AJ769" s="387"/>
      <c r="AK769" s="542"/>
      <c r="AL769" s="214" t="str">
        <f t="shared" si="989"/>
        <v/>
      </c>
      <c r="AM769" s="543"/>
      <c r="AN769" s="544"/>
      <c r="AO769" s="541"/>
      <c r="AP769" s="367"/>
      <c r="AQ769" s="215" t="s">
        <v>128</v>
      </c>
      <c r="AR769" s="119"/>
      <c r="AS769" s="135"/>
      <c r="AT769" s="126"/>
      <c r="AU769" s="127"/>
      <c r="AV769" s="371"/>
      <c r="AW769" s="216" t="s">
        <v>124</v>
      </c>
      <c r="AX769" s="128"/>
      <c r="AY769" s="129"/>
      <c r="AZ769" s="130"/>
      <c r="BA769" s="217" t="s">
        <v>128</v>
      </c>
      <c r="BB769" s="128"/>
      <c r="BC769" s="128"/>
      <c r="BD769" s="128"/>
      <c r="BE769" s="373"/>
      <c r="BF769" s="374"/>
      <c r="BG769" s="374"/>
      <c r="BH769" s="131"/>
    </row>
    <row r="770" spans="1:1022" ht="30" customHeight="1">
      <c r="A770" s="536"/>
      <c r="B770" s="530"/>
      <c r="C770" s="367"/>
      <c r="D770" s="530"/>
      <c r="E770" s="530"/>
      <c r="F770" s="427"/>
      <c r="G770" s="530"/>
      <c r="H770" s="537"/>
      <c r="I770" s="538"/>
      <c r="J770" s="210" t="s">
        <v>749</v>
      </c>
      <c r="K770" s="213"/>
      <c r="L770" s="538"/>
      <c r="M770" s="538"/>
      <c r="N770" s="540"/>
      <c r="O770" s="369"/>
      <c r="P770" s="391"/>
      <c r="Q770" s="385"/>
      <c r="R770" s="393"/>
      <c r="S770" s="394"/>
      <c r="T770" s="385"/>
      <c r="U770" s="404"/>
      <c r="V770" s="216" t="s">
        <v>131</v>
      </c>
      <c r="W770" s="116"/>
      <c r="X770" s="117"/>
      <c r="Y770" s="117"/>
      <c r="Z770" s="116"/>
      <c r="AA770" s="120" t="str">
        <f t="shared" si="1031"/>
        <v/>
      </c>
      <c r="AB770" s="121"/>
      <c r="AC770" s="121"/>
      <c r="AD770" s="122" t="str">
        <f t="shared" si="1026"/>
        <v/>
      </c>
      <c r="AE770" s="121"/>
      <c r="AF770" s="121"/>
      <c r="AG770" s="121"/>
      <c r="AH770" s="123" t="str">
        <f t="shared" si="1055"/>
        <v/>
      </c>
      <c r="AI770" s="122" t="str">
        <f t="shared" si="1027"/>
        <v/>
      </c>
      <c r="AJ770" s="387"/>
      <c r="AK770" s="542"/>
      <c r="AL770" s="214" t="str">
        <f t="shared" si="989"/>
        <v/>
      </c>
      <c r="AM770" s="543"/>
      <c r="AN770" s="544"/>
      <c r="AO770" s="541"/>
      <c r="AP770" s="367"/>
      <c r="AQ770" s="215" t="s">
        <v>136</v>
      </c>
      <c r="AR770" s="119"/>
      <c r="AS770" s="135"/>
      <c r="AT770" s="126"/>
      <c r="AU770" s="127"/>
      <c r="AV770" s="371"/>
      <c r="AW770" s="216" t="s">
        <v>131</v>
      </c>
      <c r="AX770" s="128"/>
      <c r="AY770" s="129"/>
      <c r="AZ770" s="130"/>
      <c r="BA770" s="217" t="s">
        <v>136</v>
      </c>
      <c r="BB770" s="128"/>
      <c r="BC770" s="128"/>
      <c r="BD770" s="128"/>
      <c r="BE770" s="373"/>
      <c r="BF770" s="374"/>
      <c r="BG770" s="374"/>
      <c r="BH770" s="131"/>
    </row>
    <row r="771" spans="1:1022" ht="18.95" customHeight="1">
      <c r="A771" s="536"/>
      <c r="B771" s="530"/>
      <c r="C771" s="367"/>
      <c r="D771" s="530"/>
      <c r="E771" s="530"/>
      <c r="F771" s="427"/>
      <c r="G771" s="530"/>
      <c r="H771" s="537"/>
      <c r="I771" s="538"/>
      <c r="J771" s="210" t="s">
        <v>756</v>
      </c>
      <c r="K771" s="213"/>
      <c r="L771" s="538"/>
      <c r="M771" s="538"/>
      <c r="N771" s="540"/>
      <c r="O771" s="369"/>
      <c r="P771" s="391"/>
      <c r="Q771" s="385"/>
      <c r="R771" s="393"/>
      <c r="S771" s="394"/>
      <c r="T771" s="385"/>
      <c r="U771" s="404"/>
      <c r="V771" s="216" t="s">
        <v>139</v>
      </c>
      <c r="W771" s="116"/>
      <c r="X771" s="117"/>
      <c r="Y771" s="117"/>
      <c r="Z771" s="116"/>
      <c r="AA771" s="120" t="str">
        <f t="shared" si="1031"/>
        <v/>
      </c>
      <c r="AB771" s="121"/>
      <c r="AC771" s="121"/>
      <c r="AD771" s="122" t="str">
        <f t="shared" si="1026"/>
        <v/>
      </c>
      <c r="AE771" s="121"/>
      <c r="AF771" s="121"/>
      <c r="AG771" s="121"/>
      <c r="AH771" s="123" t="str">
        <f t="shared" si="1055"/>
        <v/>
      </c>
      <c r="AI771" s="122" t="str">
        <f t="shared" si="1027"/>
        <v/>
      </c>
      <c r="AJ771" s="387"/>
      <c r="AK771" s="542"/>
      <c r="AL771" s="214" t="str">
        <f t="shared" si="989"/>
        <v/>
      </c>
      <c r="AM771" s="543"/>
      <c r="AN771" s="544"/>
      <c r="AO771" s="541"/>
      <c r="AP771" s="367"/>
      <c r="AQ771" s="215" t="s">
        <v>145</v>
      </c>
      <c r="AR771" s="119"/>
      <c r="AS771" s="135"/>
      <c r="AT771" s="218"/>
      <c r="AU771" s="219"/>
      <c r="AV771" s="371"/>
      <c r="AW771" s="216" t="s">
        <v>139</v>
      </c>
      <c r="AX771" s="128"/>
      <c r="AY771" s="129"/>
      <c r="AZ771" s="130"/>
      <c r="BA771" s="217" t="s">
        <v>145</v>
      </c>
      <c r="BB771" s="128"/>
      <c r="BC771" s="128"/>
      <c r="BD771" s="128"/>
      <c r="BE771" s="373"/>
      <c r="BF771" s="374"/>
      <c r="BG771" s="374"/>
      <c r="BH771" s="131"/>
    </row>
    <row r="772" spans="1:1022" ht="18.95" customHeight="1">
      <c r="A772" s="536"/>
      <c r="B772" s="530"/>
      <c r="C772" s="367"/>
      <c r="D772" s="530"/>
      <c r="E772" s="530"/>
      <c r="F772" s="427"/>
      <c r="G772" s="530"/>
      <c r="H772" s="537"/>
      <c r="I772" s="538"/>
      <c r="J772" s="210" t="s">
        <v>757</v>
      </c>
      <c r="K772" s="213"/>
      <c r="L772" s="538"/>
      <c r="M772" s="538"/>
      <c r="N772" s="540"/>
      <c r="O772" s="369"/>
      <c r="P772" s="391"/>
      <c r="Q772" s="385"/>
      <c r="R772" s="393"/>
      <c r="S772" s="394"/>
      <c r="T772" s="385"/>
      <c r="U772" s="404"/>
      <c r="V772" s="216" t="s">
        <v>150</v>
      </c>
      <c r="W772" s="116"/>
      <c r="X772" s="117"/>
      <c r="Y772" s="117"/>
      <c r="Z772" s="116"/>
      <c r="AA772" s="120" t="str">
        <f t="shared" si="1031"/>
        <v/>
      </c>
      <c r="AB772" s="121"/>
      <c r="AC772" s="121"/>
      <c r="AD772" s="122" t="str">
        <f t="shared" si="1026"/>
        <v/>
      </c>
      <c r="AE772" s="121"/>
      <c r="AF772" s="121"/>
      <c r="AG772" s="121"/>
      <c r="AH772" s="123" t="str">
        <f t="shared" si="1055"/>
        <v/>
      </c>
      <c r="AI772" s="122" t="str">
        <f t="shared" si="1027"/>
        <v/>
      </c>
      <c r="AJ772" s="387"/>
      <c r="AK772" s="542"/>
      <c r="AL772" s="214" t="str">
        <f t="shared" si="989"/>
        <v/>
      </c>
      <c r="AM772" s="543"/>
      <c r="AN772" s="544"/>
      <c r="AO772" s="541"/>
      <c r="AP772" s="367"/>
      <c r="AQ772" s="215" t="s">
        <v>155</v>
      </c>
      <c r="AR772" s="119"/>
      <c r="AS772" s="135"/>
      <c r="AT772" s="218"/>
      <c r="AU772" s="219"/>
      <c r="AV772" s="371"/>
      <c r="AW772" s="216" t="s">
        <v>150</v>
      </c>
      <c r="AX772" s="128"/>
      <c r="AY772" s="129"/>
      <c r="AZ772" s="130"/>
      <c r="BA772" s="217" t="s">
        <v>155</v>
      </c>
      <c r="BB772" s="128"/>
      <c r="BC772" s="128"/>
      <c r="BD772" s="128"/>
      <c r="BE772" s="373"/>
      <c r="BF772" s="374"/>
      <c r="BG772" s="374"/>
      <c r="BH772" s="131"/>
    </row>
    <row r="773" spans="1:1022" ht="23.1" customHeight="1">
      <c r="A773" s="536"/>
      <c r="B773" s="530"/>
      <c r="C773" s="367"/>
      <c r="D773" s="530"/>
      <c r="E773" s="530"/>
      <c r="F773" s="427"/>
      <c r="G773" s="530"/>
      <c r="H773" s="537"/>
      <c r="I773" s="538"/>
      <c r="J773" s="210" t="s">
        <v>758</v>
      </c>
      <c r="K773" s="213"/>
      <c r="L773" s="538"/>
      <c r="M773" s="538"/>
      <c r="N773" s="540"/>
      <c r="O773" s="369"/>
      <c r="P773" s="392"/>
      <c r="Q773" s="385"/>
      <c r="R773" s="393"/>
      <c r="S773" s="394"/>
      <c r="T773" s="385"/>
      <c r="U773" s="405"/>
      <c r="V773" s="216" t="s">
        <v>161</v>
      </c>
      <c r="W773" s="116"/>
      <c r="X773" s="117"/>
      <c r="Y773" s="117"/>
      <c r="Z773" s="116"/>
      <c r="AA773" s="120" t="str">
        <f t="shared" si="1031"/>
        <v/>
      </c>
      <c r="AB773" s="121"/>
      <c r="AC773" s="121"/>
      <c r="AD773" s="122" t="str">
        <f t="shared" si="1026"/>
        <v/>
      </c>
      <c r="AE773" s="121"/>
      <c r="AF773" s="121"/>
      <c r="AG773" s="121"/>
      <c r="AH773" s="123" t="str">
        <f t="shared" si="1055"/>
        <v/>
      </c>
      <c r="AI773" s="122" t="str">
        <f t="shared" si="1027"/>
        <v/>
      </c>
      <c r="AJ773" s="387"/>
      <c r="AK773" s="542"/>
      <c r="AL773" s="214" t="str">
        <f t="shared" si="989"/>
        <v/>
      </c>
      <c r="AM773" s="543"/>
      <c r="AN773" s="544"/>
      <c r="AO773" s="541"/>
      <c r="AP773" s="367"/>
      <c r="AQ773" s="215" t="s">
        <v>162</v>
      </c>
      <c r="AR773" s="119"/>
      <c r="AS773" s="135"/>
      <c r="AT773" s="218"/>
      <c r="AU773" s="219"/>
      <c r="AV773" s="372"/>
      <c r="AW773" s="216" t="s">
        <v>161</v>
      </c>
      <c r="AX773" s="128"/>
      <c r="AY773" s="129"/>
      <c r="AZ773" s="130"/>
      <c r="BA773" s="217" t="s">
        <v>162</v>
      </c>
      <c r="BB773" s="128"/>
      <c r="BC773" s="128"/>
      <c r="BD773" s="128"/>
      <c r="BE773" s="373"/>
      <c r="BF773" s="374"/>
      <c r="BG773" s="374"/>
      <c r="BH773" s="131"/>
    </row>
    <row r="774" spans="1:1022" s="144" customFormat="1" ht="69.95" customHeight="1">
      <c r="A774" s="536"/>
      <c r="B774" s="530"/>
      <c r="C774" s="367"/>
      <c r="D774" s="530"/>
      <c r="E774" s="530"/>
      <c r="F774" s="427"/>
      <c r="G774" s="530"/>
      <c r="H774" s="537" t="str">
        <f>IF(B774="Seguridad_Información","Posibilidad de "&amp;C774&amp;"con "&amp;M774&amp;" "&amp;"por"&amp;" "&amp;I774&amp;" "&amp;"debido a"&amp;" "&amp;L774,"Posibilidad de"&amp;" "&amp;M774&amp;" "&amp;"por"&amp;" "&amp;I774&amp;" debido a"&amp;" "&amp;L774)</f>
        <v xml:space="preserve">Posibilidad de  por  debido a </v>
      </c>
      <c r="I774" s="538"/>
      <c r="J774" s="210" t="s">
        <v>717</v>
      </c>
      <c r="K774" s="213"/>
      <c r="L774" s="538"/>
      <c r="M774" s="538"/>
      <c r="N774" s="540"/>
      <c r="O774" s="369"/>
      <c r="P774" s="390" t="str">
        <f>IF(OR($O774=[3]Tabla_Probabilidad!$D$30,$O774=[3]Tabla_Probabilidad!$D$32,$O774=[3]Tabla_Probabilidad!$J$32),"Muy Baja",IF(OR($O774=[3]Tabla_Probabilidad!$E$30,$O774=[3]Tabla_Probabilidad!$E$32,$O774=[3]Tabla_Probabilidad!$K$32),"Baja",IF(OR($O774=[3]Tabla_Probabilidad!$F$30,$O774=[3]Tabla_Probabilidad!$F$32,$O774=[3]Tabla_Probabilidad!$L$32),"Media",IF(OR($O774=[3]Tabla_Probabilidad!$G$30,$O774=[3]Tabla_Probabilidad!$G$32,$O774=[3]Tabla_Probabilidad!$M$32),"Alta",IF(OR($O774=[3]Tabla_Probabilidad!$H$30,$O774=[3]Tabla_Probabilidad!$H$32,$O774=[3]Tabla_Probabilidad!$N$32),"Muy Alta","")))))</f>
        <v/>
      </c>
      <c r="Q774" s="385" t="str">
        <f t="shared" ref="Q774" si="1056">IF(P774="","",IF(P774="Muy Baja",0.2,IF(P774="Baja",0.4,IF(P774="Media",0.6,IF(P774="Alta",0.8,IF(P774="Muy Alta",1,))))))</f>
        <v/>
      </c>
      <c r="R774" s="393"/>
      <c r="S774" s="394" t="str">
        <f>IF(OR($R774=[3]Tabla_Impacto!$D$24,$R774=[3]Tabla_Impacto!$D$27,$R774=[3]Tabla_Impacto!$J$24,$R774=[3]Tabla_Impacto!$P$26,$R774=[3]Tabla_Impacto!$V$26,$R774=[3]Tabla_Impacto!$AB$26),"Leve",IF(OR($R774=[3]Tabla_Impacto!$E$24,$R774=[3]Tabla_Impacto!$E$27,$R774=[3]Tabla_Impacto!$K$24,$R774=[3]Tabla_Impacto!$Q$26,$R774=[3]Tabla_Impacto!$W$26,$R774=[3]Tabla_Impacto!$AC$26),"Menor",IF(OR($R774=[3]Tabla_Impacto!$F$24,$R774=[3]Tabla_Impacto!$F$27,$R774=[3]Tabla_Impacto!$L$24,$R774=[3]Tabla_Impacto!$R$26,$R774=[3]Tabla_Impacto!$X$26,$R774=[3]Tabla_Impacto!$AD$26),"Moderado",IF(OR($R774=[3]Tabla_Impacto!$G$24,$R774=[3]Tabla_Impacto!$G$27,$R774=[3]Tabla_Impacto!$M$24,$R774=[3]Tabla_Impacto!$S$26,$R774=[3]Tabla_Impacto!$Y$26,$R774=[3]Tabla_Impacto!$AE$26),"Mayor",IF(OR($R774=[3]Tabla_Impacto!$H$24,$R774=[3]Tabla_Impacto!$H$27,$R774=[3]Tabla_Impacto!$N$24,$R774=[3]Tabla_Impacto!$T$26,$R774=[3]Tabla_Impacto!$Z$26,$R774=[3]Tabla_Impacto!$AF$26),"Catastrófico","")))))</f>
        <v/>
      </c>
      <c r="T774" s="385" t="str">
        <f>IF(S774="","",IF(S774="Leve",0.2,IF(S774="Menor",0.4,IF(S774="Moderado",0.6,IF(S774="Mayor",0.8,IF(S774="Catastrófico",1,))))))</f>
        <v/>
      </c>
      <c r="U774" s="386" t="str">
        <f t="shared" ref="U774" si="1057">IF(OR(AND(P774="Muy Baja",S774="Leve"),AND(P774="Muy Baja",S774="Menor"),AND(P774="Baja",S774="Leve")),"Bajo",IF(OR(AND(P774="Muy baja",S774="Moderado"),AND(P774="Baja",S774="Menor"),AND(P774="Baja",S774="Moderado"),AND(P774="Media",S774="Leve"),AND(P774="Media",S774="Menor"),AND(P774="Media",S774="Moderado"),AND(P774="Alta",S774="Leve"),AND(P774="Alta",S774="Menor")),"Moderado",IF(OR(AND(P774="Muy Baja",S774="Mayor"),AND(P774="Baja",S774="Mayor"),AND(P774="Media",S774="Mayor"),AND(P774="Alta",S774="Moderado"),AND(P774="Alta",S774="Mayor"),AND(P774="Muy Alta",S774="Leve"),AND(P774="Muy Alta",S774="Menor"),AND(P774="Muy Alta",S774="Moderado"),AND(P774="Muy Alta",S774="Mayor")),"Alto",IF(OR(AND(P774="Muy Baja",S774="Catastrófico"),AND(P774="Baja",S774="Catastrófico"),AND(P774="Media",S774="Catastrófico"),AND(P774="Alta",S774="Catastrófico"),AND(P774="Muy Alta",S774="Catastrófico")),"Extremo",""))))</f>
        <v/>
      </c>
      <c r="V774" s="216" t="s">
        <v>91</v>
      </c>
      <c r="W774" s="116"/>
      <c r="X774" s="117"/>
      <c r="Y774" s="117"/>
      <c r="Z774" s="116"/>
      <c r="AA774" s="120" t="str">
        <f t="shared" si="1031"/>
        <v/>
      </c>
      <c r="AB774" s="121"/>
      <c r="AC774" s="121"/>
      <c r="AD774" s="122" t="str">
        <f t="shared" si="1026"/>
        <v/>
      </c>
      <c r="AE774" s="121"/>
      <c r="AF774" s="121"/>
      <c r="AG774" s="121"/>
      <c r="AH774" s="123" t="str">
        <f>IFERROR(IF(AA774="Probabilidad",(Q774-(+Q774*AD774)),IF(AA774="Impacto",Q774,"")),"")</f>
        <v/>
      </c>
      <c r="AI774" s="122" t="str">
        <f t="shared" si="1027"/>
        <v/>
      </c>
      <c r="AJ774" s="387" t="str">
        <f t="shared" ref="AJ774" si="1058">IFERROR(IF(AK774="","",IF(AK774&lt;=0.2,"Muy Baja",IF(AK774&lt;=0.4,"Baja",IF(AK774&lt;=0.6,"Media",IF(AK774&lt;=0.8,"Alta","Muy Alta"))))),"")</f>
        <v/>
      </c>
      <c r="AK774" s="542" t="str">
        <f t="shared" ref="AK774" si="1059">IFERROR(LOOKUP(MAX(AI774:AI780)+1,(AI774:AI780)),"")</f>
        <v/>
      </c>
      <c r="AL774" s="214" t="str">
        <f>IFERROR(IF(AA774="Impacto",(T774-(+T774*AD774)),IF(AA774="Probabilidad",T774,"")),"")</f>
        <v/>
      </c>
      <c r="AM774" s="543" t="str">
        <f t="shared" ref="AM774" si="1060">IFERROR(IF(AN774="","",IF(AN774&lt;=0.2,"Leve",IF(AN774&lt;=0.4,"Menor",IF(AN774&lt;=0.6,"Moderado",IF(AN774&lt;=0.8,"Mayor","Catastrófico"))))),"")</f>
        <v/>
      </c>
      <c r="AN774" s="544" t="str">
        <f t="shared" ref="AN774" si="1061">IFERROR(LOOKUP(MAX(AL774:AL780)+1,(AL774:AL780)),"")</f>
        <v/>
      </c>
      <c r="AO774" s="541" t="str">
        <f t="shared" ref="AO774" si="1062">IFERROR(IF(OR(AND(AJ774="Muy Baja",AM774="Leve"),AND(AJ774="Muy Baja",AM774="Menor"),AND(AJ774="Baja",AM774="Leve")),"Bajo",IF(OR(AND(AJ774="Muy baja",AM774="Moderado"),AND(AJ774="Baja",AM774="Menor"),AND(AJ774="Baja",AM774="Moderado"),AND(AJ774="Media",AM774="Leve"),AND(AJ774="Media",AM774="Menor"),AND(AJ774="Media",AM774="Moderado"),AND(AJ774="Alta",AM774="Leve"),AND(AJ774="Alta",AM774="Menor")),"Moderado",IF(OR(AND(AJ774="Muy Baja",AM774="Mayor"),AND(AJ774="Baja",AM774="Mayor"),AND(AJ774="Media",AM774="Mayor"),AND(AJ774="Alta",AM774="Moderado"),AND(AJ774="Alta",AM774="Mayor"),AND(AJ774="Muy Alta",AM774="Leve"),AND(AJ774="Muy Alta",AM774="Menor"),AND(AJ774="Muy Alta",AM774="Moderado"),AND(AJ774="Muy Alta",AM774="Mayor")),"Alto",IF(OR(AND(AJ774="Muy Baja",AM774="Catastrófico"),AND(AJ774="Baja",AM774="Catastrófico"),AND(AJ774="Media",AM774="Catastrófico"),AND(AJ774="Alta",AM774="Catastrófico"),AND(AJ774="Muy Alta",AM774="Catastrófico")),"Extremo","")))),"")</f>
        <v/>
      </c>
      <c r="AP774" s="367"/>
      <c r="AQ774" s="215" t="s">
        <v>105</v>
      </c>
      <c r="AR774" s="119"/>
      <c r="AS774" s="135"/>
      <c r="AT774" s="218"/>
      <c r="AU774" s="219"/>
      <c r="AV774" s="370"/>
      <c r="AW774" s="216" t="s">
        <v>91</v>
      </c>
      <c r="AX774" s="128"/>
      <c r="AY774" s="129"/>
      <c r="AZ774" s="130"/>
      <c r="BA774" s="217" t="s">
        <v>105</v>
      </c>
      <c r="BB774" s="128"/>
      <c r="BC774" s="128"/>
      <c r="BD774" s="128"/>
      <c r="BE774" s="373"/>
      <c r="BF774" s="374"/>
      <c r="BG774" s="374"/>
      <c r="BH774" s="131"/>
      <c r="BI774" s="90"/>
      <c r="BJ774" s="90"/>
      <c r="BK774" s="90"/>
      <c r="BL774" s="90"/>
      <c r="BM774" s="90"/>
      <c r="BN774" s="90"/>
      <c r="BO774" s="90"/>
      <c r="BP774" s="90"/>
      <c r="BQ774" s="90"/>
      <c r="BR774" s="90"/>
      <c r="BS774" s="90"/>
      <c r="BT774" s="90"/>
      <c r="BU774" s="90"/>
      <c r="BV774" s="90"/>
      <c r="BW774" s="90"/>
      <c r="BX774" s="90"/>
      <c r="BY774" s="90"/>
      <c r="BZ774" s="90"/>
      <c r="CA774" s="90"/>
      <c r="CB774" s="90"/>
      <c r="CC774" s="90"/>
      <c r="CD774" s="90"/>
      <c r="CE774" s="90"/>
      <c r="CF774" s="90"/>
      <c r="CG774" s="90"/>
      <c r="CH774" s="90"/>
      <c r="CI774" s="90"/>
      <c r="CJ774" s="90"/>
      <c r="CK774" s="90"/>
      <c r="CL774" s="90"/>
      <c r="CM774" s="90"/>
      <c r="CN774" s="90"/>
      <c r="CO774" s="90"/>
      <c r="CP774" s="90"/>
      <c r="CQ774" s="90"/>
      <c r="CR774" s="90"/>
      <c r="CS774" s="90"/>
      <c r="CT774" s="90"/>
      <c r="CU774" s="90"/>
      <c r="CV774" s="90"/>
      <c r="CW774" s="90"/>
      <c r="CX774" s="90"/>
      <c r="CY774" s="90"/>
      <c r="CZ774" s="90"/>
      <c r="DA774" s="90"/>
      <c r="DB774" s="90"/>
      <c r="DC774" s="90"/>
      <c r="DD774" s="90"/>
      <c r="DE774" s="90"/>
      <c r="DF774" s="90"/>
      <c r="DG774" s="90"/>
      <c r="DH774" s="90"/>
      <c r="DI774" s="90"/>
      <c r="DJ774" s="90"/>
      <c r="DK774" s="90"/>
      <c r="DL774" s="90"/>
      <c r="DM774" s="90"/>
      <c r="DN774" s="90"/>
      <c r="DO774" s="90"/>
      <c r="DP774" s="90"/>
      <c r="DQ774" s="90"/>
      <c r="DR774" s="90"/>
      <c r="DS774" s="90"/>
      <c r="DT774" s="90"/>
      <c r="DU774" s="90"/>
      <c r="DV774" s="90"/>
      <c r="DW774" s="90"/>
      <c r="DX774" s="90"/>
      <c r="DY774" s="90"/>
      <c r="DZ774" s="90"/>
      <c r="EA774" s="90"/>
      <c r="EB774" s="90"/>
      <c r="EC774" s="90"/>
      <c r="ED774" s="90"/>
      <c r="EE774" s="90"/>
      <c r="EF774" s="90"/>
      <c r="EG774" s="90"/>
      <c r="EH774" s="90"/>
      <c r="EI774" s="90"/>
      <c r="EJ774" s="90"/>
      <c r="EK774" s="90"/>
      <c r="EL774" s="90"/>
      <c r="EM774" s="90"/>
      <c r="EN774" s="90"/>
      <c r="EO774" s="90"/>
      <c r="EP774" s="90"/>
      <c r="EQ774" s="90"/>
      <c r="ER774" s="90"/>
      <c r="ES774" s="90"/>
      <c r="ET774" s="90"/>
      <c r="EU774" s="90"/>
      <c r="EV774" s="90"/>
      <c r="EW774" s="90"/>
      <c r="EX774" s="90"/>
      <c r="EY774" s="90"/>
      <c r="EZ774" s="90"/>
      <c r="FA774" s="90"/>
      <c r="FB774" s="90"/>
      <c r="FC774" s="90"/>
      <c r="FD774" s="90"/>
      <c r="FE774" s="90"/>
      <c r="FF774" s="90"/>
      <c r="FG774" s="90"/>
      <c r="FH774" s="90"/>
      <c r="FI774" s="90"/>
      <c r="FJ774" s="90"/>
      <c r="FK774" s="90"/>
      <c r="FL774" s="90"/>
      <c r="FM774" s="90"/>
      <c r="FN774" s="90"/>
      <c r="FO774" s="90"/>
      <c r="FP774" s="90"/>
      <c r="FQ774" s="90"/>
      <c r="FR774" s="90"/>
      <c r="FS774" s="90"/>
      <c r="FT774" s="90"/>
      <c r="FU774" s="90"/>
      <c r="FV774" s="90"/>
      <c r="FW774" s="90"/>
      <c r="FX774" s="90"/>
      <c r="FY774" s="90"/>
      <c r="FZ774" s="90"/>
      <c r="GA774" s="90"/>
      <c r="GB774" s="90"/>
      <c r="GC774" s="90"/>
      <c r="GD774" s="90"/>
      <c r="GE774" s="90"/>
      <c r="GF774" s="90"/>
      <c r="GG774" s="90"/>
      <c r="GH774" s="90"/>
      <c r="GI774" s="90"/>
      <c r="GJ774" s="90"/>
      <c r="GK774" s="90"/>
      <c r="GL774" s="90"/>
      <c r="GM774" s="90"/>
      <c r="GN774" s="90"/>
      <c r="GO774" s="90"/>
      <c r="GP774" s="90"/>
      <c r="GQ774" s="90"/>
      <c r="GR774" s="90"/>
      <c r="GS774" s="90"/>
      <c r="GT774" s="90"/>
      <c r="GU774" s="90"/>
      <c r="GV774" s="90"/>
      <c r="GW774" s="90"/>
      <c r="GX774" s="90"/>
      <c r="GY774" s="90"/>
      <c r="GZ774" s="90"/>
      <c r="HA774" s="90"/>
      <c r="HB774" s="90"/>
      <c r="HC774" s="90"/>
      <c r="HD774" s="90"/>
      <c r="HE774" s="90"/>
      <c r="HF774" s="90"/>
      <c r="HG774" s="90"/>
      <c r="HH774" s="90"/>
      <c r="HI774" s="90"/>
      <c r="HJ774" s="90"/>
      <c r="HK774" s="90"/>
      <c r="HL774" s="90"/>
      <c r="HM774" s="90"/>
      <c r="HN774" s="90"/>
      <c r="HO774" s="90"/>
      <c r="HP774" s="90"/>
      <c r="HQ774" s="90"/>
      <c r="HR774" s="90"/>
      <c r="HS774" s="90"/>
      <c r="HT774" s="90"/>
      <c r="HU774" s="90"/>
      <c r="HV774" s="90"/>
      <c r="HW774" s="90"/>
      <c r="HX774" s="90"/>
      <c r="HY774" s="90"/>
      <c r="HZ774" s="90"/>
      <c r="IA774" s="90"/>
      <c r="IB774" s="90"/>
      <c r="IC774" s="90"/>
      <c r="ID774" s="90"/>
      <c r="IE774" s="90"/>
      <c r="IF774" s="90"/>
      <c r="IG774" s="90"/>
      <c r="IH774" s="90"/>
      <c r="II774" s="90"/>
      <c r="IJ774" s="90"/>
      <c r="IK774" s="90"/>
      <c r="IL774" s="90"/>
      <c r="IM774" s="90"/>
      <c r="IN774" s="90"/>
      <c r="IO774" s="90"/>
      <c r="IP774" s="90"/>
      <c r="IQ774" s="90"/>
      <c r="IR774" s="90"/>
      <c r="IS774" s="90"/>
      <c r="IT774" s="90"/>
      <c r="IU774" s="90"/>
      <c r="IV774" s="90"/>
      <c r="IW774" s="90"/>
      <c r="IX774" s="90"/>
      <c r="IY774" s="90"/>
      <c r="IZ774" s="90"/>
      <c r="JA774" s="90"/>
      <c r="JB774" s="90"/>
      <c r="JC774" s="90"/>
      <c r="JD774" s="90"/>
      <c r="JE774" s="90"/>
      <c r="JF774" s="90"/>
      <c r="JG774" s="90"/>
      <c r="JH774" s="90"/>
      <c r="JI774" s="90"/>
      <c r="JJ774" s="90"/>
      <c r="JK774" s="90"/>
      <c r="JL774" s="90"/>
      <c r="JM774" s="90"/>
      <c r="JN774" s="90"/>
      <c r="JO774" s="90"/>
      <c r="JP774" s="90"/>
      <c r="JQ774" s="90"/>
      <c r="JR774" s="90"/>
      <c r="JS774" s="90"/>
      <c r="JT774" s="90"/>
      <c r="JU774" s="90"/>
      <c r="JV774" s="90"/>
      <c r="JW774" s="90"/>
      <c r="JX774" s="90"/>
      <c r="JY774" s="90"/>
      <c r="JZ774" s="90"/>
      <c r="KA774" s="90"/>
      <c r="KB774" s="90"/>
      <c r="KC774" s="90"/>
      <c r="KD774" s="90"/>
      <c r="KE774" s="90"/>
      <c r="KF774" s="90"/>
      <c r="KG774" s="90"/>
      <c r="KH774" s="90"/>
      <c r="KI774" s="90"/>
      <c r="KJ774" s="90"/>
      <c r="KK774" s="90"/>
      <c r="KL774" s="90"/>
      <c r="KM774" s="90"/>
      <c r="KN774" s="90"/>
      <c r="KO774" s="90"/>
      <c r="KP774" s="90"/>
      <c r="KQ774" s="90"/>
      <c r="KR774" s="90"/>
      <c r="KS774" s="90"/>
      <c r="KT774" s="90"/>
      <c r="KU774" s="90"/>
      <c r="KV774" s="90"/>
      <c r="KW774" s="90"/>
      <c r="KX774" s="90"/>
      <c r="KY774" s="90"/>
      <c r="KZ774" s="90"/>
      <c r="LA774" s="90"/>
      <c r="LB774" s="90"/>
      <c r="LC774" s="90"/>
      <c r="LD774" s="90"/>
      <c r="LE774" s="90"/>
      <c r="LF774" s="90"/>
      <c r="LG774" s="90"/>
      <c r="LH774" s="90"/>
      <c r="LI774" s="90"/>
      <c r="LJ774" s="90"/>
      <c r="LK774" s="90"/>
      <c r="LL774" s="90"/>
      <c r="LM774" s="90"/>
      <c r="LN774" s="90"/>
      <c r="LO774" s="90"/>
      <c r="LP774" s="90"/>
      <c r="LQ774" s="90"/>
      <c r="LR774" s="90"/>
      <c r="LS774" s="90"/>
      <c r="LT774" s="90"/>
      <c r="LU774" s="90"/>
      <c r="LV774" s="90"/>
      <c r="LW774" s="90"/>
      <c r="LX774" s="90"/>
      <c r="LY774" s="90"/>
      <c r="LZ774" s="90"/>
      <c r="MA774" s="90"/>
      <c r="MB774" s="90"/>
      <c r="MC774" s="90"/>
      <c r="MD774" s="90"/>
      <c r="ME774" s="90"/>
      <c r="MF774" s="90"/>
      <c r="MG774" s="90"/>
      <c r="MH774" s="90"/>
      <c r="MI774" s="90"/>
      <c r="MJ774" s="90"/>
      <c r="MK774" s="90"/>
      <c r="ML774" s="90"/>
      <c r="MM774" s="90"/>
      <c r="MN774" s="90"/>
      <c r="MO774" s="90"/>
      <c r="MP774" s="90"/>
      <c r="MQ774" s="90"/>
      <c r="MR774" s="90"/>
      <c r="MS774" s="90"/>
      <c r="MT774" s="90"/>
      <c r="MU774" s="90"/>
      <c r="MV774" s="90"/>
      <c r="MW774" s="90"/>
      <c r="MX774" s="90"/>
      <c r="MY774" s="90"/>
      <c r="MZ774" s="90"/>
      <c r="NA774" s="90"/>
      <c r="NB774" s="90"/>
      <c r="NC774" s="90"/>
      <c r="ND774" s="90"/>
      <c r="NE774" s="90"/>
      <c r="NF774" s="90"/>
      <c r="NG774" s="90"/>
      <c r="NH774" s="90"/>
      <c r="NI774" s="90"/>
      <c r="NJ774" s="90"/>
      <c r="NK774" s="90"/>
      <c r="NL774" s="90"/>
      <c r="NM774" s="90"/>
      <c r="NN774" s="90"/>
      <c r="NO774" s="90"/>
      <c r="NP774" s="90"/>
      <c r="NQ774" s="90"/>
      <c r="NR774" s="90"/>
      <c r="NS774" s="90"/>
      <c r="NT774" s="90"/>
      <c r="NU774" s="90"/>
      <c r="NV774" s="90"/>
      <c r="NW774" s="90"/>
      <c r="NX774" s="90"/>
      <c r="NY774" s="90"/>
      <c r="NZ774" s="90"/>
      <c r="OA774" s="90"/>
      <c r="OB774" s="90"/>
      <c r="OC774" s="90"/>
      <c r="OD774" s="90"/>
      <c r="OE774" s="90"/>
      <c r="OF774" s="90"/>
      <c r="OG774" s="90"/>
      <c r="OH774" s="90"/>
      <c r="OI774" s="90"/>
      <c r="OJ774" s="90"/>
      <c r="OK774" s="90"/>
      <c r="OL774" s="90"/>
      <c r="OM774" s="90"/>
      <c r="ON774" s="90"/>
      <c r="OO774" s="90"/>
      <c r="OP774" s="90"/>
      <c r="OQ774" s="90"/>
      <c r="OR774" s="90"/>
      <c r="OS774" s="90"/>
      <c r="OT774" s="90"/>
      <c r="OU774" s="90"/>
      <c r="OV774" s="90"/>
      <c r="OW774" s="90"/>
      <c r="OX774" s="90"/>
      <c r="OY774" s="90"/>
      <c r="OZ774" s="90"/>
      <c r="PA774" s="90"/>
      <c r="PB774" s="90"/>
      <c r="PC774" s="90"/>
      <c r="PD774" s="90"/>
      <c r="PE774" s="90"/>
      <c r="PF774" s="90"/>
      <c r="PG774" s="90"/>
      <c r="PH774" s="90"/>
      <c r="PI774" s="90"/>
      <c r="PJ774" s="90"/>
      <c r="PK774" s="90"/>
      <c r="PL774" s="90"/>
      <c r="PM774" s="90"/>
      <c r="PN774" s="90"/>
      <c r="PO774" s="90"/>
      <c r="PP774" s="90"/>
      <c r="PQ774" s="90"/>
      <c r="PR774" s="90"/>
      <c r="PS774" s="90"/>
      <c r="PT774" s="90"/>
      <c r="PU774" s="90"/>
      <c r="PV774" s="90"/>
      <c r="PW774" s="90"/>
      <c r="PX774" s="90"/>
      <c r="PY774" s="90"/>
      <c r="PZ774" s="90"/>
      <c r="QA774" s="90"/>
      <c r="QB774" s="90"/>
      <c r="QC774" s="90"/>
      <c r="QD774" s="90"/>
      <c r="QE774" s="90"/>
      <c r="QF774" s="90"/>
      <c r="QG774" s="90"/>
      <c r="QH774" s="90"/>
      <c r="QI774" s="90"/>
      <c r="QJ774" s="90"/>
      <c r="QK774" s="90"/>
      <c r="QL774" s="90"/>
      <c r="QM774" s="90"/>
      <c r="QN774" s="90"/>
      <c r="QO774" s="90"/>
      <c r="QP774" s="90"/>
      <c r="QQ774" s="90"/>
      <c r="QR774" s="90"/>
      <c r="QS774" s="90"/>
      <c r="QT774" s="90"/>
      <c r="QU774" s="90"/>
      <c r="QV774" s="90"/>
      <c r="QW774" s="90"/>
      <c r="QX774" s="90"/>
      <c r="QY774" s="90"/>
      <c r="QZ774" s="90"/>
      <c r="RA774" s="90"/>
      <c r="RB774" s="90"/>
      <c r="RC774" s="90"/>
      <c r="RD774" s="90"/>
      <c r="RE774" s="90"/>
      <c r="RF774" s="90"/>
      <c r="RG774" s="90"/>
      <c r="RH774" s="90"/>
      <c r="RI774" s="90"/>
      <c r="RJ774" s="90"/>
      <c r="RK774" s="90"/>
      <c r="RL774" s="90"/>
      <c r="RM774" s="90"/>
      <c r="RN774" s="90"/>
      <c r="RO774" s="90"/>
      <c r="RP774" s="90"/>
      <c r="RQ774" s="90"/>
      <c r="RR774" s="90"/>
      <c r="RS774" s="90"/>
      <c r="RT774" s="90"/>
      <c r="RU774" s="90"/>
      <c r="RV774" s="90"/>
      <c r="RW774" s="90"/>
      <c r="RX774" s="90"/>
      <c r="RY774" s="90"/>
      <c r="RZ774" s="90"/>
      <c r="SA774" s="90"/>
      <c r="SB774" s="90"/>
      <c r="SC774" s="90"/>
      <c r="SD774" s="90"/>
      <c r="SE774" s="90"/>
      <c r="SF774" s="90"/>
      <c r="SG774" s="90"/>
      <c r="SH774" s="90"/>
      <c r="SI774" s="90"/>
      <c r="SJ774" s="90"/>
      <c r="SK774" s="90"/>
      <c r="SL774" s="90"/>
      <c r="SM774" s="90"/>
      <c r="SN774" s="90"/>
      <c r="SO774" s="90"/>
      <c r="SP774" s="90"/>
      <c r="SQ774" s="90"/>
      <c r="SR774" s="90"/>
      <c r="SS774" s="90"/>
      <c r="ST774" s="90"/>
      <c r="SU774" s="90"/>
      <c r="SV774" s="90"/>
      <c r="SW774" s="90"/>
      <c r="SX774" s="90"/>
      <c r="SY774" s="90"/>
      <c r="SZ774" s="90"/>
      <c r="TA774" s="90"/>
      <c r="TB774" s="90"/>
      <c r="TC774" s="90"/>
      <c r="TD774" s="90"/>
      <c r="TE774" s="90"/>
      <c r="TF774" s="90"/>
      <c r="TG774" s="90"/>
      <c r="TH774" s="90"/>
      <c r="TI774" s="90"/>
      <c r="TJ774" s="90"/>
      <c r="TK774" s="90"/>
      <c r="TL774" s="90"/>
      <c r="TM774" s="90"/>
      <c r="TN774" s="90"/>
      <c r="TO774" s="90"/>
      <c r="TP774" s="90"/>
      <c r="TQ774" s="90"/>
      <c r="TR774" s="90"/>
      <c r="TS774" s="90"/>
      <c r="TT774" s="90"/>
      <c r="TU774" s="90"/>
      <c r="TV774" s="90"/>
      <c r="TW774" s="90"/>
      <c r="TX774" s="90"/>
      <c r="TY774" s="90"/>
      <c r="TZ774" s="90"/>
      <c r="UA774" s="90"/>
      <c r="UB774" s="90"/>
      <c r="UC774" s="90"/>
      <c r="UD774" s="90"/>
      <c r="UE774" s="90"/>
      <c r="UF774" s="90"/>
      <c r="UG774" s="90"/>
      <c r="UH774" s="90"/>
      <c r="UI774" s="90"/>
      <c r="UJ774" s="90"/>
      <c r="UK774" s="90"/>
      <c r="UL774" s="90"/>
      <c r="UM774" s="90"/>
      <c r="UN774" s="90"/>
      <c r="UO774" s="90"/>
      <c r="UP774" s="90"/>
      <c r="UQ774" s="90"/>
      <c r="UR774" s="90"/>
      <c r="US774" s="90"/>
      <c r="UT774" s="90"/>
      <c r="UU774" s="90"/>
      <c r="UV774" s="90"/>
      <c r="UW774" s="90"/>
      <c r="UX774" s="90"/>
      <c r="UY774" s="90"/>
      <c r="UZ774" s="90"/>
      <c r="VA774" s="90"/>
      <c r="VB774" s="90"/>
      <c r="VC774" s="90"/>
      <c r="VD774" s="90"/>
      <c r="VE774" s="90"/>
      <c r="VF774" s="90"/>
      <c r="VG774" s="90"/>
      <c r="VH774" s="90"/>
      <c r="VI774" s="90"/>
      <c r="VJ774" s="90"/>
      <c r="VK774" s="90"/>
      <c r="VL774" s="90"/>
      <c r="VM774" s="90"/>
      <c r="VN774" s="90"/>
      <c r="VO774" s="90"/>
      <c r="VP774" s="90"/>
      <c r="VQ774" s="90"/>
      <c r="VR774" s="90"/>
      <c r="VS774" s="90"/>
      <c r="VT774" s="90"/>
      <c r="VU774" s="90"/>
      <c r="VV774" s="90"/>
      <c r="VW774" s="90"/>
      <c r="VX774" s="90"/>
      <c r="VY774" s="90"/>
      <c r="VZ774" s="90"/>
      <c r="WA774" s="90"/>
      <c r="WB774" s="90"/>
      <c r="WC774" s="90"/>
      <c r="WD774" s="90"/>
      <c r="WE774" s="90"/>
      <c r="WF774" s="90"/>
      <c r="WG774" s="90"/>
      <c r="WH774" s="90"/>
      <c r="WI774" s="90"/>
      <c r="WJ774" s="90"/>
      <c r="WK774" s="90"/>
      <c r="WL774" s="90"/>
      <c r="WM774" s="90"/>
      <c r="WN774" s="90"/>
      <c r="WO774" s="90"/>
      <c r="WP774" s="90"/>
      <c r="WQ774" s="90"/>
      <c r="WR774" s="90"/>
      <c r="WS774" s="90"/>
      <c r="WT774" s="90"/>
      <c r="WU774" s="90"/>
      <c r="WV774" s="90"/>
      <c r="WW774" s="90"/>
      <c r="WX774" s="90"/>
      <c r="WY774" s="90"/>
      <c r="WZ774" s="90"/>
      <c r="XA774" s="90"/>
      <c r="XB774" s="90"/>
      <c r="XC774" s="90"/>
      <c r="XD774" s="90"/>
      <c r="XE774" s="90"/>
      <c r="XF774" s="90"/>
      <c r="XG774" s="90"/>
      <c r="XH774" s="90"/>
      <c r="XI774" s="90"/>
      <c r="XJ774" s="90"/>
      <c r="XK774" s="90"/>
      <c r="XL774" s="90"/>
      <c r="XM774" s="90"/>
      <c r="XN774" s="90"/>
      <c r="XO774" s="90"/>
      <c r="XP774" s="90"/>
      <c r="XQ774" s="90"/>
      <c r="XR774" s="90"/>
      <c r="XS774" s="90"/>
      <c r="XT774" s="90"/>
      <c r="XU774" s="90"/>
      <c r="XV774" s="90"/>
      <c r="XW774" s="90"/>
      <c r="XX774" s="90"/>
      <c r="XY774" s="90"/>
      <c r="XZ774" s="90"/>
      <c r="YA774" s="90"/>
      <c r="YB774" s="90"/>
      <c r="YC774" s="90"/>
      <c r="YD774" s="90"/>
      <c r="YE774" s="90"/>
      <c r="YF774" s="90"/>
      <c r="YG774" s="90"/>
      <c r="YH774" s="90"/>
      <c r="YI774" s="90"/>
      <c r="YJ774" s="90"/>
      <c r="YK774" s="90"/>
      <c r="YL774" s="90"/>
      <c r="YM774" s="90"/>
      <c r="YN774" s="90"/>
      <c r="YO774" s="90"/>
      <c r="YP774" s="90"/>
      <c r="YQ774" s="90"/>
      <c r="YR774" s="90"/>
      <c r="YS774" s="90"/>
      <c r="YT774" s="90"/>
      <c r="YU774" s="90"/>
      <c r="YV774" s="90"/>
      <c r="YW774" s="90"/>
      <c r="YX774" s="90"/>
      <c r="YY774" s="90"/>
      <c r="YZ774" s="90"/>
      <c r="ZA774" s="90"/>
      <c r="ZB774" s="90"/>
      <c r="ZC774" s="90"/>
      <c r="ZD774" s="90"/>
      <c r="ZE774" s="90"/>
      <c r="ZF774" s="90"/>
      <c r="ZG774" s="90"/>
      <c r="ZH774" s="90"/>
      <c r="ZI774" s="90"/>
      <c r="ZJ774" s="90"/>
      <c r="ZK774" s="90"/>
      <c r="ZL774" s="90"/>
      <c r="ZM774" s="90"/>
      <c r="ZN774" s="90"/>
      <c r="ZO774" s="90"/>
      <c r="ZP774" s="90"/>
      <c r="ZQ774" s="90"/>
      <c r="ZR774" s="90"/>
      <c r="ZS774" s="90"/>
      <c r="ZT774" s="90"/>
      <c r="ZU774" s="90"/>
      <c r="ZV774" s="90"/>
      <c r="ZW774" s="90"/>
      <c r="ZX774" s="90"/>
      <c r="ZY774" s="90"/>
      <c r="ZZ774" s="90"/>
      <c r="AAA774" s="90"/>
      <c r="AAB774" s="90"/>
      <c r="AAC774" s="90"/>
      <c r="AAD774" s="90"/>
      <c r="AAE774" s="90"/>
      <c r="AAF774" s="90"/>
      <c r="AAG774" s="90"/>
      <c r="AAH774" s="90"/>
      <c r="AAI774" s="90"/>
      <c r="AAJ774" s="90"/>
      <c r="AAK774" s="90"/>
      <c r="AAL774" s="90"/>
      <c r="AAM774" s="90"/>
      <c r="AAN774" s="90"/>
      <c r="AAO774" s="90"/>
      <c r="AAP774" s="90"/>
      <c r="AAQ774" s="90"/>
      <c r="AAR774" s="90"/>
      <c r="AAS774" s="90"/>
      <c r="AAT774" s="90"/>
      <c r="AAU774" s="90"/>
      <c r="AAV774" s="90"/>
      <c r="AAW774" s="90"/>
      <c r="AAX774" s="90"/>
      <c r="AAY774" s="90"/>
      <c r="AAZ774" s="90"/>
      <c r="ABA774" s="90"/>
      <c r="ABB774" s="90"/>
      <c r="ABC774" s="90"/>
      <c r="ABD774" s="90"/>
      <c r="ABE774" s="90"/>
      <c r="ABF774" s="90"/>
      <c r="ABG774" s="90"/>
      <c r="ABH774" s="90"/>
      <c r="ABI774" s="90"/>
      <c r="ABJ774" s="90"/>
      <c r="ABK774" s="90"/>
      <c r="ABL774" s="90"/>
      <c r="ABM774" s="90"/>
      <c r="ABN774" s="90"/>
      <c r="ABO774" s="90"/>
      <c r="ABP774" s="90"/>
      <c r="ABQ774" s="90"/>
      <c r="ABR774" s="90"/>
      <c r="ABS774" s="90"/>
      <c r="ABT774" s="90"/>
      <c r="ABU774" s="90"/>
      <c r="ABV774" s="90"/>
      <c r="ABW774" s="90"/>
      <c r="ABX774" s="90"/>
      <c r="ABY774" s="90"/>
      <c r="ABZ774" s="90"/>
      <c r="ACA774" s="90"/>
      <c r="ACB774" s="90"/>
      <c r="ACC774" s="90"/>
      <c r="ACD774" s="90"/>
      <c r="ACE774" s="90"/>
      <c r="ACF774" s="90"/>
      <c r="ACG774" s="90"/>
      <c r="ACH774" s="90"/>
      <c r="ACI774" s="90"/>
      <c r="ACJ774" s="90"/>
      <c r="ACK774" s="90"/>
      <c r="ACL774" s="90"/>
      <c r="ACM774" s="90"/>
      <c r="ACN774" s="90"/>
      <c r="ACO774" s="90"/>
      <c r="ACP774" s="90"/>
      <c r="ACQ774" s="90"/>
      <c r="ACR774" s="90"/>
      <c r="ACS774" s="90"/>
      <c r="ACT774" s="90"/>
      <c r="ACU774" s="90"/>
      <c r="ACV774" s="90"/>
      <c r="ACW774" s="90"/>
      <c r="ACX774" s="90"/>
      <c r="ACY774" s="90"/>
      <c r="ACZ774" s="90"/>
      <c r="ADA774" s="90"/>
      <c r="ADB774" s="90"/>
      <c r="ADC774" s="90"/>
      <c r="ADD774" s="90"/>
      <c r="ADE774" s="90"/>
      <c r="ADF774" s="90"/>
      <c r="ADG774" s="90"/>
      <c r="ADH774" s="90"/>
      <c r="ADI774" s="90"/>
      <c r="ADJ774" s="90"/>
      <c r="ADK774" s="90"/>
      <c r="ADL774" s="90"/>
      <c r="ADM774" s="90"/>
      <c r="ADN774" s="90"/>
      <c r="ADO774" s="90"/>
      <c r="ADP774" s="90"/>
      <c r="ADQ774" s="90"/>
      <c r="ADR774" s="90"/>
      <c r="ADS774" s="90"/>
      <c r="ADT774" s="90"/>
      <c r="ADU774" s="90"/>
      <c r="ADV774" s="90"/>
      <c r="ADW774" s="90"/>
      <c r="ADX774" s="90"/>
      <c r="ADY774" s="90"/>
      <c r="ADZ774" s="90"/>
      <c r="AEA774" s="90"/>
      <c r="AEB774" s="90"/>
      <c r="AEC774" s="90"/>
      <c r="AED774" s="90"/>
      <c r="AEE774" s="90"/>
      <c r="AEF774" s="90"/>
      <c r="AEG774" s="90"/>
      <c r="AEH774" s="90"/>
      <c r="AEI774" s="90"/>
      <c r="AEJ774" s="90"/>
      <c r="AEK774" s="90"/>
      <c r="AEL774" s="90"/>
      <c r="AEM774" s="90"/>
      <c r="AEN774" s="90"/>
      <c r="AEO774" s="90"/>
      <c r="AEP774" s="90"/>
      <c r="AEQ774" s="90"/>
      <c r="AER774" s="90"/>
      <c r="AES774" s="90"/>
      <c r="AET774" s="90"/>
      <c r="AEU774" s="90"/>
      <c r="AEV774" s="90"/>
      <c r="AEW774" s="90"/>
      <c r="AEX774" s="90"/>
      <c r="AEY774" s="90"/>
      <c r="AEZ774" s="90"/>
      <c r="AFA774" s="90"/>
      <c r="AFB774" s="90"/>
      <c r="AFC774" s="90"/>
      <c r="AFD774" s="90"/>
      <c r="AFE774" s="90"/>
      <c r="AFF774" s="90"/>
      <c r="AFG774" s="90"/>
      <c r="AFH774" s="90"/>
      <c r="AFI774" s="90"/>
      <c r="AFJ774" s="90"/>
      <c r="AFK774" s="90"/>
      <c r="AFL774" s="90"/>
      <c r="AFM774" s="90"/>
      <c r="AFN774" s="90"/>
      <c r="AFO774" s="90"/>
      <c r="AFP774" s="90"/>
      <c r="AFQ774" s="90"/>
      <c r="AFR774" s="90"/>
      <c r="AFS774" s="90"/>
      <c r="AFT774" s="90"/>
      <c r="AFU774" s="90"/>
      <c r="AFV774" s="90"/>
      <c r="AFW774" s="90"/>
      <c r="AFX774" s="90"/>
      <c r="AFY774" s="90"/>
      <c r="AFZ774" s="90"/>
      <c r="AGA774" s="90"/>
      <c r="AGB774" s="90"/>
      <c r="AGC774" s="90"/>
      <c r="AGD774" s="90"/>
      <c r="AGE774" s="90"/>
      <c r="AGF774" s="90"/>
      <c r="AGG774" s="90"/>
      <c r="AGH774" s="90"/>
      <c r="AGI774" s="90"/>
      <c r="AGJ774" s="90"/>
      <c r="AGK774" s="90"/>
      <c r="AGL774" s="90"/>
      <c r="AGM774" s="90"/>
      <c r="AGN774" s="90"/>
      <c r="AGO774" s="90"/>
      <c r="AGP774" s="90"/>
      <c r="AGQ774" s="90"/>
      <c r="AGR774" s="90"/>
      <c r="AGS774" s="90"/>
      <c r="AGT774" s="90"/>
      <c r="AGU774" s="90"/>
      <c r="AGV774" s="90"/>
      <c r="AGW774" s="90"/>
      <c r="AGX774" s="90"/>
      <c r="AGY774" s="90"/>
      <c r="AGZ774" s="90"/>
      <c r="AHA774" s="90"/>
      <c r="AHB774" s="90"/>
      <c r="AHC774" s="90"/>
      <c r="AHD774" s="90"/>
      <c r="AHE774" s="90"/>
      <c r="AHF774" s="90"/>
      <c r="AHG774" s="90"/>
      <c r="AHH774" s="90"/>
      <c r="AHI774" s="90"/>
      <c r="AHJ774" s="90"/>
      <c r="AHK774" s="90"/>
      <c r="AHL774" s="90"/>
      <c r="AHM774" s="90"/>
      <c r="AHN774" s="90"/>
      <c r="AHO774" s="90"/>
      <c r="AHP774" s="90"/>
      <c r="AHQ774" s="90"/>
      <c r="AHR774" s="90"/>
      <c r="AHS774" s="90"/>
      <c r="AHT774" s="90"/>
      <c r="AHU774" s="90"/>
      <c r="AHV774" s="90"/>
      <c r="AHW774" s="90"/>
      <c r="AHX774" s="90"/>
      <c r="AHY774" s="90"/>
      <c r="AHZ774" s="90"/>
      <c r="AIA774" s="90"/>
      <c r="AIB774" s="90"/>
      <c r="AIC774" s="90"/>
      <c r="AID774" s="90"/>
      <c r="AIE774" s="90"/>
      <c r="AIF774" s="90"/>
      <c r="AIG774" s="90"/>
      <c r="AIH774" s="90"/>
      <c r="AII774" s="90"/>
      <c r="AIJ774" s="90"/>
      <c r="AIK774" s="90"/>
      <c r="AIL774" s="90"/>
      <c r="AIM774" s="90"/>
      <c r="AIN774" s="90"/>
      <c r="AIO774" s="90"/>
      <c r="AIP774" s="90"/>
      <c r="AIQ774" s="90"/>
      <c r="AIR774" s="90"/>
      <c r="AIS774" s="90"/>
      <c r="AIT774" s="90"/>
      <c r="AIU774" s="90"/>
      <c r="AIV774" s="90"/>
      <c r="AIW774" s="90"/>
      <c r="AIX774" s="90"/>
      <c r="AIY774" s="90"/>
      <c r="AIZ774" s="90"/>
      <c r="AJA774" s="90"/>
      <c r="AJB774" s="90"/>
      <c r="AJC774" s="90"/>
      <c r="AJD774" s="90"/>
      <c r="AJE774" s="90"/>
      <c r="AJF774" s="90"/>
      <c r="AJG774" s="90"/>
      <c r="AJH774" s="90"/>
      <c r="AJI774" s="90"/>
      <c r="AJJ774" s="90"/>
      <c r="AJK774" s="90"/>
      <c r="AJL774" s="90"/>
      <c r="AJM774" s="90"/>
      <c r="AJN774" s="90"/>
      <c r="AJO774" s="90"/>
      <c r="AJP774" s="90"/>
      <c r="AJQ774" s="90"/>
      <c r="AJR774" s="90"/>
      <c r="AJS774" s="90"/>
      <c r="AJT774" s="90"/>
      <c r="AJU774" s="90"/>
      <c r="AJV774" s="90"/>
      <c r="AJW774" s="90"/>
      <c r="AJX774" s="90"/>
      <c r="AJY774" s="90"/>
      <c r="AJZ774" s="90"/>
      <c r="AKA774" s="90"/>
      <c r="AKB774" s="90"/>
      <c r="AKC774" s="90"/>
      <c r="AKD774" s="90"/>
      <c r="AKE774" s="90"/>
      <c r="AKF774" s="90"/>
      <c r="AKG774" s="90"/>
      <c r="AKH774" s="90"/>
      <c r="AKI774" s="90"/>
      <c r="AKJ774" s="90"/>
      <c r="AKK774" s="90"/>
      <c r="AKL774" s="90"/>
      <c r="AKM774" s="90"/>
      <c r="AKN774" s="90"/>
      <c r="AKO774" s="90"/>
      <c r="AKP774" s="90"/>
      <c r="AKQ774" s="90"/>
      <c r="AKR774" s="90"/>
      <c r="AKS774" s="90"/>
      <c r="AKT774" s="90"/>
      <c r="AKU774" s="90"/>
      <c r="AKV774" s="90"/>
      <c r="AKW774" s="90"/>
      <c r="AKX774" s="90"/>
      <c r="AKY774" s="90"/>
      <c r="AKZ774" s="90"/>
      <c r="ALA774" s="90"/>
      <c r="ALB774" s="90"/>
      <c r="ALC774" s="90"/>
      <c r="ALD774" s="90"/>
      <c r="ALE774" s="90"/>
      <c r="ALF774" s="90"/>
      <c r="ALG774" s="90"/>
      <c r="ALH774" s="90"/>
      <c r="ALI774" s="90"/>
      <c r="ALJ774" s="90"/>
      <c r="ALK774" s="90"/>
      <c r="ALL774" s="90"/>
      <c r="ALM774" s="90"/>
      <c r="ALN774" s="90"/>
      <c r="ALO774" s="90"/>
      <c r="ALP774" s="90"/>
      <c r="ALQ774" s="90"/>
      <c r="ALR774" s="90"/>
      <c r="ALS774" s="90"/>
      <c r="ALT774" s="90"/>
      <c r="ALU774" s="90"/>
      <c r="ALV774" s="90"/>
      <c r="ALW774" s="90"/>
      <c r="ALX774" s="90"/>
      <c r="ALY774" s="90"/>
      <c r="ALZ774" s="90"/>
      <c r="AMA774" s="90"/>
      <c r="AMB774" s="90"/>
      <c r="AMC774" s="90"/>
      <c r="AMD774" s="90"/>
      <c r="AME774" s="90"/>
      <c r="AMF774" s="90"/>
      <c r="AMG774" s="90"/>
      <c r="AMH774" s="90"/>
    </row>
    <row r="775" spans="1:1022" ht="74.099999999999994" customHeight="1">
      <c r="A775" s="536"/>
      <c r="B775" s="530"/>
      <c r="C775" s="367"/>
      <c r="D775" s="530"/>
      <c r="E775" s="530"/>
      <c r="F775" s="427"/>
      <c r="G775" s="530"/>
      <c r="H775" s="537"/>
      <c r="I775" s="538"/>
      <c r="J775" s="210" t="s">
        <v>735</v>
      </c>
      <c r="K775" s="213"/>
      <c r="L775" s="538"/>
      <c r="M775" s="538"/>
      <c r="N775" s="540"/>
      <c r="O775" s="369"/>
      <c r="P775" s="391"/>
      <c r="Q775" s="385"/>
      <c r="R775" s="393"/>
      <c r="S775" s="394"/>
      <c r="T775" s="385"/>
      <c r="U775" s="386"/>
      <c r="V775" s="216" t="s">
        <v>112</v>
      </c>
      <c r="W775" s="116"/>
      <c r="X775" s="117"/>
      <c r="Y775" s="117"/>
      <c r="Z775" s="116"/>
      <c r="AA775" s="120" t="str">
        <f t="shared" si="1031"/>
        <v/>
      </c>
      <c r="AB775" s="121"/>
      <c r="AC775" s="121"/>
      <c r="AD775" s="122" t="str">
        <f t="shared" si="1026"/>
        <v/>
      </c>
      <c r="AE775" s="121"/>
      <c r="AF775" s="121"/>
      <c r="AG775" s="121"/>
      <c r="AH775" s="123" t="str">
        <f>IFERROR(IF(AND(AA774="Probabilidad",AA775="Probabilidad"),(AI774-(+AI774*AD775)),IF(AND(AA775="Probabilidad",AA774="Impacto"),(AI774-(+AI774*AD775)),IF(AA775="Impacto",AI774,""))),"")</f>
        <v/>
      </c>
      <c r="AI775" s="122" t="str">
        <f t="shared" si="1027"/>
        <v/>
      </c>
      <c r="AJ775" s="387"/>
      <c r="AK775" s="542"/>
      <c r="AL775" s="214" t="str">
        <f t="shared" si="989"/>
        <v/>
      </c>
      <c r="AM775" s="543"/>
      <c r="AN775" s="544"/>
      <c r="AO775" s="541"/>
      <c r="AP775" s="367"/>
      <c r="AQ775" s="215" t="s">
        <v>118</v>
      </c>
      <c r="AR775" s="119"/>
      <c r="AS775" s="135"/>
      <c r="AT775" s="218"/>
      <c r="AU775" s="219"/>
      <c r="AV775" s="371"/>
      <c r="AW775" s="216" t="s">
        <v>112</v>
      </c>
      <c r="AX775" s="128"/>
      <c r="AY775" s="129"/>
      <c r="AZ775" s="130"/>
      <c r="BA775" s="217" t="s">
        <v>118</v>
      </c>
      <c r="BB775" s="128"/>
      <c r="BC775" s="128"/>
      <c r="BD775" s="128"/>
      <c r="BE775" s="373"/>
      <c r="BF775" s="374"/>
      <c r="BG775" s="374"/>
      <c r="BH775" s="131"/>
    </row>
    <row r="776" spans="1:1022" ht="45" customHeight="1">
      <c r="A776" s="536"/>
      <c r="B776" s="530"/>
      <c r="C776" s="367"/>
      <c r="D776" s="530"/>
      <c r="E776" s="530"/>
      <c r="F776" s="427"/>
      <c r="G776" s="530"/>
      <c r="H776" s="537"/>
      <c r="I776" s="538"/>
      <c r="J776" s="210" t="s">
        <v>741</v>
      </c>
      <c r="K776" s="213"/>
      <c r="L776" s="538"/>
      <c r="M776" s="538"/>
      <c r="N776" s="540"/>
      <c r="O776" s="369"/>
      <c r="P776" s="391"/>
      <c r="Q776" s="385"/>
      <c r="R776" s="393"/>
      <c r="S776" s="394"/>
      <c r="T776" s="385"/>
      <c r="U776" s="386"/>
      <c r="V776" s="216" t="s">
        <v>124</v>
      </c>
      <c r="W776" s="116"/>
      <c r="X776" s="117"/>
      <c r="Y776" s="117"/>
      <c r="Z776" s="116"/>
      <c r="AA776" s="120" t="str">
        <f t="shared" si="1031"/>
        <v/>
      </c>
      <c r="AB776" s="121"/>
      <c r="AC776" s="121"/>
      <c r="AD776" s="122" t="str">
        <f t="shared" si="1026"/>
        <v/>
      </c>
      <c r="AE776" s="121"/>
      <c r="AF776" s="121"/>
      <c r="AG776" s="121"/>
      <c r="AH776" s="123" t="str">
        <f t="shared" ref="AH776:AH780" si="1063">IFERROR(IF(AND(AA775="Probabilidad",AA776="Probabilidad"),(AI775-(+AI775*AD776)),IF(AND(AA776="Probabilidad",AA775="Impacto"),(AI775-(+AI775*AD776)),IF(AA776="Impacto",AI775,""))),"")</f>
        <v/>
      </c>
      <c r="AI776" s="122" t="str">
        <f t="shared" si="1027"/>
        <v/>
      </c>
      <c r="AJ776" s="387"/>
      <c r="AK776" s="542"/>
      <c r="AL776" s="214" t="str">
        <f t="shared" si="989"/>
        <v/>
      </c>
      <c r="AM776" s="543"/>
      <c r="AN776" s="544"/>
      <c r="AO776" s="541"/>
      <c r="AP776" s="367"/>
      <c r="AQ776" s="215" t="s">
        <v>128</v>
      </c>
      <c r="AR776" s="119"/>
      <c r="AS776" s="135"/>
      <c r="AT776" s="218"/>
      <c r="AU776" s="219"/>
      <c r="AV776" s="371"/>
      <c r="AW776" s="216" t="s">
        <v>124</v>
      </c>
      <c r="AX776" s="128"/>
      <c r="AY776" s="129"/>
      <c r="AZ776" s="130"/>
      <c r="BA776" s="217" t="s">
        <v>128</v>
      </c>
      <c r="BB776" s="128"/>
      <c r="BC776" s="128"/>
      <c r="BD776" s="128"/>
      <c r="BE776" s="373"/>
      <c r="BF776" s="374"/>
      <c r="BG776" s="374"/>
      <c r="BH776" s="131"/>
    </row>
    <row r="777" spans="1:1022" ht="30" customHeight="1">
      <c r="A777" s="536"/>
      <c r="B777" s="530"/>
      <c r="C777" s="367"/>
      <c r="D777" s="530"/>
      <c r="E777" s="530"/>
      <c r="F777" s="427"/>
      <c r="G777" s="530"/>
      <c r="H777" s="537"/>
      <c r="I777" s="538"/>
      <c r="J777" s="210" t="s">
        <v>749</v>
      </c>
      <c r="K777" s="213"/>
      <c r="L777" s="538"/>
      <c r="M777" s="538"/>
      <c r="N777" s="540"/>
      <c r="O777" s="369"/>
      <c r="P777" s="391"/>
      <c r="Q777" s="385"/>
      <c r="R777" s="393"/>
      <c r="S777" s="394"/>
      <c r="T777" s="385"/>
      <c r="U777" s="386"/>
      <c r="V777" s="216" t="s">
        <v>131</v>
      </c>
      <c r="W777" s="116"/>
      <c r="X777" s="117"/>
      <c r="Y777" s="117"/>
      <c r="Z777" s="116"/>
      <c r="AA777" s="120" t="str">
        <f t="shared" si="1031"/>
        <v/>
      </c>
      <c r="AB777" s="121"/>
      <c r="AC777" s="121"/>
      <c r="AD777" s="122" t="str">
        <f t="shared" si="1026"/>
        <v/>
      </c>
      <c r="AE777" s="121"/>
      <c r="AF777" s="121"/>
      <c r="AG777" s="121"/>
      <c r="AH777" s="123" t="str">
        <f t="shared" si="1063"/>
        <v/>
      </c>
      <c r="AI777" s="122" t="str">
        <f t="shared" si="1027"/>
        <v/>
      </c>
      <c r="AJ777" s="387"/>
      <c r="AK777" s="542"/>
      <c r="AL777" s="214" t="str">
        <f t="shared" si="989"/>
        <v/>
      </c>
      <c r="AM777" s="543"/>
      <c r="AN777" s="544"/>
      <c r="AO777" s="541"/>
      <c r="AP777" s="367"/>
      <c r="AQ777" s="215" t="s">
        <v>136</v>
      </c>
      <c r="AR777" s="119"/>
      <c r="AS777" s="135"/>
      <c r="AT777" s="218"/>
      <c r="AU777" s="219"/>
      <c r="AV777" s="371"/>
      <c r="AW777" s="216" t="s">
        <v>131</v>
      </c>
      <c r="AX777" s="128"/>
      <c r="AY777" s="129"/>
      <c r="AZ777" s="130"/>
      <c r="BA777" s="217" t="s">
        <v>136</v>
      </c>
      <c r="BB777" s="128"/>
      <c r="BC777" s="128"/>
      <c r="BD777" s="128"/>
      <c r="BE777" s="373"/>
      <c r="BF777" s="374"/>
      <c r="BG777" s="374"/>
      <c r="BH777" s="131"/>
    </row>
    <row r="778" spans="1:1022" ht="18.95" customHeight="1">
      <c r="A778" s="536"/>
      <c r="B778" s="530"/>
      <c r="C778" s="367"/>
      <c r="D778" s="530"/>
      <c r="E778" s="530"/>
      <c r="F778" s="427"/>
      <c r="G778" s="530"/>
      <c r="H778" s="537"/>
      <c r="I778" s="538"/>
      <c r="J778" s="210" t="s">
        <v>756</v>
      </c>
      <c r="K778" s="213"/>
      <c r="L778" s="538"/>
      <c r="M778" s="538"/>
      <c r="N778" s="540"/>
      <c r="O778" s="369"/>
      <c r="P778" s="391"/>
      <c r="Q778" s="385"/>
      <c r="R778" s="393"/>
      <c r="S778" s="394"/>
      <c r="T778" s="385"/>
      <c r="U778" s="386"/>
      <c r="V778" s="216" t="s">
        <v>139</v>
      </c>
      <c r="W778" s="116"/>
      <c r="X778" s="117"/>
      <c r="Y778" s="117"/>
      <c r="Z778" s="116"/>
      <c r="AA778" s="120" t="str">
        <f t="shared" si="1031"/>
        <v/>
      </c>
      <c r="AB778" s="121"/>
      <c r="AC778" s="121"/>
      <c r="AD778" s="122" t="str">
        <f t="shared" si="1026"/>
        <v/>
      </c>
      <c r="AE778" s="121"/>
      <c r="AF778" s="121"/>
      <c r="AG778" s="121"/>
      <c r="AH778" s="123" t="str">
        <f t="shared" si="1063"/>
        <v/>
      </c>
      <c r="AI778" s="122" t="str">
        <f t="shared" si="1027"/>
        <v/>
      </c>
      <c r="AJ778" s="387"/>
      <c r="AK778" s="542"/>
      <c r="AL778" s="214" t="str">
        <f t="shared" si="989"/>
        <v/>
      </c>
      <c r="AM778" s="543"/>
      <c r="AN778" s="544"/>
      <c r="AO778" s="541"/>
      <c r="AP778" s="367"/>
      <c r="AQ778" s="215" t="s">
        <v>145</v>
      </c>
      <c r="AR778" s="119"/>
      <c r="AS778" s="135"/>
      <c r="AT778" s="218"/>
      <c r="AU778" s="219"/>
      <c r="AV778" s="371"/>
      <c r="AW778" s="216" t="s">
        <v>139</v>
      </c>
      <c r="AX778" s="128"/>
      <c r="AY778" s="129"/>
      <c r="AZ778" s="130"/>
      <c r="BA778" s="217" t="s">
        <v>145</v>
      </c>
      <c r="BB778" s="128"/>
      <c r="BC778" s="128"/>
      <c r="BD778" s="128"/>
      <c r="BE778" s="373"/>
      <c r="BF778" s="374"/>
      <c r="BG778" s="374"/>
      <c r="BH778" s="131"/>
    </row>
    <row r="779" spans="1:1022" ht="18.95" customHeight="1">
      <c r="A779" s="536"/>
      <c r="B779" s="530"/>
      <c r="C779" s="367"/>
      <c r="D779" s="530"/>
      <c r="E779" s="530"/>
      <c r="F779" s="427"/>
      <c r="G779" s="530"/>
      <c r="H779" s="537"/>
      <c r="I779" s="538"/>
      <c r="J779" s="210" t="s">
        <v>757</v>
      </c>
      <c r="K779" s="213"/>
      <c r="L779" s="538"/>
      <c r="M779" s="538"/>
      <c r="N779" s="540"/>
      <c r="O779" s="369"/>
      <c r="P779" s="391"/>
      <c r="Q779" s="385"/>
      <c r="R779" s="393"/>
      <c r="S779" s="394"/>
      <c r="T779" s="385"/>
      <c r="U779" s="386"/>
      <c r="V779" s="216" t="s">
        <v>150</v>
      </c>
      <c r="W779" s="116"/>
      <c r="X779" s="117"/>
      <c r="Y779" s="117"/>
      <c r="Z779" s="116"/>
      <c r="AA779" s="120" t="str">
        <f t="shared" si="1031"/>
        <v/>
      </c>
      <c r="AB779" s="121"/>
      <c r="AC779" s="121"/>
      <c r="AD779" s="122" t="str">
        <f t="shared" si="1026"/>
        <v/>
      </c>
      <c r="AE779" s="121"/>
      <c r="AF779" s="121"/>
      <c r="AG779" s="121"/>
      <c r="AH779" s="123" t="str">
        <f t="shared" si="1063"/>
        <v/>
      </c>
      <c r="AI779" s="122" t="str">
        <f t="shared" si="1027"/>
        <v/>
      </c>
      <c r="AJ779" s="387"/>
      <c r="AK779" s="542"/>
      <c r="AL779" s="214" t="str">
        <f t="shared" si="989"/>
        <v/>
      </c>
      <c r="AM779" s="543"/>
      <c r="AN779" s="544"/>
      <c r="AO779" s="541"/>
      <c r="AP779" s="367"/>
      <c r="AQ779" s="215" t="s">
        <v>155</v>
      </c>
      <c r="AR779" s="119"/>
      <c r="AS779" s="135"/>
      <c r="AT779" s="218"/>
      <c r="AU779" s="219"/>
      <c r="AV779" s="371"/>
      <c r="AW779" s="216" t="s">
        <v>150</v>
      </c>
      <c r="AX779" s="128"/>
      <c r="AY779" s="129"/>
      <c r="AZ779" s="130"/>
      <c r="BA779" s="217" t="s">
        <v>155</v>
      </c>
      <c r="BB779" s="128"/>
      <c r="BC779" s="128"/>
      <c r="BD779" s="128"/>
      <c r="BE779" s="373"/>
      <c r="BF779" s="374"/>
      <c r="BG779" s="374"/>
      <c r="BH779" s="131"/>
    </row>
    <row r="780" spans="1:1022" ht="23.1" customHeight="1">
      <c r="A780" s="536"/>
      <c r="B780" s="530"/>
      <c r="C780" s="367"/>
      <c r="D780" s="530"/>
      <c r="E780" s="530"/>
      <c r="F780" s="427"/>
      <c r="G780" s="530"/>
      <c r="H780" s="537"/>
      <c r="I780" s="538"/>
      <c r="J780" s="210" t="s">
        <v>758</v>
      </c>
      <c r="K780" s="213"/>
      <c r="L780" s="538"/>
      <c r="M780" s="538"/>
      <c r="N780" s="540"/>
      <c r="O780" s="369"/>
      <c r="P780" s="392"/>
      <c r="Q780" s="385"/>
      <c r="R780" s="393"/>
      <c r="S780" s="394"/>
      <c r="T780" s="385"/>
      <c r="U780" s="386"/>
      <c r="V780" s="216" t="s">
        <v>161</v>
      </c>
      <c r="W780" s="116"/>
      <c r="X780" s="117"/>
      <c r="Y780" s="117"/>
      <c r="Z780" s="116"/>
      <c r="AA780" s="120" t="str">
        <f t="shared" si="1031"/>
        <v/>
      </c>
      <c r="AB780" s="121"/>
      <c r="AC780" s="121"/>
      <c r="AD780" s="122" t="str">
        <f t="shared" si="1026"/>
        <v/>
      </c>
      <c r="AE780" s="121"/>
      <c r="AF780" s="121"/>
      <c r="AG780" s="121"/>
      <c r="AH780" s="123" t="str">
        <f t="shared" si="1063"/>
        <v/>
      </c>
      <c r="AI780" s="122" t="str">
        <f t="shared" si="1027"/>
        <v/>
      </c>
      <c r="AJ780" s="387"/>
      <c r="AK780" s="542"/>
      <c r="AL780" s="214" t="str">
        <f t="shared" si="989"/>
        <v/>
      </c>
      <c r="AM780" s="543"/>
      <c r="AN780" s="544"/>
      <c r="AO780" s="541"/>
      <c r="AP780" s="367"/>
      <c r="AQ780" s="215" t="s">
        <v>162</v>
      </c>
      <c r="AR780" s="119"/>
      <c r="AS780" s="135"/>
      <c r="AT780" s="218"/>
      <c r="AU780" s="219"/>
      <c r="AV780" s="372"/>
      <c r="AW780" s="216" t="s">
        <v>161</v>
      </c>
      <c r="AX780" s="128"/>
      <c r="AY780" s="129"/>
      <c r="AZ780" s="130"/>
      <c r="BA780" s="217" t="s">
        <v>162</v>
      </c>
      <c r="BB780" s="128"/>
      <c r="BC780" s="128"/>
      <c r="BD780" s="128"/>
      <c r="BE780" s="373"/>
      <c r="BF780" s="374"/>
      <c r="BG780" s="374"/>
      <c r="BH780" s="131"/>
    </row>
    <row r="781" spans="1:1022" s="144" customFormat="1" ht="69.95" customHeight="1">
      <c r="A781" s="536"/>
      <c r="B781" s="530"/>
      <c r="C781" s="367"/>
      <c r="D781" s="530"/>
      <c r="E781" s="530"/>
      <c r="F781" s="427"/>
      <c r="G781" s="530"/>
      <c r="H781" s="537" t="str">
        <f>IF(B781="Seguridad_Información","Posibilidad de "&amp;C781&amp;"con "&amp;M781&amp;" "&amp;"por"&amp;" "&amp;I781&amp;" "&amp;"debido a"&amp;" "&amp;L781,"Posibilidad de"&amp;" "&amp;M781&amp;" "&amp;"por"&amp;" "&amp;I781&amp;" debido a"&amp;" "&amp;L781)</f>
        <v xml:space="preserve">Posibilidad de  por  debido a </v>
      </c>
      <c r="I781" s="538"/>
      <c r="J781" s="210" t="s">
        <v>717</v>
      </c>
      <c r="K781" s="213"/>
      <c r="L781" s="538"/>
      <c r="M781" s="538"/>
      <c r="N781" s="540"/>
      <c r="O781" s="369"/>
      <c r="P781" s="390" t="str">
        <f>IF(OR($O781=[3]Tabla_Probabilidad!$D$30,$O781=[3]Tabla_Probabilidad!$D$32,$O781=[3]Tabla_Probabilidad!$J$32),"Muy Baja",IF(OR($O781=[3]Tabla_Probabilidad!$E$30,$O781=[3]Tabla_Probabilidad!$E$32,$O781=[3]Tabla_Probabilidad!$K$32),"Baja",IF(OR($O781=[3]Tabla_Probabilidad!$F$30,$O781=[3]Tabla_Probabilidad!$F$32,$O781=[3]Tabla_Probabilidad!$L$32),"Media",IF(OR($O781=[3]Tabla_Probabilidad!$G$30,$O781=[3]Tabla_Probabilidad!$G$32,$O781=[3]Tabla_Probabilidad!$M$32),"Alta",IF(OR($O781=[3]Tabla_Probabilidad!$H$30,$O781=[3]Tabla_Probabilidad!$H$32,$O781=[3]Tabla_Probabilidad!$N$32),"Muy Alta","")))))</f>
        <v/>
      </c>
      <c r="Q781" s="385" t="str">
        <f t="shared" ref="Q781" si="1064">IF(P781="","",IF(P781="Muy Baja",0.2,IF(P781="Baja",0.4,IF(P781="Media",0.6,IF(P781="Alta",0.8,IF(P781="Muy Alta",1,))))))</f>
        <v/>
      </c>
      <c r="R781" s="393"/>
      <c r="S781" s="394" t="str">
        <f>IF(OR($R781=[3]Tabla_Impacto!$D$24,$R781=[3]Tabla_Impacto!$D$27,$R781=[3]Tabla_Impacto!$J$24,$R781=[3]Tabla_Impacto!$P$26,$R781=[3]Tabla_Impacto!$V$26,$R781=[3]Tabla_Impacto!$AB$26),"Leve",IF(OR($R781=[3]Tabla_Impacto!$E$24,$R781=[3]Tabla_Impacto!$E$27,$R781=[3]Tabla_Impacto!$K$24,$R781=[3]Tabla_Impacto!$Q$26,$R781=[3]Tabla_Impacto!$W$26,$R781=[3]Tabla_Impacto!$AC$26),"Menor",IF(OR($R781=[3]Tabla_Impacto!$F$24,$R781=[3]Tabla_Impacto!$F$27,$R781=[3]Tabla_Impacto!$L$24,$R781=[3]Tabla_Impacto!$R$26,$R781=[3]Tabla_Impacto!$X$26,$R781=[3]Tabla_Impacto!$AD$26),"Moderado",IF(OR($R781=[3]Tabla_Impacto!$G$24,$R781=[3]Tabla_Impacto!$G$27,$R781=[3]Tabla_Impacto!$M$24,$R781=[3]Tabla_Impacto!$S$26,$R781=[3]Tabla_Impacto!$Y$26,$R781=[3]Tabla_Impacto!$AE$26),"Mayor",IF(OR($R781=[3]Tabla_Impacto!$H$24,$R781=[3]Tabla_Impacto!$H$27,$R781=[3]Tabla_Impacto!$N$24,$R781=[3]Tabla_Impacto!$T$26,$R781=[3]Tabla_Impacto!$Z$26,$R781=[3]Tabla_Impacto!$AF$26),"Catastrófico","")))))</f>
        <v/>
      </c>
      <c r="T781" s="385" t="str">
        <f t="shared" ref="T781" si="1065">IF(S781="","",IF(S781="Leve",0.2,IF(S781="Menor",0.4,IF(S781="Moderado",0.6,IF(S781="Mayor",0.8,IF(S781="Catastrófico",1,))))))</f>
        <v/>
      </c>
      <c r="U781" s="403" t="str">
        <f t="shared" ref="U781" si="1066">IF(OR(AND(P781="Muy Baja",S781="Leve"),AND(P781="Muy Baja",S781="Menor"),AND(P781="Baja",S781="Leve")),"Bajo",IF(OR(AND(P781="Muy baja",S781="Moderado"),AND(P781="Baja",S781="Menor"),AND(P781="Baja",S781="Moderado"),AND(P781="Media",S781="Leve"),AND(P781="Media",S781="Menor"),AND(P781="Media",S781="Moderado"),AND(P781="Alta",S781="Leve"),AND(P781="Alta",S781="Menor")),"Moderado",IF(OR(AND(P781="Muy Baja",S781="Mayor"),AND(P781="Baja",S781="Mayor"),AND(P781="Media",S781="Mayor"),AND(P781="Alta",S781="Moderado"),AND(P781="Alta",S781="Mayor"),AND(P781="Muy Alta",S781="Leve"),AND(P781="Muy Alta",S781="Menor"),AND(P781="Muy Alta",S781="Moderado"),AND(P781="Muy Alta",S781="Mayor")),"Alto",IF(OR(AND(P781="Muy Baja",S781="Catastrófico"),AND(P781="Baja",S781="Catastrófico"),AND(P781="Media",S781="Catastrófico"),AND(P781="Alta",S781="Catastrófico"),AND(P781="Muy Alta",S781="Catastrófico")),"Extremo",""))))</f>
        <v/>
      </c>
      <c r="V781" s="216" t="s">
        <v>91</v>
      </c>
      <c r="W781" s="116"/>
      <c r="X781" s="117"/>
      <c r="Y781" s="117"/>
      <c r="Z781" s="116"/>
      <c r="AA781" s="120" t="str">
        <f t="shared" si="1031"/>
        <v/>
      </c>
      <c r="AB781" s="121"/>
      <c r="AC781" s="121"/>
      <c r="AD781" s="122" t="str">
        <f t="shared" si="1026"/>
        <v/>
      </c>
      <c r="AE781" s="121"/>
      <c r="AF781" s="121"/>
      <c r="AG781" s="121"/>
      <c r="AH781" s="123" t="str">
        <f>IFERROR(IF(AA781="Probabilidad",(Q781-(+Q781*AD781)),IF(AA781="Impacto",Q781,"")),"")</f>
        <v/>
      </c>
      <c r="AI781" s="122" t="str">
        <f t="shared" si="1027"/>
        <v/>
      </c>
      <c r="AJ781" s="387" t="str">
        <f t="shared" ref="AJ781" si="1067">IFERROR(IF(AK781="","",IF(AK781&lt;=0.2,"Muy Baja",IF(AK781&lt;=0.4,"Baja",IF(AK781&lt;=0.6,"Media",IF(AK781&lt;=0.8,"Alta","Muy Alta"))))),"")</f>
        <v/>
      </c>
      <c r="AK781" s="542" t="str">
        <f t="shared" ref="AK781" si="1068">IFERROR(LOOKUP(MAX(AI781:AI787)+1,(AI781:AI787)),"")</f>
        <v/>
      </c>
      <c r="AL781" s="214" t="str">
        <f>IFERROR(IF(AA781="Impacto",(T781-(+T781*AD781)),IF(AA781="Probabilidad",T781,"")),"")</f>
        <v/>
      </c>
      <c r="AM781" s="543" t="str">
        <f t="shared" ref="AM781" si="1069">IFERROR(IF(AN781="","",IF(AN781&lt;=0.2,"Leve",IF(AN781&lt;=0.4,"Menor",IF(AN781&lt;=0.6,"Moderado",IF(AN781&lt;=0.8,"Mayor","Catastrófico"))))),"")</f>
        <v/>
      </c>
      <c r="AN781" s="544" t="str">
        <f t="shared" ref="AN781" si="1070">IFERROR(LOOKUP(MAX(AL781:AL787)+1,(AL781:AL787)),"")</f>
        <v/>
      </c>
      <c r="AO781" s="541" t="str">
        <f t="shared" ref="AO781" si="1071">IFERROR(IF(OR(AND(AJ781="Muy Baja",AM781="Leve"),AND(AJ781="Muy Baja",AM781="Menor"),AND(AJ781="Baja",AM781="Leve")),"Bajo",IF(OR(AND(AJ781="Muy baja",AM781="Moderado"),AND(AJ781="Baja",AM781="Menor"),AND(AJ781="Baja",AM781="Moderado"),AND(AJ781="Media",AM781="Leve"),AND(AJ781="Media",AM781="Menor"),AND(AJ781="Media",AM781="Moderado"),AND(AJ781="Alta",AM781="Leve"),AND(AJ781="Alta",AM781="Menor")),"Moderado",IF(OR(AND(AJ781="Muy Baja",AM781="Mayor"),AND(AJ781="Baja",AM781="Mayor"),AND(AJ781="Media",AM781="Mayor"),AND(AJ781="Alta",AM781="Moderado"),AND(AJ781="Alta",AM781="Mayor"),AND(AJ781="Muy Alta",AM781="Leve"),AND(AJ781="Muy Alta",AM781="Menor"),AND(AJ781="Muy Alta",AM781="Moderado"),AND(AJ781="Muy Alta",AM781="Mayor")),"Alto",IF(OR(AND(AJ781="Muy Baja",AM781="Catastrófico"),AND(AJ781="Baja",AM781="Catastrófico"),AND(AJ781="Media",AM781="Catastrófico"),AND(AJ781="Alta",AM781="Catastrófico"),AND(AJ781="Muy Alta",AM781="Catastrófico")),"Extremo","")))),"")</f>
        <v/>
      </c>
      <c r="AP781" s="367"/>
      <c r="AQ781" s="215" t="s">
        <v>105</v>
      </c>
      <c r="AR781" s="119"/>
      <c r="AS781" s="135"/>
      <c r="AT781" s="218"/>
      <c r="AU781" s="219"/>
      <c r="AV781" s="370"/>
      <c r="AW781" s="216" t="s">
        <v>91</v>
      </c>
      <c r="AX781" s="128"/>
      <c r="AY781" s="129"/>
      <c r="AZ781" s="130"/>
      <c r="BA781" s="217" t="s">
        <v>105</v>
      </c>
      <c r="BB781" s="128"/>
      <c r="BC781" s="128"/>
      <c r="BD781" s="128"/>
      <c r="BE781" s="373"/>
      <c r="BF781" s="374"/>
      <c r="BG781" s="374"/>
      <c r="BH781" s="131"/>
      <c r="BI781" s="90"/>
      <c r="BJ781" s="90"/>
      <c r="BK781" s="90"/>
      <c r="BL781" s="90"/>
      <c r="BM781" s="90"/>
      <c r="BN781" s="90"/>
      <c r="BO781" s="90"/>
      <c r="BP781" s="90"/>
      <c r="BQ781" s="90"/>
      <c r="BR781" s="90"/>
      <c r="BS781" s="90"/>
      <c r="BT781" s="90"/>
      <c r="BU781" s="90"/>
      <c r="BV781" s="90"/>
      <c r="BW781" s="90"/>
      <c r="BX781" s="90"/>
      <c r="BY781" s="90"/>
      <c r="BZ781" s="90"/>
      <c r="CA781" s="90"/>
      <c r="CB781" s="90"/>
      <c r="CC781" s="90"/>
      <c r="CD781" s="90"/>
      <c r="CE781" s="90"/>
      <c r="CF781" s="90"/>
      <c r="CG781" s="90"/>
      <c r="CH781" s="90"/>
      <c r="CI781" s="90"/>
      <c r="CJ781" s="90"/>
      <c r="CK781" s="90"/>
      <c r="CL781" s="90"/>
      <c r="CM781" s="90"/>
      <c r="CN781" s="90"/>
      <c r="CO781" s="90"/>
      <c r="CP781" s="90"/>
      <c r="CQ781" s="90"/>
      <c r="CR781" s="90"/>
      <c r="CS781" s="90"/>
      <c r="CT781" s="90"/>
      <c r="CU781" s="90"/>
      <c r="CV781" s="90"/>
      <c r="CW781" s="90"/>
      <c r="CX781" s="90"/>
      <c r="CY781" s="90"/>
      <c r="CZ781" s="90"/>
      <c r="DA781" s="90"/>
      <c r="DB781" s="90"/>
      <c r="DC781" s="90"/>
      <c r="DD781" s="90"/>
      <c r="DE781" s="90"/>
      <c r="DF781" s="90"/>
      <c r="DG781" s="90"/>
      <c r="DH781" s="90"/>
      <c r="DI781" s="90"/>
      <c r="DJ781" s="90"/>
      <c r="DK781" s="90"/>
      <c r="DL781" s="90"/>
      <c r="DM781" s="90"/>
      <c r="DN781" s="90"/>
      <c r="DO781" s="90"/>
      <c r="DP781" s="90"/>
      <c r="DQ781" s="90"/>
      <c r="DR781" s="90"/>
      <c r="DS781" s="90"/>
      <c r="DT781" s="90"/>
      <c r="DU781" s="90"/>
      <c r="DV781" s="90"/>
      <c r="DW781" s="90"/>
      <c r="DX781" s="90"/>
      <c r="DY781" s="90"/>
      <c r="DZ781" s="90"/>
      <c r="EA781" s="90"/>
      <c r="EB781" s="90"/>
      <c r="EC781" s="90"/>
      <c r="ED781" s="90"/>
      <c r="EE781" s="90"/>
      <c r="EF781" s="90"/>
      <c r="EG781" s="90"/>
      <c r="EH781" s="90"/>
      <c r="EI781" s="90"/>
      <c r="EJ781" s="90"/>
      <c r="EK781" s="90"/>
      <c r="EL781" s="90"/>
      <c r="EM781" s="90"/>
      <c r="EN781" s="90"/>
      <c r="EO781" s="90"/>
      <c r="EP781" s="90"/>
      <c r="EQ781" s="90"/>
      <c r="ER781" s="90"/>
      <c r="ES781" s="90"/>
      <c r="ET781" s="90"/>
      <c r="EU781" s="90"/>
      <c r="EV781" s="90"/>
      <c r="EW781" s="90"/>
      <c r="EX781" s="90"/>
      <c r="EY781" s="90"/>
      <c r="EZ781" s="90"/>
      <c r="FA781" s="90"/>
      <c r="FB781" s="90"/>
      <c r="FC781" s="90"/>
      <c r="FD781" s="90"/>
      <c r="FE781" s="90"/>
      <c r="FF781" s="90"/>
      <c r="FG781" s="90"/>
      <c r="FH781" s="90"/>
      <c r="FI781" s="90"/>
      <c r="FJ781" s="90"/>
      <c r="FK781" s="90"/>
      <c r="FL781" s="90"/>
      <c r="FM781" s="90"/>
      <c r="FN781" s="90"/>
      <c r="FO781" s="90"/>
      <c r="FP781" s="90"/>
      <c r="FQ781" s="90"/>
      <c r="FR781" s="90"/>
      <c r="FS781" s="90"/>
      <c r="FT781" s="90"/>
      <c r="FU781" s="90"/>
      <c r="FV781" s="90"/>
      <c r="FW781" s="90"/>
      <c r="FX781" s="90"/>
      <c r="FY781" s="90"/>
      <c r="FZ781" s="90"/>
      <c r="GA781" s="90"/>
      <c r="GB781" s="90"/>
      <c r="GC781" s="90"/>
      <c r="GD781" s="90"/>
      <c r="GE781" s="90"/>
      <c r="GF781" s="90"/>
      <c r="GG781" s="90"/>
      <c r="GH781" s="90"/>
      <c r="GI781" s="90"/>
      <c r="GJ781" s="90"/>
      <c r="GK781" s="90"/>
      <c r="GL781" s="90"/>
      <c r="GM781" s="90"/>
      <c r="GN781" s="90"/>
      <c r="GO781" s="90"/>
      <c r="GP781" s="90"/>
      <c r="GQ781" s="90"/>
      <c r="GR781" s="90"/>
      <c r="GS781" s="90"/>
      <c r="GT781" s="90"/>
      <c r="GU781" s="90"/>
      <c r="GV781" s="90"/>
      <c r="GW781" s="90"/>
      <c r="GX781" s="90"/>
      <c r="GY781" s="90"/>
      <c r="GZ781" s="90"/>
      <c r="HA781" s="90"/>
      <c r="HB781" s="90"/>
      <c r="HC781" s="90"/>
      <c r="HD781" s="90"/>
      <c r="HE781" s="90"/>
      <c r="HF781" s="90"/>
      <c r="HG781" s="90"/>
      <c r="HH781" s="90"/>
      <c r="HI781" s="90"/>
      <c r="HJ781" s="90"/>
      <c r="HK781" s="90"/>
      <c r="HL781" s="90"/>
      <c r="HM781" s="90"/>
      <c r="HN781" s="90"/>
      <c r="HO781" s="90"/>
      <c r="HP781" s="90"/>
      <c r="HQ781" s="90"/>
      <c r="HR781" s="90"/>
      <c r="HS781" s="90"/>
      <c r="HT781" s="90"/>
      <c r="HU781" s="90"/>
      <c r="HV781" s="90"/>
      <c r="HW781" s="90"/>
      <c r="HX781" s="90"/>
      <c r="HY781" s="90"/>
      <c r="HZ781" s="90"/>
      <c r="IA781" s="90"/>
      <c r="IB781" s="90"/>
      <c r="IC781" s="90"/>
      <c r="ID781" s="90"/>
      <c r="IE781" s="90"/>
      <c r="IF781" s="90"/>
      <c r="IG781" s="90"/>
      <c r="IH781" s="90"/>
      <c r="II781" s="90"/>
      <c r="IJ781" s="90"/>
      <c r="IK781" s="90"/>
      <c r="IL781" s="90"/>
      <c r="IM781" s="90"/>
      <c r="IN781" s="90"/>
      <c r="IO781" s="90"/>
      <c r="IP781" s="90"/>
      <c r="IQ781" s="90"/>
      <c r="IR781" s="90"/>
      <c r="IS781" s="90"/>
      <c r="IT781" s="90"/>
      <c r="IU781" s="90"/>
      <c r="IV781" s="90"/>
      <c r="IW781" s="90"/>
      <c r="IX781" s="90"/>
      <c r="IY781" s="90"/>
      <c r="IZ781" s="90"/>
      <c r="JA781" s="90"/>
      <c r="JB781" s="90"/>
      <c r="JC781" s="90"/>
      <c r="JD781" s="90"/>
      <c r="JE781" s="90"/>
      <c r="JF781" s="90"/>
      <c r="JG781" s="90"/>
      <c r="JH781" s="90"/>
      <c r="JI781" s="90"/>
      <c r="JJ781" s="90"/>
      <c r="JK781" s="90"/>
      <c r="JL781" s="90"/>
      <c r="JM781" s="90"/>
      <c r="JN781" s="90"/>
      <c r="JO781" s="90"/>
      <c r="JP781" s="90"/>
      <c r="JQ781" s="90"/>
      <c r="JR781" s="90"/>
      <c r="JS781" s="90"/>
      <c r="JT781" s="90"/>
      <c r="JU781" s="90"/>
      <c r="JV781" s="90"/>
      <c r="JW781" s="90"/>
      <c r="JX781" s="90"/>
      <c r="JY781" s="90"/>
      <c r="JZ781" s="90"/>
      <c r="KA781" s="90"/>
      <c r="KB781" s="90"/>
      <c r="KC781" s="90"/>
      <c r="KD781" s="90"/>
      <c r="KE781" s="90"/>
      <c r="KF781" s="90"/>
      <c r="KG781" s="90"/>
      <c r="KH781" s="90"/>
      <c r="KI781" s="90"/>
      <c r="KJ781" s="90"/>
      <c r="KK781" s="90"/>
      <c r="KL781" s="90"/>
      <c r="KM781" s="90"/>
      <c r="KN781" s="90"/>
      <c r="KO781" s="90"/>
      <c r="KP781" s="90"/>
      <c r="KQ781" s="90"/>
      <c r="KR781" s="90"/>
      <c r="KS781" s="90"/>
      <c r="KT781" s="90"/>
      <c r="KU781" s="90"/>
      <c r="KV781" s="90"/>
      <c r="KW781" s="90"/>
      <c r="KX781" s="90"/>
      <c r="KY781" s="90"/>
      <c r="KZ781" s="90"/>
      <c r="LA781" s="90"/>
      <c r="LB781" s="90"/>
      <c r="LC781" s="90"/>
      <c r="LD781" s="90"/>
      <c r="LE781" s="90"/>
      <c r="LF781" s="90"/>
      <c r="LG781" s="90"/>
      <c r="LH781" s="90"/>
      <c r="LI781" s="90"/>
      <c r="LJ781" s="90"/>
      <c r="LK781" s="90"/>
      <c r="LL781" s="90"/>
      <c r="LM781" s="90"/>
      <c r="LN781" s="90"/>
      <c r="LO781" s="90"/>
      <c r="LP781" s="90"/>
      <c r="LQ781" s="90"/>
      <c r="LR781" s="90"/>
      <c r="LS781" s="90"/>
      <c r="LT781" s="90"/>
      <c r="LU781" s="90"/>
      <c r="LV781" s="90"/>
      <c r="LW781" s="90"/>
      <c r="LX781" s="90"/>
      <c r="LY781" s="90"/>
      <c r="LZ781" s="90"/>
      <c r="MA781" s="90"/>
      <c r="MB781" s="90"/>
      <c r="MC781" s="90"/>
      <c r="MD781" s="90"/>
      <c r="ME781" s="90"/>
      <c r="MF781" s="90"/>
      <c r="MG781" s="90"/>
      <c r="MH781" s="90"/>
      <c r="MI781" s="90"/>
      <c r="MJ781" s="90"/>
      <c r="MK781" s="90"/>
      <c r="ML781" s="90"/>
      <c r="MM781" s="90"/>
      <c r="MN781" s="90"/>
      <c r="MO781" s="90"/>
      <c r="MP781" s="90"/>
      <c r="MQ781" s="90"/>
      <c r="MR781" s="90"/>
      <c r="MS781" s="90"/>
      <c r="MT781" s="90"/>
      <c r="MU781" s="90"/>
      <c r="MV781" s="90"/>
      <c r="MW781" s="90"/>
      <c r="MX781" s="90"/>
      <c r="MY781" s="90"/>
      <c r="MZ781" s="90"/>
      <c r="NA781" s="90"/>
      <c r="NB781" s="90"/>
      <c r="NC781" s="90"/>
      <c r="ND781" s="90"/>
      <c r="NE781" s="90"/>
      <c r="NF781" s="90"/>
      <c r="NG781" s="90"/>
      <c r="NH781" s="90"/>
      <c r="NI781" s="90"/>
      <c r="NJ781" s="90"/>
      <c r="NK781" s="90"/>
      <c r="NL781" s="90"/>
      <c r="NM781" s="90"/>
      <c r="NN781" s="90"/>
      <c r="NO781" s="90"/>
      <c r="NP781" s="90"/>
      <c r="NQ781" s="90"/>
      <c r="NR781" s="90"/>
      <c r="NS781" s="90"/>
      <c r="NT781" s="90"/>
      <c r="NU781" s="90"/>
      <c r="NV781" s="90"/>
      <c r="NW781" s="90"/>
      <c r="NX781" s="90"/>
      <c r="NY781" s="90"/>
      <c r="NZ781" s="90"/>
      <c r="OA781" s="90"/>
      <c r="OB781" s="90"/>
      <c r="OC781" s="90"/>
      <c r="OD781" s="90"/>
      <c r="OE781" s="90"/>
      <c r="OF781" s="90"/>
      <c r="OG781" s="90"/>
      <c r="OH781" s="90"/>
      <c r="OI781" s="90"/>
      <c r="OJ781" s="90"/>
      <c r="OK781" s="90"/>
      <c r="OL781" s="90"/>
      <c r="OM781" s="90"/>
      <c r="ON781" s="90"/>
      <c r="OO781" s="90"/>
      <c r="OP781" s="90"/>
      <c r="OQ781" s="90"/>
      <c r="OR781" s="90"/>
      <c r="OS781" s="90"/>
      <c r="OT781" s="90"/>
      <c r="OU781" s="90"/>
      <c r="OV781" s="90"/>
      <c r="OW781" s="90"/>
      <c r="OX781" s="90"/>
      <c r="OY781" s="90"/>
      <c r="OZ781" s="90"/>
      <c r="PA781" s="90"/>
      <c r="PB781" s="90"/>
      <c r="PC781" s="90"/>
      <c r="PD781" s="90"/>
      <c r="PE781" s="90"/>
      <c r="PF781" s="90"/>
      <c r="PG781" s="90"/>
      <c r="PH781" s="90"/>
      <c r="PI781" s="90"/>
      <c r="PJ781" s="90"/>
      <c r="PK781" s="90"/>
      <c r="PL781" s="90"/>
      <c r="PM781" s="90"/>
      <c r="PN781" s="90"/>
      <c r="PO781" s="90"/>
      <c r="PP781" s="90"/>
      <c r="PQ781" s="90"/>
      <c r="PR781" s="90"/>
      <c r="PS781" s="90"/>
      <c r="PT781" s="90"/>
      <c r="PU781" s="90"/>
      <c r="PV781" s="90"/>
      <c r="PW781" s="90"/>
      <c r="PX781" s="90"/>
      <c r="PY781" s="90"/>
      <c r="PZ781" s="90"/>
      <c r="QA781" s="90"/>
      <c r="QB781" s="90"/>
      <c r="QC781" s="90"/>
      <c r="QD781" s="90"/>
      <c r="QE781" s="90"/>
      <c r="QF781" s="90"/>
      <c r="QG781" s="90"/>
      <c r="QH781" s="90"/>
      <c r="QI781" s="90"/>
      <c r="QJ781" s="90"/>
      <c r="QK781" s="90"/>
      <c r="QL781" s="90"/>
      <c r="QM781" s="90"/>
      <c r="QN781" s="90"/>
      <c r="QO781" s="90"/>
      <c r="QP781" s="90"/>
      <c r="QQ781" s="90"/>
      <c r="QR781" s="90"/>
      <c r="QS781" s="90"/>
      <c r="QT781" s="90"/>
      <c r="QU781" s="90"/>
      <c r="QV781" s="90"/>
      <c r="QW781" s="90"/>
      <c r="QX781" s="90"/>
      <c r="QY781" s="90"/>
      <c r="QZ781" s="90"/>
      <c r="RA781" s="90"/>
      <c r="RB781" s="90"/>
      <c r="RC781" s="90"/>
      <c r="RD781" s="90"/>
      <c r="RE781" s="90"/>
      <c r="RF781" s="90"/>
      <c r="RG781" s="90"/>
      <c r="RH781" s="90"/>
      <c r="RI781" s="90"/>
      <c r="RJ781" s="90"/>
      <c r="RK781" s="90"/>
      <c r="RL781" s="90"/>
      <c r="RM781" s="90"/>
      <c r="RN781" s="90"/>
      <c r="RO781" s="90"/>
      <c r="RP781" s="90"/>
      <c r="RQ781" s="90"/>
      <c r="RR781" s="90"/>
      <c r="RS781" s="90"/>
      <c r="RT781" s="90"/>
      <c r="RU781" s="90"/>
      <c r="RV781" s="90"/>
      <c r="RW781" s="90"/>
      <c r="RX781" s="90"/>
      <c r="RY781" s="90"/>
      <c r="RZ781" s="90"/>
      <c r="SA781" s="90"/>
      <c r="SB781" s="90"/>
      <c r="SC781" s="90"/>
      <c r="SD781" s="90"/>
      <c r="SE781" s="90"/>
      <c r="SF781" s="90"/>
      <c r="SG781" s="90"/>
      <c r="SH781" s="90"/>
      <c r="SI781" s="90"/>
      <c r="SJ781" s="90"/>
      <c r="SK781" s="90"/>
      <c r="SL781" s="90"/>
      <c r="SM781" s="90"/>
      <c r="SN781" s="90"/>
      <c r="SO781" s="90"/>
      <c r="SP781" s="90"/>
      <c r="SQ781" s="90"/>
      <c r="SR781" s="90"/>
      <c r="SS781" s="90"/>
      <c r="ST781" s="90"/>
      <c r="SU781" s="90"/>
      <c r="SV781" s="90"/>
      <c r="SW781" s="90"/>
      <c r="SX781" s="90"/>
      <c r="SY781" s="90"/>
      <c r="SZ781" s="90"/>
      <c r="TA781" s="90"/>
      <c r="TB781" s="90"/>
      <c r="TC781" s="90"/>
      <c r="TD781" s="90"/>
      <c r="TE781" s="90"/>
      <c r="TF781" s="90"/>
      <c r="TG781" s="90"/>
      <c r="TH781" s="90"/>
      <c r="TI781" s="90"/>
      <c r="TJ781" s="90"/>
      <c r="TK781" s="90"/>
      <c r="TL781" s="90"/>
      <c r="TM781" s="90"/>
      <c r="TN781" s="90"/>
      <c r="TO781" s="90"/>
      <c r="TP781" s="90"/>
      <c r="TQ781" s="90"/>
      <c r="TR781" s="90"/>
      <c r="TS781" s="90"/>
      <c r="TT781" s="90"/>
      <c r="TU781" s="90"/>
      <c r="TV781" s="90"/>
      <c r="TW781" s="90"/>
      <c r="TX781" s="90"/>
      <c r="TY781" s="90"/>
      <c r="TZ781" s="90"/>
      <c r="UA781" s="90"/>
      <c r="UB781" s="90"/>
      <c r="UC781" s="90"/>
      <c r="UD781" s="90"/>
      <c r="UE781" s="90"/>
      <c r="UF781" s="90"/>
      <c r="UG781" s="90"/>
      <c r="UH781" s="90"/>
      <c r="UI781" s="90"/>
      <c r="UJ781" s="90"/>
      <c r="UK781" s="90"/>
      <c r="UL781" s="90"/>
      <c r="UM781" s="90"/>
      <c r="UN781" s="90"/>
      <c r="UO781" s="90"/>
      <c r="UP781" s="90"/>
      <c r="UQ781" s="90"/>
      <c r="UR781" s="90"/>
      <c r="US781" s="90"/>
      <c r="UT781" s="90"/>
      <c r="UU781" s="90"/>
      <c r="UV781" s="90"/>
      <c r="UW781" s="90"/>
      <c r="UX781" s="90"/>
      <c r="UY781" s="90"/>
      <c r="UZ781" s="90"/>
      <c r="VA781" s="90"/>
      <c r="VB781" s="90"/>
      <c r="VC781" s="90"/>
      <c r="VD781" s="90"/>
      <c r="VE781" s="90"/>
      <c r="VF781" s="90"/>
      <c r="VG781" s="90"/>
      <c r="VH781" s="90"/>
      <c r="VI781" s="90"/>
      <c r="VJ781" s="90"/>
      <c r="VK781" s="90"/>
      <c r="VL781" s="90"/>
      <c r="VM781" s="90"/>
      <c r="VN781" s="90"/>
      <c r="VO781" s="90"/>
      <c r="VP781" s="90"/>
      <c r="VQ781" s="90"/>
      <c r="VR781" s="90"/>
      <c r="VS781" s="90"/>
      <c r="VT781" s="90"/>
      <c r="VU781" s="90"/>
      <c r="VV781" s="90"/>
      <c r="VW781" s="90"/>
      <c r="VX781" s="90"/>
      <c r="VY781" s="90"/>
      <c r="VZ781" s="90"/>
      <c r="WA781" s="90"/>
      <c r="WB781" s="90"/>
      <c r="WC781" s="90"/>
      <c r="WD781" s="90"/>
      <c r="WE781" s="90"/>
      <c r="WF781" s="90"/>
      <c r="WG781" s="90"/>
      <c r="WH781" s="90"/>
      <c r="WI781" s="90"/>
      <c r="WJ781" s="90"/>
      <c r="WK781" s="90"/>
      <c r="WL781" s="90"/>
      <c r="WM781" s="90"/>
      <c r="WN781" s="90"/>
      <c r="WO781" s="90"/>
      <c r="WP781" s="90"/>
      <c r="WQ781" s="90"/>
      <c r="WR781" s="90"/>
      <c r="WS781" s="90"/>
      <c r="WT781" s="90"/>
      <c r="WU781" s="90"/>
      <c r="WV781" s="90"/>
      <c r="WW781" s="90"/>
      <c r="WX781" s="90"/>
      <c r="WY781" s="90"/>
      <c r="WZ781" s="90"/>
      <c r="XA781" s="90"/>
      <c r="XB781" s="90"/>
      <c r="XC781" s="90"/>
      <c r="XD781" s="90"/>
      <c r="XE781" s="90"/>
      <c r="XF781" s="90"/>
      <c r="XG781" s="90"/>
      <c r="XH781" s="90"/>
      <c r="XI781" s="90"/>
      <c r="XJ781" s="90"/>
      <c r="XK781" s="90"/>
      <c r="XL781" s="90"/>
      <c r="XM781" s="90"/>
      <c r="XN781" s="90"/>
      <c r="XO781" s="90"/>
      <c r="XP781" s="90"/>
      <c r="XQ781" s="90"/>
      <c r="XR781" s="90"/>
      <c r="XS781" s="90"/>
      <c r="XT781" s="90"/>
      <c r="XU781" s="90"/>
      <c r="XV781" s="90"/>
      <c r="XW781" s="90"/>
      <c r="XX781" s="90"/>
      <c r="XY781" s="90"/>
      <c r="XZ781" s="90"/>
      <c r="YA781" s="90"/>
      <c r="YB781" s="90"/>
      <c r="YC781" s="90"/>
      <c r="YD781" s="90"/>
      <c r="YE781" s="90"/>
      <c r="YF781" s="90"/>
      <c r="YG781" s="90"/>
      <c r="YH781" s="90"/>
      <c r="YI781" s="90"/>
      <c r="YJ781" s="90"/>
      <c r="YK781" s="90"/>
      <c r="YL781" s="90"/>
      <c r="YM781" s="90"/>
      <c r="YN781" s="90"/>
      <c r="YO781" s="90"/>
      <c r="YP781" s="90"/>
      <c r="YQ781" s="90"/>
      <c r="YR781" s="90"/>
      <c r="YS781" s="90"/>
      <c r="YT781" s="90"/>
      <c r="YU781" s="90"/>
      <c r="YV781" s="90"/>
      <c r="YW781" s="90"/>
      <c r="YX781" s="90"/>
      <c r="YY781" s="90"/>
      <c r="YZ781" s="90"/>
      <c r="ZA781" s="90"/>
      <c r="ZB781" s="90"/>
      <c r="ZC781" s="90"/>
      <c r="ZD781" s="90"/>
      <c r="ZE781" s="90"/>
      <c r="ZF781" s="90"/>
      <c r="ZG781" s="90"/>
      <c r="ZH781" s="90"/>
      <c r="ZI781" s="90"/>
      <c r="ZJ781" s="90"/>
      <c r="ZK781" s="90"/>
      <c r="ZL781" s="90"/>
      <c r="ZM781" s="90"/>
      <c r="ZN781" s="90"/>
      <c r="ZO781" s="90"/>
      <c r="ZP781" s="90"/>
      <c r="ZQ781" s="90"/>
      <c r="ZR781" s="90"/>
      <c r="ZS781" s="90"/>
      <c r="ZT781" s="90"/>
      <c r="ZU781" s="90"/>
      <c r="ZV781" s="90"/>
      <c r="ZW781" s="90"/>
      <c r="ZX781" s="90"/>
      <c r="ZY781" s="90"/>
      <c r="ZZ781" s="90"/>
      <c r="AAA781" s="90"/>
      <c r="AAB781" s="90"/>
      <c r="AAC781" s="90"/>
      <c r="AAD781" s="90"/>
      <c r="AAE781" s="90"/>
      <c r="AAF781" s="90"/>
      <c r="AAG781" s="90"/>
      <c r="AAH781" s="90"/>
      <c r="AAI781" s="90"/>
      <c r="AAJ781" s="90"/>
      <c r="AAK781" s="90"/>
      <c r="AAL781" s="90"/>
      <c r="AAM781" s="90"/>
      <c r="AAN781" s="90"/>
      <c r="AAO781" s="90"/>
      <c r="AAP781" s="90"/>
      <c r="AAQ781" s="90"/>
      <c r="AAR781" s="90"/>
      <c r="AAS781" s="90"/>
      <c r="AAT781" s="90"/>
      <c r="AAU781" s="90"/>
      <c r="AAV781" s="90"/>
      <c r="AAW781" s="90"/>
      <c r="AAX781" s="90"/>
      <c r="AAY781" s="90"/>
      <c r="AAZ781" s="90"/>
      <c r="ABA781" s="90"/>
      <c r="ABB781" s="90"/>
      <c r="ABC781" s="90"/>
      <c r="ABD781" s="90"/>
      <c r="ABE781" s="90"/>
      <c r="ABF781" s="90"/>
      <c r="ABG781" s="90"/>
      <c r="ABH781" s="90"/>
      <c r="ABI781" s="90"/>
      <c r="ABJ781" s="90"/>
      <c r="ABK781" s="90"/>
      <c r="ABL781" s="90"/>
      <c r="ABM781" s="90"/>
      <c r="ABN781" s="90"/>
      <c r="ABO781" s="90"/>
      <c r="ABP781" s="90"/>
      <c r="ABQ781" s="90"/>
      <c r="ABR781" s="90"/>
      <c r="ABS781" s="90"/>
      <c r="ABT781" s="90"/>
      <c r="ABU781" s="90"/>
      <c r="ABV781" s="90"/>
      <c r="ABW781" s="90"/>
      <c r="ABX781" s="90"/>
      <c r="ABY781" s="90"/>
      <c r="ABZ781" s="90"/>
      <c r="ACA781" s="90"/>
      <c r="ACB781" s="90"/>
      <c r="ACC781" s="90"/>
      <c r="ACD781" s="90"/>
      <c r="ACE781" s="90"/>
      <c r="ACF781" s="90"/>
      <c r="ACG781" s="90"/>
      <c r="ACH781" s="90"/>
      <c r="ACI781" s="90"/>
      <c r="ACJ781" s="90"/>
      <c r="ACK781" s="90"/>
      <c r="ACL781" s="90"/>
      <c r="ACM781" s="90"/>
      <c r="ACN781" s="90"/>
      <c r="ACO781" s="90"/>
      <c r="ACP781" s="90"/>
      <c r="ACQ781" s="90"/>
      <c r="ACR781" s="90"/>
      <c r="ACS781" s="90"/>
      <c r="ACT781" s="90"/>
      <c r="ACU781" s="90"/>
      <c r="ACV781" s="90"/>
      <c r="ACW781" s="90"/>
      <c r="ACX781" s="90"/>
      <c r="ACY781" s="90"/>
      <c r="ACZ781" s="90"/>
      <c r="ADA781" s="90"/>
      <c r="ADB781" s="90"/>
      <c r="ADC781" s="90"/>
      <c r="ADD781" s="90"/>
      <c r="ADE781" s="90"/>
      <c r="ADF781" s="90"/>
      <c r="ADG781" s="90"/>
      <c r="ADH781" s="90"/>
      <c r="ADI781" s="90"/>
      <c r="ADJ781" s="90"/>
      <c r="ADK781" s="90"/>
      <c r="ADL781" s="90"/>
      <c r="ADM781" s="90"/>
      <c r="ADN781" s="90"/>
      <c r="ADO781" s="90"/>
      <c r="ADP781" s="90"/>
      <c r="ADQ781" s="90"/>
      <c r="ADR781" s="90"/>
      <c r="ADS781" s="90"/>
      <c r="ADT781" s="90"/>
      <c r="ADU781" s="90"/>
      <c r="ADV781" s="90"/>
      <c r="ADW781" s="90"/>
      <c r="ADX781" s="90"/>
      <c r="ADY781" s="90"/>
      <c r="ADZ781" s="90"/>
      <c r="AEA781" s="90"/>
      <c r="AEB781" s="90"/>
      <c r="AEC781" s="90"/>
      <c r="AED781" s="90"/>
      <c r="AEE781" s="90"/>
      <c r="AEF781" s="90"/>
      <c r="AEG781" s="90"/>
      <c r="AEH781" s="90"/>
      <c r="AEI781" s="90"/>
      <c r="AEJ781" s="90"/>
      <c r="AEK781" s="90"/>
      <c r="AEL781" s="90"/>
      <c r="AEM781" s="90"/>
      <c r="AEN781" s="90"/>
      <c r="AEO781" s="90"/>
      <c r="AEP781" s="90"/>
      <c r="AEQ781" s="90"/>
      <c r="AER781" s="90"/>
      <c r="AES781" s="90"/>
      <c r="AET781" s="90"/>
      <c r="AEU781" s="90"/>
      <c r="AEV781" s="90"/>
      <c r="AEW781" s="90"/>
      <c r="AEX781" s="90"/>
      <c r="AEY781" s="90"/>
      <c r="AEZ781" s="90"/>
      <c r="AFA781" s="90"/>
      <c r="AFB781" s="90"/>
      <c r="AFC781" s="90"/>
      <c r="AFD781" s="90"/>
      <c r="AFE781" s="90"/>
      <c r="AFF781" s="90"/>
      <c r="AFG781" s="90"/>
      <c r="AFH781" s="90"/>
      <c r="AFI781" s="90"/>
      <c r="AFJ781" s="90"/>
      <c r="AFK781" s="90"/>
      <c r="AFL781" s="90"/>
      <c r="AFM781" s="90"/>
      <c r="AFN781" s="90"/>
      <c r="AFO781" s="90"/>
      <c r="AFP781" s="90"/>
      <c r="AFQ781" s="90"/>
      <c r="AFR781" s="90"/>
      <c r="AFS781" s="90"/>
      <c r="AFT781" s="90"/>
      <c r="AFU781" s="90"/>
      <c r="AFV781" s="90"/>
      <c r="AFW781" s="90"/>
      <c r="AFX781" s="90"/>
      <c r="AFY781" s="90"/>
      <c r="AFZ781" s="90"/>
      <c r="AGA781" s="90"/>
      <c r="AGB781" s="90"/>
      <c r="AGC781" s="90"/>
      <c r="AGD781" s="90"/>
      <c r="AGE781" s="90"/>
      <c r="AGF781" s="90"/>
      <c r="AGG781" s="90"/>
      <c r="AGH781" s="90"/>
      <c r="AGI781" s="90"/>
      <c r="AGJ781" s="90"/>
      <c r="AGK781" s="90"/>
      <c r="AGL781" s="90"/>
      <c r="AGM781" s="90"/>
      <c r="AGN781" s="90"/>
      <c r="AGO781" s="90"/>
      <c r="AGP781" s="90"/>
      <c r="AGQ781" s="90"/>
      <c r="AGR781" s="90"/>
      <c r="AGS781" s="90"/>
      <c r="AGT781" s="90"/>
      <c r="AGU781" s="90"/>
      <c r="AGV781" s="90"/>
      <c r="AGW781" s="90"/>
      <c r="AGX781" s="90"/>
      <c r="AGY781" s="90"/>
      <c r="AGZ781" s="90"/>
      <c r="AHA781" s="90"/>
      <c r="AHB781" s="90"/>
      <c r="AHC781" s="90"/>
      <c r="AHD781" s="90"/>
      <c r="AHE781" s="90"/>
      <c r="AHF781" s="90"/>
      <c r="AHG781" s="90"/>
      <c r="AHH781" s="90"/>
      <c r="AHI781" s="90"/>
      <c r="AHJ781" s="90"/>
      <c r="AHK781" s="90"/>
      <c r="AHL781" s="90"/>
      <c r="AHM781" s="90"/>
      <c r="AHN781" s="90"/>
      <c r="AHO781" s="90"/>
      <c r="AHP781" s="90"/>
      <c r="AHQ781" s="90"/>
      <c r="AHR781" s="90"/>
      <c r="AHS781" s="90"/>
      <c r="AHT781" s="90"/>
      <c r="AHU781" s="90"/>
      <c r="AHV781" s="90"/>
      <c r="AHW781" s="90"/>
      <c r="AHX781" s="90"/>
      <c r="AHY781" s="90"/>
      <c r="AHZ781" s="90"/>
      <c r="AIA781" s="90"/>
      <c r="AIB781" s="90"/>
      <c r="AIC781" s="90"/>
      <c r="AID781" s="90"/>
      <c r="AIE781" s="90"/>
      <c r="AIF781" s="90"/>
      <c r="AIG781" s="90"/>
      <c r="AIH781" s="90"/>
      <c r="AII781" s="90"/>
      <c r="AIJ781" s="90"/>
      <c r="AIK781" s="90"/>
      <c r="AIL781" s="90"/>
      <c r="AIM781" s="90"/>
      <c r="AIN781" s="90"/>
      <c r="AIO781" s="90"/>
      <c r="AIP781" s="90"/>
      <c r="AIQ781" s="90"/>
      <c r="AIR781" s="90"/>
      <c r="AIS781" s="90"/>
      <c r="AIT781" s="90"/>
      <c r="AIU781" s="90"/>
      <c r="AIV781" s="90"/>
      <c r="AIW781" s="90"/>
      <c r="AIX781" s="90"/>
      <c r="AIY781" s="90"/>
      <c r="AIZ781" s="90"/>
      <c r="AJA781" s="90"/>
      <c r="AJB781" s="90"/>
      <c r="AJC781" s="90"/>
      <c r="AJD781" s="90"/>
      <c r="AJE781" s="90"/>
      <c r="AJF781" s="90"/>
      <c r="AJG781" s="90"/>
      <c r="AJH781" s="90"/>
      <c r="AJI781" s="90"/>
      <c r="AJJ781" s="90"/>
      <c r="AJK781" s="90"/>
      <c r="AJL781" s="90"/>
      <c r="AJM781" s="90"/>
      <c r="AJN781" s="90"/>
      <c r="AJO781" s="90"/>
      <c r="AJP781" s="90"/>
      <c r="AJQ781" s="90"/>
      <c r="AJR781" s="90"/>
      <c r="AJS781" s="90"/>
      <c r="AJT781" s="90"/>
      <c r="AJU781" s="90"/>
      <c r="AJV781" s="90"/>
      <c r="AJW781" s="90"/>
      <c r="AJX781" s="90"/>
      <c r="AJY781" s="90"/>
      <c r="AJZ781" s="90"/>
      <c r="AKA781" s="90"/>
      <c r="AKB781" s="90"/>
      <c r="AKC781" s="90"/>
      <c r="AKD781" s="90"/>
      <c r="AKE781" s="90"/>
      <c r="AKF781" s="90"/>
      <c r="AKG781" s="90"/>
      <c r="AKH781" s="90"/>
      <c r="AKI781" s="90"/>
      <c r="AKJ781" s="90"/>
      <c r="AKK781" s="90"/>
      <c r="AKL781" s="90"/>
      <c r="AKM781" s="90"/>
      <c r="AKN781" s="90"/>
      <c r="AKO781" s="90"/>
      <c r="AKP781" s="90"/>
      <c r="AKQ781" s="90"/>
      <c r="AKR781" s="90"/>
      <c r="AKS781" s="90"/>
      <c r="AKT781" s="90"/>
      <c r="AKU781" s="90"/>
      <c r="AKV781" s="90"/>
      <c r="AKW781" s="90"/>
      <c r="AKX781" s="90"/>
      <c r="AKY781" s="90"/>
      <c r="AKZ781" s="90"/>
      <c r="ALA781" s="90"/>
      <c r="ALB781" s="90"/>
      <c r="ALC781" s="90"/>
      <c r="ALD781" s="90"/>
      <c r="ALE781" s="90"/>
      <c r="ALF781" s="90"/>
      <c r="ALG781" s="90"/>
      <c r="ALH781" s="90"/>
      <c r="ALI781" s="90"/>
      <c r="ALJ781" s="90"/>
      <c r="ALK781" s="90"/>
      <c r="ALL781" s="90"/>
      <c r="ALM781" s="90"/>
      <c r="ALN781" s="90"/>
      <c r="ALO781" s="90"/>
      <c r="ALP781" s="90"/>
      <c r="ALQ781" s="90"/>
      <c r="ALR781" s="90"/>
      <c r="ALS781" s="90"/>
      <c r="ALT781" s="90"/>
      <c r="ALU781" s="90"/>
      <c r="ALV781" s="90"/>
      <c r="ALW781" s="90"/>
      <c r="ALX781" s="90"/>
      <c r="ALY781" s="90"/>
      <c r="ALZ781" s="90"/>
      <c r="AMA781" s="90"/>
      <c r="AMB781" s="90"/>
      <c r="AMC781" s="90"/>
      <c r="AMD781" s="90"/>
      <c r="AME781" s="90"/>
      <c r="AMF781" s="90"/>
      <c r="AMG781" s="90"/>
      <c r="AMH781" s="90"/>
    </row>
    <row r="782" spans="1:1022" ht="74.099999999999994" customHeight="1">
      <c r="A782" s="536"/>
      <c r="B782" s="530"/>
      <c r="C782" s="367"/>
      <c r="D782" s="530"/>
      <c r="E782" s="530"/>
      <c r="F782" s="427"/>
      <c r="G782" s="530"/>
      <c r="H782" s="537"/>
      <c r="I782" s="538"/>
      <c r="J782" s="210" t="s">
        <v>735</v>
      </c>
      <c r="K782" s="213"/>
      <c r="L782" s="538"/>
      <c r="M782" s="538"/>
      <c r="N782" s="540"/>
      <c r="O782" s="369"/>
      <c r="P782" s="391"/>
      <c r="Q782" s="385"/>
      <c r="R782" s="393"/>
      <c r="S782" s="394"/>
      <c r="T782" s="385"/>
      <c r="U782" s="404"/>
      <c r="V782" s="216" t="s">
        <v>112</v>
      </c>
      <c r="W782" s="116"/>
      <c r="X782" s="117"/>
      <c r="Y782" s="117"/>
      <c r="Z782" s="116"/>
      <c r="AA782" s="120" t="str">
        <f t="shared" si="1031"/>
        <v/>
      </c>
      <c r="AB782" s="121"/>
      <c r="AC782" s="121"/>
      <c r="AD782" s="122" t="str">
        <f t="shared" si="1026"/>
        <v/>
      </c>
      <c r="AE782" s="121"/>
      <c r="AF782" s="121"/>
      <c r="AG782" s="121"/>
      <c r="AH782" s="123" t="str">
        <f>IFERROR(IF(AND(AA781="Probabilidad",AA782="Probabilidad"),(AI781-(+AI781*AD782)),IF(AND(AA782="Probabilidad",AA781="Impacto"),(AI781-(+AI781*AD782)),IF(AA782="Impacto",AI781,""))),"")</f>
        <v/>
      </c>
      <c r="AI782" s="122" t="str">
        <f t="shared" si="1027"/>
        <v/>
      </c>
      <c r="AJ782" s="387"/>
      <c r="AK782" s="542"/>
      <c r="AL782" s="214" t="str">
        <f t="shared" si="989"/>
        <v/>
      </c>
      <c r="AM782" s="543"/>
      <c r="AN782" s="544"/>
      <c r="AO782" s="541"/>
      <c r="AP782" s="367"/>
      <c r="AQ782" s="215" t="s">
        <v>118</v>
      </c>
      <c r="AR782" s="119"/>
      <c r="AS782" s="135"/>
      <c r="AT782" s="218"/>
      <c r="AU782" s="219"/>
      <c r="AV782" s="371"/>
      <c r="AW782" s="216" t="s">
        <v>112</v>
      </c>
      <c r="AX782" s="128"/>
      <c r="AY782" s="129"/>
      <c r="AZ782" s="130"/>
      <c r="BA782" s="217" t="s">
        <v>118</v>
      </c>
      <c r="BB782" s="128"/>
      <c r="BC782" s="128"/>
      <c r="BD782" s="128"/>
      <c r="BE782" s="373"/>
      <c r="BF782" s="374"/>
      <c r="BG782" s="374"/>
      <c r="BH782" s="131"/>
    </row>
    <row r="783" spans="1:1022" ht="45" customHeight="1">
      <c r="A783" s="536"/>
      <c r="B783" s="530"/>
      <c r="C783" s="367"/>
      <c r="D783" s="530"/>
      <c r="E783" s="530"/>
      <c r="F783" s="427"/>
      <c r="G783" s="530"/>
      <c r="H783" s="537"/>
      <c r="I783" s="538"/>
      <c r="J783" s="210" t="s">
        <v>741</v>
      </c>
      <c r="K783" s="213"/>
      <c r="L783" s="538"/>
      <c r="M783" s="538"/>
      <c r="N783" s="540"/>
      <c r="O783" s="369"/>
      <c r="P783" s="391"/>
      <c r="Q783" s="385"/>
      <c r="R783" s="393"/>
      <c r="S783" s="394"/>
      <c r="T783" s="385"/>
      <c r="U783" s="404"/>
      <c r="V783" s="216" t="s">
        <v>124</v>
      </c>
      <c r="W783" s="116"/>
      <c r="X783" s="117"/>
      <c r="Y783" s="117"/>
      <c r="Z783" s="116"/>
      <c r="AA783" s="120" t="str">
        <f t="shared" si="1031"/>
        <v/>
      </c>
      <c r="AB783" s="121"/>
      <c r="AC783" s="121"/>
      <c r="AD783" s="122" t="str">
        <f t="shared" si="1026"/>
        <v/>
      </c>
      <c r="AE783" s="121"/>
      <c r="AF783" s="121"/>
      <c r="AG783" s="121"/>
      <c r="AH783" s="123" t="str">
        <f t="shared" ref="AH783:AH787" si="1072">IFERROR(IF(AND(AA782="Probabilidad",AA783="Probabilidad"),(AI782-(+AI782*AD783)),IF(AND(AA783="Probabilidad",AA782="Impacto"),(AI782-(+AI782*AD783)),IF(AA783="Impacto",AI782,""))),"")</f>
        <v/>
      </c>
      <c r="AI783" s="122" t="str">
        <f t="shared" si="1027"/>
        <v/>
      </c>
      <c r="AJ783" s="387"/>
      <c r="AK783" s="542"/>
      <c r="AL783" s="214" t="str">
        <f t="shared" ref="AL783:AL787" si="1073">IFERROR(IF(AND(AA782="Impacto",AA783="Impacto"),(AL782-(+AL782*AD783)),IF(AND(AA783="Impacto",AA782="Probabilidad"),(AL782-(+AL782*AD783)),IF(AA783="Probabilidad",AL782,""))),"")</f>
        <v/>
      </c>
      <c r="AM783" s="543"/>
      <c r="AN783" s="544"/>
      <c r="AO783" s="541"/>
      <c r="AP783" s="367"/>
      <c r="AQ783" s="215" t="s">
        <v>128</v>
      </c>
      <c r="AR783" s="119"/>
      <c r="AS783" s="135"/>
      <c r="AT783" s="218"/>
      <c r="AU783" s="219"/>
      <c r="AV783" s="371"/>
      <c r="AW783" s="216" t="s">
        <v>124</v>
      </c>
      <c r="AX783" s="128"/>
      <c r="AY783" s="129"/>
      <c r="AZ783" s="130"/>
      <c r="BA783" s="217" t="s">
        <v>128</v>
      </c>
      <c r="BB783" s="128"/>
      <c r="BC783" s="128"/>
      <c r="BD783" s="128"/>
      <c r="BE783" s="373"/>
      <c r="BF783" s="374"/>
      <c r="BG783" s="374"/>
      <c r="BH783" s="131"/>
    </row>
    <row r="784" spans="1:1022" ht="30" customHeight="1">
      <c r="A784" s="536"/>
      <c r="B784" s="530"/>
      <c r="C784" s="367"/>
      <c r="D784" s="530"/>
      <c r="E784" s="530"/>
      <c r="F784" s="427"/>
      <c r="G784" s="530"/>
      <c r="H784" s="537"/>
      <c r="I784" s="538"/>
      <c r="J784" s="210" t="s">
        <v>749</v>
      </c>
      <c r="K784" s="213"/>
      <c r="L784" s="538"/>
      <c r="M784" s="538"/>
      <c r="N784" s="540"/>
      <c r="O784" s="369"/>
      <c r="P784" s="391"/>
      <c r="Q784" s="385"/>
      <c r="R784" s="393"/>
      <c r="S784" s="394"/>
      <c r="T784" s="385"/>
      <c r="U784" s="404"/>
      <c r="V784" s="216" t="s">
        <v>131</v>
      </c>
      <c r="W784" s="116"/>
      <c r="X784" s="117"/>
      <c r="Y784" s="117"/>
      <c r="Z784" s="116"/>
      <c r="AA784" s="120" t="str">
        <f t="shared" si="1031"/>
        <v/>
      </c>
      <c r="AB784" s="121"/>
      <c r="AC784" s="121"/>
      <c r="AD784" s="122" t="str">
        <f t="shared" si="1026"/>
        <v/>
      </c>
      <c r="AE784" s="121"/>
      <c r="AF784" s="121"/>
      <c r="AG784" s="121"/>
      <c r="AH784" s="123" t="str">
        <f t="shared" si="1072"/>
        <v/>
      </c>
      <c r="AI784" s="122" t="str">
        <f t="shared" si="1027"/>
        <v/>
      </c>
      <c r="AJ784" s="387"/>
      <c r="AK784" s="542"/>
      <c r="AL784" s="214" t="str">
        <f t="shared" si="1073"/>
        <v/>
      </c>
      <c r="AM784" s="543"/>
      <c r="AN784" s="544"/>
      <c r="AO784" s="541"/>
      <c r="AP784" s="367"/>
      <c r="AQ784" s="215" t="s">
        <v>136</v>
      </c>
      <c r="AR784" s="119"/>
      <c r="AS784" s="135"/>
      <c r="AT784" s="218"/>
      <c r="AU784" s="219"/>
      <c r="AV784" s="371"/>
      <c r="AW784" s="216" t="s">
        <v>131</v>
      </c>
      <c r="AX784" s="128"/>
      <c r="AY784" s="129"/>
      <c r="AZ784" s="130"/>
      <c r="BA784" s="217" t="s">
        <v>136</v>
      </c>
      <c r="BB784" s="128"/>
      <c r="BC784" s="128"/>
      <c r="BD784" s="128"/>
      <c r="BE784" s="373"/>
      <c r="BF784" s="374"/>
      <c r="BG784" s="374"/>
      <c r="BH784" s="131"/>
    </row>
    <row r="785" spans="1:1022" ht="18.95" customHeight="1">
      <c r="A785" s="536"/>
      <c r="B785" s="530"/>
      <c r="C785" s="367"/>
      <c r="D785" s="530"/>
      <c r="E785" s="530"/>
      <c r="F785" s="427"/>
      <c r="G785" s="530"/>
      <c r="H785" s="537"/>
      <c r="I785" s="538"/>
      <c r="J785" s="210" t="s">
        <v>756</v>
      </c>
      <c r="K785" s="213"/>
      <c r="L785" s="538"/>
      <c r="M785" s="538"/>
      <c r="N785" s="540"/>
      <c r="O785" s="369"/>
      <c r="P785" s="391"/>
      <c r="Q785" s="385"/>
      <c r="R785" s="393"/>
      <c r="S785" s="394"/>
      <c r="T785" s="385"/>
      <c r="U785" s="404"/>
      <c r="V785" s="216" t="s">
        <v>139</v>
      </c>
      <c r="W785" s="116"/>
      <c r="X785" s="117"/>
      <c r="Y785" s="117"/>
      <c r="Z785" s="116"/>
      <c r="AA785" s="120" t="str">
        <f t="shared" si="1031"/>
        <v/>
      </c>
      <c r="AB785" s="121"/>
      <c r="AC785" s="121"/>
      <c r="AD785" s="122" t="str">
        <f t="shared" si="1026"/>
        <v/>
      </c>
      <c r="AE785" s="121"/>
      <c r="AF785" s="121"/>
      <c r="AG785" s="121"/>
      <c r="AH785" s="123" t="str">
        <f t="shared" si="1072"/>
        <v/>
      </c>
      <c r="AI785" s="122" t="str">
        <f t="shared" si="1027"/>
        <v/>
      </c>
      <c r="AJ785" s="387"/>
      <c r="AK785" s="542"/>
      <c r="AL785" s="214" t="str">
        <f t="shared" si="1073"/>
        <v/>
      </c>
      <c r="AM785" s="543"/>
      <c r="AN785" s="544"/>
      <c r="AO785" s="541"/>
      <c r="AP785" s="367"/>
      <c r="AQ785" s="215" t="s">
        <v>145</v>
      </c>
      <c r="AR785" s="119"/>
      <c r="AS785" s="135"/>
      <c r="AT785" s="218"/>
      <c r="AU785" s="219"/>
      <c r="AV785" s="371"/>
      <c r="AW785" s="216" t="s">
        <v>139</v>
      </c>
      <c r="AX785" s="128"/>
      <c r="AY785" s="129"/>
      <c r="AZ785" s="130"/>
      <c r="BA785" s="217" t="s">
        <v>145</v>
      </c>
      <c r="BB785" s="128"/>
      <c r="BC785" s="128"/>
      <c r="BD785" s="128"/>
      <c r="BE785" s="373"/>
      <c r="BF785" s="374"/>
      <c r="BG785" s="374"/>
      <c r="BH785" s="131"/>
    </row>
    <row r="786" spans="1:1022" ht="18.95" customHeight="1">
      <c r="A786" s="536"/>
      <c r="B786" s="530"/>
      <c r="C786" s="367"/>
      <c r="D786" s="530"/>
      <c r="E786" s="530"/>
      <c r="F786" s="427"/>
      <c r="G786" s="530"/>
      <c r="H786" s="537"/>
      <c r="I786" s="538"/>
      <c r="J786" s="210" t="s">
        <v>757</v>
      </c>
      <c r="K786" s="213"/>
      <c r="L786" s="538"/>
      <c r="M786" s="538"/>
      <c r="N786" s="540"/>
      <c r="O786" s="369"/>
      <c r="P786" s="391"/>
      <c r="Q786" s="385"/>
      <c r="R786" s="393"/>
      <c r="S786" s="394"/>
      <c r="T786" s="385"/>
      <c r="U786" s="404"/>
      <c r="V786" s="216" t="s">
        <v>150</v>
      </c>
      <c r="W786" s="116"/>
      <c r="X786" s="117"/>
      <c r="Y786" s="117"/>
      <c r="Z786" s="116"/>
      <c r="AA786" s="143" t="str">
        <f t="shared" si="1031"/>
        <v/>
      </c>
      <c r="AB786" s="121"/>
      <c r="AC786" s="121"/>
      <c r="AD786" s="122" t="str">
        <f t="shared" si="1026"/>
        <v/>
      </c>
      <c r="AE786" s="121"/>
      <c r="AF786" s="121"/>
      <c r="AG786" s="121"/>
      <c r="AH786" s="123" t="str">
        <f t="shared" si="1072"/>
        <v/>
      </c>
      <c r="AI786" s="122" t="str">
        <f t="shared" si="1027"/>
        <v/>
      </c>
      <c r="AJ786" s="387"/>
      <c r="AK786" s="542"/>
      <c r="AL786" s="214" t="str">
        <f t="shared" si="1073"/>
        <v/>
      </c>
      <c r="AM786" s="543"/>
      <c r="AN786" s="544"/>
      <c r="AO786" s="541"/>
      <c r="AP786" s="367"/>
      <c r="AQ786" s="215" t="s">
        <v>155</v>
      </c>
      <c r="AR786" s="119"/>
      <c r="AS786" s="135"/>
      <c r="AT786" s="218"/>
      <c r="AU786" s="219"/>
      <c r="AV786" s="371"/>
      <c r="AW786" s="216" t="s">
        <v>150</v>
      </c>
      <c r="AX786" s="128"/>
      <c r="AY786" s="129"/>
      <c r="AZ786" s="130"/>
      <c r="BA786" s="217" t="s">
        <v>155</v>
      </c>
      <c r="BB786" s="128"/>
      <c r="BC786" s="128"/>
      <c r="BD786" s="128"/>
      <c r="BE786" s="373"/>
      <c r="BF786" s="374"/>
      <c r="BG786" s="374"/>
      <c r="BH786" s="131"/>
    </row>
    <row r="787" spans="1:1022" ht="23.1" customHeight="1">
      <c r="A787" s="536"/>
      <c r="B787" s="530"/>
      <c r="C787" s="367"/>
      <c r="D787" s="530"/>
      <c r="E787" s="530"/>
      <c r="F787" s="427"/>
      <c r="G787" s="530"/>
      <c r="H787" s="537"/>
      <c r="I787" s="538"/>
      <c r="J787" s="210" t="s">
        <v>758</v>
      </c>
      <c r="K787" s="213"/>
      <c r="L787" s="538"/>
      <c r="M787" s="538"/>
      <c r="N787" s="540"/>
      <c r="O787" s="369"/>
      <c r="P787" s="392"/>
      <c r="Q787" s="385"/>
      <c r="R787" s="393"/>
      <c r="S787" s="394"/>
      <c r="T787" s="385"/>
      <c r="U787" s="405"/>
      <c r="V787" s="216" t="s">
        <v>161</v>
      </c>
      <c r="W787" s="116"/>
      <c r="X787" s="117"/>
      <c r="Y787" s="117"/>
      <c r="Z787" s="116"/>
      <c r="AA787" s="143" t="str">
        <f t="shared" si="1031"/>
        <v/>
      </c>
      <c r="AB787" s="121"/>
      <c r="AC787" s="121"/>
      <c r="AD787" s="122" t="str">
        <f t="shared" si="1026"/>
        <v/>
      </c>
      <c r="AE787" s="121"/>
      <c r="AF787" s="121"/>
      <c r="AG787" s="121"/>
      <c r="AH787" s="123" t="str">
        <f t="shared" si="1072"/>
        <v/>
      </c>
      <c r="AI787" s="122" t="str">
        <f t="shared" si="1027"/>
        <v/>
      </c>
      <c r="AJ787" s="387"/>
      <c r="AK787" s="542"/>
      <c r="AL787" s="214" t="str">
        <f t="shared" si="1073"/>
        <v/>
      </c>
      <c r="AM787" s="543"/>
      <c r="AN787" s="544"/>
      <c r="AO787" s="541"/>
      <c r="AP787" s="367"/>
      <c r="AQ787" s="215" t="s">
        <v>162</v>
      </c>
      <c r="AR787" s="119"/>
      <c r="AS787" s="135"/>
      <c r="AT787" s="218"/>
      <c r="AU787" s="219"/>
      <c r="AV787" s="372"/>
      <c r="AW787" s="216" t="s">
        <v>161</v>
      </c>
      <c r="AX787" s="128"/>
      <c r="AY787" s="129"/>
      <c r="AZ787" s="130"/>
      <c r="BA787" s="217" t="s">
        <v>162</v>
      </c>
      <c r="BB787" s="128"/>
      <c r="BC787" s="128"/>
      <c r="BD787" s="128"/>
      <c r="BE787" s="373"/>
      <c r="BF787" s="374"/>
      <c r="BG787" s="374"/>
      <c r="BH787" s="131"/>
    </row>
    <row r="788" spans="1:1022" s="144" customFormat="1" ht="69.95" customHeight="1">
      <c r="A788" s="536"/>
      <c r="B788" s="530"/>
      <c r="C788" s="367"/>
      <c r="D788" s="530"/>
      <c r="E788" s="530"/>
      <c r="F788" s="427"/>
      <c r="G788" s="530"/>
      <c r="H788" s="537" t="str">
        <f>IF(B788="Seguridad_Información","Posibilidad de "&amp;C788&amp;"con "&amp;M788&amp;" "&amp;"por"&amp;" "&amp;I788&amp;" "&amp;"debido a"&amp;" "&amp;L788,"Posibilidad de"&amp;" "&amp;M788&amp;" "&amp;"por"&amp;" "&amp;I788&amp;" debido a"&amp;" "&amp;L788)</f>
        <v xml:space="preserve">Posibilidad de  por  debido a </v>
      </c>
      <c r="I788" s="538"/>
      <c r="J788" s="210" t="s">
        <v>717</v>
      </c>
      <c r="K788" s="213"/>
      <c r="L788" s="538"/>
      <c r="M788" s="538"/>
      <c r="N788" s="540"/>
      <c r="O788" s="369"/>
      <c r="P788" s="390" t="str">
        <f>IF(OR($O788=[3]Tabla_Probabilidad!$D$30,$O788=[3]Tabla_Probabilidad!$D$32,$O788=[3]Tabla_Probabilidad!$J$32),"Muy Baja",IF(OR($O788=[3]Tabla_Probabilidad!$E$30,$O788=[3]Tabla_Probabilidad!$E$32,$O788=[3]Tabla_Probabilidad!$K$32),"Baja",IF(OR($O788=[3]Tabla_Probabilidad!$F$30,$O788=[3]Tabla_Probabilidad!$F$32,$O788=[3]Tabla_Probabilidad!$L$32),"Media",IF(OR($O788=[3]Tabla_Probabilidad!$G$30,$O788=[3]Tabla_Probabilidad!$G$32,$O788=[3]Tabla_Probabilidad!$M$32),"Alta",IF(OR($O788=[3]Tabla_Probabilidad!$H$30,$O788=[3]Tabla_Probabilidad!$H$32,$O788=[3]Tabla_Probabilidad!$N$32),"Muy Alta","")))))</f>
        <v/>
      </c>
      <c r="Q788" s="385" t="str">
        <f t="shared" ref="Q788" si="1074">IF(P788="","",IF(P788="Muy Baja",0.2,IF(P788="Baja",0.4,IF(P788="Media",0.6,IF(P788="Alta",0.8,IF(P788="Muy Alta",1,))))))</f>
        <v/>
      </c>
      <c r="R788" s="393"/>
      <c r="S788" s="394" t="str">
        <f>IF(OR($R788=[3]Tabla_Impacto!$D$24,$R788=[3]Tabla_Impacto!$D$27,$R788=[3]Tabla_Impacto!$J$24,$R788=[3]Tabla_Impacto!$P$26,$R788=[3]Tabla_Impacto!$V$26,$R788=[3]Tabla_Impacto!$AB$26),"Leve",IF(OR($R788=[3]Tabla_Impacto!$E$24,$R788=[3]Tabla_Impacto!$E$27,$R788=[3]Tabla_Impacto!$K$24,$R788=[3]Tabla_Impacto!$Q$26,$R788=[3]Tabla_Impacto!$W$26,$R788=[3]Tabla_Impacto!$AC$26),"Menor",IF(OR($R788=[3]Tabla_Impacto!$F$24,$R788=[3]Tabla_Impacto!$F$27,$R788=[3]Tabla_Impacto!$L$24,$R788=[3]Tabla_Impacto!$R$26,$R788=[3]Tabla_Impacto!$X$26,$R788=[3]Tabla_Impacto!$AD$26),"Moderado",IF(OR($R788=[3]Tabla_Impacto!$G$24,$R788=[3]Tabla_Impacto!$G$27,$R788=[3]Tabla_Impacto!$M$24,$R788=[3]Tabla_Impacto!$S$26,$R788=[3]Tabla_Impacto!$Y$26,$R788=[3]Tabla_Impacto!$AE$26),"Mayor",IF(OR($R788=[3]Tabla_Impacto!$H$24,$R788=[3]Tabla_Impacto!$H$27,$R788=[3]Tabla_Impacto!$N$24,$R788=[3]Tabla_Impacto!$T$26,$R788=[3]Tabla_Impacto!$Z$26,$R788=[3]Tabla_Impacto!$AF$26),"Catastrófico","")))))</f>
        <v/>
      </c>
      <c r="T788" s="385" t="str">
        <f>IF(S788="","",IF(S788="Leve",0.2,IF(S788="Menor",0.4,IF(S788="Moderado",0.6,IF(S788="Mayor",0.8,IF(S788="Catastrófico",1,))))))</f>
        <v/>
      </c>
      <c r="U788" s="386" t="str">
        <f t="shared" ref="U788" si="1075">IF(OR(AND(P788="Muy Baja",S788="Leve"),AND(P788="Muy Baja",S788="Menor"),AND(P788="Baja",S788="Leve")),"Bajo",IF(OR(AND(P788="Muy baja",S788="Moderado"),AND(P788="Baja",S788="Menor"),AND(P788="Baja",S788="Moderado"),AND(P788="Media",S788="Leve"),AND(P788="Media",S788="Menor"),AND(P788="Media",S788="Moderado"),AND(P788="Alta",S788="Leve"),AND(P788="Alta",S788="Menor")),"Moderado",IF(OR(AND(P788="Muy Baja",S788="Mayor"),AND(P788="Baja",S788="Mayor"),AND(P788="Media",S788="Mayor"),AND(P788="Alta",S788="Moderado"),AND(P788="Alta",S788="Mayor"),AND(P788="Muy Alta",S788="Leve"),AND(P788="Muy Alta",S788="Menor"),AND(P788="Muy Alta",S788="Moderado"),AND(P788="Muy Alta",S788="Mayor")),"Alto",IF(OR(AND(P788="Muy Baja",S788="Catastrófico"),AND(P788="Baja",S788="Catastrófico"),AND(P788="Media",S788="Catastrófico"),AND(P788="Alta",S788="Catastrófico"),AND(P788="Muy Alta",S788="Catastrófico")),"Extremo",""))))</f>
        <v/>
      </c>
      <c r="V788" s="216" t="s">
        <v>91</v>
      </c>
      <c r="W788" s="116"/>
      <c r="X788" s="117"/>
      <c r="Y788" s="117"/>
      <c r="Z788" s="116"/>
      <c r="AA788" s="143" t="str">
        <f t="shared" si="1031"/>
        <v/>
      </c>
      <c r="AB788" s="121"/>
      <c r="AC788" s="121"/>
      <c r="AD788" s="122" t="str">
        <f t="shared" si="1026"/>
        <v/>
      </c>
      <c r="AE788" s="121"/>
      <c r="AF788" s="121"/>
      <c r="AG788" s="121"/>
      <c r="AH788" s="123" t="str">
        <f>IFERROR(IF(AA788="Probabilidad",(Q788-(+Q788*AD788)),IF(AA788="Impacto",Q788,"")),"")</f>
        <v/>
      </c>
      <c r="AI788" s="122" t="str">
        <f t="shared" si="1027"/>
        <v/>
      </c>
      <c r="AJ788" s="387" t="str">
        <f t="shared" ref="AJ788" si="1076">IFERROR(IF(AK788="","",IF(AK788&lt;=0.2,"Muy Baja",IF(AK788&lt;=0.4,"Baja",IF(AK788&lt;=0.6,"Media",IF(AK788&lt;=0.8,"Alta","Muy Alta"))))),"")</f>
        <v/>
      </c>
      <c r="AK788" s="542" t="str">
        <f t="shared" ref="AK788" si="1077">IFERROR(LOOKUP(MAX(AI788:AI794)+1,(AI788:AI794)),"")</f>
        <v/>
      </c>
      <c r="AL788" s="214" t="str">
        <f>IFERROR(IF(AA788="Impacto",(T788-(+T788*AD788)),IF(AA788="Probabilidad",T788,"")),"")</f>
        <v/>
      </c>
      <c r="AM788" s="543" t="str">
        <f t="shared" ref="AM788" si="1078">IFERROR(IF(AN788="","",IF(AN788&lt;=0.2,"Leve",IF(AN788&lt;=0.4,"Menor",IF(AN788&lt;=0.6,"Moderado",IF(AN788&lt;=0.8,"Mayor","Catastrófico"))))),"")</f>
        <v/>
      </c>
      <c r="AN788" s="544" t="str">
        <f t="shared" ref="AN788" si="1079">IFERROR(LOOKUP(MAX(AL788:AL794)+1,(AL788:AL794)),"")</f>
        <v/>
      </c>
      <c r="AO788" s="541" t="str">
        <f t="shared" ref="AO788" si="1080">IFERROR(IF(OR(AND(AJ788="Muy Baja",AM788="Leve"),AND(AJ788="Muy Baja",AM788="Menor"),AND(AJ788="Baja",AM788="Leve")),"Bajo",IF(OR(AND(AJ788="Muy baja",AM788="Moderado"),AND(AJ788="Baja",AM788="Menor"),AND(AJ788="Baja",AM788="Moderado"),AND(AJ788="Media",AM788="Leve"),AND(AJ788="Media",AM788="Menor"),AND(AJ788="Media",AM788="Moderado"),AND(AJ788="Alta",AM788="Leve"),AND(AJ788="Alta",AM788="Menor")),"Moderado",IF(OR(AND(AJ788="Muy Baja",AM788="Mayor"),AND(AJ788="Baja",AM788="Mayor"),AND(AJ788="Media",AM788="Mayor"),AND(AJ788="Alta",AM788="Moderado"),AND(AJ788="Alta",AM788="Mayor"),AND(AJ788="Muy Alta",AM788="Leve"),AND(AJ788="Muy Alta",AM788="Menor"),AND(AJ788="Muy Alta",AM788="Moderado"),AND(AJ788="Muy Alta",AM788="Mayor")),"Alto",IF(OR(AND(AJ788="Muy Baja",AM788="Catastrófico"),AND(AJ788="Baja",AM788="Catastrófico"),AND(AJ788="Media",AM788="Catastrófico"),AND(AJ788="Alta",AM788="Catastrófico"),AND(AJ788="Muy Alta",AM788="Catastrófico")),"Extremo","")))),"")</f>
        <v/>
      </c>
      <c r="AP788" s="367"/>
      <c r="AQ788" s="215" t="s">
        <v>105</v>
      </c>
      <c r="AR788" s="119"/>
      <c r="AS788" s="135"/>
      <c r="AT788" s="218"/>
      <c r="AU788" s="219"/>
      <c r="AV788" s="370"/>
      <c r="AW788" s="216" t="s">
        <v>91</v>
      </c>
      <c r="AX788" s="128"/>
      <c r="AY788" s="129"/>
      <c r="AZ788" s="130"/>
      <c r="BA788" s="217" t="s">
        <v>105</v>
      </c>
      <c r="BB788" s="128"/>
      <c r="BC788" s="128"/>
      <c r="BD788" s="128"/>
      <c r="BE788" s="373"/>
      <c r="BF788" s="374"/>
      <c r="BG788" s="374"/>
      <c r="BH788" s="131"/>
      <c r="BI788" s="90"/>
      <c r="BJ788" s="90"/>
      <c r="BK788" s="90"/>
      <c r="BL788" s="90"/>
      <c r="BM788" s="90"/>
      <c r="BN788" s="90"/>
      <c r="BO788" s="90"/>
      <c r="BP788" s="90"/>
      <c r="BQ788" s="90"/>
      <c r="BR788" s="90"/>
      <c r="BS788" s="90"/>
      <c r="BT788" s="90"/>
      <c r="BU788" s="90"/>
      <c r="BV788" s="90"/>
      <c r="BW788" s="90"/>
      <c r="BX788" s="90"/>
      <c r="BY788" s="90"/>
      <c r="BZ788" s="90"/>
      <c r="CA788" s="90"/>
      <c r="CB788" s="90"/>
      <c r="CC788" s="90"/>
      <c r="CD788" s="90"/>
      <c r="CE788" s="90"/>
      <c r="CF788" s="90"/>
      <c r="CG788" s="90"/>
      <c r="CH788" s="90"/>
      <c r="CI788" s="90"/>
      <c r="CJ788" s="90"/>
      <c r="CK788" s="90"/>
      <c r="CL788" s="90"/>
      <c r="CM788" s="90"/>
      <c r="CN788" s="90"/>
      <c r="CO788" s="90"/>
      <c r="CP788" s="90"/>
      <c r="CQ788" s="90"/>
      <c r="CR788" s="90"/>
      <c r="CS788" s="90"/>
      <c r="CT788" s="90"/>
      <c r="CU788" s="90"/>
      <c r="CV788" s="90"/>
      <c r="CW788" s="90"/>
      <c r="CX788" s="90"/>
      <c r="CY788" s="90"/>
      <c r="CZ788" s="90"/>
      <c r="DA788" s="90"/>
      <c r="DB788" s="90"/>
      <c r="DC788" s="90"/>
      <c r="DD788" s="90"/>
      <c r="DE788" s="90"/>
      <c r="DF788" s="90"/>
      <c r="DG788" s="90"/>
      <c r="DH788" s="90"/>
      <c r="DI788" s="90"/>
      <c r="DJ788" s="90"/>
      <c r="DK788" s="90"/>
      <c r="DL788" s="90"/>
      <c r="DM788" s="90"/>
      <c r="DN788" s="90"/>
      <c r="DO788" s="90"/>
      <c r="DP788" s="90"/>
      <c r="DQ788" s="90"/>
      <c r="DR788" s="90"/>
      <c r="DS788" s="90"/>
      <c r="DT788" s="90"/>
      <c r="DU788" s="90"/>
      <c r="DV788" s="90"/>
      <c r="DW788" s="90"/>
      <c r="DX788" s="90"/>
      <c r="DY788" s="90"/>
      <c r="DZ788" s="90"/>
      <c r="EA788" s="90"/>
      <c r="EB788" s="90"/>
      <c r="EC788" s="90"/>
      <c r="ED788" s="90"/>
      <c r="EE788" s="90"/>
      <c r="EF788" s="90"/>
      <c r="EG788" s="90"/>
      <c r="EH788" s="90"/>
      <c r="EI788" s="90"/>
      <c r="EJ788" s="90"/>
      <c r="EK788" s="90"/>
      <c r="EL788" s="90"/>
      <c r="EM788" s="90"/>
      <c r="EN788" s="90"/>
      <c r="EO788" s="90"/>
      <c r="EP788" s="90"/>
      <c r="EQ788" s="90"/>
      <c r="ER788" s="90"/>
      <c r="ES788" s="90"/>
      <c r="ET788" s="90"/>
      <c r="EU788" s="90"/>
      <c r="EV788" s="90"/>
      <c r="EW788" s="90"/>
      <c r="EX788" s="90"/>
      <c r="EY788" s="90"/>
      <c r="EZ788" s="90"/>
      <c r="FA788" s="90"/>
      <c r="FB788" s="90"/>
      <c r="FC788" s="90"/>
      <c r="FD788" s="90"/>
      <c r="FE788" s="90"/>
      <c r="FF788" s="90"/>
      <c r="FG788" s="90"/>
      <c r="FH788" s="90"/>
      <c r="FI788" s="90"/>
      <c r="FJ788" s="90"/>
      <c r="FK788" s="90"/>
      <c r="FL788" s="90"/>
      <c r="FM788" s="90"/>
      <c r="FN788" s="90"/>
      <c r="FO788" s="90"/>
      <c r="FP788" s="90"/>
      <c r="FQ788" s="90"/>
      <c r="FR788" s="90"/>
      <c r="FS788" s="90"/>
      <c r="FT788" s="90"/>
      <c r="FU788" s="90"/>
      <c r="FV788" s="90"/>
      <c r="FW788" s="90"/>
      <c r="FX788" s="90"/>
      <c r="FY788" s="90"/>
      <c r="FZ788" s="90"/>
      <c r="GA788" s="90"/>
      <c r="GB788" s="90"/>
      <c r="GC788" s="90"/>
      <c r="GD788" s="90"/>
      <c r="GE788" s="90"/>
      <c r="GF788" s="90"/>
      <c r="GG788" s="90"/>
      <c r="GH788" s="90"/>
      <c r="GI788" s="90"/>
      <c r="GJ788" s="90"/>
      <c r="GK788" s="90"/>
      <c r="GL788" s="90"/>
      <c r="GM788" s="90"/>
      <c r="GN788" s="90"/>
      <c r="GO788" s="90"/>
      <c r="GP788" s="90"/>
      <c r="GQ788" s="90"/>
      <c r="GR788" s="90"/>
      <c r="GS788" s="90"/>
      <c r="GT788" s="90"/>
      <c r="GU788" s="90"/>
      <c r="GV788" s="90"/>
      <c r="GW788" s="90"/>
      <c r="GX788" s="90"/>
      <c r="GY788" s="90"/>
      <c r="GZ788" s="90"/>
      <c r="HA788" s="90"/>
      <c r="HB788" s="90"/>
      <c r="HC788" s="90"/>
      <c r="HD788" s="90"/>
      <c r="HE788" s="90"/>
      <c r="HF788" s="90"/>
      <c r="HG788" s="90"/>
      <c r="HH788" s="90"/>
      <c r="HI788" s="90"/>
      <c r="HJ788" s="90"/>
      <c r="HK788" s="90"/>
      <c r="HL788" s="90"/>
      <c r="HM788" s="90"/>
      <c r="HN788" s="90"/>
      <c r="HO788" s="90"/>
      <c r="HP788" s="90"/>
      <c r="HQ788" s="90"/>
      <c r="HR788" s="90"/>
      <c r="HS788" s="90"/>
      <c r="HT788" s="90"/>
      <c r="HU788" s="90"/>
      <c r="HV788" s="90"/>
      <c r="HW788" s="90"/>
      <c r="HX788" s="90"/>
      <c r="HY788" s="90"/>
      <c r="HZ788" s="90"/>
      <c r="IA788" s="90"/>
      <c r="IB788" s="90"/>
      <c r="IC788" s="90"/>
      <c r="ID788" s="90"/>
      <c r="IE788" s="90"/>
      <c r="IF788" s="90"/>
      <c r="IG788" s="90"/>
      <c r="IH788" s="90"/>
      <c r="II788" s="90"/>
      <c r="IJ788" s="90"/>
      <c r="IK788" s="90"/>
      <c r="IL788" s="90"/>
      <c r="IM788" s="90"/>
      <c r="IN788" s="90"/>
      <c r="IO788" s="90"/>
      <c r="IP788" s="90"/>
      <c r="IQ788" s="90"/>
      <c r="IR788" s="90"/>
      <c r="IS788" s="90"/>
      <c r="IT788" s="90"/>
      <c r="IU788" s="90"/>
      <c r="IV788" s="90"/>
      <c r="IW788" s="90"/>
      <c r="IX788" s="90"/>
      <c r="IY788" s="90"/>
      <c r="IZ788" s="90"/>
      <c r="JA788" s="90"/>
      <c r="JB788" s="90"/>
      <c r="JC788" s="90"/>
      <c r="JD788" s="90"/>
      <c r="JE788" s="90"/>
      <c r="JF788" s="90"/>
      <c r="JG788" s="90"/>
      <c r="JH788" s="90"/>
      <c r="JI788" s="90"/>
      <c r="JJ788" s="90"/>
      <c r="JK788" s="90"/>
      <c r="JL788" s="90"/>
      <c r="JM788" s="90"/>
      <c r="JN788" s="90"/>
      <c r="JO788" s="90"/>
      <c r="JP788" s="90"/>
      <c r="JQ788" s="90"/>
      <c r="JR788" s="90"/>
      <c r="JS788" s="90"/>
      <c r="JT788" s="90"/>
      <c r="JU788" s="90"/>
      <c r="JV788" s="90"/>
      <c r="JW788" s="90"/>
      <c r="JX788" s="90"/>
      <c r="JY788" s="90"/>
      <c r="JZ788" s="90"/>
      <c r="KA788" s="90"/>
      <c r="KB788" s="90"/>
      <c r="KC788" s="90"/>
      <c r="KD788" s="90"/>
      <c r="KE788" s="90"/>
      <c r="KF788" s="90"/>
      <c r="KG788" s="90"/>
      <c r="KH788" s="90"/>
      <c r="KI788" s="90"/>
      <c r="KJ788" s="90"/>
      <c r="KK788" s="90"/>
      <c r="KL788" s="90"/>
      <c r="KM788" s="90"/>
      <c r="KN788" s="90"/>
      <c r="KO788" s="90"/>
      <c r="KP788" s="90"/>
      <c r="KQ788" s="90"/>
      <c r="KR788" s="90"/>
      <c r="KS788" s="90"/>
      <c r="KT788" s="90"/>
      <c r="KU788" s="90"/>
      <c r="KV788" s="90"/>
      <c r="KW788" s="90"/>
      <c r="KX788" s="90"/>
      <c r="KY788" s="90"/>
      <c r="KZ788" s="90"/>
      <c r="LA788" s="90"/>
      <c r="LB788" s="90"/>
      <c r="LC788" s="90"/>
      <c r="LD788" s="90"/>
      <c r="LE788" s="90"/>
      <c r="LF788" s="90"/>
      <c r="LG788" s="90"/>
      <c r="LH788" s="90"/>
      <c r="LI788" s="90"/>
      <c r="LJ788" s="90"/>
      <c r="LK788" s="90"/>
      <c r="LL788" s="90"/>
      <c r="LM788" s="90"/>
      <c r="LN788" s="90"/>
      <c r="LO788" s="90"/>
      <c r="LP788" s="90"/>
      <c r="LQ788" s="90"/>
      <c r="LR788" s="90"/>
      <c r="LS788" s="90"/>
      <c r="LT788" s="90"/>
      <c r="LU788" s="90"/>
      <c r="LV788" s="90"/>
      <c r="LW788" s="90"/>
      <c r="LX788" s="90"/>
      <c r="LY788" s="90"/>
      <c r="LZ788" s="90"/>
      <c r="MA788" s="90"/>
      <c r="MB788" s="90"/>
      <c r="MC788" s="90"/>
      <c r="MD788" s="90"/>
      <c r="ME788" s="90"/>
      <c r="MF788" s="90"/>
      <c r="MG788" s="90"/>
      <c r="MH788" s="90"/>
      <c r="MI788" s="90"/>
      <c r="MJ788" s="90"/>
      <c r="MK788" s="90"/>
      <c r="ML788" s="90"/>
      <c r="MM788" s="90"/>
      <c r="MN788" s="90"/>
      <c r="MO788" s="90"/>
      <c r="MP788" s="90"/>
      <c r="MQ788" s="90"/>
      <c r="MR788" s="90"/>
      <c r="MS788" s="90"/>
      <c r="MT788" s="90"/>
      <c r="MU788" s="90"/>
      <c r="MV788" s="90"/>
      <c r="MW788" s="90"/>
      <c r="MX788" s="90"/>
      <c r="MY788" s="90"/>
      <c r="MZ788" s="90"/>
      <c r="NA788" s="90"/>
      <c r="NB788" s="90"/>
      <c r="NC788" s="90"/>
      <c r="ND788" s="90"/>
      <c r="NE788" s="90"/>
      <c r="NF788" s="90"/>
      <c r="NG788" s="90"/>
      <c r="NH788" s="90"/>
      <c r="NI788" s="90"/>
      <c r="NJ788" s="90"/>
      <c r="NK788" s="90"/>
      <c r="NL788" s="90"/>
      <c r="NM788" s="90"/>
      <c r="NN788" s="90"/>
      <c r="NO788" s="90"/>
      <c r="NP788" s="90"/>
      <c r="NQ788" s="90"/>
      <c r="NR788" s="90"/>
      <c r="NS788" s="90"/>
      <c r="NT788" s="90"/>
      <c r="NU788" s="90"/>
      <c r="NV788" s="90"/>
      <c r="NW788" s="90"/>
      <c r="NX788" s="90"/>
      <c r="NY788" s="90"/>
      <c r="NZ788" s="90"/>
      <c r="OA788" s="90"/>
      <c r="OB788" s="90"/>
      <c r="OC788" s="90"/>
      <c r="OD788" s="90"/>
      <c r="OE788" s="90"/>
      <c r="OF788" s="90"/>
      <c r="OG788" s="90"/>
      <c r="OH788" s="90"/>
      <c r="OI788" s="90"/>
      <c r="OJ788" s="90"/>
      <c r="OK788" s="90"/>
      <c r="OL788" s="90"/>
      <c r="OM788" s="90"/>
      <c r="ON788" s="90"/>
      <c r="OO788" s="90"/>
      <c r="OP788" s="90"/>
      <c r="OQ788" s="90"/>
      <c r="OR788" s="90"/>
      <c r="OS788" s="90"/>
      <c r="OT788" s="90"/>
      <c r="OU788" s="90"/>
      <c r="OV788" s="90"/>
      <c r="OW788" s="90"/>
      <c r="OX788" s="90"/>
      <c r="OY788" s="90"/>
      <c r="OZ788" s="90"/>
      <c r="PA788" s="90"/>
      <c r="PB788" s="90"/>
      <c r="PC788" s="90"/>
      <c r="PD788" s="90"/>
      <c r="PE788" s="90"/>
      <c r="PF788" s="90"/>
      <c r="PG788" s="90"/>
      <c r="PH788" s="90"/>
      <c r="PI788" s="90"/>
      <c r="PJ788" s="90"/>
      <c r="PK788" s="90"/>
      <c r="PL788" s="90"/>
      <c r="PM788" s="90"/>
      <c r="PN788" s="90"/>
      <c r="PO788" s="90"/>
      <c r="PP788" s="90"/>
      <c r="PQ788" s="90"/>
      <c r="PR788" s="90"/>
      <c r="PS788" s="90"/>
      <c r="PT788" s="90"/>
      <c r="PU788" s="90"/>
      <c r="PV788" s="90"/>
      <c r="PW788" s="90"/>
      <c r="PX788" s="90"/>
      <c r="PY788" s="90"/>
      <c r="PZ788" s="90"/>
      <c r="QA788" s="90"/>
      <c r="QB788" s="90"/>
      <c r="QC788" s="90"/>
      <c r="QD788" s="90"/>
      <c r="QE788" s="90"/>
      <c r="QF788" s="90"/>
      <c r="QG788" s="90"/>
      <c r="QH788" s="90"/>
      <c r="QI788" s="90"/>
      <c r="QJ788" s="90"/>
      <c r="QK788" s="90"/>
      <c r="QL788" s="90"/>
      <c r="QM788" s="90"/>
      <c r="QN788" s="90"/>
      <c r="QO788" s="90"/>
      <c r="QP788" s="90"/>
      <c r="QQ788" s="90"/>
      <c r="QR788" s="90"/>
      <c r="QS788" s="90"/>
      <c r="QT788" s="90"/>
      <c r="QU788" s="90"/>
      <c r="QV788" s="90"/>
      <c r="QW788" s="90"/>
      <c r="QX788" s="90"/>
      <c r="QY788" s="90"/>
      <c r="QZ788" s="90"/>
      <c r="RA788" s="90"/>
      <c r="RB788" s="90"/>
      <c r="RC788" s="90"/>
      <c r="RD788" s="90"/>
      <c r="RE788" s="90"/>
      <c r="RF788" s="90"/>
      <c r="RG788" s="90"/>
      <c r="RH788" s="90"/>
      <c r="RI788" s="90"/>
      <c r="RJ788" s="90"/>
      <c r="RK788" s="90"/>
      <c r="RL788" s="90"/>
      <c r="RM788" s="90"/>
      <c r="RN788" s="90"/>
      <c r="RO788" s="90"/>
      <c r="RP788" s="90"/>
      <c r="RQ788" s="90"/>
      <c r="RR788" s="90"/>
      <c r="RS788" s="90"/>
      <c r="RT788" s="90"/>
      <c r="RU788" s="90"/>
      <c r="RV788" s="90"/>
      <c r="RW788" s="90"/>
      <c r="RX788" s="90"/>
      <c r="RY788" s="90"/>
      <c r="RZ788" s="90"/>
      <c r="SA788" s="90"/>
      <c r="SB788" s="90"/>
      <c r="SC788" s="90"/>
      <c r="SD788" s="90"/>
      <c r="SE788" s="90"/>
      <c r="SF788" s="90"/>
      <c r="SG788" s="90"/>
      <c r="SH788" s="90"/>
      <c r="SI788" s="90"/>
      <c r="SJ788" s="90"/>
      <c r="SK788" s="90"/>
      <c r="SL788" s="90"/>
      <c r="SM788" s="90"/>
      <c r="SN788" s="90"/>
      <c r="SO788" s="90"/>
      <c r="SP788" s="90"/>
      <c r="SQ788" s="90"/>
      <c r="SR788" s="90"/>
      <c r="SS788" s="90"/>
      <c r="ST788" s="90"/>
      <c r="SU788" s="90"/>
      <c r="SV788" s="90"/>
      <c r="SW788" s="90"/>
      <c r="SX788" s="90"/>
      <c r="SY788" s="90"/>
      <c r="SZ788" s="90"/>
      <c r="TA788" s="90"/>
      <c r="TB788" s="90"/>
      <c r="TC788" s="90"/>
      <c r="TD788" s="90"/>
      <c r="TE788" s="90"/>
      <c r="TF788" s="90"/>
      <c r="TG788" s="90"/>
      <c r="TH788" s="90"/>
      <c r="TI788" s="90"/>
      <c r="TJ788" s="90"/>
      <c r="TK788" s="90"/>
      <c r="TL788" s="90"/>
      <c r="TM788" s="90"/>
      <c r="TN788" s="90"/>
      <c r="TO788" s="90"/>
      <c r="TP788" s="90"/>
      <c r="TQ788" s="90"/>
      <c r="TR788" s="90"/>
      <c r="TS788" s="90"/>
      <c r="TT788" s="90"/>
      <c r="TU788" s="90"/>
      <c r="TV788" s="90"/>
      <c r="TW788" s="90"/>
      <c r="TX788" s="90"/>
      <c r="TY788" s="90"/>
      <c r="TZ788" s="90"/>
      <c r="UA788" s="90"/>
      <c r="UB788" s="90"/>
      <c r="UC788" s="90"/>
      <c r="UD788" s="90"/>
      <c r="UE788" s="90"/>
      <c r="UF788" s="90"/>
      <c r="UG788" s="90"/>
      <c r="UH788" s="90"/>
      <c r="UI788" s="90"/>
      <c r="UJ788" s="90"/>
      <c r="UK788" s="90"/>
      <c r="UL788" s="90"/>
      <c r="UM788" s="90"/>
      <c r="UN788" s="90"/>
      <c r="UO788" s="90"/>
      <c r="UP788" s="90"/>
      <c r="UQ788" s="90"/>
      <c r="UR788" s="90"/>
      <c r="US788" s="90"/>
      <c r="UT788" s="90"/>
      <c r="UU788" s="90"/>
      <c r="UV788" s="90"/>
      <c r="UW788" s="90"/>
      <c r="UX788" s="90"/>
      <c r="UY788" s="90"/>
      <c r="UZ788" s="90"/>
      <c r="VA788" s="90"/>
      <c r="VB788" s="90"/>
      <c r="VC788" s="90"/>
      <c r="VD788" s="90"/>
      <c r="VE788" s="90"/>
      <c r="VF788" s="90"/>
      <c r="VG788" s="90"/>
      <c r="VH788" s="90"/>
      <c r="VI788" s="90"/>
      <c r="VJ788" s="90"/>
      <c r="VK788" s="90"/>
      <c r="VL788" s="90"/>
      <c r="VM788" s="90"/>
      <c r="VN788" s="90"/>
      <c r="VO788" s="90"/>
      <c r="VP788" s="90"/>
      <c r="VQ788" s="90"/>
      <c r="VR788" s="90"/>
      <c r="VS788" s="90"/>
      <c r="VT788" s="90"/>
      <c r="VU788" s="90"/>
      <c r="VV788" s="90"/>
      <c r="VW788" s="90"/>
      <c r="VX788" s="90"/>
      <c r="VY788" s="90"/>
      <c r="VZ788" s="90"/>
      <c r="WA788" s="90"/>
      <c r="WB788" s="90"/>
      <c r="WC788" s="90"/>
      <c r="WD788" s="90"/>
      <c r="WE788" s="90"/>
      <c r="WF788" s="90"/>
      <c r="WG788" s="90"/>
      <c r="WH788" s="90"/>
      <c r="WI788" s="90"/>
      <c r="WJ788" s="90"/>
      <c r="WK788" s="90"/>
      <c r="WL788" s="90"/>
      <c r="WM788" s="90"/>
      <c r="WN788" s="90"/>
      <c r="WO788" s="90"/>
      <c r="WP788" s="90"/>
      <c r="WQ788" s="90"/>
      <c r="WR788" s="90"/>
      <c r="WS788" s="90"/>
      <c r="WT788" s="90"/>
      <c r="WU788" s="90"/>
      <c r="WV788" s="90"/>
      <c r="WW788" s="90"/>
      <c r="WX788" s="90"/>
      <c r="WY788" s="90"/>
      <c r="WZ788" s="90"/>
      <c r="XA788" s="90"/>
      <c r="XB788" s="90"/>
      <c r="XC788" s="90"/>
      <c r="XD788" s="90"/>
      <c r="XE788" s="90"/>
      <c r="XF788" s="90"/>
      <c r="XG788" s="90"/>
      <c r="XH788" s="90"/>
      <c r="XI788" s="90"/>
      <c r="XJ788" s="90"/>
      <c r="XK788" s="90"/>
      <c r="XL788" s="90"/>
      <c r="XM788" s="90"/>
      <c r="XN788" s="90"/>
      <c r="XO788" s="90"/>
      <c r="XP788" s="90"/>
      <c r="XQ788" s="90"/>
      <c r="XR788" s="90"/>
      <c r="XS788" s="90"/>
      <c r="XT788" s="90"/>
      <c r="XU788" s="90"/>
      <c r="XV788" s="90"/>
      <c r="XW788" s="90"/>
      <c r="XX788" s="90"/>
      <c r="XY788" s="90"/>
      <c r="XZ788" s="90"/>
      <c r="YA788" s="90"/>
      <c r="YB788" s="90"/>
      <c r="YC788" s="90"/>
      <c r="YD788" s="90"/>
      <c r="YE788" s="90"/>
      <c r="YF788" s="90"/>
      <c r="YG788" s="90"/>
      <c r="YH788" s="90"/>
      <c r="YI788" s="90"/>
      <c r="YJ788" s="90"/>
      <c r="YK788" s="90"/>
      <c r="YL788" s="90"/>
      <c r="YM788" s="90"/>
      <c r="YN788" s="90"/>
      <c r="YO788" s="90"/>
      <c r="YP788" s="90"/>
      <c r="YQ788" s="90"/>
      <c r="YR788" s="90"/>
      <c r="YS788" s="90"/>
      <c r="YT788" s="90"/>
      <c r="YU788" s="90"/>
      <c r="YV788" s="90"/>
      <c r="YW788" s="90"/>
      <c r="YX788" s="90"/>
      <c r="YY788" s="90"/>
      <c r="YZ788" s="90"/>
      <c r="ZA788" s="90"/>
      <c r="ZB788" s="90"/>
      <c r="ZC788" s="90"/>
      <c r="ZD788" s="90"/>
      <c r="ZE788" s="90"/>
      <c r="ZF788" s="90"/>
      <c r="ZG788" s="90"/>
      <c r="ZH788" s="90"/>
      <c r="ZI788" s="90"/>
      <c r="ZJ788" s="90"/>
      <c r="ZK788" s="90"/>
      <c r="ZL788" s="90"/>
      <c r="ZM788" s="90"/>
      <c r="ZN788" s="90"/>
      <c r="ZO788" s="90"/>
      <c r="ZP788" s="90"/>
      <c r="ZQ788" s="90"/>
      <c r="ZR788" s="90"/>
      <c r="ZS788" s="90"/>
      <c r="ZT788" s="90"/>
      <c r="ZU788" s="90"/>
      <c r="ZV788" s="90"/>
      <c r="ZW788" s="90"/>
      <c r="ZX788" s="90"/>
      <c r="ZY788" s="90"/>
      <c r="ZZ788" s="90"/>
      <c r="AAA788" s="90"/>
      <c r="AAB788" s="90"/>
      <c r="AAC788" s="90"/>
      <c r="AAD788" s="90"/>
      <c r="AAE788" s="90"/>
      <c r="AAF788" s="90"/>
      <c r="AAG788" s="90"/>
      <c r="AAH788" s="90"/>
      <c r="AAI788" s="90"/>
      <c r="AAJ788" s="90"/>
      <c r="AAK788" s="90"/>
      <c r="AAL788" s="90"/>
      <c r="AAM788" s="90"/>
      <c r="AAN788" s="90"/>
      <c r="AAO788" s="90"/>
      <c r="AAP788" s="90"/>
      <c r="AAQ788" s="90"/>
      <c r="AAR788" s="90"/>
      <c r="AAS788" s="90"/>
      <c r="AAT788" s="90"/>
      <c r="AAU788" s="90"/>
      <c r="AAV788" s="90"/>
      <c r="AAW788" s="90"/>
      <c r="AAX788" s="90"/>
      <c r="AAY788" s="90"/>
      <c r="AAZ788" s="90"/>
      <c r="ABA788" s="90"/>
      <c r="ABB788" s="90"/>
      <c r="ABC788" s="90"/>
      <c r="ABD788" s="90"/>
      <c r="ABE788" s="90"/>
      <c r="ABF788" s="90"/>
      <c r="ABG788" s="90"/>
      <c r="ABH788" s="90"/>
      <c r="ABI788" s="90"/>
      <c r="ABJ788" s="90"/>
      <c r="ABK788" s="90"/>
      <c r="ABL788" s="90"/>
      <c r="ABM788" s="90"/>
      <c r="ABN788" s="90"/>
      <c r="ABO788" s="90"/>
      <c r="ABP788" s="90"/>
      <c r="ABQ788" s="90"/>
      <c r="ABR788" s="90"/>
      <c r="ABS788" s="90"/>
      <c r="ABT788" s="90"/>
      <c r="ABU788" s="90"/>
      <c r="ABV788" s="90"/>
      <c r="ABW788" s="90"/>
      <c r="ABX788" s="90"/>
      <c r="ABY788" s="90"/>
      <c r="ABZ788" s="90"/>
      <c r="ACA788" s="90"/>
      <c r="ACB788" s="90"/>
      <c r="ACC788" s="90"/>
      <c r="ACD788" s="90"/>
      <c r="ACE788" s="90"/>
      <c r="ACF788" s="90"/>
      <c r="ACG788" s="90"/>
      <c r="ACH788" s="90"/>
      <c r="ACI788" s="90"/>
      <c r="ACJ788" s="90"/>
      <c r="ACK788" s="90"/>
      <c r="ACL788" s="90"/>
      <c r="ACM788" s="90"/>
      <c r="ACN788" s="90"/>
      <c r="ACO788" s="90"/>
      <c r="ACP788" s="90"/>
      <c r="ACQ788" s="90"/>
      <c r="ACR788" s="90"/>
      <c r="ACS788" s="90"/>
      <c r="ACT788" s="90"/>
      <c r="ACU788" s="90"/>
      <c r="ACV788" s="90"/>
      <c r="ACW788" s="90"/>
      <c r="ACX788" s="90"/>
      <c r="ACY788" s="90"/>
      <c r="ACZ788" s="90"/>
      <c r="ADA788" s="90"/>
      <c r="ADB788" s="90"/>
      <c r="ADC788" s="90"/>
      <c r="ADD788" s="90"/>
      <c r="ADE788" s="90"/>
      <c r="ADF788" s="90"/>
      <c r="ADG788" s="90"/>
      <c r="ADH788" s="90"/>
      <c r="ADI788" s="90"/>
      <c r="ADJ788" s="90"/>
      <c r="ADK788" s="90"/>
      <c r="ADL788" s="90"/>
      <c r="ADM788" s="90"/>
      <c r="ADN788" s="90"/>
      <c r="ADO788" s="90"/>
      <c r="ADP788" s="90"/>
      <c r="ADQ788" s="90"/>
      <c r="ADR788" s="90"/>
      <c r="ADS788" s="90"/>
      <c r="ADT788" s="90"/>
      <c r="ADU788" s="90"/>
      <c r="ADV788" s="90"/>
      <c r="ADW788" s="90"/>
      <c r="ADX788" s="90"/>
      <c r="ADY788" s="90"/>
      <c r="ADZ788" s="90"/>
      <c r="AEA788" s="90"/>
      <c r="AEB788" s="90"/>
      <c r="AEC788" s="90"/>
      <c r="AED788" s="90"/>
      <c r="AEE788" s="90"/>
      <c r="AEF788" s="90"/>
      <c r="AEG788" s="90"/>
      <c r="AEH788" s="90"/>
      <c r="AEI788" s="90"/>
      <c r="AEJ788" s="90"/>
      <c r="AEK788" s="90"/>
      <c r="AEL788" s="90"/>
      <c r="AEM788" s="90"/>
      <c r="AEN788" s="90"/>
      <c r="AEO788" s="90"/>
      <c r="AEP788" s="90"/>
      <c r="AEQ788" s="90"/>
      <c r="AER788" s="90"/>
      <c r="AES788" s="90"/>
      <c r="AET788" s="90"/>
      <c r="AEU788" s="90"/>
      <c r="AEV788" s="90"/>
      <c r="AEW788" s="90"/>
      <c r="AEX788" s="90"/>
      <c r="AEY788" s="90"/>
      <c r="AEZ788" s="90"/>
      <c r="AFA788" s="90"/>
      <c r="AFB788" s="90"/>
      <c r="AFC788" s="90"/>
      <c r="AFD788" s="90"/>
      <c r="AFE788" s="90"/>
      <c r="AFF788" s="90"/>
      <c r="AFG788" s="90"/>
      <c r="AFH788" s="90"/>
      <c r="AFI788" s="90"/>
      <c r="AFJ788" s="90"/>
      <c r="AFK788" s="90"/>
      <c r="AFL788" s="90"/>
      <c r="AFM788" s="90"/>
      <c r="AFN788" s="90"/>
      <c r="AFO788" s="90"/>
      <c r="AFP788" s="90"/>
      <c r="AFQ788" s="90"/>
      <c r="AFR788" s="90"/>
      <c r="AFS788" s="90"/>
      <c r="AFT788" s="90"/>
      <c r="AFU788" s="90"/>
      <c r="AFV788" s="90"/>
      <c r="AFW788" s="90"/>
      <c r="AFX788" s="90"/>
      <c r="AFY788" s="90"/>
      <c r="AFZ788" s="90"/>
      <c r="AGA788" s="90"/>
      <c r="AGB788" s="90"/>
      <c r="AGC788" s="90"/>
      <c r="AGD788" s="90"/>
      <c r="AGE788" s="90"/>
      <c r="AGF788" s="90"/>
      <c r="AGG788" s="90"/>
      <c r="AGH788" s="90"/>
      <c r="AGI788" s="90"/>
      <c r="AGJ788" s="90"/>
      <c r="AGK788" s="90"/>
      <c r="AGL788" s="90"/>
      <c r="AGM788" s="90"/>
      <c r="AGN788" s="90"/>
      <c r="AGO788" s="90"/>
      <c r="AGP788" s="90"/>
      <c r="AGQ788" s="90"/>
      <c r="AGR788" s="90"/>
      <c r="AGS788" s="90"/>
      <c r="AGT788" s="90"/>
      <c r="AGU788" s="90"/>
      <c r="AGV788" s="90"/>
      <c r="AGW788" s="90"/>
      <c r="AGX788" s="90"/>
      <c r="AGY788" s="90"/>
      <c r="AGZ788" s="90"/>
      <c r="AHA788" s="90"/>
      <c r="AHB788" s="90"/>
      <c r="AHC788" s="90"/>
      <c r="AHD788" s="90"/>
      <c r="AHE788" s="90"/>
      <c r="AHF788" s="90"/>
      <c r="AHG788" s="90"/>
      <c r="AHH788" s="90"/>
      <c r="AHI788" s="90"/>
      <c r="AHJ788" s="90"/>
      <c r="AHK788" s="90"/>
      <c r="AHL788" s="90"/>
      <c r="AHM788" s="90"/>
      <c r="AHN788" s="90"/>
      <c r="AHO788" s="90"/>
      <c r="AHP788" s="90"/>
      <c r="AHQ788" s="90"/>
      <c r="AHR788" s="90"/>
      <c r="AHS788" s="90"/>
      <c r="AHT788" s="90"/>
      <c r="AHU788" s="90"/>
      <c r="AHV788" s="90"/>
      <c r="AHW788" s="90"/>
      <c r="AHX788" s="90"/>
      <c r="AHY788" s="90"/>
      <c r="AHZ788" s="90"/>
      <c r="AIA788" s="90"/>
      <c r="AIB788" s="90"/>
      <c r="AIC788" s="90"/>
      <c r="AID788" s="90"/>
      <c r="AIE788" s="90"/>
      <c r="AIF788" s="90"/>
      <c r="AIG788" s="90"/>
      <c r="AIH788" s="90"/>
      <c r="AII788" s="90"/>
      <c r="AIJ788" s="90"/>
      <c r="AIK788" s="90"/>
      <c r="AIL788" s="90"/>
      <c r="AIM788" s="90"/>
      <c r="AIN788" s="90"/>
      <c r="AIO788" s="90"/>
      <c r="AIP788" s="90"/>
      <c r="AIQ788" s="90"/>
      <c r="AIR788" s="90"/>
      <c r="AIS788" s="90"/>
      <c r="AIT788" s="90"/>
      <c r="AIU788" s="90"/>
      <c r="AIV788" s="90"/>
      <c r="AIW788" s="90"/>
      <c r="AIX788" s="90"/>
      <c r="AIY788" s="90"/>
      <c r="AIZ788" s="90"/>
      <c r="AJA788" s="90"/>
      <c r="AJB788" s="90"/>
      <c r="AJC788" s="90"/>
      <c r="AJD788" s="90"/>
      <c r="AJE788" s="90"/>
      <c r="AJF788" s="90"/>
      <c r="AJG788" s="90"/>
      <c r="AJH788" s="90"/>
      <c r="AJI788" s="90"/>
      <c r="AJJ788" s="90"/>
      <c r="AJK788" s="90"/>
      <c r="AJL788" s="90"/>
      <c r="AJM788" s="90"/>
      <c r="AJN788" s="90"/>
      <c r="AJO788" s="90"/>
      <c r="AJP788" s="90"/>
      <c r="AJQ788" s="90"/>
      <c r="AJR788" s="90"/>
      <c r="AJS788" s="90"/>
      <c r="AJT788" s="90"/>
      <c r="AJU788" s="90"/>
      <c r="AJV788" s="90"/>
      <c r="AJW788" s="90"/>
      <c r="AJX788" s="90"/>
      <c r="AJY788" s="90"/>
      <c r="AJZ788" s="90"/>
      <c r="AKA788" s="90"/>
      <c r="AKB788" s="90"/>
      <c r="AKC788" s="90"/>
      <c r="AKD788" s="90"/>
      <c r="AKE788" s="90"/>
      <c r="AKF788" s="90"/>
      <c r="AKG788" s="90"/>
      <c r="AKH788" s="90"/>
      <c r="AKI788" s="90"/>
      <c r="AKJ788" s="90"/>
      <c r="AKK788" s="90"/>
      <c r="AKL788" s="90"/>
      <c r="AKM788" s="90"/>
      <c r="AKN788" s="90"/>
      <c r="AKO788" s="90"/>
      <c r="AKP788" s="90"/>
      <c r="AKQ788" s="90"/>
      <c r="AKR788" s="90"/>
      <c r="AKS788" s="90"/>
      <c r="AKT788" s="90"/>
      <c r="AKU788" s="90"/>
      <c r="AKV788" s="90"/>
      <c r="AKW788" s="90"/>
      <c r="AKX788" s="90"/>
      <c r="AKY788" s="90"/>
      <c r="AKZ788" s="90"/>
      <c r="ALA788" s="90"/>
      <c r="ALB788" s="90"/>
      <c r="ALC788" s="90"/>
      <c r="ALD788" s="90"/>
      <c r="ALE788" s="90"/>
      <c r="ALF788" s="90"/>
      <c r="ALG788" s="90"/>
      <c r="ALH788" s="90"/>
      <c r="ALI788" s="90"/>
      <c r="ALJ788" s="90"/>
      <c r="ALK788" s="90"/>
      <c r="ALL788" s="90"/>
      <c r="ALM788" s="90"/>
      <c r="ALN788" s="90"/>
      <c r="ALO788" s="90"/>
      <c r="ALP788" s="90"/>
      <c r="ALQ788" s="90"/>
      <c r="ALR788" s="90"/>
      <c r="ALS788" s="90"/>
      <c r="ALT788" s="90"/>
      <c r="ALU788" s="90"/>
      <c r="ALV788" s="90"/>
      <c r="ALW788" s="90"/>
      <c r="ALX788" s="90"/>
      <c r="ALY788" s="90"/>
      <c r="ALZ788" s="90"/>
      <c r="AMA788" s="90"/>
      <c r="AMB788" s="90"/>
      <c r="AMC788" s="90"/>
      <c r="AMD788" s="90"/>
      <c r="AME788" s="90"/>
      <c r="AMF788" s="90"/>
      <c r="AMG788" s="90"/>
      <c r="AMH788" s="90"/>
    </row>
    <row r="789" spans="1:1022" ht="74.099999999999994" customHeight="1">
      <c r="A789" s="536"/>
      <c r="B789" s="530"/>
      <c r="C789" s="367"/>
      <c r="D789" s="530"/>
      <c r="E789" s="530"/>
      <c r="F789" s="427"/>
      <c r="G789" s="530"/>
      <c r="H789" s="537"/>
      <c r="I789" s="538"/>
      <c r="J789" s="210" t="s">
        <v>735</v>
      </c>
      <c r="K789" s="213"/>
      <c r="L789" s="538"/>
      <c r="M789" s="538"/>
      <c r="N789" s="540"/>
      <c r="O789" s="369"/>
      <c r="P789" s="391"/>
      <c r="Q789" s="385"/>
      <c r="R789" s="393"/>
      <c r="S789" s="394"/>
      <c r="T789" s="385"/>
      <c r="U789" s="386"/>
      <c r="V789" s="216" t="s">
        <v>112</v>
      </c>
      <c r="W789" s="116"/>
      <c r="X789" s="117"/>
      <c r="Y789" s="117"/>
      <c r="Z789" s="116"/>
      <c r="AA789" s="143" t="str">
        <f t="shared" si="1031"/>
        <v/>
      </c>
      <c r="AB789" s="121"/>
      <c r="AC789" s="121"/>
      <c r="AD789" s="122" t="str">
        <f t="shared" si="1026"/>
        <v/>
      </c>
      <c r="AE789" s="121"/>
      <c r="AF789" s="121"/>
      <c r="AG789" s="121"/>
      <c r="AH789" s="123" t="str">
        <f>IFERROR(IF(AND(AA788="Probabilidad",AA789="Probabilidad"),(AI788-(+AI788*AD789)),IF(AND(AA789="Probabilidad",AA788="Impacto"),(AI788-(+AI788*AD789)),IF(AA789="Impacto",AI788,""))),"")</f>
        <v/>
      </c>
      <c r="AI789" s="122" t="str">
        <f t="shared" si="1027"/>
        <v/>
      </c>
      <c r="AJ789" s="387"/>
      <c r="AK789" s="542"/>
      <c r="AL789" s="214" t="str">
        <f t="shared" ref="AL789:AL852" si="1081">IFERROR(IF(AND(AA788="Impacto",AA789="Impacto"),(AL788-(+AL788*AD789)),IF(AND(AA789="Impacto",AA788="Probabilidad"),(AL788-(+AL788*AD789)),IF(AA789="Probabilidad",AL788,""))),"")</f>
        <v/>
      </c>
      <c r="AM789" s="543"/>
      <c r="AN789" s="544"/>
      <c r="AO789" s="541"/>
      <c r="AP789" s="367"/>
      <c r="AQ789" s="215" t="s">
        <v>118</v>
      </c>
      <c r="AR789" s="119"/>
      <c r="AS789" s="135"/>
      <c r="AT789" s="218"/>
      <c r="AU789" s="219"/>
      <c r="AV789" s="371"/>
      <c r="AW789" s="216" t="s">
        <v>112</v>
      </c>
      <c r="AX789" s="128"/>
      <c r="AY789" s="129"/>
      <c r="AZ789" s="130"/>
      <c r="BA789" s="217" t="s">
        <v>118</v>
      </c>
      <c r="BB789" s="128"/>
      <c r="BC789" s="128"/>
      <c r="BD789" s="128"/>
      <c r="BE789" s="373"/>
      <c r="BF789" s="374"/>
      <c r="BG789" s="374"/>
      <c r="BH789" s="131"/>
    </row>
    <row r="790" spans="1:1022" ht="45" customHeight="1">
      <c r="A790" s="536"/>
      <c r="B790" s="530"/>
      <c r="C790" s="367"/>
      <c r="D790" s="530"/>
      <c r="E790" s="530"/>
      <c r="F790" s="427"/>
      <c r="G790" s="530"/>
      <c r="H790" s="537"/>
      <c r="I790" s="538"/>
      <c r="J790" s="210" t="s">
        <v>741</v>
      </c>
      <c r="K790" s="213"/>
      <c r="L790" s="538"/>
      <c r="M790" s="538"/>
      <c r="N790" s="540"/>
      <c r="O790" s="369"/>
      <c r="P790" s="391"/>
      <c r="Q790" s="385"/>
      <c r="R790" s="393"/>
      <c r="S790" s="394"/>
      <c r="T790" s="385"/>
      <c r="U790" s="386"/>
      <c r="V790" s="216" t="s">
        <v>124</v>
      </c>
      <c r="W790" s="116"/>
      <c r="X790" s="117"/>
      <c r="Y790" s="117"/>
      <c r="Z790" s="116"/>
      <c r="AA790" s="143" t="str">
        <f t="shared" si="1031"/>
        <v/>
      </c>
      <c r="AB790" s="121"/>
      <c r="AC790" s="121"/>
      <c r="AD790" s="122" t="str">
        <f t="shared" si="1026"/>
        <v/>
      </c>
      <c r="AE790" s="121"/>
      <c r="AF790" s="121"/>
      <c r="AG790" s="121"/>
      <c r="AH790" s="123" t="str">
        <f t="shared" ref="AH790:AH794" si="1082">IFERROR(IF(AND(AA789="Probabilidad",AA790="Probabilidad"),(AI789-(+AI789*AD790)),IF(AND(AA790="Probabilidad",AA789="Impacto"),(AI789-(+AI789*AD790)),IF(AA790="Impacto",AI789,""))),"")</f>
        <v/>
      </c>
      <c r="AI790" s="122" t="str">
        <f t="shared" si="1027"/>
        <v/>
      </c>
      <c r="AJ790" s="387"/>
      <c r="AK790" s="542"/>
      <c r="AL790" s="214" t="str">
        <f t="shared" si="1081"/>
        <v/>
      </c>
      <c r="AM790" s="543"/>
      <c r="AN790" s="544"/>
      <c r="AO790" s="541"/>
      <c r="AP790" s="367"/>
      <c r="AQ790" s="215" t="s">
        <v>128</v>
      </c>
      <c r="AR790" s="119"/>
      <c r="AS790" s="135"/>
      <c r="AT790" s="218"/>
      <c r="AU790" s="219"/>
      <c r="AV790" s="371"/>
      <c r="AW790" s="216" t="s">
        <v>124</v>
      </c>
      <c r="AX790" s="128"/>
      <c r="AY790" s="129"/>
      <c r="AZ790" s="130"/>
      <c r="BA790" s="217" t="s">
        <v>128</v>
      </c>
      <c r="BB790" s="128"/>
      <c r="BC790" s="128"/>
      <c r="BD790" s="128"/>
      <c r="BE790" s="373"/>
      <c r="BF790" s="374"/>
      <c r="BG790" s="374"/>
      <c r="BH790" s="131"/>
    </row>
    <row r="791" spans="1:1022" ht="30" customHeight="1">
      <c r="A791" s="536"/>
      <c r="B791" s="530"/>
      <c r="C791" s="367"/>
      <c r="D791" s="530"/>
      <c r="E791" s="530"/>
      <c r="F791" s="427"/>
      <c r="G791" s="530"/>
      <c r="H791" s="537"/>
      <c r="I791" s="538"/>
      <c r="J791" s="210" t="s">
        <v>749</v>
      </c>
      <c r="K791" s="213"/>
      <c r="L791" s="538"/>
      <c r="M791" s="538"/>
      <c r="N791" s="540"/>
      <c r="O791" s="369"/>
      <c r="P791" s="391"/>
      <c r="Q791" s="385"/>
      <c r="R791" s="393"/>
      <c r="S791" s="394"/>
      <c r="T791" s="385"/>
      <c r="U791" s="386"/>
      <c r="V791" s="216" t="s">
        <v>131</v>
      </c>
      <c r="W791" s="116"/>
      <c r="X791" s="117"/>
      <c r="Y791" s="117"/>
      <c r="Z791" s="116"/>
      <c r="AA791" s="143" t="str">
        <f t="shared" si="1031"/>
        <v/>
      </c>
      <c r="AB791" s="121"/>
      <c r="AC791" s="121"/>
      <c r="AD791" s="122" t="str">
        <f t="shared" si="1026"/>
        <v/>
      </c>
      <c r="AE791" s="121"/>
      <c r="AF791" s="121"/>
      <c r="AG791" s="121"/>
      <c r="AH791" s="123" t="str">
        <f t="shared" si="1082"/>
        <v/>
      </c>
      <c r="AI791" s="122" t="str">
        <f t="shared" si="1027"/>
        <v/>
      </c>
      <c r="AJ791" s="387"/>
      <c r="AK791" s="542"/>
      <c r="AL791" s="214" t="str">
        <f t="shared" si="1081"/>
        <v/>
      </c>
      <c r="AM791" s="543"/>
      <c r="AN791" s="544"/>
      <c r="AO791" s="541"/>
      <c r="AP791" s="367"/>
      <c r="AQ791" s="215" t="s">
        <v>136</v>
      </c>
      <c r="AR791" s="119"/>
      <c r="AS791" s="135"/>
      <c r="AT791" s="218"/>
      <c r="AU791" s="219"/>
      <c r="AV791" s="371"/>
      <c r="AW791" s="216" t="s">
        <v>131</v>
      </c>
      <c r="AX791" s="128"/>
      <c r="AY791" s="129"/>
      <c r="AZ791" s="130"/>
      <c r="BA791" s="217" t="s">
        <v>136</v>
      </c>
      <c r="BB791" s="128"/>
      <c r="BC791" s="128"/>
      <c r="BD791" s="128"/>
      <c r="BE791" s="373"/>
      <c r="BF791" s="374"/>
      <c r="BG791" s="374"/>
      <c r="BH791" s="131"/>
    </row>
    <row r="792" spans="1:1022" ht="18.95" customHeight="1">
      <c r="A792" s="536"/>
      <c r="B792" s="530"/>
      <c r="C792" s="367"/>
      <c r="D792" s="530"/>
      <c r="E792" s="530"/>
      <c r="F792" s="427"/>
      <c r="G792" s="530"/>
      <c r="H792" s="537"/>
      <c r="I792" s="538"/>
      <c r="J792" s="210" t="s">
        <v>756</v>
      </c>
      <c r="K792" s="213"/>
      <c r="L792" s="538"/>
      <c r="M792" s="538"/>
      <c r="N792" s="540"/>
      <c r="O792" s="369"/>
      <c r="P792" s="391"/>
      <c r="Q792" s="385"/>
      <c r="R792" s="393"/>
      <c r="S792" s="394"/>
      <c r="T792" s="385"/>
      <c r="U792" s="386"/>
      <c r="V792" s="216" t="s">
        <v>139</v>
      </c>
      <c r="W792" s="116"/>
      <c r="X792" s="117"/>
      <c r="Y792" s="117"/>
      <c r="Z792" s="116"/>
      <c r="AA792" s="143" t="str">
        <f t="shared" si="1031"/>
        <v/>
      </c>
      <c r="AB792" s="121"/>
      <c r="AC792" s="121"/>
      <c r="AD792" s="122" t="str">
        <f t="shared" si="1026"/>
        <v/>
      </c>
      <c r="AE792" s="121"/>
      <c r="AF792" s="121"/>
      <c r="AG792" s="121"/>
      <c r="AH792" s="123" t="str">
        <f t="shared" si="1082"/>
        <v/>
      </c>
      <c r="AI792" s="122" t="str">
        <f t="shared" si="1027"/>
        <v/>
      </c>
      <c r="AJ792" s="387"/>
      <c r="AK792" s="542"/>
      <c r="AL792" s="214" t="str">
        <f t="shared" si="1081"/>
        <v/>
      </c>
      <c r="AM792" s="543"/>
      <c r="AN792" s="544"/>
      <c r="AO792" s="541"/>
      <c r="AP792" s="367"/>
      <c r="AQ792" s="215" t="s">
        <v>145</v>
      </c>
      <c r="AR792" s="119"/>
      <c r="AS792" s="135"/>
      <c r="AT792" s="218"/>
      <c r="AU792" s="219"/>
      <c r="AV792" s="371"/>
      <c r="AW792" s="216" t="s">
        <v>139</v>
      </c>
      <c r="AX792" s="128"/>
      <c r="AY792" s="129"/>
      <c r="AZ792" s="130"/>
      <c r="BA792" s="217" t="s">
        <v>145</v>
      </c>
      <c r="BB792" s="128"/>
      <c r="BC792" s="128"/>
      <c r="BD792" s="128"/>
      <c r="BE792" s="373"/>
      <c r="BF792" s="374"/>
      <c r="BG792" s="374"/>
      <c r="BH792" s="131"/>
    </row>
    <row r="793" spans="1:1022" ht="18.95" customHeight="1">
      <c r="A793" s="536"/>
      <c r="B793" s="530"/>
      <c r="C793" s="367"/>
      <c r="D793" s="530"/>
      <c r="E793" s="530"/>
      <c r="F793" s="427"/>
      <c r="G793" s="530"/>
      <c r="H793" s="537"/>
      <c r="I793" s="538"/>
      <c r="J793" s="210" t="s">
        <v>757</v>
      </c>
      <c r="K793" s="213"/>
      <c r="L793" s="538"/>
      <c r="M793" s="538"/>
      <c r="N793" s="540"/>
      <c r="O793" s="369"/>
      <c r="P793" s="391"/>
      <c r="Q793" s="385"/>
      <c r="R793" s="393"/>
      <c r="S793" s="394"/>
      <c r="T793" s="385"/>
      <c r="U793" s="386"/>
      <c r="V793" s="216" t="s">
        <v>150</v>
      </c>
      <c r="W793" s="116"/>
      <c r="X793" s="117"/>
      <c r="Y793" s="117"/>
      <c r="Z793" s="116"/>
      <c r="AA793" s="143" t="str">
        <f t="shared" si="1031"/>
        <v/>
      </c>
      <c r="AB793" s="121"/>
      <c r="AC793" s="121"/>
      <c r="AD793" s="122" t="str">
        <f t="shared" si="1026"/>
        <v/>
      </c>
      <c r="AE793" s="121"/>
      <c r="AF793" s="121"/>
      <c r="AG793" s="121"/>
      <c r="AH793" s="123" t="str">
        <f t="shared" si="1082"/>
        <v/>
      </c>
      <c r="AI793" s="122" t="str">
        <f t="shared" si="1027"/>
        <v/>
      </c>
      <c r="AJ793" s="387"/>
      <c r="AK793" s="542"/>
      <c r="AL793" s="214" t="str">
        <f t="shared" si="1081"/>
        <v/>
      </c>
      <c r="AM793" s="543"/>
      <c r="AN793" s="544"/>
      <c r="AO793" s="541"/>
      <c r="AP793" s="367"/>
      <c r="AQ793" s="215" t="s">
        <v>155</v>
      </c>
      <c r="AR793" s="119"/>
      <c r="AS793" s="135"/>
      <c r="AT793" s="218"/>
      <c r="AU793" s="219"/>
      <c r="AV793" s="371"/>
      <c r="AW793" s="216" t="s">
        <v>150</v>
      </c>
      <c r="AX793" s="128"/>
      <c r="AY793" s="129"/>
      <c r="AZ793" s="130"/>
      <c r="BA793" s="217" t="s">
        <v>155</v>
      </c>
      <c r="BB793" s="128"/>
      <c r="BC793" s="128"/>
      <c r="BD793" s="128"/>
      <c r="BE793" s="373"/>
      <c r="BF793" s="374"/>
      <c r="BG793" s="374"/>
      <c r="BH793" s="131"/>
    </row>
    <row r="794" spans="1:1022" ht="23.1" customHeight="1">
      <c r="A794" s="536"/>
      <c r="B794" s="530"/>
      <c r="C794" s="367"/>
      <c r="D794" s="530"/>
      <c r="E794" s="530"/>
      <c r="F794" s="427"/>
      <c r="G794" s="530"/>
      <c r="H794" s="537"/>
      <c r="I794" s="538"/>
      <c r="J794" s="210" t="s">
        <v>758</v>
      </c>
      <c r="K794" s="213"/>
      <c r="L794" s="538"/>
      <c r="M794" s="538"/>
      <c r="N794" s="540"/>
      <c r="O794" s="369"/>
      <c r="P794" s="392"/>
      <c r="Q794" s="385"/>
      <c r="R794" s="393"/>
      <c r="S794" s="394"/>
      <c r="T794" s="385"/>
      <c r="U794" s="386"/>
      <c r="V794" s="216" t="s">
        <v>161</v>
      </c>
      <c r="W794" s="116"/>
      <c r="X794" s="117"/>
      <c r="Y794" s="117"/>
      <c r="Z794" s="116"/>
      <c r="AA794" s="143" t="str">
        <f t="shared" si="1031"/>
        <v/>
      </c>
      <c r="AB794" s="121"/>
      <c r="AC794" s="121"/>
      <c r="AD794" s="122" t="str">
        <f t="shared" si="1026"/>
        <v/>
      </c>
      <c r="AE794" s="121"/>
      <c r="AF794" s="121"/>
      <c r="AG794" s="121"/>
      <c r="AH794" s="123" t="str">
        <f t="shared" si="1082"/>
        <v/>
      </c>
      <c r="AI794" s="122" t="str">
        <f t="shared" si="1027"/>
        <v/>
      </c>
      <c r="AJ794" s="387"/>
      <c r="AK794" s="542"/>
      <c r="AL794" s="214" t="str">
        <f t="shared" si="1081"/>
        <v/>
      </c>
      <c r="AM794" s="543"/>
      <c r="AN794" s="544"/>
      <c r="AO794" s="541"/>
      <c r="AP794" s="367"/>
      <c r="AQ794" s="215" t="s">
        <v>162</v>
      </c>
      <c r="AR794" s="119"/>
      <c r="AS794" s="135"/>
      <c r="AT794" s="218"/>
      <c r="AU794" s="219"/>
      <c r="AV794" s="372"/>
      <c r="AW794" s="216" t="s">
        <v>161</v>
      </c>
      <c r="AX794" s="128"/>
      <c r="AY794" s="129"/>
      <c r="AZ794" s="130"/>
      <c r="BA794" s="217" t="s">
        <v>162</v>
      </c>
      <c r="BB794" s="128"/>
      <c r="BC794" s="128"/>
      <c r="BD794" s="128"/>
      <c r="BE794" s="373"/>
      <c r="BF794" s="374"/>
      <c r="BG794" s="374"/>
      <c r="BH794" s="131"/>
    </row>
    <row r="795" spans="1:1022" s="144" customFormat="1" ht="69.95" customHeight="1">
      <c r="A795" s="536"/>
      <c r="B795" s="530"/>
      <c r="C795" s="367"/>
      <c r="D795" s="530"/>
      <c r="E795" s="530"/>
      <c r="F795" s="427"/>
      <c r="G795" s="530"/>
      <c r="H795" s="537" t="str">
        <f>IF(B795="Seguridad_Información","Posibilidad de "&amp;C795&amp;"con "&amp;M795&amp;" "&amp;"por"&amp;" "&amp;I795&amp;" "&amp;"debido a"&amp;" "&amp;L795,"Posibilidad de"&amp;" "&amp;M795&amp;" "&amp;"por"&amp;" "&amp;I795&amp;" debido a"&amp;" "&amp;L795)</f>
        <v xml:space="preserve">Posibilidad de  por  debido a </v>
      </c>
      <c r="I795" s="538"/>
      <c r="J795" s="210" t="s">
        <v>717</v>
      </c>
      <c r="K795" s="213"/>
      <c r="L795" s="538"/>
      <c r="M795" s="538"/>
      <c r="N795" s="540"/>
      <c r="O795" s="369"/>
      <c r="P795" s="390" t="str">
        <f>IF(OR($O795=[3]Tabla_Probabilidad!$D$30,$O795=[3]Tabla_Probabilidad!$D$32,$O795=[3]Tabla_Probabilidad!$J$32),"Muy Baja",IF(OR($O795=[3]Tabla_Probabilidad!$E$30,$O795=[3]Tabla_Probabilidad!$E$32,$O795=[3]Tabla_Probabilidad!$K$32),"Baja",IF(OR($O795=[3]Tabla_Probabilidad!$F$30,$O795=[3]Tabla_Probabilidad!$F$32,$O795=[3]Tabla_Probabilidad!$L$32),"Media",IF(OR($O795=[3]Tabla_Probabilidad!$G$30,$O795=[3]Tabla_Probabilidad!$G$32,$O795=[3]Tabla_Probabilidad!$M$32),"Alta",IF(OR($O795=[3]Tabla_Probabilidad!$H$30,$O795=[3]Tabla_Probabilidad!$H$32,$O795=[3]Tabla_Probabilidad!$N$32),"Muy Alta","")))))</f>
        <v/>
      </c>
      <c r="Q795" s="385" t="str">
        <f t="shared" ref="Q795" si="1083">IF(P795="","",IF(P795="Muy Baja",0.2,IF(P795="Baja",0.4,IF(P795="Media",0.6,IF(P795="Alta",0.8,IF(P795="Muy Alta",1,))))))</f>
        <v/>
      </c>
      <c r="R795" s="393"/>
      <c r="S795" s="394" t="str">
        <f>IF(OR($R795=[3]Tabla_Impacto!$D$24,$R795=[3]Tabla_Impacto!$D$27,$R795=[3]Tabla_Impacto!$J$24,$R795=[3]Tabla_Impacto!$P$26,$R795=[3]Tabla_Impacto!$V$26,$R795=[3]Tabla_Impacto!$AB$26),"Leve",IF(OR($R795=[3]Tabla_Impacto!$E$24,$R795=[3]Tabla_Impacto!$E$27,$R795=[3]Tabla_Impacto!$K$24,$R795=[3]Tabla_Impacto!$Q$26,$R795=[3]Tabla_Impacto!$W$26,$R795=[3]Tabla_Impacto!$AC$26),"Menor",IF(OR($R795=[3]Tabla_Impacto!$F$24,$R795=[3]Tabla_Impacto!$F$27,$R795=[3]Tabla_Impacto!$L$24,$R795=[3]Tabla_Impacto!$R$26,$R795=[3]Tabla_Impacto!$X$26,$R795=[3]Tabla_Impacto!$AD$26),"Moderado",IF(OR($R795=[3]Tabla_Impacto!$G$24,$R795=[3]Tabla_Impacto!$G$27,$R795=[3]Tabla_Impacto!$M$24,$R795=[3]Tabla_Impacto!$S$26,$R795=[3]Tabla_Impacto!$Y$26,$R795=[3]Tabla_Impacto!$AE$26),"Mayor",IF(OR($R795=[3]Tabla_Impacto!$H$24,$R795=[3]Tabla_Impacto!$H$27,$R795=[3]Tabla_Impacto!$N$24,$R795=[3]Tabla_Impacto!$T$26,$R795=[3]Tabla_Impacto!$Z$26,$R795=[3]Tabla_Impacto!$AF$26),"Catastrófico","")))))</f>
        <v/>
      </c>
      <c r="T795" s="385" t="str">
        <f t="shared" ref="T795" si="1084">IF(S795="","",IF(S795="Leve",0.2,IF(S795="Menor",0.4,IF(S795="Moderado",0.6,IF(S795="Mayor",0.8,IF(S795="Catastrófico",1,))))))</f>
        <v/>
      </c>
      <c r="U795" s="403" t="str">
        <f t="shared" ref="U795" si="1085">IF(OR(AND(P795="Muy Baja",S795="Leve"),AND(P795="Muy Baja",S795="Menor"),AND(P795="Baja",S795="Leve")),"Bajo",IF(OR(AND(P795="Muy baja",S795="Moderado"),AND(P795="Baja",S795="Menor"),AND(P795="Baja",S795="Moderado"),AND(P795="Media",S795="Leve"),AND(P795="Media",S795="Menor"),AND(P795="Media",S795="Moderado"),AND(P795="Alta",S795="Leve"),AND(P795="Alta",S795="Menor")),"Moderado",IF(OR(AND(P795="Muy Baja",S795="Mayor"),AND(P795="Baja",S795="Mayor"),AND(P795="Media",S795="Mayor"),AND(P795="Alta",S795="Moderado"),AND(P795="Alta",S795="Mayor"),AND(P795="Muy Alta",S795="Leve"),AND(P795="Muy Alta",S795="Menor"),AND(P795="Muy Alta",S795="Moderado"),AND(P795="Muy Alta",S795="Mayor")),"Alto",IF(OR(AND(P795="Muy Baja",S795="Catastrófico"),AND(P795="Baja",S795="Catastrófico"),AND(P795="Media",S795="Catastrófico"),AND(P795="Alta",S795="Catastrófico"),AND(P795="Muy Alta",S795="Catastrófico")),"Extremo",""))))</f>
        <v/>
      </c>
      <c r="V795" s="216" t="s">
        <v>91</v>
      </c>
      <c r="W795" s="116"/>
      <c r="X795" s="117"/>
      <c r="Y795" s="117"/>
      <c r="Z795" s="116"/>
      <c r="AA795" s="143" t="str">
        <f t="shared" si="1031"/>
        <v/>
      </c>
      <c r="AB795" s="121"/>
      <c r="AC795" s="121"/>
      <c r="AD795" s="122" t="str">
        <f t="shared" si="1026"/>
        <v/>
      </c>
      <c r="AE795" s="121"/>
      <c r="AF795" s="121"/>
      <c r="AG795" s="121"/>
      <c r="AH795" s="123" t="str">
        <f>IFERROR(IF(AA795="Probabilidad",(Q795-(+Q795*AD795)),IF(AA795="Impacto",Q795,"")),"")</f>
        <v/>
      </c>
      <c r="AI795" s="122" t="str">
        <f t="shared" si="1027"/>
        <v/>
      </c>
      <c r="AJ795" s="387" t="str">
        <f t="shared" ref="AJ795" si="1086">IFERROR(IF(AK795="","",IF(AK795&lt;=0.2,"Muy Baja",IF(AK795&lt;=0.4,"Baja",IF(AK795&lt;=0.6,"Media",IF(AK795&lt;=0.8,"Alta","Muy Alta"))))),"")</f>
        <v/>
      </c>
      <c r="AK795" s="542" t="str">
        <f t="shared" ref="AK795" si="1087">IFERROR(LOOKUP(MAX(AI795:AI801)+1,(AI795:AI801)),"")</f>
        <v/>
      </c>
      <c r="AL795" s="214" t="str">
        <f>IFERROR(IF(AA795="Impacto",(T795-(+T795*AD795)),IF(AA795="Probabilidad",T795,"")),"")</f>
        <v/>
      </c>
      <c r="AM795" s="543" t="str">
        <f t="shared" ref="AM795" si="1088">IFERROR(IF(AN795="","",IF(AN795&lt;=0.2,"Leve",IF(AN795&lt;=0.4,"Menor",IF(AN795&lt;=0.6,"Moderado",IF(AN795&lt;=0.8,"Mayor","Catastrófico"))))),"")</f>
        <v/>
      </c>
      <c r="AN795" s="544" t="str">
        <f t="shared" ref="AN795" si="1089">IFERROR(LOOKUP(MAX(AL795:AL801)+1,(AL795:AL801)),"")</f>
        <v/>
      </c>
      <c r="AO795" s="541" t="str">
        <f t="shared" ref="AO795" si="1090">IFERROR(IF(OR(AND(AJ795="Muy Baja",AM795="Leve"),AND(AJ795="Muy Baja",AM795="Menor"),AND(AJ795="Baja",AM795="Leve")),"Bajo",IF(OR(AND(AJ795="Muy baja",AM795="Moderado"),AND(AJ795="Baja",AM795="Menor"),AND(AJ795="Baja",AM795="Moderado"),AND(AJ795="Media",AM795="Leve"),AND(AJ795="Media",AM795="Menor"),AND(AJ795="Media",AM795="Moderado"),AND(AJ795="Alta",AM795="Leve"),AND(AJ795="Alta",AM795="Menor")),"Moderado",IF(OR(AND(AJ795="Muy Baja",AM795="Mayor"),AND(AJ795="Baja",AM795="Mayor"),AND(AJ795="Media",AM795="Mayor"),AND(AJ795="Alta",AM795="Moderado"),AND(AJ795="Alta",AM795="Mayor"),AND(AJ795="Muy Alta",AM795="Leve"),AND(AJ795="Muy Alta",AM795="Menor"),AND(AJ795="Muy Alta",AM795="Moderado"),AND(AJ795="Muy Alta",AM795="Mayor")),"Alto",IF(OR(AND(AJ795="Muy Baja",AM795="Catastrófico"),AND(AJ795="Baja",AM795="Catastrófico"),AND(AJ795="Media",AM795="Catastrófico"),AND(AJ795="Alta",AM795="Catastrófico"),AND(AJ795="Muy Alta",AM795="Catastrófico")),"Extremo","")))),"")</f>
        <v/>
      </c>
      <c r="AP795" s="367"/>
      <c r="AQ795" s="215" t="s">
        <v>105</v>
      </c>
      <c r="AR795" s="119"/>
      <c r="AS795" s="135"/>
      <c r="AT795" s="218"/>
      <c r="AU795" s="219"/>
      <c r="AV795" s="370"/>
      <c r="AW795" s="216" t="s">
        <v>91</v>
      </c>
      <c r="AX795" s="128"/>
      <c r="AY795" s="129"/>
      <c r="AZ795" s="130"/>
      <c r="BA795" s="217" t="s">
        <v>105</v>
      </c>
      <c r="BB795" s="128"/>
      <c r="BC795" s="128"/>
      <c r="BD795" s="128"/>
      <c r="BE795" s="373"/>
      <c r="BF795" s="374"/>
      <c r="BG795" s="374"/>
      <c r="BH795" s="131"/>
      <c r="BI795" s="90"/>
      <c r="BJ795" s="90"/>
      <c r="BK795" s="90"/>
      <c r="BL795" s="90"/>
      <c r="BM795" s="90"/>
      <c r="BN795" s="90"/>
      <c r="BO795" s="90"/>
      <c r="BP795" s="90"/>
      <c r="BQ795" s="90"/>
      <c r="BR795" s="90"/>
      <c r="BS795" s="90"/>
      <c r="BT795" s="90"/>
      <c r="BU795" s="90"/>
      <c r="BV795" s="90"/>
      <c r="BW795" s="90"/>
      <c r="BX795" s="90"/>
      <c r="BY795" s="90"/>
      <c r="BZ795" s="90"/>
      <c r="CA795" s="90"/>
      <c r="CB795" s="90"/>
      <c r="CC795" s="90"/>
      <c r="CD795" s="90"/>
      <c r="CE795" s="90"/>
      <c r="CF795" s="90"/>
      <c r="CG795" s="90"/>
      <c r="CH795" s="90"/>
      <c r="CI795" s="90"/>
      <c r="CJ795" s="90"/>
      <c r="CK795" s="90"/>
      <c r="CL795" s="90"/>
      <c r="CM795" s="90"/>
      <c r="CN795" s="90"/>
      <c r="CO795" s="90"/>
      <c r="CP795" s="90"/>
      <c r="CQ795" s="90"/>
      <c r="CR795" s="90"/>
      <c r="CS795" s="90"/>
      <c r="CT795" s="90"/>
      <c r="CU795" s="90"/>
      <c r="CV795" s="90"/>
      <c r="CW795" s="90"/>
      <c r="CX795" s="90"/>
      <c r="CY795" s="90"/>
      <c r="CZ795" s="90"/>
      <c r="DA795" s="90"/>
      <c r="DB795" s="90"/>
      <c r="DC795" s="90"/>
      <c r="DD795" s="90"/>
      <c r="DE795" s="90"/>
      <c r="DF795" s="90"/>
      <c r="DG795" s="90"/>
      <c r="DH795" s="90"/>
      <c r="DI795" s="90"/>
      <c r="DJ795" s="90"/>
      <c r="DK795" s="90"/>
      <c r="DL795" s="90"/>
      <c r="DM795" s="90"/>
      <c r="DN795" s="90"/>
      <c r="DO795" s="90"/>
      <c r="DP795" s="90"/>
      <c r="DQ795" s="90"/>
      <c r="DR795" s="90"/>
      <c r="DS795" s="90"/>
      <c r="DT795" s="90"/>
      <c r="DU795" s="90"/>
      <c r="DV795" s="90"/>
      <c r="DW795" s="90"/>
      <c r="DX795" s="90"/>
      <c r="DY795" s="90"/>
      <c r="DZ795" s="90"/>
      <c r="EA795" s="90"/>
      <c r="EB795" s="90"/>
      <c r="EC795" s="90"/>
      <c r="ED795" s="90"/>
      <c r="EE795" s="90"/>
      <c r="EF795" s="90"/>
      <c r="EG795" s="90"/>
      <c r="EH795" s="90"/>
      <c r="EI795" s="90"/>
      <c r="EJ795" s="90"/>
      <c r="EK795" s="90"/>
      <c r="EL795" s="90"/>
      <c r="EM795" s="90"/>
      <c r="EN795" s="90"/>
      <c r="EO795" s="90"/>
      <c r="EP795" s="90"/>
      <c r="EQ795" s="90"/>
      <c r="ER795" s="90"/>
      <c r="ES795" s="90"/>
      <c r="ET795" s="90"/>
      <c r="EU795" s="90"/>
      <c r="EV795" s="90"/>
      <c r="EW795" s="90"/>
      <c r="EX795" s="90"/>
      <c r="EY795" s="90"/>
      <c r="EZ795" s="90"/>
      <c r="FA795" s="90"/>
      <c r="FB795" s="90"/>
      <c r="FC795" s="90"/>
      <c r="FD795" s="90"/>
      <c r="FE795" s="90"/>
      <c r="FF795" s="90"/>
      <c r="FG795" s="90"/>
      <c r="FH795" s="90"/>
      <c r="FI795" s="90"/>
      <c r="FJ795" s="90"/>
      <c r="FK795" s="90"/>
      <c r="FL795" s="90"/>
      <c r="FM795" s="90"/>
      <c r="FN795" s="90"/>
      <c r="FO795" s="90"/>
      <c r="FP795" s="90"/>
      <c r="FQ795" s="90"/>
      <c r="FR795" s="90"/>
      <c r="FS795" s="90"/>
      <c r="FT795" s="90"/>
      <c r="FU795" s="90"/>
      <c r="FV795" s="90"/>
      <c r="FW795" s="90"/>
      <c r="FX795" s="90"/>
      <c r="FY795" s="90"/>
      <c r="FZ795" s="90"/>
      <c r="GA795" s="90"/>
      <c r="GB795" s="90"/>
      <c r="GC795" s="90"/>
      <c r="GD795" s="90"/>
      <c r="GE795" s="90"/>
      <c r="GF795" s="90"/>
      <c r="GG795" s="90"/>
      <c r="GH795" s="90"/>
      <c r="GI795" s="90"/>
      <c r="GJ795" s="90"/>
      <c r="GK795" s="90"/>
      <c r="GL795" s="90"/>
      <c r="GM795" s="90"/>
      <c r="GN795" s="90"/>
      <c r="GO795" s="90"/>
      <c r="GP795" s="90"/>
      <c r="GQ795" s="90"/>
      <c r="GR795" s="90"/>
      <c r="GS795" s="90"/>
      <c r="GT795" s="90"/>
      <c r="GU795" s="90"/>
      <c r="GV795" s="90"/>
      <c r="GW795" s="90"/>
      <c r="GX795" s="90"/>
      <c r="GY795" s="90"/>
      <c r="GZ795" s="90"/>
      <c r="HA795" s="90"/>
      <c r="HB795" s="90"/>
      <c r="HC795" s="90"/>
      <c r="HD795" s="90"/>
      <c r="HE795" s="90"/>
      <c r="HF795" s="90"/>
      <c r="HG795" s="90"/>
      <c r="HH795" s="90"/>
      <c r="HI795" s="90"/>
      <c r="HJ795" s="90"/>
      <c r="HK795" s="90"/>
      <c r="HL795" s="90"/>
      <c r="HM795" s="90"/>
      <c r="HN795" s="90"/>
      <c r="HO795" s="90"/>
      <c r="HP795" s="90"/>
      <c r="HQ795" s="90"/>
      <c r="HR795" s="90"/>
      <c r="HS795" s="90"/>
      <c r="HT795" s="90"/>
      <c r="HU795" s="90"/>
      <c r="HV795" s="90"/>
      <c r="HW795" s="90"/>
      <c r="HX795" s="90"/>
      <c r="HY795" s="90"/>
      <c r="HZ795" s="90"/>
      <c r="IA795" s="90"/>
      <c r="IB795" s="90"/>
      <c r="IC795" s="90"/>
      <c r="ID795" s="90"/>
      <c r="IE795" s="90"/>
      <c r="IF795" s="90"/>
      <c r="IG795" s="90"/>
      <c r="IH795" s="90"/>
      <c r="II795" s="90"/>
      <c r="IJ795" s="90"/>
      <c r="IK795" s="90"/>
      <c r="IL795" s="90"/>
      <c r="IM795" s="90"/>
      <c r="IN795" s="90"/>
      <c r="IO795" s="90"/>
      <c r="IP795" s="90"/>
      <c r="IQ795" s="90"/>
      <c r="IR795" s="90"/>
      <c r="IS795" s="90"/>
      <c r="IT795" s="90"/>
      <c r="IU795" s="90"/>
      <c r="IV795" s="90"/>
      <c r="IW795" s="90"/>
      <c r="IX795" s="90"/>
      <c r="IY795" s="90"/>
      <c r="IZ795" s="90"/>
      <c r="JA795" s="90"/>
      <c r="JB795" s="90"/>
      <c r="JC795" s="90"/>
      <c r="JD795" s="90"/>
      <c r="JE795" s="90"/>
      <c r="JF795" s="90"/>
      <c r="JG795" s="90"/>
      <c r="JH795" s="90"/>
      <c r="JI795" s="90"/>
      <c r="JJ795" s="90"/>
      <c r="JK795" s="90"/>
      <c r="JL795" s="90"/>
      <c r="JM795" s="90"/>
      <c r="JN795" s="90"/>
      <c r="JO795" s="90"/>
      <c r="JP795" s="90"/>
      <c r="JQ795" s="90"/>
      <c r="JR795" s="90"/>
      <c r="JS795" s="90"/>
      <c r="JT795" s="90"/>
      <c r="JU795" s="90"/>
      <c r="JV795" s="90"/>
      <c r="JW795" s="90"/>
      <c r="JX795" s="90"/>
      <c r="JY795" s="90"/>
      <c r="JZ795" s="90"/>
      <c r="KA795" s="90"/>
      <c r="KB795" s="90"/>
      <c r="KC795" s="90"/>
      <c r="KD795" s="90"/>
      <c r="KE795" s="90"/>
      <c r="KF795" s="90"/>
      <c r="KG795" s="90"/>
      <c r="KH795" s="90"/>
      <c r="KI795" s="90"/>
      <c r="KJ795" s="90"/>
      <c r="KK795" s="90"/>
      <c r="KL795" s="90"/>
      <c r="KM795" s="90"/>
      <c r="KN795" s="90"/>
      <c r="KO795" s="90"/>
      <c r="KP795" s="90"/>
      <c r="KQ795" s="90"/>
      <c r="KR795" s="90"/>
      <c r="KS795" s="90"/>
      <c r="KT795" s="90"/>
      <c r="KU795" s="90"/>
      <c r="KV795" s="90"/>
      <c r="KW795" s="90"/>
      <c r="KX795" s="90"/>
      <c r="KY795" s="90"/>
      <c r="KZ795" s="90"/>
      <c r="LA795" s="90"/>
      <c r="LB795" s="90"/>
      <c r="LC795" s="90"/>
      <c r="LD795" s="90"/>
      <c r="LE795" s="90"/>
      <c r="LF795" s="90"/>
      <c r="LG795" s="90"/>
      <c r="LH795" s="90"/>
      <c r="LI795" s="90"/>
      <c r="LJ795" s="90"/>
      <c r="LK795" s="90"/>
      <c r="LL795" s="90"/>
      <c r="LM795" s="90"/>
      <c r="LN795" s="90"/>
      <c r="LO795" s="90"/>
      <c r="LP795" s="90"/>
      <c r="LQ795" s="90"/>
      <c r="LR795" s="90"/>
      <c r="LS795" s="90"/>
      <c r="LT795" s="90"/>
      <c r="LU795" s="90"/>
      <c r="LV795" s="90"/>
      <c r="LW795" s="90"/>
      <c r="LX795" s="90"/>
      <c r="LY795" s="90"/>
      <c r="LZ795" s="90"/>
      <c r="MA795" s="90"/>
      <c r="MB795" s="90"/>
      <c r="MC795" s="90"/>
      <c r="MD795" s="90"/>
      <c r="ME795" s="90"/>
      <c r="MF795" s="90"/>
      <c r="MG795" s="90"/>
      <c r="MH795" s="90"/>
      <c r="MI795" s="90"/>
      <c r="MJ795" s="90"/>
      <c r="MK795" s="90"/>
      <c r="ML795" s="90"/>
      <c r="MM795" s="90"/>
      <c r="MN795" s="90"/>
      <c r="MO795" s="90"/>
      <c r="MP795" s="90"/>
      <c r="MQ795" s="90"/>
      <c r="MR795" s="90"/>
      <c r="MS795" s="90"/>
      <c r="MT795" s="90"/>
      <c r="MU795" s="90"/>
      <c r="MV795" s="90"/>
      <c r="MW795" s="90"/>
      <c r="MX795" s="90"/>
      <c r="MY795" s="90"/>
      <c r="MZ795" s="90"/>
      <c r="NA795" s="90"/>
      <c r="NB795" s="90"/>
      <c r="NC795" s="90"/>
      <c r="ND795" s="90"/>
      <c r="NE795" s="90"/>
      <c r="NF795" s="90"/>
      <c r="NG795" s="90"/>
      <c r="NH795" s="90"/>
      <c r="NI795" s="90"/>
      <c r="NJ795" s="90"/>
      <c r="NK795" s="90"/>
      <c r="NL795" s="90"/>
      <c r="NM795" s="90"/>
      <c r="NN795" s="90"/>
      <c r="NO795" s="90"/>
      <c r="NP795" s="90"/>
      <c r="NQ795" s="90"/>
      <c r="NR795" s="90"/>
      <c r="NS795" s="90"/>
      <c r="NT795" s="90"/>
      <c r="NU795" s="90"/>
      <c r="NV795" s="90"/>
      <c r="NW795" s="90"/>
      <c r="NX795" s="90"/>
      <c r="NY795" s="90"/>
      <c r="NZ795" s="90"/>
      <c r="OA795" s="90"/>
      <c r="OB795" s="90"/>
      <c r="OC795" s="90"/>
      <c r="OD795" s="90"/>
      <c r="OE795" s="90"/>
      <c r="OF795" s="90"/>
      <c r="OG795" s="90"/>
      <c r="OH795" s="90"/>
      <c r="OI795" s="90"/>
      <c r="OJ795" s="90"/>
      <c r="OK795" s="90"/>
      <c r="OL795" s="90"/>
      <c r="OM795" s="90"/>
      <c r="ON795" s="90"/>
      <c r="OO795" s="90"/>
      <c r="OP795" s="90"/>
      <c r="OQ795" s="90"/>
      <c r="OR795" s="90"/>
      <c r="OS795" s="90"/>
      <c r="OT795" s="90"/>
      <c r="OU795" s="90"/>
      <c r="OV795" s="90"/>
      <c r="OW795" s="90"/>
      <c r="OX795" s="90"/>
      <c r="OY795" s="90"/>
      <c r="OZ795" s="90"/>
      <c r="PA795" s="90"/>
      <c r="PB795" s="90"/>
      <c r="PC795" s="90"/>
      <c r="PD795" s="90"/>
      <c r="PE795" s="90"/>
      <c r="PF795" s="90"/>
      <c r="PG795" s="90"/>
      <c r="PH795" s="90"/>
      <c r="PI795" s="90"/>
      <c r="PJ795" s="90"/>
      <c r="PK795" s="90"/>
      <c r="PL795" s="90"/>
      <c r="PM795" s="90"/>
      <c r="PN795" s="90"/>
      <c r="PO795" s="90"/>
      <c r="PP795" s="90"/>
      <c r="PQ795" s="90"/>
      <c r="PR795" s="90"/>
      <c r="PS795" s="90"/>
      <c r="PT795" s="90"/>
      <c r="PU795" s="90"/>
      <c r="PV795" s="90"/>
      <c r="PW795" s="90"/>
      <c r="PX795" s="90"/>
      <c r="PY795" s="90"/>
      <c r="PZ795" s="90"/>
      <c r="QA795" s="90"/>
      <c r="QB795" s="90"/>
      <c r="QC795" s="90"/>
      <c r="QD795" s="90"/>
      <c r="QE795" s="90"/>
      <c r="QF795" s="90"/>
      <c r="QG795" s="90"/>
      <c r="QH795" s="90"/>
      <c r="QI795" s="90"/>
      <c r="QJ795" s="90"/>
      <c r="QK795" s="90"/>
      <c r="QL795" s="90"/>
      <c r="QM795" s="90"/>
      <c r="QN795" s="90"/>
      <c r="QO795" s="90"/>
      <c r="QP795" s="90"/>
      <c r="QQ795" s="90"/>
      <c r="QR795" s="90"/>
      <c r="QS795" s="90"/>
      <c r="QT795" s="90"/>
      <c r="QU795" s="90"/>
      <c r="QV795" s="90"/>
      <c r="QW795" s="90"/>
      <c r="QX795" s="90"/>
      <c r="QY795" s="90"/>
      <c r="QZ795" s="90"/>
      <c r="RA795" s="90"/>
      <c r="RB795" s="90"/>
      <c r="RC795" s="90"/>
      <c r="RD795" s="90"/>
      <c r="RE795" s="90"/>
      <c r="RF795" s="90"/>
      <c r="RG795" s="90"/>
      <c r="RH795" s="90"/>
      <c r="RI795" s="90"/>
      <c r="RJ795" s="90"/>
      <c r="RK795" s="90"/>
      <c r="RL795" s="90"/>
      <c r="RM795" s="90"/>
      <c r="RN795" s="90"/>
      <c r="RO795" s="90"/>
      <c r="RP795" s="90"/>
      <c r="RQ795" s="90"/>
      <c r="RR795" s="90"/>
      <c r="RS795" s="90"/>
      <c r="RT795" s="90"/>
      <c r="RU795" s="90"/>
      <c r="RV795" s="90"/>
      <c r="RW795" s="90"/>
      <c r="RX795" s="90"/>
      <c r="RY795" s="90"/>
      <c r="RZ795" s="90"/>
      <c r="SA795" s="90"/>
      <c r="SB795" s="90"/>
      <c r="SC795" s="90"/>
      <c r="SD795" s="90"/>
      <c r="SE795" s="90"/>
      <c r="SF795" s="90"/>
      <c r="SG795" s="90"/>
      <c r="SH795" s="90"/>
      <c r="SI795" s="90"/>
      <c r="SJ795" s="90"/>
      <c r="SK795" s="90"/>
      <c r="SL795" s="90"/>
      <c r="SM795" s="90"/>
      <c r="SN795" s="90"/>
      <c r="SO795" s="90"/>
      <c r="SP795" s="90"/>
      <c r="SQ795" s="90"/>
      <c r="SR795" s="90"/>
      <c r="SS795" s="90"/>
      <c r="ST795" s="90"/>
      <c r="SU795" s="90"/>
      <c r="SV795" s="90"/>
      <c r="SW795" s="90"/>
      <c r="SX795" s="90"/>
      <c r="SY795" s="90"/>
      <c r="SZ795" s="90"/>
      <c r="TA795" s="90"/>
      <c r="TB795" s="90"/>
      <c r="TC795" s="90"/>
      <c r="TD795" s="90"/>
      <c r="TE795" s="90"/>
      <c r="TF795" s="90"/>
      <c r="TG795" s="90"/>
      <c r="TH795" s="90"/>
      <c r="TI795" s="90"/>
      <c r="TJ795" s="90"/>
      <c r="TK795" s="90"/>
      <c r="TL795" s="90"/>
      <c r="TM795" s="90"/>
      <c r="TN795" s="90"/>
      <c r="TO795" s="90"/>
      <c r="TP795" s="90"/>
      <c r="TQ795" s="90"/>
      <c r="TR795" s="90"/>
      <c r="TS795" s="90"/>
      <c r="TT795" s="90"/>
      <c r="TU795" s="90"/>
      <c r="TV795" s="90"/>
      <c r="TW795" s="90"/>
      <c r="TX795" s="90"/>
      <c r="TY795" s="90"/>
      <c r="TZ795" s="90"/>
      <c r="UA795" s="90"/>
      <c r="UB795" s="90"/>
      <c r="UC795" s="90"/>
      <c r="UD795" s="90"/>
      <c r="UE795" s="90"/>
      <c r="UF795" s="90"/>
      <c r="UG795" s="90"/>
      <c r="UH795" s="90"/>
      <c r="UI795" s="90"/>
      <c r="UJ795" s="90"/>
      <c r="UK795" s="90"/>
      <c r="UL795" s="90"/>
      <c r="UM795" s="90"/>
      <c r="UN795" s="90"/>
      <c r="UO795" s="90"/>
      <c r="UP795" s="90"/>
      <c r="UQ795" s="90"/>
      <c r="UR795" s="90"/>
      <c r="US795" s="90"/>
      <c r="UT795" s="90"/>
      <c r="UU795" s="90"/>
      <c r="UV795" s="90"/>
      <c r="UW795" s="90"/>
      <c r="UX795" s="90"/>
      <c r="UY795" s="90"/>
      <c r="UZ795" s="90"/>
      <c r="VA795" s="90"/>
      <c r="VB795" s="90"/>
      <c r="VC795" s="90"/>
      <c r="VD795" s="90"/>
      <c r="VE795" s="90"/>
      <c r="VF795" s="90"/>
      <c r="VG795" s="90"/>
      <c r="VH795" s="90"/>
      <c r="VI795" s="90"/>
      <c r="VJ795" s="90"/>
      <c r="VK795" s="90"/>
      <c r="VL795" s="90"/>
      <c r="VM795" s="90"/>
      <c r="VN795" s="90"/>
      <c r="VO795" s="90"/>
      <c r="VP795" s="90"/>
      <c r="VQ795" s="90"/>
      <c r="VR795" s="90"/>
      <c r="VS795" s="90"/>
      <c r="VT795" s="90"/>
      <c r="VU795" s="90"/>
      <c r="VV795" s="90"/>
      <c r="VW795" s="90"/>
      <c r="VX795" s="90"/>
      <c r="VY795" s="90"/>
      <c r="VZ795" s="90"/>
      <c r="WA795" s="90"/>
      <c r="WB795" s="90"/>
      <c r="WC795" s="90"/>
      <c r="WD795" s="90"/>
      <c r="WE795" s="90"/>
      <c r="WF795" s="90"/>
      <c r="WG795" s="90"/>
      <c r="WH795" s="90"/>
      <c r="WI795" s="90"/>
      <c r="WJ795" s="90"/>
      <c r="WK795" s="90"/>
      <c r="WL795" s="90"/>
      <c r="WM795" s="90"/>
      <c r="WN795" s="90"/>
      <c r="WO795" s="90"/>
      <c r="WP795" s="90"/>
      <c r="WQ795" s="90"/>
      <c r="WR795" s="90"/>
      <c r="WS795" s="90"/>
      <c r="WT795" s="90"/>
      <c r="WU795" s="90"/>
      <c r="WV795" s="90"/>
      <c r="WW795" s="90"/>
      <c r="WX795" s="90"/>
      <c r="WY795" s="90"/>
      <c r="WZ795" s="90"/>
      <c r="XA795" s="90"/>
      <c r="XB795" s="90"/>
      <c r="XC795" s="90"/>
      <c r="XD795" s="90"/>
      <c r="XE795" s="90"/>
      <c r="XF795" s="90"/>
      <c r="XG795" s="90"/>
      <c r="XH795" s="90"/>
      <c r="XI795" s="90"/>
      <c r="XJ795" s="90"/>
      <c r="XK795" s="90"/>
      <c r="XL795" s="90"/>
      <c r="XM795" s="90"/>
      <c r="XN795" s="90"/>
      <c r="XO795" s="90"/>
      <c r="XP795" s="90"/>
      <c r="XQ795" s="90"/>
      <c r="XR795" s="90"/>
      <c r="XS795" s="90"/>
      <c r="XT795" s="90"/>
      <c r="XU795" s="90"/>
      <c r="XV795" s="90"/>
      <c r="XW795" s="90"/>
      <c r="XX795" s="90"/>
      <c r="XY795" s="90"/>
      <c r="XZ795" s="90"/>
      <c r="YA795" s="90"/>
      <c r="YB795" s="90"/>
      <c r="YC795" s="90"/>
      <c r="YD795" s="90"/>
      <c r="YE795" s="90"/>
      <c r="YF795" s="90"/>
      <c r="YG795" s="90"/>
      <c r="YH795" s="90"/>
      <c r="YI795" s="90"/>
      <c r="YJ795" s="90"/>
      <c r="YK795" s="90"/>
      <c r="YL795" s="90"/>
      <c r="YM795" s="90"/>
      <c r="YN795" s="90"/>
      <c r="YO795" s="90"/>
      <c r="YP795" s="90"/>
      <c r="YQ795" s="90"/>
      <c r="YR795" s="90"/>
      <c r="YS795" s="90"/>
      <c r="YT795" s="90"/>
      <c r="YU795" s="90"/>
      <c r="YV795" s="90"/>
      <c r="YW795" s="90"/>
      <c r="YX795" s="90"/>
      <c r="YY795" s="90"/>
      <c r="YZ795" s="90"/>
      <c r="ZA795" s="90"/>
      <c r="ZB795" s="90"/>
      <c r="ZC795" s="90"/>
      <c r="ZD795" s="90"/>
      <c r="ZE795" s="90"/>
      <c r="ZF795" s="90"/>
      <c r="ZG795" s="90"/>
      <c r="ZH795" s="90"/>
      <c r="ZI795" s="90"/>
      <c r="ZJ795" s="90"/>
      <c r="ZK795" s="90"/>
      <c r="ZL795" s="90"/>
      <c r="ZM795" s="90"/>
      <c r="ZN795" s="90"/>
      <c r="ZO795" s="90"/>
      <c r="ZP795" s="90"/>
      <c r="ZQ795" s="90"/>
      <c r="ZR795" s="90"/>
      <c r="ZS795" s="90"/>
      <c r="ZT795" s="90"/>
      <c r="ZU795" s="90"/>
      <c r="ZV795" s="90"/>
      <c r="ZW795" s="90"/>
      <c r="ZX795" s="90"/>
      <c r="ZY795" s="90"/>
      <c r="ZZ795" s="90"/>
      <c r="AAA795" s="90"/>
      <c r="AAB795" s="90"/>
      <c r="AAC795" s="90"/>
      <c r="AAD795" s="90"/>
      <c r="AAE795" s="90"/>
      <c r="AAF795" s="90"/>
      <c r="AAG795" s="90"/>
      <c r="AAH795" s="90"/>
      <c r="AAI795" s="90"/>
      <c r="AAJ795" s="90"/>
      <c r="AAK795" s="90"/>
      <c r="AAL795" s="90"/>
      <c r="AAM795" s="90"/>
      <c r="AAN795" s="90"/>
      <c r="AAO795" s="90"/>
      <c r="AAP795" s="90"/>
      <c r="AAQ795" s="90"/>
      <c r="AAR795" s="90"/>
      <c r="AAS795" s="90"/>
      <c r="AAT795" s="90"/>
      <c r="AAU795" s="90"/>
      <c r="AAV795" s="90"/>
      <c r="AAW795" s="90"/>
      <c r="AAX795" s="90"/>
      <c r="AAY795" s="90"/>
      <c r="AAZ795" s="90"/>
      <c r="ABA795" s="90"/>
      <c r="ABB795" s="90"/>
      <c r="ABC795" s="90"/>
      <c r="ABD795" s="90"/>
      <c r="ABE795" s="90"/>
      <c r="ABF795" s="90"/>
      <c r="ABG795" s="90"/>
      <c r="ABH795" s="90"/>
      <c r="ABI795" s="90"/>
      <c r="ABJ795" s="90"/>
      <c r="ABK795" s="90"/>
      <c r="ABL795" s="90"/>
      <c r="ABM795" s="90"/>
      <c r="ABN795" s="90"/>
      <c r="ABO795" s="90"/>
      <c r="ABP795" s="90"/>
      <c r="ABQ795" s="90"/>
      <c r="ABR795" s="90"/>
      <c r="ABS795" s="90"/>
      <c r="ABT795" s="90"/>
      <c r="ABU795" s="90"/>
      <c r="ABV795" s="90"/>
      <c r="ABW795" s="90"/>
      <c r="ABX795" s="90"/>
      <c r="ABY795" s="90"/>
      <c r="ABZ795" s="90"/>
      <c r="ACA795" s="90"/>
      <c r="ACB795" s="90"/>
      <c r="ACC795" s="90"/>
      <c r="ACD795" s="90"/>
      <c r="ACE795" s="90"/>
      <c r="ACF795" s="90"/>
      <c r="ACG795" s="90"/>
      <c r="ACH795" s="90"/>
      <c r="ACI795" s="90"/>
      <c r="ACJ795" s="90"/>
      <c r="ACK795" s="90"/>
      <c r="ACL795" s="90"/>
      <c r="ACM795" s="90"/>
      <c r="ACN795" s="90"/>
      <c r="ACO795" s="90"/>
      <c r="ACP795" s="90"/>
      <c r="ACQ795" s="90"/>
      <c r="ACR795" s="90"/>
      <c r="ACS795" s="90"/>
      <c r="ACT795" s="90"/>
      <c r="ACU795" s="90"/>
      <c r="ACV795" s="90"/>
      <c r="ACW795" s="90"/>
      <c r="ACX795" s="90"/>
      <c r="ACY795" s="90"/>
      <c r="ACZ795" s="90"/>
      <c r="ADA795" s="90"/>
      <c r="ADB795" s="90"/>
      <c r="ADC795" s="90"/>
      <c r="ADD795" s="90"/>
      <c r="ADE795" s="90"/>
      <c r="ADF795" s="90"/>
      <c r="ADG795" s="90"/>
      <c r="ADH795" s="90"/>
      <c r="ADI795" s="90"/>
      <c r="ADJ795" s="90"/>
      <c r="ADK795" s="90"/>
      <c r="ADL795" s="90"/>
      <c r="ADM795" s="90"/>
      <c r="ADN795" s="90"/>
      <c r="ADO795" s="90"/>
      <c r="ADP795" s="90"/>
      <c r="ADQ795" s="90"/>
      <c r="ADR795" s="90"/>
      <c r="ADS795" s="90"/>
      <c r="ADT795" s="90"/>
      <c r="ADU795" s="90"/>
      <c r="ADV795" s="90"/>
      <c r="ADW795" s="90"/>
      <c r="ADX795" s="90"/>
      <c r="ADY795" s="90"/>
      <c r="ADZ795" s="90"/>
      <c r="AEA795" s="90"/>
      <c r="AEB795" s="90"/>
      <c r="AEC795" s="90"/>
      <c r="AED795" s="90"/>
      <c r="AEE795" s="90"/>
      <c r="AEF795" s="90"/>
      <c r="AEG795" s="90"/>
      <c r="AEH795" s="90"/>
      <c r="AEI795" s="90"/>
      <c r="AEJ795" s="90"/>
      <c r="AEK795" s="90"/>
      <c r="AEL795" s="90"/>
      <c r="AEM795" s="90"/>
      <c r="AEN795" s="90"/>
      <c r="AEO795" s="90"/>
      <c r="AEP795" s="90"/>
      <c r="AEQ795" s="90"/>
      <c r="AER795" s="90"/>
      <c r="AES795" s="90"/>
      <c r="AET795" s="90"/>
      <c r="AEU795" s="90"/>
      <c r="AEV795" s="90"/>
      <c r="AEW795" s="90"/>
      <c r="AEX795" s="90"/>
      <c r="AEY795" s="90"/>
      <c r="AEZ795" s="90"/>
      <c r="AFA795" s="90"/>
      <c r="AFB795" s="90"/>
      <c r="AFC795" s="90"/>
      <c r="AFD795" s="90"/>
      <c r="AFE795" s="90"/>
      <c r="AFF795" s="90"/>
      <c r="AFG795" s="90"/>
      <c r="AFH795" s="90"/>
      <c r="AFI795" s="90"/>
      <c r="AFJ795" s="90"/>
      <c r="AFK795" s="90"/>
      <c r="AFL795" s="90"/>
      <c r="AFM795" s="90"/>
      <c r="AFN795" s="90"/>
      <c r="AFO795" s="90"/>
      <c r="AFP795" s="90"/>
      <c r="AFQ795" s="90"/>
      <c r="AFR795" s="90"/>
      <c r="AFS795" s="90"/>
      <c r="AFT795" s="90"/>
      <c r="AFU795" s="90"/>
      <c r="AFV795" s="90"/>
      <c r="AFW795" s="90"/>
      <c r="AFX795" s="90"/>
      <c r="AFY795" s="90"/>
      <c r="AFZ795" s="90"/>
      <c r="AGA795" s="90"/>
      <c r="AGB795" s="90"/>
      <c r="AGC795" s="90"/>
      <c r="AGD795" s="90"/>
      <c r="AGE795" s="90"/>
      <c r="AGF795" s="90"/>
      <c r="AGG795" s="90"/>
      <c r="AGH795" s="90"/>
      <c r="AGI795" s="90"/>
      <c r="AGJ795" s="90"/>
      <c r="AGK795" s="90"/>
      <c r="AGL795" s="90"/>
      <c r="AGM795" s="90"/>
      <c r="AGN795" s="90"/>
      <c r="AGO795" s="90"/>
      <c r="AGP795" s="90"/>
      <c r="AGQ795" s="90"/>
      <c r="AGR795" s="90"/>
      <c r="AGS795" s="90"/>
      <c r="AGT795" s="90"/>
      <c r="AGU795" s="90"/>
      <c r="AGV795" s="90"/>
      <c r="AGW795" s="90"/>
      <c r="AGX795" s="90"/>
      <c r="AGY795" s="90"/>
      <c r="AGZ795" s="90"/>
      <c r="AHA795" s="90"/>
      <c r="AHB795" s="90"/>
      <c r="AHC795" s="90"/>
      <c r="AHD795" s="90"/>
      <c r="AHE795" s="90"/>
      <c r="AHF795" s="90"/>
      <c r="AHG795" s="90"/>
      <c r="AHH795" s="90"/>
      <c r="AHI795" s="90"/>
      <c r="AHJ795" s="90"/>
      <c r="AHK795" s="90"/>
      <c r="AHL795" s="90"/>
      <c r="AHM795" s="90"/>
      <c r="AHN795" s="90"/>
      <c r="AHO795" s="90"/>
      <c r="AHP795" s="90"/>
      <c r="AHQ795" s="90"/>
      <c r="AHR795" s="90"/>
      <c r="AHS795" s="90"/>
      <c r="AHT795" s="90"/>
      <c r="AHU795" s="90"/>
      <c r="AHV795" s="90"/>
      <c r="AHW795" s="90"/>
      <c r="AHX795" s="90"/>
      <c r="AHY795" s="90"/>
      <c r="AHZ795" s="90"/>
      <c r="AIA795" s="90"/>
      <c r="AIB795" s="90"/>
      <c r="AIC795" s="90"/>
      <c r="AID795" s="90"/>
      <c r="AIE795" s="90"/>
      <c r="AIF795" s="90"/>
      <c r="AIG795" s="90"/>
      <c r="AIH795" s="90"/>
      <c r="AII795" s="90"/>
      <c r="AIJ795" s="90"/>
      <c r="AIK795" s="90"/>
      <c r="AIL795" s="90"/>
      <c r="AIM795" s="90"/>
      <c r="AIN795" s="90"/>
      <c r="AIO795" s="90"/>
      <c r="AIP795" s="90"/>
      <c r="AIQ795" s="90"/>
      <c r="AIR795" s="90"/>
      <c r="AIS795" s="90"/>
      <c r="AIT795" s="90"/>
      <c r="AIU795" s="90"/>
      <c r="AIV795" s="90"/>
      <c r="AIW795" s="90"/>
      <c r="AIX795" s="90"/>
      <c r="AIY795" s="90"/>
      <c r="AIZ795" s="90"/>
      <c r="AJA795" s="90"/>
      <c r="AJB795" s="90"/>
      <c r="AJC795" s="90"/>
      <c r="AJD795" s="90"/>
      <c r="AJE795" s="90"/>
      <c r="AJF795" s="90"/>
      <c r="AJG795" s="90"/>
      <c r="AJH795" s="90"/>
      <c r="AJI795" s="90"/>
      <c r="AJJ795" s="90"/>
      <c r="AJK795" s="90"/>
      <c r="AJL795" s="90"/>
      <c r="AJM795" s="90"/>
      <c r="AJN795" s="90"/>
      <c r="AJO795" s="90"/>
      <c r="AJP795" s="90"/>
      <c r="AJQ795" s="90"/>
      <c r="AJR795" s="90"/>
      <c r="AJS795" s="90"/>
      <c r="AJT795" s="90"/>
      <c r="AJU795" s="90"/>
      <c r="AJV795" s="90"/>
      <c r="AJW795" s="90"/>
      <c r="AJX795" s="90"/>
      <c r="AJY795" s="90"/>
      <c r="AJZ795" s="90"/>
      <c r="AKA795" s="90"/>
      <c r="AKB795" s="90"/>
      <c r="AKC795" s="90"/>
      <c r="AKD795" s="90"/>
      <c r="AKE795" s="90"/>
      <c r="AKF795" s="90"/>
      <c r="AKG795" s="90"/>
      <c r="AKH795" s="90"/>
      <c r="AKI795" s="90"/>
      <c r="AKJ795" s="90"/>
      <c r="AKK795" s="90"/>
      <c r="AKL795" s="90"/>
      <c r="AKM795" s="90"/>
      <c r="AKN795" s="90"/>
      <c r="AKO795" s="90"/>
      <c r="AKP795" s="90"/>
      <c r="AKQ795" s="90"/>
      <c r="AKR795" s="90"/>
      <c r="AKS795" s="90"/>
      <c r="AKT795" s="90"/>
      <c r="AKU795" s="90"/>
      <c r="AKV795" s="90"/>
      <c r="AKW795" s="90"/>
      <c r="AKX795" s="90"/>
      <c r="AKY795" s="90"/>
      <c r="AKZ795" s="90"/>
      <c r="ALA795" s="90"/>
      <c r="ALB795" s="90"/>
      <c r="ALC795" s="90"/>
      <c r="ALD795" s="90"/>
      <c r="ALE795" s="90"/>
      <c r="ALF795" s="90"/>
      <c r="ALG795" s="90"/>
      <c r="ALH795" s="90"/>
      <c r="ALI795" s="90"/>
      <c r="ALJ795" s="90"/>
      <c r="ALK795" s="90"/>
      <c r="ALL795" s="90"/>
      <c r="ALM795" s="90"/>
      <c r="ALN795" s="90"/>
      <c r="ALO795" s="90"/>
      <c r="ALP795" s="90"/>
      <c r="ALQ795" s="90"/>
      <c r="ALR795" s="90"/>
      <c r="ALS795" s="90"/>
      <c r="ALT795" s="90"/>
      <c r="ALU795" s="90"/>
      <c r="ALV795" s="90"/>
      <c r="ALW795" s="90"/>
      <c r="ALX795" s="90"/>
      <c r="ALY795" s="90"/>
      <c r="ALZ795" s="90"/>
      <c r="AMA795" s="90"/>
      <c r="AMB795" s="90"/>
      <c r="AMC795" s="90"/>
      <c r="AMD795" s="90"/>
      <c r="AME795" s="90"/>
      <c r="AMF795" s="90"/>
      <c r="AMG795" s="90"/>
      <c r="AMH795" s="90"/>
    </row>
    <row r="796" spans="1:1022" ht="74.099999999999994" customHeight="1">
      <c r="A796" s="536"/>
      <c r="B796" s="530"/>
      <c r="C796" s="367"/>
      <c r="D796" s="530"/>
      <c r="E796" s="530"/>
      <c r="F796" s="427"/>
      <c r="G796" s="530"/>
      <c r="H796" s="537"/>
      <c r="I796" s="538"/>
      <c r="J796" s="210" t="s">
        <v>735</v>
      </c>
      <c r="K796" s="213"/>
      <c r="L796" s="538"/>
      <c r="M796" s="538"/>
      <c r="N796" s="540"/>
      <c r="O796" s="369"/>
      <c r="P796" s="391"/>
      <c r="Q796" s="385"/>
      <c r="R796" s="393"/>
      <c r="S796" s="394"/>
      <c r="T796" s="385"/>
      <c r="U796" s="404"/>
      <c r="V796" s="216" t="s">
        <v>112</v>
      </c>
      <c r="W796" s="116"/>
      <c r="X796" s="117"/>
      <c r="Y796" s="117"/>
      <c r="Z796" s="116"/>
      <c r="AA796" s="143" t="str">
        <f t="shared" si="1031"/>
        <v/>
      </c>
      <c r="AB796" s="121"/>
      <c r="AC796" s="121"/>
      <c r="AD796" s="122" t="str">
        <f t="shared" si="1026"/>
        <v/>
      </c>
      <c r="AE796" s="121"/>
      <c r="AF796" s="121"/>
      <c r="AG796" s="121"/>
      <c r="AH796" s="123" t="str">
        <f>IFERROR(IF(AND(AA795="Probabilidad",AA796="Probabilidad"),(AI795-(+AI795*AD796)),IF(AND(AA796="Probabilidad",AA795="Impacto"),(AI795-(+AI795*AD796)),IF(AA796="Impacto",AI795,""))),"")</f>
        <v/>
      </c>
      <c r="AI796" s="122" t="str">
        <f t="shared" si="1027"/>
        <v/>
      </c>
      <c r="AJ796" s="387"/>
      <c r="AK796" s="542"/>
      <c r="AL796" s="214" t="str">
        <f t="shared" si="1081"/>
        <v/>
      </c>
      <c r="AM796" s="543"/>
      <c r="AN796" s="544"/>
      <c r="AO796" s="541"/>
      <c r="AP796" s="367"/>
      <c r="AQ796" s="215" t="s">
        <v>118</v>
      </c>
      <c r="AR796" s="119"/>
      <c r="AS796" s="135"/>
      <c r="AT796" s="218"/>
      <c r="AU796" s="219"/>
      <c r="AV796" s="371"/>
      <c r="AW796" s="216" t="s">
        <v>112</v>
      </c>
      <c r="AX796" s="128"/>
      <c r="AY796" s="129"/>
      <c r="AZ796" s="130"/>
      <c r="BA796" s="217" t="s">
        <v>118</v>
      </c>
      <c r="BB796" s="128"/>
      <c r="BC796" s="128"/>
      <c r="BD796" s="128"/>
      <c r="BE796" s="373"/>
      <c r="BF796" s="374"/>
      <c r="BG796" s="374"/>
      <c r="BH796" s="131"/>
    </row>
    <row r="797" spans="1:1022" ht="45" customHeight="1">
      <c r="A797" s="536"/>
      <c r="B797" s="530"/>
      <c r="C797" s="367"/>
      <c r="D797" s="530"/>
      <c r="E797" s="530"/>
      <c r="F797" s="427"/>
      <c r="G797" s="530"/>
      <c r="H797" s="537"/>
      <c r="I797" s="538"/>
      <c r="J797" s="210" t="s">
        <v>741</v>
      </c>
      <c r="K797" s="213"/>
      <c r="L797" s="538"/>
      <c r="M797" s="538"/>
      <c r="N797" s="540"/>
      <c r="O797" s="369"/>
      <c r="P797" s="391"/>
      <c r="Q797" s="385"/>
      <c r="R797" s="393"/>
      <c r="S797" s="394"/>
      <c r="T797" s="385"/>
      <c r="U797" s="404"/>
      <c r="V797" s="216" t="s">
        <v>124</v>
      </c>
      <c r="W797" s="116"/>
      <c r="X797" s="117"/>
      <c r="Y797" s="117"/>
      <c r="Z797" s="116"/>
      <c r="AA797" s="143" t="str">
        <f t="shared" si="1031"/>
        <v/>
      </c>
      <c r="AB797" s="121"/>
      <c r="AC797" s="121"/>
      <c r="AD797" s="122" t="str">
        <f t="shared" si="1026"/>
        <v/>
      </c>
      <c r="AE797" s="121"/>
      <c r="AF797" s="121"/>
      <c r="AG797" s="121"/>
      <c r="AH797" s="123" t="str">
        <f t="shared" ref="AH797:AH801" si="1091">IFERROR(IF(AND(AA796="Probabilidad",AA797="Probabilidad"),(AI796-(+AI796*AD797)),IF(AND(AA797="Probabilidad",AA796="Impacto"),(AI796-(+AI796*AD797)),IF(AA797="Impacto",AI796,""))),"")</f>
        <v/>
      </c>
      <c r="AI797" s="122" t="str">
        <f t="shared" si="1027"/>
        <v/>
      </c>
      <c r="AJ797" s="387"/>
      <c r="AK797" s="542"/>
      <c r="AL797" s="214" t="str">
        <f t="shared" si="1081"/>
        <v/>
      </c>
      <c r="AM797" s="543"/>
      <c r="AN797" s="544"/>
      <c r="AO797" s="541"/>
      <c r="AP797" s="367"/>
      <c r="AQ797" s="215" t="s">
        <v>128</v>
      </c>
      <c r="AR797" s="119"/>
      <c r="AS797" s="135"/>
      <c r="AT797" s="218"/>
      <c r="AU797" s="219"/>
      <c r="AV797" s="371"/>
      <c r="AW797" s="216" t="s">
        <v>124</v>
      </c>
      <c r="AX797" s="128"/>
      <c r="AY797" s="129"/>
      <c r="AZ797" s="130"/>
      <c r="BA797" s="217" t="s">
        <v>128</v>
      </c>
      <c r="BB797" s="128"/>
      <c r="BC797" s="128"/>
      <c r="BD797" s="128"/>
      <c r="BE797" s="373"/>
      <c r="BF797" s="374"/>
      <c r="BG797" s="374"/>
      <c r="BH797" s="131"/>
    </row>
    <row r="798" spans="1:1022" ht="30" customHeight="1">
      <c r="A798" s="536"/>
      <c r="B798" s="530"/>
      <c r="C798" s="367"/>
      <c r="D798" s="530"/>
      <c r="E798" s="530"/>
      <c r="F798" s="427"/>
      <c r="G798" s="530"/>
      <c r="H798" s="537"/>
      <c r="I798" s="538"/>
      <c r="J798" s="210" t="s">
        <v>749</v>
      </c>
      <c r="K798" s="213"/>
      <c r="L798" s="538"/>
      <c r="M798" s="538"/>
      <c r="N798" s="540"/>
      <c r="O798" s="369"/>
      <c r="P798" s="391"/>
      <c r="Q798" s="385"/>
      <c r="R798" s="393"/>
      <c r="S798" s="394"/>
      <c r="T798" s="385"/>
      <c r="U798" s="404"/>
      <c r="V798" s="216" t="s">
        <v>131</v>
      </c>
      <c r="W798" s="116"/>
      <c r="X798" s="117"/>
      <c r="Y798" s="117"/>
      <c r="Z798" s="116"/>
      <c r="AA798" s="143" t="str">
        <f t="shared" si="1031"/>
        <v/>
      </c>
      <c r="AB798" s="121"/>
      <c r="AC798" s="121"/>
      <c r="AD798" s="122" t="str">
        <f t="shared" si="1026"/>
        <v/>
      </c>
      <c r="AE798" s="121"/>
      <c r="AF798" s="121"/>
      <c r="AG798" s="121"/>
      <c r="AH798" s="123" t="str">
        <f t="shared" si="1091"/>
        <v/>
      </c>
      <c r="AI798" s="122" t="str">
        <f t="shared" si="1027"/>
        <v/>
      </c>
      <c r="AJ798" s="387"/>
      <c r="AK798" s="542"/>
      <c r="AL798" s="214" t="str">
        <f t="shared" si="1081"/>
        <v/>
      </c>
      <c r="AM798" s="543"/>
      <c r="AN798" s="544"/>
      <c r="AO798" s="541"/>
      <c r="AP798" s="367"/>
      <c r="AQ798" s="215" t="s">
        <v>136</v>
      </c>
      <c r="AR798" s="119"/>
      <c r="AS798" s="135"/>
      <c r="AT798" s="218"/>
      <c r="AU798" s="219"/>
      <c r="AV798" s="371"/>
      <c r="AW798" s="216" t="s">
        <v>131</v>
      </c>
      <c r="AX798" s="128"/>
      <c r="AY798" s="129"/>
      <c r="AZ798" s="130"/>
      <c r="BA798" s="217" t="s">
        <v>136</v>
      </c>
      <c r="BB798" s="128"/>
      <c r="BC798" s="128"/>
      <c r="BD798" s="128"/>
      <c r="BE798" s="373"/>
      <c r="BF798" s="374"/>
      <c r="BG798" s="374"/>
      <c r="BH798" s="131"/>
    </row>
    <row r="799" spans="1:1022" ht="18.95" customHeight="1">
      <c r="A799" s="536"/>
      <c r="B799" s="530"/>
      <c r="C799" s="367"/>
      <c r="D799" s="530"/>
      <c r="E799" s="530"/>
      <c r="F799" s="427"/>
      <c r="G799" s="530"/>
      <c r="H799" s="537"/>
      <c r="I799" s="538"/>
      <c r="J799" s="210" t="s">
        <v>756</v>
      </c>
      <c r="K799" s="213"/>
      <c r="L799" s="538"/>
      <c r="M799" s="538"/>
      <c r="N799" s="540"/>
      <c r="O799" s="369"/>
      <c r="P799" s="391"/>
      <c r="Q799" s="385"/>
      <c r="R799" s="393"/>
      <c r="S799" s="394"/>
      <c r="T799" s="385"/>
      <c r="U799" s="404"/>
      <c r="V799" s="216" t="s">
        <v>139</v>
      </c>
      <c r="W799" s="116"/>
      <c r="X799" s="117"/>
      <c r="Y799" s="117"/>
      <c r="Z799" s="116"/>
      <c r="AA799" s="143" t="str">
        <f t="shared" si="1031"/>
        <v/>
      </c>
      <c r="AB799" s="121"/>
      <c r="AC799" s="121"/>
      <c r="AD799" s="122" t="str">
        <f t="shared" si="1026"/>
        <v/>
      </c>
      <c r="AE799" s="121"/>
      <c r="AF799" s="121"/>
      <c r="AG799" s="121"/>
      <c r="AH799" s="123" t="str">
        <f t="shared" si="1091"/>
        <v/>
      </c>
      <c r="AI799" s="122" t="str">
        <f t="shared" si="1027"/>
        <v/>
      </c>
      <c r="AJ799" s="387"/>
      <c r="AK799" s="542"/>
      <c r="AL799" s="214" t="str">
        <f t="shared" si="1081"/>
        <v/>
      </c>
      <c r="AM799" s="543"/>
      <c r="AN799" s="544"/>
      <c r="AO799" s="541"/>
      <c r="AP799" s="367"/>
      <c r="AQ799" s="215" t="s">
        <v>145</v>
      </c>
      <c r="AR799" s="119"/>
      <c r="AS799" s="135"/>
      <c r="AT799" s="218"/>
      <c r="AU799" s="219"/>
      <c r="AV799" s="371"/>
      <c r="AW799" s="216" t="s">
        <v>139</v>
      </c>
      <c r="AX799" s="128"/>
      <c r="AY799" s="129"/>
      <c r="AZ799" s="130"/>
      <c r="BA799" s="217" t="s">
        <v>145</v>
      </c>
      <c r="BB799" s="128"/>
      <c r="BC799" s="128"/>
      <c r="BD799" s="128"/>
      <c r="BE799" s="373"/>
      <c r="BF799" s="374"/>
      <c r="BG799" s="374"/>
      <c r="BH799" s="131"/>
    </row>
    <row r="800" spans="1:1022" ht="18.95" customHeight="1">
      <c r="A800" s="536"/>
      <c r="B800" s="530"/>
      <c r="C800" s="367"/>
      <c r="D800" s="530"/>
      <c r="E800" s="530"/>
      <c r="F800" s="427"/>
      <c r="G800" s="530"/>
      <c r="H800" s="537"/>
      <c r="I800" s="538"/>
      <c r="J800" s="210" t="s">
        <v>757</v>
      </c>
      <c r="K800" s="213"/>
      <c r="L800" s="538"/>
      <c r="M800" s="538"/>
      <c r="N800" s="540"/>
      <c r="O800" s="369"/>
      <c r="P800" s="391"/>
      <c r="Q800" s="385"/>
      <c r="R800" s="393"/>
      <c r="S800" s="394"/>
      <c r="T800" s="385"/>
      <c r="U800" s="404"/>
      <c r="V800" s="216" t="s">
        <v>150</v>
      </c>
      <c r="W800" s="116"/>
      <c r="X800" s="117"/>
      <c r="Y800" s="117"/>
      <c r="Z800" s="116"/>
      <c r="AA800" s="143" t="str">
        <f t="shared" si="1031"/>
        <v/>
      </c>
      <c r="AB800" s="121"/>
      <c r="AC800" s="121"/>
      <c r="AD800" s="122" t="str">
        <f t="shared" si="1026"/>
        <v/>
      </c>
      <c r="AE800" s="121"/>
      <c r="AF800" s="121"/>
      <c r="AG800" s="121"/>
      <c r="AH800" s="123" t="str">
        <f t="shared" si="1091"/>
        <v/>
      </c>
      <c r="AI800" s="122" t="str">
        <f t="shared" si="1027"/>
        <v/>
      </c>
      <c r="AJ800" s="387"/>
      <c r="AK800" s="542"/>
      <c r="AL800" s="214" t="str">
        <f t="shared" si="1081"/>
        <v/>
      </c>
      <c r="AM800" s="543"/>
      <c r="AN800" s="544"/>
      <c r="AO800" s="541"/>
      <c r="AP800" s="367"/>
      <c r="AQ800" s="215" t="s">
        <v>155</v>
      </c>
      <c r="AR800" s="119"/>
      <c r="AS800" s="135"/>
      <c r="AT800" s="218"/>
      <c r="AU800" s="219"/>
      <c r="AV800" s="371"/>
      <c r="AW800" s="216" t="s">
        <v>150</v>
      </c>
      <c r="AX800" s="128"/>
      <c r="AY800" s="129"/>
      <c r="AZ800" s="130"/>
      <c r="BA800" s="217" t="s">
        <v>155</v>
      </c>
      <c r="BB800" s="128"/>
      <c r="BC800" s="128"/>
      <c r="BD800" s="128"/>
      <c r="BE800" s="373"/>
      <c r="BF800" s="374"/>
      <c r="BG800" s="374"/>
      <c r="BH800" s="131"/>
    </row>
    <row r="801" spans="1:1022" ht="23.1" customHeight="1">
      <c r="A801" s="536"/>
      <c r="B801" s="530"/>
      <c r="C801" s="367"/>
      <c r="D801" s="530"/>
      <c r="E801" s="530"/>
      <c r="F801" s="427"/>
      <c r="G801" s="530"/>
      <c r="H801" s="537"/>
      <c r="I801" s="538"/>
      <c r="J801" s="210" t="s">
        <v>758</v>
      </c>
      <c r="K801" s="213"/>
      <c r="L801" s="538"/>
      <c r="M801" s="538"/>
      <c r="N801" s="540"/>
      <c r="O801" s="369"/>
      <c r="P801" s="392"/>
      <c r="Q801" s="385"/>
      <c r="R801" s="393"/>
      <c r="S801" s="394"/>
      <c r="T801" s="385"/>
      <c r="U801" s="405"/>
      <c r="V801" s="216" t="s">
        <v>161</v>
      </c>
      <c r="W801" s="116"/>
      <c r="X801" s="117"/>
      <c r="Y801" s="117"/>
      <c r="Z801" s="116"/>
      <c r="AA801" s="143" t="str">
        <f t="shared" si="1031"/>
        <v/>
      </c>
      <c r="AB801" s="121"/>
      <c r="AC801" s="121"/>
      <c r="AD801" s="122" t="str">
        <f t="shared" si="1026"/>
        <v/>
      </c>
      <c r="AE801" s="121"/>
      <c r="AF801" s="121"/>
      <c r="AG801" s="121"/>
      <c r="AH801" s="123" t="str">
        <f t="shared" si="1091"/>
        <v/>
      </c>
      <c r="AI801" s="122" t="str">
        <f t="shared" si="1027"/>
        <v/>
      </c>
      <c r="AJ801" s="387"/>
      <c r="AK801" s="542"/>
      <c r="AL801" s="214" t="str">
        <f t="shared" si="1081"/>
        <v/>
      </c>
      <c r="AM801" s="543"/>
      <c r="AN801" s="544"/>
      <c r="AO801" s="541"/>
      <c r="AP801" s="367"/>
      <c r="AQ801" s="215" t="s">
        <v>162</v>
      </c>
      <c r="AR801" s="119"/>
      <c r="AS801" s="135"/>
      <c r="AT801" s="218"/>
      <c r="AU801" s="219"/>
      <c r="AV801" s="372"/>
      <c r="AW801" s="216" t="s">
        <v>161</v>
      </c>
      <c r="AX801" s="128"/>
      <c r="AY801" s="129"/>
      <c r="AZ801" s="130"/>
      <c r="BA801" s="217" t="s">
        <v>162</v>
      </c>
      <c r="BB801" s="128"/>
      <c r="BC801" s="128"/>
      <c r="BD801" s="128"/>
      <c r="BE801" s="373"/>
      <c r="BF801" s="374"/>
      <c r="BG801" s="374"/>
      <c r="BH801" s="131"/>
    </row>
    <row r="802" spans="1:1022" s="144" customFormat="1" ht="69.95" customHeight="1">
      <c r="A802" s="536"/>
      <c r="B802" s="530"/>
      <c r="C802" s="367"/>
      <c r="D802" s="530"/>
      <c r="E802" s="530"/>
      <c r="F802" s="427"/>
      <c r="G802" s="530"/>
      <c r="H802" s="537" t="str">
        <f>IF(B802="Seguridad_Información","Posibilidad de "&amp;C802&amp;"con "&amp;M802&amp;" "&amp;"por"&amp;" "&amp;I802&amp;" "&amp;"debido a"&amp;" "&amp;L802,"Posibilidad de"&amp;" "&amp;M802&amp;" "&amp;"por"&amp;" "&amp;I802&amp;" debido a"&amp;" "&amp;L802)</f>
        <v xml:space="preserve">Posibilidad de  por  debido a </v>
      </c>
      <c r="I802" s="538"/>
      <c r="J802" s="210" t="s">
        <v>717</v>
      </c>
      <c r="K802" s="213"/>
      <c r="L802" s="538"/>
      <c r="M802" s="538"/>
      <c r="N802" s="540"/>
      <c r="O802" s="369"/>
      <c r="P802" s="390" t="str">
        <f>IF(OR($O802=[3]Tabla_Probabilidad!$D$30,$O802=[3]Tabla_Probabilidad!$D$32,$O802=[3]Tabla_Probabilidad!$J$32),"Muy Baja",IF(OR($O802=[3]Tabla_Probabilidad!$E$30,$O802=[3]Tabla_Probabilidad!$E$32,$O802=[3]Tabla_Probabilidad!$K$32),"Baja",IF(OR($O802=[3]Tabla_Probabilidad!$F$30,$O802=[3]Tabla_Probabilidad!$F$32,$O802=[3]Tabla_Probabilidad!$L$32),"Media",IF(OR($O802=[3]Tabla_Probabilidad!$G$30,$O802=[3]Tabla_Probabilidad!$G$32,$O802=[3]Tabla_Probabilidad!$M$32),"Alta",IF(OR($O802=[3]Tabla_Probabilidad!$H$30,$O802=[3]Tabla_Probabilidad!$H$32,$O802=[3]Tabla_Probabilidad!$N$32),"Muy Alta","")))))</f>
        <v/>
      </c>
      <c r="Q802" s="385" t="str">
        <f t="shared" ref="Q802" si="1092">IF(P802="","",IF(P802="Muy Baja",0.2,IF(P802="Baja",0.4,IF(P802="Media",0.6,IF(P802="Alta",0.8,IF(P802="Muy Alta",1,))))))</f>
        <v/>
      </c>
      <c r="R802" s="393"/>
      <c r="S802" s="394" t="str">
        <f>IF(OR($R802=[3]Tabla_Impacto!$D$24,$R802=[3]Tabla_Impacto!$D$27,$R802=[3]Tabla_Impacto!$J$24,$R802=[3]Tabla_Impacto!$P$26,$R802=[3]Tabla_Impacto!$V$26,$R802=[3]Tabla_Impacto!$AB$26),"Leve",IF(OR($R802=[3]Tabla_Impacto!$E$24,$R802=[3]Tabla_Impacto!$E$27,$R802=[3]Tabla_Impacto!$K$24,$R802=[3]Tabla_Impacto!$Q$26,$R802=[3]Tabla_Impacto!$W$26,$R802=[3]Tabla_Impacto!$AC$26),"Menor",IF(OR($R802=[3]Tabla_Impacto!$F$24,$R802=[3]Tabla_Impacto!$F$27,$R802=[3]Tabla_Impacto!$L$24,$R802=[3]Tabla_Impacto!$R$26,$R802=[3]Tabla_Impacto!$X$26,$R802=[3]Tabla_Impacto!$AD$26),"Moderado",IF(OR($R802=[3]Tabla_Impacto!$G$24,$R802=[3]Tabla_Impacto!$G$27,$R802=[3]Tabla_Impacto!$M$24,$R802=[3]Tabla_Impacto!$S$26,$R802=[3]Tabla_Impacto!$Y$26,$R802=[3]Tabla_Impacto!$AE$26),"Mayor",IF(OR($R802=[3]Tabla_Impacto!$H$24,$R802=[3]Tabla_Impacto!$H$27,$R802=[3]Tabla_Impacto!$N$24,$R802=[3]Tabla_Impacto!$T$26,$R802=[3]Tabla_Impacto!$Z$26,$R802=[3]Tabla_Impacto!$AF$26),"Catastrófico","")))))</f>
        <v/>
      </c>
      <c r="T802" s="385" t="str">
        <f>IF(S802="","",IF(S802="Leve",0.2,IF(S802="Menor",0.4,IF(S802="Moderado",0.6,IF(S802="Mayor",0.8,IF(S802="Catastrófico",1,))))))</f>
        <v/>
      </c>
      <c r="U802" s="386" t="str">
        <f t="shared" ref="U802" si="1093">IF(OR(AND(P802="Muy Baja",S802="Leve"),AND(P802="Muy Baja",S802="Menor"),AND(P802="Baja",S802="Leve")),"Bajo",IF(OR(AND(P802="Muy baja",S802="Moderado"),AND(P802="Baja",S802="Menor"),AND(P802="Baja",S802="Moderado"),AND(P802="Media",S802="Leve"),AND(P802="Media",S802="Menor"),AND(P802="Media",S802="Moderado"),AND(P802="Alta",S802="Leve"),AND(P802="Alta",S802="Menor")),"Moderado",IF(OR(AND(P802="Muy Baja",S802="Mayor"),AND(P802="Baja",S802="Mayor"),AND(P802="Media",S802="Mayor"),AND(P802="Alta",S802="Moderado"),AND(P802="Alta",S802="Mayor"),AND(P802="Muy Alta",S802="Leve"),AND(P802="Muy Alta",S802="Menor"),AND(P802="Muy Alta",S802="Moderado"),AND(P802="Muy Alta",S802="Mayor")),"Alto",IF(OR(AND(P802="Muy Baja",S802="Catastrófico"),AND(P802="Baja",S802="Catastrófico"),AND(P802="Media",S802="Catastrófico"),AND(P802="Alta",S802="Catastrófico"),AND(P802="Muy Alta",S802="Catastrófico")),"Extremo",""))))</f>
        <v/>
      </c>
      <c r="V802" s="216" t="s">
        <v>91</v>
      </c>
      <c r="W802" s="116"/>
      <c r="X802" s="117"/>
      <c r="Y802" s="117"/>
      <c r="Z802" s="116"/>
      <c r="AA802" s="143" t="str">
        <f t="shared" si="1031"/>
        <v/>
      </c>
      <c r="AB802" s="121"/>
      <c r="AC802" s="121"/>
      <c r="AD802" s="122" t="str">
        <f t="shared" si="1026"/>
        <v/>
      </c>
      <c r="AE802" s="121"/>
      <c r="AF802" s="121"/>
      <c r="AG802" s="121"/>
      <c r="AH802" s="123" t="str">
        <f>IFERROR(IF(AA802="Probabilidad",(Q802-(+Q802*AD802)),IF(AA802="Impacto",Q802,"")),"")</f>
        <v/>
      </c>
      <c r="AI802" s="122" t="str">
        <f t="shared" si="1027"/>
        <v/>
      </c>
      <c r="AJ802" s="387" t="str">
        <f t="shared" ref="AJ802" si="1094">IFERROR(IF(AK802="","",IF(AK802&lt;=0.2,"Muy Baja",IF(AK802&lt;=0.4,"Baja",IF(AK802&lt;=0.6,"Media",IF(AK802&lt;=0.8,"Alta","Muy Alta"))))),"")</f>
        <v/>
      </c>
      <c r="AK802" s="542" t="str">
        <f t="shared" ref="AK802" si="1095">IFERROR(LOOKUP(MAX(AI802:AI808)+1,(AI802:AI808)),"")</f>
        <v/>
      </c>
      <c r="AL802" s="214" t="str">
        <f>IFERROR(IF(AA802="Impacto",(T802-(+T802*AD802)),IF(AA802="Probabilidad",T802,"")),"")</f>
        <v/>
      </c>
      <c r="AM802" s="543" t="str">
        <f t="shared" ref="AM802" si="1096">IFERROR(IF(AN802="","",IF(AN802&lt;=0.2,"Leve",IF(AN802&lt;=0.4,"Menor",IF(AN802&lt;=0.6,"Moderado",IF(AN802&lt;=0.8,"Mayor","Catastrófico"))))),"")</f>
        <v/>
      </c>
      <c r="AN802" s="544" t="str">
        <f t="shared" ref="AN802" si="1097">IFERROR(LOOKUP(MAX(AL802:AL808)+1,(AL802:AL808)),"")</f>
        <v/>
      </c>
      <c r="AO802" s="541" t="str">
        <f t="shared" ref="AO802" si="1098">IFERROR(IF(OR(AND(AJ802="Muy Baja",AM802="Leve"),AND(AJ802="Muy Baja",AM802="Menor"),AND(AJ802="Baja",AM802="Leve")),"Bajo",IF(OR(AND(AJ802="Muy baja",AM802="Moderado"),AND(AJ802="Baja",AM802="Menor"),AND(AJ802="Baja",AM802="Moderado"),AND(AJ802="Media",AM802="Leve"),AND(AJ802="Media",AM802="Menor"),AND(AJ802="Media",AM802="Moderado"),AND(AJ802="Alta",AM802="Leve"),AND(AJ802="Alta",AM802="Menor")),"Moderado",IF(OR(AND(AJ802="Muy Baja",AM802="Mayor"),AND(AJ802="Baja",AM802="Mayor"),AND(AJ802="Media",AM802="Mayor"),AND(AJ802="Alta",AM802="Moderado"),AND(AJ802="Alta",AM802="Mayor"),AND(AJ802="Muy Alta",AM802="Leve"),AND(AJ802="Muy Alta",AM802="Menor"),AND(AJ802="Muy Alta",AM802="Moderado"),AND(AJ802="Muy Alta",AM802="Mayor")),"Alto",IF(OR(AND(AJ802="Muy Baja",AM802="Catastrófico"),AND(AJ802="Baja",AM802="Catastrófico"),AND(AJ802="Media",AM802="Catastrófico"),AND(AJ802="Alta",AM802="Catastrófico"),AND(AJ802="Muy Alta",AM802="Catastrófico")),"Extremo","")))),"")</f>
        <v/>
      </c>
      <c r="AP802" s="367"/>
      <c r="AQ802" s="215" t="s">
        <v>105</v>
      </c>
      <c r="AR802" s="119"/>
      <c r="AS802" s="135"/>
      <c r="AT802" s="218"/>
      <c r="AU802" s="219"/>
      <c r="AV802" s="370"/>
      <c r="AW802" s="216" t="s">
        <v>91</v>
      </c>
      <c r="AX802" s="128"/>
      <c r="AY802" s="129"/>
      <c r="AZ802" s="130"/>
      <c r="BA802" s="217" t="s">
        <v>105</v>
      </c>
      <c r="BB802" s="128"/>
      <c r="BC802" s="128"/>
      <c r="BD802" s="128"/>
      <c r="BE802" s="373"/>
      <c r="BF802" s="374"/>
      <c r="BG802" s="374"/>
      <c r="BH802" s="131"/>
      <c r="BI802" s="90"/>
      <c r="BJ802" s="90"/>
      <c r="BK802" s="90"/>
      <c r="BL802" s="90"/>
      <c r="BM802" s="90"/>
      <c r="BN802" s="90"/>
      <c r="BO802" s="90"/>
      <c r="BP802" s="90"/>
      <c r="BQ802" s="90"/>
      <c r="BR802" s="90"/>
      <c r="BS802" s="90"/>
      <c r="BT802" s="90"/>
      <c r="BU802" s="90"/>
      <c r="BV802" s="90"/>
      <c r="BW802" s="90"/>
      <c r="BX802" s="90"/>
      <c r="BY802" s="90"/>
      <c r="BZ802" s="90"/>
      <c r="CA802" s="90"/>
      <c r="CB802" s="90"/>
      <c r="CC802" s="90"/>
      <c r="CD802" s="90"/>
      <c r="CE802" s="90"/>
      <c r="CF802" s="90"/>
      <c r="CG802" s="90"/>
      <c r="CH802" s="90"/>
      <c r="CI802" s="90"/>
      <c r="CJ802" s="90"/>
      <c r="CK802" s="90"/>
      <c r="CL802" s="90"/>
      <c r="CM802" s="90"/>
      <c r="CN802" s="90"/>
      <c r="CO802" s="90"/>
      <c r="CP802" s="90"/>
      <c r="CQ802" s="90"/>
      <c r="CR802" s="90"/>
      <c r="CS802" s="90"/>
      <c r="CT802" s="90"/>
      <c r="CU802" s="90"/>
      <c r="CV802" s="90"/>
      <c r="CW802" s="90"/>
      <c r="CX802" s="90"/>
      <c r="CY802" s="90"/>
      <c r="CZ802" s="90"/>
      <c r="DA802" s="90"/>
      <c r="DB802" s="90"/>
      <c r="DC802" s="90"/>
      <c r="DD802" s="90"/>
      <c r="DE802" s="90"/>
      <c r="DF802" s="90"/>
      <c r="DG802" s="90"/>
      <c r="DH802" s="90"/>
      <c r="DI802" s="90"/>
      <c r="DJ802" s="90"/>
      <c r="DK802" s="90"/>
      <c r="DL802" s="90"/>
      <c r="DM802" s="90"/>
      <c r="DN802" s="90"/>
      <c r="DO802" s="90"/>
      <c r="DP802" s="90"/>
      <c r="DQ802" s="90"/>
      <c r="DR802" s="90"/>
      <c r="DS802" s="90"/>
      <c r="DT802" s="90"/>
      <c r="DU802" s="90"/>
      <c r="DV802" s="90"/>
      <c r="DW802" s="90"/>
      <c r="DX802" s="90"/>
      <c r="DY802" s="90"/>
      <c r="DZ802" s="90"/>
      <c r="EA802" s="90"/>
      <c r="EB802" s="90"/>
      <c r="EC802" s="90"/>
      <c r="ED802" s="90"/>
      <c r="EE802" s="90"/>
      <c r="EF802" s="90"/>
      <c r="EG802" s="90"/>
      <c r="EH802" s="90"/>
      <c r="EI802" s="90"/>
      <c r="EJ802" s="90"/>
      <c r="EK802" s="90"/>
      <c r="EL802" s="90"/>
      <c r="EM802" s="90"/>
      <c r="EN802" s="90"/>
      <c r="EO802" s="90"/>
      <c r="EP802" s="90"/>
      <c r="EQ802" s="90"/>
      <c r="ER802" s="90"/>
      <c r="ES802" s="90"/>
      <c r="ET802" s="90"/>
      <c r="EU802" s="90"/>
      <c r="EV802" s="90"/>
      <c r="EW802" s="90"/>
      <c r="EX802" s="90"/>
      <c r="EY802" s="90"/>
      <c r="EZ802" s="90"/>
      <c r="FA802" s="90"/>
      <c r="FB802" s="90"/>
      <c r="FC802" s="90"/>
      <c r="FD802" s="90"/>
      <c r="FE802" s="90"/>
      <c r="FF802" s="90"/>
      <c r="FG802" s="90"/>
      <c r="FH802" s="90"/>
      <c r="FI802" s="90"/>
      <c r="FJ802" s="90"/>
      <c r="FK802" s="90"/>
      <c r="FL802" s="90"/>
      <c r="FM802" s="90"/>
      <c r="FN802" s="90"/>
      <c r="FO802" s="90"/>
      <c r="FP802" s="90"/>
      <c r="FQ802" s="90"/>
      <c r="FR802" s="90"/>
      <c r="FS802" s="90"/>
      <c r="FT802" s="90"/>
      <c r="FU802" s="90"/>
      <c r="FV802" s="90"/>
      <c r="FW802" s="90"/>
      <c r="FX802" s="90"/>
      <c r="FY802" s="90"/>
      <c r="FZ802" s="90"/>
      <c r="GA802" s="90"/>
      <c r="GB802" s="90"/>
      <c r="GC802" s="90"/>
      <c r="GD802" s="90"/>
      <c r="GE802" s="90"/>
      <c r="GF802" s="90"/>
      <c r="GG802" s="90"/>
      <c r="GH802" s="90"/>
      <c r="GI802" s="90"/>
      <c r="GJ802" s="90"/>
      <c r="GK802" s="90"/>
      <c r="GL802" s="90"/>
      <c r="GM802" s="90"/>
      <c r="GN802" s="90"/>
      <c r="GO802" s="90"/>
      <c r="GP802" s="90"/>
      <c r="GQ802" s="90"/>
      <c r="GR802" s="90"/>
      <c r="GS802" s="90"/>
      <c r="GT802" s="90"/>
      <c r="GU802" s="90"/>
      <c r="GV802" s="90"/>
      <c r="GW802" s="90"/>
      <c r="GX802" s="90"/>
      <c r="GY802" s="90"/>
      <c r="GZ802" s="90"/>
      <c r="HA802" s="90"/>
      <c r="HB802" s="90"/>
      <c r="HC802" s="90"/>
      <c r="HD802" s="90"/>
      <c r="HE802" s="90"/>
      <c r="HF802" s="90"/>
      <c r="HG802" s="90"/>
      <c r="HH802" s="90"/>
      <c r="HI802" s="90"/>
      <c r="HJ802" s="90"/>
      <c r="HK802" s="90"/>
      <c r="HL802" s="90"/>
      <c r="HM802" s="90"/>
      <c r="HN802" s="90"/>
      <c r="HO802" s="90"/>
      <c r="HP802" s="90"/>
      <c r="HQ802" s="90"/>
      <c r="HR802" s="90"/>
      <c r="HS802" s="90"/>
      <c r="HT802" s="90"/>
      <c r="HU802" s="90"/>
      <c r="HV802" s="90"/>
      <c r="HW802" s="90"/>
      <c r="HX802" s="90"/>
      <c r="HY802" s="90"/>
      <c r="HZ802" s="90"/>
      <c r="IA802" s="90"/>
      <c r="IB802" s="90"/>
      <c r="IC802" s="90"/>
      <c r="ID802" s="90"/>
      <c r="IE802" s="90"/>
      <c r="IF802" s="90"/>
      <c r="IG802" s="90"/>
      <c r="IH802" s="90"/>
      <c r="II802" s="90"/>
      <c r="IJ802" s="90"/>
      <c r="IK802" s="90"/>
      <c r="IL802" s="90"/>
      <c r="IM802" s="90"/>
      <c r="IN802" s="90"/>
      <c r="IO802" s="90"/>
      <c r="IP802" s="90"/>
      <c r="IQ802" s="90"/>
      <c r="IR802" s="90"/>
      <c r="IS802" s="90"/>
      <c r="IT802" s="90"/>
      <c r="IU802" s="90"/>
      <c r="IV802" s="90"/>
      <c r="IW802" s="90"/>
      <c r="IX802" s="90"/>
      <c r="IY802" s="90"/>
      <c r="IZ802" s="90"/>
      <c r="JA802" s="90"/>
      <c r="JB802" s="90"/>
      <c r="JC802" s="90"/>
      <c r="JD802" s="90"/>
      <c r="JE802" s="90"/>
      <c r="JF802" s="90"/>
      <c r="JG802" s="90"/>
      <c r="JH802" s="90"/>
      <c r="JI802" s="90"/>
      <c r="JJ802" s="90"/>
      <c r="JK802" s="90"/>
      <c r="JL802" s="90"/>
      <c r="JM802" s="90"/>
      <c r="JN802" s="90"/>
      <c r="JO802" s="90"/>
      <c r="JP802" s="90"/>
      <c r="JQ802" s="90"/>
      <c r="JR802" s="90"/>
      <c r="JS802" s="90"/>
      <c r="JT802" s="90"/>
      <c r="JU802" s="90"/>
      <c r="JV802" s="90"/>
      <c r="JW802" s="90"/>
      <c r="JX802" s="90"/>
      <c r="JY802" s="90"/>
      <c r="JZ802" s="90"/>
      <c r="KA802" s="90"/>
      <c r="KB802" s="90"/>
      <c r="KC802" s="90"/>
      <c r="KD802" s="90"/>
      <c r="KE802" s="90"/>
      <c r="KF802" s="90"/>
      <c r="KG802" s="90"/>
      <c r="KH802" s="90"/>
      <c r="KI802" s="90"/>
      <c r="KJ802" s="90"/>
      <c r="KK802" s="90"/>
      <c r="KL802" s="90"/>
      <c r="KM802" s="90"/>
      <c r="KN802" s="90"/>
      <c r="KO802" s="90"/>
      <c r="KP802" s="90"/>
      <c r="KQ802" s="90"/>
      <c r="KR802" s="90"/>
      <c r="KS802" s="90"/>
      <c r="KT802" s="90"/>
      <c r="KU802" s="90"/>
      <c r="KV802" s="90"/>
      <c r="KW802" s="90"/>
      <c r="KX802" s="90"/>
      <c r="KY802" s="90"/>
      <c r="KZ802" s="90"/>
      <c r="LA802" s="90"/>
      <c r="LB802" s="90"/>
      <c r="LC802" s="90"/>
      <c r="LD802" s="90"/>
      <c r="LE802" s="90"/>
      <c r="LF802" s="90"/>
      <c r="LG802" s="90"/>
      <c r="LH802" s="90"/>
      <c r="LI802" s="90"/>
      <c r="LJ802" s="90"/>
      <c r="LK802" s="90"/>
      <c r="LL802" s="90"/>
      <c r="LM802" s="90"/>
      <c r="LN802" s="90"/>
      <c r="LO802" s="90"/>
      <c r="LP802" s="90"/>
      <c r="LQ802" s="90"/>
      <c r="LR802" s="90"/>
      <c r="LS802" s="90"/>
      <c r="LT802" s="90"/>
      <c r="LU802" s="90"/>
      <c r="LV802" s="90"/>
      <c r="LW802" s="90"/>
      <c r="LX802" s="90"/>
      <c r="LY802" s="90"/>
      <c r="LZ802" s="90"/>
      <c r="MA802" s="90"/>
      <c r="MB802" s="90"/>
      <c r="MC802" s="90"/>
      <c r="MD802" s="90"/>
      <c r="ME802" s="90"/>
      <c r="MF802" s="90"/>
      <c r="MG802" s="90"/>
      <c r="MH802" s="90"/>
      <c r="MI802" s="90"/>
      <c r="MJ802" s="90"/>
      <c r="MK802" s="90"/>
      <c r="ML802" s="90"/>
      <c r="MM802" s="90"/>
      <c r="MN802" s="90"/>
      <c r="MO802" s="90"/>
      <c r="MP802" s="90"/>
      <c r="MQ802" s="90"/>
      <c r="MR802" s="90"/>
      <c r="MS802" s="90"/>
      <c r="MT802" s="90"/>
      <c r="MU802" s="90"/>
      <c r="MV802" s="90"/>
      <c r="MW802" s="90"/>
      <c r="MX802" s="90"/>
      <c r="MY802" s="90"/>
      <c r="MZ802" s="90"/>
      <c r="NA802" s="90"/>
      <c r="NB802" s="90"/>
      <c r="NC802" s="90"/>
      <c r="ND802" s="90"/>
      <c r="NE802" s="90"/>
      <c r="NF802" s="90"/>
      <c r="NG802" s="90"/>
      <c r="NH802" s="90"/>
      <c r="NI802" s="90"/>
      <c r="NJ802" s="90"/>
      <c r="NK802" s="90"/>
      <c r="NL802" s="90"/>
      <c r="NM802" s="90"/>
      <c r="NN802" s="90"/>
      <c r="NO802" s="90"/>
      <c r="NP802" s="90"/>
      <c r="NQ802" s="90"/>
      <c r="NR802" s="90"/>
      <c r="NS802" s="90"/>
      <c r="NT802" s="90"/>
      <c r="NU802" s="90"/>
      <c r="NV802" s="90"/>
      <c r="NW802" s="90"/>
      <c r="NX802" s="90"/>
      <c r="NY802" s="90"/>
      <c r="NZ802" s="90"/>
      <c r="OA802" s="90"/>
      <c r="OB802" s="90"/>
      <c r="OC802" s="90"/>
      <c r="OD802" s="90"/>
      <c r="OE802" s="90"/>
      <c r="OF802" s="90"/>
      <c r="OG802" s="90"/>
      <c r="OH802" s="90"/>
      <c r="OI802" s="90"/>
      <c r="OJ802" s="90"/>
      <c r="OK802" s="90"/>
      <c r="OL802" s="90"/>
      <c r="OM802" s="90"/>
      <c r="ON802" s="90"/>
      <c r="OO802" s="90"/>
      <c r="OP802" s="90"/>
      <c r="OQ802" s="90"/>
      <c r="OR802" s="90"/>
      <c r="OS802" s="90"/>
      <c r="OT802" s="90"/>
      <c r="OU802" s="90"/>
      <c r="OV802" s="90"/>
      <c r="OW802" s="90"/>
      <c r="OX802" s="90"/>
      <c r="OY802" s="90"/>
      <c r="OZ802" s="90"/>
      <c r="PA802" s="90"/>
      <c r="PB802" s="90"/>
      <c r="PC802" s="90"/>
      <c r="PD802" s="90"/>
      <c r="PE802" s="90"/>
      <c r="PF802" s="90"/>
      <c r="PG802" s="90"/>
      <c r="PH802" s="90"/>
      <c r="PI802" s="90"/>
      <c r="PJ802" s="90"/>
      <c r="PK802" s="90"/>
      <c r="PL802" s="90"/>
      <c r="PM802" s="90"/>
      <c r="PN802" s="90"/>
      <c r="PO802" s="90"/>
      <c r="PP802" s="90"/>
      <c r="PQ802" s="90"/>
      <c r="PR802" s="90"/>
      <c r="PS802" s="90"/>
      <c r="PT802" s="90"/>
      <c r="PU802" s="90"/>
      <c r="PV802" s="90"/>
      <c r="PW802" s="90"/>
      <c r="PX802" s="90"/>
      <c r="PY802" s="90"/>
      <c r="PZ802" s="90"/>
      <c r="QA802" s="90"/>
      <c r="QB802" s="90"/>
      <c r="QC802" s="90"/>
      <c r="QD802" s="90"/>
      <c r="QE802" s="90"/>
      <c r="QF802" s="90"/>
      <c r="QG802" s="90"/>
      <c r="QH802" s="90"/>
      <c r="QI802" s="90"/>
      <c r="QJ802" s="90"/>
      <c r="QK802" s="90"/>
      <c r="QL802" s="90"/>
      <c r="QM802" s="90"/>
      <c r="QN802" s="90"/>
      <c r="QO802" s="90"/>
      <c r="QP802" s="90"/>
      <c r="QQ802" s="90"/>
      <c r="QR802" s="90"/>
      <c r="QS802" s="90"/>
      <c r="QT802" s="90"/>
      <c r="QU802" s="90"/>
      <c r="QV802" s="90"/>
      <c r="QW802" s="90"/>
      <c r="QX802" s="90"/>
      <c r="QY802" s="90"/>
      <c r="QZ802" s="90"/>
      <c r="RA802" s="90"/>
      <c r="RB802" s="90"/>
      <c r="RC802" s="90"/>
      <c r="RD802" s="90"/>
      <c r="RE802" s="90"/>
      <c r="RF802" s="90"/>
      <c r="RG802" s="90"/>
      <c r="RH802" s="90"/>
      <c r="RI802" s="90"/>
      <c r="RJ802" s="90"/>
      <c r="RK802" s="90"/>
      <c r="RL802" s="90"/>
      <c r="RM802" s="90"/>
      <c r="RN802" s="90"/>
      <c r="RO802" s="90"/>
      <c r="RP802" s="90"/>
      <c r="RQ802" s="90"/>
      <c r="RR802" s="90"/>
      <c r="RS802" s="90"/>
      <c r="RT802" s="90"/>
      <c r="RU802" s="90"/>
      <c r="RV802" s="90"/>
      <c r="RW802" s="90"/>
      <c r="RX802" s="90"/>
      <c r="RY802" s="90"/>
      <c r="RZ802" s="90"/>
      <c r="SA802" s="90"/>
      <c r="SB802" s="90"/>
      <c r="SC802" s="90"/>
      <c r="SD802" s="90"/>
      <c r="SE802" s="90"/>
      <c r="SF802" s="90"/>
      <c r="SG802" s="90"/>
      <c r="SH802" s="90"/>
      <c r="SI802" s="90"/>
      <c r="SJ802" s="90"/>
      <c r="SK802" s="90"/>
      <c r="SL802" s="90"/>
      <c r="SM802" s="90"/>
      <c r="SN802" s="90"/>
      <c r="SO802" s="90"/>
      <c r="SP802" s="90"/>
      <c r="SQ802" s="90"/>
      <c r="SR802" s="90"/>
      <c r="SS802" s="90"/>
      <c r="ST802" s="90"/>
      <c r="SU802" s="90"/>
      <c r="SV802" s="90"/>
      <c r="SW802" s="90"/>
      <c r="SX802" s="90"/>
      <c r="SY802" s="90"/>
      <c r="SZ802" s="90"/>
      <c r="TA802" s="90"/>
      <c r="TB802" s="90"/>
      <c r="TC802" s="90"/>
      <c r="TD802" s="90"/>
      <c r="TE802" s="90"/>
      <c r="TF802" s="90"/>
      <c r="TG802" s="90"/>
      <c r="TH802" s="90"/>
      <c r="TI802" s="90"/>
      <c r="TJ802" s="90"/>
      <c r="TK802" s="90"/>
      <c r="TL802" s="90"/>
      <c r="TM802" s="90"/>
      <c r="TN802" s="90"/>
      <c r="TO802" s="90"/>
      <c r="TP802" s="90"/>
      <c r="TQ802" s="90"/>
      <c r="TR802" s="90"/>
      <c r="TS802" s="90"/>
      <c r="TT802" s="90"/>
      <c r="TU802" s="90"/>
      <c r="TV802" s="90"/>
      <c r="TW802" s="90"/>
      <c r="TX802" s="90"/>
      <c r="TY802" s="90"/>
      <c r="TZ802" s="90"/>
      <c r="UA802" s="90"/>
      <c r="UB802" s="90"/>
      <c r="UC802" s="90"/>
      <c r="UD802" s="90"/>
      <c r="UE802" s="90"/>
      <c r="UF802" s="90"/>
      <c r="UG802" s="90"/>
      <c r="UH802" s="90"/>
      <c r="UI802" s="90"/>
      <c r="UJ802" s="90"/>
      <c r="UK802" s="90"/>
      <c r="UL802" s="90"/>
      <c r="UM802" s="90"/>
      <c r="UN802" s="90"/>
      <c r="UO802" s="90"/>
      <c r="UP802" s="90"/>
      <c r="UQ802" s="90"/>
      <c r="UR802" s="90"/>
      <c r="US802" s="90"/>
      <c r="UT802" s="90"/>
      <c r="UU802" s="90"/>
      <c r="UV802" s="90"/>
      <c r="UW802" s="90"/>
      <c r="UX802" s="90"/>
      <c r="UY802" s="90"/>
      <c r="UZ802" s="90"/>
      <c r="VA802" s="90"/>
      <c r="VB802" s="90"/>
      <c r="VC802" s="90"/>
      <c r="VD802" s="90"/>
      <c r="VE802" s="90"/>
      <c r="VF802" s="90"/>
      <c r="VG802" s="90"/>
      <c r="VH802" s="90"/>
      <c r="VI802" s="90"/>
      <c r="VJ802" s="90"/>
      <c r="VK802" s="90"/>
      <c r="VL802" s="90"/>
      <c r="VM802" s="90"/>
      <c r="VN802" s="90"/>
      <c r="VO802" s="90"/>
      <c r="VP802" s="90"/>
      <c r="VQ802" s="90"/>
      <c r="VR802" s="90"/>
      <c r="VS802" s="90"/>
      <c r="VT802" s="90"/>
      <c r="VU802" s="90"/>
      <c r="VV802" s="90"/>
      <c r="VW802" s="90"/>
      <c r="VX802" s="90"/>
      <c r="VY802" s="90"/>
      <c r="VZ802" s="90"/>
      <c r="WA802" s="90"/>
      <c r="WB802" s="90"/>
      <c r="WC802" s="90"/>
      <c r="WD802" s="90"/>
      <c r="WE802" s="90"/>
      <c r="WF802" s="90"/>
      <c r="WG802" s="90"/>
      <c r="WH802" s="90"/>
      <c r="WI802" s="90"/>
      <c r="WJ802" s="90"/>
      <c r="WK802" s="90"/>
      <c r="WL802" s="90"/>
      <c r="WM802" s="90"/>
      <c r="WN802" s="90"/>
      <c r="WO802" s="90"/>
      <c r="WP802" s="90"/>
      <c r="WQ802" s="90"/>
      <c r="WR802" s="90"/>
      <c r="WS802" s="90"/>
      <c r="WT802" s="90"/>
      <c r="WU802" s="90"/>
      <c r="WV802" s="90"/>
      <c r="WW802" s="90"/>
      <c r="WX802" s="90"/>
      <c r="WY802" s="90"/>
      <c r="WZ802" s="90"/>
      <c r="XA802" s="90"/>
      <c r="XB802" s="90"/>
      <c r="XC802" s="90"/>
      <c r="XD802" s="90"/>
      <c r="XE802" s="90"/>
      <c r="XF802" s="90"/>
      <c r="XG802" s="90"/>
      <c r="XH802" s="90"/>
      <c r="XI802" s="90"/>
      <c r="XJ802" s="90"/>
      <c r="XK802" s="90"/>
      <c r="XL802" s="90"/>
      <c r="XM802" s="90"/>
      <c r="XN802" s="90"/>
      <c r="XO802" s="90"/>
      <c r="XP802" s="90"/>
      <c r="XQ802" s="90"/>
      <c r="XR802" s="90"/>
      <c r="XS802" s="90"/>
      <c r="XT802" s="90"/>
      <c r="XU802" s="90"/>
      <c r="XV802" s="90"/>
      <c r="XW802" s="90"/>
      <c r="XX802" s="90"/>
      <c r="XY802" s="90"/>
      <c r="XZ802" s="90"/>
      <c r="YA802" s="90"/>
      <c r="YB802" s="90"/>
      <c r="YC802" s="90"/>
      <c r="YD802" s="90"/>
      <c r="YE802" s="90"/>
      <c r="YF802" s="90"/>
      <c r="YG802" s="90"/>
      <c r="YH802" s="90"/>
      <c r="YI802" s="90"/>
      <c r="YJ802" s="90"/>
      <c r="YK802" s="90"/>
      <c r="YL802" s="90"/>
      <c r="YM802" s="90"/>
      <c r="YN802" s="90"/>
      <c r="YO802" s="90"/>
      <c r="YP802" s="90"/>
      <c r="YQ802" s="90"/>
      <c r="YR802" s="90"/>
      <c r="YS802" s="90"/>
      <c r="YT802" s="90"/>
      <c r="YU802" s="90"/>
      <c r="YV802" s="90"/>
      <c r="YW802" s="90"/>
      <c r="YX802" s="90"/>
      <c r="YY802" s="90"/>
      <c r="YZ802" s="90"/>
      <c r="ZA802" s="90"/>
      <c r="ZB802" s="90"/>
      <c r="ZC802" s="90"/>
      <c r="ZD802" s="90"/>
      <c r="ZE802" s="90"/>
      <c r="ZF802" s="90"/>
      <c r="ZG802" s="90"/>
      <c r="ZH802" s="90"/>
      <c r="ZI802" s="90"/>
      <c r="ZJ802" s="90"/>
      <c r="ZK802" s="90"/>
      <c r="ZL802" s="90"/>
      <c r="ZM802" s="90"/>
      <c r="ZN802" s="90"/>
      <c r="ZO802" s="90"/>
      <c r="ZP802" s="90"/>
      <c r="ZQ802" s="90"/>
      <c r="ZR802" s="90"/>
      <c r="ZS802" s="90"/>
      <c r="ZT802" s="90"/>
      <c r="ZU802" s="90"/>
      <c r="ZV802" s="90"/>
      <c r="ZW802" s="90"/>
      <c r="ZX802" s="90"/>
      <c r="ZY802" s="90"/>
      <c r="ZZ802" s="90"/>
      <c r="AAA802" s="90"/>
      <c r="AAB802" s="90"/>
      <c r="AAC802" s="90"/>
      <c r="AAD802" s="90"/>
      <c r="AAE802" s="90"/>
      <c r="AAF802" s="90"/>
      <c r="AAG802" s="90"/>
      <c r="AAH802" s="90"/>
      <c r="AAI802" s="90"/>
      <c r="AAJ802" s="90"/>
      <c r="AAK802" s="90"/>
      <c r="AAL802" s="90"/>
      <c r="AAM802" s="90"/>
      <c r="AAN802" s="90"/>
      <c r="AAO802" s="90"/>
      <c r="AAP802" s="90"/>
      <c r="AAQ802" s="90"/>
      <c r="AAR802" s="90"/>
      <c r="AAS802" s="90"/>
      <c r="AAT802" s="90"/>
      <c r="AAU802" s="90"/>
      <c r="AAV802" s="90"/>
      <c r="AAW802" s="90"/>
      <c r="AAX802" s="90"/>
      <c r="AAY802" s="90"/>
      <c r="AAZ802" s="90"/>
      <c r="ABA802" s="90"/>
      <c r="ABB802" s="90"/>
      <c r="ABC802" s="90"/>
      <c r="ABD802" s="90"/>
      <c r="ABE802" s="90"/>
      <c r="ABF802" s="90"/>
      <c r="ABG802" s="90"/>
      <c r="ABH802" s="90"/>
      <c r="ABI802" s="90"/>
      <c r="ABJ802" s="90"/>
      <c r="ABK802" s="90"/>
      <c r="ABL802" s="90"/>
      <c r="ABM802" s="90"/>
      <c r="ABN802" s="90"/>
      <c r="ABO802" s="90"/>
      <c r="ABP802" s="90"/>
      <c r="ABQ802" s="90"/>
      <c r="ABR802" s="90"/>
      <c r="ABS802" s="90"/>
      <c r="ABT802" s="90"/>
      <c r="ABU802" s="90"/>
      <c r="ABV802" s="90"/>
      <c r="ABW802" s="90"/>
      <c r="ABX802" s="90"/>
      <c r="ABY802" s="90"/>
      <c r="ABZ802" s="90"/>
      <c r="ACA802" s="90"/>
      <c r="ACB802" s="90"/>
      <c r="ACC802" s="90"/>
      <c r="ACD802" s="90"/>
      <c r="ACE802" s="90"/>
      <c r="ACF802" s="90"/>
      <c r="ACG802" s="90"/>
      <c r="ACH802" s="90"/>
      <c r="ACI802" s="90"/>
      <c r="ACJ802" s="90"/>
      <c r="ACK802" s="90"/>
      <c r="ACL802" s="90"/>
      <c r="ACM802" s="90"/>
      <c r="ACN802" s="90"/>
      <c r="ACO802" s="90"/>
      <c r="ACP802" s="90"/>
      <c r="ACQ802" s="90"/>
      <c r="ACR802" s="90"/>
      <c r="ACS802" s="90"/>
      <c r="ACT802" s="90"/>
      <c r="ACU802" s="90"/>
      <c r="ACV802" s="90"/>
      <c r="ACW802" s="90"/>
      <c r="ACX802" s="90"/>
      <c r="ACY802" s="90"/>
      <c r="ACZ802" s="90"/>
      <c r="ADA802" s="90"/>
      <c r="ADB802" s="90"/>
      <c r="ADC802" s="90"/>
      <c r="ADD802" s="90"/>
      <c r="ADE802" s="90"/>
      <c r="ADF802" s="90"/>
      <c r="ADG802" s="90"/>
      <c r="ADH802" s="90"/>
      <c r="ADI802" s="90"/>
      <c r="ADJ802" s="90"/>
      <c r="ADK802" s="90"/>
      <c r="ADL802" s="90"/>
      <c r="ADM802" s="90"/>
      <c r="ADN802" s="90"/>
      <c r="ADO802" s="90"/>
      <c r="ADP802" s="90"/>
      <c r="ADQ802" s="90"/>
      <c r="ADR802" s="90"/>
      <c r="ADS802" s="90"/>
      <c r="ADT802" s="90"/>
      <c r="ADU802" s="90"/>
      <c r="ADV802" s="90"/>
      <c r="ADW802" s="90"/>
      <c r="ADX802" s="90"/>
      <c r="ADY802" s="90"/>
      <c r="ADZ802" s="90"/>
      <c r="AEA802" s="90"/>
      <c r="AEB802" s="90"/>
      <c r="AEC802" s="90"/>
      <c r="AED802" s="90"/>
      <c r="AEE802" s="90"/>
      <c r="AEF802" s="90"/>
      <c r="AEG802" s="90"/>
      <c r="AEH802" s="90"/>
      <c r="AEI802" s="90"/>
      <c r="AEJ802" s="90"/>
      <c r="AEK802" s="90"/>
      <c r="AEL802" s="90"/>
      <c r="AEM802" s="90"/>
      <c r="AEN802" s="90"/>
      <c r="AEO802" s="90"/>
      <c r="AEP802" s="90"/>
      <c r="AEQ802" s="90"/>
      <c r="AER802" s="90"/>
      <c r="AES802" s="90"/>
      <c r="AET802" s="90"/>
      <c r="AEU802" s="90"/>
      <c r="AEV802" s="90"/>
      <c r="AEW802" s="90"/>
      <c r="AEX802" s="90"/>
      <c r="AEY802" s="90"/>
      <c r="AEZ802" s="90"/>
      <c r="AFA802" s="90"/>
      <c r="AFB802" s="90"/>
      <c r="AFC802" s="90"/>
      <c r="AFD802" s="90"/>
      <c r="AFE802" s="90"/>
      <c r="AFF802" s="90"/>
      <c r="AFG802" s="90"/>
      <c r="AFH802" s="90"/>
      <c r="AFI802" s="90"/>
      <c r="AFJ802" s="90"/>
      <c r="AFK802" s="90"/>
      <c r="AFL802" s="90"/>
      <c r="AFM802" s="90"/>
      <c r="AFN802" s="90"/>
      <c r="AFO802" s="90"/>
      <c r="AFP802" s="90"/>
      <c r="AFQ802" s="90"/>
      <c r="AFR802" s="90"/>
      <c r="AFS802" s="90"/>
      <c r="AFT802" s="90"/>
      <c r="AFU802" s="90"/>
      <c r="AFV802" s="90"/>
      <c r="AFW802" s="90"/>
      <c r="AFX802" s="90"/>
      <c r="AFY802" s="90"/>
      <c r="AFZ802" s="90"/>
      <c r="AGA802" s="90"/>
      <c r="AGB802" s="90"/>
      <c r="AGC802" s="90"/>
      <c r="AGD802" s="90"/>
      <c r="AGE802" s="90"/>
      <c r="AGF802" s="90"/>
      <c r="AGG802" s="90"/>
      <c r="AGH802" s="90"/>
      <c r="AGI802" s="90"/>
      <c r="AGJ802" s="90"/>
      <c r="AGK802" s="90"/>
      <c r="AGL802" s="90"/>
      <c r="AGM802" s="90"/>
      <c r="AGN802" s="90"/>
      <c r="AGO802" s="90"/>
      <c r="AGP802" s="90"/>
      <c r="AGQ802" s="90"/>
      <c r="AGR802" s="90"/>
      <c r="AGS802" s="90"/>
      <c r="AGT802" s="90"/>
      <c r="AGU802" s="90"/>
      <c r="AGV802" s="90"/>
      <c r="AGW802" s="90"/>
      <c r="AGX802" s="90"/>
      <c r="AGY802" s="90"/>
      <c r="AGZ802" s="90"/>
      <c r="AHA802" s="90"/>
      <c r="AHB802" s="90"/>
      <c r="AHC802" s="90"/>
      <c r="AHD802" s="90"/>
      <c r="AHE802" s="90"/>
      <c r="AHF802" s="90"/>
      <c r="AHG802" s="90"/>
      <c r="AHH802" s="90"/>
      <c r="AHI802" s="90"/>
      <c r="AHJ802" s="90"/>
      <c r="AHK802" s="90"/>
      <c r="AHL802" s="90"/>
      <c r="AHM802" s="90"/>
      <c r="AHN802" s="90"/>
      <c r="AHO802" s="90"/>
      <c r="AHP802" s="90"/>
      <c r="AHQ802" s="90"/>
      <c r="AHR802" s="90"/>
      <c r="AHS802" s="90"/>
      <c r="AHT802" s="90"/>
      <c r="AHU802" s="90"/>
      <c r="AHV802" s="90"/>
      <c r="AHW802" s="90"/>
      <c r="AHX802" s="90"/>
      <c r="AHY802" s="90"/>
      <c r="AHZ802" s="90"/>
      <c r="AIA802" s="90"/>
      <c r="AIB802" s="90"/>
      <c r="AIC802" s="90"/>
      <c r="AID802" s="90"/>
      <c r="AIE802" s="90"/>
      <c r="AIF802" s="90"/>
      <c r="AIG802" s="90"/>
      <c r="AIH802" s="90"/>
      <c r="AII802" s="90"/>
      <c r="AIJ802" s="90"/>
      <c r="AIK802" s="90"/>
      <c r="AIL802" s="90"/>
      <c r="AIM802" s="90"/>
      <c r="AIN802" s="90"/>
      <c r="AIO802" s="90"/>
      <c r="AIP802" s="90"/>
      <c r="AIQ802" s="90"/>
      <c r="AIR802" s="90"/>
      <c r="AIS802" s="90"/>
      <c r="AIT802" s="90"/>
      <c r="AIU802" s="90"/>
      <c r="AIV802" s="90"/>
      <c r="AIW802" s="90"/>
      <c r="AIX802" s="90"/>
      <c r="AIY802" s="90"/>
      <c r="AIZ802" s="90"/>
      <c r="AJA802" s="90"/>
      <c r="AJB802" s="90"/>
      <c r="AJC802" s="90"/>
      <c r="AJD802" s="90"/>
      <c r="AJE802" s="90"/>
      <c r="AJF802" s="90"/>
      <c r="AJG802" s="90"/>
      <c r="AJH802" s="90"/>
      <c r="AJI802" s="90"/>
      <c r="AJJ802" s="90"/>
      <c r="AJK802" s="90"/>
      <c r="AJL802" s="90"/>
      <c r="AJM802" s="90"/>
      <c r="AJN802" s="90"/>
      <c r="AJO802" s="90"/>
      <c r="AJP802" s="90"/>
      <c r="AJQ802" s="90"/>
      <c r="AJR802" s="90"/>
      <c r="AJS802" s="90"/>
      <c r="AJT802" s="90"/>
      <c r="AJU802" s="90"/>
      <c r="AJV802" s="90"/>
      <c r="AJW802" s="90"/>
      <c r="AJX802" s="90"/>
      <c r="AJY802" s="90"/>
      <c r="AJZ802" s="90"/>
      <c r="AKA802" s="90"/>
      <c r="AKB802" s="90"/>
      <c r="AKC802" s="90"/>
      <c r="AKD802" s="90"/>
      <c r="AKE802" s="90"/>
      <c r="AKF802" s="90"/>
      <c r="AKG802" s="90"/>
      <c r="AKH802" s="90"/>
      <c r="AKI802" s="90"/>
      <c r="AKJ802" s="90"/>
      <c r="AKK802" s="90"/>
      <c r="AKL802" s="90"/>
      <c r="AKM802" s="90"/>
      <c r="AKN802" s="90"/>
      <c r="AKO802" s="90"/>
      <c r="AKP802" s="90"/>
      <c r="AKQ802" s="90"/>
      <c r="AKR802" s="90"/>
      <c r="AKS802" s="90"/>
      <c r="AKT802" s="90"/>
      <c r="AKU802" s="90"/>
      <c r="AKV802" s="90"/>
      <c r="AKW802" s="90"/>
      <c r="AKX802" s="90"/>
      <c r="AKY802" s="90"/>
      <c r="AKZ802" s="90"/>
      <c r="ALA802" s="90"/>
      <c r="ALB802" s="90"/>
      <c r="ALC802" s="90"/>
      <c r="ALD802" s="90"/>
      <c r="ALE802" s="90"/>
      <c r="ALF802" s="90"/>
      <c r="ALG802" s="90"/>
      <c r="ALH802" s="90"/>
      <c r="ALI802" s="90"/>
      <c r="ALJ802" s="90"/>
      <c r="ALK802" s="90"/>
      <c r="ALL802" s="90"/>
      <c r="ALM802" s="90"/>
      <c r="ALN802" s="90"/>
      <c r="ALO802" s="90"/>
      <c r="ALP802" s="90"/>
      <c r="ALQ802" s="90"/>
      <c r="ALR802" s="90"/>
      <c r="ALS802" s="90"/>
      <c r="ALT802" s="90"/>
      <c r="ALU802" s="90"/>
      <c r="ALV802" s="90"/>
      <c r="ALW802" s="90"/>
      <c r="ALX802" s="90"/>
      <c r="ALY802" s="90"/>
      <c r="ALZ802" s="90"/>
      <c r="AMA802" s="90"/>
      <c r="AMB802" s="90"/>
      <c r="AMC802" s="90"/>
      <c r="AMD802" s="90"/>
      <c r="AME802" s="90"/>
      <c r="AMF802" s="90"/>
      <c r="AMG802" s="90"/>
      <c r="AMH802" s="90"/>
    </row>
    <row r="803" spans="1:1022" ht="74.099999999999994" customHeight="1">
      <c r="A803" s="536"/>
      <c r="B803" s="530"/>
      <c r="C803" s="367"/>
      <c r="D803" s="530"/>
      <c r="E803" s="530"/>
      <c r="F803" s="427"/>
      <c r="G803" s="530"/>
      <c r="H803" s="537"/>
      <c r="I803" s="538"/>
      <c r="J803" s="210" t="s">
        <v>735</v>
      </c>
      <c r="K803" s="213"/>
      <c r="L803" s="538"/>
      <c r="M803" s="538"/>
      <c r="N803" s="540"/>
      <c r="O803" s="369"/>
      <c r="P803" s="391"/>
      <c r="Q803" s="385"/>
      <c r="R803" s="393"/>
      <c r="S803" s="394"/>
      <c r="T803" s="385"/>
      <c r="U803" s="386"/>
      <c r="V803" s="216" t="s">
        <v>112</v>
      </c>
      <c r="W803" s="116"/>
      <c r="X803" s="117"/>
      <c r="Y803" s="117"/>
      <c r="Z803" s="116"/>
      <c r="AA803" s="143" t="str">
        <f t="shared" si="1031"/>
        <v/>
      </c>
      <c r="AB803" s="121"/>
      <c r="AC803" s="121"/>
      <c r="AD803" s="122" t="str">
        <f t="shared" si="1026"/>
        <v/>
      </c>
      <c r="AE803" s="121"/>
      <c r="AF803" s="121"/>
      <c r="AG803" s="121"/>
      <c r="AH803" s="123" t="str">
        <f>IFERROR(IF(AND(AA802="Probabilidad",AA803="Probabilidad"),(AI802-(+AI802*AD803)),IF(AND(AA803="Probabilidad",AA802="Impacto"),(AI802-(+AI802*AD803)),IF(AA803="Impacto",AI802,""))),"")</f>
        <v/>
      </c>
      <c r="AI803" s="122" t="str">
        <f t="shared" si="1027"/>
        <v/>
      </c>
      <c r="AJ803" s="387"/>
      <c r="AK803" s="542"/>
      <c r="AL803" s="214" t="str">
        <f t="shared" si="1081"/>
        <v/>
      </c>
      <c r="AM803" s="543"/>
      <c r="AN803" s="544"/>
      <c r="AO803" s="541"/>
      <c r="AP803" s="367"/>
      <c r="AQ803" s="215" t="s">
        <v>118</v>
      </c>
      <c r="AR803" s="119"/>
      <c r="AS803" s="135"/>
      <c r="AT803" s="218"/>
      <c r="AU803" s="219"/>
      <c r="AV803" s="371"/>
      <c r="AW803" s="216" t="s">
        <v>112</v>
      </c>
      <c r="AX803" s="128"/>
      <c r="AY803" s="129"/>
      <c r="AZ803" s="130"/>
      <c r="BA803" s="217" t="s">
        <v>118</v>
      </c>
      <c r="BB803" s="128"/>
      <c r="BC803" s="128"/>
      <c r="BD803" s="128"/>
      <c r="BE803" s="373"/>
      <c r="BF803" s="374"/>
      <c r="BG803" s="374"/>
      <c r="BH803" s="131"/>
    </row>
    <row r="804" spans="1:1022" ht="45" customHeight="1">
      <c r="A804" s="536"/>
      <c r="B804" s="530"/>
      <c r="C804" s="367"/>
      <c r="D804" s="530"/>
      <c r="E804" s="530"/>
      <c r="F804" s="427"/>
      <c r="G804" s="530"/>
      <c r="H804" s="537"/>
      <c r="I804" s="538"/>
      <c r="J804" s="210" t="s">
        <v>741</v>
      </c>
      <c r="K804" s="213"/>
      <c r="L804" s="538"/>
      <c r="M804" s="538"/>
      <c r="N804" s="540"/>
      <c r="O804" s="369"/>
      <c r="P804" s="391"/>
      <c r="Q804" s="385"/>
      <c r="R804" s="393"/>
      <c r="S804" s="394"/>
      <c r="T804" s="385"/>
      <c r="U804" s="386"/>
      <c r="V804" s="216" t="s">
        <v>124</v>
      </c>
      <c r="W804" s="116"/>
      <c r="X804" s="117"/>
      <c r="Y804" s="117"/>
      <c r="Z804" s="116"/>
      <c r="AA804" s="143" t="str">
        <f t="shared" si="1031"/>
        <v/>
      </c>
      <c r="AB804" s="121"/>
      <c r="AC804" s="121"/>
      <c r="AD804" s="122" t="str">
        <f t="shared" si="1026"/>
        <v/>
      </c>
      <c r="AE804" s="121"/>
      <c r="AF804" s="121"/>
      <c r="AG804" s="121"/>
      <c r="AH804" s="123" t="str">
        <f t="shared" ref="AH804:AH808" si="1099">IFERROR(IF(AND(AA803="Probabilidad",AA804="Probabilidad"),(AI803-(+AI803*AD804)),IF(AND(AA804="Probabilidad",AA803="Impacto"),(AI803-(+AI803*AD804)),IF(AA804="Impacto",AI803,""))),"")</f>
        <v/>
      </c>
      <c r="AI804" s="122" t="str">
        <f t="shared" si="1027"/>
        <v/>
      </c>
      <c r="AJ804" s="387"/>
      <c r="AK804" s="542"/>
      <c r="AL804" s="214" t="str">
        <f t="shared" si="1081"/>
        <v/>
      </c>
      <c r="AM804" s="543"/>
      <c r="AN804" s="544"/>
      <c r="AO804" s="541"/>
      <c r="AP804" s="367"/>
      <c r="AQ804" s="215" t="s">
        <v>128</v>
      </c>
      <c r="AR804" s="119"/>
      <c r="AS804" s="135"/>
      <c r="AT804" s="218"/>
      <c r="AU804" s="219"/>
      <c r="AV804" s="371"/>
      <c r="AW804" s="216" t="s">
        <v>124</v>
      </c>
      <c r="AX804" s="128"/>
      <c r="AY804" s="129"/>
      <c r="AZ804" s="130"/>
      <c r="BA804" s="217" t="s">
        <v>128</v>
      </c>
      <c r="BB804" s="128"/>
      <c r="BC804" s="128"/>
      <c r="BD804" s="128"/>
      <c r="BE804" s="373"/>
      <c r="BF804" s="374"/>
      <c r="BG804" s="374"/>
      <c r="BH804" s="131"/>
    </row>
    <row r="805" spans="1:1022" ht="30" customHeight="1">
      <c r="A805" s="536"/>
      <c r="B805" s="530"/>
      <c r="C805" s="367"/>
      <c r="D805" s="530"/>
      <c r="E805" s="530"/>
      <c r="F805" s="427"/>
      <c r="G805" s="530"/>
      <c r="H805" s="537"/>
      <c r="I805" s="538"/>
      <c r="J805" s="210" t="s">
        <v>749</v>
      </c>
      <c r="K805" s="213"/>
      <c r="L805" s="538"/>
      <c r="M805" s="538"/>
      <c r="N805" s="540"/>
      <c r="O805" s="369"/>
      <c r="P805" s="391"/>
      <c r="Q805" s="385"/>
      <c r="R805" s="393"/>
      <c r="S805" s="394"/>
      <c r="T805" s="385"/>
      <c r="U805" s="386"/>
      <c r="V805" s="216" t="s">
        <v>131</v>
      </c>
      <c r="W805" s="116"/>
      <c r="X805" s="117"/>
      <c r="Y805" s="117"/>
      <c r="Z805" s="116"/>
      <c r="AA805" s="143" t="str">
        <f t="shared" si="1031"/>
        <v/>
      </c>
      <c r="AB805" s="121"/>
      <c r="AC805" s="121"/>
      <c r="AD805" s="122" t="str">
        <f t="shared" si="1026"/>
        <v/>
      </c>
      <c r="AE805" s="121"/>
      <c r="AF805" s="121"/>
      <c r="AG805" s="121"/>
      <c r="AH805" s="123" t="str">
        <f t="shared" si="1099"/>
        <v/>
      </c>
      <c r="AI805" s="122" t="str">
        <f t="shared" si="1027"/>
        <v/>
      </c>
      <c r="AJ805" s="387"/>
      <c r="AK805" s="542"/>
      <c r="AL805" s="214" t="str">
        <f t="shared" si="1081"/>
        <v/>
      </c>
      <c r="AM805" s="543"/>
      <c r="AN805" s="544"/>
      <c r="AO805" s="541"/>
      <c r="AP805" s="367"/>
      <c r="AQ805" s="215" t="s">
        <v>136</v>
      </c>
      <c r="AR805" s="119"/>
      <c r="AS805" s="135"/>
      <c r="AT805" s="218"/>
      <c r="AU805" s="219"/>
      <c r="AV805" s="371"/>
      <c r="AW805" s="216" t="s">
        <v>131</v>
      </c>
      <c r="AX805" s="128"/>
      <c r="AY805" s="129"/>
      <c r="AZ805" s="130"/>
      <c r="BA805" s="217" t="s">
        <v>136</v>
      </c>
      <c r="BB805" s="128"/>
      <c r="BC805" s="128"/>
      <c r="BD805" s="128"/>
      <c r="BE805" s="373"/>
      <c r="BF805" s="374"/>
      <c r="BG805" s="374"/>
      <c r="BH805" s="131"/>
    </row>
    <row r="806" spans="1:1022" ht="18.95" customHeight="1">
      <c r="A806" s="536"/>
      <c r="B806" s="530"/>
      <c r="C806" s="367"/>
      <c r="D806" s="530"/>
      <c r="E806" s="530"/>
      <c r="F806" s="427"/>
      <c r="G806" s="530"/>
      <c r="H806" s="537"/>
      <c r="I806" s="538"/>
      <c r="J806" s="210" t="s">
        <v>756</v>
      </c>
      <c r="K806" s="213"/>
      <c r="L806" s="538"/>
      <c r="M806" s="538"/>
      <c r="N806" s="540"/>
      <c r="O806" s="369"/>
      <c r="P806" s="391"/>
      <c r="Q806" s="385"/>
      <c r="R806" s="393"/>
      <c r="S806" s="394"/>
      <c r="T806" s="385"/>
      <c r="U806" s="386"/>
      <c r="V806" s="216" t="s">
        <v>139</v>
      </c>
      <c r="W806" s="116"/>
      <c r="X806" s="117"/>
      <c r="Y806" s="117"/>
      <c r="Z806" s="116"/>
      <c r="AA806" s="143" t="str">
        <f t="shared" si="1031"/>
        <v/>
      </c>
      <c r="AB806" s="121"/>
      <c r="AC806" s="121"/>
      <c r="AD806" s="122" t="str">
        <f t="shared" si="1026"/>
        <v/>
      </c>
      <c r="AE806" s="121"/>
      <c r="AF806" s="121"/>
      <c r="AG806" s="121"/>
      <c r="AH806" s="123" t="str">
        <f t="shared" si="1099"/>
        <v/>
      </c>
      <c r="AI806" s="122" t="str">
        <f t="shared" si="1027"/>
        <v/>
      </c>
      <c r="AJ806" s="387"/>
      <c r="AK806" s="542"/>
      <c r="AL806" s="214" t="str">
        <f t="shared" si="1081"/>
        <v/>
      </c>
      <c r="AM806" s="543"/>
      <c r="AN806" s="544"/>
      <c r="AO806" s="541"/>
      <c r="AP806" s="367"/>
      <c r="AQ806" s="215" t="s">
        <v>145</v>
      </c>
      <c r="AR806" s="119"/>
      <c r="AS806" s="135"/>
      <c r="AT806" s="218"/>
      <c r="AU806" s="219"/>
      <c r="AV806" s="371"/>
      <c r="AW806" s="216" t="s">
        <v>139</v>
      </c>
      <c r="AX806" s="128"/>
      <c r="AY806" s="129"/>
      <c r="AZ806" s="130"/>
      <c r="BA806" s="217" t="s">
        <v>145</v>
      </c>
      <c r="BB806" s="128"/>
      <c r="BC806" s="128"/>
      <c r="BD806" s="128"/>
      <c r="BE806" s="373"/>
      <c r="BF806" s="374"/>
      <c r="BG806" s="374"/>
      <c r="BH806" s="131"/>
    </row>
    <row r="807" spans="1:1022" ht="18.95" customHeight="1">
      <c r="A807" s="536"/>
      <c r="B807" s="530"/>
      <c r="C807" s="367"/>
      <c r="D807" s="530"/>
      <c r="E807" s="530"/>
      <c r="F807" s="427"/>
      <c r="G807" s="530"/>
      <c r="H807" s="537"/>
      <c r="I807" s="538"/>
      <c r="J807" s="210" t="s">
        <v>757</v>
      </c>
      <c r="K807" s="213"/>
      <c r="L807" s="538"/>
      <c r="M807" s="538"/>
      <c r="N807" s="540"/>
      <c r="O807" s="369"/>
      <c r="P807" s="391"/>
      <c r="Q807" s="385"/>
      <c r="R807" s="393"/>
      <c r="S807" s="394"/>
      <c r="T807" s="385"/>
      <c r="U807" s="386"/>
      <c r="V807" s="216" t="s">
        <v>150</v>
      </c>
      <c r="W807" s="116"/>
      <c r="X807" s="117"/>
      <c r="Y807" s="117"/>
      <c r="Z807" s="116"/>
      <c r="AA807" s="143" t="str">
        <f t="shared" si="1031"/>
        <v/>
      </c>
      <c r="AB807" s="121"/>
      <c r="AC807" s="121"/>
      <c r="AD807" s="122" t="str">
        <f t="shared" si="1026"/>
        <v/>
      </c>
      <c r="AE807" s="121"/>
      <c r="AF807" s="121"/>
      <c r="AG807" s="121"/>
      <c r="AH807" s="123" t="str">
        <f t="shared" si="1099"/>
        <v/>
      </c>
      <c r="AI807" s="122" t="str">
        <f t="shared" si="1027"/>
        <v/>
      </c>
      <c r="AJ807" s="387"/>
      <c r="AK807" s="542"/>
      <c r="AL807" s="214" t="str">
        <f t="shared" si="1081"/>
        <v/>
      </c>
      <c r="AM807" s="543"/>
      <c r="AN807" s="544"/>
      <c r="AO807" s="541"/>
      <c r="AP807" s="367"/>
      <c r="AQ807" s="215" t="s">
        <v>155</v>
      </c>
      <c r="AR807" s="119"/>
      <c r="AS807" s="135"/>
      <c r="AT807" s="218"/>
      <c r="AU807" s="219"/>
      <c r="AV807" s="371"/>
      <c r="AW807" s="216" t="s">
        <v>150</v>
      </c>
      <c r="AX807" s="128"/>
      <c r="AY807" s="129"/>
      <c r="AZ807" s="130"/>
      <c r="BA807" s="217" t="s">
        <v>155</v>
      </c>
      <c r="BB807" s="128"/>
      <c r="BC807" s="128"/>
      <c r="BD807" s="128"/>
      <c r="BE807" s="373"/>
      <c r="BF807" s="374"/>
      <c r="BG807" s="374"/>
      <c r="BH807" s="131"/>
    </row>
    <row r="808" spans="1:1022" ht="23.1" customHeight="1">
      <c r="A808" s="536"/>
      <c r="B808" s="530"/>
      <c r="C808" s="367"/>
      <c r="D808" s="530"/>
      <c r="E808" s="530"/>
      <c r="F808" s="427"/>
      <c r="G808" s="530"/>
      <c r="H808" s="537"/>
      <c r="I808" s="538"/>
      <c r="J808" s="210" t="s">
        <v>758</v>
      </c>
      <c r="K808" s="213"/>
      <c r="L808" s="538"/>
      <c r="M808" s="538"/>
      <c r="N808" s="540"/>
      <c r="O808" s="369"/>
      <c r="P808" s="392"/>
      <c r="Q808" s="385"/>
      <c r="R808" s="393"/>
      <c r="S808" s="394"/>
      <c r="T808" s="385"/>
      <c r="U808" s="386"/>
      <c r="V808" s="216" t="s">
        <v>161</v>
      </c>
      <c r="W808" s="116"/>
      <c r="X808" s="117"/>
      <c r="Y808" s="117"/>
      <c r="Z808" s="116"/>
      <c r="AA808" s="143" t="str">
        <f t="shared" si="1031"/>
        <v/>
      </c>
      <c r="AB808" s="121"/>
      <c r="AC808" s="121"/>
      <c r="AD808" s="122" t="str">
        <f t="shared" si="1026"/>
        <v/>
      </c>
      <c r="AE808" s="121"/>
      <c r="AF808" s="121"/>
      <c r="AG808" s="121"/>
      <c r="AH808" s="123" t="str">
        <f t="shared" si="1099"/>
        <v/>
      </c>
      <c r="AI808" s="122" t="str">
        <f t="shared" si="1027"/>
        <v/>
      </c>
      <c r="AJ808" s="387"/>
      <c r="AK808" s="542"/>
      <c r="AL808" s="214" t="str">
        <f t="shared" si="1081"/>
        <v/>
      </c>
      <c r="AM808" s="543"/>
      <c r="AN808" s="544"/>
      <c r="AO808" s="541"/>
      <c r="AP808" s="367"/>
      <c r="AQ808" s="215" t="s">
        <v>162</v>
      </c>
      <c r="AR808" s="119"/>
      <c r="AS808" s="135"/>
      <c r="AT808" s="218"/>
      <c r="AU808" s="219"/>
      <c r="AV808" s="372"/>
      <c r="AW808" s="216" t="s">
        <v>161</v>
      </c>
      <c r="AX808" s="128"/>
      <c r="AY808" s="129"/>
      <c r="AZ808" s="130"/>
      <c r="BA808" s="217" t="s">
        <v>162</v>
      </c>
      <c r="BB808" s="128"/>
      <c r="BC808" s="128"/>
      <c r="BD808" s="128"/>
      <c r="BE808" s="373"/>
      <c r="BF808" s="374"/>
      <c r="BG808" s="374"/>
      <c r="BH808" s="131"/>
    </row>
    <row r="809" spans="1:1022" s="144" customFormat="1" ht="69.95" customHeight="1">
      <c r="A809" s="536"/>
      <c r="B809" s="530"/>
      <c r="C809" s="367"/>
      <c r="D809" s="530"/>
      <c r="E809" s="530"/>
      <c r="F809" s="427"/>
      <c r="G809" s="530"/>
      <c r="H809" s="537" t="str">
        <f>IF(B809="Seguridad_Información","Posibilidad de "&amp;C809&amp;"con "&amp;M809&amp;" "&amp;"por"&amp;" "&amp;I809&amp;" "&amp;"debido a"&amp;" "&amp;L809,"Posibilidad de"&amp;" "&amp;M809&amp;" "&amp;"por"&amp;" "&amp;I809&amp;" debido a"&amp;" "&amp;L809)</f>
        <v xml:space="preserve">Posibilidad de  por  debido a </v>
      </c>
      <c r="I809" s="538"/>
      <c r="J809" s="210" t="s">
        <v>717</v>
      </c>
      <c r="K809" s="213"/>
      <c r="L809" s="538"/>
      <c r="M809" s="538"/>
      <c r="N809" s="540"/>
      <c r="O809" s="369"/>
      <c r="P809" s="390" t="str">
        <f>IF(OR($O809=[3]Tabla_Probabilidad!$D$30,$O809=[3]Tabla_Probabilidad!$D$32,$O809=[3]Tabla_Probabilidad!$J$32),"Muy Baja",IF(OR($O809=[3]Tabla_Probabilidad!$E$30,$O809=[3]Tabla_Probabilidad!$E$32,$O809=[3]Tabla_Probabilidad!$K$32),"Baja",IF(OR($O809=[3]Tabla_Probabilidad!$F$30,$O809=[3]Tabla_Probabilidad!$F$32,$O809=[3]Tabla_Probabilidad!$L$32),"Media",IF(OR($O809=[3]Tabla_Probabilidad!$G$30,$O809=[3]Tabla_Probabilidad!$G$32,$O809=[3]Tabla_Probabilidad!$M$32),"Alta",IF(OR($O809=[3]Tabla_Probabilidad!$H$30,$O809=[3]Tabla_Probabilidad!$H$32,$O809=[3]Tabla_Probabilidad!$N$32),"Muy Alta","")))))</f>
        <v/>
      </c>
      <c r="Q809" s="385" t="str">
        <f t="shared" ref="Q809" si="1100">IF(P809="","",IF(P809="Muy Baja",0.2,IF(P809="Baja",0.4,IF(P809="Media",0.6,IF(P809="Alta",0.8,IF(P809="Muy Alta",1,))))))</f>
        <v/>
      </c>
      <c r="R809" s="393"/>
      <c r="S809" s="394" t="str">
        <f>IF(OR($R809=[3]Tabla_Impacto!$D$24,$R809=[3]Tabla_Impacto!$D$27,$R809=[3]Tabla_Impacto!$J$24,$R809=[3]Tabla_Impacto!$P$26,$R809=[3]Tabla_Impacto!$V$26,$R809=[3]Tabla_Impacto!$AB$26),"Leve",IF(OR($R809=[3]Tabla_Impacto!$E$24,$R809=[3]Tabla_Impacto!$E$27,$R809=[3]Tabla_Impacto!$K$24,$R809=[3]Tabla_Impacto!$Q$26,$R809=[3]Tabla_Impacto!$W$26,$R809=[3]Tabla_Impacto!$AC$26),"Menor",IF(OR($R809=[3]Tabla_Impacto!$F$24,$R809=[3]Tabla_Impacto!$F$27,$R809=[3]Tabla_Impacto!$L$24,$R809=[3]Tabla_Impacto!$R$26,$R809=[3]Tabla_Impacto!$X$26,$R809=[3]Tabla_Impacto!$AD$26),"Moderado",IF(OR($R809=[3]Tabla_Impacto!$G$24,$R809=[3]Tabla_Impacto!$G$27,$R809=[3]Tabla_Impacto!$M$24,$R809=[3]Tabla_Impacto!$S$26,$R809=[3]Tabla_Impacto!$Y$26,$R809=[3]Tabla_Impacto!$AE$26),"Mayor",IF(OR($R809=[3]Tabla_Impacto!$H$24,$R809=[3]Tabla_Impacto!$H$27,$R809=[3]Tabla_Impacto!$N$24,$R809=[3]Tabla_Impacto!$T$26,$R809=[3]Tabla_Impacto!$Z$26,$R809=[3]Tabla_Impacto!$AF$26),"Catastrófico","")))))</f>
        <v/>
      </c>
      <c r="T809" s="385" t="str">
        <f t="shared" ref="T809" si="1101">IF(S809="","",IF(S809="Leve",0.2,IF(S809="Menor",0.4,IF(S809="Moderado",0.6,IF(S809="Mayor",0.8,IF(S809="Catastrófico",1,))))))</f>
        <v/>
      </c>
      <c r="U809" s="403" t="str">
        <f t="shared" ref="U809" si="1102">IF(OR(AND(P809="Muy Baja",S809="Leve"),AND(P809="Muy Baja",S809="Menor"),AND(P809="Baja",S809="Leve")),"Bajo",IF(OR(AND(P809="Muy baja",S809="Moderado"),AND(P809="Baja",S809="Menor"),AND(P809="Baja",S809="Moderado"),AND(P809="Media",S809="Leve"),AND(P809="Media",S809="Menor"),AND(P809="Media",S809="Moderado"),AND(P809="Alta",S809="Leve"),AND(P809="Alta",S809="Menor")),"Moderado",IF(OR(AND(P809="Muy Baja",S809="Mayor"),AND(P809="Baja",S809="Mayor"),AND(P809="Media",S809="Mayor"),AND(P809="Alta",S809="Moderado"),AND(P809="Alta",S809="Mayor"),AND(P809="Muy Alta",S809="Leve"),AND(P809="Muy Alta",S809="Menor"),AND(P809="Muy Alta",S809="Moderado"),AND(P809="Muy Alta",S809="Mayor")),"Alto",IF(OR(AND(P809="Muy Baja",S809="Catastrófico"),AND(P809="Baja",S809="Catastrófico"),AND(P809="Media",S809="Catastrófico"),AND(P809="Alta",S809="Catastrófico"),AND(P809="Muy Alta",S809="Catastrófico")),"Extremo",""))))</f>
        <v/>
      </c>
      <c r="V809" s="216" t="s">
        <v>91</v>
      </c>
      <c r="W809" s="116"/>
      <c r="X809" s="117"/>
      <c r="Y809" s="117"/>
      <c r="Z809" s="116"/>
      <c r="AA809" s="143" t="str">
        <f t="shared" si="1031"/>
        <v/>
      </c>
      <c r="AB809" s="121"/>
      <c r="AC809" s="121"/>
      <c r="AD809" s="122" t="str">
        <f t="shared" si="1026"/>
        <v/>
      </c>
      <c r="AE809" s="121"/>
      <c r="AF809" s="121"/>
      <c r="AG809" s="121"/>
      <c r="AH809" s="123" t="str">
        <f>IFERROR(IF(AA809="Probabilidad",(Q809-(+Q809*AD809)),IF(AA809="Impacto",Q809,"")),"")</f>
        <v/>
      </c>
      <c r="AI809" s="122" t="str">
        <f t="shared" si="1027"/>
        <v/>
      </c>
      <c r="AJ809" s="387" t="str">
        <f t="shared" ref="AJ809" si="1103">IFERROR(IF(AK809="","",IF(AK809&lt;=0.2,"Muy Baja",IF(AK809&lt;=0.4,"Baja",IF(AK809&lt;=0.6,"Media",IF(AK809&lt;=0.8,"Alta","Muy Alta"))))),"")</f>
        <v/>
      </c>
      <c r="AK809" s="542" t="str">
        <f t="shared" ref="AK809" si="1104">IFERROR(LOOKUP(MAX(AI809:AI815)+1,(AI809:AI815)),"")</f>
        <v/>
      </c>
      <c r="AL809" s="214" t="str">
        <f>IFERROR(IF(AA809="Impacto",(T809-(+T809*AD809)),IF(AA809="Probabilidad",T809,"")),"")</f>
        <v/>
      </c>
      <c r="AM809" s="543" t="str">
        <f t="shared" ref="AM809" si="1105">IFERROR(IF(AN809="","",IF(AN809&lt;=0.2,"Leve",IF(AN809&lt;=0.4,"Menor",IF(AN809&lt;=0.6,"Moderado",IF(AN809&lt;=0.8,"Mayor","Catastrófico"))))),"")</f>
        <v/>
      </c>
      <c r="AN809" s="544" t="str">
        <f t="shared" ref="AN809" si="1106">IFERROR(LOOKUP(MAX(AL809:AL815)+1,(AL809:AL815)),"")</f>
        <v/>
      </c>
      <c r="AO809" s="541" t="str">
        <f t="shared" ref="AO809" si="1107">IFERROR(IF(OR(AND(AJ809="Muy Baja",AM809="Leve"),AND(AJ809="Muy Baja",AM809="Menor"),AND(AJ809="Baja",AM809="Leve")),"Bajo",IF(OR(AND(AJ809="Muy baja",AM809="Moderado"),AND(AJ809="Baja",AM809="Menor"),AND(AJ809="Baja",AM809="Moderado"),AND(AJ809="Media",AM809="Leve"),AND(AJ809="Media",AM809="Menor"),AND(AJ809="Media",AM809="Moderado"),AND(AJ809="Alta",AM809="Leve"),AND(AJ809="Alta",AM809="Menor")),"Moderado",IF(OR(AND(AJ809="Muy Baja",AM809="Mayor"),AND(AJ809="Baja",AM809="Mayor"),AND(AJ809="Media",AM809="Mayor"),AND(AJ809="Alta",AM809="Moderado"),AND(AJ809="Alta",AM809="Mayor"),AND(AJ809="Muy Alta",AM809="Leve"),AND(AJ809="Muy Alta",AM809="Menor"),AND(AJ809="Muy Alta",AM809="Moderado"),AND(AJ809="Muy Alta",AM809="Mayor")),"Alto",IF(OR(AND(AJ809="Muy Baja",AM809="Catastrófico"),AND(AJ809="Baja",AM809="Catastrófico"),AND(AJ809="Media",AM809="Catastrófico"),AND(AJ809="Alta",AM809="Catastrófico"),AND(AJ809="Muy Alta",AM809="Catastrófico")),"Extremo","")))),"")</f>
        <v/>
      </c>
      <c r="AP809" s="367"/>
      <c r="AQ809" s="215" t="s">
        <v>105</v>
      </c>
      <c r="AR809" s="119"/>
      <c r="AS809" s="135"/>
      <c r="AT809" s="218"/>
      <c r="AU809" s="219"/>
      <c r="AV809" s="370"/>
      <c r="AW809" s="216" t="s">
        <v>91</v>
      </c>
      <c r="AX809" s="128"/>
      <c r="AY809" s="129"/>
      <c r="AZ809" s="130"/>
      <c r="BA809" s="217" t="s">
        <v>105</v>
      </c>
      <c r="BB809" s="128"/>
      <c r="BC809" s="128"/>
      <c r="BD809" s="128"/>
      <c r="BE809" s="373"/>
      <c r="BF809" s="374"/>
      <c r="BG809" s="374"/>
      <c r="BH809" s="131"/>
      <c r="BI809" s="90"/>
      <c r="BJ809" s="90"/>
      <c r="BK809" s="90"/>
      <c r="BL809" s="90"/>
      <c r="BM809" s="90"/>
      <c r="BN809" s="90"/>
      <c r="BO809" s="90"/>
      <c r="BP809" s="90"/>
      <c r="BQ809" s="90"/>
      <c r="BR809" s="90"/>
      <c r="BS809" s="90"/>
      <c r="BT809" s="90"/>
      <c r="BU809" s="90"/>
      <c r="BV809" s="90"/>
      <c r="BW809" s="90"/>
      <c r="BX809" s="90"/>
      <c r="BY809" s="90"/>
      <c r="BZ809" s="90"/>
      <c r="CA809" s="90"/>
      <c r="CB809" s="90"/>
      <c r="CC809" s="90"/>
      <c r="CD809" s="90"/>
      <c r="CE809" s="90"/>
      <c r="CF809" s="90"/>
      <c r="CG809" s="90"/>
      <c r="CH809" s="90"/>
      <c r="CI809" s="90"/>
      <c r="CJ809" s="90"/>
      <c r="CK809" s="90"/>
      <c r="CL809" s="90"/>
      <c r="CM809" s="90"/>
      <c r="CN809" s="90"/>
      <c r="CO809" s="90"/>
      <c r="CP809" s="90"/>
      <c r="CQ809" s="90"/>
      <c r="CR809" s="90"/>
      <c r="CS809" s="90"/>
      <c r="CT809" s="90"/>
      <c r="CU809" s="90"/>
      <c r="CV809" s="90"/>
      <c r="CW809" s="90"/>
      <c r="CX809" s="90"/>
      <c r="CY809" s="90"/>
      <c r="CZ809" s="90"/>
      <c r="DA809" s="90"/>
      <c r="DB809" s="90"/>
      <c r="DC809" s="90"/>
      <c r="DD809" s="90"/>
      <c r="DE809" s="90"/>
      <c r="DF809" s="90"/>
      <c r="DG809" s="90"/>
      <c r="DH809" s="90"/>
      <c r="DI809" s="90"/>
      <c r="DJ809" s="90"/>
      <c r="DK809" s="90"/>
      <c r="DL809" s="90"/>
      <c r="DM809" s="90"/>
      <c r="DN809" s="90"/>
      <c r="DO809" s="90"/>
      <c r="DP809" s="90"/>
      <c r="DQ809" s="90"/>
      <c r="DR809" s="90"/>
      <c r="DS809" s="90"/>
      <c r="DT809" s="90"/>
      <c r="DU809" s="90"/>
      <c r="DV809" s="90"/>
      <c r="DW809" s="90"/>
      <c r="DX809" s="90"/>
      <c r="DY809" s="90"/>
      <c r="DZ809" s="90"/>
      <c r="EA809" s="90"/>
      <c r="EB809" s="90"/>
      <c r="EC809" s="90"/>
      <c r="ED809" s="90"/>
      <c r="EE809" s="90"/>
      <c r="EF809" s="90"/>
      <c r="EG809" s="90"/>
      <c r="EH809" s="90"/>
      <c r="EI809" s="90"/>
      <c r="EJ809" s="90"/>
      <c r="EK809" s="90"/>
      <c r="EL809" s="90"/>
      <c r="EM809" s="90"/>
      <c r="EN809" s="90"/>
      <c r="EO809" s="90"/>
      <c r="EP809" s="90"/>
      <c r="EQ809" s="90"/>
      <c r="ER809" s="90"/>
      <c r="ES809" s="90"/>
      <c r="ET809" s="90"/>
      <c r="EU809" s="90"/>
      <c r="EV809" s="90"/>
      <c r="EW809" s="90"/>
      <c r="EX809" s="90"/>
      <c r="EY809" s="90"/>
      <c r="EZ809" s="90"/>
      <c r="FA809" s="90"/>
      <c r="FB809" s="90"/>
      <c r="FC809" s="90"/>
      <c r="FD809" s="90"/>
      <c r="FE809" s="90"/>
      <c r="FF809" s="90"/>
      <c r="FG809" s="90"/>
      <c r="FH809" s="90"/>
      <c r="FI809" s="90"/>
      <c r="FJ809" s="90"/>
      <c r="FK809" s="90"/>
      <c r="FL809" s="90"/>
      <c r="FM809" s="90"/>
      <c r="FN809" s="90"/>
      <c r="FO809" s="90"/>
      <c r="FP809" s="90"/>
      <c r="FQ809" s="90"/>
      <c r="FR809" s="90"/>
      <c r="FS809" s="90"/>
      <c r="FT809" s="90"/>
      <c r="FU809" s="90"/>
      <c r="FV809" s="90"/>
      <c r="FW809" s="90"/>
      <c r="FX809" s="90"/>
      <c r="FY809" s="90"/>
      <c r="FZ809" s="90"/>
      <c r="GA809" s="90"/>
      <c r="GB809" s="90"/>
      <c r="GC809" s="90"/>
      <c r="GD809" s="90"/>
      <c r="GE809" s="90"/>
      <c r="GF809" s="90"/>
      <c r="GG809" s="90"/>
      <c r="GH809" s="90"/>
      <c r="GI809" s="90"/>
      <c r="GJ809" s="90"/>
      <c r="GK809" s="90"/>
      <c r="GL809" s="90"/>
      <c r="GM809" s="90"/>
      <c r="GN809" s="90"/>
      <c r="GO809" s="90"/>
      <c r="GP809" s="90"/>
      <c r="GQ809" s="90"/>
      <c r="GR809" s="90"/>
      <c r="GS809" s="90"/>
      <c r="GT809" s="90"/>
      <c r="GU809" s="90"/>
      <c r="GV809" s="90"/>
      <c r="GW809" s="90"/>
      <c r="GX809" s="90"/>
      <c r="GY809" s="90"/>
      <c r="GZ809" s="90"/>
      <c r="HA809" s="90"/>
      <c r="HB809" s="90"/>
      <c r="HC809" s="90"/>
      <c r="HD809" s="90"/>
      <c r="HE809" s="90"/>
      <c r="HF809" s="90"/>
      <c r="HG809" s="90"/>
      <c r="HH809" s="90"/>
      <c r="HI809" s="90"/>
      <c r="HJ809" s="90"/>
      <c r="HK809" s="90"/>
      <c r="HL809" s="90"/>
      <c r="HM809" s="90"/>
      <c r="HN809" s="90"/>
      <c r="HO809" s="90"/>
      <c r="HP809" s="90"/>
      <c r="HQ809" s="90"/>
      <c r="HR809" s="90"/>
      <c r="HS809" s="90"/>
      <c r="HT809" s="90"/>
      <c r="HU809" s="90"/>
      <c r="HV809" s="90"/>
      <c r="HW809" s="90"/>
      <c r="HX809" s="90"/>
      <c r="HY809" s="90"/>
      <c r="HZ809" s="90"/>
      <c r="IA809" s="90"/>
      <c r="IB809" s="90"/>
      <c r="IC809" s="90"/>
      <c r="ID809" s="90"/>
      <c r="IE809" s="90"/>
      <c r="IF809" s="90"/>
      <c r="IG809" s="90"/>
      <c r="IH809" s="90"/>
      <c r="II809" s="90"/>
      <c r="IJ809" s="90"/>
      <c r="IK809" s="90"/>
      <c r="IL809" s="90"/>
      <c r="IM809" s="90"/>
      <c r="IN809" s="90"/>
      <c r="IO809" s="90"/>
      <c r="IP809" s="90"/>
      <c r="IQ809" s="90"/>
      <c r="IR809" s="90"/>
      <c r="IS809" s="90"/>
      <c r="IT809" s="90"/>
      <c r="IU809" s="90"/>
      <c r="IV809" s="90"/>
      <c r="IW809" s="90"/>
      <c r="IX809" s="90"/>
      <c r="IY809" s="90"/>
      <c r="IZ809" s="90"/>
      <c r="JA809" s="90"/>
      <c r="JB809" s="90"/>
      <c r="JC809" s="90"/>
      <c r="JD809" s="90"/>
      <c r="JE809" s="90"/>
      <c r="JF809" s="90"/>
      <c r="JG809" s="90"/>
      <c r="JH809" s="90"/>
      <c r="JI809" s="90"/>
      <c r="JJ809" s="90"/>
      <c r="JK809" s="90"/>
      <c r="JL809" s="90"/>
      <c r="JM809" s="90"/>
      <c r="JN809" s="90"/>
      <c r="JO809" s="90"/>
      <c r="JP809" s="90"/>
      <c r="JQ809" s="90"/>
      <c r="JR809" s="90"/>
      <c r="JS809" s="90"/>
      <c r="JT809" s="90"/>
      <c r="JU809" s="90"/>
      <c r="JV809" s="90"/>
      <c r="JW809" s="90"/>
      <c r="JX809" s="90"/>
      <c r="JY809" s="90"/>
      <c r="JZ809" s="90"/>
      <c r="KA809" s="90"/>
      <c r="KB809" s="90"/>
      <c r="KC809" s="90"/>
      <c r="KD809" s="90"/>
      <c r="KE809" s="90"/>
      <c r="KF809" s="90"/>
      <c r="KG809" s="90"/>
      <c r="KH809" s="90"/>
      <c r="KI809" s="90"/>
      <c r="KJ809" s="90"/>
      <c r="KK809" s="90"/>
      <c r="KL809" s="90"/>
      <c r="KM809" s="90"/>
      <c r="KN809" s="90"/>
      <c r="KO809" s="90"/>
      <c r="KP809" s="90"/>
      <c r="KQ809" s="90"/>
      <c r="KR809" s="90"/>
      <c r="KS809" s="90"/>
      <c r="KT809" s="90"/>
      <c r="KU809" s="90"/>
      <c r="KV809" s="90"/>
      <c r="KW809" s="90"/>
      <c r="KX809" s="90"/>
      <c r="KY809" s="90"/>
      <c r="KZ809" s="90"/>
      <c r="LA809" s="90"/>
      <c r="LB809" s="90"/>
      <c r="LC809" s="90"/>
      <c r="LD809" s="90"/>
      <c r="LE809" s="90"/>
      <c r="LF809" s="90"/>
      <c r="LG809" s="90"/>
      <c r="LH809" s="90"/>
      <c r="LI809" s="90"/>
      <c r="LJ809" s="90"/>
      <c r="LK809" s="90"/>
      <c r="LL809" s="90"/>
      <c r="LM809" s="90"/>
      <c r="LN809" s="90"/>
      <c r="LO809" s="90"/>
      <c r="LP809" s="90"/>
      <c r="LQ809" s="90"/>
      <c r="LR809" s="90"/>
      <c r="LS809" s="90"/>
      <c r="LT809" s="90"/>
      <c r="LU809" s="90"/>
      <c r="LV809" s="90"/>
      <c r="LW809" s="90"/>
      <c r="LX809" s="90"/>
      <c r="LY809" s="90"/>
      <c r="LZ809" s="90"/>
      <c r="MA809" s="90"/>
      <c r="MB809" s="90"/>
      <c r="MC809" s="90"/>
      <c r="MD809" s="90"/>
      <c r="ME809" s="90"/>
      <c r="MF809" s="90"/>
      <c r="MG809" s="90"/>
      <c r="MH809" s="90"/>
      <c r="MI809" s="90"/>
      <c r="MJ809" s="90"/>
      <c r="MK809" s="90"/>
      <c r="ML809" s="90"/>
      <c r="MM809" s="90"/>
      <c r="MN809" s="90"/>
      <c r="MO809" s="90"/>
      <c r="MP809" s="90"/>
      <c r="MQ809" s="90"/>
      <c r="MR809" s="90"/>
      <c r="MS809" s="90"/>
      <c r="MT809" s="90"/>
      <c r="MU809" s="90"/>
      <c r="MV809" s="90"/>
      <c r="MW809" s="90"/>
      <c r="MX809" s="90"/>
      <c r="MY809" s="90"/>
      <c r="MZ809" s="90"/>
      <c r="NA809" s="90"/>
      <c r="NB809" s="90"/>
      <c r="NC809" s="90"/>
      <c r="ND809" s="90"/>
      <c r="NE809" s="90"/>
      <c r="NF809" s="90"/>
      <c r="NG809" s="90"/>
      <c r="NH809" s="90"/>
      <c r="NI809" s="90"/>
      <c r="NJ809" s="90"/>
      <c r="NK809" s="90"/>
      <c r="NL809" s="90"/>
      <c r="NM809" s="90"/>
      <c r="NN809" s="90"/>
      <c r="NO809" s="90"/>
      <c r="NP809" s="90"/>
      <c r="NQ809" s="90"/>
      <c r="NR809" s="90"/>
      <c r="NS809" s="90"/>
      <c r="NT809" s="90"/>
      <c r="NU809" s="90"/>
      <c r="NV809" s="90"/>
      <c r="NW809" s="90"/>
      <c r="NX809" s="90"/>
      <c r="NY809" s="90"/>
      <c r="NZ809" s="90"/>
      <c r="OA809" s="90"/>
      <c r="OB809" s="90"/>
      <c r="OC809" s="90"/>
      <c r="OD809" s="90"/>
      <c r="OE809" s="90"/>
      <c r="OF809" s="90"/>
      <c r="OG809" s="90"/>
      <c r="OH809" s="90"/>
      <c r="OI809" s="90"/>
      <c r="OJ809" s="90"/>
      <c r="OK809" s="90"/>
      <c r="OL809" s="90"/>
      <c r="OM809" s="90"/>
      <c r="ON809" s="90"/>
      <c r="OO809" s="90"/>
      <c r="OP809" s="90"/>
      <c r="OQ809" s="90"/>
      <c r="OR809" s="90"/>
      <c r="OS809" s="90"/>
      <c r="OT809" s="90"/>
      <c r="OU809" s="90"/>
      <c r="OV809" s="90"/>
      <c r="OW809" s="90"/>
      <c r="OX809" s="90"/>
      <c r="OY809" s="90"/>
      <c r="OZ809" s="90"/>
      <c r="PA809" s="90"/>
      <c r="PB809" s="90"/>
      <c r="PC809" s="90"/>
      <c r="PD809" s="90"/>
      <c r="PE809" s="90"/>
      <c r="PF809" s="90"/>
      <c r="PG809" s="90"/>
      <c r="PH809" s="90"/>
      <c r="PI809" s="90"/>
      <c r="PJ809" s="90"/>
      <c r="PK809" s="90"/>
      <c r="PL809" s="90"/>
      <c r="PM809" s="90"/>
      <c r="PN809" s="90"/>
      <c r="PO809" s="90"/>
      <c r="PP809" s="90"/>
      <c r="PQ809" s="90"/>
      <c r="PR809" s="90"/>
      <c r="PS809" s="90"/>
      <c r="PT809" s="90"/>
      <c r="PU809" s="90"/>
      <c r="PV809" s="90"/>
      <c r="PW809" s="90"/>
      <c r="PX809" s="90"/>
      <c r="PY809" s="90"/>
      <c r="PZ809" s="90"/>
      <c r="QA809" s="90"/>
      <c r="QB809" s="90"/>
      <c r="QC809" s="90"/>
      <c r="QD809" s="90"/>
      <c r="QE809" s="90"/>
      <c r="QF809" s="90"/>
      <c r="QG809" s="90"/>
      <c r="QH809" s="90"/>
      <c r="QI809" s="90"/>
      <c r="QJ809" s="90"/>
      <c r="QK809" s="90"/>
      <c r="QL809" s="90"/>
      <c r="QM809" s="90"/>
      <c r="QN809" s="90"/>
      <c r="QO809" s="90"/>
      <c r="QP809" s="90"/>
      <c r="QQ809" s="90"/>
      <c r="QR809" s="90"/>
      <c r="QS809" s="90"/>
      <c r="QT809" s="90"/>
      <c r="QU809" s="90"/>
      <c r="QV809" s="90"/>
      <c r="QW809" s="90"/>
      <c r="QX809" s="90"/>
      <c r="QY809" s="90"/>
      <c r="QZ809" s="90"/>
      <c r="RA809" s="90"/>
      <c r="RB809" s="90"/>
      <c r="RC809" s="90"/>
      <c r="RD809" s="90"/>
      <c r="RE809" s="90"/>
      <c r="RF809" s="90"/>
      <c r="RG809" s="90"/>
      <c r="RH809" s="90"/>
      <c r="RI809" s="90"/>
      <c r="RJ809" s="90"/>
      <c r="RK809" s="90"/>
      <c r="RL809" s="90"/>
      <c r="RM809" s="90"/>
      <c r="RN809" s="90"/>
      <c r="RO809" s="90"/>
      <c r="RP809" s="90"/>
      <c r="RQ809" s="90"/>
      <c r="RR809" s="90"/>
      <c r="RS809" s="90"/>
      <c r="RT809" s="90"/>
      <c r="RU809" s="90"/>
      <c r="RV809" s="90"/>
      <c r="RW809" s="90"/>
      <c r="RX809" s="90"/>
      <c r="RY809" s="90"/>
      <c r="RZ809" s="90"/>
      <c r="SA809" s="90"/>
      <c r="SB809" s="90"/>
      <c r="SC809" s="90"/>
      <c r="SD809" s="90"/>
      <c r="SE809" s="90"/>
      <c r="SF809" s="90"/>
      <c r="SG809" s="90"/>
      <c r="SH809" s="90"/>
      <c r="SI809" s="90"/>
      <c r="SJ809" s="90"/>
      <c r="SK809" s="90"/>
      <c r="SL809" s="90"/>
      <c r="SM809" s="90"/>
      <c r="SN809" s="90"/>
      <c r="SO809" s="90"/>
      <c r="SP809" s="90"/>
      <c r="SQ809" s="90"/>
      <c r="SR809" s="90"/>
      <c r="SS809" s="90"/>
      <c r="ST809" s="90"/>
      <c r="SU809" s="90"/>
      <c r="SV809" s="90"/>
      <c r="SW809" s="90"/>
      <c r="SX809" s="90"/>
      <c r="SY809" s="90"/>
      <c r="SZ809" s="90"/>
      <c r="TA809" s="90"/>
      <c r="TB809" s="90"/>
      <c r="TC809" s="90"/>
      <c r="TD809" s="90"/>
      <c r="TE809" s="90"/>
      <c r="TF809" s="90"/>
      <c r="TG809" s="90"/>
      <c r="TH809" s="90"/>
      <c r="TI809" s="90"/>
      <c r="TJ809" s="90"/>
      <c r="TK809" s="90"/>
      <c r="TL809" s="90"/>
      <c r="TM809" s="90"/>
      <c r="TN809" s="90"/>
      <c r="TO809" s="90"/>
      <c r="TP809" s="90"/>
      <c r="TQ809" s="90"/>
      <c r="TR809" s="90"/>
      <c r="TS809" s="90"/>
      <c r="TT809" s="90"/>
      <c r="TU809" s="90"/>
      <c r="TV809" s="90"/>
      <c r="TW809" s="90"/>
      <c r="TX809" s="90"/>
      <c r="TY809" s="90"/>
      <c r="TZ809" s="90"/>
      <c r="UA809" s="90"/>
      <c r="UB809" s="90"/>
      <c r="UC809" s="90"/>
      <c r="UD809" s="90"/>
      <c r="UE809" s="90"/>
      <c r="UF809" s="90"/>
      <c r="UG809" s="90"/>
      <c r="UH809" s="90"/>
      <c r="UI809" s="90"/>
      <c r="UJ809" s="90"/>
      <c r="UK809" s="90"/>
      <c r="UL809" s="90"/>
      <c r="UM809" s="90"/>
      <c r="UN809" s="90"/>
      <c r="UO809" s="90"/>
      <c r="UP809" s="90"/>
      <c r="UQ809" s="90"/>
      <c r="UR809" s="90"/>
      <c r="US809" s="90"/>
      <c r="UT809" s="90"/>
      <c r="UU809" s="90"/>
      <c r="UV809" s="90"/>
      <c r="UW809" s="90"/>
      <c r="UX809" s="90"/>
      <c r="UY809" s="90"/>
      <c r="UZ809" s="90"/>
      <c r="VA809" s="90"/>
      <c r="VB809" s="90"/>
      <c r="VC809" s="90"/>
      <c r="VD809" s="90"/>
      <c r="VE809" s="90"/>
      <c r="VF809" s="90"/>
      <c r="VG809" s="90"/>
      <c r="VH809" s="90"/>
      <c r="VI809" s="90"/>
      <c r="VJ809" s="90"/>
      <c r="VK809" s="90"/>
      <c r="VL809" s="90"/>
      <c r="VM809" s="90"/>
      <c r="VN809" s="90"/>
      <c r="VO809" s="90"/>
      <c r="VP809" s="90"/>
      <c r="VQ809" s="90"/>
      <c r="VR809" s="90"/>
      <c r="VS809" s="90"/>
      <c r="VT809" s="90"/>
      <c r="VU809" s="90"/>
      <c r="VV809" s="90"/>
      <c r="VW809" s="90"/>
      <c r="VX809" s="90"/>
      <c r="VY809" s="90"/>
      <c r="VZ809" s="90"/>
      <c r="WA809" s="90"/>
      <c r="WB809" s="90"/>
      <c r="WC809" s="90"/>
      <c r="WD809" s="90"/>
      <c r="WE809" s="90"/>
      <c r="WF809" s="90"/>
      <c r="WG809" s="90"/>
      <c r="WH809" s="90"/>
      <c r="WI809" s="90"/>
      <c r="WJ809" s="90"/>
      <c r="WK809" s="90"/>
      <c r="WL809" s="90"/>
      <c r="WM809" s="90"/>
      <c r="WN809" s="90"/>
      <c r="WO809" s="90"/>
      <c r="WP809" s="90"/>
      <c r="WQ809" s="90"/>
      <c r="WR809" s="90"/>
      <c r="WS809" s="90"/>
      <c r="WT809" s="90"/>
      <c r="WU809" s="90"/>
      <c r="WV809" s="90"/>
      <c r="WW809" s="90"/>
      <c r="WX809" s="90"/>
      <c r="WY809" s="90"/>
      <c r="WZ809" s="90"/>
      <c r="XA809" s="90"/>
      <c r="XB809" s="90"/>
      <c r="XC809" s="90"/>
      <c r="XD809" s="90"/>
      <c r="XE809" s="90"/>
      <c r="XF809" s="90"/>
      <c r="XG809" s="90"/>
      <c r="XH809" s="90"/>
      <c r="XI809" s="90"/>
      <c r="XJ809" s="90"/>
      <c r="XK809" s="90"/>
      <c r="XL809" s="90"/>
      <c r="XM809" s="90"/>
      <c r="XN809" s="90"/>
      <c r="XO809" s="90"/>
      <c r="XP809" s="90"/>
      <c r="XQ809" s="90"/>
      <c r="XR809" s="90"/>
      <c r="XS809" s="90"/>
      <c r="XT809" s="90"/>
      <c r="XU809" s="90"/>
      <c r="XV809" s="90"/>
      <c r="XW809" s="90"/>
      <c r="XX809" s="90"/>
      <c r="XY809" s="90"/>
      <c r="XZ809" s="90"/>
      <c r="YA809" s="90"/>
      <c r="YB809" s="90"/>
      <c r="YC809" s="90"/>
      <c r="YD809" s="90"/>
      <c r="YE809" s="90"/>
      <c r="YF809" s="90"/>
      <c r="YG809" s="90"/>
      <c r="YH809" s="90"/>
      <c r="YI809" s="90"/>
      <c r="YJ809" s="90"/>
      <c r="YK809" s="90"/>
      <c r="YL809" s="90"/>
      <c r="YM809" s="90"/>
      <c r="YN809" s="90"/>
      <c r="YO809" s="90"/>
      <c r="YP809" s="90"/>
      <c r="YQ809" s="90"/>
      <c r="YR809" s="90"/>
      <c r="YS809" s="90"/>
      <c r="YT809" s="90"/>
      <c r="YU809" s="90"/>
      <c r="YV809" s="90"/>
      <c r="YW809" s="90"/>
      <c r="YX809" s="90"/>
      <c r="YY809" s="90"/>
      <c r="YZ809" s="90"/>
      <c r="ZA809" s="90"/>
      <c r="ZB809" s="90"/>
      <c r="ZC809" s="90"/>
      <c r="ZD809" s="90"/>
      <c r="ZE809" s="90"/>
      <c r="ZF809" s="90"/>
      <c r="ZG809" s="90"/>
      <c r="ZH809" s="90"/>
      <c r="ZI809" s="90"/>
      <c r="ZJ809" s="90"/>
      <c r="ZK809" s="90"/>
      <c r="ZL809" s="90"/>
      <c r="ZM809" s="90"/>
      <c r="ZN809" s="90"/>
      <c r="ZO809" s="90"/>
      <c r="ZP809" s="90"/>
      <c r="ZQ809" s="90"/>
      <c r="ZR809" s="90"/>
      <c r="ZS809" s="90"/>
      <c r="ZT809" s="90"/>
      <c r="ZU809" s="90"/>
      <c r="ZV809" s="90"/>
      <c r="ZW809" s="90"/>
      <c r="ZX809" s="90"/>
      <c r="ZY809" s="90"/>
      <c r="ZZ809" s="90"/>
      <c r="AAA809" s="90"/>
      <c r="AAB809" s="90"/>
      <c r="AAC809" s="90"/>
      <c r="AAD809" s="90"/>
      <c r="AAE809" s="90"/>
      <c r="AAF809" s="90"/>
      <c r="AAG809" s="90"/>
      <c r="AAH809" s="90"/>
      <c r="AAI809" s="90"/>
      <c r="AAJ809" s="90"/>
      <c r="AAK809" s="90"/>
      <c r="AAL809" s="90"/>
      <c r="AAM809" s="90"/>
      <c r="AAN809" s="90"/>
      <c r="AAO809" s="90"/>
      <c r="AAP809" s="90"/>
      <c r="AAQ809" s="90"/>
      <c r="AAR809" s="90"/>
      <c r="AAS809" s="90"/>
      <c r="AAT809" s="90"/>
      <c r="AAU809" s="90"/>
      <c r="AAV809" s="90"/>
      <c r="AAW809" s="90"/>
      <c r="AAX809" s="90"/>
      <c r="AAY809" s="90"/>
      <c r="AAZ809" s="90"/>
      <c r="ABA809" s="90"/>
      <c r="ABB809" s="90"/>
      <c r="ABC809" s="90"/>
      <c r="ABD809" s="90"/>
      <c r="ABE809" s="90"/>
      <c r="ABF809" s="90"/>
      <c r="ABG809" s="90"/>
      <c r="ABH809" s="90"/>
      <c r="ABI809" s="90"/>
      <c r="ABJ809" s="90"/>
      <c r="ABK809" s="90"/>
      <c r="ABL809" s="90"/>
      <c r="ABM809" s="90"/>
      <c r="ABN809" s="90"/>
      <c r="ABO809" s="90"/>
      <c r="ABP809" s="90"/>
      <c r="ABQ809" s="90"/>
      <c r="ABR809" s="90"/>
      <c r="ABS809" s="90"/>
      <c r="ABT809" s="90"/>
      <c r="ABU809" s="90"/>
      <c r="ABV809" s="90"/>
      <c r="ABW809" s="90"/>
      <c r="ABX809" s="90"/>
      <c r="ABY809" s="90"/>
      <c r="ABZ809" s="90"/>
      <c r="ACA809" s="90"/>
      <c r="ACB809" s="90"/>
      <c r="ACC809" s="90"/>
      <c r="ACD809" s="90"/>
      <c r="ACE809" s="90"/>
      <c r="ACF809" s="90"/>
      <c r="ACG809" s="90"/>
      <c r="ACH809" s="90"/>
      <c r="ACI809" s="90"/>
      <c r="ACJ809" s="90"/>
      <c r="ACK809" s="90"/>
      <c r="ACL809" s="90"/>
      <c r="ACM809" s="90"/>
      <c r="ACN809" s="90"/>
      <c r="ACO809" s="90"/>
      <c r="ACP809" s="90"/>
      <c r="ACQ809" s="90"/>
      <c r="ACR809" s="90"/>
      <c r="ACS809" s="90"/>
      <c r="ACT809" s="90"/>
      <c r="ACU809" s="90"/>
      <c r="ACV809" s="90"/>
      <c r="ACW809" s="90"/>
      <c r="ACX809" s="90"/>
      <c r="ACY809" s="90"/>
      <c r="ACZ809" s="90"/>
      <c r="ADA809" s="90"/>
      <c r="ADB809" s="90"/>
      <c r="ADC809" s="90"/>
      <c r="ADD809" s="90"/>
      <c r="ADE809" s="90"/>
      <c r="ADF809" s="90"/>
      <c r="ADG809" s="90"/>
      <c r="ADH809" s="90"/>
      <c r="ADI809" s="90"/>
      <c r="ADJ809" s="90"/>
      <c r="ADK809" s="90"/>
      <c r="ADL809" s="90"/>
      <c r="ADM809" s="90"/>
      <c r="ADN809" s="90"/>
      <c r="ADO809" s="90"/>
      <c r="ADP809" s="90"/>
      <c r="ADQ809" s="90"/>
      <c r="ADR809" s="90"/>
      <c r="ADS809" s="90"/>
      <c r="ADT809" s="90"/>
      <c r="ADU809" s="90"/>
      <c r="ADV809" s="90"/>
      <c r="ADW809" s="90"/>
      <c r="ADX809" s="90"/>
      <c r="ADY809" s="90"/>
      <c r="ADZ809" s="90"/>
      <c r="AEA809" s="90"/>
      <c r="AEB809" s="90"/>
      <c r="AEC809" s="90"/>
      <c r="AED809" s="90"/>
      <c r="AEE809" s="90"/>
      <c r="AEF809" s="90"/>
      <c r="AEG809" s="90"/>
      <c r="AEH809" s="90"/>
      <c r="AEI809" s="90"/>
      <c r="AEJ809" s="90"/>
      <c r="AEK809" s="90"/>
      <c r="AEL809" s="90"/>
      <c r="AEM809" s="90"/>
      <c r="AEN809" s="90"/>
      <c r="AEO809" s="90"/>
      <c r="AEP809" s="90"/>
      <c r="AEQ809" s="90"/>
      <c r="AER809" s="90"/>
      <c r="AES809" s="90"/>
      <c r="AET809" s="90"/>
      <c r="AEU809" s="90"/>
      <c r="AEV809" s="90"/>
      <c r="AEW809" s="90"/>
      <c r="AEX809" s="90"/>
      <c r="AEY809" s="90"/>
      <c r="AEZ809" s="90"/>
      <c r="AFA809" s="90"/>
      <c r="AFB809" s="90"/>
      <c r="AFC809" s="90"/>
      <c r="AFD809" s="90"/>
      <c r="AFE809" s="90"/>
      <c r="AFF809" s="90"/>
      <c r="AFG809" s="90"/>
      <c r="AFH809" s="90"/>
      <c r="AFI809" s="90"/>
      <c r="AFJ809" s="90"/>
      <c r="AFK809" s="90"/>
      <c r="AFL809" s="90"/>
      <c r="AFM809" s="90"/>
      <c r="AFN809" s="90"/>
      <c r="AFO809" s="90"/>
      <c r="AFP809" s="90"/>
      <c r="AFQ809" s="90"/>
      <c r="AFR809" s="90"/>
      <c r="AFS809" s="90"/>
      <c r="AFT809" s="90"/>
      <c r="AFU809" s="90"/>
      <c r="AFV809" s="90"/>
      <c r="AFW809" s="90"/>
      <c r="AFX809" s="90"/>
      <c r="AFY809" s="90"/>
      <c r="AFZ809" s="90"/>
      <c r="AGA809" s="90"/>
      <c r="AGB809" s="90"/>
      <c r="AGC809" s="90"/>
      <c r="AGD809" s="90"/>
      <c r="AGE809" s="90"/>
      <c r="AGF809" s="90"/>
      <c r="AGG809" s="90"/>
      <c r="AGH809" s="90"/>
      <c r="AGI809" s="90"/>
      <c r="AGJ809" s="90"/>
      <c r="AGK809" s="90"/>
      <c r="AGL809" s="90"/>
      <c r="AGM809" s="90"/>
      <c r="AGN809" s="90"/>
      <c r="AGO809" s="90"/>
      <c r="AGP809" s="90"/>
      <c r="AGQ809" s="90"/>
      <c r="AGR809" s="90"/>
      <c r="AGS809" s="90"/>
      <c r="AGT809" s="90"/>
      <c r="AGU809" s="90"/>
      <c r="AGV809" s="90"/>
      <c r="AGW809" s="90"/>
      <c r="AGX809" s="90"/>
      <c r="AGY809" s="90"/>
      <c r="AGZ809" s="90"/>
      <c r="AHA809" s="90"/>
      <c r="AHB809" s="90"/>
      <c r="AHC809" s="90"/>
      <c r="AHD809" s="90"/>
      <c r="AHE809" s="90"/>
      <c r="AHF809" s="90"/>
      <c r="AHG809" s="90"/>
      <c r="AHH809" s="90"/>
      <c r="AHI809" s="90"/>
      <c r="AHJ809" s="90"/>
      <c r="AHK809" s="90"/>
      <c r="AHL809" s="90"/>
      <c r="AHM809" s="90"/>
      <c r="AHN809" s="90"/>
      <c r="AHO809" s="90"/>
      <c r="AHP809" s="90"/>
      <c r="AHQ809" s="90"/>
      <c r="AHR809" s="90"/>
      <c r="AHS809" s="90"/>
      <c r="AHT809" s="90"/>
      <c r="AHU809" s="90"/>
      <c r="AHV809" s="90"/>
      <c r="AHW809" s="90"/>
      <c r="AHX809" s="90"/>
      <c r="AHY809" s="90"/>
      <c r="AHZ809" s="90"/>
      <c r="AIA809" s="90"/>
      <c r="AIB809" s="90"/>
      <c r="AIC809" s="90"/>
      <c r="AID809" s="90"/>
      <c r="AIE809" s="90"/>
      <c r="AIF809" s="90"/>
      <c r="AIG809" s="90"/>
      <c r="AIH809" s="90"/>
      <c r="AII809" s="90"/>
      <c r="AIJ809" s="90"/>
      <c r="AIK809" s="90"/>
      <c r="AIL809" s="90"/>
      <c r="AIM809" s="90"/>
      <c r="AIN809" s="90"/>
      <c r="AIO809" s="90"/>
      <c r="AIP809" s="90"/>
      <c r="AIQ809" s="90"/>
      <c r="AIR809" s="90"/>
      <c r="AIS809" s="90"/>
      <c r="AIT809" s="90"/>
      <c r="AIU809" s="90"/>
      <c r="AIV809" s="90"/>
      <c r="AIW809" s="90"/>
      <c r="AIX809" s="90"/>
      <c r="AIY809" s="90"/>
      <c r="AIZ809" s="90"/>
      <c r="AJA809" s="90"/>
      <c r="AJB809" s="90"/>
      <c r="AJC809" s="90"/>
      <c r="AJD809" s="90"/>
      <c r="AJE809" s="90"/>
      <c r="AJF809" s="90"/>
      <c r="AJG809" s="90"/>
      <c r="AJH809" s="90"/>
      <c r="AJI809" s="90"/>
      <c r="AJJ809" s="90"/>
      <c r="AJK809" s="90"/>
      <c r="AJL809" s="90"/>
      <c r="AJM809" s="90"/>
      <c r="AJN809" s="90"/>
      <c r="AJO809" s="90"/>
      <c r="AJP809" s="90"/>
      <c r="AJQ809" s="90"/>
      <c r="AJR809" s="90"/>
      <c r="AJS809" s="90"/>
      <c r="AJT809" s="90"/>
      <c r="AJU809" s="90"/>
      <c r="AJV809" s="90"/>
      <c r="AJW809" s="90"/>
      <c r="AJX809" s="90"/>
      <c r="AJY809" s="90"/>
      <c r="AJZ809" s="90"/>
      <c r="AKA809" s="90"/>
      <c r="AKB809" s="90"/>
      <c r="AKC809" s="90"/>
      <c r="AKD809" s="90"/>
      <c r="AKE809" s="90"/>
      <c r="AKF809" s="90"/>
      <c r="AKG809" s="90"/>
      <c r="AKH809" s="90"/>
      <c r="AKI809" s="90"/>
      <c r="AKJ809" s="90"/>
      <c r="AKK809" s="90"/>
      <c r="AKL809" s="90"/>
      <c r="AKM809" s="90"/>
      <c r="AKN809" s="90"/>
      <c r="AKO809" s="90"/>
      <c r="AKP809" s="90"/>
      <c r="AKQ809" s="90"/>
      <c r="AKR809" s="90"/>
      <c r="AKS809" s="90"/>
      <c r="AKT809" s="90"/>
      <c r="AKU809" s="90"/>
      <c r="AKV809" s="90"/>
      <c r="AKW809" s="90"/>
      <c r="AKX809" s="90"/>
      <c r="AKY809" s="90"/>
      <c r="AKZ809" s="90"/>
      <c r="ALA809" s="90"/>
      <c r="ALB809" s="90"/>
      <c r="ALC809" s="90"/>
      <c r="ALD809" s="90"/>
      <c r="ALE809" s="90"/>
      <c r="ALF809" s="90"/>
      <c r="ALG809" s="90"/>
      <c r="ALH809" s="90"/>
      <c r="ALI809" s="90"/>
      <c r="ALJ809" s="90"/>
      <c r="ALK809" s="90"/>
      <c r="ALL809" s="90"/>
      <c r="ALM809" s="90"/>
      <c r="ALN809" s="90"/>
      <c r="ALO809" s="90"/>
      <c r="ALP809" s="90"/>
      <c r="ALQ809" s="90"/>
      <c r="ALR809" s="90"/>
      <c r="ALS809" s="90"/>
      <c r="ALT809" s="90"/>
      <c r="ALU809" s="90"/>
      <c r="ALV809" s="90"/>
      <c r="ALW809" s="90"/>
      <c r="ALX809" s="90"/>
      <c r="ALY809" s="90"/>
      <c r="ALZ809" s="90"/>
      <c r="AMA809" s="90"/>
      <c r="AMB809" s="90"/>
      <c r="AMC809" s="90"/>
      <c r="AMD809" s="90"/>
      <c r="AME809" s="90"/>
      <c r="AMF809" s="90"/>
      <c r="AMG809" s="90"/>
      <c r="AMH809" s="90"/>
    </row>
    <row r="810" spans="1:1022" ht="74.099999999999994" customHeight="1">
      <c r="A810" s="536"/>
      <c r="B810" s="530"/>
      <c r="C810" s="367"/>
      <c r="D810" s="530"/>
      <c r="E810" s="530"/>
      <c r="F810" s="427"/>
      <c r="G810" s="530"/>
      <c r="H810" s="537"/>
      <c r="I810" s="538"/>
      <c r="J810" s="210" t="s">
        <v>735</v>
      </c>
      <c r="K810" s="213"/>
      <c r="L810" s="538"/>
      <c r="M810" s="538"/>
      <c r="N810" s="540"/>
      <c r="O810" s="369"/>
      <c r="P810" s="391"/>
      <c r="Q810" s="385"/>
      <c r="R810" s="393"/>
      <c r="S810" s="394"/>
      <c r="T810" s="385"/>
      <c r="U810" s="404"/>
      <c r="V810" s="216" t="s">
        <v>112</v>
      </c>
      <c r="W810" s="116"/>
      <c r="X810" s="117"/>
      <c r="Y810" s="117"/>
      <c r="Z810" s="116"/>
      <c r="AA810" s="143" t="str">
        <f t="shared" si="1031"/>
        <v/>
      </c>
      <c r="AB810" s="121"/>
      <c r="AC810" s="121"/>
      <c r="AD810" s="122" t="str">
        <f t="shared" si="1026"/>
        <v/>
      </c>
      <c r="AE810" s="121"/>
      <c r="AF810" s="121"/>
      <c r="AG810" s="121"/>
      <c r="AH810" s="123" t="str">
        <f>IFERROR(IF(AND(AA809="Probabilidad",AA810="Probabilidad"),(AI809-(+AI809*AD810)),IF(AND(AA810="Probabilidad",AA809="Impacto"),(AI809-(+AI809*AD810)),IF(AA810="Impacto",AI809,""))),"")</f>
        <v/>
      </c>
      <c r="AI810" s="122" t="str">
        <f t="shared" si="1027"/>
        <v/>
      </c>
      <c r="AJ810" s="387"/>
      <c r="AK810" s="542"/>
      <c r="AL810" s="214" t="str">
        <f t="shared" si="1081"/>
        <v/>
      </c>
      <c r="AM810" s="543"/>
      <c r="AN810" s="544"/>
      <c r="AO810" s="541"/>
      <c r="AP810" s="367"/>
      <c r="AQ810" s="215" t="s">
        <v>118</v>
      </c>
      <c r="AR810" s="119"/>
      <c r="AS810" s="135"/>
      <c r="AT810" s="218"/>
      <c r="AU810" s="219"/>
      <c r="AV810" s="371"/>
      <c r="AW810" s="216" t="s">
        <v>112</v>
      </c>
      <c r="AX810" s="128"/>
      <c r="AY810" s="129"/>
      <c r="AZ810" s="130"/>
      <c r="BA810" s="217" t="s">
        <v>118</v>
      </c>
      <c r="BB810" s="128"/>
      <c r="BC810" s="128"/>
      <c r="BD810" s="128"/>
      <c r="BE810" s="373"/>
      <c r="BF810" s="374"/>
      <c r="BG810" s="374"/>
      <c r="BH810" s="131"/>
    </row>
    <row r="811" spans="1:1022" ht="45" customHeight="1">
      <c r="A811" s="536"/>
      <c r="B811" s="530"/>
      <c r="C811" s="367"/>
      <c r="D811" s="530"/>
      <c r="E811" s="530"/>
      <c r="F811" s="427"/>
      <c r="G811" s="530"/>
      <c r="H811" s="537"/>
      <c r="I811" s="538"/>
      <c r="J811" s="210" t="s">
        <v>741</v>
      </c>
      <c r="K811" s="213"/>
      <c r="L811" s="538"/>
      <c r="M811" s="538"/>
      <c r="N811" s="540"/>
      <c r="O811" s="369"/>
      <c r="P811" s="391"/>
      <c r="Q811" s="385"/>
      <c r="R811" s="393"/>
      <c r="S811" s="394"/>
      <c r="T811" s="385"/>
      <c r="U811" s="404"/>
      <c r="V811" s="216" t="s">
        <v>124</v>
      </c>
      <c r="W811" s="116"/>
      <c r="X811" s="117"/>
      <c r="Y811" s="117"/>
      <c r="Z811" s="116"/>
      <c r="AA811" s="143" t="str">
        <f t="shared" si="1031"/>
        <v/>
      </c>
      <c r="AB811" s="121"/>
      <c r="AC811" s="121"/>
      <c r="AD811" s="122" t="str">
        <f t="shared" si="1026"/>
        <v/>
      </c>
      <c r="AE811" s="121"/>
      <c r="AF811" s="121"/>
      <c r="AG811" s="121"/>
      <c r="AH811" s="123" t="str">
        <f t="shared" ref="AH811:AH815" si="1108">IFERROR(IF(AND(AA810="Probabilidad",AA811="Probabilidad"),(AI810-(+AI810*AD811)),IF(AND(AA811="Probabilidad",AA810="Impacto"),(AI810-(+AI810*AD811)),IF(AA811="Impacto",AI810,""))),"")</f>
        <v/>
      </c>
      <c r="AI811" s="122" t="str">
        <f t="shared" si="1027"/>
        <v/>
      </c>
      <c r="AJ811" s="387"/>
      <c r="AK811" s="542"/>
      <c r="AL811" s="214" t="str">
        <f t="shared" si="1081"/>
        <v/>
      </c>
      <c r="AM811" s="543"/>
      <c r="AN811" s="544"/>
      <c r="AO811" s="541"/>
      <c r="AP811" s="367"/>
      <c r="AQ811" s="215" t="s">
        <v>128</v>
      </c>
      <c r="AR811" s="119"/>
      <c r="AS811" s="135"/>
      <c r="AT811" s="218"/>
      <c r="AU811" s="219"/>
      <c r="AV811" s="371"/>
      <c r="AW811" s="216" t="s">
        <v>124</v>
      </c>
      <c r="AX811" s="128"/>
      <c r="AY811" s="129"/>
      <c r="AZ811" s="130"/>
      <c r="BA811" s="217" t="s">
        <v>128</v>
      </c>
      <c r="BB811" s="128"/>
      <c r="BC811" s="128"/>
      <c r="BD811" s="128"/>
      <c r="BE811" s="373"/>
      <c r="BF811" s="374"/>
      <c r="BG811" s="374"/>
      <c r="BH811" s="131"/>
    </row>
    <row r="812" spans="1:1022" ht="30" customHeight="1">
      <c r="A812" s="536"/>
      <c r="B812" s="530"/>
      <c r="C812" s="367"/>
      <c r="D812" s="530"/>
      <c r="E812" s="530"/>
      <c r="F812" s="427"/>
      <c r="G812" s="530"/>
      <c r="H812" s="537"/>
      <c r="I812" s="538"/>
      <c r="J812" s="210" t="s">
        <v>749</v>
      </c>
      <c r="K812" s="213"/>
      <c r="L812" s="538"/>
      <c r="M812" s="538"/>
      <c r="N812" s="540"/>
      <c r="O812" s="369"/>
      <c r="P812" s="391"/>
      <c r="Q812" s="385"/>
      <c r="R812" s="393"/>
      <c r="S812" s="394"/>
      <c r="T812" s="385"/>
      <c r="U812" s="404"/>
      <c r="V812" s="216" t="s">
        <v>131</v>
      </c>
      <c r="W812" s="116"/>
      <c r="X812" s="117"/>
      <c r="Y812" s="117"/>
      <c r="Z812" s="116"/>
      <c r="AA812" s="143" t="str">
        <f t="shared" si="1031"/>
        <v/>
      </c>
      <c r="AB812" s="121"/>
      <c r="AC812" s="121"/>
      <c r="AD812" s="122" t="str">
        <f t="shared" si="1026"/>
        <v/>
      </c>
      <c r="AE812" s="121"/>
      <c r="AF812" s="121"/>
      <c r="AG812" s="121"/>
      <c r="AH812" s="123" t="str">
        <f t="shared" si="1108"/>
        <v/>
      </c>
      <c r="AI812" s="122" t="str">
        <f t="shared" si="1027"/>
        <v/>
      </c>
      <c r="AJ812" s="387"/>
      <c r="AK812" s="542"/>
      <c r="AL812" s="214" t="str">
        <f t="shared" si="1081"/>
        <v/>
      </c>
      <c r="AM812" s="543"/>
      <c r="AN812" s="544"/>
      <c r="AO812" s="541"/>
      <c r="AP812" s="367"/>
      <c r="AQ812" s="217" t="s">
        <v>136</v>
      </c>
      <c r="AR812" s="119"/>
      <c r="AS812" s="135"/>
      <c r="AT812" s="218"/>
      <c r="AU812" s="219"/>
      <c r="AV812" s="371"/>
      <c r="AW812" s="216" t="s">
        <v>131</v>
      </c>
      <c r="AX812" s="128"/>
      <c r="AY812" s="129"/>
      <c r="AZ812" s="130"/>
      <c r="BA812" s="217" t="s">
        <v>136</v>
      </c>
      <c r="BB812" s="128"/>
      <c r="BC812" s="128"/>
      <c r="BD812" s="128"/>
      <c r="BE812" s="373"/>
      <c r="BF812" s="374"/>
      <c r="BG812" s="374"/>
      <c r="BH812" s="131"/>
    </row>
    <row r="813" spans="1:1022" ht="18.95" customHeight="1">
      <c r="A813" s="536"/>
      <c r="B813" s="530"/>
      <c r="C813" s="367"/>
      <c r="D813" s="530"/>
      <c r="E813" s="530"/>
      <c r="F813" s="427"/>
      <c r="G813" s="530"/>
      <c r="H813" s="537"/>
      <c r="I813" s="538"/>
      <c r="J813" s="210" t="s">
        <v>756</v>
      </c>
      <c r="K813" s="213"/>
      <c r="L813" s="538"/>
      <c r="M813" s="538"/>
      <c r="N813" s="540"/>
      <c r="O813" s="369"/>
      <c r="P813" s="391"/>
      <c r="Q813" s="385"/>
      <c r="R813" s="393"/>
      <c r="S813" s="394"/>
      <c r="T813" s="385"/>
      <c r="U813" s="404"/>
      <c r="V813" s="216" t="s">
        <v>139</v>
      </c>
      <c r="W813" s="116"/>
      <c r="X813" s="117"/>
      <c r="Y813" s="117"/>
      <c r="Z813" s="116"/>
      <c r="AA813" s="143" t="str">
        <f t="shared" si="1031"/>
        <v/>
      </c>
      <c r="AB813" s="121"/>
      <c r="AC813" s="121"/>
      <c r="AD813" s="122" t="str">
        <f t="shared" si="1026"/>
        <v/>
      </c>
      <c r="AE813" s="121"/>
      <c r="AF813" s="121"/>
      <c r="AG813" s="121"/>
      <c r="AH813" s="123" t="str">
        <f t="shared" si="1108"/>
        <v/>
      </c>
      <c r="AI813" s="122" t="str">
        <f t="shared" si="1027"/>
        <v/>
      </c>
      <c r="AJ813" s="387"/>
      <c r="AK813" s="542"/>
      <c r="AL813" s="214" t="str">
        <f t="shared" si="1081"/>
        <v/>
      </c>
      <c r="AM813" s="543"/>
      <c r="AN813" s="544"/>
      <c r="AO813" s="541"/>
      <c r="AP813" s="367"/>
      <c r="AQ813" s="217" t="s">
        <v>145</v>
      </c>
      <c r="AR813" s="119"/>
      <c r="AS813" s="135"/>
      <c r="AT813" s="218"/>
      <c r="AU813" s="219"/>
      <c r="AV813" s="371"/>
      <c r="AW813" s="216" t="s">
        <v>139</v>
      </c>
      <c r="AX813" s="128"/>
      <c r="AY813" s="129"/>
      <c r="AZ813" s="130"/>
      <c r="BA813" s="217" t="s">
        <v>145</v>
      </c>
      <c r="BB813" s="128"/>
      <c r="BC813" s="128"/>
      <c r="BD813" s="128"/>
      <c r="BE813" s="373"/>
      <c r="BF813" s="374"/>
      <c r="BG813" s="374"/>
      <c r="BH813" s="131"/>
    </row>
    <row r="814" spans="1:1022" ht="18.95" customHeight="1">
      <c r="A814" s="536"/>
      <c r="B814" s="530"/>
      <c r="C814" s="367"/>
      <c r="D814" s="530"/>
      <c r="E814" s="530"/>
      <c r="F814" s="427"/>
      <c r="G814" s="530"/>
      <c r="H814" s="537"/>
      <c r="I814" s="538"/>
      <c r="J814" s="210" t="s">
        <v>757</v>
      </c>
      <c r="K814" s="213"/>
      <c r="L814" s="538"/>
      <c r="M814" s="538"/>
      <c r="N814" s="540"/>
      <c r="O814" s="369"/>
      <c r="P814" s="391"/>
      <c r="Q814" s="385"/>
      <c r="R814" s="393"/>
      <c r="S814" s="394"/>
      <c r="T814" s="385"/>
      <c r="U814" s="404"/>
      <c r="V814" s="216" t="s">
        <v>150</v>
      </c>
      <c r="W814" s="116"/>
      <c r="X814" s="117"/>
      <c r="Y814" s="117"/>
      <c r="Z814" s="116"/>
      <c r="AA814" s="143" t="str">
        <f t="shared" si="1031"/>
        <v/>
      </c>
      <c r="AB814" s="121"/>
      <c r="AC814" s="121"/>
      <c r="AD814" s="122" t="str">
        <f t="shared" si="1026"/>
        <v/>
      </c>
      <c r="AE814" s="121"/>
      <c r="AF814" s="121"/>
      <c r="AG814" s="121"/>
      <c r="AH814" s="123" t="str">
        <f t="shared" si="1108"/>
        <v/>
      </c>
      <c r="AI814" s="122" t="str">
        <f t="shared" si="1027"/>
        <v/>
      </c>
      <c r="AJ814" s="387"/>
      <c r="AK814" s="542"/>
      <c r="AL814" s="214" t="str">
        <f t="shared" si="1081"/>
        <v/>
      </c>
      <c r="AM814" s="543"/>
      <c r="AN814" s="544"/>
      <c r="AO814" s="541"/>
      <c r="AP814" s="367"/>
      <c r="AQ814" s="217" t="s">
        <v>155</v>
      </c>
      <c r="AR814" s="119"/>
      <c r="AS814" s="135"/>
      <c r="AT814" s="218"/>
      <c r="AU814" s="219"/>
      <c r="AV814" s="371"/>
      <c r="AW814" s="216" t="s">
        <v>150</v>
      </c>
      <c r="AX814" s="128"/>
      <c r="AY814" s="129"/>
      <c r="AZ814" s="130"/>
      <c r="BA814" s="217" t="s">
        <v>155</v>
      </c>
      <c r="BB814" s="128"/>
      <c r="BC814" s="128"/>
      <c r="BD814" s="128"/>
      <c r="BE814" s="373"/>
      <c r="BF814" s="374"/>
      <c r="BG814" s="374"/>
      <c r="BH814" s="131"/>
    </row>
    <row r="815" spans="1:1022" ht="23.1" customHeight="1">
      <c r="A815" s="536"/>
      <c r="B815" s="530"/>
      <c r="C815" s="367"/>
      <c r="D815" s="530"/>
      <c r="E815" s="530"/>
      <c r="F815" s="427"/>
      <c r="G815" s="530"/>
      <c r="H815" s="537"/>
      <c r="I815" s="538"/>
      <c r="J815" s="210" t="s">
        <v>758</v>
      </c>
      <c r="K815" s="213"/>
      <c r="L815" s="538"/>
      <c r="M815" s="538"/>
      <c r="N815" s="540"/>
      <c r="O815" s="369"/>
      <c r="P815" s="392"/>
      <c r="Q815" s="385"/>
      <c r="R815" s="393"/>
      <c r="S815" s="394"/>
      <c r="T815" s="385"/>
      <c r="U815" s="405"/>
      <c r="V815" s="216" t="s">
        <v>161</v>
      </c>
      <c r="W815" s="116"/>
      <c r="X815" s="117"/>
      <c r="Y815" s="117"/>
      <c r="Z815" s="116"/>
      <c r="AA815" s="143" t="str">
        <f t="shared" si="1031"/>
        <v/>
      </c>
      <c r="AB815" s="121"/>
      <c r="AC815" s="121"/>
      <c r="AD815" s="122" t="str">
        <f t="shared" si="1026"/>
        <v/>
      </c>
      <c r="AE815" s="121"/>
      <c r="AF815" s="121"/>
      <c r="AG815" s="121"/>
      <c r="AH815" s="123" t="str">
        <f t="shared" si="1108"/>
        <v/>
      </c>
      <c r="AI815" s="122" t="str">
        <f t="shared" si="1027"/>
        <v/>
      </c>
      <c r="AJ815" s="387"/>
      <c r="AK815" s="542"/>
      <c r="AL815" s="214" t="str">
        <f t="shared" si="1081"/>
        <v/>
      </c>
      <c r="AM815" s="543"/>
      <c r="AN815" s="544"/>
      <c r="AO815" s="541"/>
      <c r="AP815" s="367"/>
      <c r="AQ815" s="217" t="s">
        <v>162</v>
      </c>
      <c r="AR815" s="119"/>
      <c r="AS815" s="135"/>
      <c r="AT815" s="218"/>
      <c r="AU815" s="219"/>
      <c r="AV815" s="372"/>
      <c r="AW815" s="216" t="s">
        <v>161</v>
      </c>
      <c r="AX815" s="128"/>
      <c r="AY815" s="129"/>
      <c r="AZ815" s="130"/>
      <c r="BA815" s="217" t="s">
        <v>162</v>
      </c>
      <c r="BB815" s="128"/>
      <c r="BC815" s="128"/>
      <c r="BD815" s="128"/>
      <c r="BE815" s="373"/>
      <c r="BF815" s="374"/>
      <c r="BG815" s="374"/>
      <c r="BH815" s="131"/>
    </row>
    <row r="816" spans="1:1022" s="144" customFormat="1" ht="69.95" customHeight="1">
      <c r="A816" s="536"/>
      <c r="B816" s="530"/>
      <c r="C816" s="367"/>
      <c r="D816" s="530"/>
      <c r="E816" s="530"/>
      <c r="F816" s="427"/>
      <c r="G816" s="530"/>
      <c r="H816" s="537" t="str">
        <f>IF(B816="Seguridad_Información","Posibilidad de "&amp;C816&amp;"con "&amp;M816&amp;" "&amp;"por"&amp;" "&amp;I816&amp;" "&amp;"debido a"&amp;" "&amp;L816,"Posibilidad de"&amp;" "&amp;M816&amp;" "&amp;"por"&amp;" "&amp;I816&amp;" debido a"&amp;" "&amp;L816)</f>
        <v xml:space="preserve">Posibilidad de  por  debido a </v>
      </c>
      <c r="I816" s="538"/>
      <c r="J816" s="210" t="s">
        <v>717</v>
      </c>
      <c r="K816" s="213"/>
      <c r="L816" s="538"/>
      <c r="M816" s="538"/>
      <c r="N816" s="540"/>
      <c r="O816" s="369"/>
      <c r="P816" s="390" t="str">
        <f>IF(OR($O816=[3]Tabla_Probabilidad!$D$30,$O816=[3]Tabla_Probabilidad!$D$32,$O816=[3]Tabla_Probabilidad!$J$32),"Muy Baja",IF(OR($O816=[3]Tabla_Probabilidad!$E$30,$O816=[3]Tabla_Probabilidad!$E$32,$O816=[3]Tabla_Probabilidad!$K$32),"Baja",IF(OR($O816=[3]Tabla_Probabilidad!$F$30,$O816=[3]Tabla_Probabilidad!$F$32,$O816=[3]Tabla_Probabilidad!$L$32),"Media",IF(OR($O816=[3]Tabla_Probabilidad!$G$30,$O816=[3]Tabla_Probabilidad!$G$32,$O816=[3]Tabla_Probabilidad!$M$32),"Alta",IF(OR($O816=[3]Tabla_Probabilidad!$H$30,$O816=[3]Tabla_Probabilidad!$H$32,$O816=[3]Tabla_Probabilidad!$N$32),"Muy Alta","")))))</f>
        <v/>
      </c>
      <c r="Q816" s="385" t="str">
        <f t="shared" ref="Q816" si="1109">IF(P816="","",IF(P816="Muy Baja",0.2,IF(P816="Baja",0.4,IF(P816="Media",0.6,IF(P816="Alta",0.8,IF(P816="Muy Alta",1,))))))</f>
        <v/>
      </c>
      <c r="R816" s="393"/>
      <c r="S816" s="394" t="str">
        <f>IF(OR($R816=[3]Tabla_Impacto!$D$24,$R816=[3]Tabla_Impacto!$D$27,$R816=[3]Tabla_Impacto!$J$24,$R816=[3]Tabla_Impacto!$P$26,$R816=[3]Tabla_Impacto!$V$26,$R816=[3]Tabla_Impacto!$AB$26),"Leve",IF(OR($R816=[3]Tabla_Impacto!$E$24,$R816=[3]Tabla_Impacto!$E$27,$R816=[3]Tabla_Impacto!$K$24,$R816=[3]Tabla_Impacto!$Q$26,$R816=[3]Tabla_Impacto!$W$26,$R816=[3]Tabla_Impacto!$AC$26),"Menor",IF(OR($R816=[3]Tabla_Impacto!$F$24,$R816=[3]Tabla_Impacto!$F$27,$R816=[3]Tabla_Impacto!$L$24,$R816=[3]Tabla_Impacto!$R$26,$R816=[3]Tabla_Impacto!$X$26,$R816=[3]Tabla_Impacto!$AD$26),"Moderado",IF(OR($R816=[3]Tabla_Impacto!$G$24,$R816=[3]Tabla_Impacto!$G$27,$R816=[3]Tabla_Impacto!$M$24,$R816=[3]Tabla_Impacto!$S$26,$R816=[3]Tabla_Impacto!$Y$26,$R816=[3]Tabla_Impacto!$AE$26),"Mayor",IF(OR($R816=[3]Tabla_Impacto!$H$24,$R816=[3]Tabla_Impacto!$H$27,$R816=[3]Tabla_Impacto!$N$24,$R816=[3]Tabla_Impacto!$T$26,$R816=[3]Tabla_Impacto!$Z$26,$R816=[3]Tabla_Impacto!$AF$26),"Catastrófico","")))))</f>
        <v/>
      </c>
      <c r="T816" s="385" t="str">
        <f>IF(S816="","",IF(S816="Leve",0.2,IF(S816="Menor",0.4,IF(S816="Moderado",0.6,IF(S816="Mayor",0.8,IF(S816="Catastrófico",1,))))))</f>
        <v/>
      </c>
      <c r="U816" s="386" t="str">
        <f t="shared" ref="U816" si="1110">IF(OR(AND(P816="Muy Baja",S816="Leve"),AND(P816="Muy Baja",S816="Menor"),AND(P816="Baja",S816="Leve")),"Bajo",IF(OR(AND(P816="Muy baja",S816="Moderado"),AND(P816="Baja",S816="Menor"),AND(P816="Baja",S816="Moderado"),AND(P816="Media",S816="Leve"),AND(P816="Media",S816="Menor"),AND(P816="Media",S816="Moderado"),AND(P816="Alta",S816="Leve"),AND(P816="Alta",S816="Menor")),"Moderado",IF(OR(AND(P816="Muy Baja",S816="Mayor"),AND(P816="Baja",S816="Mayor"),AND(P816="Media",S816="Mayor"),AND(P816="Alta",S816="Moderado"),AND(P816="Alta",S816="Mayor"),AND(P816="Muy Alta",S816="Leve"),AND(P816="Muy Alta",S816="Menor"),AND(P816="Muy Alta",S816="Moderado"),AND(P816="Muy Alta",S816="Mayor")),"Alto",IF(OR(AND(P816="Muy Baja",S816="Catastrófico"),AND(P816="Baja",S816="Catastrófico"),AND(P816="Media",S816="Catastrófico"),AND(P816="Alta",S816="Catastrófico"),AND(P816="Muy Alta",S816="Catastrófico")),"Extremo",""))))</f>
        <v/>
      </c>
      <c r="V816" s="216" t="s">
        <v>91</v>
      </c>
      <c r="W816" s="116"/>
      <c r="X816" s="117"/>
      <c r="Y816" s="117"/>
      <c r="Z816" s="116"/>
      <c r="AA816" s="143" t="str">
        <f t="shared" si="1031"/>
        <v/>
      </c>
      <c r="AB816" s="121"/>
      <c r="AC816" s="121"/>
      <c r="AD816" s="122" t="str">
        <f t="shared" ref="AD816:AD879" si="1111">IF(AND(AB816="Preventivo",AC816="Automático"),"50%",IF(AND(AB816="Preventivo",AC816="Manual"),"40%",IF(AND(AB816="Detectivo",AC816="Automático"),"40%",IF(AND(AB816="Detectivo",AC816="Manual"),"30%",IF(AND(AB816="Correctivo",AC816="Automático"),"35%",IF(AND(AB816="Correctivo",AC816="Manual"),"25%",""))))))</f>
        <v/>
      </c>
      <c r="AE816" s="121"/>
      <c r="AF816" s="121"/>
      <c r="AG816" s="121"/>
      <c r="AH816" s="123" t="str">
        <f>IFERROR(IF(AA816="Probabilidad",(Q816-(+Q816*AD816)),IF(AA816="Impacto",Q816,"")),"")</f>
        <v/>
      </c>
      <c r="AI816" s="122" t="str">
        <f t="shared" ref="AI816:AI879" si="1112">AH816</f>
        <v/>
      </c>
      <c r="AJ816" s="387" t="str">
        <f t="shared" ref="AJ816" si="1113">IFERROR(IF(AK816="","",IF(AK816&lt;=0.2,"Muy Baja",IF(AK816&lt;=0.4,"Baja",IF(AK816&lt;=0.6,"Media",IF(AK816&lt;=0.8,"Alta","Muy Alta"))))),"")</f>
        <v/>
      </c>
      <c r="AK816" s="542" t="str">
        <f t="shared" ref="AK816" si="1114">IFERROR(LOOKUP(MAX(AI816:AI822)+1,(AI816:AI822)),"")</f>
        <v/>
      </c>
      <c r="AL816" s="214" t="str">
        <f>IFERROR(IF(AA816="Impacto",(T816-(+T816*AD816)),IF(AA816="Probabilidad",T816,"")),"")</f>
        <v/>
      </c>
      <c r="AM816" s="543" t="str">
        <f t="shared" ref="AM816" si="1115">IFERROR(IF(AN816="","",IF(AN816&lt;=0.2,"Leve",IF(AN816&lt;=0.4,"Menor",IF(AN816&lt;=0.6,"Moderado",IF(AN816&lt;=0.8,"Mayor","Catastrófico"))))),"")</f>
        <v/>
      </c>
      <c r="AN816" s="544" t="str">
        <f t="shared" ref="AN816" si="1116">IFERROR(LOOKUP(MAX(AL816:AL822)+1,(AL816:AL822)),"")</f>
        <v/>
      </c>
      <c r="AO816" s="541" t="str">
        <f t="shared" ref="AO816" si="1117">IFERROR(IF(OR(AND(AJ816="Muy Baja",AM816="Leve"),AND(AJ816="Muy Baja",AM816="Menor"),AND(AJ816="Baja",AM816="Leve")),"Bajo",IF(OR(AND(AJ816="Muy baja",AM816="Moderado"),AND(AJ816="Baja",AM816="Menor"),AND(AJ816="Baja",AM816="Moderado"),AND(AJ816="Media",AM816="Leve"),AND(AJ816="Media",AM816="Menor"),AND(AJ816="Media",AM816="Moderado"),AND(AJ816="Alta",AM816="Leve"),AND(AJ816="Alta",AM816="Menor")),"Moderado",IF(OR(AND(AJ816="Muy Baja",AM816="Mayor"),AND(AJ816="Baja",AM816="Mayor"),AND(AJ816="Media",AM816="Mayor"),AND(AJ816="Alta",AM816="Moderado"),AND(AJ816="Alta",AM816="Mayor"),AND(AJ816="Muy Alta",AM816="Leve"),AND(AJ816="Muy Alta",AM816="Menor"),AND(AJ816="Muy Alta",AM816="Moderado"),AND(AJ816="Muy Alta",AM816="Mayor")),"Alto",IF(OR(AND(AJ816="Muy Baja",AM816="Catastrófico"),AND(AJ816="Baja",AM816="Catastrófico"),AND(AJ816="Media",AM816="Catastrófico"),AND(AJ816="Alta",AM816="Catastrófico"),AND(AJ816="Muy Alta",AM816="Catastrófico")),"Extremo","")))),"")</f>
        <v/>
      </c>
      <c r="AP816" s="367"/>
      <c r="AQ816" s="217" t="s">
        <v>105</v>
      </c>
      <c r="AR816" s="119"/>
      <c r="AS816" s="135"/>
      <c r="AT816" s="218"/>
      <c r="AU816" s="219"/>
      <c r="AV816" s="370"/>
      <c r="AW816" s="216" t="s">
        <v>91</v>
      </c>
      <c r="AX816" s="128"/>
      <c r="AY816" s="129"/>
      <c r="AZ816" s="130"/>
      <c r="BA816" s="217" t="s">
        <v>105</v>
      </c>
      <c r="BB816" s="128"/>
      <c r="BC816" s="128"/>
      <c r="BD816" s="128"/>
      <c r="BE816" s="373"/>
      <c r="BF816" s="374"/>
      <c r="BG816" s="374"/>
      <c r="BH816" s="131"/>
      <c r="BI816" s="90"/>
      <c r="BJ816" s="90"/>
      <c r="BK816" s="90"/>
      <c r="BL816" s="90"/>
      <c r="BM816" s="90"/>
      <c r="BN816" s="90"/>
      <c r="BO816" s="90"/>
      <c r="BP816" s="90"/>
      <c r="BQ816" s="90"/>
      <c r="BR816" s="90"/>
      <c r="BS816" s="90"/>
      <c r="BT816" s="90"/>
      <c r="BU816" s="90"/>
      <c r="BV816" s="90"/>
      <c r="BW816" s="90"/>
      <c r="BX816" s="90"/>
      <c r="BY816" s="90"/>
      <c r="BZ816" s="90"/>
      <c r="CA816" s="90"/>
      <c r="CB816" s="90"/>
      <c r="CC816" s="90"/>
      <c r="CD816" s="90"/>
      <c r="CE816" s="90"/>
      <c r="CF816" s="90"/>
      <c r="CG816" s="90"/>
      <c r="CH816" s="90"/>
      <c r="CI816" s="90"/>
      <c r="CJ816" s="90"/>
      <c r="CK816" s="90"/>
      <c r="CL816" s="90"/>
      <c r="CM816" s="90"/>
      <c r="CN816" s="90"/>
      <c r="CO816" s="90"/>
      <c r="CP816" s="90"/>
      <c r="CQ816" s="90"/>
      <c r="CR816" s="90"/>
      <c r="CS816" s="90"/>
      <c r="CT816" s="90"/>
      <c r="CU816" s="90"/>
      <c r="CV816" s="90"/>
      <c r="CW816" s="90"/>
      <c r="CX816" s="90"/>
      <c r="CY816" s="90"/>
      <c r="CZ816" s="90"/>
      <c r="DA816" s="90"/>
      <c r="DB816" s="90"/>
      <c r="DC816" s="90"/>
      <c r="DD816" s="90"/>
      <c r="DE816" s="90"/>
      <c r="DF816" s="90"/>
      <c r="DG816" s="90"/>
      <c r="DH816" s="90"/>
      <c r="DI816" s="90"/>
      <c r="DJ816" s="90"/>
      <c r="DK816" s="90"/>
      <c r="DL816" s="90"/>
      <c r="DM816" s="90"/>
      <c r="DN816" s="90"/>
      <c r="DO816" s="90"/>
      <c r="DP816" s="90"/>
      <c r="DQ816" s="90"/>
      <c r="DR816" s="90"/>
      <c r="DS816" s="90"/>
      <c r="DT816" s="90"/>
      <c r="DU816" s="90"/>
      <c r="DV816" s="90"/>
      <c r="DW816" s="90"/>
      <c r="DX816" s="90"/>
      <c r="DY816" s="90"/>
      <c r="DZ816" s="90"/>
      <c r="EA816" s="90"/>
      <c r="EB816" s="90"/>
      <c r="EC816" s="90"/>
      <c r="ED816" s="90"/>
      <c r="EE816" s="90"/>
      <c r="EF816" s="90"/>
      <c r="EG816" s="90"/>
      <c r="EH816" s="90"/>
      <c r="EI816" s="90"/>
      <c r="EJ816" s="90"/>
      <c r="EK816" s="90"/>
      <c r="EL816" s="90"/>
      <c r="EM816" s="90"/>
      <c r="EN816" s="90"/>
      <c r="EO816" s="90"/>
      <c r="EP816" s="90"/>
      <c r="EQ816" s="90"/>
      <c r="ER816" s="90"/>
      <c r="ES816" s="90"/>
      <c r="ET816" s="90"/>
      <c r="EU816" s="90"/>
      <c r="EV816" s="90"/>
      <c r="EW816" s="90"/>
      <c r="EX816" s="90"/>
      <c r="EY816" s="90"/>
      <c r="EZ816" s="90"/>
      <c r="FA816" s="90"/>
      <c r="FB816" s="90"/>
      <c r="FC816" s="90"/>
      <c r="FD816" s="90"/>
      <c r="FE816" s="90"/>
      <c r="FF816" s="90"/>
      <c r="FG816" s="90"/>
      <c r="FH816" s="90"/>
      <c r="FI816" s="90"/>
      <c r="FJ816" s="90"/>
      <c r="FK816" s="90"/>
      <c r="FL816" s="90"/>
      <c r="FM816" s="90"/>
      <c r="FN816" s="90"/>
      <c r="FO816" s="90"/>
      <c r="FP816" s="90"/>
      <c r="FQ816" s="90"/>
      <c r="FR816" s="90"/>
      <c r="FS816" s="90"/>
      <c r="FT816" s="90"/>
      <c r="FU816" s="90"/>
      <c r="FV816" s="90"/>
      <c r="FW816" s="90"/>
      <c r="FX816" s="90"/>
      <c r="FY816" s="90"/>
      <c r="FZ816" s="90"/>
      <c r="GA816" s="90"/>
      <c r="GB816" s="90"/>
      <c r="GC816" s="90"/>
      <c r="GD816" s="90"/>
      <c r="GE816" s="90"/>
      <c r="GF816" s="90"/>
      <c r="GG816" s="90"/>
      <c r="GH816" s="90"/>
      <c r="GI816" s="90"/>
      <c r="GJ816" s="90"/>
      <c r="GK816" s="90"/>
      <c r="GL816" s="90"/>
      <c r="GM816" s="90"/>
      <c r="GN816" s="90"/>
      <c r="GO816" s="90"/>
      <c r="GP816" s="90"/>
      <c r="GQ816" s="90"/>
      <c r="GR816" s="90"/>
      <c r="GS816" s="90"/>
      <c r="GT816" s="90"/>
      <c r="GU816" s="90"/>
      <c r="GV816" s="90"/>
      <c r="GW816" s="90"/>
      <c r="GX816" s="90"/>
      <c r="GY816" s="90"/>
      <c r="GZ816" s="90"/>
      <c r="HA816" s="90"/>
      <c r="HB816" s="90"/>
      <c r="HC816" s="90"/>
      <c r="HD816" s="90"/>
      <c r="HE816" s="90"/>
      <c r="HF816" s="90"/>
      <c r="HG816" s="90"/>
      <c r="HH816" s="90"/>
      <c r="HI816" s="90"/>
      <c r="HJ816" s="90"/>
      <c r="HK816" s="90"/>
      <c r="HL816" s="90"/>
      <c r="HM816" s="90"/>
      <c r="HN816" s="90"/>
      <c r="HO816" s="90"/>
      <c r="HP816" s="90"/>
      <c r="HQ816" s="90"/>
      <c r="HR816" s="90"/>
      <c r="HS816" s="90"/>
      <c r="HT816" s="90"/>
      <c r="HU816" s="90"/>
      <c r="HV816" s="90"/>
      <c r="HW816" s="90"/>
      <c r="HX816" s="90"/>
      <c r="HY816" s="90"/>
      <c r="HZ816" s="90"/>
      <c r="IA816" s="90"/>
      <c r="IB816" s="90"/>
      <c r="IC816" s="90"/>
      <c r="ID816" s="90"/>
      <c r="IE816" s="90"/>
      <c r="IF816" s="90"/>
      <c r="IG816" s="90"/>
      <c r="IH816" s="90"/>
      <c r="II816" s="90"/>
      <c r="IJ816" s="90"/>
      <c r="IK816" s="90"/>
      <c r="IL816" s="90"/>
      <c r="IM816" s="90"/>
      <c r="IN816" s="90"/>
      <c r="IO816" s="90"/>
      <c r="IP816" s="90"/>
      <c r="IQ816" s="90"/>
      <c r="IR816" s="90"/>
      <c r="IS816" s="90"/>
      <c r="IT816" s="90"/>
      <c r="IU816" s="90"/>
      <c r="IV816" s="90"/>
      <c r="IW816" s="90"/>
      <c r="IX816" s="90"/>
      <c r="IY816" s="90"/>
      <c r="IZ816" s="90"/>
      <c r="JA816" s="90"/>
      <c r="JB816" s="90"/>
      <c r="JC816" s="90"/>
      <c r="JD816" s="90"/>
      <c r="JE816" s="90"/>
      <c r="JF816" s="90"/>
      <c r="JG816" s="90"/>
      <c r="JH816" s="90"/>
      <c r="JI816" s="90"/>
      <c r="JJ816" s="90"/>
      <c r="JK816" s="90"/>
      <c r="JL816" s="90"/>
      <c r="JM816" s="90"/>
      <c r="JN816" s="90"/>
      <c r="JO816" s="90"/>
      <c r="JP816" s="90"/>
      <c r="JQ816" s="90"/>
      <c r="JR816" s="90"/>
      <c r="JS816" s="90"/>
      <c r="JT816" s="90"/>
      <c r="JU816" s="90"/>
      <c r="JV816" s="90"/>
      <c r="JW816" s="90"/>
      <c r="JX816" s="90"/>
      <c r="JY816" s="90"/>
      <c r="JZ816" s="90"/>
      <c r="KA816" s="90"/>
      <c r="KB816" s="90"/>
      <c r="KC816" s="90"/>
      <c r="KD816" s="90"/>
      <c r="KE816" s="90"/>
      <c r="KF816" s="90"/>
      <c r="KG816" s="90"/>
      <c r="KH816" s="90"/>
      <c r="KI816" s="90"/>
      <c r="KJ816" s="90"/>
      <c r="KK816" s="90"/>
      <c r="KL816" s="90"/>
      <c r="KM816" s="90"/>
      <c r="KN816" s="90"/>
      <c r="KO816" s="90"/>
      <c r="KP816" s="90"/>
      <c r="KQ816" s="90"/>
      <c r="KR816" s="90"/>
      <c r="KS816" s="90"/>
      <c r="KT816" s="90"/>
      <c r="KU816" s="90"/>
      <c r="KV816" s="90"/>
      <c r="KW816" s="90"/>
      <c r="KX816" s="90"/>
      <c r="KY816" s="90"/>
      <c r="KZ816" s="90"/>
      <c r="LA816" s="90"/>
      <c r="LB816" s="90"/>
      <c r="LC816" s="90"/>
      <c r="LD816" s="90"/>
      <c r="LE816" s="90"/>
      <c r="LF816" s="90"/>
      <c r="LG816" s="90"/>
      <c r="LH816" s="90"/>
      <c r="LI816" s="90"/>
      <c r="LJ816" s="90"/>
      <c r="LK816" s="90"/>
      <c r="LL816" s="90"/>
      <c r="LM816" s="90"/>
      <c r="LN816" s="90"/>
      <c r="LO816" s="90"/>
      <c r="LP816" s="90"/>
      <c r="LQ816" s="90"/>
      <c r="LR816" s="90"/>
      <c r="LS816" s="90"/>
      <c r="LT816" s="90"/>
      <c r="LU816" s="90"/>
      <c r="LV816" s="90"/>
      <c r="LW816" s="90"/>
      <c r="LX816" s="90"/>
      <c r="LY816" s="90"/>
      <c r="LZ816" s="90"/>
      <c r="MA816" s="90"/>
      <c r="MB816" s="90"/>
      <c r="MC816" s="90"/>
      <c r="MD816" s="90"/>
      <c r="ME816" s="90"/>
      <c r="MF816" s="90"/>
      <c r="MG816" s="90"/>
      <c r="MH816" s="90"/>
      <c r="MI816" s="90"/>
      <c r="MJ816" s="90"/>
      <c r="MK816" s="90"/>
      <c r="ML816" s="90"/>
      <c r="MM816" s="90"/>
      <c r="MN816" s="90"/>
      <c r="MO816" s="90"/>
      <c r="MP816" s="90"/>
      <c r="MQ816" s="90"/>
      <c r="MR816" s="90"/>
      <c r="MS816" s="90"/>
      <c r="MT816" s="90"/>
      <c r="MU816" s="90"/>
      <c r="MV816" s="90"/>
      <c r="MW816" s="90"/>
      <c r="MX816" s="90"/>
      <c r="MY816" s="90"/>
      <c r="MZ816" s="90"/>
      <c r="NA816" s="90"/>
      <c r="NB816" s="90"/>
      <c r="NC816" s="90"/>
      <c r="ND816" s="90"/>
      <c r="NE816" s="90"/>
      <c r="NF816" s="90"/>
      <c r="NG816" s="90"/>
      <c r="NH816" s="90"/>
      <c r="NI816" s="90"/>
      <c r="NJ816" s="90"/>
      <c r="NK816" s="90"/>
      <c r="NL816" s="90"/>
      <c r="NM816" s="90"/>
      <c r="NN816" s="90"/>
      <c r="NO816" s="90"/>
      <c r="NP816" s="90"/>
      <c r="NQ816" s="90"/>
      <c r="NR816" s="90"/>
      <c r="NS816" s="90"/>
      <c r="NT816" s="90"/>
      <c r="NU816" s="90"/>
      <c r="NV816" s="90"/>
      <c r="NW816" s="90"/>
      <c r="NX816" s="90"/>
      <c r="NY816" s="90"/>
      <c r="NZ816" s="90"/>
      <c r="OA816" s="90"/>
      <c r="OB816" s="90"/>
      <c r="OC816" s="90"/>
      <c r="OD816" s="90"/>
      <c r="OE816" s="90"/>
      <c r="OF816" s="90"/>
      <c r="OG816" s="90"/>
      <c r="OH816" s="90"/>
      <c r="OI816" s="90"/>
      <c r="OJ816" s="90"/>
      <c r="OK816" s="90"/>
      <c r="OL816" s="90"/>
      <c r="OM816" s="90"/>
      <c r="ON816" s="90"/>
      <c r="OO816" s="90"/>
      <c r="OP816" s="90"/>
      <c r="OQ816" s="90"/>
      <c r="OR816" s="90"/>
      <c r="OS816" s="90"/>
      <c r="OT816" s="90"/>
      <c r="OU816" s="90"/>
      <c r="OV816" s="90"/>
      <c r="OW816" s="90"/>
      <c r="OX816" s="90"/>
      <c r="OY816" s="90"/>
      <c r="OZ816" s="90"/>
      <c r="PA816" s="90"/>
      <c r="PB816" s="90"/>
      <c r="PC816" s="90"/>
      <c r="PD816" s="90"/>
      <c r="PE816" s="90"/>
      <c r="PF816" s="90"/>
      <c r="PG816" s="90"/>
      <c r="PH816" s="90"/>
      <c r="PI816" s="90"/>
      <c r="PJ816" s="90"/>
      <c r="PK816" s="90"/>
      <c r="PL816" s="90"/>
      <c r="PM816" s="90"/>
      <c r="PN816" s="90"/>
      <c r="PO816" s="90"/>
      <c r="PP816" s="90"/>
      <c r="PQ816" s="90"/>
      <c r="PR816" s="90"/>
      <c r="PS816" s="90"/>
      <c r="PT816" s="90"/>
      <c r="PU816" s="90"/>
      <c r="PV816" s="90"/>
      <c r="PW816" s="90"/>
      <c r="PX816" s="90"/>
      <c r="PY816" s="90"/>
      <c r="PZ816" s="90"/>
      <c r="QA816" s="90"/>
      <c r="QB816" s="90"/>
      <c r="QC816" s="90"/>
      <c r="QD816" s="90"/>
      <c r="QE816" s="90"/>
      <c r="QF816" s="90"/>
      <c r="QG816" s="90"/>
      <c r="QH816" s="90"/>
      <c r="QI816" s="90"/>
      <c r="QJ816" s="90"/>
      <c r="QK816" s="90"/>
      <c r="QL816" s="90"/>
      <c r="QM816" s="90"/>
      <c r="QN816" s="90"/>
      <c r="QO816" s="90"/>
      <c r="QP816" s="90"/>
      <c r="QQ816" s="90"/>
      <c r="QR816" s="90"/>
      <c r="QS816" s="90"/>
      <c r="QT816" s="90"/>
      <c r="QU816" s="90"/>
      <c r="QV816" s="90"/>
      <c r="QW816" s="90"/>
      <c r="QX816" s="90"/>
      <c r="QY816" s="90"/>
      <c r="QZ816" s="90"/>
      <c r="RA816" s="90"/>
      <c r="RB816" s="90"/>
      <c r="RC816" s="90"/>
      <c r="RD816" s="90"/>
      <c r="RE816" s="90"/>
      <c r="RF816" s="90"/>
      <c r="RG816" s="90"/>
      <c r="RH816" s="90"/>
      <c r="RI816" s="90"/>
      <c r="RJ816" s="90"/>
      <c r="RK816" s="90"/>
      <c r="RL816" s="90"/>
      <c r="RM816" s="90"/>
      <c r="RN816" s="90"/>
      <c r="RO816" s="90"/>
      <c r="RP816" s="90"/>
      <c r="RQ816" s="90"/>
      <c r="RR816" s="90"/>
      <c r="RS816" s="90"/>
      <c r="RT816" s="90"/>
      <c r="RU816" s="90"/>
      <c r="RV816" s="90"/>
      <c r="RW816" s="90"/>
      <c r="RX816" s="90"/>
      <c r="RY816" s="90"/>
      <c r="RZ816" s="90"/>
      <c r="SA816" s="90"/>
      <c r="SB816" s="90"/>
      <c r="SC816" s="90"/>
      <c r="SD816" s="90"/>
      <c r="SE816" s="90"/>
      <c r="SF816" s="90"/>
      <c r="SG816" s="90"/>
      <c r="SH816" s="90"/>
      <c r="SI816" s="90"/>
      <c r="SJ816" s="90"/>
      <c r="SK816" s="90"/>
      <c r="SL816" s="90"/>
      <c r="SM816" s="90"/>
      <c r="SN816" s="90"/>
      <c r="SO816" s="90"/>
      <c r="SP816" s="90"/>
      <c r="SQ816" s="90"/>
      <c r="SR816" s="90"/>
      <c r="SS816" s="90"/>
      <c r="ST816" s="90"/>
      <c r="SU816" s="90"/>
      <c r="SV816" s="90"/>
      <c r="SW816" s="90"/>
      <c r="SX816" s="90"/>
      <c r="SY816" s="90"/>
      <c r="SZ816" s="90"/>
      <c r="TA816" s="90"/>
      <c r="TB816" s="90"/>
      <c r="TC816" s="90"/>
      <c r="TD816" s="90"/>
      <c r="TE816" s="90"/>
      <c r="TF816" s="90"/>
      <c r="TG816" s="90"/>
      <c r="TH816" s="90"/>
      <c r="TI816" s="90"/>
      <c r="TJ816" s="90"/>
      <c r="TK816" s="90"/>
      <c r="TL816" s="90"/>
      <c r="TM816" s="90"/>
      <c r="TN816" s="90"/>
      <c r="TO816" s="90"/>
      <c r="TP816" s="90"/>
      <c r="TQ816" s="90"/>
      <c r="TR816" s="90"/>
      <c r="TS816" s="90"/>
      <c r="TT816" s="90"/>
      <c r="TU816" s="90"/>
      <c r="TV816" s="90"/>
      <c r="TW816" s="90"/>
      <c r="TX816" s="90"/>
      <c r="TY816" s="90"/>
      <c r="TZ816" s="90"/>
      <c r="UA816" s="90"/>
      <c r="UB816" s="90"/>
      <c r="UC816" s="90"/>
      <c r="UD816" s="90"/>
      <c r="UE816" s="90"/>
      <c r="UF816" s="90"/>
      <c r="UG816" s="90"/>
      <c r="UH816" s="90"/>
      <c r="UI816" s="90"/>
      <c r="UJ816" s="90"/>
      <c r="UK816" s="90"/>
      <c r="UL816" s="90"/>
      <c r="UM816" s="90"/>
      <c r="UN816" s="90"/>
      <c r="UO816" s="90"/>
      <c r="UP816" s="90"/>
      <c r="UQ816" s="90"/>
      <c r="UR816" s="90"/>
      <c r="US816" s="90"/>
      <c r="UT816" s="90"/>
      <c r="UU816" s="90"/>
      <c r="UV816" s="90"/>
      <c r="UW816" s="90"/>
      <c r="UX816" s="90"/>
      <c r="UY816" s="90"/>
      <c r="UZ816" s="90"/>
      <c r="VA816" s="90"/>
      <c r="VB816" s="90"/>
      <c r="VC816" s="90"/>
      <c r="VD816" s="90"/>
      <c r="VE816" s="90"/>
      <c r="VF816" s="90"/>
      <c r="VG816" s="90"/>
      <c r="VH816" s="90"/>
      <c r="VI816" s="90"/>
      <c r="VJ816" s="90"/>
      <c r="VK816" s="90"/>
      <c r="VL816" s="90"/>
      <c r="VM816" s="90"/>
      <c r="VN816" s="90"/>
      <c r="VO816" s="90"/>
      <c r="VP816" s="90"/>
      <c r="VQ816" s="90"/>
      <c r="VR816" s="90"/>
      <c r="VS816" s="90"/>
      <c r="VT816" s="90"/>
      <c r="VU816" s="90"/>
      <c r="VV816" s="90"/>
      <c r="VW816" s="90"/>
      <c r="VX816" s="90"/>
      <c r="VY816" s="90"/>
      <c r="VZ816" s="90"/>
      <c r="WA816" s="90"/>
      <c r="WB816" s="90"/>
      <c r="WC816" s="90"/>
      <c r="WD816" s="90"/>
      <c r="WE816" s="90"/>
      <c r="WF816" s="90"/>
      <c r="WG816" s="90"/>
      <c r="WH816" s="90"/>
      <c r="WI816" s="90"/>
      <c r="WJ816" s="90"/>
      <c r="WK816" s="90"/>
      <c r="WL816" s="90"/>
      <c r="WM816" s="90"/>
      <c r="WN816" s="90"/>
      <c r="WO816" s="90"/>
      <c r="WP816" s="90"/>
      <c r="WQ816" s="90"/>
      <c r="WR816" s="90"/>
      <c r="WS816" s="90"/>
      <c r="WT816" s="90"/>
      <c r="WU816" s="90"/>
      <c r="WV816" s="90"/>
      <c r="WW816" s="90"/>
      <c r="WX816" s="90"/>
      <c r="WY816" s="90"/>
      <c r="WZ816" s="90"/>
      <c r="XA816" s="90"/>
      <c r="XB816" s="90"/>
      <c r="XC816" s="90"/>
      <c r="XD816" s="90"/>
      <c r="XE816" s="90"/>
      <c r="XF816" s="90"/>
      <c r="XG816" s="90"/>
      <c r="XH816" s="90"/>
      <c r="XI816" s="90"/>
      <c r="XJ816" s="90"/>
      <c r="XK816" s="90"/>
      <c r="XL816" s="90"/>
      <c r="XM816" s="90"/>
      <c r="XN816" s="90"/>
      <c r="XO816" s="90"/>
      <c r="XP816" s="90"/>
      <c r="XQ816" s="90"/>
      <c r="XR816" s="90"/>
      <c r="XS816" s="90"/>
      <c r="XT816" s="90"/>
      <c r="XU816" s="90"/>
      <c r="XV816" s="90"/>
      <c r="XW816" s="90"/>
      <c r="XX816" s="90"/>
      <c r="XY816" s="90"/>
      <c r="XZ816" s="90"/>
      <c r="YA816" s="90"/>
      <c r="YB816" s="90"/>
      <c r="YC816" s="90"/>
      <c r="YD816" s="90"/>
      <c r="YE816" s="90"/>
      <c r="YF816" s="90"/>
      <c r="YG816" s="90"/>
      <c r="YH816" s="90"/>
      <c r="YI816" s="90"/>
      <c r="YJ816" s="90"/>
      <c r="YK816" s="90"/>
      <c r="YL816" s="90"/>
      <c r="YM816" s="90"/>
      <c r="YN816" s="90"/>
      <c r="YO816" s="90"/>
      <c r="YP816" s="90"/>
      <c r="YQ816" s="90"/>
      <c r="YR816" s="90"/>
      <c r="YS816" s="90"/>
      <c r="YT816" s="90"/>
      <c r="YU816" s="90"/>
      <c r="YV816" s="90"/>
      <c r="YW816" s="90"/>
      <c r="YX816" s="90"/>
      <c r="YY816" s="90"/>
      <c r="YZ816" s="90"/>
      <c r="ZA816" s="90"/>
      <c r="ZB816" s="90"/>
      <c r="ZC816" s="90"/>
      <c r="ZD816" s="90"/>
      <c r="ZE816" s="90"/>
      <c r="ZF816" s="90"/>
      <c r="ZG816" s="90"/>
      <c r="ZH816" s="90"/>
      <c r="ZI816" s="90"/>
      <c r="ZJ816" s="90"/>
      <c r="ZK816" s="90"/>
      <c r="ZL816" s="90"/>
      <c r="ZM816" s="90"/>
      <c r="ZN816" s="90"/>
      <c r="ZO816" s="90"/>
      <c r="ZP816" s="90"/>
      <c r="ZQ816" s="90"/>
      <c r="ZR816" s="90"/>
      <c r="ZS816" s="90"/>
      <c r="ZT816" s="90"/>
      <c r="ZU816" s="90"/>
      <c r="ZV816" s="90"/>
      <c r="ZW816" s="90"/>
      <c r="ZX816" s="90"/>
      <c r="ZY816" s="90"/>
      <c r="ZZ816" s="90"/>
      <c r="AAA816" s="90"/>
      <c r="AAB816" s="90"/>
      <c r="AAC816" s="90"/>
      <c r="AAD816" s="90"/>
      <c r="AAE816" s="90"/>
      <c r="AAF816" s="90"/>
      <c r="AAG816" s="90"/>
      <c r="AAH816" s="90"/>
      <c r="AAI816" s="90"/>
      <c r="AAJ816" s="90"/>
      <c r="AAK816" s="90"/>
      <c r="AAL816" s="90"/>
      <c r="AAM816" s="90"/>
      <c r="AAN816" s="90"/>
      <c r="AAO816" s="90"/>
      <c r="AAP816" s="90"/>
      <c r="AAQ816" s="90"/>
      <c r="AAR816" s="90"/>
      <c r="AAS816" s="90"/>
      <c r="AAT816" s="90"/>
      <c r="AAU816" s="90"/>
      <c r="AAV816" s="90"/>
      <c r="AAW816" s="90"/>
      <c r="AAX816" s="90"/>
      <c r="AAY816" s="90"/>
      <c r="AAZ816" s="90"/>
      <c r="ABA816" s="90"/>
      <c r="ABB816" s="90"/>
      <c r="ABC816" s="90"/>
      <c r="ABD816" s="90"/>
      <c r="ABE816" s="90"/>
      <c r="ABF816" s="90"/>
      <c r="ABG816" s="90"/>
      <c r="ABH816" s="90"/>
      <c r="ABI816" s="90"/>
      <c r="ABJ816" s="90"/>
      <c r="ABK816" s="90"/>
      <c r="ABL816" s="90"/>
      <c r="ABM816" s="90"/>
      <c r="ABN816" s="90"/>
      <c r="ABO816" s="90"/>
      <c r="ABP816" s="90"/>
      <c r="ABQ816" s="90"/>
      <c r="ABR816" s="90"/>
      <c r="ABS816" s="90"/>
      <c r="ABT816" s="90"/>
      <c r="ABU816" s="90"/>
      <c r="ABV816" s="90"/>
      <c r="ABW816" s="90"/>
      <c r="ABX816" s="90"/>
      <c r="ABY816" s="90"/>
      <c r="ABZ816" s="90"/>
      <c r="ACA816" s="90"/>
      <c r="ACB816" s="90"/>
      <c r="ACC816" s="90"/>
      <c r="ACD816" s="90"/>
      <c r="ACE816" s="90"/>
      <c r="ACF816" s="90"/>
      <c r="ACG816" s="90"/>
      <c r="ACH816" s="90"/>
      <c r="ACI816" s="90"/>
      <c r="ACJ816" s="90"/>
      <c r="ACK816" s="90"/>
      <c r="ACL816" s="90"/>
      <c r="ACM816" s="90"/>
      <c r="ACN816" s="90"/>
      <c r="ACO816" s="90"/>
      <c r="ACP816" s="90"/>
      <c r="ACQ816" s="90"/>
      <c r="ACR816" s="90"/>
      <c r="ACS816" s="90"/>
      <c r="ACT816" s="90"/>
      <c r="ACU816" s="90"/>
      <c r="ACV816" s="90"/>
      <c r="ACW816" s="90"/>
      <c r="ACX816" s="90"/>
      <c r="ACY816" s="90"/>
      <c r="ACZ816" s="90"/>
      <c r="ADA816" s="90"/>
      <c r="ADB816" s="90"/>
      <c r="ADC816" s="90"/>
      <c r="ADD816" s="90"/>
      <c r="ADE816" s="90"/>
      <c r="ADF816" s="90"/>
      <c r="ADG816" s="90"/>
      <c r="ADH816" s="90"/>
      <c r="ADI816" s="90"/>
      <c r="ADJ816" s="90"/>
      <c r="ADK816" s="90"/>
      <c r="ADL816" s="90"/>
      <c r="ADM816" s="90"/>
      <c r="ADN816" s="90"/>
      <c r="ADO816" s="90"/>
      <c r="ADP816" s="90"/>
      <c r="ADQ816" s="90"/>
      <c r="ADR816" s="90"/>
      <c r="ADS816" s="90"/>
      <c r="ADT816" s="90"/>
      <c r="ADU816" s="90"/>
      <c r="ADV816" s="90"/>
      <c r="ADW816" s="90"/>
      <c r="ADX816" s="90"/>
      <c r="ADY816" s="90"/>
      <c r="ADZ816" s="90"/>
      <c r="AEA816" s="90"/>
      <c r="AEB816" s="90"/>
      <c r="AEC816" s="90"/>
      <c r="AED816" s="90"/>
      <c r="AEE816" s="90"/>
      <c r="AEF816" s="90"/>
      <c r="AEG816" s="90"/>
      <c r="AEH816" s="90"/>
      <c r="AEI816" s="90"/>
      <c r="AEJ816" s="90"/>
      <c r="AEK816" s="90"/>
      <c r="AEL816" s="90"/>
      <c r="AEM816" s="90"/>
      <c r="AEN816" s="90"/>
      <c r="AEO816" s="90"/>
      <c r="AEP816" s="90"/>
      <c r="AEQ816" s="90"/>
      <c r="AER816" s="90"/>
      <c r="AES816" s="90"/>
      <c r="AET816" s="90"/>
      <c r="AEU816" s="90"/>
      <c r="AEV816" s="90"/>
      <c r="AEW816" s="90"/>
      <c r="AEX816" s="90"/>
      <c r="AEY816" s="90"/>
      <c r="AEZ816" s="90"/>
      <c r="AFA816" s="90"/>
      <c r="AFB816" s="90"/>
      <c r="AFC816" s="90"/>
      <c r="AFD816" s="90"/>
      <c r="AFE816" s="90"/>
      <c r="AFF816" s="90"/>
      <c r="AFG816" s="90"/>
      <c r="AFH816" s="90"/>
      <c r="AFI816" s="90"/>
      <c r="AFJ816" s="90"/>
      <c r="AFK816" s="90"/>
      <c r="AFL816" s="90"/>
      <c r="AFM816" s="90"/>
      <c r="AFN816" s="90"/>
      <c r="AFO816" s="90"/>
      <c r="AFP816" s="90"/>
      <c r="AFQ816" s="90"/>
      <c r="AFR816" s="90"/>
      <c r="AFS816" s="90"/>
      <c r="AFT816" s="90"/>
      <c r="AFU816" s="90"/>
      <c r="AFV816" s="90"/>
      <c r="AFW816" s="90"/>
      <c r="AFX816" s="90"/>
      <c r="AFY816" s="90"/>
      <c r="AFZ816" s="90"/>
      <c r="AGA816" s="90"/>
      <c r="AGB816" s="90"/>
      <c r="AGC816" s="90"/>
      <c r="AGD816" s="90"/>
      <c r="AGE816" s="90"/>
      <c r="AGF816" s="90"/>
      <c r="AGG816" s="90"/>
      <c r="AGH816" s="90"/>
      <c r="AGI816" s="90"/>
      <c r="AGJ816" s="90"/>
      <c r="AGK816" s="90"/>
      <c r="AGL816" s="90"/>
      <c r="AGM816" s="90"/>
      <c r="AGN816" s="90"/>
      <c r="AGO816" s="90"/>
      <c r="AGP816" s="90"/>
      <c r="AGQ816" s="90"/>
      <c r="AGR816" s="90"/>
      <c r="AGS816" s="90"/>
      <c r="AGT816" s="90"/>
      <c r="AGU816" s="90"/>
      <c r="AGV816" s="90"/>
      <c r="AGW816" s="90"/>
      <c r="AGX816" s="90"/>
      <c r="AGY816" s="90"/>
      <c r="AGZ816" s="90"/>
      <c r="AHA816" s="90"/>
      <c r="AHB816" s="90"/>
      <c r="AHC816" s="90"/>
      <c r="AHD816" s="90"/>
      <c r="AHE816" s="90"/>
      <c r="AHF816" s="90"/>
      <c r="AHG816" s="90"/>
      <c r="AHH816" s="90"/>
      <c r="AHI816" s="90"/>
      <c r="AHJ816" s="90"/>
      <c r="AHK816" s="90"/>
      <c r="AHL816" s="90"/>
      <c r="AHM816" s="90"/>
      <c r="AHN816" s="90"/>
      <c r="AHO816" s="90"/>
      <c r="AHP816" s="90"/>
      <c r="AHQ816" s="90"/>
      <c r="AHR816" s="90"/>
      <c r="AHS816" s="90"/>
      <c r="AHT816" s="90"/>
      <c r="AHU816" s="90"/>
      <c r="AHV816" s="90"/>
      <c r="AHW816" s="90"/>
      <c r="AHX816" s="90"/>
      <c r="AHY816" s="90"/>
      <c r="AHZ816" s="90"/>
      <c r="AIA816" s="90"/>
      <c r="AIB816" s="90"/>
      <c r="AIC816" s="90"/>
      <c r="AID816" s="90"/>
      <c r="AIE816" s="90"/>
      <c r="AIF816" s="90"/>
      <c r="AIG816" s="90"/>
      <c r="AIH816" s="90"/>
      <c r="AII816" s="90"/>
      <c r="AIJ816" s="90"/>
      <c r="AIK816" s="90"/>
      <c r="AIL816" s="90"/>
      <c r="AIM816" s="90"/>
      <c r="AIN816" s="90"/>
      <c r="AIO816" s="90"/>
      <c r="AIP816" s="90"/>
      <c r="AIQ816" s="90"/>
      <c r="AIR816" s="90"/>
      <c r="AIS816" s="90"/>
      <c r="AIT816" s="90"/>
      <c r="AIU816" s="90"/>
      <c r="AIV816" s="90"/>
      <c r="AIW816" s="90"/>
      <c r="AIX816" s="90"/>
      <c r="AIY816" s="90"/>
      <c r="AIZ816" s="90"/>
      <c r="AJA816" s="90"/>
      <c r="AJB816" s="90"/>
      <c r="AJC816" s="90"/>
      <c r="AJD816" s="90"/>
      <c r="AJE816" s="90"/>
      <c r="AJF816" s="90"/>
      <c r="AJG816" s="90"/>
      <c r="AJH816" s="90"/>
      <c r="AJI816" s="90"/>
      <c r="AJJ816" s="90"/>
      <c r="AJK816" s="90"/>
      <c r="AJL816" s="90"/>
      <c r="AJM816" s="90"/>
      <c r="AJN816" s="90"/>
      <c r="AJO816" s="90"/>
      <c r="AJP816" s="90"/>
      <c r="AJQ816" s="90"/>
      <c r="AJR816" s="90"/>
      <c r="AJS816" s="90"/>
      <c r="AJT816" s="90"/>
      <c r="AJU816" s="90"/>
      <c r="AJV816" s="90"/>
      <c r="AJW816" s="90"/>
      <c r="AJX816" s="90"/>
      <c r="AJY816" s="90"/>
      <c r="AJZ816" s="90"/>
      <c r="AKA816" s="90"/>
      <c r="AKB816" s="90"/>
      <c r="AKC816" s="90"/>
      <c r="AKD816" s="90"/>
      <c r="AKE816" s="90"/>
      <c r="AKF816" s="90"/>
      <c r="AKG816" s="90"/>
      <c r="AKH816" s="90"/>
      <c r="AKI816" s="90"/>
      <c r="AKJ816" s="90"/>
      <c r="AKK816" s="90"/>
      <c r="AKL816" s="90"/>
      <c r="AKM816" s="90"/>
      <c r="AKN816" s="90"/>
      <c r="AKO816" s="90"/>
      <c r="AKP816" s="90"/>
      <c r="AKQ816" s="90"/>
      <c r="AKR816" s="90"/>
      <c r="AKS816" s="90"/>
      <c r="AKT816" s="90"/>
      <c r="AKU816" s="90"/>
      <c r="AKV816" s="90"/>
      <c r="AKW816" s="90"/>
      <c r="AKX816" s="90"/>
      <c r="AKY816" s="90"/>
      <c r="AKZ816" s="90"/>
      <c r="ALA816" s="90"/>
      <c r="ALB816" s="90"/>
      <c r="ALC816" s="90"/>
      <c r="ALD816" s="90"/>
      <c r="ALE816" s="90"/>
      <c r="ALF816" s="90"/>
      <c r="ALG816" s="90"/>
      <c r="ALH816" s="90"/>
      <c r="ALI816" s="90"/>
      <c r="ALJ816" s="90"/>
      <c r="ALK816" s="90"/>
      <c r="ALL816" s="90"/>
      <c r="ALM816" s="90"/>
      <c r="ALN816" s="90"/>
      <c r="ALO816" s="90"/>
      <c r="ALP816" s="90"/>
      <c r="ALQ816" s="90"/>
      <c r="ALR816" s="90"/>
      <c r="ALS816" s="90"/>
      <c r="ALT816" s="90"/>
      <c r="ALU816" s="90"/>
      <c r="ALV816" s="90"/>
      <c r="ALW816" s="90"/>
      <c r="ALX816" s="90"/>
      <c r="ALY816" s="90"/>
      <c r="ALZ816" s="90"/>
      <c r="AMA816" s="90"/>
      <c r="AMB816" s="90"/>
      <c r="AMC816" s="90"/>
      <c r="AMD816" s="90"/>
      <c r="AME816" s="90"/>
      <c r="AMF816" s="90"/>
      <c r="AMG816" s="90"/>
      <c r="AMH816" s="90"/>
    </row>
    <row r="817" spans="1:1022" ht="74.099999999999994" customHeight="1">
      <c r="A817" s="536"/>
      <c r="B817" s="530"/>
      <c r="C817" s="367"/>
      <c r="D817" s="530"/>
      <c r="E817" s="530"/>
      <c r="F817" s="427"/>
      <c r="G817" s="530"/>
      <c r="H817" s="537"/>
      <c r="I817" s="538"/>
      <c r="J817" s="210" t="s">
        <v>735</v>
      </c>
      <c r="K817" s="213"/>
      <c r="L817" s="538"/>
      <c r="M817" s="538"/>
      <c r="N817" s="540"/>
      <c r="O817" s="369"/>
      <c r="P817" s="391"/>
      <c r="Q817" s="385"/>
      <c r="R817" s="393"/>
      <c r="S817" s="394"/>
      <c r="T817" s="385"/>
      <c r="U817" s="386"/>
      <c r="V817" s="216" t="s">
        <v>112</v>
      </c>
      <c r="W817" s="116"/>
      <c r="X817" s="117"/>
      <c r="Y817" s="117"/>
      <c r="Z817" s="116"/>
      <c r="AA817" s="143" t="str">
        <f t="shared" ref="AA817:AA880" si="1118">IF(OR(AB817="Preventivo",AB817="Detectivo"),"Probabilidad",IF(AB817="Correctivo","Impacto",""))</f>
        <v/>
      </c>
      <c r="AB817" s="121"/>
      <c r="AC817" s="121"/>
      <c r="AD817" s="122" t="str">
        <f t="shared" si="1111"/>
        <v/>
      </c>
      <c r="AE817" s="121"/>
      <c r="AF817" s="121"/>
      <c r="AG817" s="121"/>
      <c r="AH817" s="123" t="str">
        <f>IFERROR(IF(AND(AA816="Probabilidad",AA817="Probabilidad"),(AI816-(+AI816*AD817)),IF(AND(AA817="Probabilidad",AA816="Impacto"),(AI816-(+AI816*AD817)),IF(AA817="Impacto",AI816,""))),"")</f>
        <v/>
      </c>
      <c r="AI817" s="122" t="str">
        <f t="shared" si="1112"/>
        <v/>
      </c>
      <c r="AJ817" s="387"/>
      <c r="AK817" s="542"/>
      <c r="AL817" s="214" t="str">
        <f t="shared" si="1081"/>
        <v/>
      </c>
      <c r="AM817" s="543"/>
      <c r="AN817" s="544"/>
      <c r="AO817" s="541"/>
      <c r="AP817" s="367"/>
      <c r="AQ817" s="217" t="s">
        <v>118</v>
      </c>
      <c r="AR817" s="119"/>
      <c r="AS817" s="135"/>
      <c r="AT817" s="218"/>
      <c r="AU817" s="219"/>
      <c r="AV817" s="371"/>
      <c r="AW817" s="216" t="s">
        <v>112</v>
      </c>
      <c r="AX817" s="128"/>
      <c r="AY817" s="129"/>
      <c r="AZ817" s="130"/>
      <c r="BA817" s="217" t="s">
        <v>118</v>
      </c>
      <c r="BB817" s="128"/>
      <c r="BC817" s="128"/>
      <c r="BD817" s="128"/>
      <c r="BE817" s="373"/>
      <c r="BF817" s="374"/>
      <c r="BG817" s="374"/>
      <c r="BH817" s="131"/>
    </row>
    <row r="818" spans="1:1022" ht="45" customHeight="1">
      <c r="A818" s="536"/>
      <c r="B818" s="530"/>
      <c r="C818" s="367"/>
      <c r="D818" s="530"/>
      <c r="E818" s="530"/>
      <c r="F818" s="427"/>
      <c r="G818" s="530"/>
      <c r="H818" s="537"/>
      <c r="I818" s="538"/>
      <c r="J818" s="210" t="s">
        <v>741</v>
      </c>
      <c r="K818" s="213"/>
      <c r="L818" s="538"/>
      <c r="M818" s="538"/>
      <c r="N818" s="540"/>
      <c r="O818" s="369"/>
      <c r="P818" s="391"/>
      <c r="Q818" s="385"/>
      <c r="R818" s="393"/>
      <c r="S818" s="394"/>
      <c r="T818" s="385"/>
      <c r="U818" s="386"/>
      <c r="V818" s="216" t="s">
        <v>124</v>
      </c>
      <c r="W818" s="116"/>
      <c r="X818" s="117"/>
      <c r="Y818" s="117"/>
      <c r="Z818" s="116"/>
      <c r="AA818" s="143" t="str">
        <f t="shared" si="1118"/>
        <v/>
      </c>
      <c r="AB818" s="121"/>
      <c r="AC818" s="121"/>
      <c r="AD818" s="122" t="str">
        <f t="shared" si="1111"/>
        <v/>
      </c>
      <c r="AE818" s="121"/>
      <c r="AF818" s="121"/>
      <c r="AG818" s="121"/>
      <c r="AH818" s="123" t="str">
        <f t="shared" ref="AH818:AH822" si="1119">IFERROR(IF(AND(AA817="Probabilidad",AA818="Probabilidad"),(AI817-(+AI817*AD818)),IF(AND(AA818="Probabilidad",AA817="Impacto"),(AI817-(+AI817*AD818)),IF(AA818="Impacto",AI817,""))),"")</f>
        <v/>
      </c>
      <c r="AI818" s="122" t="str">
        <f t="shared" si="1112"/>
        <v/>
      </c>
      <c r="AJ818" s="387"/>
      <c r="AK818" s="542"/>
      <c r="AL818" s="214" t="str">
        <f t="shared" si="1081"/>
        <v/>
      </c>
      <c r="AM818" s="543"/>
      <c r="AN818" s="544"/>
      <c r="AO818" s="541"/>
      <c r="AP818" s="367"/>
      <c r="AQ818" s="217" t="s">
        <v>128</v>
      </c>
      <c r="AR818" s="119"/>
      <c r="AS818" s="135"/>
      <c r="AT818" s="218"/>
      <c r="AU818" s="219"/>
      <c r="AV818" s="371"/>
      <c r="AW818" s="216" t="s">
        <v>124</v>
      </c>
      <c r="AX818" s="128"/>
      <c r="AY818" s="129"/>
      <c r="AZ818" s="130"/>
      <c r="BA818" s="217" t="s">
        <v>128</v>
      </c>
      <c r="BB818" s="128"/>
      <c r="BC818" s="128"/>
      <c r="BD818" s="128"/>
      <c r="BE818" s="373"/>
      <c r="BF818" s="374"/>
      <c r="BG818" s="374"/>
      <c r="BH818" s="131"/>
    </row>
    <row r="819" spans="1:1022" ht="30" customHeight="1">
      <c r="A819" s="536"/>
      <c r="B819" s="530"/>
      <c r="C819" s="367"/>
      <c r="D819" s="530"/>
      <c r="E819" s="530"/>
      <c r="F819" s="427"/>
      <c r="G819" s="530"/>
      <c r="H819" s="537"/>
      <c r="I819" s="538"/>
      <c r="J819" s="210" t="s">
        <v>749</v>
      </c>
      <c r="K819" s="213"/>
      <c r="L819" s="538"/>
      <c r="M819" s="538"/>
      <c r="N819" s="540"/>
      <c r="O819" s="369"/>
      <c r="P819" s="391"/>
      <c r="Q819" s="385"/>
      <c r="R819" s="393"/>
      <c r="S819" s="394"/>
      <c r="T819" s="385"/>
      <c r="U819" s="386"/>
      <c r="V819" s="216" t="s">
        <v>131</v>
      </c>
      <c r="W819" s="116"/>
      <c r="X819" s="117"/>
      <c r="Y819" s="117"/>
      <c r="Z819" s="116"/>
      <c r="AA819" s="143" t="str">
        <f t="shared" si="1118"/>
        <v/>
      </c>
      <c r="AB819" s="121"/>
      <c r="AC819" s="121"/>
      <c r="AD819" s="122" t="str">
        <f t="shared" si="1111"/>
        <v/>
      </c>
      <c r="AE819" s="121"/>
      <c r="AF819" s="121"/>
      <c r="AG819" s="121"/>
      <c r="AH819" s="123" t="str">
        <f t="shared" si="1119"/>
        <v/>
      </c>
      <c r="AI819" s="122" t="str">
        <f t="shared" si="1112"/>
        <v/>
      </c>
      <c r="AJ819" s="387"/>
      <c r="AK819" s="542"/>
      <c r="AL819" s="214" t="str">
        <f t="shared" si="1081"/>
        <v/>
      </c>
      <c r="AM819" s="543"/>
      <c r="AN819" s="544"/>
      <c r="AO819" s="541"/>
      <c r="AP819" s="367"/>
      <c r="AQ819" s="217" t="s">
        <v>136</v>
      </c>
      <c r="AR819" s="119"/>
      <c r="AS819" s="135"/>
      <c r="AT819" s="218"/>
      <c r="AU819" s="219"/>
      <c r="AV819" s="371"/>
      <c r="AW819" s="216" t="s">
        <v>131</v>
      </c>
      <c r="AX819" s="128"/>
      <c r="AY819" s="129"/>
      <c r="AZ819" s="130"/>
      <c r="BA819" s="217" t="s">
        <v>136</v>
      </c>
      <c r="BB819" s="128"/>
      <c r="BC819" s="128"/>
      <c r="BD819" s="128"/>
      <c r="BE819" s="373"/>
      <c r="BF819" s="374"/>
      <c r="BG819" s="374"/>
      <c r="BH819" s="131"/>
    </row>
    <row r="820" spans="1:1022" ht="18.95" customHeight="1">
      <c r="A820" s="536"/>
      <c r="B820" s="530"/>
      <c r="C820" s="367"/>
      <c r="D820" s="530"/>
      <c r="E820" s="530"/>
      <c r="F820" s="427"/>
      <c r="G820" s="530"/>
      <c r="H820" s="537"/>
      <c r="I820" s="538"/>
      <c r="J820" s="210" t="s">
        <v>756</v>
      </c>
      <c r="K820" s="213"/>
      <c r="L820" s="538"/>
      <c r="M820" s="538"/>
      <c r="N820" s="540"/>
      <c r="O820" s="369"/>
      <c r="P820" s="391"/>
      <c r="Q820" s="385"/>
      <c r="R820" s="393"/>
      <c r="S820" s="394"/>
      <c r="T820" s="385"/>
      <c r="U820" s="386"/>
      <c r="V820" s="216" t="s">
        <v>139</v>
      </c>
      <c r="W820" s="116"/>
      <c r="X820" s="117"/>
      <c r="Y820" s="117"/>
      <c r="Z820" s="116"/>
      <c r="AA820" s="143" t="str">
        <f t="shared" si="1118"/>
        <v/>
      </c>
      <c r="AB820" s="121"/>
      <c r="AC820" s="121"/>
      <c r="AD820" s="122" t="str">
        <f t="shared" si="1111"/>
        <v/>
      </c>
      <c r="AE820" s="121"/>
      <c r="AF820" s="121"/>
      <c r="AG820" s="121"/>
      <c r="AH820" s="123" t="str">
        <f t="shared" si="1119"/>
        <v/>
      </c>
      <c r="AI820" s="122" t="str">
        <f t="shared" si="1112"/>
        <v/>
      </c>
      <c r="AJ820" s="387"/>
      <c r="AK820" s="542"/>
      <c r="AL820" s="214" t="str">
        <f t="shared" si="1081"/>
        <v/>
      </c>
      <c r="AM820" s="543"/>
      <c r="AN820" s="544"/>
      <c r="AO820" s="541"/>
      <c r="AP820" s="367"/>
      <c r="AQ820" s="217" t="s">
        <v>145</v>
      </c>
      <c r="AR820" s="119"/>
      <c r="AS820" s="135"/>
      <c r="AT820" s="218"/>
      <c r="AU820" s="219"/>
      <c r="AV820" s="371"/>
      <c r="AW820" s="216" t="s">
        <v>139</v>
      </c>
      <c r="AX820" s="128"/>
      <c r="AY820" s="129"/>
      <c r="AZ820" s="130"/>
      <c r="BA820" s="217" t="s">
        <v>145</v>
      </c>
      <c r="BB820" s="128"/>
      <c r="BC820" s="128"/>
      <c r="BD820" s="128"/>
      <c r="BE820" s="373"/>
      <c r="BF820" s="374"/>
      <c r="BG820" s="374"/>
      <c r="BH820" s="131"/>
    </row>
    <row r="821" spans="1:1022" ht="18.95" customHeight="1">
      <c r="A821" s="536"/>
      <c r="B821" s="530"/>
      <c r="C821" s="367"/>
      <c r="D821" s="530"/>
      <c r="E821" s="530"/>
      <c r="F821" s="427"/>
      <c r="G821" s="530"/>
      <c r="H821" s="537"/>
      <c r="I821" s="538"/>
      <c r="J821" s="210" t="s">
        <v>757</v>
      </c>
      <c r="K821" s="213"/>
      <c r="L821" s="538"/>
      <c r="M821" s="538"/>
      <c r="N821" s="540"/>
      <c r="O821" s="369"/>
      <c r="P821" s="391"/>
      <c r="Q821" s="385"/>
      <c r="R821" s="393"/>
      <c r="S821" s="394"/>
      <c r="T821" s="385"/>
      <c r="U821" s="386"/>
      <c r="V821" s="216" t="s">
        <v>150</v>
      </c>
      <c r="W821" s="116"/>
      <c r="X821" s="117"/>
      <c r="Y821" s="117"/>
      <c r="Z821" s="116"/>
      <c r="AA821" s="143" t="str">
        <f t="shared" si="1118"/>
        <v/>
      </c>
      <c r="AB821" s="121"/>
      <c r="AC821" s="121"/>
      <c r="AD821" s="122" t="str">
        <f t="shared" si="1111"/>
        <v/>
      </c>
      <c r="AE821" s="121"/>
      <c r="AF821" s="121"/>
      <c r="AG821" s="121"/>
      <c r="AH821" s="123" t="str">
        <f t="shared" si="1119"/>
        <v/>
      </c>
      <c r="AI821" s="122" t="str">
        <f t="shared" si="1112"/>
        <v/>
      </c>
      <c r="AJ821" s="387"/>
      <c r="AK821" s="542"/>
      <c r="AL821" s="214" t="str">
        <f t="shared" si="1081"/>
        <v/>
      </c>
      <c r="AM821" s="543"/>
      <c r="AN821" s="544"/>
      <c r="AO821" s="541"/>
      <c r="AP821" s="367"/>
      <c r="AQ821" s="217" t="s">
        <v>155</v>
      </c>
      <c r="AR821" s="119"/>
      <c r="AS821" s="135"/>
      <c r="AT821" s="218"/>
      <c r="AU821" s="219"/>
      <c r="AV821" s="371"/>
      <c r="AW821" s="216" t="s">
        <v>150</v>
      </c>
      <c r="AX821" s="128"/>
      <c r="AY821" s="129"/>
      <c r="AZ821" s="130"/>
      <c r="BA821" s="217" t="s">
        <v>155</v>
      </c>
      <c r="BB821" s="128"/>
      <c r="BC821" s="128"/>
      <c r="BD821" s="128"/>
      <c r="BE821" s="373"/>
      <c r="BF821" s="374"/>
      <c r="BG821" s="374"/>
      <c r="BH821" s="131"/>
    </row>
    <row r="822" spans="1:1022" ht="23.1" customHeight="1">
      <c r="A822" s="536"/>
      <c r="B822" s="530"/>
      <c r="C822" s="367"/>
      <c r="D822" s="530"/>
      <c r="E822" s="530"/>
      <c r="F822" s="427"/>
      <c r="G822" s="530"/>
      <c r="H822" s="537"/>
      <c r="I822" s="538"/>
      <c r="J822" s="210" t="s">
        <v>758</v>
      </c>
      <c r="K822" s="213"/>
      <c r="L822" s="538"/>
      <c r="M822" s="538"/>
      <c r="N822" s="540"/>
      <c r="O822" s="369"/>
      <c r="P822" s="392"/>
      <c r="Q822" s="385"/>
      <c r="R822" s="393"/>
      <c r="S822" s="394"/>
      <c r="T822" s="385"/>
      <c r="U822" s="386"/>
      <c r="V822" s="216" t="s">
        <v>161</v>
      </c>
      <c r="W822" s="116"/>
      <c r="X822" s="117"/>
      <c r="Y822" s="117"/>
      <c r="Z822" s="116"/>
      <c r="AA822" s="143" t="str">
        <f t="shared" si="1118"/>
        <v/>
      </c>
      <c r="AB822" s="121"/>
      <c r="AC822" s="121"/>
      <c r="AD822" s="122" t="str">
        <f t="shared" si="1111"/>
        <v/>
      </c>
      <c r="AE822" s="121"/>
      <c r="AF822" s="121"/>
      <c r="AG822" s="121"/>
      <c r="AH822" s="123" t="str">
        <f t="shared" si="1119"/>
        <v/>
      </c>
      <c r="AI822" s="122" t="str">
        <f t="shared" si="1112"/>
        <v/>
      </c>
      <c r="AJ822" s="387"/>
      <c r="AK822" s="542"/>
      <c r="AL822" s="214" t="str">
        <f t="shared" si="1081"/>
        <v/>
      </c>
      <c r="AM822" s="543"/>
      <c r="AN822" s="544"/>
      <c r="AO822" s="541"/>
      <c r="AP822" s="367"/>
      <c r="AQ822" s="217" t="s">
        <v>162</v>
      </c>
      <c r="AR822" s="119"/>
      <c r="AS822" s="135"/>
      <c r="AT822" s="218"/>
      <c r="AU822" s="219"/>
      <c r="AV822" s="372"/>
      <c r="AW822" s="216" t="s">
        <v>161</v>
      </c>
      <c r="AX822" s="128"/>
      <c r="AY822" s="129"/>
      <c r="AZ822" s="130"/>
      <c r="BA822" s="217" t="s">
        <v>162</v>
      </c>
      <c r="BB822" s="128"/>
      <c r="BC822" s="128"/>
      <c r="BD822" s="128"/>
      <c r="BE822" s="373"/>
      <c r="BF822" s="374"/>
      <c r="BG822" s="374"/>
      <c r="BH822" s="131"/>
    </row>
    <row r="823" spans="1:1022" s="144" customFormat="1" ht="69.95" customHeight="1">
      <c r="A823" s="536"/>
      <c r="B823" s="530"/>
      <c r="C823" s="367"/>
      <c r="D823" s="530"/>
      <c r="E823" s="530"/>
      <c r="F823" s="427"/>
      <c r="G823" s="530"/>
      <c r="H823" s="537" t="str">
        <f>IF(B823="Seguridad_Información","Posibilidad de "&amp;C823&amp;"con "&amp;M823&amp;" "&amp;"por"&amp;" "&amp;I823&amp;" "&amp;"debido a"&amp;" "&amp;L823,"Posibilidad de"&amp;" "&amp;M823&amp;" "&amp;"por"&amp;" "&amp;I823&amp;" debido a"&amp;" "&amp;L823)</f>
        <v xml:space="preserve">Posibilidad de  por  debido a </v>
      </c>
      <c r="I823" s="538"/>
      <c r="J823" s="210" t="s">
        <v>717</v>
      </c>
      <c r="K823" s="213"/>
      <c r="L823" s="538"/>
      <c r="M823" s="538"/>
      <c r="N823" s="540"/>
      <c r="O823" s="369"/>
      <c r="P823" s="390" t="str">
        <f>IF(OR($O823=[3]Tabla_Probabilidad!$D$30,$O823=[3]Tabla_Probabilidad!$D$32,$O823=[3]Tabla_Probabilidad!$J$32),"Muy Baja",IF(OR($O823=[3]Tabla_Probabilidad!$E$30,$O823=[3]Tabla_Probabilidad!$E$32,$O823=[3]Tabla_Probabilidad!$K$32),"Baja",IF(OR($O823=[3]Tabla_Probabilidad!$F$30,$O823=[3]Tabla_Probabilidad!$F$32,$O823=[3]Tabla_Probabilidad!$L$32),"Media",IF(OR($O823=[3]Tabla_Probabilidad!$G$30,$O823=[3]Tabla_Probabilidad!$G$32,$O823=[3]Tabla_Probabilidad!$M$32),"Alta",IF(OR($O823=[3]Tabla_Probabilidad!$H$30,$O823=[3]Tabla_Probabilidad!$H$32,$O823=[3]Tabla_Probabilidad!$N$32),"Muy Alta","")))))</f>
        <v/>
      </c>
      <c r="Q823" s="385" t="str">
        <f t="shared" ref="Q823" si="1120">IF(P823="","",IF(P823="Muy Baja",0.2,IF(P823="Baja",0.4,IF(P823="Media",0.6,IF(P823="Alta",0.8,IF(P823="Muy Alta",1,))))))</f>
        <v/>
      </c>
      <c r="R823" s="393"/>
      <c r="S823" s="394" t="str">
        <f>IF(OR($R823=[3]Tabla_Impacto!$D$24,$R823=[3]Tabla_Impacto!$D$27,$R823=[3]Tabla_Impacto!$J$24,$R823=[3]Tabla_Impacto!$P$26,$R823=[3]Tabla_Impacto!$V$26,$R823=[3]Tabla_Impacto!$AB$26),"Leve",IF(OR($R823=[3]Tabla_Impacto!$E$24,$R823=[3]Tabla_Impacto!$E$27,$R823=[3]Tabla_Impacto!$K$24,$R823=[3]Tabla_Impacto!$Q$26,$R823=[3]Tabla_Impacto!$W$26,$R823=[3]Tabla_Impacto!$AC$26),"Menor",IF(OR($R823=[3]Tabla_Impacto!$F$24,$R823=[3]Tabla_Impacto!$F$27,$R823=[3]Tabla_Impacto!$L$24,$R823=[3]Tabla_Impacto!$R$26,$R823=[3]Tabla_Impacto!$X$26,$R823=[3]Tabla_Impacto!$AD$26),"Moderado",IF(OR($R823=[3]Tabla_Impacto!$G$24,$R823=[3]Tabla_Impacto!$G$27,$R823=[3]Tabla_Impacto!$M$24,$R823=[3]Tabla_Impacto!$S$26,$R823=[3]Tabla_Impacto!$Y$26,$R823=[3]Tabla_Impacto!$AE$26),"Mayor",IF(OR($R823=[3]Tabla_Impacto!$H$24,$R823=[3]Tabla_Impacto!$H$27,$R823=[3]Tabla_Impacto!$N$24,$R823=[3]Tabla_Impacto!$T$26,$R823=[3]Tabla_Impacto!$Z$26,$R823=[3]Tabla_Impacto!$AF$26),"Catastrófico","")))))</f>
        <v/>
      </c>
      <c r="T823" s="385" t="str">
        <f t="shared" ref="T823" si="1121">IF(S823="","",IF(S823="Leve",0.2,IF(S823="Menor",0.4,IF(S823="Moderado",0.6,IF(S823="Mayor",0.8,IF(S823="Catastrófico",1,))))))</f>
        <v/>
      </c>
      <c r="U823" s="403" t="str">
        <f t="shared" ref="U823" si="1122">IF(OR(AND(P823="Muy Baja",S823="Leve"),AND(P823="Muy Baja",S823="Menor"),AND(P823="Baja",S823="Leve")),"Bajo",IF(OR(AND(P823="Muy baja",S823="Moderado"),AND(P823="Baja",S823="Menor"),AND(P823="Baja",S823="Moderado"),AND(P823="Media",S823="Leve"),AND(P823="Media",S823="Menor"),AND(P823="Media",S823="Moderado"),AND(P823="Alta",S823="Leve"),AND(P823="Alta",S823="Menor")),"Moderado",IF(OR(AND(P823="Muy Baja",S823="Mayor"),AND(P823="Baja",S823="Mayor"),AND(P823="Media",S823="Mayor"),AND(P823="Alta",S823="Moderado"),AND(P823="Alta",S823="Mayor"),AND(P823="Muy Alta",S823="Leve"),AND(P823="Muy Alta",S823="Menor"),AND(P823="Muy Alta",S823="Moderado"),AND(P823="Muy Alta",S823="Mayor")),"Alto",IF(OR(AND(P823="Muy Baja",S823="Catastrófico"),AND(P823="Baja",S823="Catastrófico"),AND(P823="Media",S823="Catastrófico"),AND(P823="Alta",S823="Catastrófico"),AND(P823="Muy Alta",S823="Catastrófico")),"Extremo",""))))</f>
        <v/>
      </c>
      <c r="V823" s="216" t="s">
        <v>91</v>
      </c>
      <c r="W823" s="116"/>
      <c r="X823" s="117"/>
      <c r="Y823" s="117"/>
      <c r="Z823" s="116"/>
      <c r="AA823" s="143" t="str">
        <f t="shared" si="1118"/>
        <v/>
      </c>
      <c r="AB823" s="121"/>
      <c r="AC823" s="121"/>
      <c r="AD823" s="122" t="str">
        <f t="shared" si="1111"/>
        <v/>
      </c>
      <c r="AE823" s="121"/>
      <c r="AF823" s="121"/>
      <c r="AG823" s="121"/>
      <c r="AH823" s="123" t="str">
        <f>IFERROR(IF(AA823="Probabilidad",(Q823-(+Q823*AD823)),IF(AA823="Impacto",Q823,"")),"")</f>
        <v/>
      </c>
      <c r="AI823" s="122" t="str">
        <f t="shared" si="1112"/>
        <v/>
      </c>
      <c r="AJ823" s="387" t="str">
        <f t="shared" ref="AJ823" si="1123">IFERROR(IF(AK823="","",IF(AK823&lt;=0.2,"Muy Baja",IF(AK823&lt;=0.4,"Baja",IF(AK823&lt;=0.6,"Media",IF(AK823&lt;=0.8,"Alta","Muy Alta"))))),"")</f>
        <v/>
      </c>
      <c r="AK823" s="542" t="str">
        <f t="shared" ref="AK823" si="1124">IFERROR(LOOKUP(MAX(AI823:AI829)+1,(AI823:AI829)),"")</f>
        <v/>
      </c>
      <c r="AL823" s="214" t="str">
        <f>IFERROR(IF(AA823="Impacto",(T823-(+T823*AD823)),IF(AA823="Probabilidad",T823,"")),"")</f>
        <v/>
      </c>
      <c r="AM823" s="543" t="str">
        <f t="shared" ref="AM823" si="1125">IFERROR(IF(AN823="","",IF(AN823&lt;=0.2,"Leve",IF(AN823&lt;=0.4,"Menor",IF(AN823&lt;=0.6,"Moderado",IF(AN823&lt;=0.8,"Mayor","Catastrófico"))))),"")</f>
        <v/>
      </c>
      <c r="AN823" s="544" t="str">
        <f t="shared" ref="AN823" si="1126">IFERROR(LOOKUP(MAX(AL823:AL829)+1,(AL823:AL829)),"")</f>
        <v/>
      </c>
      <c r="AO823" s="541" t="str">
        <f t="shared" ref="AO823" si="1127">IFERROR(IF(OR(AND(AJ823="Muy Baja",AM823="Leve"),AND(AJ823="Muy Baja",AM823="Menor"),AND(AJ823="Baja",AM823="Leve")),"Bajo",IF(OR(AND(AJ823="Muy baja",AM823="Moderado"),AND(AJ823="Baja",AM823="Menor"),AND(AJ823="Baja",AM823="Moderado"),AND(AJ823="Media",AM823="Leve"),AND(AJ823="Media",AM823="Menor"),AND(AJ823="Media",AM823="Moderado"),AND(AJ823="Alta",AM823="Leve"),AND(AJ823="Alta",AM823="Menor")),"Moderado",IF(OR(AND(AJ823="Muy Baja",AM823="Mayor"),AND(AJ823="Baja",AM823="Mayor"),AND(AJ823="Media",AM823="Mayor"),AND(AJ823="Alta",AM823="Moderado"),AND(AJ823="Alta",AM823="Mayor"),AND(AJ823="Muy Alta",AM823="Leve"),AND(AJ823="Muy Alta",AM823="Menor"),AND(AJ823="Muy Alta",AM823="Moderado"),AND(AJ823="Muy Alta",AM823="Mayor")),"Alto",IF(OR(AND(AJ823="Muy Baja",AM823="Catastrófico"),AND(AJ823="Baja",AM823="Catastrófico"),AND(AJ823="Media",AM823="Catastrófico"),AND(AJ823="Alta",AM823="Catastrófico"),AND(AJ823="Muy Alta",AM823="Catastrófico")),"Extremo","")))),"")</f>
        <v/>
      </c>
      <c r="AP823" s="367"/>
      <c r="AQ823" s="217" t="s">
        <v>105</v>
      </c>
      <c r="AR823" s="119"/>
      <c r="AS823" s="135"/>
      <c r="AT823" s="218"/>
      <c r="AU823" s="219"/>
      <c r="AV823" s="370"/>
      <c r="AW823" s="216" t="s">
        <v>91</v>
      </c>
      <c r="AX823" s="128"/>
      <c r="AY823" s="129"/>
      <c r="AZ823" s="130"/>
      <c r="BA823" s="217" t="s">
        <v>105</v>
      </c>
      <c r="BB823" s="128"/>
      <c r="BC823" s="128"/>
      <c r="BD823" s="128"/>
      <c r="BE823" s="373"/>
      <c r="BF823" s="374"/>
      <c r="BG823" s="374"/>
      <c r="BH823" s="131"/>
      <c r="BI823" s="90"/>
      <c r="BJ823" s="90"/>
      <c r="BK823" s="90"/>
      <c r="BL823" s="90"/>
      <c r="BM823" s="90"/>
      <c r="BN823" s="90"/>
      <c r="BO823" s="90"/>
      <c r="BP823" s="90"/>
      <c r="BQ823" s="90"/>
      <c r="BR823" s="90"/>
      <c r="BS823" s="90"/>
      <c r="BT823" s="90"/>
      <c r="BU823" s="90"/>
      <c r="BV823" s="90"/>
      <c r="BW823" s="90"/>
      <c r="BX823" s="90"/>
      <c r="BY823" s="90"/>
      <c r="BZ823" s="90"/>
      <c r="CA823" s="90"/>
      <c r="CB823" s="90"/>
      <c r="CC823" s="90"/>
      <c r="CD823" s="90"/>
      <c r="CE823" s="90"/>
      <c r="CF823" s="90"/>
      <c r="CG823" s="90"/>
      <c r="CH823" s="90"/>
      <c r="CI823" s="90"/>
      <c r="CJ823" s="90"/>
      <c r="CK823" s="90"/>
      <c r="CL823" s="90"/>
      <c r="CM823" s="90"/>
      <c r="CN823" s="90"/>
      <c r="CO823" s="90"/>
      <c r="CP823" s="90"/>
      <c r="CQ823" s="90"/>
      <c r="CR823" s="90"/>
      <c r="CS823" s="90"/>
      <c r="CT823" s="90"/>
      <c r="CU823" s="90"/>
      <c r="CV823" s="90"/>
      <c r="CW823" s="90"/>
      <c r="CX823" s="90"/>
      <c r="CY823" s="90"/>
      <c r="CZ823" s="90"/>
      <c r="DA823" s="90"/>
      <c r="DB823" s="90"/>
      <c r="DC823" s="90"/>
      <c r="DD823" s="90"/>
      <c r="DE823" s="90"/>
      <c r="DF823" s="90"/>
      <c r="DG823" s="90"/>
      <c r="DH823" s="90"/>
      <c r="DI823" s="90"/>
      <c r="DJ823" s="90"/>
      <c r="DK823" s="90"/>
      <c r="DL823" s="90"/>
      <c r="DM823" s="90"/>
      <c r="DN823" s="90"/>
      <c r="DO823" s="90"/>
      <c r="DP823" s="90"/>
      <c r="DQ823" s="90"/>
      <c r="DR823" s="90"/>
      <c r="DS823" s="90"/>
      <c r="DT823" s="90"/>
      <c r="DU823" s="90"/>
      <c r="DV823" s="90"/>
      <c r="DW823" s="90"/>
      <c r="DX823" s="90"/>
      <c r="DY823" s="90"/>
      <c r="DZ823" s="90"/>
      <c r="EA823" s="90"/>
      <c r="EB823" s="90"/>
      <c r="EC823" s="90"/>
      <c r="ED823" s="90"/>
      <c r="EE823" s="90"/>
      <c r="EF823" s="90"/>
      <c r="EG823" s="90"/>
      <c r="EH823" s="90"/>
      <c r="EI823" s="90"/>
      <c r="EJ823" s="90"/>
      <c r="EK823" s="90"/>
      <c r="EL823" s="90"/>
      <c r="EM823" s="90"/>
      <c r="EN823" s="90"/>
      <c r="EO823" s="90"/>
      <c r="EP823" s="90"/>
      <c r="EQ823" s="90"/>
      <c r="ER823" s="90"/>
      <c r="ES823" s="90"/>
      <c r="ET823" s="90"/>
      <c r="EU823" s="90"/>
      <c r="EV823" s="90"/>
      <c r="EW823" s="90"/>
      <c r="EX823" s="90"/>
      <c r="EY823" s="90"/>
      <c r="EZ823" s="90"/>
      <c r="FA823" s="90"/>
      <c r="FB823" s="90"/>
      <c r="FC823" s="90"/>
      <c r="FD823" s="90"/>
      <c r="FE823" s="90"/>
      <c r="FF823" s="90"/>
      <c r="FG823" s="90"/>
      <c r="FH823" s="90"/>
      <c r="FI823" s="90"/>
      <c r="FJ823" s="90"/>
      <c r="FK823" s="90"/>
      <c r="FL823" s="90"/>
      <c r="FM823" s="90"/>
      <c r="FN823" s="90"/>
      <c r="FO823" s="90"/>
      <c r="FP823" s="90"/>
      <c r="FQ823" s="90"/>
      <c r="FR823" s="90"/>
      <c r="FS823" s="90"/>
      <c r="FT823" s="90"/>
      <c r="FU823" s="90"/>
      <c r="FV823" s="90"/>
      <c r="FW823" s="90"/>
      <c r="FX823" s="90"/>
      <c r="FY823" s="90"/>
      <c r="FZ823" s="90"/>
      <c r="GA823" s="90"/>
      <c r="GB823" s="90"/>
      <c r="GC823" s="90"/>
      <c r="GD823" s="90"/>
      <c r="GE823" s="90"/>
      <c r="GF823" s="90"/>
      <c r="GG823" s="90"/>
      <c r="GH823" s="90"/>
      <c r="GI823" s="90"/>
      <c r="GJ823" s="90"/>
      <c r="GK823" s="90"/>
      <c r="GL823" s="90"/>
      <c r="GM823" s="90"/>
      <c r="GN823" s="90"/>
      <c r="GO823" s="90"/>
      <c r="GP823" s="90"/>
      <c r="GQ823" s="90"/>
      <c r="GR823" s="90"/>
      <c r="GS823" s="90"/>
      <c r="GT823" s="90"/>
      <c r="GU823" s="90"/>
      <c r="GV823" s="90"/>
      <c r="GW823" s="90"/>
      <c r="GX823" s="90"/>
      <c r="GY823" s="90"/>
      <c r="GZ823" s="90"/>
      <c r="HA823" s="90"/>
      <c r="HB823" s="90"/>
      <c r="HC823" s="90"/>
      <c r="HD823" s="90"/>
      <c r="HE823" s="90"/>
      <c r="HF823" s="90"/>
      <c r="HG823" s="90"/>
      <c r="HH823" s="90"/>
      <c r="HI823" s="90"/>
      <c r="HJ823" s="90"/>
      <c r="HK823" s="90"/>
      <c r="HL823" s="90"/>
      <c r="HM823" s="90"/>
      <c r="HN823" s="90"/>
      <c r="HO823" s="90"/>
      <c r="HP823" s="90"/>
      <c r="HQ823" s="90"/>
      <c r="HR823" s="90"/>
      <c r="HS823" s="90"/>
      <c r="HT823" s="90"/>
      <c r="HU823" s="90"/>
      <c r="HV823" s="90"/>
      <c r="HW823" s="90"/>
      <c r="HX823" s="90"/>
      <c r="HY823" s="90"/>
      <c r="HZ823" s="90"/>
      <c r="IA823" s="90"/>
      <c r="IB823" s="90"/>
      <c r="IC823" s="90"/>
      <c r="ID823" s="90"/>
      <c r="IE823" s="90"/>
      <c r="IF823" s="90"/>
      <c r="IG823" s="90"/>
      <c r="IH823" s="90"/>
      <c r="II823" s="90"/>
      <c r="IJ823" s="90"/>
      <c r="IK823" s="90"/>
      <c r="IL823" s="90"/>
      <c r="IM823" s="90"/>
      <c r="IN823" s="90"/>
      <c r="IO823" s="90"/>
      <c r="IP823" s="90"/>
      <c r="IQ823" s="90"/>
      <c r="IR823" s="90"/>
      <c r="IS823" s="90"/>
      <c r="IT823" s="90"/>
      <c r="IU823" s="90"/>
      <c r="IV823" s="90"/>
      <c r="IW823" s="90"/>
      <c r="IX823" s="90"/>
      <c r="IY823" s="90"/>
      <c r="IZ823" s="90"/>
      <c r="JA823" s="90"/>
      <c r="JB823" s="90"/>
      <c r="JC823" s="90"/>
      <c r="JD823" s="90"/>
      <c r="JE823" s="90"/>
      <c r="JF823" s="90"/>
      <c r="JG823" s="90"/>
      <c r="JH823" s="90"/>
      <c r="JI823" s="90"/>
      <c r="JJ823" s="90"/>
      <c r="JK823" s="90"/>
      <c r="JL823" s="90"/>
      <c r="JM823" s="90"/>
      <c r="JN823" s="90"/>
      <c r="JO823" s="90"/>
      <c r="JP823" s="90"/>
      <c r="JQ823" s="90"/>
      <c r="JR823" s="90"/>
      <c r="JS823" s="90"/>
      <c r="JT823" s="90"/>
      <c r="JU823" s="90"/>
      <c r="JV823" s="90"/>
      <c r="JW823" s="90"/>
      <c r="JX823" s="90"/>
      <c r="JY823" s="90"/>
      <c r="JZ823" s="90"/>
      <c r="KA823" s="90"/>
      <c r="KB823" s="90"/>
      <c r="KC823" s="90"/>
      <c r="KD823" s="90"/>
      <c r="KE823" s="90"/>
      <c r="KF823" s="90"/>
      <c r="KG823" s="90"/>
      <c r="KH823" s="90"/>
      <c r="KI823" s="90"/>
      <c r="KJ823" s="90"/>
      <c r="KK823" s="90"/>
      <c r="KL823" s="90"/>
      <c r="KM823" s="90"/>
      <c r="KN823" s="90"/>
      <c r="KO823" s="90"/>
      <c r="KP823" s="90"/>
      <c r="KQ823" s="90"/>
      <c r="KR823" s="90"/>
      <c r="KS823" s="90"/>
      <c r="KT823" s="90"/>
      <c r="KU823" s="90"/>
      <c r="KV823" s="90"/>
      <c r="KW823" s="90"/>
      <c r="KX823" s="90"/>
      <c r="KY823" s="90"/>
      <c r="KZ823" s="90"/>
      <c r="LA823" s="90"/>
      <c r="LB823" s="90"/>
      <c r="LC823" s="90"/>
      <c r="LD823" s="90"/>
      <c r="LE823" s="90"/>
      <c r="LF823" s="90"/>
      <c r="LG823" s="90"/>
      <c r="LH823" s="90"/>
      <c r="LI823" s="90"/>
      <c r="LJ823" s="90"/>
      <c r="LK823" s="90"/>
      <c r="LL823" s="90"/>
      <c r="LM823" s="90"/>
      <c r="LN823" s="90"/>
      <c r="LO823" s="90"/>
      <c r="LP823" s="90"/>
      <c r="LQ823" s="90"/>
      <c r="LR823" s="90"/>
      <c r="LS823" s="90"/>
      <c r="LT823" s="90"/>
      <c r="LU823" s="90"/>
      <c r="LV823" s="90"/>
      <c r="LW823" s="90"/>
      <c r="LX823" s="90"/>
      <c r="LY823" s="90"/>
      <c r="LZ823" s="90"/>
      <c r="MA823" s="90"/>
      <c r="MB823" s="90"/>
      <c r="MC823" s="90"/>
      <c r="MD823" s="90"/>
      <c r="ME823" s="90"/>
      <c r="MF823" s="90"/>
      <c r="MG823" s="90"/>
      <c r="MH823" s="90"/>
      <c r="MI823" s="90"/>
      <c r="MJ823" s="90"/>
      <c r="MK823" s="90"/>
      <c r="ML823" s="90"/>
      <c r="MM823" s="90"/>
      <c r="MN823" s="90"/>
      <c r="MO823" s="90"/>
      <c r="MP823" s="90"/>
      <c r="MQ823" s="90"/>
      <c r="MR823" s="90"/>
      <c r="MS823" s="90"/>
      <c r="MT823" s="90"/>
      <c r="MU823" s="90"/>
      <c r="MV823" s="90"/>
      <c r="MW823" s="90"/>
      <c r="MX823" s="90"/>
      <c r="MY823" s="90"/>
      <c r="MZ823" s="90"/>
      <c r="NA823" s="90"/>
      <c r="NB823" s="90"/>
      <c r="NC823" s="90"/>
      <c r="ND823" s="90"/>
      <c r="NE823" s="90"/>
      <c r="NF823" s="90"/>
      <c r="NG823" s="90"/>
      <c r="NH823" s="90"/>
      <c r="NI823" s="90"/>
      <c r="NJ823" s="90"/>
      <c r="NK823" s="90"/>
      <c r="NL823" s="90"/>
      <c r="NM823" s="90"/>
      <c r="NN823" s="90"/>
      <c r="NO823" s="90"/>
      <c r="NP823" s="90"/>
      <c r="NQ823" s="90"/>
      <c r="NR823" s="90"/>
      <c r="NS823" s="90"/>
      <c r="NT823" s="90"/>
      <c r="NU823" s="90"/>
      <c r="NV823" s="90"/>
      <c r="NW823" s="90"/>
      <c r="NX823" s="90"/>
      <c r="NY823" s="90"/>
      <c r="NZ823" s="90"/>
      <c r="OA823" s="90"/>
      <c r="OB823" s="90"/>
      <c r="OC823" s="90"/>
      <c r="OD823" s="90"/>
      <c r="OE823" s="90"/>
      <c r="OF823" s="90"/>
      <c r="OG823" s="90"/>
      <c r="OH823" s="90"/>
      <c r="OI823" s="90"/>
      <c r="OJ823" s="90"/>
      <c r="OK823" s="90"/>
      <c r="OL823" s="90"/>
      <c r="OM823" s="90"/>
      <c r="ON823" s="90"/>
      <c r="OO823" s="90"/>
      <c r="OP823" s="90"/>
      <c r="OQ823" s="90"/>
      <c r="OR823" s="90"/>
      <c r="OS823" s="90"/>
      <c r="OT823" s="90"/>
      <c r="OU823" s="90"/>
      <c r="OV823" s="90"/>
      <c r="OW823" s="90"/>
      <c r="OX823" s="90"/>
      <c r="OY823" s="90"/>
      <c r="OZ823" s="90"/>
      <c r="PA823" s="90"/>
      <c r="PB823" s="90"/>
      <c r="PC823" s="90"/>
      <c r="PD823" s="90"/>
      <c r="PE823" s="90"/>
      <c r="PF823" s="90"/>
      <c r="PG823" s="90"/>
      <c r="PH823" s="90"/>
      <c r="PI823" s="90"/>
      <c r="PJ823" s="90"/>
      <c r="PK823" s="90"/>
      <c r="PL823" s="90"/>
      <c r="PM823" s="90"/>
      <c r="PN823" s="90"/>
      <c r="PO823" s="90"/>
      <c r="PP823" s="90"/>
      <c r="PQ823" s="90"/>
      <c r="PR823" s="90"/>
      <c r="PS823" s="90"/>
      <c r="PT823" s="90"/>
      <c r="PU823" s="90"/>
      <c r="PV823" s="90"/>
      <c r="PW823" s="90"/>
      <c r="PX823" s="90"/>
      <c r="PY823" s="90"/>
      <c r="PZ823" s="90"/>
      <c r="QA823" s="90"/>
      <c r="QB823" s="90"/>
      <c r="QC823" s="90"/>
      <c r="QD823" s="90"/>
      <c r="QE823" s="90"/>
      <c r="QF823" s="90"/>
      <c r="QG823" s="90"/>
      <c r="QH823" s="90"/>
      <c r="QI823" s="90"/>
      <c r="QJ823" s="90"/>
      <c r="QK823" s="90"/>
      <c r="QL823" s="90"/>
      <c r="QM823" s="90"/>
      <c r="QN823" s="90"/>
      <c r="QO823" s="90"/>
      <c r="QP823" s="90"/>
      <c r="QQ823" s="90"/>
      <c r="QR823" s="90"/>
      <c r="QS823" s="90"/>
      <c r="QT823" s="90"/>
      <c r="QU823" s="90"/>
      <c r="QV823" s="90"/>
      <c r="QW823" s="90"/>
      <c r="QX823" s="90"/>
      <c r="QY823" s="90"/>
      <c r="QZ823" s="90"/>
      <c r="RA823" s="90"/>
      <c r="RB823" s="90"/>
      <c r="RC823" s="90"/>
      <c r="RD823" s="90"/>
      <c r="RE823" s="90"/>
      <c r="RF823" s="90"/>
      <c r="RG823" s="90"/>
      <c r="RH823" s="90"/>
      <c r="RI823" s="90"/>
      <c r="RJ823" s="90"/>
      <c r="RK823" s="90"/>
      <c r="RL823" s="90"/>
      <c r="RM823" s="90"/>
      <c r="RN823" s="90"/>
      <c r="RO823" s="90"/>
      <c r="RP823" s="90"/>
      <c r="RQ823" s="90"/>
      <c r="RR823" s="90"/>
      <c r="RS823" s="90"/>
      <c r="RT823" s="90"/>
      <c r="RU823" s="90"/>
      <c r="RV823" s="90"/>
      <c r="RW823" s="90"/>
      <c r="RX823" s="90"/>
      <c r="RY823" s="90"/>
      <c r="RZ823" s="90"/>
      <c r="SA823" s="90"/>
      <c r="SB823" s="90"/>
      <c r="SC823" s="90"/>
      <c r="SD823" s="90"/>
      <c r="SE823" s="90"/>
      <c r="SF823" s="90"/>
      <c r="SG823" s="90"/>
      <c r="SH823" s="90"/>
      <c r="SI823" s="90"/>
      <c r="SJ823" s="90"/>
      <c r="SK823" s="90"/>
      <c r="SL823" s="90"/>
      <c r="SM823" s="90"/>
      <c r="SN823" s="90"/>
      <c r="SO823" s="90"/>
      <c r="SP823" s="90"/>
      <c r="SQ823" s="90"/>
      <c r="SR823" s="90"/>
      <c r="SS823" s="90"/>
      <c r="ST823" s="90"/>
      <c r="SU823" s="90"/>
      <c r="SV823" s="90"/>
      <c r="SW823" s="90"/>
      <c r="SX823" s="90"/>
      <c r="SY823" s="90"/>
      <c r="SZ823" s="90"/>
      <c r="TA823" s="90"/>
      <c r="TB823" s="90"/>
      <c r="TC823" s="90"/>
      <c r="TD823" s="90"/>
      <c r="TE823" s="90"/>
      <c r="TF823" s="90"/>
      <c r="TG823" s="90"/>
      <c r="TH823" s="90"/>
      <c r="TI823" s="90"/>
      <c r="TJ823" s="90"/>
      <c r="TK823" s="90"/>
      <c r="TL823" s="90"/>
      <c r="TM823" s="90"/>
      <c r="TN823" s="90"/>
      <c r="TO823" s="90"/>
      <c r="TP823" s="90"/>
      <c r="TQ823" s="90"/>
      <c r="TR823" s="90"/>
      <c r="TS823" s="90"/>
      <c r="TT823" s="90"/>
      <c r="TU823" s="90"/>
      <c r="TV823" s="90"/>
      <c r="TW823" s="90"/>
      <c r="TX823" s="90"/>
      <c r="TY823" s="90"/>
      <c r="TZ823" s="90"/>
      <c r="UA823" s="90"/>
      <c r="UB823" s="90"/>
      <c r="UC823" s="90"/>
      <c r="UD823" s="90"/>
      <c r="UE823" s="90"/>
      <c r="UF823" s="90"/>
      <c r="UG823" s="90"/>
      <c r="UH823" s="90"/>
      <c r="UI823" s="90"/>
      <c r="UJ823" s="90"/>
      <c r="UK823" s="90"/>
      <c r="UL823" s="90"/>
      <c r="UM823" s="90"/>
      <c r="UN823" s="90"/>
      <c r="UO823" s="90"/>
      <c r="UP823" s="90"/>
      <c r="UQ823" s="90"/>
      <c r="UR823" s="90"/>
      <c r="US823" s="90"/>
      <c r="UT823" s="90"/>
      <c r="UU823" s="90"/>
      <c r="UV823" s="90"/>
      <c r="UW823" s="90"/>
      <c r="UX823" s="90"/>
      <c r="UY823" s="90"/>
      <c r="UZ823" s="90"/>
      <c r="VA823" s="90"/>
      <c r="VB823" s="90"/>
      <c r="VC823" s="90"/>
      <c r="VD823" s="90"/>
      <c r="VE823" s="90"/>
      <c r="VF823" s="90"/>
      <c r="VG823" s="90"/>
      <c r="VH823" s="90"/>
      <c r="VI823" s="90"/>
      <c r="VJ823" s="90"/>
      <c r="VK823" s="90"/>
      <c r="VL823" s="90"/>
      <c r="VM823" s="90"/>
      <c r="VN823" s="90"/>
      <c r="VO823" s="90"/>
      <c r="VP823" s="90"/>
      <c r="VQ823" s="90"/>
      <c r="VR823" s="90"/>
      <c r="VS823" s="90"/>
      <c r="VT823" s="90"/>
      <c r="VU823" s="90"/>
      <c r="VV823" s="90"/>
      <c r="VW823" s="90"/>
      <c r="VX823" s="90"/>
      <c r="VY823" s="90"/>
      <c r="VZ823" s="90"/>
      <c r="WA823" s="90"/>
      <c r="WB823" s="90"/>
      <c r="WC823" s="90"/>
      <c r="WD823" s="90"/>
      <c r="WE823" s="90"/>
      <c r="WF823" s="90"/>
      <c r="WG823" s="90"/>
      <c r="WH823" s="90"/>
      <c r="WI823" s="90"/>
      <c r="WJ823" s="90"/>
      <c r="WK823" s="90"/>
      <c r="WL823" s="90"/>
      <c r="WM823" s="90"/>
      <c r="WN823" s="90"/>
      <c r="WO823" s="90"/>
      <c r="WP823" s="90"/>
      <c r="WQ823" s="90"/>
      <c r="WR823" s="90"/>
      <c r="WS823" s="90"/>
      <c r="WT823" s="90"/>
      <c r="WU823" s="90"/>
      <c r="WV823" s="90"/>
      <c r="WW823" s="90"/>
      <c r="WX823" s="90"/>
      <c r="WY823" s="90"/>
      <c r="WZ823" s="90"/>
      <c r="XA823" s="90"/>
      <c r="XB823" s="90"/>
      <c r="XC823" s="90"/>
      <c r="XD823" s="90"/>
      <c r="XE823" s="90"/>
      <c r="XF823" s="90"/>
      <c r="XG823" s="90"/>
      <c r="XH823" s="90"/>
      <c r="XI823" s="90"/>
      <c r="XJ823" s="90"/>
      <c r="XK823" s="90"/>
      <c r="XL823" s="90"/>
      <c r="XM823" s="90"/>
      <c r="XN823" s="90"/>
      <c r="XO823" s="90"/>
      <c r="XP823" s="90"/>
      <c r="XQ823" s="90"/>
      <c r="XR823" s="90"/>
      <c r="XS823" s="90"/>
      <c r="XT823" s="90"/>
      <c r="XU823" s="90"/>
      <c r="XV823" s="90"/>
      <c r="XW823" s="90"/>
      <c r="XX823" s="90"/>
      <c r="XY823" s="90"/>
      <c r="XZ823" s="90"/>
      <c r="YA823" s="90"/>
      <c r="YB823" s="90"/>
      <c r="YC823" s="90"/>
      <c r="YD823" s="90"/>
      <c r="YE823" s="90"/>
      <c r="YF823" s="90"/>
      <c r="YG823" s="90"/>
      <c r="YH823" s="90"/>
      <c r="YI823" s="90"/>
      <c r="YJ823" s="90"/>
      <c r="YK823" s="90"/>
      <c r="YL823" s="90"/>
      <c r="YM823" s="90"/>
      <c r="YN823" s="90"/>
      <c r="YO823" s="90"/>
      <c r="YP823" s="90"/>
      <c r="YQ823" s="90"/>
      <c r="YR823" s="90"/>
      <c r="YS823" s="90"/>
      <c r="YT823" s="90"/>
      <c r="YU823" s="90"/>
      <c r="YV823" s="90"/>
      <c r="YW823" s="90"/>
      <c r="YX823" s="90"/>
      <c r="YY823" s="90"/>
      <c r="YZ823" s="90"/>
      <c r="ZA823" s="90"/>
      <c r="ZB823" s="90"/>
      <c r="ZC823" s="90"/>
      <c r="ZD823" s="90"/>
      <c r="ZE823" s="90"/>
      <c r="ZF823" s="90"/>
      <c r="ZG823" s="90"/>
      <c r="ZH823" s="90"/>
      <c r="ZI823" s="90"/>
      <c r="ZJ823" s="90"/>
      <c r="ZK823" s="90"/>
      <c r="ZL823" s="90"/>
      <c r="ZM823" s="90"/>
      <c r="ZN823" s="90"/>
      <c r="ZO823" s="90"/>
      <c r="ZP823" s="90"/>
      <c r="ZQ823" s="90"/>
      <c r="ZR823" s="90"/>
      <c r="ZS823" s="90"/>
      <c r="ZT823" s="90"/>
      <c r="ZU823" s="90"/>
      <c r="ZV823" s="90"/>
      <c r="ZW823" s="90"/>
      <c r="ZX823" s="90"/>
      <c r="ZY823" s="90"/>
      <c r="ZZ823" s="90"/>
      <c r="AAA823" s="90"/>
      <c r="AAB823" s="90"/>
      <c r="AAC823" s="90"/>
      <c r="AAD823" s="90"/>
      <c r="AAE823" s="90"/>
      <c r="AAF823" s="90"/>
      <c r="AAG823" s="90"/>
      <c r="AAH823" s="90"/>
      <c r="AAI823" s="90"/>
      <c r="AAJ823" s="90"/>
      <c r="AAK823" s="90"/>
      <c r="AAL823" s="90"/>
      <c r="AAM823" s="90"/>
      <c r="AAN823" s="90"/>
      <c r="AAO823" s="90"/>
      <c r="AAP823" s="90"/>
      <c r="AAQ823" s="90"/>
      <c r="AAR823" s="90"/>
      <c r="AAS823" s="90"/>
      <c r="AAT823" s="90"/>
      <c r="AAU823" s="90"/>
      <c r="AAV823" s="90"/>
      <c r="AAW823" s="90"/>
      <c r="AAX823" s="90"/>
      <c r="AAY823" s="90"/>
      <c r="AAZ823" s="90"/>
      <c r="ABA823" s="90"/>
      <c r="ABB823" s="90"/>
      <c r="ABC823" s="90"/>
      <c r="ABD823" s="90"/>
      <c r="ABE823" s="90"/>
      <c r="ABF823" s="90"/>
      <c r="ABG823" s="90"/>
      <c r="ABH823" s="90"/>
      <c r="ABI823" s="90"/>
      <c r="ABJ823" s="90"/>
      <c r="ABK823" s="90"/>
      <c r="ABL823" s="90"/>
      <c r="ABM823" s="90"/>
      <c r="ABN823" s="90"/>
      <c r="ABO823" s="90"/>
      <c r="ABP823" s="90"/>
      <c r="ABQ823" s="90"/>
      <c r="ABR823" s="90"/>
      <c r="ABS823" s="90"/>
      <c r="ABT823" s="90"/>
      <c r="ABU823" s="90"/>
      <c r="ABV823" s="90"/>
      <c r="ABW823" s="90"/>
      <c r="ABX823" s="90"/>
      <c r="ABY823" s="90"/>
      <c r="ABZ823" s="90"/>
      <c r="ACA823" s="90"/>
      <c r="ACB823" s="90"/>
      <c r="ACC823" s="90"/>
      <c r="ACD823" s="90"/>
      <c r="ACE823" s="90"/>
      <c r="ACF823" s="90"/>
      <c r="ACG823" s="90"/>
      <c r="ACH823" s="90"/>
      <c r="ACI823" s="90"/>
      <c r="ACJ823" s="90"/>
      <c r="ACK823" s="90"/>
      <c r="ACL823" s="90"/>
      <c r="ACM823" s="90"/>
      <c r="ACN823" s="90"/>
      <c r="ACO823" s="90"/>
      <c r="ACP823" s="90"/>
      <c r="ACQ823" s="90"/>
      <c r="ACR823" s="90"/>
      <c r="ACS823" s="90"/>
      <c r="ACT823" s="90"/>
      <c r="ACU823" s="90"/>
      <c r="ACV823" s="90"/>
      <c r="ACW823" s="90"/>
      <c r="ACX823" s="90"/>
      <c r="ACY823" s="90"/>
      <c r="ACZ823" s="90"/>
      <c r="ADA823" s="90"/>
      <c r="ADB823" s="90"/>
      <c r="ADC823" s="90"/>
      <c r="ADD823" s="90"/>
      <c r="ADE823" s="90"/>
      <c r="ADF823" s="90"/>
      <c r="ADG823" s="90"/>
      <c r="ADH823" s="90"/>
      <c r="ADI823" s="90"/>
      <c r="ADJ823" s="90"/>
      <c r="ADK823" s="90"/>
      <c r="ADL823" s="90"/>
      <c r="ADM823" s="90"/>
      <c r="ADN823" s="90"/>
      <c r="ADO823" s="90"/>
      <c r="ADP823" s="90"/>
      <c r="ADQ823" s="90"/>
      <c r="ADR823" s="90"/>
      <c r="ADS823" s="90"/>
      <c r="ADT823" s="90"/>
      <c r="ADU823" s="90"/>
      <c r="ADV823" s="90"/>
      <c r="ADW823" s="90"/>
      <c r="ADX823" s="90"/>
      <c r="ADY823" s="90"/>
      <c r="ADZ823" s="90"/>
      <c r="AEA823" s="90"/>
      <c r="AEB823" s="90"/>
      <c r="AEC823" s="90"/>
      <c r="AED823" s="90"/>
      <c r="AEE823" s="90"/>
      <c r="AEF823" s="90"/>
      <c r="AEG823" s="90"/>
      <c r="AEH823" s="90"/>
      <c r="AEI823" s="90"/>
      <c r="AEJ823" s="90"/>
      <c r="AEK823" s="90"/>
      <c r="AEL823" s="90"/>
      <c r="AEM823" s="90"/>
      <c r="AEN823" s="90"/>
      <c r="AEO823" s="90"/>
      <c r="AEP823" s="90"/>
      <c r="AEQ823" s="90"/>
      <c r="AER823" s="90"/>
      <c r="AES823" s="90"/>
      <c r="AET823" s="90"/>
      <c r="AEU823" s="90"/>
      <c r="AEV823" s="90"/>
      <c r="AEW823" s="90"/>
      <c r="AEX823" s="90"/>
      <c r="AEY823" s="90"/>
      <c r="AEZ823" s="90"/>
      <c r="AFA823" s="90"/>
      <c r="AFB823" s="90"/>
      <c r="AFC823" s="90"/>
      <c r="AFD823" s="90"/>
      <c r="AFE823" s="90"/>
      <c r="AFF823" s="90"/>
      <c r="AFG823" s="90"/>
      <c r="AFH823" s="90"/>
      <c r="AFI823" s="90"/>
      <c r="AFJ823" s="90"/>
      <c r="AFK823" s="90"/>
      <c r="AFL823" s="90"/>
      <c r="AFM823" s="90"/>
      <c r="AFN823" s="90"/>
      <c r="AFO823" s="90"/>
      <c r="AFP823" s="90"/>
      <c r="AFQ823" s="90"/>
      <c r="AFR823" s="90"/>
      <c r="AFS823" s="90"/>
      <c r="AFT823" s="90"/>
      <c r="AFU823" s="90"/>
      <c r="AFV823" s="90"/>
      <c r="AFW823" s="90"/>
      <c r="AFX823" s="90"/>
      <c r="AFY823" s="90"/>
      <c r="AFZ823" s="90"/>
      <c r="AGA823" s="90"/>
      <c r="AGB823" s="90"/>
      <c r="AGC823" s="90"/>
      <c r="AGD823" s="90"/>
      <c r="AGE823" s="90"/>
      <c r="AGF823" s="90"/>
      <c r="AGG823" s="90"/>
      <c r="AGH823" s="90"/>
      <c r="AGI823" s="90"/>
      <c r="AGJ823" s="90"/>
      <c r="AGK823" s="90"/>
      <c r="AGL823" s="90"/>
      <c r="AGM823" s="90"/>
      <c r="AGN823" s="90"/>
      <c r="AGO823" s="90"/>
      <c r="AGP823" s="90"/>
      <c r="AGQ823" s="90"/>
      <c r="AGR823" s="90"/>
      <c r="AGS823" s="90"/>
      <c r="AGT823" s="90"/>
      <c r="AGU823" s="90"/>
      <c r="AGV823" s="90"/>
      <c r="AGW823" s="90"/>
      <c r="AGX823" s="90"/>
      <c r="AGY823" s="90"/>
      <c r="AGZ823" s="90"/>
      <c r="AHA823" s="90"/>
      <c r="AHB823" s="90"/>
      <c r="AHC823" s="90"/>
      <c r="AHD823" s="90"/>
      <c r="AHE823" s="90"/>
      <c r="AHF823" s="90"/>
      <c r="AHG823" s="90"/>
      <c r="AHH823" s="90"/>
      <c r="AHI823" s="90"/>
      <c r="AHJ823" s="90"/>
      <c r="AHK823" s="90"/>
      <c r="AHL823" s="90"/>
      <c r="AHM823" s="90"/>
      <c r="AHN823" s="90"/>
      <c r="AHO823" s="90"/>
      <c r="AHP823" s="90"/>
      <c r="AHQ823" s="90"/>
      <c r="AHR823" s="90"/>
      <c r="AHS823" s="90"/>
      <c r="AHT823" s="90"/>
      <c r="AHU823" s="90"/>
      <c r="AHV823" s="90"/>
      <c r="AHW823" s="90"/>
      <c r="AHX823" s="90"/>
      <c r="AHY823" s="90"/>
      <c r="AHZ823" s="90"/>
      <c r="AIA823" s="90"/>
      <c r="AIB823" s="90"/>
      <c r="AIC823" s="90"/>
      <c r="AID823" s="90"/>
      <c r="AIE823" s="90"/>
      <c r="AIF823" s="90"/>
      <c r="AIG823" s="90"/>
      <c r="AIH823" s="90"/>
      <c r="AII823" s="90"/>
      <c r="AIJ823" s="90"/>
      <c r="AIK823" s="90"/>
      <c r="AIL823" s="90"/>
      <c r="AIM823" s="90"/>
      <c r="AIN823" s="90"/>
      <c r="AIO823" s="90"/>
      <c r="AIP823" s="90"/>
      <c r="AIQ823" s="90"/>
      <c r="AIR823" s="90"/>
      <c r="AIS823" s="90"/>
      <c r="AIT823" s="90"/>
      <c r="AIU823" s="90"/>
      <c r="AIV823" s="90"/>
      <c r="AIW823" s="90"/>
      <c r="AIX823" s="90"/>
      <c r="AIY823" s="90"/>
      <c r="AIZ823" s="90"/>
      <c r="AJA823" s="90"/>
      <c r="AJB823" s="90"/>
      <c r="AJC823" s="90"/>
      <c r="AJD823" s="90"/>
      <c r="AJE823" s="90"/>
      <c r="AJF823" s="90"/>
      <c r="AJG823" s="90"/>
      <c r="AJH823" s="90"/>
      <c r="AJI823" s="90"/>
      <c r="AJJ823" s="90"/>
      <c r="AJK823" s="90"/>
      <c r="AJL823" s="90"/>
      <c r="AJM823" s="90"/>
      <c r="AJN823" s="90"/>
      <c r="AJO823" s="90"/>
      <c r="AJP823" s="90"/>
      <c r="AJQ823" s="90"/>
      <c r="AJR823" s="90"/>
      <c r="AJS823" s="90"/>
      <c r="AJT823" s="90"/>
      <c r="AJU823" s="90"/>
      <c r="AJV823" s="90"/>
      <c r="AJW823" s="90"/>
      <c r="AJX823" s="90"/>
      <c r="AJY823" s="90"/>
      <c r="AJZ823" s="90"/>
      <c r="AKA823" s="90"/>
      <c r="AKB823" s="90"/>
      <c r="AKC823" s="90"/>
      <c r="AKD823" s="90"/>
      <c r="AKE823" s="90"/>
      <c r="AKF823" s="90"/>
      <c r="AKG823" s="90"/>
      <c r="AKH823" s="90"/>
      <c r="AKI823" s="90"/>
      <c r="AKJ823" s="90"/>
      <c r="AKK823" s="90"/>
      <c r="AKL823" s="90"/>
      <c r="AKM823" s="90"/>
      <c r="AKN823" s="90"/>
      <c r="AKO823" s="90"/>
      <c r="AKP823" s="90"/>
      <c r="AKQ823" s="90"/>
      <c r="AKR823" s="90"/>
      <c r="AKS823" s="90"/>
      <c r="AKT823" s="90"/>
      <c r="AKU823" s="90"/>
      <c r="AKV823" s="90"/>
      <c r="AKW823" s="90"/>
      <c r="AKX823" s="90"/>
      <c r="AKY823" s="90"/>
      <c r="AKZ823" s="90"/>
      <c r="ALA823" s="90"/>
      <c r="ALB823" s="90"/>
      <c r="ALC823" s="90"/>
      <c r="ALD823" s="90"/>
      <c r="ALE823" s="90"/>
      <c r="ALF823" s="90"/>
      <c r="ALG823" s="90"/>
      <c r="ALH823" s="90"/>
      <c r="ALI823" s="90"/>
      <c r="ALJ823" s="90"/>
      <c r="ALK823" s="90"/>
      <c r="ALL823" s="90"/>
      <c r="ALM823" s="90"/>
      <c r="ALN823" s="90"/>
      <c r="ALO823" s="90"/>
      <c r="ALP823" s="90"/>
      <c r="ALQ823" s="90"/>
      <c r="ALR823" s="90"/>
      <c r="ALS823" s="90"/>
      <c r="ALT823" s="90"/>
      <c r="ALU823" s="90"/>
      <c r="ALV823" s="90"/>
      <c r="ALW823" s="90"/>
      <c r="ALX823" s="90"/>
      <c r="ALY823" s="90"/>
      <c r="ALZ823" s="90"/>
      <c r="AMA823" s="90"/>
      <c r="AMB823" s="90"/>
      <c r="AMC823" s="90"/>
      <c r="AMD823" s="90"/>
      <c r="AME823" s="90"/>
      <c r="AMF823" s="90"/>
      <c r="AMG823" s="90"/>
      <c r="AMH823" s="90"/>
    </row>
    <row r="824" spans="1:1022" ht="74.099999999999994" customHeight="1">
      <c r="A824" s="536"/>
      <c r="B824" s="530"/>
      <c r="C824" s="367"/>
      <c r="D824" s="530"/>
      <c r="E824" s="530"/>
      <c r="F824" s="427"/>
      <c r="G824" s="530"/>
      <c r="H824" s="537"/>
      <c r="I824" s="538"/>
      <c r="J824" s="210" t="s">
        <v>735</v>
      </c>
      <c r="K824" s="213"/>
      <c r="L824" s="538"/>
      <c r="M824" s="538"/>
      <c r="N824" s="540"/>
      <c r="O824" s="369"/>
      <c r="P824" s="391"/>
      <c r="Q824" s="385"/>
      <c r="R824" s="393"/>
      <c r="S824" s="394"/>
      <c r="T824" s="385"/>
      <c r="U824" s="404"/>
      <c r="V824" s="216" t="s">
        <v>112</v>
      </c>
      <c r="W824" s="116"/>
      <c r="X824" s="117"/>
      <c r="Y824" s="117"/>
      <c r="Z824" s="116"/>
      <c r="AA824" s="143" t="str">
        <f t="shared" si="1118"/>
        <v/>
      </c>
      <c r="AB824" s="121"/>
      <c r="AC824" s="121"/>
      <c r="AD824" s="122" t="str">
        <f t="shared" si="1111"/>
        <v/>
      </c>
      <c r="AE824" s="121"/>
      <c r="AF824" s="121"/>
      <c r="AG824" s="121"/>
      <c r="AH824" s="123" t="str">
        <f>IFERROR(IF(AND(AA823="Probabilidad",AA824="Probabilidad"),(AI823-(+AI823*AD824)),IF(AND(AA824="Probabilidad",AA823="Impacto"),(AI823-(+AI823*AD824)),IF(AA824="Impacto",AI823,""))),"")</f>
        <v/>
      </c>
      <c r="AI824" s="122" t="str">
        <f t="shared" si="1112"/>
        <v/>
      </c>
      <c r="AJ824" s="387"/>
      <c r="AK824" s="542"/>
      <c r="AL824" s="214" t="str">
        <f t="shared" si="1081"/>
        <v/>
      </c>
      <c r="AM824" s="543"/>
      <c r="AN824" s="544"/>
      <c r="AO824" s="541"/>
      <c r="AP824" s="367"/>
      <c r="AQ824" s="217" t="s">
        <v>118</v>
      </c>
      <c r="AR824" s="119"/>
      <c r="AS824" s="135"/>
      <c r="AT824" s="218"/>
      <c r="AU824" s="219"/>
      <c r="AV824" s="371"/>
      <c r="AW824" s="216" t="s">
        <v>112</v>
      </c>
      <c r="AX824" s="128"/>
      <c r="AY824" s="129"/>
      <c r="AZ824" s="130"/>
      <c r="BA824" s="217" t="s">
        <v>118</v>
      </c>
      <c r="BB824" s="128"/>
      <c r="BC824" s="128"/>
      <c r="BD824" s="128"/>
      <c r="BE824" s="373"/>
      <c r="BF824" s="374"/>
      <c r="BG824" s="374"/>
      <c r="BH824" s="131"/>
    </row>
    <row r="825" spans="1:1022" ht="45" customHeight="1">
      <c r="A825" s="536"/>
      <c r="B825" s="530"/>
      <c r="C825" s="367"/>
      <c r="D825" s="530"/>
      <c r="E825" s="530"/>
      <c r="F825" s="427"/>
      <c r="G825" s="530"/>
      <c r="H825" s="537"/>
      <c r="I825" s="538"/>
      <c r="J825" s="210" t="s">
        <v>741</v>
      </c>
      <c r="K825" s="213"/>
      <c r="L825" s="538"/>
      <c r="M825" s="538"/>
      <c r="N825" s="540"/>
      <c r="O825" s="369"/>
      <c r="P825" s="391"/>
      <c r="Q825" s="385"/>
      <c r="R825" s="393"/>
      <c r="S825" s="394"/>
      <c r="T825" s="385"/>
      <c r="U825" s="404"/>
      <c r="V825" s="216" t="s">
        <v>124</v>
      </c>
      <c r="W825" s="116"/>
      <c r="X825" s="117"/>
      <c r="Y825" s="117"/>
      <c r="Z825" s="116"/>
      <c r="AA825" s="143" t="str">
        <f t="shared" si="1118"/>
        <v/>
      </c>
      <c r="AB825" s="121"/>
      <c r="AC825" s="121"/>
      <c r="AD825" s="122" t="str">
        <f t="shared" si="1111"/>
        <v/>
      </c>
      <c r="AE825" s="121"/>
      <c r="AF825" s="121"/>
      <c r="AG825" s="121"/>
      <c r="AH825" s="123" t="str">
        <f t="shared" ref="AH825:AH829" si="1128">IFERROR(IF(AND(AA824="Probabilidad",AA825="Probabilidad"),(AI824-(+AI824*AD825)),IF(AND(AA825="Probabilidad",AA824="Impacto"),(AI824-(+AI824*AD825)),IF(AA825="Impacto",AI824,""))),"")</f>
        <v/>
      </c>
      <c r="AI825" s="122" t="str">
        <f t="shared" si="1112"/>
        <v/>
      </c>
      <c r="AJ825" s="387"/>
      <c r="AK825" s="542"/>
      <c r="AL825" s="214" t="str">
        <f t="shared" si="1081"/>
        <v/>
      </c>
      <c r="AM825" s="543"/>
      <c r="AN825" s="544"/>
      <c r="AO825" s="541"/>
      <c r="AP825" s="367"/>
      <c r="AQ825" s="217" t="s">
        <v>128</v>
      </c>
      <c r="AR825" s="119"/>
      <c r="AS825" s="135"/>
      <c r="AT825" s="218"/>
      <c r="AU825" s="219"/>
      <c r="AV825" s="371"/>
      <c r="AW825" s="216" t="s">
        <v>124</v>
      </c>
      <c r="AX825" s="128"/>
      <c r="AY825" s="129"/>
      <c r="AZ825" s="130"/>
      <c r="BA825" s="217" t="s">
        <v>128</v>
      </c>
      <c r="BB825" s="128"/>
      <c r="BC825" s="128"/>
      <c r="BD825" s="128"/>
      <c r="BE825" s="373"/>
      <c r="BF825" s="374"/>
      <c r="BG825" s="374"/>
      <c r="BH825" s="131"/>
    </row>
    <row r="826" spans="1:1022" ht="30" customHeight="1">
      <c r="A826" s="536"/>
      <c r="B826" s="530"/>
      <c r="C826" s="367"/>
      <c r="D826" s="530"/>
      <c r="E826" s="530"/>
      <c r="F826" s="427"/>
      <c r="G826" s="530"/>
      <c r="H826" s="537"/>
      <c r="I826" s="538"/>
      <c r="J826" s="210" t="s">
        <v>749</v>
      </c>
      <c r="K826" s="213"/>
      <c r="L826" s="538"/>
      <c r="M826" s="538"/>
      <c r="N826" s="540"/>
      <c r="O826" s="369"/>
      <c r="P826" s="391"/>
      <c r="Q826" s="385"/>
      <c r="R826" s="393"/>
      <c r="S826" s="394"/>
      <c r="T826" s="385"/>
      <c r="U826" s="404"/>
      <c r="V826" s="216" t="s">
        <v>131</v>
      </c>
      <c r="W826" s="116"/>
      <c r="X826" s="117"/>
      <c r="Y826" s="117"/>
      <c r="Z826" s="116"/>
      <c r="AA826" s="143" t="str">
        <f t="shared" si="1118"/>
        <v/>
      </c>
      <c r="AB826" s="121"/>
      <c r="AC826" s="121"/>
      <c r="AD826" s="122" t="str">
        <f t="shared" si="1111"/>
        <v/>
      </c>
      <c r="AE826" s="121"/>
      <c r="AF826" s="121"/>
      <c r="AG826" s="121"/>
      <c r="AH826" s="123" t="str">
        <f t="shared" si="1128"/>
        <v/>
      </c>
      <c r="AI826" s="122" t="str">
        <f t="shared" si="1112"/>
        <v/>
      </c>
      <c r="AJ826" s="387"/>
      <c r="AK826" s="542"/>
      <c r="AL826" s="214" t="str">
        <f t="shared" si="1081"/>
        <v/>
      </c>
      <c r="AM826" s="543"/>
      <c r="AN826" s="544"/>
      <c r="AO826" s="541"/>
      <c r="AP826" s="367"/>
      <c r="AQ826" s="217" t="s">
        <v>136</v>
      </c>
      <c r="AR826" s="119"/>
      <c r="AS826" s="135"/>
      <c r="AT826" s="218"/>
      <c r="AU826" s="219"/>
      <c r="AV826" s="371"/>
      <c r="AW826" s="216" t="s">
        <v>131</v>
      </c>
      <c r="AX826" s="128"/>
      <c r="AY826" s="129"/>
      <c r="AZ826" s="130"/>
      <c r="BA826" s="217" t="s">
        <v>136</v>
      </c>
      <c r="BB826" s="128"/>
      <c r="BC826" s="128"/>
      <c r="BD826" s="128"/>
      <c r="BE826" s="373"/>
      <c r="BF826" s="374"/>
      <c r="BG826" s="374"/>
      <c r="BH826" s="131"/>
    </row>
    <row r="827" spans="1:1022" ht="18.95" customHeight="1">
      <c r="A827" s="536"/>
      <c r="B827" s="530"/>
      <c r="C827" s="367"/>
      <c r="D827" s="530"/>
      <c r="E827" s="530"/>
      <c r="F827" s="427"/>
      <c r="G827" s="530"/>
      <c r="H827" s="537"/>
      <c r="I827" s="538"/>
      <c r="J827" s="210" t="s">
        <v>756</v>
      </c>
      <c r="K827" s="213"/>
      <c r="L827" s="538"/>
      <c r="M827" s="538"/>
      <c r="N827" s="540"/>
      <c r="O827" s="369"/>
      <c r="P827" s="391"/>
      <c r="Q827" s="385"/>
      <c r="R827" s="393"/>
      <c r="S827" s="394"/>
      <c r="T827" s="385"/>
      <c r="U827" s="404"/>
      <c r="V827" s="216" t="s">
        <v>139</v>
      </c>
      <c r="W827" s="116"/>
      <c r="X827" s="117"/>
      <c r="Y827" s="117"/>
      <c r="Z827" s="116"/>
      <c r="AA827" s="143" t="str">
        <f t="shared" si="1118"/>
        <v/>
      </c>
      <c r="AB827" s="121"/>
      <c r="AC827" s="121"/>
      <c r="AD827" s="122" t="str">
        <f t="shared" si="1111"/>
        <v/>
      </c>
      <c r="AE827" s="121"/>
      <c r="AF827" s="121"/>
      <c r="AG827" s="121"/>
      <c r="AH827" s="123" t="str">
        <f t="shared" si="1128"/>
        <v/>
      </c>
      <c r="AI827" s="122" t="str">
        <f t="shared" si="1112"/>
        <v/>
      </c>
      <c r="AJ827" s="387"/>
      <c r="AK827" s="542"/>
      <c r="AL827" s="214" t="str">
        <f t="shared" si="1081"/>
        <v/>
      </c>
      <c r="AM827" s="543"/>
      <c r="AN827" s="544"/>
      <c r="AO827" s="541"/>
      <c r="AP827" s="367"/>
      <c r="AQ827" s="217" t="s">
        <v>145</v>
      </c>
      <c r="AR827" s="119"/>
      <c r="AS827" s="135"/>
      <c r="AT827" s="218"/>
      <c r="AU827" s="219"/>
      <c r="AV827" s="371"/>
      <c r="AW827" s="216" t="s">
        <v>139</v>
      </c>
      <c r="AX827" s="128"/>
      <c r="AY827" s="129"/>
      <c r="AZ827" s="130"/>
      <c r="BA827" s="217" t="s">
        <v>145</v>
      </c>
      <c r="BB827" s="128"/>
      <c r="BC827" s="128"/>
      <c r="BD827" s="128"/>
      <c r="BE827" s="373"/>
      <c r="BF827" s="374"/>
      <c r="BG827" s="374"/>
      <c r="BH827" s="131"/>
    </row>
    <row r="828" spans="1:1022" ht="18.95" customHeight="1">
      <c r="A828" s="536"/>
      <c r="B828" s="530"/>
      <c r="C828" s="367"/>
      <c r="D828" s="530"/>
      <c r="E828" s="530"/>
      <c r="F828" s="427"/>
      <c r="G828" s="530"/>
      <c r="H828" s="537"/>
      <c r="I828" s="538"/>
      <c r="J828" s="210" t="s">
        <v>757</v>
      </c>
      <c r="K828" s="213"/>
      <c r="L828" s="538"/>
      <c r="M828" s="538"/>
      <c r="N828" s="540"/>
      <c r="O828" s="369"/>
      <c r="P828" s="391"/>
      <c r="Q828" s="385"/>
      <c r="R828" s="393"/>
      <c r="S828" s="394"/>
      <c r="T828" s="385"/>
      <c r="U828" s="404"/>
      <c r="V828" s="216" t="s">
        <v>150</v>
      </c>
      <c r="W828" s="116"/>
      <c r="X828" s="117"/>
      <c r="Y828" s="117"/>
      <c r="Z828" s="116"/>
      <c r="AA828" s="143" t="str">
        <f t="shared" si="1118"/>
        <v/>
      </c>
      <c r="AB828" s="121"/>
      <c r="AC828" s="121"/>
      <c r="AD828" s="122" t="str">
        <f t="shared" si="1111"/>
        <v/>
      </c>
      <c r="AE828" s="121"/>
      <c r="AF828" s="121"/>
      <c r="AG828" s="121"/>
      <c r="AH828" s="123" t="str">
        <f t="shared" si="1128"/>
        <v/>
      </c>
      <c r="AI828" s="122" t="str">
        <f t="shared" si="1112"/>
        <v/>
      </c>
      <c r="AJ828" s="387"/>
      <c r="AK828" s="542"/>
      <c r="AL828" s="214" t="str">
        <f t="shared" si="1081"/>
        <v/>
      </c>
      <c r="AM828" s="543"/>
      <c r="AN828" s="544"/>
      <c r="AO828" s="541"/>
      <c r="AP828" s="367"/>
      <c r="AQ828" s="217" t="s">
        <v>155</v>
      </c>
      <c r="AR828" s="119"/>
      <c r="AS828" s="135"/>
      <c r="AT828" s="218"/>
      <c r="AU828" s="219"/>
      <c r="AV828" s="371"/>
      <c r="AW828" s="216" t="s">
        <v>150</v>
      </c>
      <c r="AX828" s="128"/>
      <c r="AY828" s="129"/>
      <c r="AZ828" s="130"/>
      <c r="BA828" s="217" t="s">
        <v>155</v>
      </c>
      <c r="BB828" s="128"/>
      <c r="BC828" s="128"/>
      <c r="BD828" s="128"/>
      <c r="BE828" s="373"/>
      <c r="BF828" s="374"/>
      <c r="BG828" s="374"/>
      <c r="BH828" s="131"/>
    </row>
    <row r="829" spans="1:1022" ht="23.1" customHeight="1">
      <c r="A829" s="536"/>
      <c r="B829" s="530"/>
      <c r="C829" s="367"/>
      <c r="D829" s="530"/>
      <c r="E829" s="530"/>
      <c r="F829" s="427"/>
      <c r="G829" s="530"/>
      <c r="H829" s="537"/>
      <c r="I829" s="538"/>
      <c r="J829" s="210" t="s">
        <v>758</v>
      </c>
      <c r="K829" s="213"/>
      <c r="L829" s="538"/>
      <c r="M829" s="538"/>
      <c r="N829" s="540"/>
      <c r="O829" s="369"/>
      <c r="P829" s="392"/>
      <c r="Q829" s="385"/>
      <c r="R829" s="393"/>
      <c r="S829" s="394"/>
      <c r="T829" s="385"/>
      <c r="U829" s="405"/>
      <c r="V829" s="216" t="s">
        <v>161</v>
      </c>
      <c r="W829" s="116"/>
      <c r="X829" s="117"/>
      <c r="Y829" s="117"/>
      <c r="Z829" s="116"/>
      <c r="AA829" s="143" t="str">
        <f t="shared" si="1118"/>
        <v/>
      </c>
      <c r="AB829" s="121"/>
      <c r="AC829" s="121"/>
      <c r="AD829" s="122" t="str">
        <f t="shared" si="1111"/>
        <v/>
      </c>
      <c r="AE829" s="121"/>
      <c r="AF829" s="121"/>
      <c r="AG829" s="121"/>
      <c r="AH829" s="123" t="str">
        <f t="shared" si="1128"/>
        <v/>
      </c>
      <c r="AI829" s="122" t="str">
        <f t="shared" si="1112"/>
        <v/>
      </c>
      <c r="AJ829" s="387"/>
      <c r="AK829" s="542"/>
      <c r="AL829" s="214" t="str">
        <f t="shared" si="1081"/>
        <v/>
      </c>
      <c r="AM829" s="543"/>
      <c r="AN829" s="544"/>
      <c r="AO829" s="541"/>
      <c r="AP829" s="367"/>
      <c r="AQ829" s="217" t="s">
        <v>162</v>
      </c>
      <c r="AR829" s="119"/>
      <c r="AS829" s="135"/>
      <c r="AT829" s="218"/>
      <c r="AU829" s="219"/>
      <c r="AV829" s="372"/>
      <c r="AW829" s="216" t="s">
        <v>161</v>
      </c>
      <c r="AX829" s="128"/>
      <c r="AY829" s="129"/>
      <c r="AZ829" s="130"/>
      <c r="BA829" s="217" t="s">
        <v>162</v>
      </c>
      <c r="BB829" s="128"/>
      <c r="BC829" s="128"/>
      <c r="BD829" s="128"/>
      <c r="BE829" s="373"/>
      <c r="BF829" s="374"/>
      <c r="BG829" s="374"/>
      <c r="BH829" s="131"/>
    </row>
    <row r="830" spans="1:1022" s="144" customFormat="1" ht="69.95" customHeight="1">
      <c r="A830" s="536"/>
      <c r="B830" s="530"/>
      <c r="C830" s="367"/>
      <c r="D830" s="530"/>
      <c r="E830" s="530"/>
      <c r="F830" s="427"/>
      <c r="G830" s="530"/>
      <c r="H830" s="537" t="str">
        <f>IF(B830="Seguridad_Información","Posibilidad de "&amp;C830&amp;"con "&amp;M830&amp;" "&amp;"por"&amp;" "&amp;I830&amp;" "&amp;"debido a"&amp;" "&amp;L830,"Posibilidad de"&amp;" "&amp;M830&amp;" "&amp;"por"&amp;" "&amp;I830&amp;" debido a"&amp;" "&amp;L830)</f>
        <v xml:space="preserve">Posibilidad de  por  debido a </v>
      </c>
      <c r="I830" s="538"/>
      <c r="J830" s="210" t="s">
        <v>717</v>
      </c>
      <c r="K830" s="213"/>
      <c r="L830" s="538"/>
      <c r="M830" s="538"/>
      <c r="N830" s="540"/>
      <c r="O830" s="369"/>
      <c r="P830" s="390" t="str">
        <f>IF(OR($O830=[3]Tabla_Probabilidad!$D$30,$O830=[3]Tabla_Probabilidad!$D$32,$O830=[3]Tabla_Probabilidad!$J$32),"Muy Baja",IF(OR($O830=[3]Tabla_Probabilidad!$E$30,$O830=[3]Tabla_Probabilidad!$E$32,$O830=[3]Tabla_Probabilidad!$K$32),"Baja",IF(OR($O830=[3]Tabla_Probabilidad!$F$30,$O830=[3]Tabla_Probabilidad!$F$32,$O830=[3]Tabla_Probabilidad!$L$32),"Media",IF(OR($O830=[3]Tabla_Probabilidad!$G$30,$O830=[3]Tabla_Probabilidad!$G$32,$O830=[3]Tabla_Probabilidad!$M$32),"Alta",IF(OR($O830=[3]Tabla_Probabilidad!$H$30,$O830=[3]Tabla_Probabilidad!$H$32,$O830=[3]Tabla_Probabilidad!$N$32),"Muy Alta","")))))</f>
        <v/>
      </c>
      <c r="Q830" s="385" t="str">
        <f t="shared" ref="Q830" si="1129">IF(P830="","",IF(P830="Muy Baja",0.2,IF(P830="Baja",0.4,IF(P830="Media",0.6,IF(P830="Alta",0.8,IF(P830="Muy Alta",1,))))))</f>
        <v/>
      </c>
      <c r="R830" s="393"/>
      <c r="S830" s="394" t="str">
        <f>IF(OR($R830=[3]Tabla_Impacto!$D$24,$R830=[3]Tabla_Impacto!$D$27,$R830=[3]Tabla_Impacto!$J$24,$R830=[3]Tabla_Impacto!$P$26,$R830=[3]Tabla_Impacto!$V$26,$R830=[3]Tabla_Impacto!$AB$26),"Leve",IF(OR($R830=[3]Tabla_Impacto!$E$24,$R830=[3]Tabla_Impacto!$E$27,$R830=[3]Tabla_Impacto!$K$24,$R830=[3]Tabla_Impacto!$Q$26,$R830=[3]Tabla_Impacto!$W$26,$R830=[3]Tabla_Impacto!$AC$26),"Menor",IF(OR($R830=[3]Tabla_Impacto!$F$24,$R830=[3]Tabla_Impacto!$F$27,$R830=[3]Tabla_Impacto!$L$24,$R830=[3]Tabla_Impacto!$R$26,$R830=[3]Tabla_Impacto!$X$26,$R830=[3]Tabla_Impacto!$AD$26),"Moderado",IF(OR($R830=[3]Tabla_Impacto!$G$24,$R830=[3]Tabla_Impacto!$G$27,$R830=[3]Tabla_Impacto!$M$24,$R830=[3]Tabla_Impacto!$S$26,$R830=[3]Tabla_Impacto!$Y$26,$R830=[3]Tabla_Impacto!$AE$26),"Mayor",IF(OR($R830=[3]Tabla_Impacto!$H$24,$R830=[3]Tabla_Impacto!$H$27,$R830=[3]Tabla_Impacto!$N$24,$R830=[3]Tabla_Impacto!$T$26,$R830=[3]Tabla_Impacto!$Z$26,$R830=[3]Tabla_Impacto!$AF$26),"Catastrófico","")))))</f>
        <v/>
      </c>
      <c r="T830" s="385" t="str">
        <f t="shared" ref="T830" si="1130">IF(S830="","",IF(S830="Leve",0.2,IF(S830="Menor",0.4,IF(S830="Moderado",0.6,IF(S830="Mayor",0.8,IF(S830="Catastrófico",1,))))))</f>
        <v/>
      </c>
      <c r="U830" s="386" t="str">
        <f>IF(OR(AND(P830="Muy Baja",S830="Leve"),AND(P830="Muy Baja",S830="Menor"),AND(P830="Baja",S830="Leve")),"Bajo",IF(OR(AND(P830="Muy baja",S830="Moderado"),AND(P830="Baja",S830="Menor"),AND(P830="Baja",S830="Moderado"),AND(P830="Media",S830="Leve"),AND(P830="Media",S830="Menor"),AND(P830="Media",S830="Moderado"),AND(P830="Alta",S830="Leve"),AND(P830="Alta",S830="Menor")),"Moderado",IF(OR(AND(P830="Muy Baja",S830="Mayor"),AND(P830="Baja",S830="Mayor"),AND(P830="Media",S830="Mayor"),AND(P830="Alta",S830="Moderado"),AND(P830="Alta",S830="Mayor"),AND(P830="Muy Alta",S830="Leve"),AND(P830="Muy Alta",S830="Menor"),AND(P830="Muy Alta",S830="Moderado"),AND(P830="Muy Alta",S830="Mayor")),"Alto",IF(OR(AND(P830="Muy Baja",S830="Catastrófico"),AND(P830="Baja",S830="Catastrófico"),AND(P830="Media",S830="Catastrófico"),AND(P830="Alta",S830="Catastrófico"),AND(P830="Muy Alta",S830="Catastrófico")),"Extremo",""))))</f>
        <v/>
      </c>
      <c r="V830" s="216" t="s">
        <v>91</v>
      </c>
      <c r="W830" s="116"/>
      <c r="X830" s="117"/>
      <c r="Y830" s="117"/>
      <c r="Z830" s="116"/>
      <c r="AA830" s="143" t="str">
        <f t="shared" si="1118"/>
        <v/>
      </c>
      <c r="AB830" s="121"/>
      <c r="AC830" s="121"/>
      <c r="AD830" s="122" t="str">
        <f t="shared" si="1111"/>
        <v/>
      </c>
      <c r="AE830" s="121"/>
      <c r="AF830" s="121"/>
      <c r="AG830" s="121"/>
      <c r="AH830" s="123" t="str">
        <f>IFERROR(IF(AA830="Probabilidad",(Q830-(+Q830*AD830)),IF(AA830="Impacto",Q830,"")),"")</f>
        <v/>
      </c>
      <c r="AI830" s="122" t="str">
        <f t="shared" si="1112"/>
        <v/>
      </c>
      <c r="AJ830" s="387" t="str">
        <f t="shared" ref="AJ830" si="1131">IFERROR(IF(AK830="","",IF(AK830&lt;=0.2,"Muy Baja",IF(AK830&lt;=0.4,"Baja",IF(AK830&lt;=0.6,"Media",IF(AK830&lt;=0.8,"Alta","Muy Alta"))))),"")</f>
        <v/>
      </c>
      <c r="AK830" s="542" t="str">
        <f t="shared" ref="AK830" si="1132">IFERROR(LOOKUP(MAX(AI830:AI836)+1,(AI830:AI836)),"")</f>
        <v/>
      </c>
      <c r="AL830" s="214" t="str">
        <f>IFERROR(IF(AA830="Impacto",(T830-(+T830*AD830)),IF(AA830="Probabilidad",T830,"")),"")</f>
        <v/>
      </c>
      <c r="AM830" s="543" t="str">
        <f t="shared" ref="AM830" si="1133">IFERROR(IF(AN830="","",IF(AN830&lt;=0.2,"Leve",IF(AN830&lt;=0.4,"Menor",IF(AN830&lt;=0.6,"Moderado",IF(AN830&lt;=0.8,"Mayor","Catastrófico"))))),"")</f>
        <v/>
      </c>
      <c r="AN830" s="544" t="str">
        <f t="shared" ref="AN830" si="1134">IFERROR(LOOKUP(MAX(AL830:AL836)+1,(AL830:AL836)),"")</f>
        <v/>
      </c>
      <c r="AO830" s="541" t="str">
        <f t="shared" ref="AO830" si="1135">IFERROR(IF(OR(AND(AJ830="Muy Baja",AM830="Leve"),AND(AJ830="Muy Baja",AM830="Menor"),AND(AJ830="Baja",AM830="Leve")),"Bajo",IF(OR(AND(AJ830="Muy baja",AM830="Moderado"),AND(AJ830="Baja",AM830="Menor"),AND(AJ830="Baja",AM830="Moderado"),AND(AJ830="Media",AM830="Leve"),AND(AJ830="Media",AM830="Menor"),AND(AJ830="Media",AM830="Moderado"),AND(AJ830="Alta",AM830="Leve"),AND(AJ830="Alta",AM830="Menor")),"Moderado",IF(OR(AND(AJ830="Muy Baja",AM830="Mayor"),AND(AJ830="Baja",AM830="Mayor"),AND(AJ830="Media",AM830="Mayor"),AND(AJ830="Alta",AM830="Moderado"),AND(AJ830="Alta",AM830="Mayor"),AND(AJ830="Muy Alta",AM830="Leve"),AND(AJ830="Muy Alta",AM830="Menor"),AND(AJ830="Muy Alta",AM830="Moderado"),AND(AJ830="Muy Alta",AM830="Mayor")),"Alto",IF(OR(AND(AJ830="Muy Baja",AM830="Catastrófico"),AND(AJ830="Baja",AM830="Catastrófico"),AND(AJ830="Media",AM830="Catastrófico"),AND(AJ830="Alta",AM830="Catastrófico"),AND(AJ830="Muy Alta",AM830="Catastrófico")),"Extremo","")))),"")</f>
        <v/>
      </c>
      <c r="AP830" s="367"/>
      <c r="AQ830" s="217" t="s">
        <v>105</v>
      </c>
      <c r="AR830" s="119"/>
      <c r="AS830" s="135"/>
      <c r="AT830" s="218"/>
      <c r="AU830" s="219"/>
      <c r="AV830" s="370"/>
      <c r="AW830" s="216" t="s">
        <v>91</v>
      </c>
      <c r="AX830" s="128"/>
      <c r="AY830" s="129"/>
      <c r="AZ830" s="130"/>
      <c r="BA830" s="217" t="s">
        <v>105</v>
      </c>
      <c r="BB830" s="128"/>
      <c r="BC830" s="128"/>
      <c r="BD830" s="128"/>
      <c r="BE830" s="373"/>
      <c r="BF830" s="374"/>
      <c r="BG830" s="374"/>
      <c r="BH830" s="131"/>
      <c r="BI830" s="90"/>
      <c r="BJ830" s="90"/>
      <c r="BK830" s="90"/>
      <c r="BL830" s="90"/>
      <c r="BM830" s="90"/>
      <c r="BN830" s="90"/>
      <c r="BO830" s="90"/>
      <c r="BP830" s="90"/>
      <c r="BQ830" s="90"/>
      <c r="BR830" s="90"/>
      <c r="BS830" s="90"/>
      <c r="BT830" s="90"/>
      <c r="BU830" s="90"/>
      <c r="BV830" s="90"/>
      <c r="BW830" s="90"/>
      <c r="BX830" s="90"/>
      <c r="BY830" s="90"/>
      <c r="BZ830" s="90"/>
      <c r="CA830" s="90"/>
      <c r="CB830" s="90"/>
      <c r="CC830" s="90"/>
      <c r="CD830" s="90"/>
      <c r="CE830" s="90"/>
      <c r="CF830" s="90"/>
      <c r="CG830" s="90"/>
      <c r="CH830" s="90"/>
      <c r="CI830" s="90"/>
      <c r="CJ830" s="90"/>
      <c r="CK830" s="90"/>
      <c r="CL830" s="90"/>
      <c r="CM830" s="90"/>
      <c r="CN830" s="90"/>
      <c r="CO830" s="90"/>
      <c r="CP830" s="90"/>
      <c r="CQ830" s="90"/>
      <c r="CR830" s="90"/>
      <c r="CS830" s="90"/>
      <c r="CT830" s="90"/>
      <c r="CU830" s="90"/>
      <c r="CV830" s="90"/>
      <c r="CW830" s="90"/>
      <c r="CX830" s="90"/>
      <c r="CY830" s="90"/>
      <c r="CZ830" s="90"/>
      <c r="DA830" s="90"/>
      <c r="DB830" s="90"/>
      <c r="DC830" s="90"/>
      <c r="DD830" s="90"/>
      <c r="DE830" s="90"/>
      <c r="DF830" s="90"/>
      <c r="DG830" s="90"/>
      <c r="DH830" s="90"/>
      <c r="DI830" s="90"/>
      <c r="DJ830" s="90"/>
      <c r="DK830" s="90"/>
      <c r="DL830" s="90"/>
      <c r="DM830" s="90"/>
      <c r="DN830" s="90"/>
      <c r="DO830" s="90"/>
      <c r="DP830" s="90"/>
      <c r="DQ830" s="90"/>
      <c r="DR830" s="90"/>
      <c r="DS830" s="90"/>
      <c r="DT830" s="90"/>
      <c r="DU830" s="90"/>
      <c r="DV830" s="90"/>
      <c r="DW830" s="90"/>
      <c r="DX830" s="90"/>
      <c r="DY830" s="90"/>
      <c r="DZ830" s="90"/>
      <c r="EA830" s="90"/>
      <c r="EB830" s="90"/>
      <c r="EC830" s="90"/>
      <c r="ED830" s="90"/>
      <c r="EE830" s="90"/>
      <c r="EF830" s="90"/>
      <c r="EG830" s="90"/>
      <c r="EH830" s="90"/>
      <c r="EI830" s="90"/>
      <c r="EJ830" s="90"/>
      <c r="EK830" s="90"/>
      <c r="EL830" s="90"/>
      <c r="EM830" s="90"/>
      <c r="EN830" s="90"/>
      <c r="EO830" s="90"/>
      <c r="EP830" s="90"/>
      <c r="EQ830" s="90"/>
      <c r="ER830" s="90"/>
      <c r="ES830" s="90"/>
      <c r="ET830" s="90"/>
      <c r="EU830" s="90"/>
      <c r="EV830" s="90"/>
      <c r="EW830" s="90"/>
      <c r="EX830" s="90"/>
      <c r="EY830" s="90"/>
      <c r="EZ830" s="90"/>
      <c r="FA830" s="90"/>
      <c r="FB830" s="90"/>
      <c r="FC830" s="90"/>
      <c r="FD830" s="90"/>
      <c r="FE830" s="90"/>
      <c r="FF830" s="90"/>
      <c r="FG830" s="90"/>
      <c r="FH830" s="90"/>
      <c r="FI830" s="90"/>
      <c r="FJ830" s="90"/>
      <c r="FK830" s="90"/>
      <c r="FL830" s="90"/>
      <c r="FM830" s="90"/>
      <c r="FN830" s="90"/>
      <c r="FO830" s="90"/>
      <c r="FP830" s="90"/>
      <c r="FQ830" s="90"/>
      <c r="FR830" s="90"/>
      <c r="FS830" s="90"/>
      <c r="FT830" s="90"/>
      <c r="FU830" s="90"/>
      <c r="FV830" s="90"/>
      <c r="FW830" s="90"/>
      <c r="FX830" s="90"/>
      <c r="FY830" s="90"/>
      <c r="FZ830" s="90"/>
      <c r="GA830" s="90"/>
      <c r="GB830" s="90"/>
      <c r="GC830" s="90"/>
      <c r="GD830" s="90"/>
      <c r="GE830" s="90"/>
      <c r="GF830" s="90"/>
      <c r="GG830" s="90"/>
      <c r="GH830" s="90"/>
      <c r="GI830" s="90"/>
      <c r="GJ830" s="90"/>
      <c r="GK830" s="90"/>
      <c r="GL830" s="90"/>
      <c r="GM830" s="90"/>
      <c r="GN830" s="90"/>
      <c r="GO830" s="90"/>
      <c r="GP830" s="90"/>
      <c r="GQ830" s="90"/>
      <c r="GR830" s="90"/>
      <c r="GS830" s="90"/>
      <c r="GT830" s="90"/>
      <c r="GU830" s="90"/>
      <c r="GV830" s="90"/>
      <c r="GW830" s="90"/>
      <c r="GX830" s="90"/>
      <c r="GY830" s="90"/>
      <c r="GZ830" s="90"/>
      <c r="HA830" s="90"/>
      <c r="HB830" s="90"/>
      <c r="HC830" s="90"/>
      <c r="HD830" s="90"/>
      <c r="HE830" s="90"/>
      <c r="HF830" s="90"/>
      <c r="HG830" s="90"/>
      <c r="HH830" s="90"/>
      <c r="HI830" s="90"/>
      <c r="HJ830" s="90"/>
      <c r="HK830" s="90"/>
      <c r="HL830" s="90"/>
      <c r="HM830" s="90"/>
      <c r="HN830" s="90"/>
      <c r="HO830" s="90"/>
      <c r="HP830" s="90"/>
      <c r="HQ830" s="90"/>
      <c r="HR830" s="90"/>
      <c r="HS830" s="90"/>
      <c r="HT830" s="90"/>
      <c r="HU830" s="90"/>
      <c r="HV830" s="90"/>
      <c r="HW830" s="90"/>
      <c r="HX830" s="90"/>
      <c r="HY830" s="90"/>
      <c r="HZ830" s="90"/>
      <c r="IA830" s="90"/>
      <c r="IB830" s="90"/>
      <c r="IC830" s="90"/>
      <c r="ID830" s="90"/>
      <c r="IE830" s="90"/>
      <c r="IF830" s="90"/>
      <c r="IG830" s="90"/>
      <c r="IH830" s="90"/>
      <c r="II830" s="90"/>
      <c r="IJ830" s="90"/>
      <c r="IK830" s="90"/>
      <c r="IL830" s="90"/>
      <c r="IM830" s="90"/>
      <c r="IN830" s="90"/>
      <c r="IO830" s="90"/>
      <c r="IP830" s="90"/>
      <c r="IQ830" s="90"/>
      <c r="IR830" s="90"/>
      <c r="IS830" s="90"/>
      <c r="IT830" s="90"/>
      <c r="IU830" s="90"/>
      <c r="IV830" s="90"/>
      <c r="IW830" s="90"/>
      <c r="IX830" s="90"/>
      <c r="IY830" s="90"/>
      <c r="IZ830" s="90"/>
      <c r="JA830" s="90"/>
      <c r="JB830" s="90"/>
      <c r="JC830" s="90"/>
      <c r="JD830" s="90"/>
      <c r="JE830" s="90"/>
      <c r="JF830" s="90"/>
      <c r="JG830" s="90"/>
      <c r="JH830" s="90"/>
      <c r="JI830" s="90"/>
      <c r="JJ830" s="90"/>
      <c r="JK830" s="90"/>
      <c r="JL830" s="90"/>
      <c r="JM830" s="90"/>
      <c r="JN830" s="90"/>
      <c r="JO830" s="90"/>
      <c r="JP830" s="90"/>
      <c r="JQ830" s="90"/>
      <c r="JR830" s="90"/>
      <c r="JS830" s="90"/>
      <c r="JT830" s="90"/>
      <c r="JU830" s="90"/>
      <c r="JV830" s="90"/>
      <c r="JW830" s="90"/>
      <c r="JX830" s="90"/>
      <c r="JY830" s="90"/>
      <c r="JZ830" s="90"/>
      <c r="KA830" s="90"/>
      <c r="KB830" s="90"/>
      <c r="KC830" s="90"/>
      <c r="KD830" s="90"/>
      <c r="KE830" s="90"/>
      <c r="KF830" s="90"/>
      <c r="KG830" s="90"/>
      <c r="KH830" s="90"/>
      <c r="KI830" s="90"/>
      <c r="KJ830" s="90"/>
      <c r="KK830" s="90"/>
      <c r="KL830" s="90"/>
      <c r="KM830" s="90"/>
      <c r="KN830" s="90"/>
      <c r="KO830" s="90"/>
      <c r="KP830" s="90"/>
      <c r="KQ830" s="90"/>
      <c r="KR830" s="90"/>
      <c r="KS830" s="90"/>
      <c r="KT830" s="90"/>
      <c r="KU830" s="90"/>
      <c r="KV830" s="90"/>
      <c r="KW830" s="90"/>
      <c r="KX830" s="90"/>
      <c r="KY830" s="90"/>
      <c r="KZ830" s="90"/>
      <c r="LA830" s="90"/>
      <c r="LB830" s="90"/>
      <c r="LC830" s="90"/>
      <c r="LD830" s="90"/>
      <c r="LE830" s="90"/>
      <c r="LF830" s="90"/>
      <c r="LG830" s="90"/>
      <c r="LH830" s="90"/>
      <c r="LI830" s="90"/>
      <c r="LJ830" s="90"/>
      <c r="LK830" s="90"/>
      <c r="LL830" s="90"/>
      <c r="LM830" s="90"/>
      <c r="LN830" s="90"/>
      <c r="LO830" s="90"/>
      <c r="LP830" s="90"/>
      <c r="LQ830" s="90"/>
      <c r="LR830" s="90"/>
      <c r="LS830" s="90"/>
      <c r="LT830" s="90"/>
      <c r="LU830" s="90"/>
      <c r="LV830" s="90"/>
      <c r="LW830" s="90"/>
      <c r="LX830" s="90"/>
      <c r="LY830" s="90"/>
      <c r="LZ830" s="90"/>
      <c r="MA830" s="90"/>
      <c r="MB830" s="90"/>
      <c r="MC830" s="90"/>
      <c r="MD830" s="90"/>
      <c r="ME830" s="90"/>
      <c r="MF830" s="90"/>
      <c r="MG830" s="90"/>
      <c r="MH830" s="90"/>
      <c r="MI830" s="90"/>
      <c r="MJ830" s="90"/>
      <c r="MK830" s="90"/>
      <c r="ML830" s="90"/>
      <c r="MM830" s="90"/>
      <c r="MN830" s="90"/>
      <c r="MO830" s="90"/>
      <c r="MP830" s="90"/>
      <c r="MQ830" s="90"/>
      <c r="MR830" s="90"/>
      <c r="MS830" s="90"/>
      <c r="MT830" s="90"/>
      <c r="MU830" s="90"/>
      <c r="MV830" s="90"/>
      <c r="MW830" s="90"/>
      <c r="MX830" s="90"/>
      <c r="MY830" s="90"/>
      <c r="MZ830" s="90"/>
      <c r="NA830" s="90"/>
      <c r="NB830" s="90"/>
      <c r="NC830" s="90"/>
      <c r="ND830" s="90"/>
      <c r="NE830" s="90"/>
      <c r="NF830" s="90"/>
      <c r="NG830" s="90"/>
      <c r="NH830" s="90"/>
      <c r="NI830" s="90"/>
      <c r="NJ830" s="90"/>
      <c r="NK830" s="90"/>
      <c r="NL830" s="90"/>
      <c r="NM830" s="90"/>
      <c r="NN830" s="90"/>
      <c r="NO830" s="90"/>
      <c r="NP830" s="90"/>
      <c r="NQ830" s="90"/>
      <c r="NR830" s="90"/>
      <c r="NS830" s="90"/>
      <c r="NT830" s="90"/>
      <c r="NU830" s="90"/>
      <c r="NV830" s="90"/>
      <c r="NW830" s="90"/>
      <c r="NX830" s="90"/>
      <c r="NY830" s="90"/>
      <c r="NZ830" s="90"/>
      <c r="OA830" s="90"/>
      <c r="OB830" s="90"/>
      <c r="OC830" s="90"/>
      <c r="OD830" s="90"/>
      <c r="OE830" s="90"/>
      <c r="OF830" s="90"/>
      <c r="OG830" s="90"/>
      <c r="OH830" s="90"/>
      <c r="OI830" s="90"/>
      <c r="OJ830" s="90"/>
      <c r="OK830" s="90"/>
      <c r="OL830" s="90"/>
      <c r="OM830" s="90"/>
      <c r="ON830" s="90"/>
      <c r="OO830" s="90"/>
      <c r="OP830" s="90"/>
      <c r="OQ830" s="90"/>
      <c r="OR830" s="90"/>
      <c r="OS830" s="90"/>
      <c r="OT830" s="90"/>
      <c r="OU830" s="90"/>
      <c r="OV830" s="90"/>
      <c r="OW830" s="90"/>
      <c r="OX830" s="90"/>
      <c r="OY830" s="90"/>
      <c r="OZ830" s="90"/>
      <c r="PA830" s="90"/>
      <c r="PB830" s="90"/>
      <c r="PC830" s="90"/>
      <c r="PD830" s="90"/>
      <c r="PE830" s="90"/>
      <c r="PF830" s="90"/>
      <c r="PG830" s="90"/>
      <c r="PH830" s="90"/>
      <c r="PI830" s="90"/>
      <c r="PJ830" s="90"/>
      <c r="PK830" s="90"/>
      <c r="PL830" s="90"/>
      <c r="PM830" s="90"/>
      <c r="PN830" s="90"/>
      <c r="PO830" s="90"/>
      <c r="PP830" s="90"/>
      <c r="PQ830" s="90"/>
      <c r="PR830" s="90"/>
      <c r="PS830" s="90"/>
      <c r="PT830" s="90"/>
      <c r="PU830" s="90"/>
      <c r="PV830" s="90"/>
      <c r="PW830" s="90"/>
      <c r="PX830" s="90"/>
      <c r="PY830" s="90"/>
      <c r="PZ830" s="90"/>
      <c r="QA830" s="90"/>
      <c r="QB830" s="90"/>
      <c r="QC830" s="90"/>
      <c r="QD830" s="90"/>
      <c r="QE830" s="90"/>
      <c r="QF830" s="90"/>
      <c r="QG830" s="90"/>
      <c r="QH830" s="90"/>
      <c r="QI830" s="90"/>
      <c r="QJ830" s="90"/>
      <c r="QK830" s="90"/>
      <c r="QL830" s="90"/>
      <c r="QM830" s="90"/>
      <c r="QN830" s="90"/>
      <c r="QO830" s="90"/>
      <c r="QP830" s="90"/>
      <c r="QQ830" s="90"/>
      <c r="QR830" s="90"/>
      <c r="QS830" s="90"/>
      <c r="QT830" s="90"/>
      <c r="QU830" s="90"/>
      <c r="QV830" s="90"/>
      <c r="QW830" s="90"/>
      <c r="QX830" s="90"/>
      <c r="QY830" s="90"/>
      <c r="QZ830" s="90"/>
      <c r="RA830" s="90"/>
      <c r="RB830" s="90"/>
      <c r="RC830" s="90"/>
      <c r="RD830" s="90"/>
      <c r="RE830" s="90"/>
      <c r="RF830" s="90"/>
      <c r="RG830" s="90"/>
      <c r="RH830" s="90"/>
      <c r="RI830" s="90"/>
      <c r="RJ830" s="90"/>
      <c r="RK830" s="90"/>
      <c r="RL830" s="90"/>
      <c r="RM830" s="90"/>
      <c r="RN830" s="90"/>
      <c r="RO830" s="90"/>
      <c r="RP830" s="90"/>
      <c r="RQ830" s="90"/>
      <c r="RR830" s="90"/>
      <c r="RS830" s="90"/>
      <c r="RT830" s="90"/>
      <c r="RU830" s="90"/>
      <c r="RV830" s="90"/>
      <c r="RW830" s="90"/>
      <c r="RX830" s="90"/>
      <c r="RY830" s="90"/>
      <c r="RZ830" s="90"/>
      <c r="SA830" s="90"/>
      <c r="SB830" s="90"/>
      <c r="SC830" s="90"/>
      <c r="SD830" s="90"/>
      <c r="SE830" s="90"/>
      <c r="SF830" s="90"/>
      <c r="SG830" s="90"/>
      <c r="SH830" s="90"/>
      <c r="SI830" s="90"/>
      <c r="SJ830" s="90"/>
      <c r="SK830" s="90"/>
      <c r="SL830" s="90"/>
      <c r="SM830" s="90"/>
      <c r="SN830" s="90"/>
      <c r="SO830" s="90"/>
      <c r="SP830" s="90"/>
      <c r="SQ830" s="90"/>
      <c r="SR830" s="90"/>
      <c r="SS830" s="90"/>
      <c r="ST830" s="90"/>
      <c r="SU830" s="90"/>
      <c r="SV830" s="90"/>
      <c r="SW830" s="90"/>
      <c r="SX830" s="90"/>
      <c r="SY830" s="90"/>
      <c r="SZ830" s="90"/>
      <c r="TA830" s="90"/>
      <c r="TB830" s="90"/>
      <c r="TC830" s="90"/>
      <c r="TD830" s="90"/>
      <c r="TE830" s="90"/>
      <c r="TF830" s="90"/>
      <c r="TG830" s="90"/>
      <c r="TH830" s="90"/>
      <c r="TI830" s="90"/>
      <c r="TJ830" s="90"/>
      <c r="TK830" s="90"/>
      <c r="TL830" s="90"/>
      <c r="TM830" s="90"/>
      <c r="TN830" s="90"/>
      <c r="TO830" s="90"/>
      <c r="TP830" s="90"/>
      <c r="TQ830" s="90"/>
      <c r="TR830" s="90"/>
      <c r="TS830" s="90"/>
      <c r="TT830" s="90"/>
      <c r="TU830" s="90"/>
      <c r="TV830" s="90"/>
      <c r="TW830" s="90"/>
      <c r="TX830" s="90"/>
      <c r="TY830" s="90"/>
      <c r="TZ830" s="90"/>
      <c r="UA830" s="90"/>
      <c r="UB830" s="90"/>
      <c r="UC830" s="90"/>
      <c r="UD830" s="90"/>
      <c r="UE830" s="90"/>
      <c r="UF830" s="90"/>
      <c r="UG830" s="90"/>
      <c r="UH830" s="90"/>
      <c r="UI830" s="90"/>
      <c r="UJ830" s="90"/>
      <c r="UK830" s="90"/>
      <c r="UL830" s="90"/>
      <c r="UM830" s="90"/>
      <c r="UN830" s="90"/>
      <c r="UO830" s="90"/>
      <c r="UP830" s="90"/>
      <c r="UQ830" s="90"/>
      <c r="UR830" s="90"/>
      <c r="US830" s="90"/>
      <c r="UT830" s="90"/>
      <c r="UU830" s="90"/>
      <c r="UV830" s="90"/>
      <c r="UW830" s="90"/>
      <c r="UX830" s="90"/>
      <c r="UY830" s="90"/>
      <c r="UZ830" s="90"/>
      <c r="VA830" s="90"/>
      <c r="VB830" s="90"/>
      <c r="VC830" s="90"/>
      <c r="VD830" s="90"/>
      <c r="VE830" s="90"/>
      <c r="VF830" s="90"/>
      <c r="VG830" s="90"/>
      <c r="VH830" s="90"/>
      <c r="VI830" s="90"/>
      <c r="VJ830" s="90"/>
      <c r="VK830" s="90"/>
      <c r="VL830" s="90"/>
      <c r="VM830" s="90"/>
      <c r="VN830" s="90"/>
      <c r="VO830" s="90"/>
      <c r="VP830" s="90"/>
      <c r="VQ830" s="90"/>
      <c r="VR830" s="90"/>
      <c r="VS830" s="90"/>
      <c r="VT830" s="90"/>
      <c r="VU830" s="90"/>
      <c r="VV830" s="90"/>
      <c r="VW830" s="90"/>
      <c r="VX830" s="90"/>
      <c r="VY830" s="90"/>
      <c r="VZ830" s="90"/>
      <c r="WA830" s="90"/>
      <c r="WB830" s="90"/>
      <c r="WC830" s="90"/>
      <c r="WD830" s="90"/>
      <c r="WE830" s="90"/>
      <c r="WF830" s="90"/>
      <c r="WG830" s="90"/>
      <c r="WH830" s="90"/>
      <c r="WI830" s="90"/>
      <c r="WJ830" s="90"/>
      <c r="WK830" s="90"/>
      <c r="WL830" s="90"/>
      <c r="WM830" s="90"/>
      <c r="WN830" s="90"/>
      <c r="WO830" s="90"/>
      <c r="WP830" s="90"/>
      <c r="WQ830" s="90"/>
      <c r="WR830" s="90"/>
      <c r="WS830" s="90"/>
      <c r="WT830" s="90"/>
      <c r="WU830" s="90"/>
      <c r="WV830" s="90"/>
      <c r="WW830" s="90"/>
      <c r="WX830" s="90"/>
      <c r="WY830" s="90"/>
      <c r="WZ830" s="90"/>
      <c r="XA830" s="90"/>
      <c r="XB830" s="90"/>
      <c r="XC830" s="90"/>
      <c r="XD830" s="90"/>
      <c r="XE830" s="90"/>
      <c r="XF830" s="90"/>
      <c r="XG830" s="90"/>
      <c r="XH830" s="90"/>
      <c r="XI830" s="90"/>
      <c r="XJ830" s="90"/>
      <c r="XK830" s="90"/>
      <c r="XL830" s="90"/>
      <c r="XM830" s="90"/>
      <c r="XN830" s="90"/>
      <c r="XO830" s="90"/>
      <c r="XP830" s="90"/>
      <c r="XQ830" s="90"/>
      <c r="XR830" s="90"/>
      <c r="XS830" s="90"/>
      <c r="XT830" s="90"/>
      <c r="XU830" s="90"/>
      <c r="XV830" s="90"/>
      <c r="XW830" s="90"/>
      <c r="XX830" s="90"/>
      <c r="XY830" s="90"/>
      <c r="XZ830" s="90"/>
      <c r="YA830" s="90"/>
      <c r="YB830" s="90"/>
      <c r="YC830" s="90"/>
      <c r="YD830" s="90"/>
      <c r="YE830" s="90"/>
      <c r="YF830" s="90"/>
      <c r="YG830" s="90"/>
      <c r="YH830" s="90"/>
      <c r="YI830" s="90"/>
      <c r="YJ830" s="90"/>
      <c r="YK830" s="90"/>
      <c r="YL830" s="90"/>
      <c r="YM830" s="90"/>
      <c r="YN830" s="90"/>
      <c r="YO830" s="90"/>
      <c r="YP830" s="90"/>
      <c r="YQ830" s="90"/>
      <c r="YR830" s="90"/>
      <c r="YS830" s="90"/>
      <c r="YT830" s="90"/>
      <c r="YU830" s="90"/>
      <c r="YV830" s="90"/>
      <c r="YW830" s="90"/>
      <c r="YX830" s="90"/>
      <c r="YY830" s="90"/>
      <c r="YZ830" s="90"/>
      <c r="ZA830" s="90"/>
      <c r="ZB830" s="90"/>
      <c r="ZC830" s="90"/>
      <c r="ZD830" s="90"/>
      <c r="ZE830" s="90"/>
      <c r="ZF830" s="90"/>
      <c r="ZG830" s="90"/>
      <c r="ZH830" s="90"/>
      <c r="ZI830" s="90"/>
      <c r="ZJ830" s="90"/>
      <c r="ZK830" s="90"/>
      <c r="ZL830" s="90"/>
      <c r="ZM830" s="90"/>
      <c r="ZN830" s="90"/>
      <c r="ZO830" s="90"/>
      <c r="ZP830" s="90"/>
      <c r="ZQ830" s="90"/>
      <c r="ZR830" s="90"/>
      <c r="ZS830" s="90"/>
      <c r="ZT830" s="90"/>
      <c r="ZU830" s="90"/>
      <c r="ZV830" s="90"/>
      <c r="ZW830" s="90"/>
      <c r="ZX830" s="90"/>
      <c r="ZY830" s="90"/>
      <c r="ZZ830" s="90"/>
      <c r="AAA830" s="90"/>
      <c r="AAB830" s="90"/>
      <c r="AAC830" s="90"/>
      <c r="AAD830" s="90"/>
      <c r="AAE830" s="90"/>
      <c r="AAF830" s="90"/>
      <c r="AAG830" s="90"/>
      <c r="AAH830" s="90"/>
      <c r="AAI830" s="90"/>
      <c r="AAJ830" s="90"/>
      <c r="AAK830" s="90"/>
      <c r="AAL830" s="90"/>
      <c r="AAM830" s="90"/>
      <c r="AAN830" s="90"/>
      <c r="AAO830" s="90"/>
      <c r="AAP830" s="90"/>
      <c r="AAQ830" s="90"/>
      <c r="AAR830" s="90"/>
      <c r="AAS830" s="90"/>
      <c r="AAT830" s="90"/>
      <c r="AAU830" s="90"/>
      <c r="AAV830" s="90"/>
      <c r="AAW830" s="90"/>
      <c r="AAX830" s="90"/>
      <c r="AAY830" s="90"/>
      <c r="AAZ830" s="90"/>
      <c r="ABA830" s="90"/>
      <c r="ABB830" s="90"/>
      <c r="ABC830" s="90"/>
      <c r="ABD830" s="90"/>
      <c r="ABE830" s="90"/>
      <c r="ABF830" s="90"/>
      <c r="ABG830" s="90"/>
      <c r="ABH830" s="90"/>
      <c r="ABI830" s="90"/>
      <c r="ABJ830" s="90"/>
      <c r="ABK830" s="90"/>
      <c r="ABL830" s="90"/>
      <c r="ABM830" s="90"/>
      <c r="ABN830" s="90"/>
      <c r="ABO830" s="90"/>
      <c r="ABP830" s="90"/>
      <c r="ABQ830" s="90"/>
      <c r="ABR830" s="90"/>
      <c r="ABS830" s="90"/>
      <c r="ABT830" s="90"/>
      <c r="ABU830" s="90"/>
      <c r="ABV830" s="90"/>
      <c r="ABW830" s="90"/>
      <c r="ABX830" s="90"/>
      <c r="ABY830" s="90"/>
      <c r="ABZ830" s="90"/>
      <c r="ACA830" s="90"/>
      <c r="ACB830" s="90"/>
      <c r="ACC830" s="90"/>
      <c r="ACD830" s="90"/>
      <c r="ACE830" s="90"/>
      <c r="ACF830" s="90"/>
      <c r="ACG830" s="90"/>
      <c r="ACH830" s="90"/>
      <c r="ACI830" s="90"/>
      <c r="ACJ830" s="90"/>
      <c r="ACK830" s="90"/>
      <c r="ACL830" s="90"/>
      <c r="ACM830" s="90"/>
      <c r="ACN830" s="90"/>
      <c r="ACO830" s="90"/>
      <c r="ACP830" s="90"/>
      <c r="ACQ830" s="90"/>
      <c r="ACR830" s="90"/>
      <c r="ACS830" s="90"/>
      <c r="ACT830" s="90"/>
      <c r="ACU830" s="90"/>
      <c r="ACV830" s="90"/>
      <c r="ACW830" s="90"/>
      <c r="ACX830" s="90"/>
      <c r="ACY830" s="90"/>
      <c r="ACZ830" s="90"/>
      <c r="ADA830" s="90"/>
      <c r="ADB830" s="90"/>
      <c r="ADC830" s="90"/>
      <c r="ADD830" s="90"/>
      <c r="ADE830" s="90"/>
      <c r="ADF830" s="90"/>
      <c r="ADG830" s="90"/>
      <c r="ADH830" s="90"/>
      <c r="ADI830" s="90"/>
      <c r="ADJ830" s="90"/>
      <c r="ADK830" s="90"/>
      <c r="ADL830" s="90"/>
      <c r="ADM830" s="90"/>
      <c r="ADN830" s="90"/>
      <c r="ADO830" s="90"/>
      <c r="ADP830" s="90"/>
      <c r="ADQ830" s="90"/>
      <c r="ADR830" s="90"/>
      <c r="ADS830" s="90"/>
      <c r="ADT830" s="90"/>
      <c r="ADU830" s="90"/>
      <c r="ADV830" s="90"/>
      <c r="ADW830" s="90"/>
      <c r="ADX830" s="90"/>
      <c r="ADY830" s="90"/>
      <c r="ADZ830" s="90"/>
      <c r="AEA830" s="90"/>
      <c r="AEB830" s="90"/>
      <c r="AEC830" s="90"/>
      <c r="AED830" s="90"/>
      <c r="AEE830" s="90"/>
      <c r="AEF830" s="90"/>
      <c r="AEG830" s="90"/>
      <c r="AEH830" s="90"/>
      <c r="AEI830" s="90"/>
      <c r="AEJ830" s="90"/>
      <c r="AEK830" s="90"/>
      <c r="AEL830" s="90"/>
      <c r="AEM830" s="90"/>
      <c r="AEN830" s="90"/>
      <c r="AEO830" s="90"/>
      <c r="AEP830" s="90"/>
      <c r="AEQ830" s="90"/>
      <c r="AER830" s="90"/>
      <c r="AES830" s="90"/>
      <c r="AET830" s="90"/>
      <c r="AEU830" s="90"/>
      <c r="AEV830" s="90"/>
      <c r="AEW830" s="90"/>
      <c r="AEX830" s="90"/>
      <c r="AEY830" s="90"/>
      <c r="AEZ830" s="90"/>
      <c r="AFA830" s="90"/>
      <c r="AFB830" s="90"/>
      <c r="AFC830" s="90"/>
      <c r="AFD830" s="90"/>
      <c r="AFE830" s="90"/>
      <c r="AFF830" s="90"/>
      <c r="AFG830" s="90"/>
      <c r="AFH830" s="90"/>
      <c r="AFI830" s="90"/>
      <c r="AFJ830" s="90"/>
      <c r="AFK830" s="90"/>
      <c r="AFL830" s="90"/>
      <c r="AFM830" s="90"/>
      <c r="AFN830" s="90"/>
      <c r="AFO830" s="90"/>
      <c r="AFP830" s="90"/>
      <c r="AFQ830" s="90"/>
      <c r="AFR830" s="90"/>
      <c r="AFS830" s="90"/>
      <c r="AFT830" s="90"/>
      <c r="AFU830" s="90"/>
      <c r="AFV830" s="90"/>
      <c r="AFW830" s="90"/>
      <c r="AFX830" s="90"/>
      <c r="AFY830" s="90"/>
      <c r="AFZ830" s="90"/>
      <c r="AGA830" s="90"/>
      <c r="AGB830" s="90"/>
      <c r="AGC830" s="90"/>
      <c r="AGD830" s="90"/>
      <c r="AGE830" s="90"/>
      <c r="AGF830" s="90"/>
      <c r="AGG830" s="90"/>
      <c r="AGH830" s="90"/>
      <c r="AGI830" s="90"/>
      <c r="AGJ830" s="90"/>
      <c r="AGK830" s="90"/>
      <c r="AGL830" s="90"/>
      <c r="AGM830" s="90"/>
      <c r="AGN830" s="90"/>
      <c r="AGO830" s="90"/>
      <c r="AGP830" s="90"/>
      <c r="AGQ830" s="90"/>
      <c r="AGR830" s="90"/>
      <c r="AGS830" s="90"/>
      <c r="AGT830" s="90"/>
      <c r="AGU830" s="90"/>
      <c r="AGV830" s="90"/>
      <c r="AGW830" s="90"/>
      <c r="AGX830" s="90"/>
      <c r="AGY830" s="90"/>
      <c r="AGZ830" s="90"/>
      <c r="AHA830" s="90"/>
      <c r="AHB830" s="90"/>
      <c r="AHC830" s="90"/>
      <c r="AHD830" s="90"/>
      <c r="AHE830" s="90"/>
      <c r="AHF830" s="90"/>
      <c r="AHG830" s="90"/>
      <c r="AHH830" s="90"/>
      <c r="AHI830" s="90"/>
      <c r="AHJ830" s="90"/>
      <c r="AHK830" s="90"/>
      <c r="AHL830" s="90"/>
      <c r="AHM830" s="90"/>
      <c r="AHN830" s="90"/>
      <c r="AHO830" s="90"/>
      <c r="AHP830" s="90"/>
      <c r="AHQ830" s="90"/>
      <c r="AHR830" s="90"/>
      <c r="AHS830" s="90"/>
      <c r="AHT830" s="90"/>
      <c r="AHU830" s="90"/>
      <c r="AHV830" s="90"/>
      <c r="AHW830" s="90"/>
      <c r="AHX830" s="90"/>
      <c r="AHY830" s="90"/>
      <c r="AHZ830" s="90"/>
      <c r="AIA830" s="90"/>
      <c r="AIB830" s="90"/>
      <c r="AIC830" s="90"/>
      <c r="AID830" s="90"/>
      <c r="AIE830" s="90"/>
      <c r="AIF830" s="90"/>
      <c r="AIG830" s="90"/>
      <c r="AIH830" s="90"/>
      <c r="AII830" s="90"/>
      <c r="AIJ830" s="90"/>
      <c r="AIK830" s="90"/>
      <c r="AIL830" s="90"/>
      <c r="AIM830" s="90"/>
      <c r="AIN830" s="90"/>
      <c r="AIO830" s="90"/>
      <c r="AIP830" s="90"/>
      <c r="AIQ830" s="90"/>
      <c r="AIR830" s="90"/>
      <c r="AIS830" s="90"/>
      <c r="AIT830" s="90"/>
      <c r="AIU830" s="90"/>
      <c r="AIV830" s="90"/>
      <c r="AIW830" s="90"/>
      <c r="AIX830" s="90"/>
      <c r="AIY830" s="90"/>
      <c r="AIZ830" s="90"/>
      <c r="AJA830" s="90"/>
      <c r="AJB830" s="90"/>
      <c r="AJC830" s="90"/>
      <c r="AJD830" s="90"/>
      <c r="AJE830" s="90"/>
      <c r="AJF830" s="90"/>
      <c r="AJG830" s="90"/>
      <c r="AJH830" s="90"/>
      <c r="AJI830" s="90"/>
      <c r="AJJ830" s="90"/>
      <c r="AJK830" s="90"/>
      <c r="AJL830" s="90"/>
      <c r="AJM830" s="90"/>
      <c r="AJN830" s="90"/>
      <c r="AJO830" s="90"/>
      <c r="AJP830" s="90"/>
      <c r="AJQ830" s="90"/>
      <c r="AJR830" s="90"/>
      <c r="AJS830" s="90"/>
      <c r="AJT830" s="90"/>
      <c r="AJU830" s="90"/>
      <c r="AJV830" s="90"/>
      <c r="AJW830" s="90"/>
      <c r="AJX830" s="90"/>
      <c r="AJY830" s="90"/>
      <c r="AJZ830" s="90"/>
      <c r="AKA830" s="90"/>
      <c r="AKB830" s="90"/>
      <c r="AKC830" s="90"/>
      <c r="AKD830" s="90"/>
      <c r="AKE830" s="90"/>
      <c r="AKF830" s="90"/>
      <c r="AKG830" s="90"/>
      <c r="AKH830" s="90"/>
      <c r="AKI830" s="90"/>
      <c r="AKJ830" s="90"/>
      <c r="AKK830" s="90"/>
      <c r="AKL830" s="90"/>
      <c r="AKM830" s="90"/>
      <c r="AKN830" s="90"/>
      <c r="AKO830" s="90"/>
      <c r="AKP830" s="90"/>
      <c r="AKQ830" s="90"/>
      <c r="AKR830" s="90"/>
      <c r="AKS830" s="90"/>
      <c r="AKT830" s="90"/>
      <c r="AKU830" s="90"/>
      <c r="AKV830" s="90"/>
      <c r="AKW830" s="90"/>
      <c r="AKX830" s="90"/>
      <c r="AKY830" s="90"/>
      <c r="AKZ830" s="90"/>
      <c r="ALA830" s="90"/>
      <c r="ALB830" s="90"/>
      <c r="ALC830" s="90"/>
      <c r="ALD830" s="90"/>
      <c r="ALE830" s="90"/>
      <c r="ALF830" s="90"/>
      <c r="ALG830" s="90"/>
      <c r="ALH830" s="90"/>
      <c r="ALI830" s="90"/>
      <c r="ALJ830" s="90"/>
      <c r="ALK830" s="90"/>
      <c r="ALL830" s="90"/>
      <c r="ALM830" s="90"/>
      <c r="ALN830" s="90"/>
      <c r="ALO830" s="90"/>
      <c r="ALP830" s="90"/>
      <c r="ALQ830" s="90"/>
      <c r="ALR830" s="90"/>
      <c r="ALS830" s="90"/>
      <c r="ALT830" s="90"/>
      <c r="ALU830" s="90"/>
      <c r="ALV830" s="90"/>
      <c r="ALW830" s="90"/>
      <c r="ALX830" s="90"/>
      <c r="ALY830" s="90"/>
      <c r="ALZ830" s="90"/>
      <c r="AMA830" s="90"/>
      <c r="AMB830" s="90"/>
      <c r="AMC830" s="90"/>
      <c r="AMD830" s="90"/>
      <c r="AME830" s="90"/>
      <c r="AMF830" s="90"/>
      <c r="AMG830" s="90"/>
      <c r="AMH830" s="90"/>
    </row>
    <row r="831" spans="1:1022" ht="74.099999999999994" customHeight="1">
      <c r="A831" s="536"/>
      <c r="B831" s="530"/>
      <c r="C831" s="367"/>
      <c r="D831" s="530"/>
      <c r="E831" s="530"/>
      <c r="F831" s="427"/>
      <c r="G831" s="530"/>
      <c r="H831" s="537"/>
      <c r="I831" s="538"/>
      <c r="J831" s="210" t="s">
        <v>735</v>
      </c>
      <c r="K831" s="213"/>
      <c r="L831" s="538"/>
      <c r="M831" s="538"/>
      <c r="N831" s="540"/>
      <c r="O831" s="369"/>
      <c r="P831" s="391"/>
      <c r="Q831" s="385"/>
      <c r="R831" s="393"/>
      <c r="S831" s="394"/>
      <c r="T831" s="385"/>
      <c r="U831" s="386"/>
      <c r="V831" s="216" t="s">
        <v>112</v>
      </c>
      <c r="W831" s="116"/>
      <c r="X831" s="117"/>
      <c r="Y831" s="117"/>
      <c r="Z831" s="116"/>
      <c r="AA831" s="143" t="str">
        <f t="shared" si="1118"/>
        <v/>
      </c>
      <c r="AB831" s="121"/>
      <c r="AC831" s="121"/>
      <c r="AD831" s="122" t="str">
        <f t="shared" si="1111"/>
        <v/>
      </c>
      <c r="AE831" s="121"/>
      <c r="AF831" s="121"/>
      <c r="AG831" s="121"/>
      <c r="AH831" s="123" t="str">
        <f>IFERROR(IF(AND(AA830="Probabilidad",AA831="Probabilidad"),(AI830-(+AI830*AD831)),IF(AND(AA831="Probabilidad",AA830="Impacto"),(AI830-(+AI830*AD831)),IF(AA831="Impacto",AI830,""))),"")</f>
        <v/>
      </c>
      <c r="AI831" s="122" t="str">
        <f t="shared" si="1112"/>
        <v/>
      </c>
      <c r="AJ831" s="387"/>
      <c r="AK831" s="542"/>
      <c r="AL831" s="214" t="str">
        <f t="shared" si="1081"/>
        <v/>
      </c>
      <c r="AM831" s="543"/>
      <c r="AN831" s="544"/>
      <c r="AO831" s="541"/>
      <c r="AP831" s="367"/>
      <c r="AQ831" s="217" t="s">
        <v>118</v>
      </c>
      <c r="AR831" s="119"/>
      <c r="AS831" s="135"/>
      <c r="AT831" s="218"/>
      <c r="AU831" s="219"/>
      <c r="AV831" s="371"/>
      <c r="AW831" s="216" t="s">
        <v>112</v>
      </c>
      <c r="AX831" s="128"/>
      <c r="AY831" s="129"/>
      <c r="AZ831" s="130"/>
      <c r="BA831" s="217" t="s">
        <v>118</v>
      </c>
      <c r="BB831" s="128"/>
      <c r="BC831" s="128"/>
      <c r="BD831" s="128"/>
      <c r="BE831" s="373"/>
      <c r="BF831" s="374"/>
      <c r="BG831" s="374"/>
      <c r="BH831" s="131"/>
    </row>
    <row r="832" spans="1:1022" ht="45" customHeight="1">
      <c r="A832" s="536"/>
      <c r="B832" s="530"/>
      <c r="C832" s="367"/>
      <c r="D832" s="530"/>
      <c r="E832" s="530"/>
      <c r="F832" s="427"/>
      <c r="G832" s="530"/>
      <c r="H832" s="537"/>
      <c r="I832" s="538"/>
      <c r="J832" s="210" t="s">
        <v>741</v>
      </c>
      <c r="K832" s="213"/>
      <c r="L832" s="538"/>
      <c r="M832" s="538"/>
      <c r="N832" s="540"/>
      <c r="O832" s="369"/>
      <c r="P832" s="391"/>
      <c r="Q832" s="385"/>
      <c r="R832" s="393"/>
      <c r="S832" s="394"/>
      <c r="T832" s="385"/>
      <c r="U832" s="386"/>
      <c r="V832" s="216" t="s">
        <v>124</v>
      </c>
      <c r="W832" s="116"/>
      <c r="X832" s="117"/>
      <c r="Y832" s="117"/>
      <c r="Z832" s="116"/>
      <c r="AA832" s="143" t="str">
        <f t="shared" si="1118"/>
        <v/>
      </c>
      <c r="AB832" s="121"/>
      <c r="AC832" s="121"/>
      <c r="AD832" s="122" t="str">
        <f t="shared" si="1111"/>
        <v/>
      </c>
      <c r="AE832" s="121"/>
      <c r="AF832" s="121"/>
      <c r="AG832" s="121"/>
      <c r="AH832" s="123" t="str">
        <f t="shared" ref="AH832:AH836" si="1136">IFERROR(IF(AND(AA831="Probabilidad",AA832="Probabilidad"),(AI831-(+AI831*AD832)),IF(AND(AA832="Probabilidad",AA831="Impacto"),(AI831-(+AI831*AD832)),IF(AA832="Impacto",AI831,""))),"")</f>
        <v/>
      </c>
      <c r="AI832" s="122" t="str">
        <f t="shared" si="1112"/>
        <v/>
      </c>
      <c r="AJ832" s="387"/>
      <c r="AK832" s="542"/>
      <c r="AL832" s="214" t="str">
        <f t="shared" si="1081"/>
        <v/>
      </c>
      <c r="AM832" s="543"/>
      <c r="AN832" s="544"/>
      <c r="AO832" s="541"/>
      <c r="AP832" s="367"/>
      <c r="AQ832" s="217" t="s">
        <v>128</v>
      </c>
      <c r="AR832" s="119"/>
      <c r="AS832" s="135"/>
      <c r="AT832" s="218"/>
      <c r="AU832" s="219"/>
      <c r="AV832" s="371"/>
      <c r="AW832" s="216" t="s">
        <v>124</v>
      </c>
      <c r="AX832" s="128"/>
      <c r="AY832" s="129"/>
      <c r="AZ832" s="130"/>
      <c r="BA832" s="217" t="s">
        <v>128</v>
      </c>
      <c r="BB832" s="128"/>
      <c r="BC832" s="128"/>
      <c r="BD832" s="128"/>
      <c r="BE832" s="373"/>
      <c r="BF832" s="374"/>
      <c r="BG832" s="374"/>
      <c r="BH832" s="131"/>
    </row>
    <row r="833" spans="1:1022" ht="30" customHeight="1">
      <c r="A833" s="536"/>
      <c r="B833" s="530"/>
      <c r="C833" s="367"/>
      <c r="D833" s="530"/>
      <c r="E833" s="530"/>
      <c r="F833" s="427"/>
      <c r="G833" s="530"/>
      <c r="H833" s="537"/>
      <c r="I833" s="538"/>
      <c r="J833" s="210" t="s">
        <v>749</v>
      </c>
      <c r="K833" s="213"/>
      <c r="L833" s="538"/>
      <c r="M833" s="538"/>
      <c r="N833" s="540"/>
      <c r="O833" s="369"/>
      <c r="P833" s="391"/>
      <c r="Q833" s="385"/>
      <c r="R833" s="393"/>
      <c r="S833" s="394"/>
      <c r="T833" s="385"/>
      <c r="U833" s="386"/>
      <c r="V833" s="216" t="s">
        <v>131</v>
      </c>
      <c r="W833" s="116"/>
      <c r="X833" s="117"/>
      <c r="Y833" s="117"/>
      <c r="Z833" s="116"/>
      <c r="AA833" s="143" t="str">
        <f t="shared" si="1118"/>
        <v/>
      </c>
      <c r="AB833" s="121"/>
      <c r="AC833" s="121"/>
      <c r="AD833" s="122" t="str">
        <f t="shared" si="1111"/>
        <v/>
      </c>
      <c r="AE833" s="121"/>
      <c r="AF833" s="121"/>
      <c r="AG833" s="121"/>
      <c r="AH833" s="123" t="str">
        <f t="shared" si="1136"/>
        <v/>
      </c>
      <c r="AI833" s="122" t="str">
        <f t="shared" si="1112"/>
        <v/>
      </c>
      <c r="AJ833" s="387"/>
      <c r="AK833" s="542"/>
      <c r="AL833" s="214" t="str">
        <f t="shared" si="1081"/>
        <v/>
      </c>
      <c r="AM833" s="543"/>
      <c r="AN833" s="544"/>
      <c r="AO833" s="541"/>
      <c r="AP833" s="367"/>
      <c r="AQ833" s="217" t="s">
        <v>136</v>
      </c>
      <c r="AR833" s="119"/>
      <c r="AS833" s="135"/>
      <c r="AT833" s="218"/>
      <c r="AU833" s="219"/>
      <c r="AV833" s="371"/>
      <c r="AW833" s="216" t="s">
        <v>131</v>
      </c>
      <c r="AX833" s="128"/>
      <c r="AY833" s="129"/>
      <c r="AZ833" s="130"/>
      <c r="BA833" s="217" t="s">
        <v>136</v>
      </c>
      <c r="BB833" s="128"/>
      <c r="BC833" s="128"/>
      <c r="BD833" s="128"/>
      <c r="BE833" s="373"/>
      <c r="BF833" s="374"/>
      <c r="BG833" s="374"/>
      <c r="BH833" s="131"/>
    </row>
    <row r="834" spans="1:1022" ht="18.95" customHeight="1">
      <c r="A834" s="536"/>
      <c r="B834" s="530"/>
      <c r="C834" s="367"/>
      <c r="D834" s="530"/>
      <c r="E834" s="530"/>
      <c r="F834" s="427"/>
      <c r="G834" s="530"/>
      <c r="H834" s="537"/>
      <c r="I834" s="538"/>
      <c r="J834" s="210" t="s">
        <v>756</v>
      </c>
      <c r="K834" s="213"/>
      <c r="L834" s="538"/>
      <c r="M834" s="538"/>
      <c r="N834" s="540"/>
      <c r="O834" s="369"/>
      <c r="P834" s="391"/>
      <c r="Q834" s="385"/>
      <c r="R834" s="393"/>
      <c r="S834" s="394"/>
      <c r="T834" s="385"/>
      <c r="U834" s="386"/>
      <c r="V834" s="216" t="s">
        <v>139</v>
      </c>
      <c r="W834" s="116"/>
      <c r="X834" s="117"/>
      <c r="Y834" s="117"/>
      <c r="Z834" s="116"/>
      <c r="AA834" s="143" t="str">
        <f t="shared" si="1118"/>
        <v/>
      </c>
      <c r="AB834" s="121"/>
      <c r="AC834" s="121"/>
      <c r="AD834" s="122" t="str">
        <f t="shared" si="1111"/>
        <v/>
      </c>
      <c r="AE834" s="121"/>
      <c r="AF834" s="121"/>
      <c r="AG834" s="121"/>
      <c r="AH834" s="123" t="str">
        <f t="shared" si="1136"/>
        <v/>
      </c>
      <c r="AI834" s="122" t="str">
        <f t="shared" si="1112"/>
        <v/>
      </c>
      <c r="AJ834" s="387"/>
      <c r="AK834" s="542"/>
      <c r="AL834" s="214" t="str">
        <f t="shared" si="1081"/>
        <v/>
      </c>
      <c r="AM834" s="543"/>
      <c r="AN834" s="544"/>
      <c r="AO834" s="541"/>
      <c r="AP834" s="367"/>
      <c r="AQ834" s="217" t="s">
        <v>145</v>
      </c>
      <c r="AR834" s="119"/>
      <c r="AS834" s="135"/>
      <c r="AT834" s="218"/>
      <c r="AU834" s="219"/>
      <c r="AV834" s="371"/>
      <c r="AW834" s="216" t="s">
        <v>139</v>
      </c>
      <c r="AX834" s="128"/>
      <c r="AY834" s="129"/>
      <c r="AZ834" s="130"/>
      <c r="BA834" s="217" t="s">
        <v>145</v>
      </c>
      <c r="BB834" s="128"/>
      <c r="BC834" s="128"/>
      <c r="BD834" s="128"/>
      <c r="BE834" s="373"/>
      <c r="BF834" s="374"/>
      <c r="BG834" s="374"/>
      <c r="BH834" s="131"/>
    </row>
    <row r="835" spans="1:1022" ht="18.95" customHeight="1">
      <c r="A835" s="536"/>
      <c r="B835" s="530"/>
      <c r="C835" s="367"/>
      <c r="D835" s="530"/>
      <c r="E835" s="530"/>
      <c r="F835" s="427"/>
      <c r="G835" s="530"/>
      <c r="H835" s="537"/>
      <c r="I835" s="538"/>
      <c r="J835" s="210" t="s">
        <v>757</v>
      </c>
      <c r="K835" s="213"/>
      <c r="L835" s="538"/>
      <c r="M835" s="538"/>
      <c r="N835" s="540"/>
      <c r="O835" s="369"/>
      <c r="P835" s="391"/>
      <c r="Q835" s="385"/>
      <c r="R835" s="393"/>
      <c r="S835" s="394"/>
      <c r="T835" s="385"/>
      <c r="U835" s="386"/>
      <c r="V835" s="216" t="s">
        <v>150</v>
      </c>
      <c r="W835" s="116"/>
      <c r="X835" s="117"/>
      <c r="Y835" s="117"/>
      <c r="Z835" s="116"/>
      <c r="AA835" s="143" t="str">
        <f t="shared" si="1118"/>
        <v/>
      </c>
      <c r="AB835" s="121"/>
      <c r="AC835" s="121"/>
      <c r="AD835" s="122" t="str">
        <f t="shared" si="1111"/>
        <v/>
      </c>
      <c r="AE835" s="121"/>
      <c r="AF835" s="121"/>
      <c r="AG835" s="121"/>
      <c r="AH835" s="123" t="str">
        <f t="shared" si="1136"/>
        <v/>
      </c>
      <c r="AI835" s="122" t="str">
        <f t="shared" si="1112"/>
        <v/>
      </c>
      <c r="AJ835" s="387"/>
      <c r="AK835" s="542"/>
      <c r="AL835" s="214" t="str">
        <f t="shared" si="1081"/>
        <v/>
      </c>
      <c r="AM835" s="543"/>
      <c r="AN835" s="544"/>
      <c r="AO835" s="541"/>
      <c r="AP835" s="367"/>
      <c r="AQ835" s="217" t="s">
        <v>155</v>
      </c>
      <c r="AR835" s="119"/>
      <c r="AS835" s="135"/>
      <c r="AT835" s="218"/>
      <c r="AU835" s="219"/>
      <c r="AV835" s="371"/>
      <c r="AW835" s="216" t="s">
        <v>150</v>
      </c>
      <c r="AX835" s="128"/>
      <c r="AY835" s="129"/>
      <c r="AZ835" s="130"/>
      <c r="BA835" s="217" t="s">
        <v>155</v>
      </c>
      <c r="BB835" s="128"/>
      <c r="BC835" s="128"/>
      <c r="BD835" s="128"/>
      <c r="BE835" s="373"/>
      <c r="BF835" s="374"/>
      <c r="BG835" s="374"/>
      <c r="BH835" s="131"/>
    </row>
    <row r="836" spans="1:1022" ht="23.1" customHeight="1">
      <c r="A836" s="536"/>
      <c r="B836" s="530"/>
      <c r="C836" s="367"/>
      <c r="D836" s="530"/>
      <c r="E836" s="530"/>
      <c r="F836" s="427"/>
      <c r="G836" s="530"/>
      <c r="H836" s="537"/>
      <c r="I836" s="538"/>
      <c r="J836" s="210" t="s">
        <v>758</v>
      </c>
      <c r="K836" s="213"/>
      <c r="L836" s="538"/>
      <c r="M836" s="538"/>
      <c r="N836" s="540"/>
      <c r="O836" s="369"/>
      <c r="P836" s="392"/>
      <c r="Q836" s="385"/>
      <c r="R836" s="393"/>
      <c r="S836" s="394"/>
      <c r="T836" s="385"/>
      <c r="U836" s="386"/>
      <c r="V836" s="216" t="s">
        <v>161</v>
      </c>
      <c r="W836" s="116"/>
      <c r="X836" s="117"/>
      <c r="Y836" s="117"/>
      <c r="Z836" s="116"/>
      <c r="AA836" s="143" t="str">
        <f t="shared" si="1118"/>
        <v/>
      </c>
      <c r="AB836" s="121"/>
      <c r="AC836" s="121"/>
      <c r="AD836" s="122" t="str">
        <f t="shared" si="1111"/>
        <v/>
      </c>
      <c r="AE836" s="121"/>
      <c r="AF836" s="121"/>
      <c r="AG836" s="121"/>
      <c r="AH836" s="123" t="str">
        <f t="shared" si="1136"/>
        <v/>
      </c>
      <c r="AI836" s="122" t="str">
        <f t="shared" si="1112"/>
        <v/>
      </c>
      <c r="AJ836" s="387"/>
      <c r="AK836" s="542"/>
      <c r="AL836" s="214" t="str">
        <f t="shared" si="1081"/>
        <v/>
      </c>
      <c r="AM836" s="543"/>
      <c r="AN836" s="544"/>
      <c r="AO836" s="541"/>
      <c r="AP836" s="367"/>
      <c r="AQ836" s="217" t="s">
        <v>162</v>
      </c>
      <c r="AR836" s="119"/>
      <c r="AS836" s="135"/>
      <c r="AT836" s="218"/>
      <c r="AU836" s="219"/>
      <c r="AV836" s="372"/>
      <c r="AW836" s="216" t="s">
        <v>161</v>
      </c>
      <c r="AX836" s="128"/>
      <c r="AY836" s="129"/>
      <c r="AZ836" s="130"/>
      <c r="BA836" s="217" t="s">
        <v>162</v>
      </c>
      <c r="BB836" s="128"/>
      <c r="BC836" s="128"/>
      <c r="BD836" s="128"/>
      <c r="BE836" s="373"/>
      <c r="BF836" s="374"/>
      <c r="BG836" s="374"/>
      <c r="BH836" s="131"/>
    </row>
    <row r="837" spans="1:1022" s="144" customFormat="1" ht="69.95" customHeight="1">
      <c r="A837" s="536"/>
      <c r="B837" s="530"/>
      <c r="C837" s="367"/>
      <c r="D837" s="530"/>
      <c r="E837" s="530"/>
      <c r="F837" s="427"/>
      <c r="G837" s="530"/>
      <c r="H837" s="537" t="str">
        <f>IF(B837="Seguridad_Información","Posibilidad de "&amp;C837&amp;"con "&amp;M837&amp;" "&amp;"por"&amp;" "&amp;I837&amp;" "&amp;"debido a"&amp;" "&amp;L837,"Posibilidad de"&amp;" "&amp;M837&amp;" "&amp;"por"&amp;" "&amp;I837&amp;" debido a"&amp;" "&amp;L837)</f>
        <v xml:space="preserve">Posibilidad de  por  debido a </v>
      </c>
      <c r="I837" s="538"/>
      <c r="J837" s="216" t="s">
        <v>717</v>
      </c>
      <c r="K837" s="213"/>
      <c r="L837" s="538"/>
      <c r="M837" s="538"/>
      <c r="N837" s="540"/>
      <c r="O837" s="369"/>
      <c r="P837" s="390" t="str">
        <f>IF(OR($O837=[3]Tabla_Probabilidad!$D$30,$O837=[3]Tabla_Probabilidad!$D$32,$O837=[3]Tabla_Probabilidad!$J$32),"Muy Baja",IF(OR($O837=[3]Tabla_Probabilidad!$E$30,$O837=[3]Tabla_Probabilidad!$E$32,$O837=[3]Tabla_Probabilidad!$K$32),"Baja",IF(OR($O837=[3]Tabla_Probabilidad!$F$30,$O837=[3]Tabla_Probabilidad!$F$32,$O837=[3]Tabla_Probabilidad!$L$32),"Media",IF(OR($O837=[3]Tabla_Probabilidad!$G$30,$O837=[3]Tabla_Probabilidad!$G$32,$O837=[3]Tabla_Probabilidad!$M$32),"Alta",IF(OR($O837=[3]Tabla_Probabilidad!$H$30,$O837=[3]Tabla_Probabilidad!$H$32,$O837=[3]Tabla_Probabilidad!$N$32),"Muy Alta","")))))</f>
        <v/>
      </c>
      <c r="Q837" s="385" t="str">
        <f t="shared" ref="Q837" si="1137">IF(P837="","",IF(P837="Muy Baja",0.2,IF(P837="Baja",0.4,IF(P837="Media",0.6,IF(P837="Alta",0.8,IF(P837="Muy Alta",1,))))))</f>
        <v/>
      </c>
      <c r="R837" s="393"/>
      <c r="S837" s="394" t="str">
        <f>IF(OR($R837=[3]Tabla_Impacto!$D$24,$R837=[3]Tabla_Impacto!$D$27,$R837=[3]Tabla_Impacto!$J$24,$R837=[3]Tabla_Impacto!$P$26,$R837=[3]Tabla_Impacto!$V$26,$R837=[3]Tabla_Impacto!$AB$26),"Leve",IF(OR($R837=[3]Tabla_Impacto!$E$24,$R837=[3]Tabla_Impacto!$E$27,$R837=[3]Tabla_Impacto!$K$24,$R837=[3]Tabla_Impacto!$Q$26,$R837=[3]Tabla_Impacto!$W$26,$R837=[3]Tabla_Impacto!$AC$26),"Menor",IF(OR($R837=[3]Tabla_Impacto!$F$24,$R837=[3]Tabla_Impacto!$F$27,$R837=[3]Tabla_Impacto!$L$24,$R837=[3]Tabla_Impacto!$R$26,$R837=[3]Tabla_Impacto!$X$26,$R837=[3]Tabla_Impacto!$AD$26),"Moderado",IF(OR($R837=[3]Tabla_Impacto!$G$24,$R837=[3]Tabla_Impacto!$G$27,$R837=[3]Tabla_Impacto!$M$24,$R837=[3]Tabla_Impacto!$S$26,$R837=[3]Tabla_Impacto!$Y$26,$R837=[3]Tabla_Impacto!$AE$26),"Mayor",IF(OR($R837=[3]Tabla_Impacto!$H$24,$R837=[3]Tabla_Impacto!$H$27,$R837=[3]Tabla_Impacto!$N$24,$R837=[3]Tabla_Impacto!$T$26,$R837=[3]Tabla_Impacto!$Z$26,$R837=[3]Tabla_Impacto!$AF$26),"Catastrófico","")))))</f>
        <v/>
      </c>
      <c r="T837" s="385" t="str">
        <f>IF(S837="","",IF(S837="Leve",0.2,IF(S837="Menor",0.4,IF(S837="Moderado",0.6,IF(S837="Mayor",0.8,IF(S837="Catastrófico",1,))))))</f>
        <v/>
      </c>
      <c r="U837" s="403" t="str">
        <f>IF(OR(AND(P837="Muy Baja",S837="Leve"),AND(P837="Muy Baja",S837="Menor"),AND(P837="Baja",S837="Leve")),"Bajo",IF(OR(AND(P837="Muy baja",S837="Moderado"),AND(P837="Baja",S837="Menor"),AND(P837="Baja",S837="Moderado"),AND(P837="Media",S837="Leve"),AND(P837="Media",S837="Menor"),AND(P837="Media",S837="Moderado"),AND(P837="Alta",S837="Leve"),AND(P837="Alta",S837="Menor")),"Moderado",IF(OR(AND(P837="Muy Baja",S837="Mayor"),AND(P837="Baja",S837="Mayor"),AND(P837="Media",S837="Mayor"),AND(P837="Alta",S837="Moderado"),AND(P837="Alta",S837="Mayor"),AND(P837="Muy Alta",S837="Leve"),AND(P837="Muy Alta",S837="Menor"),AND(P837="Muy Alta",S837="Moderado"),AND(P837="Muy Alta",S837="Mayor")),"Alto",IF(OR(AND(P837="Muy Baja",S837="Catastrófico"),AND(P837="Baja",S837="Catastrófico"),AND(P837="Media",S837="Catastrófico"),AND(P837="Alta",S837="Catastrófico"),AND(P837="Muy Alta",S837="Catastrófico")),"Extremo",""))))</f>
        <v/>
      </c>
      <c r="V837" s="216" t="s">
        <v>91</v>
      </c>
      <c r="W837" s="116"/>
      <c r="X837" s="117"/>
      <c r="Y837" s="117"/>
      <c r="Z837" s="116"/>
      <c r="AA837" s="143" t="str">
        <f t="shared" si="1118"/>
        <v/>
      </c>
      <c r="AB837" s="121"/>
      <c r="AC837" s="121"/>
      <c r="AD837" s="122" t="str">
        <f t="shared" si="1111"/>
        <v/>
      </c>
      <c r="AE837" s="121"/>
      <c r="AF837" s="121"/>
      <c r="AG837" s="121"/>
      <c r="AH837" s="123" t="str">
        <f>IFERROR(IF(AA837="Probabilidad",(Q837-(+Q837*AD837)),IF(AA837="Impacto",Q837,"")),"")</f>
        <v/>
      </c>
      <c r="AI837" s="122" t="str">
        <f t="shared" si="1112"/>
        <v/>
      </c>
      <c r="AJ837" s="387" t="str">
        <f t="shared" ref="AJ837" si="1138">IFERROR(IF(AK837="","",IF(AK837&lt;=0.2,"Muy Baja",IF(AK837&lt;=0.4,"Baja",IF(AK837&lt;=0.6,"Media",IF(AK837&lt;=0.8,"Alta","Muy Alta"))))),"")</f>
        <v/>
      </c>
      <c r="AK837" s="542" t="str">
        <f t="shared" ref="AK837" si="1139">IFERROR(LOOKUP(MAX(AI837:AI843)+1,(AI837:AI843)),"")</f>
        <v/>
      </c>
      <c r="AL837" s="214" t="str">
        <f>IFERROR(IF(AA837="Impacto",(T837-(+T837*AD837)),IF(AA837="Probabilidad",T837,"")),"")</f>
        <v/>
      </c>
      <c r="AM837" s="543" t="str">
        <f t="shared" ref="AM837" si="1140">IFERROR(IF(AN837="","",IF(AN837&lt;=0.2,"Leve",IF(AN837&lt;=0.4,"Menor",IF(AN837&lt;=0.6,"Moderado",IF(AN837&lt;=0.8,"Mayor","Catastrófico"))))),"")</f>
        <v/>
      </c>
      <c r="AN837" s="544" t="str">
        <f t="shared" ref="AN837" si="1141">IFERROR(LOOKUP(MAX(AL837:AL843)+1,(AL837:AL843)),"")</f>
        <v/>
      </c>
      <c r="AO837" s="541" t="str">
        <f t="shared" ref="AO837" si="1142">IFERROR(IF(OR(AND(AJ837="Muy Baja",AM837="Leve"),AND(AJ837="Muy Baja",AM837="Menor"),AND(AJ837="Baja",AM837="Leve")),"Bajo",IF(OR(AND(AJ837="Muy baja",AM837="Moderado"),AND(AJ837="Baja",AM837="Menor"),AND(AJ837="Baja",AM837="Moderado"),AND(AJ837="Media",AM837="Leve"),AND(AJ837="Media",AM837="Menor"),AND(AJ837="Media",AM837="Moderado"),AND(AJ837="Alta",AM837="Leve"),AND(AJ837="Alta",AM837="Menor")),"Moderado",IF(OR(AND(AJ837="Muy Baja",AM837="Mayor"),AND(AJ837="Baja",AM837="Mayor"),AND(AJ837="Media",AM837="Mayor"),AND(AJ837="Alta",AM837="Moderado"),AND(AJ837="Alta",AM837="Mayor"),AND(AJ837="Muy Alta",AM837="Leve"),AND(AJ837="Muy Alta",AM837="Menor"),AND(AJ837="Muy Alta",AM837="Moderado"),AND(AJ837="Muy Alta",AM837="Mayor")),"Alto",IF(OR(AND(AJ837="Muy Baja",AM837="Catastrófico"),AND(AJ837="Baja",AM837="Catastrófico"),AND(AJ837="Media",AM837="Catastrófico"),AND(AJ837="Alta",AM837="Catastrófico"),AND(AJ837="Muy Alta",AM837="Catastrófico")),"Extremo","")))),"")</f>
        <v/>
      </c>
      <c r="AP837" s="367"/>
      <c r="AQ837" s="217" t="s">
        <v>105</v>
      </c>
      <c r="AR837" s="119"/>
      <c r="AS837" s="135"/>
      <c r="AT837" s="218"/>
      <c r="AU837" s="219"/>
      <c r="AV837" s="370"/>
      <c r="AW837" s="216" t="s">
        <v>91</v>
      </c>
      <c r="AX837" s="128"/>
      <c r="AY837" s="129"/>
      <c r="AZ837" s="130"/>
      <c r="BA837" s="217" t="s">
        <v>105</v>
      </c>
      <c r="BB837" s="128"/>
      <c r="BC837" s="128"/>
      <c r="BD837" s="128"/>
      <c r="BE837" s="373"/>
      <c r="BF837" s="374"/>
      <c r="BG837" s="374"/>
      <c r="BH837" s="131"/>
      <c r="BI837" s="90"/>
      <c r="BJ837" s="90"/>
      <c r="BK837" s="90"/>
      <c r="BL837" s="90"/>
      <c r="BM837" s="90"/>
      <c r="BN837" s="90"/>
      <c r="BO837" s="90"/>
      <c r="BP837" s="90"/>
      <c r="BQ837" s="90"/>
      <c r="BR837" s="90"/>
      <c r="BS837" s="90"/>
      <c r="BT837" s="90"/>
      <c r="BU837" s="90"/>
      <c r="BV837" s="90"/>
      <c r="BW837" s="90"/>
      <c r="BX837" s="90"/>
      <c r="BY837" s="90"/>
      <c r="BZ837" s="90"/>
      <c r="CA837" s="90"/>
      <c r="CB837" s="90"/>
      <c r="CC837" s="90"/>
      <c r="CD837" s="90"/>
      <c r="CE837" s="90"/>
      <c r="CF837" s="90"/>
      <c r="CG837" s="90"/>
      <c r="CH837" s="90"/>
      <c r="CI837" s="90"/>
      <c r="CJ837" s="90"/>
      <c r="CK837" s="90"/>
      <c r="CL837" s="90"/>
      <c r="CM837" s="90"/>
      <c r="CN837" s="90"/>
      <c r="CO837" s="90"/>
      <c r="CP837" s="90"/>
      <c r="CQ837" s="90"/>
      <c r="CR837" s="90"/>
      <c r="CS837" s="90"/>
      <c r="CT837" s="90"/>
      <c r="CU837" s="90"/>
      <c r="CV837" s="90"/>
      <c r="CW837" s="90"/>
      <c r="CX837" s="90"/>
      <c r="CY837" s="90"/>
      <c r="CZ837" s="90"/>
      <c r="DA837" s="90"/>
      <c r="DB837" s="90"/>
      <c r="DC837" s="90"/>
      <c r="DD837" s="90"/>
      <c r="DE837" s="90"/>
      <c r="DF837" s="90"/>
      <c r="DG837" s="90"/>
      <c r="DH837" s="90"/>
      <c r="DI837" s="90"/>
      <c r="DJ837" s="90"/>
      <c r="DK837" s="90"/>
      <c r="DL837" s="90"/>
      <c r="DM837" s="90"/>
      <c r="DN837" s="90"/>
      <c r="DO837" s="90"/>
      <c r="DP837" s="90"/>
      <c r="DQ837" s="90"/>
      <c r="DR837" s="90"/>
      <c r="DS837" s="90"/>
      <c r="DT837" s="90"/>
      <c r="DU837" s="90"/>
      <c r="DV837" s="90"/>
      <c r="DW837" s="90"/>
      <c r="DX837" s="90"/>
      <c r="DY837" s="90"/>
      <c r="DZ837" s="90"/>
      <c r="EA837" s="90"/>
      <c r="EB837" s="90"/>
      <c r="EC837" s="90"/>
      <c r="ED837" s="90"/>
      <c r="EE837" s="90"/>
      <c r="EF837" s="90"/>
      <c r="EG837" s="90"/>
      <c r="EH837" s="90"/>
      <c r="EI837" s="90"/>
      <c r="EJ837" s="90"/>
      <c r="EK837" s="90"/>
      <c r="EL837" s="90"/>
      <c r="EM837" s="90"/>
      <c r="EN837" s="90"/>
      <c r="EO837" s="90"/>
      <c r="EP837" s="90"/>
      <c r="EQ837" s="90"/>
      <c r="ER837" s="90"/>
      <c r="ES837" s="90"/>
      <c r="ET837" s="90"/>
      <c r="EU837" s="90"/>
      <c r="EV837" s="90"/>
      <c r="EW837" s="90"/>
      <c r="EX837" s="90"/>
      <c r="EY837" s="90"/>
      <c r="EZ837" s="90"/>
      <c r="FA837" s="90"/>
      <c r="FB837" s="90"/>
      <c r="FC837" s="90"/>
      <c r="FD837" s="90"/>
      <c r="FE837" s="90"/>
      <c r="FF837" s="90"/>
      <c r="FG837" s="90"/>
      <c r="FH837" s="90"/>
      <c r="FI837" s="90"/>
      <c r="FJ837" s="90"/>
      <c r="FK837" s="90"/>
      <c r="FL837" s="90"/>
      <c r="FM837" s="90"/>
      <c r="FN837" s="90"/>
      <c r="FO837" s="90"/>
      <c r="FP837" s="90"/>
      <c r="FQ837" s="90"/>
      <c r="FR837" s="90"/>
      <c r="FS837" s="90"/>
      <c r="FT837" s="90"/>
      <c r="FU837" s="90"/>
      <c r="FV837" s="90"/>
      <c r="FW837" s="90"/>
      <c r="FX837" s="90"/>
      <c r="FY837" s="90"/>
      <c r="FZ837" s="90"/>
      <c r="GA837" s="90"/>
      <c r="GB837" s="90"/>
      <c r="GC837" s="90"/>
      <c r="GD837" s="90"/>
      <c r="GE837" s="90"/>
      <c r="GF837" s="90"/>
      <c r="GG837" s="90"/>
      <c r="GH837" s="90"/>
      <c r="GI837" s="90"/>
      <c r="GJ837" s="90"/>
      <c r="GK837" s="90"/>
      <c r="GL837" s="90"/>
      <c r="GM837" s="90"/>
      <c r="GN837" s="90"/>
      <c r="GO837" s="90"/>
      <c r="GP837" s="90"/>
      <c r="GQ837" s="90"/>
      <c r="GR837" s="90"/>
      <c r="GS837" s="90"/>
      <c r="GT837" s="90"/>
      <c r="GU837" s="90"/>
      <c r="GV837" s="90"/>
      <c r="GW837" s="90"/>
      <c r="GX837" s="90"/>
      <c r="GY837" s="90"/>
      <c r="GZ837" s="90"/>
      <c r="HA837" s="90"/>
      <c r="HB837" s="90"/>
      <c r="HC837" s="90"/>
      <c r="HD837" s="90"/>
      <c r="HE837" s="90"/>
      <c r="HF837" s="90"/>
      <c r="HG837" s="90"/>
      <c r="HH837" s="90"/>
      <c r="HI837" s="90"/>
      <c r="HJ837" s="90"/>
      <c r="HK837" s="90"/>
      <c r="HL837" s="90"/>
      <c r="HM837" s="90"/>
      <c r="HN837" s="90"/>
      <c r="HO837" s="90"/>
      <c r="HP837" s="90"/>
      <c r="HQ837" s="90"/>
      <c r="HR837" s="90"/>
      <c r="HS837" s="90"/>
      <c r="HT837" s="90"/>
      <c r="HU837" s="90"/>
      <c r="HV837" s="90"/>
      <c r="HW837" s="90"/>
      <c r="HX837" s="90"/>
      <c r="HY837" s="90"/>
      <c r="HZ837" s="90"/>
      <c r="IA837" s="90"/>
      <c r="IB837" s="90"/>
      <c r="IC837" s="90"/>
      <c r="ID837" s="90"/>
      <c r="IE837" s="90"/>
      <c r="IF837" s="90"/>
      <c r="IG837" s="90"/>
      <c r="IH837" s="90"/>
      <c r="II837" s="90"/>
      <c r="IJ837" s="90"/>
      <c r="IK837" s="90"/>
      <c r="IL837" s="90"/>
      <c r="IM837" s="90"/>
      <c r="IN837" s="90"/>
      <c r="IO837" s="90"/>
      <c r="IP837" s="90"/>
      <c r="IQ837" s="90"/>
      <c r="IR837" s="90"/>
      <c r="IS837" s="90"/>
      <c r="IT837" s="90"/>
      <c r="IU837" s="90"/>
      <c r="IV837" s="90"/>
      <c r="IW837" s="90"/>
      <c r="IX837" s="90"/>
      <c r="IY837" s="90"/>
      <c r="IZ837" s="90"/>
      <c r="JA837" s="90"/>
      <c r="JB837" s="90"/>
      <c r="JC837" s="90"/>
      <c r="JD837" s="90"/>
      <c r="JE837" s="90"/>
      <c r="JF837" s="90"/>
      <c r="JG837" s="90"/>
      <c r="JH837" s="90"/>
      <c r="JI837" s="90"/>
      <c r="JJ837" s="90"/>
      <c r="JK837" s="90"/>
      <c r="JL837" s="90"/>
      <c r="JM837" s="90"/>
      <c r="JN837" s="90"/>
      <c r="JO837" s="90"/>
      <c r="JP837" s="90"/>
      <c r="JQ837" s="90"/>
      <c r="JR837" s="90"/>
      <c r="JS837" s="90"/>
      <c r="JT837" s="90"/>
      <c r="JU837" s="90"/>
      <c r="JV837" s="90"/>
      <c r="JW837" s="90"/>
      <c r="JX837" s="90"/>
      <c r="JY837" s="90"/>
      <c r="JZ837" s="90"/>
      <c r="KA837" s="90"/>
      <c r="KB837" s="90"/>
      <c r="KC837" s="90"/>
      <c r="KD837" s="90"/>
      <c r="KE837" s="90"/>
      <c r="KF837" s="90"/>
      <c r="KG837" s="90"/>
      <c r="KH837" s="90"/>
      <c r="KI837" s="90"/>
      <c r="KJ837" s="90"/>
      <c r="KK837" s="90"/>
      <c r="KL837" s="90"/>
      <c r="KM837" s="90"/>
      <c r="KN837" s="90"/>
      <c r="KO837" s="90"/>
      <c r="KP837" s="90"/>
      <c r="KQ837" s="90"/>
      <c r="KR837" s="90"/>
      <c r="KS837" s="90"/>
      <c r="KT837" s="90"/>
      <c r="KU837" s="90"/>
      <c r="KV837" s="90"/>
      <c r="KW837" s="90"/>
      <c r="KX837" s="90"/>
      <c r="KY837" s="90"/>
      <c r="KZ837" s="90"/>
      <c r="LA837" s="90"/>
      <c r="LB837" s="90"/>
      <c r="LC837" s="90"/>
      <c r="LD837" s="90"/>
      <c r="LE837" s="90"/>
      <c r="LF837" s="90"/>
      <c r="LG837" s="90"/>
      <c r="LH837" s="90"/>
      <c r="LI837" s="90"/>
      <c r="LJ837" s="90"/>
      <c r="LK837" s="90"/>
      <c r="LL837" s="90"/>
      <c r="LM837" s="90"/>
      <c r="LN837" s="90"/>
      <c r="LO837" s="90"/>
      <c r="LP837" s="90"/>
      <c r="LQ837" s="90"/>
      <c r="LR837" s="90"/>
      <c r="LS837" s="90"/>
      <c r="LT837" s="90"/>
      <c r="LU837" s="90"/>
      <c r="LV837" s="90"/>
      <c r="LW837" s="90"/>
      <c r="LX837" s="90"/>
      <c r="LY837" s="90"/>
      <c r="LZ837" s="90"/>
      <c r="MA837" s="90"/>
      <c r="MB837" s="90"/>
      <c r="MC837" s="90"/>
      <c r="MD837" s="90"/>
      <c r="ME837" s="90"/>
      <c r="MF837" s="90"/>
      <c r="MG837" s="90"/>
      <c r="MH837" s="90"/>
      <c r="MI837" s="90"/>
      <c r="MJ837" s="90"/>
      <c r="MK837" s="90"/>
      <c r="ML837" s="90"/>
      <c r="MM837" s="90"/>
      <c r="MN837" s="90"/>
      <c r="MO837" s="90"/>
      <c r="MP837" s="90"/>
      <c r="MQ837" s="90"/>
      <c r="MR837" s="90"/>
      <c r="MS837" s="90"/>
      <c r="MT837" s="90"/>
      <c r="MU837" s="90"/>
      <c r="MV837" s="90"/>
      <c r="MW837" s="90"/>
      <c r="MX837" s="90"/>
      <c r="MY837" s="90"/>
      <c r="MZ837" s="90"/>
      <c r="NA837" s="90"/>
      <c r="NB837" s="90"/>
      <c r="NC837" s="90"/>
      <c r="ND837" s="90"/>
      <c r="NE837" s="90"/>
      <c r="NF837" s="90"/>
      <c r="NG837" s="90"/>
      <c r="NH837" s="90"/>
      <c r="NI837" s="90"/>
      <c r="NJ837" s="90"/>
      <c r="NK837" s="90"/>
      <c r="NL837" s="90"/>
      <c r="NM837" s="90"/>
      <c r="NN837" s="90"/>
      <c r="NO837" s="90"/>
      <c r="NP837" s="90"/>
      <c r="NQ837" s="90"/>
      <c r="NR837" s="90"/>
      <c r="NS837" s="90"/>
      <c r="NT837" s="90"/>
      <c r="NU837" s="90"/>
      <c r="NV837" s="90"/>
      <c r="NW837" s="90"/>
      <c r="NX837" s="90"/>
      <c r="NY837" s="90"/>
      <c r="NZ837" s="90"/>
      <c r="OA837" s="90"/>
      <c r="OB837" s="90"/>
      <c r="OC837" s="90"/>
      <c r="OD837" s="90"/>
      <c r="OE837" s="90"/>
      <c r="OF837" s="90"/>
      <c r="OG837" s="90"/>
      <c r="OH837" s="90"/>
      <c r="OI837" s="90"/>
      <c r="OJ837" s="90"/>
      <c r="OK837" s="90"/>
      <c r="OL837" s="90"/>
      <c r="OM837" s="90"/>
      <c r="ON837" s="90"/>
      <c r="OO837" s="90"/>
      <c r="OP837" s="90"/>
      <c r="OQ837" s="90"/>
      <c r="OR837" s="90"/>
      <c r="OS837" s="90"/>
      <c r="OT837" s="90"/>
      <c r="OU837" s="90"/>
      <c r="OV837" s="90"/>
      <c r="OW837" s="90"/>
      <c r="OX837" s="90"/>
      <c r="OY837" s="90"/>
      <c r="OZ837" s="90"/>
      <c r="PA837" s="90"/>
      <c r="PB837" s="90"/>
      <c r="PC837" s="90"/>
      <c r="PD837" s="90"/>
      <c r="PE837" s="90"/>
      <c r="PF837" s="90"/>
      <c r="PG837" s="90"/>
      <c r="PH837" s="90"/>
      <c r="PI837" s="90"/>
      <c r="PJ837" s="90"/>
      <c r="PK837" s="90"/>
      <c r="PL837" s="90"/>
      <c r="PM837" s="90"/>
      <c r="PN837" s="90"/>
      <c r="PO837" s="90"/>
      <c r="PP837" s="90"/>
      <c r="PQ837" s="90"/>
      <c r="PR837" s="90"/>
      <c r="PS837" s="90"/>
      <c r="PT837" s="90"/>
      <c r="PU837" s="90"/>
      <c r="PV837" s="90"/>
      <c r="PW837" s="90"/>
      <c r="PX837" s="90"/>
      <c r="PY837" s="90"/>
      <c r="PZ837" s="90"/>
      <c r="QA837" s="90"/>
      <c r="QB837" s="90"/>
      <c r="QC837" s="90"/>
      <c r="QD837" s="90"/>
      <c r="QE837" s="90"/>
      <c r="QF837" s="90"/>
      <c r="QG837" s="90"/>
      <c r="QH837" s="90"/>
      <c r="QI837" s="90"/>
      <c r="QJ837" s="90"/>
      <c r="QK837" s="90"/>
      <c r="QL837" s="90"/>
      <c r="QM837" s="90"/>
      <c r="QN837" s="90"/>
      <c r="QO837" s="90"/>
      <c r="QP837" s="90"/>
      <c r="QQ837" s="90"/>
      <c r="QR837" s="90"/>
      <c r="QS837" s="90"/>
      <c r="QT837" s="90"/>
      <c r="QU837" s="90"/>
      <c r="QV837" s="90"/>
      <c r="QW837" s="90"/>
      <c r="QX837" s="90"/>
      <c r="QY837" s="90"/>
      <c r="QZ837" s="90"/>
      <c r="RA837" s="90"/>
      <c r="RB837" s="90"/>
      <c r="RC837" s="90"/>
      <c r="RD837" s="90"/>
      <c r="RE837" s="90"/>
      <c r="RF837" s="90"/>
      <c r="RG837" s="90"/>
      <c r="RH837" s="90"/>
      <c r="RI837" s="90"/>
      <c r="RJ837" s="90"/>
      <c r="RK837" s="90"/>
      <c r="RL837" s="90"/>
      <c r="RM837" s="90"/>
      <c r="RN837" s="90"/>
      <c r="RO837" s="90"/>
      <c r="RP837" s="90"/>
      <c r="RQ837" s="90"/>
      <c r="RR837" s="90"/>
      <c r="RS837" s="90"/>
      <c r="RT837" s="90"/>
      <c r="RU837" s="90"/>
      <c r="RV837" s="90"/>
      <c r="RW837" s="90"/>
      <c r="RX837" s="90"/>
      <c r="RY837" s="90"/>
      <c r="RZ837" s="90"/>
      <c r="SA837" s="90"/>
      <c r="SB837" s="90"/>
      <c r="SC837" s="90"/>
      <c r="SD837" s="90"/>
      <c r="SE837" s="90"/>
      <c r="SF837" s="90"/>
      <c r="SG837" s="90"/>
      <c r="SH837" s="90"/>
      <c r="SI837" s="90"/>
      <c r="SJ837" s="90"/>
      <c r="SK837" s="90"/>
      <c r="SL837" s="90"/>
      <c r="SM837" s="90"/>
      <c r="SN837" s="90"/>
      <c r="SO837" s="90"/>
      <c r="SP837" s="90"/>
      <c r="SQ837" s="90"/>
      <c r="SR837" s="90"/>
      <c r="SS837" s="90"/>
      <c r="ST837" s="90"/>
      <c r="SU837" s="90"/>
      <c r="SV837" s="90"/>
      <c r="SW837" s="90"/>
      <c r="SX837" s="90"/>
      <c r="SY837" s="90"/>
      <c r="SZ837" s="90"/>
      <c r="TA837" s="90"/>
      <c r="TB837" s="90"/>
      <c r="TC837" s="90"/>
      <c r="TD837" s="90"/>
      <c r="TE837" s="90"/>
      <c r="TF837" s="90"/>
      <c r="TG837" s="90"/>
      <c r="TH837" s="90"/>
      <c r="TI837" s="90"/>
      <c r="TJ837" s="90"/>
      <c r="TK837" s="90"/>
      <c r="TL837" s="90"/>
      <c r="TM837" s="90"/>
      <c r="TN837" s="90"/>
      <c r="TO837" s="90"/>
      <c r="TP837" s="90"/>
      <c r="TQ837" s="90"/>
      <c r="TR837" s="90"/>
      <c r="TS837" s="90"/>
      <c r="TT837" s="90"/>
      <c r="TU837" s="90"/>
      <c r="TV837" s="90"/>
      <c r="TW837" s="90"/>
      <c r="TX837" s="90"/>
      <c r="TY837" s="90"/>
      <c r="TZ837" s="90"/>
      <c r="UA837" s="90"/>
      <c r="UB837" s="90"/>
      <c r="UC837" s="90"/>
      <c r="UD837" s="90"/>
      <c r="UE837" s="90"/>
      <c r="UF837" s="90"/>
      <c r="UG837" s="90"/>
      <c r="UH837" s="90"/>
      <c r="UI837" s="90"/>
      <c r="UJ837" s="90"/>
      <c r="UK837" s="90"/>
      <c r="UL837" s="90"/>
      <c r="UM837" s="90"/>
      <c r="UN837" s="90"/>
      <c r="UO837" s="90"/>
      <c r="UP837" s="90"/>
      <c r="UQ837" s="90"/>
      <c r="UR837" s="90"/>
      <c r="US837" s="90"/>
      <c r="UT837" s="90"/>
      <c r="UU837" s="90"/>
      <c r="UV837" s="90"/>
      <c r="UW837" s="90"/>
      <c r="UX837" s="90"/>
      <c r="UY837" s="90"/>
      <c r="UZ837" s="90"/>
      <c r="VA837" s="90"/>
      <c r="VB837" s="90"/>
      <c r="VC837" s="90"/>
      <c r="VD837" s="90"/>
      <c r="VE837" s="90"/>
      <c r="VF837" s="90"/>
      <c r="VG837" s="90"/>
      <c r="VH837" s="90"/>
      <c r="VI837" s="90"/>
      <c r="VJ837" s="90"/>
      <c r="VK837" s="90"/>
      <c r="VL837" s="90"/>
      <c r="VM837" s="90"/>
      <c r="VN837" s="90"/>
      <c r="VO837" s="90"/>
      <c r="VP837" s="90"/>
      <c r="VQ837" s="90"/>
      <c r="VR837" s="90"/>
      <c r="VS837" s="90"/>
      <c r="VT837" s="90"/>
      <c r="VU837" s="90"/>
      <c r="VV837" s="90"/>
      <c r="VW837" s="90"/>
      <c r="VX837" s="90"/>
      <c r="VY837" s="90"/>
      <c r="VZ837" s="90"/>
      <c r="WA837" s="90"/>
      <c r="WB837" s="90"/>
      <c r="WC837" s="90"/>
      <c r="WD837" s="90"/>
      <c r="WE837" s="90"/>
      <c r="WF837" s="90"/>
      <c r="WG837" s="90"/>
      <c r="WH837" s="90"/>
      <c r="WI837" s="90"/>
      <c r="WJ837" s="90"/>
      <c r="WK837" s="90"/>
      <c r="WL837" s="90"/>
      <c r="WM837" s="90"/>
      <c r="WN837" s="90"/>
      <c r="WO837" s="90"/>
      <c r="WP837" s="90"/>
      <c r="WQ837" s="90"/>
      <c r="WR837" s="90"/>
      <c r="WS837" s="90"/>
      <c r="WT837" s="90"/>
      <c r="WU837" s="90"/>
      <c r="WV837" s="90"/>
      <c r="WW837" s="90"/>
      <c r="WX837" s="90"/>
      <c r="WY837" s="90"/>
      <c r="WZ837" s="90"/>
      <c r="XA837" s="90"/>
      <c r="XB837" s="90"/>
      <c r="XC837" s="90"/>
      <c r="XD837" s="90"/>
      <c r="XE837" s="90"/>
      <c r="XF837" s="90"/>
      <c r="XG837" s="90"/>
      <c r="XH837" s="90"/>
      <c r="XI837" s="90"/>
      <c r="XJ837" s="90"/>
      <c r="XK837" s="90"/>
      <c r="XL837" s="90"/>
      <c r="XM837" s="90"/>
      <c r="XN837" s="90"/>
      <c r="XO837" s="90"/>
      <c r="XP837" s="90"/>
      <c r="XQ837" s="90"/>
      <c r="XR837" s="90"/>
      <c r="XS837" s="90"/>
      <c r="XT837" s="90"/>
      <c r="XU837" s="90"/>
      <c r="XV837" s="90"/>
      <c r="XW837" s="90"/>
      <c r="XX837" s="90"/>
      <c r="XY837" s="90"/>
      <c r="XZ837" s="90"/>
      <c r="YA837" s="90"/>
      <c r="YB837" s="90"/>
      <c r="YC837" s="90"/>
      <c r="YD837" s="90"/>
      <c r="YE837" s="90"/>
      <c r="YF837" s="90"/>
      <c r="YG837" s="90"/>
      <c r="YH837" s="90"/>
      <c r="YI837" s="90"/>
      <c r="YJ837" s="90"/>
      <c r="YK837" s="90"/>
      <c r="YL837" s="90"/>
      <c r="YM837" s="90"/>
      <c r="YN837" s="90"/>
      <c r="YO837" s="90"/>
      <c r="YP837" s="90"/>
      <c r="YQ837" s="90"/>
      <c r="YR837" s="90"/>
      <c r="YS837" s="90"/>
      <c r="YT837" s="90"/>
      <c r="YU837" s="90"/>
      <c r="YV837" s="90"/>
      <c r="YW837" s="90"/>
      <c r="YX837" s="90"/>
      <c r="YY837" s="90"/>
      <c r="YZ837" s="90"/>
      <c r="ZA837" s="90"/>
      <c r="ZB837" s="90"/>
      <c r="ZC837" s="90"/>
      <c r="ZD837" s="90"/>
      <c r="ZE837" s="90"/>
      <c r="ZF837" s="90"/>
      <c r="ZG837" s="90"/>
      <c r="ZH837" s="90"/>
      <c r="ZI837" s="90"/>
      <c r="ZJ837" s="90"/>
      <c r="ZK837" s="90"/>
      <c r="ZL837" s="90"/>
      <c r="ZM837" s="90"/>
      <c r="ZN837" s="90"/>
      <c r="ZO837" s="90"/>
      <c r="ZP837" s="90"/>
      <c r="ZQ837" s="90"/>
      <c r="ZR837" s="90"/>
      <c r="ZS837" s="90"/>
      <c r="ZT837" s="90"/>
      <c r="ZU837" s="90"/>
      <c r="ZV837" s="90"/>
      <c r="ZW837" s="90"/>
      <c r="ZX837" s="90"/>
      <c r="ZY837" s="90"/>
      <c r="ZZ837" s="90"/>
      <c r="AAA837" s="90"/>
      <c r="AAB837" s="90"/>
      <c r="AAC837" s="90"/>
      <c r="AAD837" s="90"/>
      <c r="AAE837" s="90"/>
      <c r="AAF837" s="90"/>
      <c r="AAG837" s="90"/>
      <c r="AAH837" s="90"/>
      <c r="AAI837" s="90"/>
      <c r="AAJ837" s="90"/>
      <c r="AAK837" s="90"/>
      <c r="AAL837" s="90"/>
      <c r="AAM837" s="90"/>
      <c r="AAN837" s="90"/>
      <c r="AAO837" s="90"/>
      <c r="AAP837" s="90"/>
      <c r="AAQ837" s="90"/>
      <c r="AAR837" s="90"/>
      <c r="AAS837" s="90"/>
      <c r="AAT837" s="90"/>
      <c r="AAU837" s="90"/>
      <c r="AAV837" s="90"/>
      <c r="AAW837" s="90"/>
      <c r="AAX837" s="90"/>
      <c r="AAY837" s="90"/>
      <c r="AAZ837" s="90"/>
      <c r="ABA837" s="90"/>
      <c r="ABB837" s="90"/>
      <c r="ABC837" s="90"/>
      <c r="ABD837" s="90"/>
      <c r="ABE837" s="90"/>
      <c r="ABF837" s="90"/>
      <c r="ABG837" s="90"/>
      <c r="ABH837" s="90"/>
      <c r="ABI837" s="90"/>
      <c r="ABJ837" s="90"/>
      <c r="ABK837" s="90"/>
      <c r="ABL837" s="90"/>
      <c r="ABM837" s="90"/>
      <c r="ABN837" s="90"/>
      <c r="ABO837" s="90"/>
      <c r="ABP837" s="90"/>
      <c r="ABQ837" s="90"/>
      <c r="ABR837" s="90"/>
      <c r="ABS837" s="90"/>
      <c r="ABT837" s="90"/>
      <c r="ABU837" s="90"/>
      <c r="ABV837" s="90"/>
      <c r="ABW837" s="90"/>
      <c r="ABX837" s="90"/>
      <c r="ABY837" s="90"/>
      <c r="ABZ837" s="90"/>
      <c r="ACA837" s="90"/>
      <c r="ACB837" s="90"/>
      <c r="ACC837" s="90"/>
      <c r="ACD837" s="90"/>
      <c r="ACE837" s="90"/>
      <c r="ACF837" s="90"/>
      <c r="ACG837" s="90"/>
      <c r="ACH837" s="90"/>
      <c r="ACI837" s="90"/>
      <c r="ACJ837" s="90"/>
      <c r="ACK837" s="90"/>
      <c r="ACL837" s="90"/>
      <c r="ACM837" s="90"/>
      <c r="ACN837" s="90"/>
      <c r="ACO837" s="90"/>
      <c r="ACP837" s="90"/>
      <c r="ACQ837" s="90"/>
      <c r="ACR837" s="90"/>
      <c r="ACS837" s="90"/>
      <c r="ACT837" s="90"/>
      <c r="ACU837" s="90"/>
      <c r="ACV837" s="90"/>
      <c r="ACW837" s="90"/>
      <c r="ACX837" s="90"/>
      <c r="ACY837" s="90"/>
      <c r="ACZ837" s="90"/>
      <c r="ADA837" s="90"/>
      <c r="ADB837" s="90"/>
      <c r="ADC837" s="90"/>
      <c r="ADD837" s="90"/>
      <c r="ADE837" s="90"/>
      <c r="ADF837" s="90"/>
      <c r="ADG837" s="90"/>
      <c r="ADH837" s="90"/>
      <c r="ADI837" s="90"/>
      <c r="ADJ837" s="90"/>
      <c r="ADK837" s="90"/>
      <c r="ADL837" s="90"/>
      <c r="ADM837" s="90"/>
      <c r="ADN837" s="90"/>
      <c r="ADO837" s="90"/>
      <c r="ADP837" s="90"/>
      <c r="ADQ837" s="90"/>
      <c r="ADR837" s="90"/>
      <c r="ADS837" s="90"/>
      <c r="ADT837" s="90"/>
      <c r="ADU837" s="90"/>
      <c r="ADV837" s="90"/>
      <c r="ADW837" s="90"/>
      <c r="ADX837" s="90"/>
      <c r="ADY837" s="90"/>
      <c r="ADZ837" s="90"/>
      <c r="AEA837" s="90"/>
      <c r="AEB837" s="90"/>
      <c r="AEC837" s="90"/>
      <c r="AED837" s="90"/>
      <c r="AEE837" s="90"/>
      <c r="AEF837" s="90"/>
      <c r="AEG837" s="90"/>
      <c r="AEH837" s="90"/>
      <c r="AEI837" s="90"/>
      <c r="AEJ837" s="90"/>
      <c r="AEK837" s="90"/>
      <c r="AEL837" s="90"/>
      <c r="AEM837" s="90"/>
      <c r="AEN837" s="90"/>
      <c r="AEO837" s="90"/>
      <c r="AEP837" s="90"/>
      <c r="AEQ837" s="90"/>
      <c r="AER837" s="90"/>
      <c r="AES837" s="90"/>
      <c r="AET837" s="90"/>
      <c r="AEU837" s="90"/>
      <c r="AEV837" s="90"/>
      <c r="AEW837" s="90"/>
      <c r="AEX837" s="90"/>
      <c r="AEY837" s="90"/>
      <c r="AEZ837" s="90"/>
      <c r="AFA837" s="90"/>
      <c r="AFB837" s="90"/>
      <c r="AFC837" s="90"/>
      <c r="AFD837" s="90"/>
      <c r="AFE837" s="90"/>
      <c r="AFF837" s="90"/>
      <c r="AFG837" s="90"/>
      <c r="AFH837" s="90"/>
      <c r="AFI837" s="90"/>
      <c r="AFJ837" s="90"/>
      <c r="AFK837" s="90"/>
      <c r="AFL837" s="90"/>
      <c r="AFM837" s="90"/>
      <c r="AFN837" s="90"/>
      <c r="AFO837" s="90"/>
      <c r="AFP837" s="90"/>
      <c r="AFQ837" s="90"/>
      <c r="AFR837" s="90"/>
      <c r="AFS837" s="90"/>
      <c r="AFT837" s="90"/>
      <c r="AFU837" s="90"/>
      <c r="AFV837" s="90"/>
      <c r="AFW837" s="90"/>
      <c r="AFX837" s="90"/>
      <c r="AFY837" s="90"/>
      <c r="AFZ837" s="90"/>
      <c r="AGA837" s="90"/>
      <c r="AGB837" s="90"/>
      <c r="AGC837" s="90"/>
      <c r="AGD837" s="90"/>
      <c r="AGE837" s="90"/>
      <c r="AGF837" s="90"/>
      <c r="AGG837" s="90"/>
      <c r="AGH837" s="90"/>
      <c r="AGI837" s="90"/>
      <c r="AGJ837" s="90"/>
      <c r="AGK837" s="90"/>
      <c r="AGL837" s="90"/>
      <c r="AGM837" s="90"/>
      <c r="AGN837" s="90"/>
      <c r="AGO837" s="90"/>
      <c r="AGP837" s="90"/>
      <c r="AGQ837" s="90"/>
      <c r="AGR837" s="90"/>
      <c r="AGS837" s="90"/>
      <c r="AGT837" s="90"/>
      <c r="AGU837" s="90"/>
      <c r="AGV837" s="90"/>
      <c r="AGW837" s="90"/>
      <c r="AGX837" s="90"/>
      <c r="AGY837" s="90"/>
      <c r="AGZ837" s="90"/>
      <c r="AHA837" s="90"/>
      <c r="AHB837" s="90"/>
      <c r="AHC837" s="90"/>
      <c r="AHD837" s="90"/>
      <c r="AHE837" s="90"/>
      <c r="AHF837" s="90"/>
      <c r="AHG837" s="90"/>
      <c r="AHH837" s="90"/>
      <c r="AHI837" s="90"/>
      <c r="AHJ837" s="90"/>
      <c r="AHK837" s="90"/>
      <c r="AHL837" s="90"/>
      <c r="AHM837" s="90"/>
      <c r="AHN837" s="90"/>
      <c r="AHO837" s="90"/>
      <c r="AHP837" s="90"/>
      <c r="AHQ837" s="90"/>
      <c r="AHR837" s="90"/>
      <c r="AHS837" s="90"/>
      <c r="AHT837" s="90"/>
      <c r="AHU837" s="90"/>
      <c r="AHV837" s="90"/>
      <c r="AHW837" s="90"/>
      <c r="AHX837" s="90"/>
      <c r="AHY837" s="90"/>
      <c r="AHZ837" s="90"/>
      <c r="AIA837" s="90"/>
      <c r="AIB837" s="90"/>
      <c r="AIC837" s="90"/>
      <c r="AID837" s="90"/>
      <c r="AIE837" s="90"/>
      <c r="AIF837" s="90"/>
      <c r="AIG837" s="90"/>
      <c r="AIH837" s="90"/>
      <c r="AII837" s="90"/>
      <c r="AIJ837" s="90"/>
      <c r="AIK837" s="90"/>
      <c r="AIL837" s="90"/>
      <c r="AIM837" s="90"/>
      <c r="AIN837" s="90"/>
      <c r="AIO837" s="90"/>
      <c r="AIP837" s="90"/>
      <c r="AIQ837" s="90"/>
      <c r="AIR837" s="90"/>
      <c r="AIS837" s="90"/>
      <c r="AIT837" s="90"/>
      <c r="AIU837" s="90"/>
      <c r="AIV837" s="90"/>
      <c r="AIW837" s="90"/>
      <c r="AIX837" s="90"/>
      <c r="AIY837" s="90"/>
      <c r="AIZ837" s="90"/>
      <c r="AJA837" s="90"/>
      <c r="AJB837" s="90"/>
      <c r="AJC837" s="90"/>
      <c r="AJD837" s="90"/>
      <c r="AJE837" s="90"/>
      <c r="AJF837" s="90"/>
      <c r="AJG837" s="90"/>
      <c r="AJH837" s="90"/>
      <c r="AJI837" s="90"/>
      <c r="AJJ837" s="90"/>
      <c r="AJK837" s="90"/>
      <c r="AJL837" s="90"/>
      <c r="AJM837" s="90"/>
      <c r="AJN837" s="90"/>
      <c r="AJO837" s="90"/>
      <c r="AJP837" s="90"/>
      <c r="AJQ837" s="90"/>
      <c r="AJR837" s="90"/>
      <c r="AJS837" s="90"/>
      <c r="AJT837" s="90"/>
      <c r="AJU837" s="90"/>
      <c r="AJV837" s="90"/>
      <c r="AJW837" s="90"/>
      <c r="AJX837" s="90"/>
      <c r="AJY837" s="90"/>
      <c r="AJZ837" s="90"/>
      <c r="AKA837" s="90"/>
      <c r="AKB837" s="90"/>
      <c r="AKC837" s="90"/>
      <c r="AKD837" s="90"/>
      <c r="AKE837" s="90"/>
      <c r="AKF837" s="90"/>
      <c r="AKG837" s="90"/>
      <c r="AKH837" s="90"/>
      <c r="AKI837" s="90"/>
      <c r="AKJ837" s="90"/>
      <c r="AKK837" s="90"/>
      <c r="AKL837" s="90"/>
      <c r="AKM837" s="90"/>
      <c r="AKN837" s="90"/>
      <c r="AKO837" s="90"/>
      <c r="AKP837" s="90"/>
      <c r="AKQ837" s="90"/>
      <c r="AKR837" s="90"/>
      <c r="AKS837" s="90"/>
      <c r="AKT837" s="90"/>
      <c r="AKU837" s="90"/>
      <c r="AKV837" s="90"/>
      <c r="AKW837" s="90"/>
      <c r="AKX837" s="90"/>
      <c r="AKY837" s="90"/>
      <c r="AKZ837" s="90"/>
      <c r="ALA837" s="90"/>
      <c r="ALB837" s="90"/>
      <c r="ALC837" s="90"/>
      <c r="ALD837" s="90"/>
      <c r="ALE837" s="90"/>
      <c r="ALF837" s="90"/>
      <c r="ALG837" s="90"/>
      <c r="ALH837" s="90"/>
      <c r="ALI837" s="90"/>
      <c r="ALJ837" s="90"/>
      <c r="ALK837" s="90"/>
      <c r="ALL837" s="90"/>
      <c r="ALM837" s="90"/>
      <c r="ALN837" s="90"/>
      <c r="ALO837" s="90"/>
      <c r="ALP837" s="90"/>
      <c r="ALQ837" s="90"/>
      <c r="ALR837" s="90"/>
      <c r="ALS837" s="90"/>
      <c r="ALT837" s="90"/>
      <c r="ALU837" s="90"/>
      <c r="ALV837" s="90"/>
      <c r="ALW837" s="90"/>
      <c r="ALX837" s="90"/>
      <c r="ALY837" s="90"/>
      <c r="ALZ837" s="90"/>
      <c r="AMA837" s="90"/>
      <c r="AMB837" s="90"/>
      <c r="AMC837" s="90"/>
      <c r="AMD837" s="90"/>
      <c r="AME837" s="90"/>
      <c r="AMF837" s="90"/>
      <c r="AMG837" s="90"/>
      <c r="AMH837" s="90"/>
    </row>
    <row r="838" spans="1:1022" ht="74.099999999999994" customHeight="1">
      <c r="A838" s="536"/>
      <c r="B838" s="530"/>
      <c r="C838" s="367"/>
      <c r="D838" s="530"/>
      <c r="E838" s="530"/>
      <c r="F838" s="427"/>
      <c r="G838" s="530"/>
      <c r="H838" s="537"/>
      <c r="I838" s="538"/>
      <c r="J838" s="216" t="s">
        <v>735</v>
      </c>
      <c r="K838" s="213"/>
      <c r="L838" s="538"/>
      <c r="M838" s="538"/>
      <c r="N838" s="540"/>
      <c r="O838" s="369"/>
      <c r="P838" s="391"/>
      <c r="Q838" s="385"/>
      <c r="R838" s="393"/>
      <c r="S838" s="394"/>
      <c r="T838" s="385"/>
      <c r="U838" s="404"/>
      <c r="V838" s="216" t="s">
        <v>112</v>
      </c>
      <c r="W838" s="116"/>
      <c r="X838" s="117"/>
      <c r="Y838" s="117"/>
      <c r="Z838" s="116"/>
      <c r="AA838" s="143" t="str">
        <f t="shared" si="1118"/>
        <v/>
      </c>
      <c r="AB838" s="121"/>
      <c r="AC838" s="121"/>
      <c r="AD838" s="122" t="str">
        <f t="shared" si="1111"/>
        <v/>
      </c>
      <c r="AE838" s="121"/>
      <c r="AF838" s="121"/>
      <c r="AG838" s="121"/>
      <c r="AH838" s="123" t="str">
        <f>IFERROR(IF(AND(AA837="Probabilidad",AA838="Probabilidad"),(AI837-(+AI837*AD838)),IF(AND(AA838="Probabilidad",AA837="Impacto"),(AI837-(+AI837*AD838)),IF(AA838="Impacto",AI837,""))),"")</f>
        <v/>
      </c>
      <c r="AI838" s="122" t="str">
        <f t="shared" si="1112"/>
        <v/>
      </c>
      <c r="AJ838" s="387"/>
      <c r="AK838" s="542"/>
      <c r="AL838" s="214" t="str">
        <f t="shared" si="1081"/>
        <v/>
      </c>
      <c r="AM838" s="543"/>
      <c r="AN838" s="544"/>
      <c r="AO838" s="541"/>
      <c r="AP838" s="367"/>
      <c r="AQ838" s="217" t="s">
        <v>118</v>
      </c>
      <c r="AR838" s="119"/>
      <c r="AS838" s="135"/>
      <c r="AT838" s="218"/>
      <c r="AU838" s="219"/>
      <c r="AV838" s="371"/>
      <c r="AW838" s="216" t="s">
        <v>112</v>
      </c>
      <c r="AX838" s="128"/>
      <c r="AY838" s="129"/>
      <c r="AZ838" s="130"/>
      <c r="BA838" s="217" t="s">
        <v>118</v>
      </c>
      <c r="BB838" s="128"/>
      <c r="BC838" s="128"/>
      <c r="BD838" s="128"/>
      <c r="BE838" s="373"/>
      <c r="BF838" s="374"/>
      <c r="BG838" s="374"/>
      <c r="BH838" s="131"/>
    </row>
    <row r="839" spans="1:1022" ht="45" customHeight="1">
      <c r="A839" s="536"/>
      <c r="B839" s="530"/>
      <c r="C839" s="367"/>
      <c r="D839" s="530"/>
      <c r="E839" s="530"/>
      <c r="F839" s="427"/>
      <c r="G839" s="530"/>
      <c r="H839" s="537"/>
      <c r="I839" s="538"/>
      <c r="J839" s="216" t="s">
        <v>741</v>
      </c>
      <c r="K839" s="213"/>
      <c r="L839" s="538"/>
      <c r="M839" s="538"/>
      <c r="N839" s="540"/>
      <c r="O839" s="369"/>
      <c r="P839" s="391"/>
      <c r="Q839" s="385"/>
      <c r="R839" s="393"/>
      <c r="S839" s="394"/>
      <c r="T839" s="385"/>
      <c r="U839" s="404"/>
      <c r="V839" s="216" t="s">
        <v>124</v>
      </c>
      <c r="W839" s="116"/>
      <c r="X839" s="117"/>
      <c r="Y839" s="117"/>
      <c r="Z839" s="116"/>
      <c r="AA839" s="143" t="str">
        <f t="shared" si="1118"/>
        <v/>
      </c>
      <c r="AB839" s="121"/>
      <c r="AC839" s="121"/>
      <c r="AD839" s="122" t="str">
        <f t="shared" si="1111"/>
        <v/>
      </c>
      <c r="AE839" s="121"/>
      <c r="AF839" s="121"/>
      <c r="AG839" s="121"/>
      <c r="AH839" s="123" t="str">
        <f t="shared" ref="AH839:AH843" si="1143">IFERROR(IF(AND(AA838="Probabilidad",AA839="Probabilidad"),(AI838-(+AI838*AD839)),IF(AND(AA839="Probabilidad",AA838="Impacto"),(AI838-(+AI838*AD839)),IF(AA839="Impacto",AI838,""))),"")</f>
        <v/>
      </c>
      <c r="AI839" s="122" t="str">
        <f t="shared" si="1112"/>
        <v/>
      </c>
      <c r="AJ839" s="387"/>
      <c r="AK839" s="542"/>
      <c r="AL839" s="214" t="str">
        <f t="shared" si="1081"/>
        <v/>
      </c>
      <c r="AM839" s="543"/>
      <c r="AN839" s="544"/>
      <c r="AO839" s="541"/>
      <c r="AP839" s="367"/>
      <c r="AQ839" s="217" t="s">
        <v>128</v>
      </c>
      <c r="AR839" s="119"/>
      <c r="AS839" s="135"/>
      <c r="AT839" s="218"/>
      <c r="AU839" s="219"/>
      <c r="AV839" s="371"/>
      <c r="AW839" s="216" t="s">
        <v>124</v>
      </c>
      <c r="AX839" s="128"/>
      <c r="AY839" s="129"/>
      <c r="AZ839" s="130"/>
      <c r="BA839" s="217" t="s">
        <v>128</v>
      </c>
      <c r="BB839" s="128"/>
      <c r="BC839" s="128"/>
      <c r="BD839" s="128"/>
      <c r="BE839" s="373"/>
      <c r="BF839" s="374"/>
      <c r="BG839" s="374"/>
      <c r="BH839" s="131"/>
    </row>
    <row r="840" spans="1:1022" ht="30" customHeight="1">
      <c r="A840" s="536"/>
      <c r="B840" s="530"/>
      <c r="C840" s="367"/>
      <c r="D840" s="530"/>
      <c r="E840" s="530"/>
      <c r="F840" s="427"/>
      <c r="G840" s="530"/>
      <c r="H840" s="537"/>
      <c r="I840" s="538"/>
      <c r="J840" s="216" t="s">
        <v>749</v>
      </c>
      <c r="K840" s="213"/>
      <c r="L840" s="538"/>
      <c r="M840" s="538"/>
      <c r="N840" s="540"/>
      <c r="O840" s="369"/>
      <c r="P840" s="391"/>
      <c r="Q840" s="385"/>
      <c r="R840" s="393"/>
      <c r="S840" s="394"/>
      <c r="T840" s="385"/>
      <c r="U840" s="404"/>
      <c r="V840" s="216" t="s">
        <v>131</v>
      </c>
      <c r="W840" s="116"/>
      <c r="X840" s="117"/>
      <c r="Y840" s="117"/>
      <c r="Z840" s="116"/>
      <c r="AA840" s="143" t="str">
        <f t="shared" si="1118"/>
        <v/>
      </c>
      <c r="AB840" s="121"/>
      <c r="AC840" s="121"/>
      <c r="AD840" s="122" t="str">
        <f t="shared" si="1111"/>
        <v/>
      </c>
      <c r="AE840" s="121"/>
      <c r="AF840" s="121"/>
      <c r="AG840" s="121"/>
      <c r="AH840" s="123" t="str">
        <f t="shared" si="1143"/>
        <v/>
      </c>
      <c r="AI840" s="122" t="str">
        <f t="shared" si="1112"/>
        <v/>
      </c>
      <c r="AJ840" s="387"/>
      <c r="AK840" s="542"/>
      <c r="AL840" s="214" t="str">
        <f t="shared" si="1081"/>
        <v/>
      </c>
      <c r="AM840" s="543"/>
      <c r="AN840" s="544"/>
      <c r="AO840" s="541"/>
      <c r="AP840" s="367"/>
      <c r="AQ840" s="217" t="s">
        <v>136</v>
      </c>
      <c r="AR840" s="119"/>
      <c r="AS840" s="135"/>
      <c r="AT840" s="218"/>
      <c r="AU840" s="219"/>
      <c r="AV840" s="371"/>
      <c r="AW840" s="216" t="s">
        <v>131</v>
      </c>
      <c r="AX840" s="128"/>
      <c r="AY840" s="129"/>
      <c r="AZ840" s="130"/>
      <c r="BA840" s="217" t="s">
        <v>136</v>
      </c>
      <c r="BB840" s="128"/>
      <c r="BC840" s="128"/>
      <c r="BD840" s="128"/>
      <c r="BE840" s="373"/>
      <c r="BF840" s="374"/>
      <c r="BG840" s="374"/>
      <c r="BH840" s="131"/>
    </row>
    <row r="841" spans="1:1022" ht="18.95" customHeight="1">
      <c r="A841" s="536"/>
      <c r="B841" s="530"/>
      <c r="C841" s="367"/>
      <c r="D841" s="530"/>
      <c r="E841" s="530"/>
      <c r="F841" s="427"/>
      <c r="G841" s="530"/>
      <c r="H841" s="537"/>
      <c r="I841" s="538"/>
      <c r="J841" s="216" t="s">
        <v>756</v>
      </c>
      <c r="K841" s="213"/>
      <c r="L841" s="538"/>
      <c r="M841" s="538"/>
      <c r="N841" s="540"/>
      <c r="O841" s="369"/>
      <c r="P841" s="391"/>
      <c r="Q841" s="385"/>
      <c r="R841" s="393"/>
      <c r="S841" s="394"/>
      <c r="T841" s="385"/>
      <c r="U841" s="404"/>
      <c r="V841" s="216" t="s">
        <v>139</v>
      </c>
      <c r="W841" s="116"/>
      <c r="X841" s="117"/>
      <c r="Y841" s="117"/>
      <c r="Z841" s="116"/>
      <c r="AA841" s="143" t="str">
        <f t="shared" si="1118"/>
        <v/>
      </c>
      <c r="AB841" s="121"/>
      <c r="AC841" s="121"/>
      <c r="AD841" s="122" t="str">
        <f t="shared" si="1111"/>
        <v/>
      </c>
      <c r="AE841" s="121"/>
      <c r="AF841" s="121"/>
      <c r="AG841" s="121"/>
      <c r="AH841" s="123" t="str">
        <f t="shared" si="1143"/>
        <v/>
      </c>
      <c r="AI841" s="122" t="str">
        <f t="shared" si="1112"/>
        <v/>
      </c>
      <c r="AJ841" s="387"/>
      <c r="AK841" s="542"/>
      <c r="AL841" s="214" t="str">
        <f t="shared" si="1081"/>
        <v/>
      </c>
      <c r="AM841" s="543"/>
      <c r="AN841" s="544"/>
      <c r="AO841" s="541"/>
      <c r="AP841" s="367"/>
      <c r="AQ841" s="217" t="s">
        <v>145</v>
      </c>
      <c r="AR841" s="119"/>
      <c r="AS841" s="135"/>
      <c r="AT841" s="218"/>
      <c r="AU841" s="219"/>
      <c r="AV841" s="371"/>
      <c r="AW841" s="216" t="s">
        <v>139</v>
      </c>
      <c r="AX841" s="128"/>
      <c r="AY841" s="129"/>
      <c r="AZ841" s="130"/>
      <c r="BA841" s="217" t="s">
        <v>145</v>
      </c>
      <c r="BB841" s="128"/>
      <c r="BC841" s="128"/>
      <c r="BD841" s="128"/>
      <c r="BE841" s="373"/>
      <c r="BF841" s="374"/>
      <c r="BG841" s="374"/>
      <c r="BH841" s="131"/>
    </row>
    <row r="842" spans="1:1022" ht="18.95" customHeight="1">
      <c r="A842" s="536"/>
      <c r="B842" s="530"/>
      <c r="C842" s="367"/>
      <c r="D842" s="530"/>
      <c r="E842" s="530"/>
      <c r="F842" s="427"/>
      <c r="G842" s="530"/>
      <c r="H842" s="537"/>
      <c r="I842" s="538"/>
      <c r="J842" s="216" t="s">
        <v>757</v>
      </c>
      <c r="K842" s="213"/>
      <c r="L842" s="538"/>
      <c r="M842" s="538"/>
      <c r="N842" s="540"/>
      <c r="O842" s="369"/>
      <c r="P842" s="391"/>
      <c r="Q842" s="385"/>
      <c r="R842" s="393"/>
      <c r="S842" s="394"/>
      <c r="T842" s="385"/>
      <c r="U842" s="404"/>
      <c r="V842" s="216" t="s">
        <v>150</v>
      </c>
      <c r="W842" s="116"/>
      <c r="X842" s="117"/>
      <c r="Y842" s="117"/>
      <c r="Z842" s="116"/>
      <c r="AA842" s="143" t="str">
        <f t="shared" si="1118"/>
        <v/>
      </c>
      <c r="AB842" s="121"/>
      <c r="AC842" s="121"/>
      <c r="AD842" s="122" t="str">
        <f t="shared" si="1111"/>
        <v/>
      </c>
      <c r="AE842" s="121"/>
      <c r="AF842" s="121"/>
      <c r="AG842" s="121"/>
      <c r="AH842" s="123" t="str">
        <f t="shared" si="1143"/>
        <v/>
      </c>
      <c r="AI842" s="122" t="str">
        <f t="shared" si="1112"/>
        <v/>
      </c>
      <c r="AJ842" s="387"/>
      <c r="AK842" s="542"/>
      <c r="AL842" s="214" t="str">
        <f t="shared" si="1081"/>
        <v/>
      </c>
      <c r="AM842" s="543"/>
      <c r="AN842" s="544"/>
      <c r="AO842" s="541"/>
      <c r="AP842" s="367"/>
      <c r="AQ842" s="217" t="s">
        <v>155</v>
      </c>
      <c r="AR842" s="119"/>
      <c r="AS842" s="135"/>
      <c r="AT842" s="218"/>
      <c r="AU842" s="219"/>
      <c r="AV842" s="371"/>
      <c r="AW842" s="216" t="s">
        <v>150</v>
      </c>
      <c r="AX842" s="128"/>
      <c r="AY842" s="129"/>
      <c r="AZ842" s="130"/>
      <c r="BA842" s="217" t="s">
        <v>155</v>
      </c>
      <c r="BB842" s="128"/>
      <c r="BC842" s="128"/>
      <c r="BD842" s="128"/>
      <c r="BE842" s="373"/>
      <c r="BF842" s="374"/>
      <c r="BG842" s="374"/>
      <c r="BH842" s="131"/>
    </row>
    <row r="843" spans="1:1022" ht="23.1" customHeight="1">
      <c r="A843" s="536"/>
      <c r="B843" s="530"/>
      <c r="C843" s="367"/>
      <c r="D843" s="530"/>
      <c r="E843" s="530"/>
      <c r="F843" s="427"/>
      <c r="G843" s="530"/>
      <c r="H843" s="537"/>
      <c r="I843" s="538"/>
      <c r="J843" s="216" t="s">
        <v>758</v>
      </c>
      <c r="K843" s="213"/>
      <c r="L843" s="538"/>
      <c r="M843" s="538"/>
      <c r="N843" s="540"/>
      <c r="O843" s="369"/>
      <c r="P843" s="392"/>
      <c r="Q843" s="385"/>
      <c r="R843" s="393"/>
      <c r="S843" s="394"/>
      <c r="T843" s="385"/>
      <c r="U843" s="405"/>
      <c r="V843" s="216" t="s">
        <v>161</v>
      </c>
      <c r="W843" s="116"/>
      <c r="X843" s="117"/>
      <c r="Y843" s="117"/>
      <c r="Z843" s="116"/>
      <c r="AA843" s="143" t="str">
        <f t="shared" si="1118"/>
        <v/>
      </c>
      <c r="AB843" s="121"/>
      <c r="AC843" s="121"/>
      <c r="AD843" s="122" t="str">
        <f t="shared" si="1111"/>
        <v/>
      </c>
      <c r="AE843" s="121"/>
      <c r="AF843" s="121"/>
      <c r="AG843" s="121"/>
      <c r="AH843" s="123" t="str">
        <f t="shared" si="1143"/>
        <v/>
      </c>
      <c r="AI843" s="122" t="str">
        <f t="shared" si="1112"/>
        <v/>
      </c>
      <c r="AJ843" s="387"/>
      <c r="AK843" s="542"/>
      <c r="AL843" s="214" t="str">
        <f t="shared" si="1081"/>
        <v/>
      </c>
      <c r="AM843" s="543"/>
      <c r="AN843" s="544"/>
      <c r="AO843" s="541"/>
      <c r="AP843" s="367"/>
      <c r="AQ843" s="217" t="s">
        <v>162</v>
      </c>
      <c r="AR843" s="119"/>
      <c r="AS843" s="135"/>
      <c r="AT843" s="218"/>
      <c r="AU843" s="219"/>
      <c r="AV843" s="372"/>
      <c r="AW843" s="216" t="s">
        <v>161</v>
      </c>
      <c r="AX843" s="128"/>
      <c r="AY843" s="129"/>
      <c r="AZ843" s="130"/>
      <c r="BA843" s="217" t="s">
        <v>162</v>
      </c>
      <c r="BB843" s="128"/>
      <c r="BC843" s="128"/>
      <c r="BD843" s="128"/>
      <c r="BE843" s="373"/>
      <c r="BF843" s="374"/>
      <c r="BG843" s="374"/>
      <c r="BH843" s="131"/>
    </row>
    <row r="844" spans="1:1022" s="144" customFormat="1" ht="69.95" customHeight="1">
      <c r="A844" s="536"/>
      <c r="B844" s="530"/>
      <c r="C844" s="367"/>
      <c r="D844" s="530"/>
      <c r="E844" s="530"/>
      <c r="F844" s="427"/>
      <c r="G844" s="530"/>
      <c r="H844" s="537" t="str">
        <f>IF(B844="Seguridad_Información","Posibilidad de "&amp;C844&amp;"con "&amp;M844&amp;" "&amp;"por"&amp;" "&amp;I844&amp;" "&amp;"debido a"&amp;" "&amp;L844,"Posibilidad de"&amp;" "&amp;M844&amp;" "&amp;"por"&amp;" "&amp;I844&amp;" debido a"&amp;" "&amp;L844)</f>
        <v xml:space="preserve">Posibilidad de  por  debido a </v>
      </c>
      <c r="I844" s="538"/>
      <c r="J844" s="216" t="s">
        <v>717</v>
      </c>
      <c r="K844" s="213"/>
      <c r="L844" s="538"/>
      <c r="M844" s="538"/>
      <c r="N844" s="540"/>
      <c r="O844" s="369"/>
      <c r="P844" s="390" t="str">
        <f>IF(OR($O844=[3]Tabla_Probabilidad!$D$30,$O844=[3]Tabla_Probabilidad!$D$32,$O844=[3]Tabla_Probabilidad!$J$32),"Muy Baja",IF(OR($O844=[3]Tabla_Probabilidad!$E$30,$O844=[3]Tabla_Probabilidad!$E$32,$O844=[3]Tabla_Probabilidad!$K$32),"Baja",IF(OR($O844=[3]Tabla_Probabilidad!$F$30,$O844=[3]Tabla_Probabilidad!$F$32,$O844=[3]Tabla_Probabilidad!$L$32),"Media",IF(OR($O844=[3]Tabla_Probabilidad!$G$30,$O844=[3]Tabla_Probabilidad!$G$32,$O844=[3]Tabla_Probabilidad!$M$32),"Alta",IF(OR($O844=[3]Tabla_Probabilidad!$H$30,$O844=[3]Tabla_Probabilidad!$H$32,$O844=[3]Tabla_Probabilidad!$N$32),"Muy Alta","")))))</f>
        <v/>
      </c>
      <c r="Q844" s="385" t="str">
        <f t="shared" ref="Q844" si="1144">IF(P844="","",IF(P844="Muy Baja",0.2,IF(P844="Baja",0.4,IF(P844="Media",0.6,IF(P844="Alta",0.8,IF(P844="Muy Alta",1,))))))</f>
        <v/>
      </c>
      <c r="R844" s="393"/>
      <c r="S844" s="394" t="str">
        <f>IF(OR($R844=[3]Tabla_Impacto!$D$24,$R844=[3]Tabla_Impacto!$D$27,$R844=[3]Tabla_Impacto!$J$24,$R844=[3]Tabla_Impacto!$P$26,$R844=[3]Tabla_Impacto!$V$26,$R844=[3]Tabla_Impacto!$AB$26),"Leve",IF(OR($R844=[3]Tabla_Impacto!$E$24,$R844=[3]Tabla_Impacto!$E$27,$R844=[3]Tabla_Impacto!$K$24,$R844=[3]Tabla_Impacto!$Q$26,$R844=[3]Tabla_Impacto!$W$26,$R844=[3]Tabla_Impacto!$AC$26),"Menor",IF(OR($R844=[3]Tabla_Impacto!$F$24,$R844=[3]Tabla_Impacto!$F$27,$R844=[3]Tabla_Impacto!$L$24,$R844=[3]Tabla_Impacto!$R$26,$R844=[3]Tabla_Impacto!$X$26,$R844=[3]Tabla_Impacto!$AD$26),"Moderado",IF(OR($R844=[3]Tabla_Impacto!$G$24,$R844=[3]Tabla_Impacto!$G$27,$R844=[3]Tabla_Impacto!$M$24,$R844=[3]Tabla_Impacto!$S$26,$R844=[3]Tabla_Impacto!$Y$26,$R844=[3]Tabla_Impacto!$AE$26),"Mayor",IF(OR($R844=[3]Tabla_Impacto!$H$24,$R844=[3]Tabla_Impacto!$H$27,$R844=[3]Tabla_Impacto!$N$24,$R844=[3]Tabla_Impacto!$T$26,$R844=[3]Tabla_Impacto!$Z$26,$R844=[3]Tabla_Impacto!$AF$26),"Catastrófico","")))))</f>
        <v/>
      </c>
      <c r="T844" s="385" t="str">
        <f t="shared" ref="T844" si="1145">IF(S844="","",IF(S844="Leve",0.2,IF(S844="Menor",0.4,IF(S844="Moderado",0.6,IF(S844="Mayor",0.8,IF(S844="Catastrófico",1,))))))</f>
        <v/>
      </c>
      <c r="U844" s="386" t="str">
        <f t="shared" ref="U844" si="1146">IF(OR(AND(P844="Muy Baja",S844="Leve"),AND(P844="Muy Baja",S844="Menor"),AND(P844="Baja",S844="Leve")),"Bajo",IF(OR(AND(P844="Muy baja",S844="Moderado"),AND(P844="Baja",S844="Menor"),AND(P844="Baja",S844="Moderado"),AND(P844="Media",S844="Leve"),AND(P844="Media",S844="Menor"),AND(P844="Media",S844="Moderado"),AND(P844="Alta",S844="Leve"),AND(P844="Alta",S844="Menor")),"Moderado",IF(OR(AND(P844="Muy Baja",S844="Mayor"),AND(P844="Baja",S844="Mayor"),AND(P844="Media",S844="Mayor"),AND(P844="Alta",S844="Moderado"),AND(P844="Alta",S844="Mayor"),AND(P844="Muy Alta",S844="Leve"),AND(P844="Muy Alta",S844="Menor"),AND(P844="Muy Alta",S844="Moderado"),AND(P844="Muy Alta",S844="Mayor")),"Alto",IF(OR(AND(P844="Muy Baja",S844="Catastrófico"),AND(P844="Baja",S844="Catastrófico"),AND(P844="Media",S844="Catastrófico"),AND(P844="Alta",S844="Catastrófico"),AND(P844="Muy Alta",S844="Catastrófico")),"Extremo",""))))</f>
        <v/>
      </c>
      <c r="V844" s="216" t="s">
        <v>91</v>
      </c>
      <c r="W844" s="116"/>
      <c r="X844" s="117"/>
      <c r="Y844" s="117"/>
      <c r="Z844" s="116"/>
      <c r="AA844" s="143" t="str">
        <f t="shared" si="1118"/>
        <v/>
      </c>
      <c r="AB844" s="121"/>
      <c r="AC844" s="121"/>
      <c r="AD844" s="122" t="str">
        <f t="shared" si="1111"/>
        <v/>
      </c>
      <c r="AE844" s="121"/>
      <c r="AF844" s="121"/>
      <c r="AG844" s="121"/>
      <c r="AH844" s="123" t="str">
        <f>IFERROR(IF(AA844="Probabilidad",(Q844-(+Q844*AD844)),IF(AA844="Impacto",Q844,"")),"")</f>
        <v/>
      </c>
      <c r="AI844" s="122" t="str">
        <f t="shared" si="1112"/>
        <v/>
      </c>
      <c r="AJ844" s="387" t="str">
        <f t="shared" ref="AJ844" si="1147">IFERROR(IF(AK844="","",IF(AK844&lt;=0.2,"Muy Baja",IF(AK844&lt;=0.4,"Baja",IF(AK844&lt;=0.6,"Media",IF(AK844&lt;=0.8,"Alta","Muy Alta"))))),"")</f>
        <v/>
      </c>
      <c r="AK844" s="542" t="str">
        <f t="shared" ref="AK844" si="1148">IFERROR(LOOKUP(MAX(AI844:AI850)+1,(AI844:AI850)),"")</f>
        <v/>
      </c>
      <c r="AL844" s="214" t="str">
        <f>IFERROR(IF(AA844="Impacto",(T844-(+T844*AD844)),IF(AA844="Probabilidad",T844,"")),"")</f>
        <v/>
      </c>
      <c r="AM844" s="543" t="str">
        <f t="shared" ref="AM844" si="1149">IFERROR(IF(AN844="","",IF(AN844&lt;=0.2,"Leve",IF(AN844&lt;=0.4,"Menor",IF(AN844&lt;=0.6,"Moderado",IF(AN844&lt;=0.8,"Mayor","Catastrófico"))))),"")</f>
        <v/>
      </c>
      <c r="AN844" s="544" t="str">
        <f t="shared" ref="AN844" si="1150">IFERROR(LOOKUP(MAX(AL844:AL850)+1,(AL844:AL850)),"")</f>
        <v/>
      </c>
      <c r="AO844" s="541" t="str">
        <f t="shared" ref="AO844" si="1151">IFERROR(IF(OR(AND(AJ844="Muy Baja",AM844="Leve"),AND(AJ844="Muy Baja",AM844="Menor"),AND(AJ844="Baja",AM844="Leve")),"Bajo",IF(OR(AND(AJ844="Muy baja",AM844="Moderado"),AND(AJ844="Baja",AM844="Menor"),AND(AJ844="Baja",AM844="Moderado"),AND(AJ844="Media",AM844="Leve"),AND(AJ844="Media",AM844="Menor"),AND(AJ844="Media",AM844="Moderado"),AND(AJ844="Alta",AM844="Leve"),AND(AJ844="Alta",AM844="Menor")),"Moderado",IF(OR(AND(AJ844="Muy Baja",AM844="Mayor"),AND(AJ844="Baja",AM844="Mayor"),AND(AJ844="Media",AM844="Mayor"),AND(AJ844="Alta",AM844="Moderado"),AND(AJ844="Alta",AM844="Mayor"),AND(AJ844="Muy Alta",AM844="Leve"),AND(AJ844="Muy Alta",AM844="Menor"),AND(AJ844="Muy Alta",AM844="Moderado"),AND(AJ844="Muy Alta",AM844="Mayor")),"Alto",IF(OR(AND(AJ844="Muy Baja",AM844="Catastrófico"),AND(AJ844="Baja",AM844="Catastrófico"),AND(AJ844="Media",AM844="Catastrófico"),AND(AJ844="Alta",AM844="Catastrófico"),AND(AJ844="Muy Alta",AM844="Catastrófico")),"Extremo","")))),"")</f>
        <v/>
      </c>
      <c r="AP844" s="367"/>
      <c r="AQ844" s="217" t="s">
        <v>105</v>
      </c>
      <c r="AR844" s="119"/>
      <c r="AS844" s="135"/>
      <c r="AT844" s="218"/>
      <c r="AU844" s="219"/>
      <c r="AV844" s="370"/>
      <c r="AW844" s="216" t="s">
        <v>91</v>
      </c>
      <c r="AX844" s="128"/>
      <c r="AY844" s="129"/>
      <c r="AZ844" s="130"/>
      <c r="BA844" s="217" t="s">
        <v>105</v>
      </c>
      <c r="BB844" s="128"/>
      <c r="BC844" s="128"/>
      <c r="BD844" s="128"/>
      <c r="BE844" s="373"/>
      <c r="BF844" s="374"/>
      <c r="BG844" s="374"/>
      <c r="BH844" s="131"/>
      <c r="BI844" s="90"/>
      <c r="BJ844" s="90"/>
      <c r="BK844" s="90"/>
      <c r="BL844" s="90"/>
      <c r="BM844" s="90"/>
      <c r="BN844" s="90"/>
      <c r="BO844" s="90"/>
      <c r="BP844" s="90"/>
      <c r="BQ844" s="90"/>
      <c r="BR844" s="90"/>
      <c r="BS844" s="90"/>
      <c r="BT844" s="90"/>
      <c r="BU844" s="90"/>
      <c r="BV844" s="90"/>
      <c r="BW844" s="90"/>
      <c r="BX844" s="90"/>
      <c r="BY844" s="90"/>
      <c r="BZ844" s="90"/>
      <c r="CA844" s="90"/>
      <c r="CB844" s="90"/>
      <c r="CC844" s="90"/>
      <c r="CD844" s="90"/>
      <c r="CE844" s="90"/>
      <c r="CF844" s="90"/>
      <c r="CG844" s="90"/>
      <c r="CH844" s="90"/>
      <c r="CI844" s="90"/>
      <c r="CJ844" s="90"/>
      <c r="CK844" s="90"/>
      <c r="CL844" s="90"/>
      <c r="CM844" s="90"/>
      <c r="CN844" s="90"/>
      <c r="CO844" s="90"/>
      <c r="CP844" s="90"/>
      <c r="CQ844" s="90"/>
      <c r="CR844" s="90"/>
      <c r="CS844" s="90"/>
      <c r="CT844" s="90"/>
      <c r="CU844" s="90"/>
      <c r="CV844" s="90"/>
      <c r="CW844" s="90"/>
      <c r="CX844" s="90"/>
      <c r="CY844" s="90"/>
      <c r="CZ844" s="90"/>
      <c r="DA844" s="90"/>
      <c r="DB844" s="90"/>
      <c r="DC844" s="90"/>
      <c r="DD844" s="90"/>
      <c r="DE844" s="90"/>
      <c r="DF844" s="90"/>
      <c r="DG844" s="90"/>
      <c r="DH844" s="90"/>
      <c r="DI844" s="90"/>
      <c r="DJ844" s="90"/>
      <c r="DK844" s="90"/>
      <c r="DL844" s="90"/>
      <c r="DM844" s="90"/>
      <c r="DN844" s="90"/>
      <c r="DO844" s="90"/>
      <c r="DP844" s="90"/>
      <c r="DQ844" s="90"/>
      <c r="DR844" s="90"/>
      <c r="DS844" s="90"/>
      <c r="DT844" s="90"/>
      <c r="DU844" s="90"/>
      <c r="DV844" s="90"/>
      <c r="DW844" s="90"/>
      <c r="DX844" s="90"/>
      <c r="DY844" s="90"/>
      <c r="DZ844" s="90"/>
      <c r="EA844" s="90"/>
      <c r="EB844" s="90"/>
      <c r="EC844" s="90"/>
      <c r="ED844" s="90"/>
      <c r="EE844" s="90"/>
      <c r="EF844" s="90"/>
      <c r="EG844" s="90"/>
      <c r="EH844" s="90"/>
      <c r="EI844" s="90"/>
      <c r="EJ844" s="90"/>
      <c r="EK844" s="90"/>
      <c r="EL844" s="90"/>
      <c r="EM844" s="90"/>
      <c r="EN844" s="90"/>
      <c r="EO844" s="90"/>
      <c r="EP844" s="90"/>
      <c r="EQ844" s="90"/>
      <c r="ER844" s="90"/>
      <c r="ES844" s="90"/>
      <c r="ET844" s="90"/>
      <c r="EU844" s="90"/>
      <c r="EV844" s="90"/>
      <c r="EW844" s="90"/>
      <c r="EX844" s="90"/>
      <c r="EY844" s="90"/>
      <c r="EZ844" s="90"/>
      <c r="FA844" s="90"/>
      <c r="FB844" s="90"/>
      <c r="FC844" s="90"/>
      <c r="FD844" s="90"/>
      <c r="FE844" s="90"/>
      <c r="FF844" s="90"/>
      <c r="FG844" s="90"/>
      <c r="FH844" s="90"/>
      <c r="FI844" s="90"/>
      <c r="FJ844" s="90"/>
      <c r="FK844" s="90"/>
      <c r="FL844" s="90"/>
      <c r="FM844" s="90"/>
      <c r="FN844" s="90"/>
      <c r="FO844" s="90"/>
      <c r="FP844" s="90"/>
      <c r="FQ844" s="90"/>
      <c r="FR844" s="90"/>
      <c r="FS844" s="90"/>
      <c r="FT844" s="90"/>
      <c r="FU844" s="90"/>
      <c r="FV844" s="90"/>
      <c r="FW844" s="90"/>
      <c r="FX844" s="90"/>
      <c r="FY844" s="90"/>
      <c r="FZ844" s="90"/>
      <c r="GA844" s="90"/>
      <c r="GB844" s="90"/>
      <c r="GC844" s="90"/>
      <c r="GD844" s="90"/>
      <c r="GE844" s="90"/>
      <c r="GF844" s="90"/>
      <c r="GG844" s="90"/>
      <c r="GH844" s="90"/>
      <c r="GI844" s="90"/>
      <c r="GJ844" s="90"/>
      <c r="GK844" s="90"/>
      <c r="GL844" s="90"/>
      <c r="GM844" s="90"/>
      <c r="GN844" s="90"/>
      <c r="GO844" s="90"/>
      <c r="GP844" s="90"/>
      <c r="GQ844" s="90"/>
      <c r="GR844" s="90"/>
      <c r="GS844" s="90"/>
      <c r="GT844" s="90"/>
      <c r="GU844" s="90"/>
      <c r="GV844" s="90"/>
      <c r="GW844" s="90"/>
      <c r="GX844" s="90"/>
      <c r="GY844" s="90"/>
      <c r="GZ844" s="90"/>
      <c r="HA844" s="90"/>
      <c r="HB844" s="90"/>
      <c r="HC844" s="90"/>
      <c r="HD844" s="90"/>
      <c r="HE844" s="90"/>
      <c r="HF844" s="90"/>
      <c r="HG844" s="90"/>
      <c r="HH844" s="90"/>
      <c r="HI844" s="90"/>
      <c r="HJ844" s="90"/>
      <c r="HK844" s="90"/>
      <c r="HL844" s="90"/>
      <c r="HM844" s="90"/>
      <c r="HN844" s="90"/>
      <c r="HO844" s="90"/>
      <c r="HP844" s="90"/>
      <c r="HQ844" s="90"/>
      <c r="HR844" s="90"/>
      <c r="HS844" s="90"/>
      <c r="HT844" s="90"/>
      <c r="HU844" s="90"/>
      <c r="HV844" s="90"/>
      <c r="HW844" s="90"/>
      <c r="HX844" s="90"/>
      <c r="HY844" s="90"/>
      <c r="HZ844" s="90"/>
      <c r="IA844" s="90"/>
      <c r="IB844" s="90"/>
      <c r="IC844" s="90"/>
      <c r="ID844" s="90"/>
      <c r="IE844" s="90"/>
      <c r="IF844" s="90"/>
      <c r="IG844" s="90"/>
      <c r="IH844" s="90"/>
      <c r="II844" s="90"/>
      <c r="IJ844" s="90"/>
      <c r="IK844" s="90"/>
      <c r="IL844" s="90"/>
      <c r="IM844" s="90"/>
      <c r="IN844" s="90"/>
      <c r="IO844" s="90"/>
      <c r="IP844" s="90"/>
      <c r="IQ844" s="90"/>
      <c r="IR844" s="90"/>
      <c r="IS844" s="90"/>
      <c r="IT844" s="90"/>
      <c r="IU844" s="90"/>
      <c r="IV844" s="90"/>
      <c r="IW844" s="90"/>
      <c r="IX844" s="90"/>
      <c r="IY844" s="90"/>
      <c r="IZ844" s="90"/>
      <c r="JA844" s="90"/>
      <c r="JB844" s="90"/>
      <c r="JC844" s="90"/>
      <c r="JD844" s="90"/>
      <c r="JE844" s="90"/>
      <c r="JF844" s="90"/>
      <c r="JG844" s="90"/>
      <c r="JH844" s="90"/>
      <c r="JI844" s="90"/>
      <c r="JJ844" s="90"/>
      <c r="JK844" s="90"/>
      <c r="JL844" s="90"/>
      <c r="JM844" s="90"/>
      <c r="JN844" s="90"/>
      <c r="JO844" s="90"/>
      <c r="JP844" s="90"/>
      <c r="JQ844" s="90"/>
      <c r="JR844" s="90"/>
      <c r="JS844" s="90"/>
      <c r="JT844" s="90"/>
      <c r="JU844" s="90"/>
      <c r="JV844" s="90"/>
      <c r="JW844" s="90"/>
      <c r="JX844" s="90"/>
      <c r="JY844" s="90"/>
      <c r="JZ844" s="90"/>
      <c r="KA844" s="90"/>
      <c r="KB844" s="90"/>
      <c r="KC844" s="90"/>
      <c r="KD844" s="90"/>
      <c r="KE844" s="90"/>
      <c r="KF844" s="90"/>
      <c r="KG844" s="90"/>
      <c r="KH844" s="90"/>
      <c r="KI844" s="90"/>
      <c r="KJ844" s="90"/>
      <c r="KK844" s="90"/>
      <c r="KL844" s="90"/>
      <c r="KM844" s="90"/>
      <c r="KN844" s="90"/>
      <c r="KO844" s="90"/>
      <c r="KP844" s="90"/>
      <c r="KQ844" s="90"/>
      <c r="KR844" s="90"/>
      <c r="KS844" s="90"/>
      <c r="KT844" s="90"/>
      <c r="KU844" s="90"/>
      <c r="KV844" s="90"/>
      <c r="KW844" s="90"/>
      <c r="KX844" s="90"/>
      <c r="KY844" s="90"/>
      <c r="KZ844" s="90"/>
      <c r="LA844" s="90"/>
      <c r="LB844" s="90"/>
      <c r="LC844" s="90"/>
      <c r="LD844" s="90"/>
      <c r="LE844" s="90"/>
      <c r="LF844" s="90"/>
      <c r="LG844" s="90"/>
      <c r="LH844" s="90"/>
      <c r="LI844" s="90"/>
      <c r="LJ844" s="90"/>
      <c r="LK844" s="90"/>
      <c r="LL844" s="90"/>
      <c r="LM844" s="90"/>
      <c r="LN844" s="90"/>
      <c r="LO844" s="90"/>
      <c r="LP844" s="90"/>
      <c r="LQ844" s="90"/>
      <c r="LR844" s="90"/>
      <c r="LS844" s="90"/>
      <c r="LT844" s="90"/>
      <c r="LU844" s="90"/>
      <c r="LV844" s="90"/>
      <c r="LW844" s="90"/>
      <c r="LX844" s="90"/>
      <c r="LY844" s="90"/>
      <c r="LZ844" s="90"/>
      <c r="MA844" s="90"/>
      <c r="MB844" s="90"/>
      <c r="MC844" s="90"/>
      <c r="MD844" s="90"/>
      <c r="ME844" s="90"/>
      <c r="MF844" s="90"/>
      <c r="MG844" s="90"/>
      <c r="MH844" s="90"/>
      <c r="MI844" s="90"/>
      <c r="MJ844" s="90"/>
      <c r="MK844" s="90"/>
      <c r="ML844" s="90"/>
      <c r="MM844" s="90"/>
      <c r="MN844" s="90"/>
      <c r="MO844" s="90"/>
      <c r="MP844" s="90"/>
      <c r="MQ844" s="90"/>
      <c r="MR844" s="90"/>
      <c r="MS844" s="90"/>
      <c r="MT844" s="90"/>
      <c r="MU844" s="90"/>
      <c r="MV844" s="90"/>
      <c r="MW844" s="90"/>
      <c r="MX844" s="90"/>
      <c r="MY844" s="90"/>
      <c r="MZ844" s="90"/>
      <c r="NA844" s="90"/>
      <c r="NB844" s="90"/>
      <c r="NC844" s="90"/>
      <c r="ND844" s="90"/>
      <c r="NE844" s="90"/>
      <c r="NF844" s="90"/>
      <c r="NG844" s="90"/>
      <c r="NH844" s="90"/>
      <c r="NI844" s="90"/>
      <c r="NJ844" s="90"/>
      <c r="NK844" s="90"/>
      <c r="NL844" s="90"/>
      <c r="NM844" s="90"/>
      <c r="NN844" s="90"/>
      <c r="NO844" s="90"/>
      <c r="NP844" s="90"/>
      <c r="NQ844" s="90"/>
      <c r="NR844" s="90"/>
      <c r="NS844" s="90"/>
      <c r="NT844" s="90"/>
      <c r="NU844" s="90"/>
      <c r="NV844" s="90"/>
      <c r="NW844" s="90"/>
      <c r="NX844" s="90"/>
      <c r="NY844" s="90"/>
      <c r="NZ844" s="90"/>
      <c r="OA844" s="90"/>
      <c r="OB844" s="90"/>
      <c r="OC844" s="90"/>
      <c r="OD844" s="90"/>
      <c r="OE844" s="90"/>
      <c r="OF844" s="90"/>
      <c r="OG844" s="90"/>
      <c r="OH844" s="90"/>
      <c r="OI844" s="90"/>
      <c r="OJ844" s="90"/>
      <c r="OK844" s="90"/>
      <c r="OL844" s="90"/>
      <c r="OM844" s="90"/>
      <c r="ON844" s="90"/>
      <c r="OO844" s="90"/>
      <c r="OP844" s="90"/>
      <c r="OQ844" s="90"/>
      <c r="OR844" s="90"/>
      <c r="OS844" s="90"/>
      <c r="OT844" s="90"/>
      <c r="OU844" s="90"/>
      <c r="OV844" s="90"/>
      <c r="OW844" s="90"/>
      <c r="OX844" s="90"/>
      <c r="OY844" s="90"/>
      <c r="OZ844" s="90"/>
      <c r="PA844" s="90"/>
      <c r="PB844" s="90"/>
      <c r="PC844" s="90"/>
      <c r="PD844" s="90"/>
      <c r="PE844" s="90"/>
      <c r="PF844" s="90"/>
      <c r="PG844" s="90"/>
      <c r="PH844" s="90"/>
      <c r="PI844" s="90"/>
      <c r="PJ844" s="90"/>
      <c r="PK844" s="90"/>
      <c r="PL844" s="90"/>
      <c r="PM844" s="90"/>
      <c r="PN844" s="90"/>
      <c r="PO844" s="90"/>
      <c r="PP844" s="90"/>
      <c r="PQ844" s="90"/>
      <c r="PR844" s="90"/>
      <c r="PS844" s="90"/>
      <c r="PT844" s="90"/>
      <c r="PU844" s="90"/>
      <c r="PV844" s="90"/>
      <c r="PW844" s="90"/>
      <c r="PX844" s="90"/>
      <c r="PY844" s="90"/>
      <c r="PZ844" s="90"/>
      <c r="QA844" s="90"/>
      <c r="QB844" s="90"/>
      <c r="QC844" s="90"/>
      <c r="QD844" s="90"/>
      <c r="QE844" s="90"/>
      <c r="QF844" s="90"/>
      <c r="QG844" s="90"/>
      <c r="QH844" s="90"/>
      <c r="QI844" s="90"/>
      <c r="QJ844" s="90"/>
      <c r="QK844" s="90"/>
      <c r="QL844" s="90"/>
      <c r="QM844" s="90"/>
      <c r="QN844" s="90"/>
      <c r="QO844" s="90"/>
      <c r="QP844" s="90"/>
      <c r="QQ844" s="90"/>
      <c r="QR844" s="90"/>
      <c r="QS844" s="90"/>
      <c r="QT844" s="90"/>
      <c r="QU844" s="90"/>
      <c r="QV844" s="90"/>
      <c r="QW844" s="90"/>
      <c r="QX844" s="90"/>
      <c r="QY844" s="90"/>
      <c r="QZ844" s="90"/>
      <c r="RA844" s="90"/>
      <c r="RB844" s="90"/>
      <c r="RC844" s="90"/>
      <c r="RD844" s="90"/>
      <c r="RE844" s="90"/>
      <c r="RF844" s="90"/>
      <c r="RG844" s="90"/>
      <c r="RH844" s="90"/>
      <c r="RI844" s="90"/>
      <c r="RJ844" s="90"/>
      <c r="RK844" s="90"/>
      <c r="RL844" s="90"/>
      <c r="RM844" s="90"/>
      <c r="RN844" s="90"/>
      <c r="RO844" s="90"/>
      <c r="RP844" s="90"/>
      <c r="RQ844" s="90"/>
      <c r="RR844" s="90"/>
      <c r="RS844" s="90"/>
      <c r="RT844" s="90"/>
      <c r="RU844" s="90"/>
      <c r="RV844" s="90"/>
      <c r="RW844" s="90"/>
      <c r="RX844" s="90"/>
      <c r="RY844" s="90"/>
      <c r="RZ844" s="90"/>
      <c r="SA844" s="90"/>
      <c r="SB844" s="90"/>
      <c r="SC844" s="90"/>
      <c r="SD844" s="90"/>
      <c r="SE844" s="90"/>
      <c r="SF844" s="90"/>
      <c r="SG844" s="90"/>
      <c r="SH844" s="90"/>
      <c r="SI844" s="90"/>
      <c r="SJ844" s="90"/>
      <c r="SK844" s="90"/>
      <c r="SL844" s="90"/>
      <c r="SM844" s="90"/>
      <c r="SN844" s="90"/>
      <c r="SO844" s="90"/>
      <c r="SP844" s="90"/>
      <c r="SQ844" s="90"/>
      <c r="SR844" s="90"/>
      <c r="SS844" s="90"/>
      <c r="ST844" s="90"/>
      <c r="SU844" s="90"/>
      <c r="SV844" s="90"/>
      <c r="SW844" s="90"/>
      <c r="SX844" s="90"/>
      <c r="SY844" s="90"/>
      <c r="SZ844" s="90"/>
      <c r="TA844" s="90"/>
      <c r="TB844" s="90"/>
      <c r="TC844" s="90"/>
      <c r="TD844" s="90"/>
      <c r="TE844" s="90"/>
      <c r="TF844" s="90"/>
      <c r="TG844" s="90"/>
      <c r="TH844" s="90"/>
      <c r="TI844" s="90"/>
      <c r="TJ844" s="90"/>
      <c r="TK844" s="90"/>
      <c r="TL844" s="90"/>
      <c r="TM844" s="90"/>
      <c r="TN844" s="90"/>
      <c r="TO844" s="90"/>
      <c r="TP844" s="90"/>
      <c r="TQ844" s="90"/>
      <c r="TR844" s="90"/>
      <c r="TS844" s="90"/>
      <c r="TT844" s="90"/>
      <c r="TU844" s="90"/>
      <c r="TV844" s="90"/>
      <c r="TW844" s="90"/>
      <c r="TX844" s="90"/>
      <c r="TY844" s="90"/>
      <c r="TZ844" s="90"/>
      <c r="UA844" s="90"/>
      <c r="UB844" s="90"/>
      <c r="UC844" s="90"/>
      <c r="UD844" s="90"/>
      <c r="UE844" s="90"/>
      <c r="UF844" s="90"/>
      <c r="UG844" s="90"/>
      <c r="UH844" s="90"/>
      <c r="UI844" s="90"/>
      <c r="UJ844" s="90"/>
      <c r="UK844" s="90"/>
      <c r="UL844" s="90"/>
      <c r="UM844" s="90"/>
      <c r="UN844" s="90"/>
      <c r="UO844" s="90"/>
      <c r="UP844" s="90"/>
      <c r="UQ844" s="90"/>
      <c r="UR844" s="90"/>
      <c r="US844" s="90"/>
      <c r="UT844" s="90"/>
      <c r="UU844" s="90"/>
      <c r="UV844" s="90"/>
      <c r="UW844" s="90"/>
      <c r="UX844" s="90"/>
      <c r="UY844" s="90"/>
      <c r="UZ844" s="90"/>
      <c r="VA844" s="90"/>
      <c r="VB844" s="90"/>
      <c r="VC844" s="90"/>
      <c r="VD844" s="90"/>
      <c r="VE844" s="90"/>
      <c r="VF844" s="90"/>
      <c r="VG844" s="90"/>
      <c r="VH844" s="90"/>
      <c r="VI844" s="90"/>
      <c r="VJ844" s="90"/>
      <c r="VK844" s="90"/>
      <c r="VL844" s="90"/>
      <c r="VM844" s="90"/>
      <c r="VN844" s="90"/>
      <c r="VO844" s="90"/>
      <c r="VP844" s="90"/>
      <c r="VQ844" s="90"/>
      <c r="VR844" s="90"/>
      <c r="VS844" s="90"/>
      <c r="VT844" s="90"/>
      <c r="VU844" s="90"/>
      <c r="VV844" s="90"/>
      <c r="VW844" s="90"/>
      <c r="VX844" s="90"/>
      <c r="VY844" s="90"/>
      <c r="VZ844" s="90"/>
      <c r="WA844" s="90"/>
      <c r="WB844" s="90"/>
      <c r="WC844" s="90"/>
      <c r="WD844" s="90"/>
      <c r="WE844" s="90"/>
      <c r="WF844" s="90"/>
      <c r="WG844" s="90"/>
      <c r="WH844" s="90"/>
      <c r="WI844" s="90"/>
      <c r="WJ844" s="90"/>
      <c r="WK844" s="90"/>
      <c r="WL844" s="90"/>
      <c r="WM844" s="90"/>
      <c r="WN844" s="90"/>
      <c r="WO844" s="90"/>
      <c r="WP844" s="90"/>
      <c r="WQ844" s="90"/>
      <c r="WR844" s="90"/>
      <c r="WS844" s="90"/>
      <c r="WT844" s="90"/>
      <c r="WU844" s="90"/>
      <c r="WV844" s="90"/>
      <c r="WW844" s="90"/>
      <c r="WX844" s="90"/>
      <c r="WY844" s="90"/>
      <c r="WZ844" s="90"/>
      <c r="XA844" s="90"/>
      <c r="XB844" s="90"/>
      <c r="XC844" s="90"/>
      <c r="XD844" s="90"/>
      <c r="XE844" s="90"/>
      <c r="XF844" s="90"/>
      <c r="XG844" s="90"/>
      <c r="XH844" s="90"/>
      <c r="XI844" s="90"/>
      <c r="XJ844" s="90"/>
      <c r="XK844" s="90"/>
      <c r="XL844" s="90"/>
      <c r="XM844" s="90"/>
      <c r="XN844" s="90"/>
      <c r="XO844" s="90"/>
      <c r="XP844" s="90"/>
      <c r="XQ844" s="90"/>
      <c r="XR844" s="90"/>
      <c r="XS844" s="90"/>
      <c r="XT844" s="90"/>
      <c r="XU844" s="90"/>
      <c r="XV844" s="90"/>
      <c r="XW844" s="90"/>
      <c r="XX844" s="90"/>
      <c r="XY844" s="90"/>
      <c r="XZ844" s="90"/>
      <c r="YA844" s="90"/>
      <c r="YB844" s="90"/>
      <c r="YC844" s="90"/>
      <c r="YD844" s="90"/>
      <c r="YE844" s="90"/>
      <c r="YF844" s="90"/>
      <c r="YG844" s="90"/>
      <c r="YH844" s="90"/>
      <c r="YI844" s="90"/>
      <c r="YJ844" s="90"/>
      <c r="YK844" s="90"/>
      <c r="YL844" s="90"/>
      <c r="YM844" s="90"/>
      <c r="YN844" s="90"/>
      <c r="YO844" s="90"/>
      <c r="YP844" s="90"/>
      <c r="YQ844" s="90"/>
      <c r="YR844" s="90"/>
      <c r="YS844" s="90"/>
      <c r="YT844" s="90"/>
      <c r="YU844" s="90"/>
      <c r="YV844" s="90"/>
      <c r="YW844" s="90"/>
      <c r="YX844" s="90"/>
      <c r="YY844" s="90"/>
      <c r="YZ844" s="90"/>
      <c r="ZA844" s="90"/>
      <c r="ZB844" s="90"/>
      <c r="ZC844" s="90"/>
      <c r="ZD844" s="90"/>
      <c r="ZE844" s="90"/>
      <c r="ZF844" s="90"/>
      <c r="ZG844" s="90"/>
      <c r="ZH844" s="90"/>
      <c r="ZI844" s="90"/>
      <c r="ZJ844" s="90"/>
      <c r="ZK844" s="90"/>
      <c r="ZL844" s="90"/>
      <c r="ZM844" s="90"/>
      <c r="ZN844" s="90"/>
      <c r="ZO844" s="90"/>
      <c r="ZP844" s="90"/>
      <c r="ZQ844" s="90"/>
      <c r="ZR844" s="90"/>
      <c r="ZS844" s="90"/>
      <c r="ZT844" s="90"/>
      <c r="ZU844" s="90"/>
      <c r="ZV844" s="90"/>
      <c r="ZW844" s="90"/>
      <c r="ZX844" s="90"/>
      <c r="ZY844" s="90"/>
      <c r="ZZ844" s="90"/>
      <c r="AAA844" s="90"/>
      <c r="AAB844" s="90"/>
      <c r="AAC844" s="90"/>
      <c r="AAD844" s="90"/>
      <c r="AAE844" s="90"/>
      <c r="AAF844" s="90"/>
      <c r="AAG844" s="90"/>
      <c r="AAH844" s="90"/>
      <c r="AAI844" s="90"/>
      <c r="AAJ844" s="90"/>
      <c r="AAK844" s="90"/>
      <c r="AAL844" s="90"/>
      <c r="AAM844" s="90"/>
      <c r="AAN844" s="90"/>
      <c r="AAO844" s="90"/>
      <c r="AAP844" s="90"/>
      <c r="AAQ844" s="90"/>
      <c r="AAR844" s="90"/>
      <c r="AAS844" s="90"/>
      <c r="AAT844" s="90"/>
      <c r="AAU844" s="90"/>
      <c r="AAV844" s="90"/>
      <c r="AAW844" s="90"/>
      <c r="AAX844" s="90"/>
      <c r="AAY844" s="90"/>
      <c r="AAZ844" s="90"/>
      <c r="ABA844" s="90"/>
      <c r="ABB844" s="90"/>
      <c r="ABC844" s="90"/>
      <c r="ABD844" s="90"/>
      <c r="ABE844" s="90"/>
      <c r="ABF844" s="90"/>
      <c r="ABG844" s="90"/>
      <c r="ABH844" s="90"/>
      <c r="ABI844" s="90"/>
      <c r="ABJ844" s="90"/>
      <c r="ABK844" s="90"/>
      <c r="ABL844" s="90"/>
      <c r="ABM844" s="90"/>
      <c r="ABN844" s="90"/>
      <c r="ABO844" s="90"/>
      <c r="ABP844" s="90"/>
      <c r="ABQ844" s="90"/>
      <c r="ABR844" s="90"/>
      <c r="ABS844" s="90"/>
      <c r="ABT844" s="90"/>
      <c r="ABU844" s="90"/>
      <c r="ABV844" s="90"/>
      <c r="ABW844" s="90"/>
      <c r="ABX844" s="90"/>
      <c r="ABY844" s="90"/>
      <c r="ABZ844" s="90"/>
      <c r="ACA844" s="90"/>
      <c r="ACB844" s="90"/>
      <c r="ACC844" s="90"/>
      <c r="ACD844" s="90"/>
      <c r="ACE844" s="90"/>
      <c r="ACF844" s="90"/>
      <c r="ACG844" s="90"/>
      <c r="ACH844" s="90"/>
      <c r="ACI844" s="90"/>
      <c r="ACJ844" s="90"/>
      <c r="ACK844" s="90"/>
      <c r="ACL844" s="90"/>
      <c r="ACM844" s="90"/>
      <c r="ACN844" s="90"/>
      <c r="ACO844" s="90"/>
      <c r="ACP844" s="90"/>
      <c r="ACQ844" s="90"/>
      <c r="ACR844" s="90"/>
      <c r="ACS844" s="90"/>
      <c r="ACT844" s="90"/>
      <c r="ACU844" s="90"/>
      <c r="ACV844" s="90"/>
      <c r="ACW844" s="90"/>
      <c r="ACX844" s="90"/>
      <c r="ACY844" s="90"/>
      <c r="ACZ844" s="90"/>
      <c r="ADA844" s="90"/>
      <c r="ADB844" s="90"/>
      <c r="ADC844" s="90"/>
      <c r="ADD844" s="90"/>
      <c r="ADE844" s="90"/>
      <c r="ADF844" s="90"/>
      <c r="ADG844" s="90"/>
      <c r="ADH844" s="90"/>
      <c r="ADI844" s="90"/>
      <c r="ADJ844" s="90"/>
      <c r="ADK844" s="90"/>
      <c r="ADL844" s="90"/>
      <c r="ADM844" s="90"/>
      <c r="ADN844" s="90"/>
      <c r="ADO844" s="90"/>
      <c r="ADP844" s="90"/>
      <c r="ADQ844" s="90"/>
      <c r="ADR844" s="90"/>
      <c r="ADS844" s="90"/>
      <c r="ADT844" s="90"/>
      <c r="ADU844" s="90"/>
      <c r="ADV844" s="90"/>
      <c r="ADW844" s="90"/>
      <c r="ADX844" s="90"/>
      <c r="ADY844" s="90"/>
      <c r="ADZ844" s="90"/>
      <c r="AEA844" s="90"/>
      <c r="AEB844" s="90"/>
      <c r="AEC844" s="90"/>
      <c r="AED844" s="90"/>
      <c r="AEE844" s="90"/>
      <c r="AEF844" s="90"/>
      <c r="AEG844" s="90"/>
      <c r="AEH844" s="90"/>
      <c r="AEI844" s="90"/>
      <c r="AEJ844" s="90"/>
      <c r="AEK844" s="90"/>
      <c r="AEL844" s="90"/>
      <c r="AEM844" s="90"/>
      <c r="AEN844" s="90"/>
      <c r="AEO844" s="90"/>
      <c r="AEP844" s="90"/>
      <c r="AEQ844" s="90"/>
      <c r="AER844" s="90"/>
      <c r="AES844" s="90"/>
      <c r="AET844" s="90"/>
      <c r="AEU844" s="90"/>
      <c r="AEV844" s="90"/>
      <c r="AEW844" s="90"/>
      <c r="AEX844" s="90"/>
      <c r="AEY844" s="90"/>
      <c r="AEZ844" s="90"/>
      <c r="AFA844" s="90"/>
      <c r="AFB844" s="90"/>
      <c r="AFC844" s="90"/>
      <c r="AFD844" s="90"/>
      <c r="AFE844" s="90"/>
      <c r="AFF844" s="90"/>
      <c r="AFG844" s="90"/>
      <c r="AFH844" s="90"/>
      <c r="AFI844" s="90"/>
      <c r="AFJ844" s="90"/>
      <c r="AFK844" s="90"/>
      <c r="AFL844" s="90"/>
      <c r="AFM844" s="90"/>
      <c r="AFN844" s="90"/>
      <c r="AFO844" s="90"/>
      <c r="AFP844" s="90"/>
      <c r="AFQ844" s="90"/>
      <c r="AFR844" s="90"/>
      <c r="AFS844" s="90"/>
      <c r="AFT844" s="90"/>
      <c r="AFU844" s="90"/>
      <c r="AFV844" s="90"/>
      <c r="AFW844" s="90"/>
      <c r="AFX844" s="90"/>
      <c r="AFY844" s="90"/>
      <c r="AFZ844" s="90"/>
      <c r="AGA844" s="90"/>
      <c r="AGB844" s="90"/>
      <c r="AGC844" s="90"/>
      <c r="AGD844" s="90"/>
      <c r="AGE844" s="90"/>
      <c r="AGF844" s="90"/>
      <c r="AGG844" s="90"/>
      <c r="AGH844" s="90"/>
      <c r="AGI844" s="90"/>
      <c r="AGJ844" s="90"/>
      <c r="AGK844" s="90"/>
      <c r="AGL844" s="90"/>
      <c r="AGM844" s="90"/>
      <c r="AGN844" s="90"/>
      <c r="AGO844" s="90"/>
      <c r="AGP844" s="90"/>
      <c r="AGQ844" s="90"/>
      <c r="AGR844" s="90"/>
      <c r="AGS844" s="90"/>
      <c r="AGT844" s="90"/>
      <c r="AGU844" s="90"/>
      <c r="AGV844" s="90"/>
      <c r="AGW844" s="90"/>
      <c r="AGX844" s="90"/>
      <c r="AGY844" s="90"/>
      <c r="AGZ844" s="90"/>
      <c r="AHA844" s="90"/>
      <c r="AHB844" s="90"/>
      <c r="AHC844" s="90"/>
      <c r="AHD844" s="90"/>
      <c r="AHE844" s="90"/>
      <c r="AHF844" s="90"/>
      <c r="AHG844" s="90"/>
      <c r="AHH844" s="90"/>
      <c r="AHI844" s="90"/>
      <c r="AHJ844" s="90"/>
      <c r="AHK844" s="90"/>
      <c r="AHL844" s="90"/>
      <c r="AHM844" s="90"/>
      <c r="AHN844" s="90"/>
      <c r="AHO844" s="90"/>
      <c r="AHP844" s="90"/>
      <c r="AHQ844" s="90"/>
      <c r="AHR844" s="90"/>
      <c r="AHS844" s="90"/>
      <c r="AHT844" s="90"/>
      <c r="AHU844" s="90"/>
      <c r="AHV844" s="90"/>
      <c r="AHW844" s="90"/>
      <c r="AHX844" s="90"/>
      <c r="AHY844" s="90"/>
      <c r="AHZ844" s="90"/>
      <c r="AIA844" s="90"/>
      <c r="AIB844" s="90"/>
      <c r="AIC844" s="90"/>
      <c r="AID844" s="90"/>
      <c r="AIE844" s="90"/>
      <c r="AIF844" s="90"/>
      <c r="AIG844" s="90"/>
      <c r="AIH844" s="90"/>
      <c r="AII844" s="90"/>
      <c r="AIJ844" s="90"/>
      <c r="AIK844" s="90"/>
      <c r="AIL844" s="90"/>
      <c r="AIM844" s="90"/>
      <c r="AIN844" s="90"/>
      <c r="AIO844" s="90"/>
      <c r="AIP844" s="90"/>
      <c r="AIQ844" s="90"/>
      <c r="AIR844" s="90"/>
      <c r="AIS844" s="90"/>
      <c r="AIT844" s="90"/>
      <c r="AIU844" s="90"/>
      <c r="AIV844" s="90"/>
      <c r="AIW844" s="90"/>
      <c r="AIX844" s="90"/>
      <c r="AIY844" s="90"/>
      <c r="AIZ844" s="90"/>
      <c r="AJA844" s="90"/>
      <c r="AJB844" s="90"/>
      <c r="AJC844" s="90"/>
      <c r="AJD844" s="90"/>
      <c r="AJE844" s="90"/>
      <c r="AJF844" s="90"/>
      <c r="AJG844" s="90"/>
      <c r="AJH844" s="90"/>
      <c r="AJI844" s="90"/>
      <c r="AJJ844" s="90"/>
      <c r="AJK844" s="90"/>
      <c r="AJL844" s="90"/>
      <c r="AJM844" s="90"/>
      <c r="AJN844" s="90"/>
      <c r="AJO844" s="90"/>
      <c r="AJP844" s="90"/>
      <c r="AJQ844" s="90"/>
      <c r="AJR844" s="90"/>
      <c r="AJS844" s="90"/>
      <c r="AJT844" s="90"/>
      <c r="AJU844" s="90"/>
      <c r="AJV844" s="90"/>
      <c r="AJW844" s="90"/>
      <c r="AJX844" s="90"/>
      <c r="AJY844" s="90"/>
      <c r="AJZ844" s="90"/>
      <c r="AKA844" s="90"/>
      <c r="AKB844" s="90"/>
      <c r="AKC844" s="90"/>
      <c r="AKD844" s="90"/>
      <c r="AKE844" s="90"/>
      <c r="AKF844" s="90"/>
      <c r="AKG844" s="90"/>
      <c r="AKH844" s="90"/>
      <c r="AKI844" s="90"/>
      <c r="AKJ844" s="90"/>
      <c r="AKK844" s="90"/>
      <c r="AKL844" s="90"/>
      <c r="AKM844" s="90"/>
      <c r="AKN844" s="90"/>
      <c r="AKO844" s="90"/>
      <c r="AKP844" s="90"/>
      <c r="AKQ844" s="90"/>
      <c r="AKR844" s="90"/>
      <c r="AKS844" s="90"/>
      <c r="AKT844" s="90"/>
      <c r="AKU844" s="90"/>
      <c r="AKV844" s="90"/>
      <c r="AKW844" s="90"/>
      <c r="AKX844" s="90"/>
      <c r="AKY844" s="90"/>
      <c r="AKZ844" s="90"/>
      <c r="ALA844" s="90"/>
      <c r="ALB844" s="90"/>
      <c r="ALC844" s="90"/>
      <c r="ALD844" s="90"/>
      <c r="ALE844" s="90"/>
      <c r="ALF844" s="90"/>
      <c r="ALG844" s="90"/>
      <c r="ALH844" s="90"/>
      <c r="ALI844" s="90"/>
      <c r="ALJ844" s="90"/>
      <c r="ALK844" s="90"/>
      <c r="ALL844" s="90"/>
      <c r="ALM844" s="90"/>
      <c r="ALN844" s="90"/>
      <c r="ALO844" s="90"/>
      <c r="ALP844" s="90"/>
      <c r="ALQ844" s="90"/>
      <c r="ALR844" s="90"/>
      <c r="ALS844" s="90"/>
      <c r="ALT844" s="90"/>
      <c r="ALU844" s="90"/>
      <c r="ALV844" s="90"/>
      <c r="ALW844" s="90"/>
      <c r="ALX844" s="90"/>
      <c r="ALY844" s="90"/>
      <c r="ALZ844" s="90"/>
      <c r="AMA844" s="90"/>
      <c r="AMB844" s="90"/>
      <c r="AMC844" s="90"/>
      <c r="AMD844" s="90"/>
      <c r="AME844" s="90"/>
      <c r="AMF844" s="90"/>
      <c r="AMG844" s="90"/>
      <c r="AMH844" s="90"/>
    </row>
    <row r="845" spans="1:1022" ht="74.099999999999994" customHeight="1">
      <c r="A845" s="536"/>
      <c r="B845" s="530"/>
      <c r="C845" s="367"/>
      <c r="D845" s="530"/>
      <c r="E845" s="530"/>
      <c r="F845" s="427"/>
      <c r="G845" s="530"/>
      <c r="H845" s="537"/>
      <c r="I845" s="538"/>
      <c r="J845" s="216" t="s">
        <v>735</v>
      </c>
      <c r="K845" s="213"/>
      <c r="L845" s="538"/>
      <c r="M845" s="538"/>
      <c r="N845" s="540"/>
      <c r="O845" s="369"/>
      <c r="P845" s="391"/>
      <c r="Q845" s="385"/>
      <c r="R845" s="393"/>
      <c r="S845" s="394"/>
      <c r="T845" s="385"/>
      <c r="U845" s="386"/>
      <c r="V845" s="216" t="s">
        <v>112</v>
      </c>
      <c r="W845" s="116"/>
      <c r="X845" s="117"/>
      <c r="Y845" s="117"/>
      <c r="Z845" s="116"/>
      <c r="AA845" s="143" t="str">
        <f t="shared" si="1118"/>
        <v/>
      </c>
      <c r="AB845" s="121"/>
      <c r="AC845" s="121"/>
      <c r="AD845" s="122" t="str">
        <f t="shared" si="1111"/>
        <v/>
      </c>
      <c r="AE845" s="121"/>
      <c r="AF845" s="121"/>
      <c r="AG845" s="121"/>
      <c r="AH845" s="123" t="str">
        <f>IFERROR(IF(AND(AA844="Probabilidad",AA845="Probabilidad"),(AI844-(+AI844*AD845)),IF(AND(AA845="Probabilidad",AA844="Impacto"),(AI844-(+AI844*AD845)),IF(AA845="Impacto",AI844,""))),"")</f>
        <v/>
      </c>
      <c r="AI845" s="122" t="str">
        <f t="shared" si="1112"/>
        <v/>
      </c>
      <c r="AJ845" s="387"/>
      <c r="AK845" s="542"/>
      <c r="AL845" s="214" t="str">
        <f t="shared" si="1081"/>
        <v/>
      </c>
      <c r="AM845" s="543"/>
      <c r="AN845" s="544"/>
      <c r="AO845" s="541"/>
      <c r="AP845" s="367"/>
      <c r="AQ845" s="217" t="s">
        <v>118</v>
      </c>
      <c r="AR845" s="119"/>
      <c r="AS845" s="135"/>
      <c r="AT845" s="218"/>
      <c r="AU845" s="219"/>
      <c r="AV845" s="371"/>
      <c r="AW845" s="216" t="s">
        <v>112</v>
      </c>
      <c r="AX845" s="128"/>
      <c r="AY845" s="129"/>
      <c r="AZ845" s="130"/>
      <c r="BA845" s="217" t="s">
        <v>118</v>
      </c>
      <c r="BB845" s="128"/>
      <c r="BC845" s="128"/>
      <c r="BD845" s="128"/>
      <c r="BE845" s="373"/>
      <c r="BF845" s="374"/>
      <c r="BG845" s="374"/>
      <c r="BH845" s="131"/>
    </row>
    <row r="846" spans="1:1022" ht="45" customHeight="1">
      <c r="A846" s="536"/>
      <c r="B846" s="530"/>
      <c r="C846" s="367"/>
      <c r="D846" s="530"/>
      <c r="E846" s="530"/>
      <c r="F846" s="427"/>
      <c r="G846" s="530"/>
      <c r="H846" s="537"/>
      <c r="I846" s="538"/>
      <c r="J846" s="216" t="s">
        <v>741</v>
      </c>
      <c r="K846" s="213"/>
      <c r="L846" s="538"/>
      <c r="M846" s="538"/>
      <c r="N846" s="540"/>
      <c r="O846" s="369"/>
      <c r="P846" s="391"/>
      <c r="Q846" s="385"/>
      <c r="R846" s="393"/>
      <c r="S846" s="394"/>
      <c r="T846" s="385"/>
      <c r="U846" s="386"/>
      <c r="V846" s="216" t="s">
        <v>124</v>
      </c>
      <c r="W846" s="116"/>
      <c r="X846" s="117"/>
      <c r="Y846" s="117"/>
      <c r="Z846" s="116"/>
      <c r="AA846" s="143" t="str">
        <f t="shared" si="1118"/>
        <v/>
      </c>
      <c r="AB846" s="121"/>
      <c r="AC846" s="121"/>
      <c r="AD846" s="122" t="str">
        <f t="shared" si="1111"/>
        <v/>
      </c>
      <c r="AE846" s="121"/>
      <c r="AF846" s="121"/>
      <c r="AG846" s="121"/>
      <c r="AH846" s="123" t="str">
        <f t="shared" ref="AH846:AH850" si="1152">IFERROR(IF(AND(AA845="Probabilidad",AA846="Probabilidad"),(AI845-(+AI845*AD846)),IF(AND(AA846="Probabilidad",AA845="Impacto"),(AI845-(+AI845*AD846)),IF(AA846="Impacto",AI845,""))),"")</f>
        <v/>
      </c>
      <c r="AI846" s="122" t="str">
        <f t="shared" si="1112"/>
        <v/>
      </c>
      <c r="AJ846" s="387"/>
      <c r="AK846" s="542"/>
      <c r="AL846" s="214" t="str">
        <f t="shared" si="1081"/>
        <v/>
      </c>
      <c r="AM846" s="543"/>
      <c r="AN846" s="544"/>
      <c r="AO846" s="541"/>
      <c r="AP846" s="367"/>
      <c r="AQ846" s="217" t="s">
        <v>128</v>
      </c>
      <c r="AR846" s="119"/>
      <c r="AS846" s="135"/>
      <c r="AT846" s="218"/>
      <c r="AU846" s="219"/>
      <c r="AV846" s="371"/>
      <c r="AW846" s="216" t="s">
        <v>124</v>
      </c>
      <c r="AX846" s="128"/>
      <c r="AY846" s="129"/>
      <c r="AZ846" s="130"/>
      <c r="BA846" s="217" t="s">
        <v>128</v>
      </c>
      <c r="BB846" s="128"/>
      <c r="BC846" s="128"/>
      <c r="BD846" s="128"/>
      <c r="BE846" s="373"/>
      <c r="BF846" s="374"/>
      <c r="BG846" s="374"/>
      <c r="BH846" s="131"/>
    </row>
    <row r="847" spans="1:1022" ht="30" customHeight="1">
      <c r="A847" s="536"/>
      <c r="B847" s="530"/>
      <c r="C847" s="367"/>
      <c r="D847" s="530"/>
      <c r="E847" s="530"/>
      <c r="F847" s="427"/>
      <c r="G847" s="530"/>
      <c r="H847" s="537"/>
      <c r="I847" s="538"/>
      <c r="J847" s="216" t="s">
        <v>749</v>
      </c>
      <c r="K847" s="213"/>
      <c r="L847" s="538"/>
      <c r="M847" s="538"/>
      <c r="N847" s="540"/>
      <c r="O847" s="369"/>
      <c r="P847" s="391"/>
      <c r="Q847" s="385"/>
      <c r="R847" s="393"/>
      <c r="S847" s="394"/>
      <c r="T847" s="385"/>
      <c r="U847" s="386"/>
      <c r="V847" s="216" t="s">
        <v>131</v>
      </c>
      <c r="W847" s="116"/>
      <c r="X847" s="117"/>
      <c r="Y847" s="117"/>
      <c r="Z847" s="116"/>
      <c r="AA847" s="143" t="str">
        <f t="shared" si="1118"/>
        <v/>
      </c>
      <c r="AB847" s="121"/>
      <c r="AC847" s="121"/>
      <c r="AD847" s="122" t="str">
        <f t="shared" si="1111"/>
        <v/>
      </c>
      <c r="AE847" s="121"/>
      <c r="AF847" s="121"/>
      <c r="AG847" s="121"/>
      <c r="AH847" s="123" t="str">
        <f t="shared" si="1152"/>
        <v/>
      </c>
      <c r="AI847" s="122" t="str">
        <f t="shared" si="1112"/>
        <v/>
      </c>
      <c r="AJ847" s="387"/>
      <c r="AK847" s="542"/>
      <c r="AL847" s="214" t="str">
        <f t="shared" si="1081"/>
        <v/>
      </c>
      <c r="AM847" s="543"/>
      <c r="AN847" s="544"/>
      <c r="AO847" s="541"/>
      <c r="AP847" s="367"/>
      <c r="AQ847" s="217" t="s">
        <v>136</v>
      </c>
      <c r="AR847" s="119"/>
      <c r="AS847" s="135"/>
      <c r="AT847" s="218"/>
      <c r="AU847" s="219"/>
      <c r="AV847" s="371"/>
      <c r="AW847" s="216" t="s">
        <v>131</v>
      </c>
      <c r="AX847" s="128"/>
      <c r="AY847" s="129"/>
      <c r="AZ847" s="130"/>
      <c r="BA847" s="217" t="s">
        <v>136</v>
      </c>
      <c r="BB847" s="128"/>
      <c r="BC847" s="128"/>
      <c r="BD847" s="128"/>
      <c r="BE847" s="373"/>
      <c r="BF847" s="374"/>
      <c r="BG847" s="374"/>
      <c r="BH847" s="131"/>
    </row>
    <row r="848" spans="1:1022" ht="18.95" customHeight="1">
      <c r="A848" s="536"/>
      <c r="B848" s="530"/>
      <c r="C848" s="367"/>
      <c r="D848" s="530"/>
      <c r="E848" s="530"/>
      <c r="F848" s="427"/>
      <c r="G848" s="530"/>
      <c r="H848" s="537"/>
      <c r="I848" s="538"/>
      <c r="J848" s="216" t="s">
        <v>756</v>
      </c>
      <c r="K848" s="213"/>
      <c r="L848" s="538"/>
      <c r="M848" s="538"/>
      <c r="N848" s="540"/>
      <c r="O848" s="369"/>
      <c r="P848" s="391"/>
      <c r="Q848" s="385"/>
      <c r="R848" s="393"/>
      <c r="S848" s="394"/>
      <c r="T848" s="385"/>
      <c r="U848" s="386"/>
      <c r="V848" s="216" t="s">
        <v>139</v>
      </c>
      <c r="W848" s="116"/>
      <c r="X848" s="117"/>
      <c r="Y848" s="117"/>
      <c r="Z848" s="116"/>
      <c r="AA848" s="143" t="str">
        <f t="shared" si="1118"/>
        <v/>
      </c>
      <c r="AB848" s="121"/>
      <c r="AC848" s="121"/>
      <c r="AD848" s="122" t="str">
        <f t="shared" si="1111"/>
        <v/>
      </c>
      <c r="AE848" s="121"/>
      <c r="AF848" s="121"/>
      <c r="AG848" s="121"/>
      <c r="AH848" s="123" t="str">
        <f t="shared" si="1152"/>
        <v/>
      </c>
      <c r="AI848" s="122" t="str">
        <f t="shared" si="1112"/>
        <v/>
      </c>
      <c r="AJ848" s="387"/>
      <c r="AK848" s="542"/>
      <c r="AL848" s="214" t="str">
        <f t="shared" si="1081"/>
        <v/>
      </c>
      <c r="AM848" s="543"/>
      <c r="AN848" s="544"/>
      <c r="AO848" s="541"/>
      <c r="AP848" s="367"/>
      <c r="AQ848" s="217" t="s">
        <v>145</v>
      </c>
      <c r="AR848" s="119"/>
      <c r="AS848" s="135"/>
      <c r="AT848" s="218"/>
      <c r="AU848" s="219"/>
      <c r="AV848" s="371"/>
      <c r="AW848" s="216" t="s">
        <v>139</v>
      </c>
      <c r="AX848" s="128"/>
      <c r="AY848" s="129"/>
      <c r="AZ848" s="130"/>
      <c r="BA848" s="217" t="s">
        <v>145</v>
      </c>
      <c r="BB848" s="128"/>
      <c r="BC848" s="128"/>
      <c r="BD848" s="128"/>
      <c r="BE848" s="373"/>
      <c r="BF848" s="374"/>
      <c r="BG848" s="374"/>
      <c r="BH848" s="131"/>
    </row>
    <row r="849" spans="1:1022" ht="18.95" customHeight="1">
      <c r="A849" s="536"/>
      <c r="B849" s="530"/>
      <c r="C849" s="367"/>
      <c r="D849" s="530"/>
      <c r="E849" s="530"/>
      <c r="F849" s="427"/>
      <c r="G849" s="530"/>
      <c r="H849" s="537"/>
      <c r="I849" s="538"/>
      <c r="J849" s="216" t="s">
        <v>757</v>
      </c>
      <c r="K849" s="213"/>
      <c r="L849" s="538"/>
      <c r="M849" s="538"/>
      <c r="N849" s="540"/>
      <c r="O849" s="369"/>
      <c r="P849" s="391"/>
      <c r="Q849" s="385"/>
      <c r="R849" s="393"/>
      <c r="S849" s="394"/>
      <c r="T849" s="385"/>
      <c r="U849" s="386"/>
      <c r="V849" s="216" t="s">
        <v>150</v>
      </c>
      <c r="W849" s="116"/>
      <c r="X849" s="117"/>
      <c r="Y849" s="117"/>
      <c r="Z849" s="116"/>
      <c r="AA849" s="143" t="str">
        <f t="shared" si="1118"/>
        <v/>
      </c>
      <c r="AB849" s="121"/>
      <c r="AC849" s="121"/>
      <c r="AD849" s="122" t="str">
        <f t="shared" si="1111"/>
        <v/>
      </c>
      <c r="AE849" s="121"/>
      <c r="AF849" s="121"/>
      <c r="AG849" s="121"/>
      <c r="AH849" s="123" t="str">
        <f t="shared" si="1152"/>
        <v/>
      </c>
      <c r="AI849" s="122" t="str">
        <f t="shared" si="1112"/>
        <v/>
      </c>
      <c r="AJ849" s="387"/>
      <c r="AK849" s="542"/>
      <c r="AL849" s="214" t="str">
        <f t="shared" si="1081"/>
        <v/>
      </c>
      <c r="AM849" s="543"/>
      <c r="AN849" s="544"/>
      <c r="AO849" s="541"/>
      <c r="AP849" s="367"/>
      <c r="AQ849" s="217" t="s">
        <v>155</v>
      </c>
      <c r="AR849" s="119"/>
      <c r="AS849" s="135"/>
      <c r="AT849" s="218"/>
      <c r="AU849" s="219"/>
      <c r="AV849" s="371"/>
      <c r="AW849" s="216" t="s">
        <v>150</v>
      </c>
      <c r="AX849" s="128"/>
      <c r="AY849" s="129"/>
      <c r="AZ849" s="130"/>
      <c r="BA849" s="217" t="s">
        <v>155</v>
      </c>
      <c r="BB849" s="128"/>
      <c r="BC849" s="128"/>
      <c r="BD849" s="128"/>
      <c r="BE849" s="373"/>
      <c r="BF849" s="374"/>
      <c r="BG849" s="374"/>
      <c r="BH849" s="131"/>
    </row>
    <row r="850" spans="1:1022" ht="23.1" customHeight="1">
      <c r="A850" s="536"/>
      <c r="B850" s="530"/>
      <c r="C850" s="367"/>
      <c r="D850" s="530"/>
      <c r="E850" s="530"/>
      <c r="F850" s="427"/>
      <c r="G850" s="530"/>
      <c r="H850" s="537"/>
      <c r="I850" s="538"/>
      <c r="J850" s="216" t="s">
        <v>758</v>
      </c>
      <c r="K850" s="213"/>
      <c r="L850" s="538"/>
      <c r="M850" s="538"/>
      <c r="N850" s="540"/>
      <c r="O850" s="369"/>
      <c r="P850" s="392"/>
      <c r="Q850" s="385"/>
      <c r="R850" s="393"/>
      <c r="S850" s="394"/>
      <c r="T850" s="385"/>
      <c r="U850" s="386"/>
      <c r="V850" s="216" t="s">
        <v>161</v>
      </c>
      <c r="W850" s="116"/>
      <c r="X850" s="117"/>
      <c r="Y850" s="117"/>
      <c r="Z850" s="116"/>
      <c r="AA850" s="143" t="str">
        <f t="shared" si="1118"/>
        <v/>
      </c>
      <c r="AB850" s="121"/>
      <c r="AC850" s="121"/>
      <c r="AD850" s="122" t="str">
        <f t="shared" si="1111"/>
        <v/>
      </c>
      <c r="AE850" s="121"/>
      <c r="AF850" s="121"/>
      <c r="AG850" s="121"/>
      <c r="AH850" s="123" t="str">
        <f t="shared" si="1152"/>
        <v/>
      </c>
      <c r="AI850" s="122" t="str">
        <f t="shared" si="1112"/>
        <v/>
      </c>
      <c r="AJ850" s="387"/>
      <c r="AK850" s="542"/>
      <c r="AL850" s="214" t="str">
        <f t="shared" si="1081"/>
        <v/>
      </c>
      <c r="AM850" s="543"/>
      <c r="AN850" s="544"/>
      <c r="AO850" s="541"/>
      <c r="AP850" s="367"/>
      <c r="AQ850" s="217" t="s">
        <v>162</v>
      </c>
      <c r="AR850" s="119"/>
      <c r="AS850" s="135"/>
      <c r="AT850" s="218"/>
      <c r="AU850" s="219"/>
      <c r="AV850" s="372"/>
      <c r="AW850" s="216" t="s">
        <v>161</v>
      </c>
      <c r="AX850" s="128"/>
      <c r="AY850" s="129"/>
      <c r="AZ850" s="130"/>
      <c r="BA850" s="217" t="s">
        <v>162</v>
      </c>
      <c r="BB850" s="128"/>
      <c r="BC850" s="128"/>
      <c r="BD850" s="128"/>
      <c r="BE850" s="373"/>
      <c r="BF850" s="374"/>
      <c r="BG850" s="374"/>
      <c r="BH850" s="131"/>
    </row>
    <row r="851" spans="1:1022" s="144" customFormat="1" ht="69.95" customHeight="1">
      <c r="A851" s="536"/>
      <c r="B851" s="530"/>
      <c r="C851" s="367"/>
      <c r="D851" s="530"/>
      <c r="E851" s="530"/>
      <c r="F851" s="427"/>
      <c r="G851" s="530"/>
      <c r="H851" s="537" t="str">
        <f>IF(B851="Seguridad_Información","Posibilidad de "&amp;C851&amp;"con "&amp;M851&amp;" "&amp;"por"&amp;" "&amp;I851&amp;" "&amp;"debido a"&amp;" "&amp;L851,"Posibilidad de"&amp;" "&amp;M851&amp;" "&amp;"por"&amp;" "&amp;I851&amp;" debido a"&amp;" "&amp;L851)</f>
        <v xml:space="preserve">Posibilidad de  por  debido a </v>
      </c>
      <c r="I851" s="538"/>
      <c r="J851" s="216" t="s">
        <v>717</v>
      </c>
      <c r="K851" s="213"/>
      <c r="L851" s="538"/>
      <c r="M851" s="538"/>
      <c r="N851" s="540"/>
      <c r="O851" s="369"/>
      <c r="P851" s="390" t="str">
        <f>IF(OR($O851=[3]Tabla_Probabilidad!$D$30,$O851=[3]Tabla_Probabilidad!$D$32,$O851=[3]Tabla_Probabilidad!$J$32),"Muy Baja",IF(OR($O851=[3]Tabla_Probabilidad!$E$30,$O851=[3]Tabla_Probabilidad!$E$32,$O851=[3]Tabla_Probabilidad!$K$32),"Baja",IF(OR($O851=[3]Tabla_Probabilidad!$F$30,$O851=[3]Tabla_Probabilidad!$F$32,$O851=[3]Tabla_Probabilidad!$L$32),"Media",IF(OR($O851=[3]Tabla_Probabilidad!$G$30,$O851=[3]Tabla_Probabilidad!$G$32,$O851=[3]Tabla_Probabilidad!$M$32),"Alta",IF(OR($O851=[3]Tabla_Probabilidad!$H$30,$O851=[3]Tabla_Probabilidad!$H$32,$O851=[3]Tabla_Probabilidad!$N$32),"Muy Alta","")))))</f>
        <v/>
      </c>
      <c r="Q851" s="385" t="str">
        <f t="shared" ref="Q851" si="1153">IF(P851="","",IF(P851="Muy Baja",0.2,IF(P851="Baja",0.4,IF(P851="Media",0.6,IF(P851="Alta",0.8,IF(P851="Muy Alta",1,))))))</f>
        <v/>
      </c>
      <c r="R851" s="393"/>
      <c r="S851" s="394" t="str">
        <f>IF(OR($R851=[3]Tabla_Impacto!$D$24,$R851=[3]Tabla_Impacto!$D$27,$R851=[3]Tabla_Impacto!$J$24,$R851=[3]Tabla_Impacto!$P$26,$R851=[3]Tabla_Impacto!$V$26,$R851=[3]Tabla_Impacto!$AB$26),"Leve",IF(OR($R851=[3]Tabla_Impacto!$E$24,$R851=[3]Tabla_Impacto!$E$27,$R851=[3]Tabla_Impacto!$K$24,$R851=[3]Tabla_Impacto!$Q$26,$R851=[3]Tabla_Impacto!$W$26,$R851=[3]Tabla_Impacto!$AC$26),"Menor",IF(OR($R851=[3]Tabla_Impacto!$F$24,$R851=[3]Tabla_Impacto!$F$27,$R851=[3]Tabla_Impacto!$L$24,$R851=[3]Tabla_Impacto!$R$26,$R851=[3]Tabla_Impacto!$X$26,$R851=[3]Tabla_Impacto!$AD$26),"Moderado",IF(OR($R851=[3]Tabla_Impacto!$G$24,$R851=[3]Tabla_Impacto!$G$27,$R851=[3]Tabla_Impacto!$M$24,$R851=[3]Tabla_Impacto!$S$26,$R851=[3]Tabla_Impacto!$Y$26,$R851=[3]Tabla_Impacto!$AE$26),"Mayor",IF(OR($R851=[3]Tabla_Impacto!$H$24,$R851=[3]Tabla_Impacto!$H$27,$R851=[3]Tabla_Impacto!$N$24,$R851=[3]Tabla_Impacto!$T$26,$R851=[3]Tabla_Impacto!$Z$26,$R851=[3]Tabla_Impacto!$AF$26),"Catastrófico","")))))</f>
        <v/>
      </c>
      <c r="T851" s="385" t="str">
        <f t="shared" ref="T851" si="1154">IF(S851="","",IF(S851="Leve",0.2,IF(S851="Menor",0.4,IF(S851="Moderado",0.6,IF(S851="Mayor",0.8,IF(S851="Catastrófico",1,))))))</f>
        <v/>
      </c>
      <c r="U851" s="403" t="str">
        <f t="shared" ref="U851" si="1155">IF(OR(AND(P851="Muy Baja",S851="Leve"),AND(P851="Muy Baja",S851="Menor"),AND(P851="Baja",S851="Leve")),"Bajo",IF(OR(AND(P851="Muy baja",S851="Moderado"),AND(P851="Baja",S851="Menor"),AND(P851="Baja",S851="Moderado"),AND(P851="Media",S851="Leve"),AND(P851="Media",S851="Menor"),AND(P851="Media",S851="Moderado"),AND(P851="Alta",S851="Leve"),AND(P851="Alta",S851="Menor")),"Moderado",IF(OR(AND(P851="Muy Baja",S851="Mayor"),AND(P851="Baja",S851="Mayor"),AND(P851="Media",S851="Mayor"),AND(P851="Alta",S851="Moderado"),AND(P851="Alta",S851="Mayor"),AND(P851="Muy Alta",S851="Leve"),AND(P851="Muy Alta",S851="Menor"),AND(P851="Muy Alta",S851="Moderado"),AND(P851="Muy Alta",S851="Mayor")),"Alto",IF(OR(AND(P851="Muy Baja",S851="Catastrófico"),AND(P851="Baja",S851="Catastrófico"),AND(P851="Media",S851="Catastrófico"),AND(P851="Alta",S851="Catastrófico"),AND(P851="Muy Alta",S851="Catastrófico")),"Extremo",""))))</f>
        <v/>
      </c>
      <c r="V851" s="216" t="s">
        <v>91</v>
      </c>
      <c r="W851" s="116"/>
      <c r="X851" s="117"/>
      <c r="Y851" s="117"/>
      <c r="Z851" s="116"/>
      <c r="AA851" s="143" t="str">
        <f t="shared" si="1118"/>
        <v/>
      </c>
      <c r="AB851" s="121"/>
      <c r="AC851" s="121"/>
      <c r="AD851" s="122" t="str">
        <f t="shared" si="1111"/>
        <v/>
      </c>
      <c r="AE851" s="121"/>
      <c r="AF851" s="121"/>
      <c r="AG851" s="121"/>
      <c r="AH851" s="123" t="str">
        <f>IFERROR(IF(AA851="Probabilidad",(Q851-(+Q851*AD851)),IF(AA851="Impacto",Q851,"")),"")</f>
        <v/>
      </c>
      <c r="AI851" s="122" t="str">
        <f t="shared" si="1112"/>
        <v/>
      </c>
      <c r="AJ851" s="387" t="str">
        <f t="shared" ref="AJ851" si="1156">IFERROR(IF(AK851="","",IF(AK851&lt;=0.2,"Muy Baja",IF(AK851&lt;=0.4,"Baja",IF(AK851&lt;=0.6,"Media",IF(AK851&lt;=0.8,"Alta","Muy Alta"))))),"")</f>
        <v/>
      </c>
      <c r="AK851" s="542" t="str">
        <f t="shared" ref="AK851" si="1157">IFERROR(LOOKUP(MAX(AI851:AI857)+1,(AI851:AI857)),"")</f>
        <v/>
      </c>
      <c r="AL851" s="214" t="str">
        <f>IFERROR(IF(AA851="Impacto",(T851-(+T851*AD851)),IF(AA851="Probabilidad",T851,"")),"")</f>
        <v/>
      </c>
      <c r="AM851" s="543" t="str">
        <f t="shared" ref="AM851" si="1158">IFERROR(IF(AN851="","",IF(AN851&lt;=0.2,"Leve",IF(AN851&lt;=0.4,"Menor",IF(AN851&lt;=0.6,"Moderado",IF(AN851&lt;=0.8,"Mayor","Catastrófico"))))),"")</f>
        <v/>
      </c>
      <c r="AN851" s="544" t="str">
        <f t="shared" ref="AN851" si="1159">IFERROR(LOOKUP(MAX(AL851:AL857)+1,(AL851:AL857)),"")</f>
        <v/>
      </c>
      <c r="AO851" s="541" t="str">
        <f t="shared" ref="AO851" si="1160">IFERROR(IF(OR(AND(AJ851="Muy Baja",AM851="Leve"),AND(AJ851="Muy Baja",AM851="Menor"),AND(AJ851="Baja",AM851="Leve")),"Bajo",IF(OR(AND(AJ851="Muy baja",AM851="Moderado"),AND(AJ851="Baja",AM851="Menor"),AND(AJ851="Baja",AM851="Moderado"),AND(AJ851="Media",AM851="Leve"),AND(AJ851="Media",AM851="Menor"),AND(AJ851="Media",AM851="Moderado"),AND(AJ851="Alta",AM851="Leve"),AND(AJ851="Alta",AM851="Menor")),"Moderado",IF(OR(AND(AJ851="Muy Baja",AM851="Mayor"),AND(AJ851="Baja",AM851="Mayor"),AND(AJ851="Media",AM851="Mayor"),AND(AJ851="Alta",AM851="Moderado"),AND(AJ851="Alta",AM851="Mayor"),AND(AJ851="Muy Alta",AM851="Leve"),AND(AJ851="Muy Alta",AM851="Menor"),AND(AJ851="Muy Alta",AM851="Moderado"),AND(AJ851="Muy Alta",AM851="Mayor")),"Alto",IF(OR(AND(AJ851="Muy Baja",AM851="Catastrófico"),AND(AJ851="Baja",AM851="Catastrófico"),AND(AJ851="Media",AM851="Catastrófico"),AND(AJ851="Alta",AM851="Catastrófico"),AND(AJ851="Muy Alta",AM851="Catastrófico")),"Extremo","")))),"")</f>
        <v/>
      </c>
      <c r="AP851" s="367"/>
      <c r="AQ851" s="217" t="s">
        <v>105</v>
      </c>
      <c r="AR851" s="119"/>
      <c r="AS851" s="135"/>
      <c r="AT851" s="218"/>
      <c r="AU851" s="219"/>
      <c r="AV851" s="370"/>
      <c r="AW851" s="216" t="s">
        <v>91</v>
      </c>
      <c r="AX851" s="128"/>
      <c r="AY851" s="129"/>
      <c r="AZ851" s="130"/>
      <c r="BA851" s="217" t="s">
        <v>105</v>
      </c>
      <c r="BB851" s="128"/>
      <c r="BC851" s="128"/>
      <c r="BD851" s="128"/>
      <c r="BE851" s="373"/>
      <c r="BF851" s="374"/>
      <c r="BG851" s="374"/>
      <c r="BH851" s="131"/>
      <c r="BI851" s="90"/>
      <c r="BJ851" s="90"/>
      <c r="BK851" s="90"/>
      <c r="BL851" s="90"/>
      <c r="BM851" s="90"/>
      <c r="BN851" s="90"/>
      <c r="BO851" s="90"/>
      <c r="BP851" s="90"/>
      <c r="BQ851" s="90"/>
      <c r="BR851" s="90"/>
      <c r="BS851" s="90"/>
      <c r="BT851" s="90"/>
      <c r="BU851" s="90"/>
      <c r="BV851" s="90"/>
      <c r="BW851" s="90"/>
      <c r="BX851" s="90"/>
      <c r="BY851" s="90"/>
      <c r="BZ851" s="90"/>
      <c r="CA851" s="90"/>
      <c r="CB851" s="90"/>
      <c r="CC851" s="90"/>
      <c r="CD851" s="90"/>
      <c r="CE851" s="90"/>
      <c r="CF851" s="90"/>
      <c r="CG851" s="90"/>
      <c r="CH851" s="90"/>
      <c r="CI851" s="90"/>
      <c r="CJ851" s="90"/>
      <c r="CK851" s="90"/>
      <c r="CL851" s="90"/>
      <c r="CM851" s="90"/>
      <c r="CN851" s="90"/>
      <c r="CO851" s="90"/>
      <c r="CP851" s="90"/>
      <c r="CQ851" s="90"/>
      <c r="CR851" s="90"/>
      <c r="CS851" s="90"/>
      <c r="CT851" s="90"/>
      <c r="CU851" s="90"/>
      <c r="CV851" s="90"/>
      <c r="CW851" s="90"/>
      <c r="CX851" s="90"/>
      <c r="CY851" s="90"/>
      <c r="CZ851" s="90"/>
      <c r="DA851" s="90"/>
      <c r="DB851" s="90"/>
      <c r="DC851" s="90"/>
      <c r="DD851" s="90"/>
      <c r="DE851" s="90"/>
      <c r="DF851" s="90"/>
      <c r="DG851" s="90"/>
      <c r="DH851" s="90"/>
      <c r="DI851" s="90"/>
      <c r="DJ851" s="90"/>
      <c r="DK851" s="90"/>
      <c r="DL851" s="90"/>
      <c r="DM851" s="90"/>
      <c r="DN851" s="90"/>
      <c r="DO851" s="90"/>
      <c r="DP851" s="90"/>
      <c r="DQ851" s="90"/>
      <c r="DR851" s="90"/>
      <c r="DS851" s="90"/>
      <c r="DT851" s="90"/>
      <c r="DU851" s="90"/>
      <c r="DV851" s="90"/>
      <c r="DW851" s="90"/>
      <c r="DX851" s="90"/>
      <c r="DY851" s="90"/>
      <c r="DZ851" s="90"/>
      <c r="EA851" s="90"/>
      <c r="EB851" s="90"/>
      <c r="EC851" s="90"/>
      <c r="ED851" s="90"/>
      <c r="EE851" s="90"/>
      <c r="EF851" s="90"/>
      <c r="EG851" s="90"/>
      <c r="EH851" s="90"/>
      <c r="EI851" s="90"/>
      <c r="EJ851" s="90"/>
      <c r="EK851" s="90"/>
      <c r="EL851" s="90"/>
      <c r="EM851" s="90"/>
      <c r="EN851" s="90"/>
      <c r="EO851" s="90"/>
      <c r="EP851" s="90"/>
      <c r="EQ851" s="90"/>
      <c r="ER851" s="90"/>
      <c r="ES851" s="90"/>
      <c r="ET851" s="90"/>
      <c r="EU851" s="90"/>
      <c r="EV851" s="90"/>
      <c r="EW851" s="90"/>
      <c r="EX851" s="90"/>
      <c r="EY851" s="90"/>
      <c r="EZ851" s="90"/>
      <c r="FA851" s="90"/>
      <c r="FB851" s="90"/>
      <c r="FC851" s="90"/>
      <c r="FD851" s="90"/>
      <c r="FE851" s="90"/>
      <c r="FF851" s="90"/>
      <c r="FG851" s="90"/>
      <c r="FH851" s="90"/>
      <c r="FI851" s="90"/>
      <c r="FJ851" s="90"/>
      <c r="FK851" s="90"/>
      <c r="FL851" s="90"/>
      <c r="FM851" s="90"/>
      <c r="FN851" s="90"/>
      <c r="FO851" s="90"/>
      <c r="FP851" s="90"/>
      <c r="FQ851" s="90"/>
      <c r="FR851" s="90"/>
      <c r="FS851" s="90"/>
      <c r="FT851" s="90"/>
      <c r="FU851" s="90"/>
      <c r="FV851" s="90"/>
      <c r="FW851" s="90"/>
      <c r="FX851" s="90"/>
      <c r="FY851" s="90"/>
      <c r="FZ851" s="90"/>
      <c r="GA851" s="90"/>
      <c r="GB851" s="90"/>
      <c r="GC851" s="90"/>
      <c r="GD851" s="90"/>
      <c r="GE851" s="90"/>
      <c r="GF851" s="90"/>
      <c r="GG851" s="90"/>
      <c r="GH851" s="90"/>
      <c r="GI851" s="90"/>
      <c r="GJ851" s="90"/>
      <c r="GK851" s="90"/>
      <c r="GL851" s="90"/>
      <c r="GM851" s="90"/>
      <c r="GN851" s="90"/>
      <c r="GO851" s="90"/>
      <c r="GP851" s="90"/>
      <c r="GQ851" s="90"/>
      <c r="GR851" s="90"/>
      <c r="GS851" s="90"/>
      <c r="GT851" s="90"/>
      <c r="GU851" s="90"/>
      <c r="GV851" s="90"/>
      <c r="GW851" s="90"/>
      <c r="GX851" s="90"/>
      <c r="GY851" s="90"/>
      <c r="GZ851" s="90"/>
      <c r="HA851" s="90"/>
      <c r="HB851" s="90"/>
      <c r="HC851" s="90"/>
      <c r="HD851" s="90"/>
      <c r="HE851" s="90"/>
      <c r="HF851" s="90"/>
      <c r="HG851" s="90"/>
      <c r="HH851" s="90"/>
      <c r="HI851" s="90"/>
      <c r="HJ851" s="90"/>
      <c r="HK851" s="90"/>
      <c r="HL851" s="90"/>
      <c r="HM851" s="90"/>
      <c r="HN851" s="90"/>
      <c r="HO851" s="90"/>
      <c r="HP851" s="90"/>
      <c r="HQ851" s="90"/>
      <c r="HR851" s="90"/>
      <c r="HS851" s="90"/>
      <c r="HT851" s="90"/>
      <c r="HU851" s="90"/>
      <c r="HV851" s="90"/>
      <c r="HW851" s="90"/>
      <c r="HX851" s="90"/>
      <c r="HY851" s="90"/>
      <c r="HZ851" s="90"/>
      <c r="IA851" s="90"/>
      <c r="IB851" s="90"/>
      <c r="IC851" s="90"/>
      <c r="ID851" s="90"/>
      <c r="IE851" s="90"/>
      <c r="IF851" s="90"/>
      <c r="IG851" s="90"/>
      <c r="IH851" s="90"/>
      <c r="II851" s="90"/>
      <c r="IJ851" s="90"/>
      <c r="IK851" s="90"/>
      <c r="IL851" s="90"/>
      <c r="IM851" s="90"/>
      <c r="IN851" s="90"/>
      <c r="IO851" s="90"/>
      <c r="IP851" s="90"/>
      <c r="IQ851" s="90"/>
      <c r="IR851" s="90"/>
      <c r="IS851" s="90"/>
      <c r="IT851" s="90"/>
      <c r="IU851" s="90"/>
      <c r="IV851" s="90"/>
      <c r="IW851" s="90"/>
      <c r="IX851" s="90"/>
      <c r="IY851" s="90"/>
      <c r="IZ851" s="90"/>
      <c r="JA851" s="90"/>
      <c r="JB851" s="90"/>
      <c r="JC851" s="90"/>
      <c r="JD851" s="90"/>
      <c r="JE851" s="90"/>
      <c r="JF851" s="90"/>
      <c r="JG851" s="90"/>
      <c r="JH851" s="90"/>
      <c r="JI851" s="90"/>
      <c r="JJ851" s="90"/>
      <c r="JK851" s="90"/>
      <c r="JL851" s="90"/>
      <c r="JM851" s="90"/>
      <c r="JN851" s="90"/>
      <c r="JO851" s="90"/>
      <c r="JP851" s="90"/>
      <c r="JQ851" s="90"/>
      <c r="JR851" s="90"/>
      <c r="JS851" s="90"/>
      <c r="JT851" s="90"/>
      <c r="JU851" s="90"/>
      <c r="JV851" s="90"/>
      <c r="JW851" s="90"/>
      <c r="JX851" s="90"/>
      <c r="JY851" s="90"/>
      <c r="JZ851" s="90"/>
      <c r="KA851" s="90"/>
      <c r="KB851" s="90"/>
      <c r="KC851" s="90"/>
      <c r="KD851" s="90"/>
      <c r="KE851" s="90"/>
      <c r="KF851" s="90"/>
      <c r="KG851" s="90"/>
      <c r="KH851" s="90"/>
      <c r="KI851" s="90"/>
      <c r="KJ851" s="90"/>
      <c r="KK851" s="90"/>
      <c r="KL851" s="90"/>
      <c r="KM851" s="90"/>
      <c r="KN851" s="90"/>
      <c r="KO851" s="90"/>
      <c r="KP851" s="90"/>
      <c r="KQ851" s="90"/>
      <c r="KR851" s="90"/>
      <c r="KS851" s="90"/>
      <c r="KT851" s="90"/>
      <c r="KU851" s="90"/>
      <c r="KV851" s="90"/>
      <c r="KW851" s="90"/>
      <c r="KX851" s="90"/>
      <c r="KY851" s="90"/>
      <c r="KZ851" s="90"/>
      <c r="LA851" s="90"/>
      <c r="LB851" s="90"/>
      <c r="LC851" s="90"/>
      <c r="LD851" s="90"/>
      <c r="LE851" s="90"/>
      <c r="LF851" s="90"/>
      <c r="LG851" s="90"/>
      <c r="LH851" s="90"/>
      <c r="LI851" s="90"/>
      <c r="LJ851" s="90"/>
      <c r="LK851" s="90"/>
      <c r="LL851" s="90"/>
      <c r="LM851" s="90"/>
      <c r="LN851" s="90"/>
      <c r="LO851" s="90"/>
      <c r="LP851" s="90"/>
      <c r="LQ851" s="90"/>
      <c r="LR851" s="90"/>
      <c r="LS851" s="90"/>
      <c r="LT851" s="90"/>
      <c r="LU851" s="90"/>
      <c r="LV851" s="90"/>
      <c r="LW851" s="90"/>
      <c r="LX851" s="90"/>
      <c r="LY851" s="90"/>
      <c r="LZ851" s="90"/>
      <c r="MA851" s="90"/>
      <c r="MB851" s="90"/>
      <c r="MC851" s="90"/>
      <c r="MD851" s="90"/>
      <c r="ME851" s="90"/>
      <c r="MF851" s="90"/>
      <c r="MG851" s="90"/>
      <c r="MH851" s="90"/>
      <c r="MI851" s="90"/>
      <c r="MJ851" s="90"/>
      <c r="MK851" s="90"/>
      <c r="ML851" s="90"/>
      <c r="MM851" s="90"/>
      <c r="MN851" s="90"/>
      <c r="MO851" s="90"/>
      <c r="MP851" s="90"/>
      <c r="MQ851" s="90"/>
      <c r="MR851" s="90"/>
      <c r="MS851" s="90"/>
      <c r="MT851" s="90"/>
      <c r="MU851" s="90"/>
      <c r="MV851" s="90"/>
      <c r="MW851" s="90"/>
      <c r="MX851" s="90"/>
      <c r="MY851" s="90"/>
      <c r="MZ851" s="90"/>
      <c r="NA851" s="90"/>
      <c r="NB851" s="90"/>
      <c r="NC851" s="90"/>
      <c r="ND851" s="90"/>
      <c r="NE851" s="90"/>
      <c r="NF851" s="90"/>
      <c r="NG851" s="90"/>
      <c r="NH851" s="90"/>
      <c r="NI851" s="90"/>
      <c r="NJ851" s="90"/>
      <c r="NK851" s="90"/>
      <c r="NL851" s="90"/>
      <c r="NM851" s="90"/>
      <c r="NN851" s="90"/>
      <c r="NO851" s="90"/>
      <c r="NP851" s="90"/>
      <c r="NQ851" s="90"/>
      <c r="NR851" s="90"/>
      <c r="NS851" s="90"/>
      <c r="NT851" s="90"/>
      <c r="NU851" s="90"/>
      <c r="NV851" s="90"/>
      <c r="NW851" s="90"/>
      <c r="NX851" s="90"/>
      <c r="NY851" s="90"/>
      <c r="NZ851" s="90"/>
      <c r="OA851" s="90"/>
      <c r="OB851" s="90"/>
      <c r="OC851" s="90"/>
      <c r="OD851" s="90"/>
      <c r="OE851" s="90"/>
      <c r="OF851" s="90"/>
      <c r="OG851" s="90"/>
      <c r="OH851" s="90"/>
      <c r="OI851" s="90"/>
      <c r="OJ851" s="90"/>
      <c r="OK851" s="90"/>
      <c r="OL851" s="90"/>
      <c r="OM851" s="90"/>
      <c r="ON851" s="90"/>
      <c r="OO851" s="90"/>
      <c r="OP851" s="90"/>
      <c r="OQ851" s="90"/>
      <c r="OR851" s="90"/>
      <c r="OS851" s="90"/>
      <c r="OT851" s="90"/>
      <c r="OU851" s="90"/>
      <c r="OV851" s="90"/>
      <c r="OW851" s="90"/>
      <c r="OX851" s="90"/>
      <c r="OY851" s="90"/>
      <c r="OZ851" s="90"/>
      <c r="PA851" s="90"/>
      <c r="PB851" s="90"/>
      <c r="PC851" s="90"/>
      <c r="PD851" s="90"/>
      <c r="PE851" s="90"/>
      <c r="PF851" s="90"/>
      <c r="PG851" s="90"/>
      <c r="PH851" s="90"/>
      <c r="PI851" s="90"/>
      <c r="PJ851" s="90"/>
      <c r="PK851" s="90"/>
      <c r="PL851" s="90"/>
      <c r="PM851" s="90"/>
      <c r="PN851" s="90"/>
      <c r="PO851" s="90"/>
      <c r="PP851" s="90"/>
      <c r="PQ851" s="90"/>
      <c r="PR851" s="90"/>
      <c r="PS851" s="90"/>
      <c r="PT851" s="90"/>
      <c r="PU851" s="90"/>
      <c r="PV851" s="90"/>
      <c r="PW851" s="90"/>
      <c r="PX851" s="90"/>
      <c r="PY851" s="90"/>
      <c r="PZ851" s="90"/>
      <c r="QA851" s="90"/>
      <c r="QB851" s="90"/>
      <c r="QC851" s="90"/>
      <c r="QD851" s="90"/>
      <c r="QE851" s="90"/>
      <c r="QF851" s="90"/>
      <c r="QG851" s="90"/>
      <c r="QH851" s="90"/>
      <c r="QI851" s="90"/>
      <c r="QJ851" s="90"/>
      <c r="QK851" s="90"/>
      <c r="QL851" s="90"/>
      <c r="QM851" s="90"/>
      <c r="QN851" s="90"/>
      <c r="QO851" s="90"/>
      <c r="QP851" s="90"/>
      <c r="QQ851" s="90"/>
      <c r="QR851" s="90"/>
      <c r="QS851" s="90"/>
      <c r="QT851" s="90"/>
      <c r="QU851" s="90"/>
      <c r="QV851" s="90"/>
      <c r="QW851" s="90"/>
      <c r="QX851" s="90"/>
      <c r="QY851" s="90"/>
      <c r="QZ851" s="90"/>
      <c r="RA851" s="90"/>
      <c r="RB851" s="90"/>
      <c r="RC851" s="90"/>
      <c r="RD851" s="90"/>
      <c r="RE851" s="90"/>
      <c r="RF851" s="90"/>
      <c r="RG851" s="90"/>
      <c r="RH851" s="90"/>
      <c r="RI851" s="90"/>
      <c r="RJ851" s="90"/>
      <c r="RK851" s="90"/>
      <c r="RL851" s="90"/>
      <c r="RM851" s="90"/>
      <c r="RN851" s="90"/>
      <c r="RO851" s="90"/>
      <c r="RP851" s="90"/>
      <c r="RQ851" s="90"/>
      <c r="RR851" s="90"/>
      <c r="RS851" s="90"/>
      <c r="RT851" s="90"/>
      <c r="RU851" s="90"/>
      <c r="RV851" s="90"/>
      <c r="RW851" s="90"/>
      <c r="RX851" s="90"/>
      <c r="RY851" s="90"/>
      <c r="RZ851" s="90"/>
      <c r="SA851" s="90"/>
      <c r="SB851" s="90"/>
      <c r="SC851" s="90"/>
      <c r="SD851" s="90"/>
      <c r="SE851" s="90"/>
      <c r="SF851" s="90"/>
      <c r="SG851" s="90"/>
      <c r="SH851" s="90"/>
      <c r="SI851" s="90"/>
      <c r="SJ851" s="90"/>
      <c r="SK851" s="90"/>
      <c r="SL851" s="90"/>
      <c r="SM851" s="90"/>
      <c r="SN851" s="90"/>
      <c r="SO851" s="90"/>
      <c r="SP851" s="90"/>
      <c r="SQ851" s="90"/>
      <c r="SR851" s="90"/>
      <c r="SS851" s="90"/>
      <c r="ST851" s="90"/>
      <c r="SU851" s="90"/>
      <c r="SV851" s="90"/>
      <c r="SW851" s="90"/>
      <c r="SX851" s="90"/>
      <c r="SY851" s="90"/>
      <c r="SZ851" s="90"/>
      <c r="TA851" s="90"/>
      <c r="TB851" s="90"/>
      <c r="TC851" s="90"/>
      <c r="TD851" s="90"/>
      <c r="TE851" s="90"/>
      <c r="TF851" s="90"/>
      <c r="TG851" s="90"/>
      <c r="TH851" s="90"/>
      <c r="TI851" s="90"/>
      <c r="TJ851" s="90"/>
      <c r="TK851" s="90"/>
      <c r="TL851" s="90"/>
      <c r="TM851" s="90"/>
      <c r="TN851" s="90"/>
      <c r="TO851" s="90"/>
      <c r="TP851" s="90"/>
      <c r="TQ851" s="90"/>
      <c r="TR851" s="90"/>
      <c r="TS851" s="90"/>
      <c r="TT851" s="90"/>
      <c r="TU851" s="90"/>
      <c r="TV851" s="90"/>
      <c r="TW851" s="90"/>
      <c r="TX851" s="90"/>
      <c r="TY851" s="90"/>
      <c r="TZ851" s="90"/>
      <c r="UA851" s="90"/>
      <c r="UB851" s="90"/>
      <c r="UC851" s="90"/>
      <c r="UD851" s="90"/>
      <c r="UE851" s="90"/>
      <c r="UF851" s="90"/>
      <c r="UG851" s="90"/>
      <c r="UH851" s="90"/>
      <c r="UI851" s="90"/>
      <c r="UJ851" s="90"/>
      <c r="UK851" s="90"/>
      <c r="UL851" s="90"/>
      <c r="UM851" s="90"/>
      <c r="UN851" s="90"/>
      <c r="UO851" s="90"/>
      <c r="UP851" s="90"/>
      <c r="UQ851" s="90"/>
      <c r="UR851" s="90"/>
      <c r="US851" s="90"/>
      <c r="UT851" s="90"/>
      <c r="UU851" s="90"/>
      <c r="UV851" s="90"/>
      <c r="UW851" s="90"/>
      <c r="UX851" s="90"/>
      <c r="UY851" s="90"/>
      <c r="UZ851" s="90"/>
      <c r="VA851" s="90"/>
      <c r="VB851" s="90"/>
      <c r="VC851" s="90"/>
      <c r="VD851" s="90"/>
      <c r="VE851" s="90"/>
      <c r="VF851" s="90"/>
      <c r="VG851" s="90"/>
      <c r="VH851" s="90"/>
      <c r="VI851" s="90"/>
      <c r="VJ851" s="90"/>
      <c r="VK851" s="90"/>
      <c r="VL851" s="90"/>
      <c r="VM851" s="90"/>
      <c r="VN851" s="90"/>
      <c r="VO851" s="90"/>
      <c r="VP851" s="90"/>
      <c r="VQ851" s="90"/>
      <c r="VR851" s="90"/>
      <c r="VS851" s="90"/>
      <c r="VT851" s="90"/>
      <c r="VU851" s="90"/>
      <c r="VV851" s="90"/>
      <c r="VW851" s="90"/>
      <c r="VX851" s="90"/>
      <c r="VY851" s="90"/>
      <c r="VZ851" s="90"/>
      <c r="WA851" s="90"/>
      <c r="WB851" s="90"/>
      <c r="WC851" s="90"/>
      <c r="WD851" s="90"/>
      <c r="WE851" s="90"/>
      <c r="WF851" s="90"/>
      <c r="WG851" s="90"/>
      <c r="WH851" s="90"/>
      <c r="WI851" s="90"/>
      <c r="WJ851" s="90"/>
      <c r="WK851" s="90"/>
      <c r="WL851" s="90"/>
      <c r="WM851" s="90"/>
      <c r="WN851" s="90"/>
      <c r="WO851" s="90"/>
      <c r="WP851" s="90"/>
      <c r="WQ851" s="90"/>
      <c r="WR851" s="90"/>
      <c r="WS851" s="90"/>
      <c r="WT851" s="90"/>
      <c r="WU851" s="90"/>
      <c r="WV851" s="90"/>
      <c r="WW851" s="90"/>
      <c r="WX851" s="90"/>
      <c r="WY851" s="90"/>
      <c r="WZ851" s="90"/>
      <c r="XA851" s="90"/>
      <c r="XB851" s="90"/>
      <c r="XC851" s="90"/>
      <c r="XD851" s="90"/>
      <c r="XE851" s="90"/>
      <c r="XF851" s="90"/>
      <c r="XG851" s="90"/>
      <c r="XH851" s="90"/>
      <c r="XI851" s="90"/>
      <c r="XJ851" s="90"/>
      <c r="XK851" s="90"/>
      <c r="XL851" s="90"/>
      <c r="XM851" s="90"/>
      <c r="XN851" s="90"/>
      <c r="XO851" s="90"/>
      <c r="XP851" s="90"/>
      <c r="XQ851" s="90"/>
      <c r="XR851" s="90"/>
      <c r="XS851" s="90"/>
      <c r="XT851" s="90"/>
      <c r="XU851" s="90"/>
      <c r="XV851" s="90"/>
      <c r="XW851" s="90"/>
      <c r="XX851" s="90"/>
      <c r="XY851" s="90"/>
      <c r="XZ851" s="90"/>
      <c r="YA851" s="90"/>
      <c r="YB851" s="90"/>
      <c r="YC851" s="90"/>
      <c r="YD851" s="90"/>
      <c r="YE851" s="90"/>
      <c r="YF851" s="90"/>
      <c r="YG851" s="90"/>
      <c r="YH851" s="90"/>
      <c r="YI851" s="90"/>
      <c r="YJ851" s="90"/>
      <c r="YK851" s="90"/>
      <c r="YL851" s="90"/>
      <c r="YM851" s="90"/>
      <c r="YN851" s="90"/>
      <c r="YO851" s="90"/>
      <c r="YP851" s="90"/>
      <c r="YQ851" s="90"/>
      <c r="YR851" s="90"/>
      <c r="YS851" s="90"/>
      <c r="YT851" s="90"/>
      <c r="YU851" s="90"/>
      <c r="YV851" s="90"/>
      <c r="YW851" s="90"/>
      <c r="YX851" s="90"/>
      <c r="YY851" s="90"/>
      <c r="YZ851" s="90"/>
      <c r="ZA851" s="90"/>
      <c r="ZB851" s="90"/>
      <c r="ZC851" s="90"/>
      <c r="ZD851" s="90"/>
      <c r="ZE851" s="90"/>
      <c r="ZF851" s="90"/>
      <c r="ZG851" s="90"/>
      <c r="ZH851" s="90"/>
      <c r="ZI851" s="90"/>
      <c r="ZJ851" s="90"/>
      <c r="ZK851" s="90"/>
      <c r="ZL851" s="90"/>
      <c r="ZM851" s="90"/>
      <c r="ZN851" s="90"/>
      <c r="ZO851" s="90"/>
      <c r="ZP851" s="90"/>
      <c r="ZQ851" s="90"/>
      <c r="ZR851" s="90"/>
      <c r="ZS851" s="90"/>
      <c r="ZT851" s="90"/>
      <c r="ZU851" s="90"/>
      <c r="ZV851" s="90"/>
      <c r="ZW851" s="90"/>
      <c r="ZX851" s="90"/>
      <c r="ZY851" s="90"/>
      <c r="ZZ851" s="90"/>
      <c r="AAA851" s="90"/>
      <c r="AAB851" s="90"/>
      <c r="AAC851" s="90"/>
      <c r="AAD851" s="90"/>
      <c r="AAE851" s="90"/>
      <c r="AAF851" s="90"/>
      <c r="AAG851" s="90"/>
      <c r="AAH851" s="90"/>
      <c r="AAI851" s="90"/>
      <c r="AAJ851" s="90"/>
      <c r="AAK851" s="90"/>
      <c r="AAL851" s="90"/>
      <c r="AAM851" s="90"/>
      <c r="AAN851" s="90"/>
      <c r="AAO851" s="90"/>
      <c r="AAP851" s="90"/>
      <c r="AAQ851" s="90"/>
      <c r="AAR851" s="90"/>
      <c r="AAS851" s="90"/>
      <c r="AAT851" s="90"/>
      <c r="AAU851" s="90"/>
      <c r="AAV851" s="90"/>
      <c r="AAW851" s="90"/>
      <c r="AAX851" s="90"/>
      <c r="AAY851" s="90"/>
      <c r="AAZ851" s="90"/>
      <c r="ABA851" s="90"/>
      <c r="ABB851" s="90"/>
      <c r="ABC851" s="90"/>
      <c r="ABD851" s="90"/>
      <c r="ABE851" s="90"/>
      <c r="ABF851" s="90"/>
      <c r="ABG851" s="90"/>
      <c r="ABH851" s="90"/>
      <c r="ABI851" s="90"/>
      <c r="ABJ851" s="90"/>
      <c r="ABK851" s="90"/>
      <c r="ABL851" s="90"/>
      <c r="ABM851" s="90"/>
      <c r="ABN851" s="90"/>
      <c r="ABO851" s="90"/>
      <c r="ABP851" s="90"/>
      <c r="ABQ851" s="90"/>
      <c r="ABR851" s="90"/>
      <c r="ABS851" s="90"/>
      <c r="ABT851" s="90"/>
      <c r="ABU851" s="90"/>
      <c r="ABV851" s="90"/>
      <c r="ABW851" s="90"/>
      <c r="ABX851" s="90"/>
      <c r="ABY851" s="90"/>
      <c r="ABZ851" s="90"/>
      <c r="ACA851" s="90"/>
      <c r="ACB851" s="90"/>
      <c r="ACC851" s="90"/>
      <c r="ACD851" s="90"/>
      <c r="ACE851" s="90"/>
      <c r="ACF851" s="90"/>
      <c r="ACG851" s="90"/>
      <c r="ACH851" s="90"/>
      <c r="ACI851" s="90"/>
      <c r="ACJ851" s="90"/>
      <c r="ACK851" s="90"/>
      <c r="ACL851" s="90"/>
      <c r="ACM851" s="90"/>
      <c r="ACN851" s="90"/>
      <c r="ACO851" s="90"/>
      <c r="ACP851" s="90"/>
      <c r="ACQ851" s="90"/>
      <c r="ACR851" s="90"/>
      <c r="ACS851" s="90"/>
      <c r="ACT851" s="90"/>
      <c r="ACU851" s="90"/>
      <c r="ACV851" s="90"/>
      <c r="ACW851" s="90"/>
      <c r="ACX851" s="90"/>
      <c r="ACY851" s="90"/>
      <c r="ACZ851" s="90"/>
      <c r="ADA851" s="90"/>
      <c r="ADB851" s="90"/>
      <c r="ADC851" s="90"/>
      <c r="ADD851" s="90"/>
      <c r="ADE851" s="90"/>
      <c r="ADF851" s="90"/>
      <c r="ADG851" s="90"/>
      <c r="ADH851" s="90"/>
      <c r="ADI851" s="90"/>
      <c r="ADJ851" s="90"/>
      <c r="ADK851" s="90"/>
      <c r="ADL851" s="90"/>
      <c r="ADM851" s="90"/>
      <c r="ADN851" s="90"/>
      <c r="ADO851" s="90"/>
      <c r="ADP851" s="90"/>
      <c r="ADQ851" s="90"/>
      <c r="ADR851" s="90"/>
      <c r="ADS851" s="90"/>
      <c r="ADT851" s="90"/>
      <c r="ADU851" s="90"/>
      <c r="ADV851" s="90"/>
      <c r="ADW851" s="90"/>
      <c r="ADX851" s="90"/>
      <c r="ADY851" s="90"/>
      <c r="ADZ851" s="90"/>
      <c r="AEA851" s="90"/>
      <c r="AEB851" s="90"/>
      <c r="AEC851" s="90"/>
      <c r="AED851" s="90"/>
      <c r="AEE851" s="90"/>
      <c r="AEF851" s="90"/>
      <c r="AEG851" s="90"/>
      <c r="AEH851" s="90"/>
      <c r="AEI851" s="90"/>
      <c r="AEJ851" s="90"/>
      <c r="AEK851" s="90"/>
      <c r="AEL851" s="90"/>
      <c r="AEM851" s="90"/>
      <c r="AEN851" s="90"/>
      <c r="AEO851" s="90"/>
      <c r="AEP851" s="90"/>
      <c r="AEQ851" s="90"/>
      <c r="AER851" s="90"/>
      <c r="AES851" s="90"/>
      <c r="AET851" s="90"/>
      <c r="AEU851" s="90"/>
      <c r="AEV851" s="90"/>
      <c r="AEW851" s="90"/>
      <c r="AEX851" s="90"/>
      <c r="AEY851" s="90"/>
      <c r="AEZ851" s="90"/>
      <c r="AFA851" s="90"/>
      <c r="AFB851" s="90"/>
      <c r="AFC851" s="90"/>
      <c r="AFD851" s="90"/>
      <c r="AFE851" s="90"/>
      <c r="AFF851" s="90"/>
      <c r="AFG851" s="90"/>
      <c r="AFH851" s="90"/>
      <c r="AFI851" s="90"/>
      <c r="AFJ851" s="90"/>
      <c r="AFK851" s="90"/>
      <c r="AFL851" s="90"/>
      <c r="AFM851" s="90"/>
      <c r="AFN851" s="90"/>
      <c r="AFO851" s="90"/>
      <c r="AFP851" s="90"/>
      <c r="AFQ851" s="90"/>
      <c r="AFR851" s="90"/>
      <c r="AFS851" s="90"/>
      <c r="AFT851" s="90"/>
      <c r="AFU851" s="90"/>
      <c r="AFV851" s="90"/>
      <c r="AFW851" s="90"/>
      <c r="AFX851" s="90"/>
      <c r="AFY851" s="90"/>
      <c r="AFZ851" s="90"/>
      <c r="AGA851" s="90"/>
      <c r="AGB851" s="90"/>
      <c r="AGC851" s="90"/>
      <c r="AGD851" s="90"/>
      <c r="AGE851" s="90"/>
      <c r="AGF851" s="90"/>
      <c r="AGG851" s="90"/>
      <c r="AGH851" s="90"/>
      <c r="AGI851" s="90"/>
      <c r="AGJ851" s="90"/>
      <c r="AGK851" s="90"/>
      <c r="AGL851" s="90"/>
      <c r="AGM851" s="90"/>
      <c r="AGN851" s="90"/>
      <c r="AGO851" s="90"/>
      <c r="AGP851" s="90"/>
      <c r="AGQ851" s="90"/>
      <c r="AGR851" s="90"/>
      <c r="AGS851" s="90"/>
      <c r="AGT851" s="90"/>
      <c r="AGU851" s="90"/>
      <c r="AGV851" s="90"/>
      <c r="AGW851" s="90"/>
      <c r="AGX851" s="90"/>
      <c r="AGY851" s="90"/>
      <c r="AGZ851" s="90"/>
      <c r="AHA851" s="90"/>
      <c r="AHB851" s="90"/>
      <c r="AHC851" s="90"/>
      <c r="AHD851" s="90"/>
      <c r="AHE851" s="90"/>
      <c r="AHF851" s="90"/>
      <c r="AHG851" s="90"/>
      <c r="AHH851" s="90"/>
      <c r="AHI851" s="90"/>
      <c r="AHJ851" s="90"/>
      <c r="AHK851" s="90"/>
      <c r="AHL851" s="90"/>
      <c r="AHM851" s="90"/>
      <c r="AHN851" s="90"/>
      <c r="AHO851" s="90"/>
      <c r="AHP851" s="90"/>
      <c r="AHQ851" s="90"/>
      <c r="AHR851" s="90"/>
      <c r="AHS851" s="90"/>
      <c r="AHT851" s="90"/>
      <c r="AHU851" s="90"/>
      <c r="AHV851" s="90"/>
      <c r="AHW851" s="90"/>
      <c r="AHX851" s="90"/>
      <c r="AHY851" s="90"/>
      <c r="AHZ851" s="90"/>
      <c r="AIA851" s="90"/>
      <c r="AIB851" s="90"/>
      <c r="AIC851" s="90"/>
      <c r="AID851" s="90"/>
      <c r="AIE851" s="90"/>
      <c r="AIF851" s="90"/>
      <c r="AIG851" s="90"/>
      <c r="AIH851" s="90"/>
      <c r="AII851" s="90"/>
      <c r="AIJ851" s="90"/>
      <c r="AIK851" s="90"/>
      <c r="AIL851" s="90"/>
      <c r="AIM851" s="90"/>
      <c r="AIN851" s="90"/>
      <c r="AIO851" s="90"/>
      <c r="AIP851" s="90"/>
      <c r="AIQ851" s="90"/>
      <c r="AIR851" s="90"/>
      <c r="AIS851" s="90"/>
      <c r="AIT851" s="90"/>
      <c r="AIU851" s="90"/>
      <c r="AIV851" s="90"/>
      <c r="AIW851" s="90"/>
      <c r="AIX851" s="90"/>
      <c r="AIY851" s="90"/>
      <c r="AIZ851" s="90"/>
      <c r="AJA851" s="90"/>
      <c r="AJB851" s="90"/>
      <c r="AJC851" s="90"/>
      <c r="AJD851" s="90"/>
      <c r="AJE851" s="90"/>
      <c r="AJF851" s="90"/>
      <c r="AJG851" s="90"/>
      <c r="AJH851" s="90"/>
      <c r="AJI851" s="90"/>
      <c r="AJJ851" s="90"/>
      <c r="AJK851" s="90"/>
      <c r="AJL851" s="90"/>
      <c r="AJM851" s="90"/>
      <c r="AJN851" s="90"/>
      <c r="AJO851" s="90"/>
      <c r="AJP851" s="90"/>
      <c r="AJQ851" s="90"/>
      <c r="AJR851" s="90"/>
      <c r="AJS851" s="90"/>
      <c r="AJT851" s="90"/>
      <c r="AJU851" s="90"/>
      <c r="AJV851" s="90"/>
      <c r="AJW851" s="90"/>
      <c r="AJX851" s="90"/>
      <c r="AJY851" s="90"/>
      <c r="AJZ851" s="90"/>
      <c r="AKA851" s="90"/>
      <c r="AKB851" s="90"/>
      <c r="AKC851" s="90"/>
      <c r="AKD851" s="90"/>
      <c r="AKE851" s="90"/>
      <c r="AKF851" s="90"/>
      <c r="AKG851" s="90"/>
      <c r="AKH851" s="90"/>
      <c r="AKI851" s="90"/>
      <c r="AKJ851" s="90"/>
      <c r="AKK851" s="90"/>
      <c r="AKL851" s="90"/>
      <c r="AKM851" s="90"/>
      <c r="AKN851" s="90"/>
      <c r="AKO851" s="90"/>
      <c r="AKP851" s="90"/>
      <c r="AKQ851" s="90"/>
      <c r="AKR851" s="90"/>
      <c r="AKS851" s="90"/>
      <c r="AKT851" s="90"/>
      <c r="AKU851" s="90"/>
      <c r="AKV851" s="90"/>
      <c r="AKW851" s="90"/>
      <c r="AKX851" s="90"/>
      <c r="AKY851" s="90"/>
      <c r="AKZ851" s="90"/>
      <c r="ALA851" s="90"/>
      <c r="ALB851" s="90"/>
      <c r="ALC851" s="90"/>
      <c r="ALD851" s="90"/>
      <c r="ALE851" s="90"/>
      <c r="ALF851" s="90"/>
      <c r="ALG851" s="90"/>
      <c r="ALH851" s="90"/>
      <c r="ALI851" s="90"/>
      <c r="ALJ851" s="90"/>
      <c r="ALK851" s="90"/>
      <c r="ALL851" s="90"/>
      <c r="ALM851" s="90"/>
      <c r="ALN851" s="90"/>
      <c r="ALO851" s="90"/>
      <c r="ALP851" s="90"/>
      <c r="ALQ851" s="90"/>
      <c r="ALR851" s="90"/>
      <c r="ALS851" s="90"/>
      <c r="ALT851" s="90"/>
      <c r="ALU851" s="90"/>
      <c r="ALV851" s="90"/>
      <c r="ALW851" s="90"/>
      <c r="ALX851" s="90"/>
      <c r="ALY851" s="90"/>
      <c r="ALZ851" s="90"/>
      <c r="AMA851" s="90"/>
      <c r="AMB851" s="90"/>
      <c r="AMC851" s="90"/>
      <c r="AMD851" s="90"/>
      <c r="AME851" s="90"/>
      <c r="AMF851" s="90"/>
      <c r="AMG851" s="90"/>
      <c r="AMH851" s="90"/>
    </row>
    <row r="852" spans="1:1022" ht="74.099999999999994" customHeight="1">
      <c r="A852" s="536"/>
      <c r="B852" s="530"/>
      <c r="C852" s="367"/>
      <c r="D852" s="530"/>
      <c r="E852" s="530"/>
      <c r="F852" s="427"/>
      <c r="G852" s="530"/>
      <c r="H852" s="537"/>
      <c r="I852" s="538"/>
      <c r="J852" s="216" t="s">
        <v>735</v>
      </c>
      <c r="K852" s="213"/>
      <c r="L852" s="538"/>
      <c r="M852" s="538"/>
      <c r="N852" s="540"/>
      <c r="O852" s="369"/>
      <c r="P852" s="391"/>
      <c r="Q852" s="385"/>
      <c r="R852" s="393"/>
      <c r="S852" s="394"/>
      <c r="T852" s="385"/>
      <c r="U852" s="404"/>
      <c r="V852" s="216" t="s">
        <v>112</v>
      </c>
      <c r="W852" s="116"/>
      <c r="X852" s="117"/>
      <c r="Y852" s="117"/>
      <c r="Z852" s="116"/>
      <c r="AA852" s="143" t="str">
        <f t="shared" si="1118"/>
        <v/>
      </c>
      <c r="AB852" s="121"/>
      <c r="AC852" s="121"/>
      <c r="AD852" s="122" t="str">
        <f t="shared" si="1111"/>
        <v/>
      </c>
      <c r="AE852" s="121"/>
      <c r="AF852" s="121"/>
      <c r="AG852" s="121"/>
      <c r="AH852" s="123" t="str">
        <f>IFERROR(IF(AND(AA851="Probabilidad",AA852="Probabilidad"),(AI851-(+AI851*AD852)),IF(AND(AA852="Probabilidad",AA851="Impacto"),(AI851-(+AI851*AD852)),IF(AA852="Impacto",AI851,""))),"")</f>
        <v/>
      </c>
      <c r="AI852" s="122" t="str">
        <f t="shared" si="1112"/>
        <v/>
      </c>
      <c r="AJ852" s="387"/>
      <c r="AK852" s="542"/>
      <c r="AL852" s="214" t="str">
        <f t="shared" si="1081"/>
        <v/>
      </c>
      <c r="AM852" s="543"/>
      <c r="AN852" s="544"/>
      <c r="AO852" s="541"/>
      <c r="AP852" s="367"/>
      <c r="AQ852" s="217" t="s">
        <v>118</v>
      </c>
      <c r="AR852" s="119"/>
      <c r="AS852" s="135"/>
      <c r="AT852" s="218"/>
      <c r="AU852" s="219"/>
      <c r="AV852" s="371"/>
      <c r="AW852" s="216" t="s">
        <v>112</v>
      </c>
      <c r="AX852" s="128"/>
      <c r="AY852" s="129"/>
      <c r="AZ852" s="130"/>
      <c r="BA852" s="217" t="s">
        <v>118</v>
      </c>
      <c r="BB852" s="128"/>
      <c r="BC852" s="128"/>
      <c r="BD852" s="128"/>
      <c r="BE852" s="373"/>
      <c r="BF852" s="374"/>
      <c r="BG852" s="374"/>
      <c r="BH852" s="131"/>
    </row>
    <row r="853" spans="1:1022" ht="45" customHeight="1">
      <c r="A853" s="536"/>
      <c r="B853" s="530"/>
      <c r="C853" s="367"/>
      <c r="D853" s="530"/>
      <c r="E853" s="530"/>
      <c r="F853" s="427"/>
      <c r="G853" s="530"/>
      <c r="H853" s="537"/>
      <c r="I853" s="538"/>
      <c r="J853" s="216" t="s">
        <v>741</v>
      </c>
      <c r="K853" s="213"/>
      <c r="L853" s="538"/>
      <c r="M853" s="538"/>
      <c r="N853" s="540"/>
      <c r="O853" s="369"/>
      <c r="P853" s="391"/>
      <c r="Q853" s="385"/>
      <c r="R853" s="393"/>
      <c r="S853" s="394"/>
      <c r="T853" s="385"/>
      <c r="U853" s="404"/>
      <c r="V853" s="216" t="s">
        <v>124</v>
      </c>
      <c r="W853" s="116"/>
      <c r="X853" s="117"/>
      <c r="Y853" s="117"/>
      <c r="Z853" s="116"/>
      <c r="AA853" s="143" t="str">
        <f t="shared" si="1118"/>
        <v/>
      </c>
      <c r="AB853" s="121"/>
      <c r="AC853" s="121"/>
      <c r="AD853" s="122" t="str">
        <f t="shared" si="1111"/>
        <v/>
      </c>
      <c r="AE853" s="121"/>
      <c r="AF853" s="121"/>
      <c r="AG853" s="121"/>
      <c r="AH853" s="123" t="str">
        <f t="shared" ref="AH853:AH857" si="1161">IFERROR(IF(AND(AA852="Probabilidad",AA853="Probabilidad"),(AI852-(+AI852*AD853)),IF(AND(AA853="Probabilidad",AA852="Impacto"),(AI852-(+AI852*AD853)),IF(AA853="Impacto",AI852,""))),"")</f>
        <v/>
      </c>
      <c r="AI853" s="122" t="str">
        <f t="shared" si="1112"/>
        <v/>
      </c>
      <c r="AJ853" s="387"/>
      <c r="AK853" s="542"/>
      <c r="AL853" s="214" t="str">
        <f t="shared" ref="AL853:AL857" si="1162">IFERROR(IF(AND(AA852="Impacto",AA853="Impacto"),(AL852-(+AL852*AD853)),IF(AND(AA853="Impacto",AA852="Probabilidad"),(AL852-(+AL852*AD853)),IF(AA853="Probabilidad",AL852,""))),"")</f>
        <v/>
      </c>
      <c r="AM853" s="543"/>
      <c r="AN853" s="544"/>
      <c r="AO853" s="541"/>
      <c r="AP853" s="367"/>
      <c r="AQ853" s="217" t="s">
        <v>128</v>
      </c>
      <c r="AR853" s="119"/>
      <c r="AS853" s="135"/>
      <c r="AT853" s="218"/>
      <c r="AU853" s="219"/>
      <c r="AV853" s="371"/>
      <c r="AW853" s="216" t="s">
        <v>124</v>
      </c>
      <c r="AX853" s="128"/>
      <c r="AY853" s="129"/>
      <c r="AZ853" s="130"/>
      <c r="BA853" s="217" t="s">
        <v>128</v>
      </c>
      <c r="BB853" s="128"/>
      <c r="BC853" s="128"/>
      <c r="BD853" s="128"/>
      <c r="BE853" s="373"/>
      <c r="BF853" s="374"/>
      <c r="BG853" s="374"/>
      <c r="BH853" s="131"/>
    </row>
    <row r="854" spans="1:1022" ht="30" customHeight="1">
      <c r="A854" s="536"/>
      <c r="B854" s="530"/>
      <c r="C854" s="367"/>
      <c r="D854" s="530"/>
      <c r="E854" s="530"/>
      <c r="F854" s="427"/>
      <c r="G854" s="530"/>
      <c r="H854" s="537"/>
      <c r="I854" s="538"/>
      <c r="J854" s="216" t="s">
        <v>749</v>
      </c>
      <c r="K854" s="213"/>
      <c r="L854" s="538"/>
      <c r="M854" s="538"/>
      <c r="N854" s="540"/>
      <c r="O854" s="369"/>
      <c r="P854" s="391"/>
      <c r="Q854" s="385"/>
      <c r="R854" s="393"/>
      <c r="S854" s="394"/>
      <c r="T854" s="385"/>
      <c r="U854" s="404"/>
      <c r="V854" s="216" t="s">
        <v>131</v>
      </c>
      <c r="W854" s="116"/>
      <c r="X854" s="117"/>
      <c r="Y854" s="117"/>
      <c r="Z854" s="116"/>
      <c r="AA854" s="143" t="str">
        <f t="shared" si="1118"/>
        <v/>
      </c>
      <c r="AB854" s="121"/>
      <c r="AC854" s="121"/>
      <c r="AD854" s="122" t="str">
        <f t="shared" si="1111"/>
        <v/>
      </c>
      <c r="AE854" s="121"/>
      <c r="AF854" s="121"/>
      <c r="AG854" s="121"/>
      <c r="AH854" s="123" t="str">
        <f t="shared" si="1161"/>
        <v/>
      </c>
      <c r="AI854" s="122" t="str">
        <f t="shared" si="1112"/>
        <v/>
      </c>
      <c r="AJ854" s="387"/>
      <c r="AK854" s="542"/>
      <c r="AL854" s="214" t="str">
        <f t="shared" si="1162"/>
        <v/>
      </c>
      <c r="AM854" s="543"/>
      <c r="AN854" s="544"/>
      <c r="AO854" s="541"/>
      <c r="AP854" s="367"/>
      <c r="AQ854" s="217" t="s">
        <v>136</v>
      </c>
      <c r="AR854" s="119"/>
      <c r="AS854" s="135"/>
      <c r="AT854" s="218"/>
      <c r="AU854" s="219"/>
      <c r="AV854" s="371"/>
      <c r="AW854" s="216" t="s">
        <v>131</v>
      </c>
      <c r="AX854" s="128"/>
      <c r="AY854" s="129"/>
      <c r="AZ854" s="130"/>
      <c r="BA854" s="217" t="s">
        <v>136</v>
      </c>
      <c r="BB854" s="128"/>
      <c r="BC854" s="128"/>
      <c r="BD854" s="128"/>
      <c r="BE854" s="373"/>
      <c r="BF854" s="374"/>
      <c r="BG854" s="374"/>
      <c r="BH854" s="131"/>
    </row>
    <row r="855" spans="1:1022" ht="18.95" customHeight="1">
      <c r="A855" s="536"/>
      <c r="B855" s="530"/>
      <c r="C855" s="367"/>
      <c r="D855" s="530"/>
      <c r="E855" s="530"/>
      <c r="F855" s="427"/>
      <c r="G855" s="530"/>
      <c r="H855" s="537"/>
      <c r="I855" s="538"/>
      <c r="J855" s="216" t="s">
        <v>756</v>
      </c>
      <c r="K855" s="213"/>
      <c r="L855" s="538"/>
      <c r="M855" s="538"/>
      <c r="N855" s="540"/>
      <c r="O855" s="369"/>
      <c r="P855" s="391"/>
      <c r="Q855" s="385"/>
      <c r="R855" s="393"/>
      <c r="S855" s="394"/>
      <c r="T855" s="385"/>
      <c r="U855" s="404"/>
      <c r="V855" s="216" t="s">
        <v>139</v>
      </c>
      <c r="W855" s="116"/>
      <c r="X855" s="117"/>
      <c r="Y855" s="117"/>
      <c r="Z855" s="116"/>
      <c r="AA855" s="143" t="str">
        <f t="shared" si="1118"/>
        <v/>
      </c>
      <c r="AB855" s="121"/>
      <c r="AC855" s="121"/>
      <c r="AD855" s="122" t="str">
        <f t="shared" si="1111"/>
        <v/>
      </c>
      <c r="AE855" s="121"/>
      <c r="AF855" s="121"/>
      <c r="AG855" s="121"/>
      <c r="AH855" s="123" t="str">
        <f t="shared" si="1161"/>
        <v/>
      </c>
      <c r="AI855" s="122" t="str">
        <f t="shared" si="1112"/>
        <v/>
      </c>
      <c r="AJ855" s="387"/>
      <c r="AK855" s="542"/>
      <c r="AL855" s="214" t="str">
        <f t="shared" si="1162"/>
        <v/>
      </c>
      <c r="AM855" s="543"/>
      <c r="AN855" s="544"/>
      <c r="AO855" s="541"/>
      <c r="AP855" s="367"/>
      <c r="AQ855" s="217" t="s">
        <v>145</v>
      </c>
      <c r="AR855" s="119"/>
      <c r="AS855" s="135"/>
      <c r="AT855" s="218"/>
      <c r="AU855" s="219"/>
      <c r="AV855" s="371"/>
      <c r="AW855" s="216" t="s">
        <v>139</v>
      </c>
      <c r="AX855" s="128"/>
      <c r="AY855" s="129"/>
      <c r="AZ855" s="130"/>
      <c r="BA855" s="217" t="s">
        <v>145</v>
      </c>
      <c r="BB855" s="128"/>
      <c r="BC855" s="128"/>
      <c r="BD855" s="128"/>
      <c r="BE855" s="373"/>
      <c r="BF855" s="374"/>
      <c r="BG855" s="374"/>
      <c r="BH855" s="131"/>
    </row>
    <row r="856" spans="1:1022" ht="18.95" customHeight="1">
      <c r="A856" s="536"/>
      <c r="B856" s="530"/>
      <c r="C856" s="367"/>
      <c r="D856" s="530"/>
      <c r="E856" s="530"/>
      <c r="F856" s="427"/>
      <c r="G856" s="530"/>
      <c r="H856" s="537"/>
      <c r="I856" s="538"/>
      <c r="J856" s="216" t="s">
        <v>757</v>
      </c>
      <c r="K856" s="213"/>
      <c r="L856" s="538"/>
      <c r="M856" s="538"/>
      <c r="N856" s="540"/>
      <c r="O856" s="369"/>
      <c r="P856" s="391"/>
      <c r="Q856" s="385"/>
      <c r="R856" s="393"/>
      <c r="S856" s="394"/>
      <c r="T856" s="385"/>
      <c r="U856" s="404"/>
      <c r="V856" s="216" t="s">
        <v>150</v>
      </c>
      <c r="W856" s="116"/>
      <c r="X856" s="117"/>
      <c r="Y856" s="117"/>
      <c r="Z856" s="116"/>
      <c r="AA856" s="143" t="str">
        <f t="shared" si="1118"/>
        <v/>
      </c>
      <c r="AB856" s="121"/>
      <c r="AC856" s="121"/>
      <c r="AD856" s="122" t="str">
        <f t="shared" si="1111"/>
        <v/>
      </c>
      <c r="AE856" s="121"/>
      <c r="AF856" s="121"/>
      <c r="AG856" s="121"/>
      <c r="AH856" s="123" t="str">
        <f t="shared" si="1161"/>
        <v/>
      </c>
      <c r="AI856" s="122" t="str">
        <f t="shared" si="1112"/>
        <v/>
      </c>
      <c r="AJ856" s="387"/>
      <c r="AK856" s="542"/>
      <c r="AL856" s="214" t="str">
        <f t="shared" si="1162"/>
        <v/>
      </c>
      <c r="AM856" s="543"/>
      <c r="AN856" s="544"/>
      <c r="AO856" s="541"/>
      <c r="AP856" s="367"/>
      <c r="AQ856" s="217" t="s">
        <v>155</v>
      </c>
      <c r="AR856" s="119"/>
      <c r="AS856" s="135"/>
      <c r="AT856" s="218"/>
      <c r="AU856" s="219"/>
      <c r="AV856" s="371"/>
      <c r="AW856" s="216" t="s">
        <v>150</v>
      </c>
      <c r="AX856" s="128"/>
      <c r="AY856" s="129"/>
      <c r="AZ856" s="130"/>
      <c r="BA856" s="217" t="s">
        <v>155</v>
      </c>
      <c r="BB856" s="128"/>
      <c r="BC856" s="128"/>
      <c r="BD856" s="128"/>
      <c r="BE856" s="373"/>
      <c r="BF856" s="374"/>
      <c r="BG856" s="374"/>
      <c r="BH856" s="131"/>
    </row>
    <row r="857" spans="1:1022" ht="23.1" customHeight="1">
      <c r="A857" s="536"/>
      <c r="B857" s="530"/>
      <c r="C857" s="367"/>
      <c r="D857" s="530"/>
      <c r="E857" s="530"/>
      <c r="F857" s="427"/>
      <c r="G857" s="530"/>
      <c r="H857" s="537"/>
      <c r="I857" s="538"/>
      <c r="J857" s="216" t="s">
        <v>758</v>
      </c>
      <c r="K857" s="213"/>
      <c r="L857" s="538"/>
      <c r="M857" s="538"/>
      <c r="N857" s="540"/>
      <c r="O857" s="369"/>
      <c r="P857" s="392"/>
      <c r="Q857" s="385"/>
      <c r="R857" s="393"/>
      <c r="S857" s="394"/>
      <c r="T857" s="385"/>
      <c r="U857" s="405"/>
      <c r="V857" s="216" t="s">
        <v>161</v>
      </c>
      <c r="W857" s="116"/>
      <c r="X857" s="117"/>
      <c r="Y857" s="117"/>
      <c r="Z857" s="116"/>
      <c r="AA857" s="143" t="str">
        <f t="shared" si="1118"/>
        <v/>
      </c>
      <c r="AB857" s="121"/>
      <c r="AC857" s="121"/>
      <c r="AD857" s="122" t="str">
        <f t="shared" si="1111"/>
        <v/>
      </c>
      <c r="AE857" s="121"/>
      <c r="AF857" s="121"/>
      <c r="AG857" s="121"/>
      <c r="AH857" s="123" t="str">
        <f t="shared" si="1161"/>
        <v/>
      </c>
      <c r="AI857" s="122" t="str">
        <f t="shared" si="1112"/>
        <v/>
      </c>
      <c r="AJ857" s="387"/>
      <c r="AK857" s="542"/>
      <c r="AL857" s="214" t="str">
        <f t="shared" si="1162"/>
        <v/>
      </c>
      <c r="AM857" s="543"/>
      <c r="AN857" s="544"/>
      <c r="AO857" s="541"/>
      <c r="AP857" s="367"/>
      <c r="AQ857" s="217" t="s">
        <v>162</v>
      </c>
      <c r="AR857" s="119"/>
      <c r="AS857" s="135"/>
      <c r="AT857" s="218"/>
      <c r="AU857" s="219"/>
      <c r="AV857" s="372"/>
      <c r="AW857" s="216" t="s">
        <v>161</v>
      </c>
      <c r="AX857" s="128"/>
      <c r="AY857" s="129"/>
      <c r="AZ857" s="130"/>
      <c r="BA857" s="217" t="s">
        <v>162</v>
      </c>
      <c r="BB857" s="128"/>
      <c r="BC857" s="128"/>
      <c r="BD857" s="128"/>
      <c r="BE857" s="373"/>
      <c r="BF857" s="374"/>
      <c r="BG857" s="374"/>
      <c r="BH857" s="131"/>
    </row>
    <row r="858" spans="1:1022" s="144" customFormat="1" ht="69.95" customHeight="1">
      <c r="A858" s="536"/>
      <c r="B858" s="530"/>
      <c r="C858" s="367"/>
      <c r="D858" s="530"/>
      <c r="E858" s="530"/>
      <c r="F858" s="427"/>
      <c r="G858" s="530"/>
      <c r="H858" s="537" t="str">
        <f>IF(B858="Seguridad_Información","Posibilidad de "&amp;C858&amp;"con "&amp;M858&amp;" "&amp;"por"&amp;" "&amp;I858&amp;" "&amp;"debido a"&amp;" "&amp;L858,"Posibilidad de"&amp;" "&amp;M858&amp;" "&amp;"por"&amp;" "&amp;I858&amp;" debido a"&amp;" "&amp;L858)</f>
        <v xml:space="preserve">Posibilidad de  por  debido a </v>
      </c>
      <c r="I858" s="538"/>
      <c r="J858" s="216" t="s">
        <v>717</v>
      </c>
      <c r="K858" s="213"/>
      <c r="L858" s="538"/>
      <c r="M858" s="538"/>
      <c r="N858" s="540"/>
      <c r="O858" s="369"/>
      <c r="P858" s="390" t="str">
        <f>IF(OR($O858=[3]Tabla_Probabilidad!$D$30,$O858=[3]Tabla_Probabilidad!$D$32,$O858=[3]Tabla_Probabilidad!$J$32),"Muy Baja",IF(OR($O858=[3]Tabla_Probabilidad!$E$30,$O858=[3]Tabla_Probabilidad!$E$32,$O858=[3]Tabla_Probabilidad!$K$32),"Baja",IF(OR($O858=[3]Tabla_Probabilidad!$F$30,$O858=[3]Tabla_Probabilidad!$F$32,$O858=[3]Tabla_Probabilidad!$L$32),"Media",IF(OR($O858=[3]Tabla_Probabilidad!$G$30,$O858=[3]Tabla_Probabilidad!$G$32,$O858=[3]Tabla_Probabilidad!$M$32),"Alta",IF(OR($O858=[3]Tabla_Probabilidad!$H$30,$O858=[3]Tabla_Probabilidad!$H$32,$O858=[3]Tabla_Probabilidad!$N$32),"Muy Alta","")))))</f>
        <v/>
      </c>
      <c r="Q858" s="385" t="str">
        <f t="shared" ref="Q858" si="1163">IF(P858="","",IF(P858="Muy Baja",0.2,IF(P858="Baja",0.4,IF(P858="Media",0.6,IF(P858="Alta",0.8,IF(P858="Muy Alta",1,))))))</f>
        <v/>
      </c>
      <c r="R858" s="393"/>
      <c r="S858" s="394" t="str">
        <f>IF(OR($R858=[3]Tabla_Impacto!$D$24,$R858=[3]Tabla_Impacto!$D$27,$R858=[3]Tabla_Impacto!$J$24,$R858=[3]Tabla_Impacto!$P$26,$R858=[3]Tabla_Impacto!$V$26,$R858=[3]Tabla_Impacto!$AB$26),"Leve",IF(OR($R858=[3]Tabla_Impacto!$E$24,$R858=[3]Tabla_Impacto!$E$27,$R858=[3]Tabla_Impacto!$K$24,$R858=[3]Tabla_Impacto!$Q$26,$R858=[3]Tabla_Impacto!$W$26,$R858=[3]Tabla_Impacto!$AC$26),"Menor",IF(OR($R858=[3]Tabla_Impacto!$F$24,$R858=[3]Tabla_Impacto!$F$27,$R858=[3]Tabla_Impacto!$L$24,$R858=[3]Tabla_Impacto!$R$26,$R858=[3]Tabla_Impacto!$X$26,$R858=[3]Tabla_Impacto!$AD$26),"Moderado",IF(OR($R858=[3]Tabla_Impacto!$G$24,$R858=[3]Tabla_Impacto!$G$27,$R858=[3]Tabla_Impacto!$M$24,$R858=[3]Tabla_Impacto!$S$26,$R858=[3]Tabla_Impacto!$Y$26,$R858=[3]Tabla_Impacto!$AE$26),"Mayor",IF(OR($R858=[3]Tabla_Impacto!$H$24,$R858=[3]Tabla_Impacto!$H$27,$R858=[3]Tabla_Impacto!$N$24,$R858=[3]Tabla_Impacto!$T$26,$R858=[3]Tabla_Impacto!$Z$26,$R858=[3]Tabla_Impacto!$AF$26),"Catastrófico","")))))</f>
        <v/>
      </c>
      <c r="T858" s="385" t="str">
        <f>IF(S858="","",IF(S858="Leve",0.2,IF(S858="Menor",0.4,IF(S858="Moderado",0.6,IF(S858="Mayor",0.8,IF(S858="Catastrófico",1,))))))</f>
        <v/>
      </c>
      <c r="U858" s="386" t="str">
        <f t="shared" ref="U858" si="1164">IF(OR(AND(P858="Muy Baja",S858="Leve"),AND(P858="Muy Baja",S858="Menor"),AND(P858="Baja",S858="Leve")),"Bajo",IF(OR(AND(P858="Muy baja",S858="Moderado"),AND(P858="Baja",S858="Menor"),AND(P858="Baja",S858="Moderado"),AND(P858="Media",S858="Leve"),AND(P858="Media",S858="Menor"),AND(P858="Media",S858="Moderado"),AND(P858="Alta",S858="Leve"),AND(P858="Alta",S858="Menor")),"Moderado",IF(OR(AND(P858="Muy Baja",S858="Mayor"),AND(P858="Baja",S858="Mayor"),AND(P858="Media",S858="Mayor"),AND(P858="Alta",S858="Moderado"),AND(P858="Alta",S858="Mayor"),AND(P858="Muy Alta",S858="Leve"),AND(P858="Muy Alta",S858="Menor"),AND(P858="Muy Alta",S858="Moderado"),AND(P858="Muy Alta",S858="Mayor")),"Alto",IF(OR(AND(P858="Muy Baja",S858="Catastrófico"),AND(P858="Baja",S858="Catastrófico"),AND(P858="Media",S858="Catastrófico"),AND(P858="Alta",S858="Catastrófico"),AND(P858="Muy Alta",S858="Catastrófico")),"Extremo",""))))</f>
        <v/>
      </c>
      <c r="V858" s="216" t="s">
        <v>91</v>
      </c>
      <c r="W858" s="116"/>
      <c r="X858" s="117"/>
      <c r="Y858" s="117"/>
      <c r="Z858" s="116"/>
      <c r="AA858" s="143" t="str">
        <f t="shared" si="1118"/>
        <v/>
      </c>
      <c r="AB858" s="121"/>
      <c r="AC858" s="121"/>
      <c r="AD858" s="122" t="str">
        <f t="shared" si="1111"/>
        <v/>
      </c>
      <c r="AE858" s="121"/>
      <c r="AF858" s="121"/>
      <c r="AG858" s="121"/>
      <c r="AH858" s="123" t="str">
        <f>IFERROR(IF(AA858="Probabilidad",(Q858-(+Q858*AD858)),IF(AA858="Impacto",Q858,"")),"")</f>
        <v/>
      </c>
      <c r="AI858" s="122" t="str">
        <f t="shared" si="1112"/>
        <v/>
      </c>
      <c r="AJ858" s="387" t="str">
        <f t="shared" ref="AJ858" si="1165">IFERROR(IF(AK858="","",IF(AK858&lt;=0.2,"Muy Baja",IF(AK858&lt;=0.4,"Baja",IF(AK858&lt;=0.6,"Media",IF(AK858&lt;=0.8,"Alta","Muy Alta"))))),"")</f>
        <v/>
      </c>
      <c r="AK858" s="542" t="str">
        <f t="shared" ref="AK858" si="1166">IFERROR(LOOKUP(MAX(AI858:AI864)+1,(AI858:AI864)),"")</f>
        <v/>
      </c>
      <c r="AL858" s="214" t="str">
        <f>IFERROR(IF(AA858="Impacto",(T858-(+T858*AD858)),IF(AA858="Probabilidad",T858,"")),"")</f>
        <v/>
      </c>
      <c r="AM858" s="543" t="str">
        <f t="shared" ref="AM858" si="1167">IFERROR(IF(AN858="","",IF(AN858&lt;=0.2,"Leve",IF(AN858&lt;=0.4,"Menor",IF(AN858&lt;=0.6,"Moderado",IF(AN858&lt;=0.8,"Mayor","Catastrófico"))))),"")</f>
        <v/>
      </c>
      <c r="AN858" s="544" t="str">
        <f t="shared" ref="AN858" si="1168">IFERROR(LOOKUP(MAX(AL858:AL864)+1,(AL858:AL864)),"")</f>
        <v/>
      </c>
      <c r="AO858" s="541" t="str">
        <f t="shared" ref="AO858" si="1169">IFERROR(IF(OR(AND(AJ858="Muy Baja",AM858="Leve"),AND(AJ858="Muy Baja",AM858="Menor"),AND(AJ858="Baja",AM858="Leve")),"Bajo",IF(OR(AND(AJ858="Muy baja",AM858="Moderado"),AND(AJ858="Baja",AM858="Menor"),AND(AJ858="Baja",AM858="Moderado"),AND(AJ858="Media",AM858="Leve"),AND(AJ858="Media",AM858="Menor"),AND(AJ858="Media",AM858="Moderado"),AND(AJ858="Alta",AM858="Leve"),AND(AJ858="Alta",AM858="Menor")),"Moderado",IF(OR(AND(AJ858="Muy Baja",AM858="Mayor"),AND(AJ858="Baja",AM858="Mayor"),AND(AJ858="Media",AM858="Mayor"),AND(AJ858="Alta",AM858="Moderado"),AND(AJ858="Alta",AM858="Mayor"),AND(AJ858="Muy Alta",AM858="Leve"),AND(AJ858="Muy Alta",AM858="Menor"),AND(AJ858="Muy Alta",AM858="Moderado"),AND(AJ858="Muy Alta",AM858="Mayor")),"Alto",IF(OR(AND(AJ858="Muy Baja",AM858="Catastrófico"),AND(AJ858="Baja",AM858="Catastrófico"),AND(AJ858="Media",AM858="Catastrófico"),AND(AJ858="Alta",AM858="Catastrófico"),AND(AJ858="Muy Alta",AM858="Catastrófico")),"Extremo","")))),"")</f>
        <v/>
      </c>
      <c r="AP858" s="367"/>
      <c r="AQ858" s="217" t="s">
        <v>105</v>
      </c>
      <c r="AR858" s="119"/>
      <c r="AS858" s="135"/>
      <c r="AT858" s="218"/>
      <c r="AU858" s="219"/>
      <c r="AV858" s="370"/>
      <c r="AW858" s="216" t="s">
        <v>91</v>
      </c>
      <c r="AX858" s="128"/>
      <c r="AY858" s="129"/>
      <c r="AZ858" s="130"/>
      <c r="BA858" s="217" t="s">
        <v>105</v>
      </c>
      <c r="BB858" s="128"/>
      <c r="BC858" s="128"/>
      <c r="BD858" s="128"/>
      <c r="BE858" s="373"/>
      <c r="BF858" s="374"/>
      <c r="BG858" s="374"/>
      <c r="BH858" s="131"/>
      <c r="BI858" s="90"/>
      <c r="BJ858" s="90"/>
      <c r="BK858" s="90"/>
      <c r="BL858" s="90"/>
      <c r="BM858" s="90"/>
      <c r="BN858" s="90"/>
      <c r="BO858" s="90"/>
      <c r="BP858" s="90"/>
      <c r="BQ858" s="90"/>
      <c r="BR858" s="90"/>
      <c r="BS858" s="90"/>
      <c r="BT858" s="90"/>
      <c r="BU858" s="90"/>
      <c r="BV858" s="90"/>
      <c r="BW858" s="90"/>
      <c r="BX858" s="90"/>
      <c r="BY858" s="90"/>
      <c r="BZ858" s="90"/>
      <c r="CA858" s="90"/>
      <c r="CB858" s="90"/>
      <c r="CC858" s="90"/>
      <c r="CD858" s="90"/>
      <c r="CE858" s="90"/>
      <c r="CF858" s="90"/>
      <c r="CG858" s="90"/>
      <c r="CH858" s="90"/>
      <c r="CI858" s="90"/>
      <c r="CJ858" s="90"/>
      <c r="CK858" s="90"/>
      <c r="CL858" s="90"/>
      <c r="CM858" s="90"/>
      <c r="CN858" s="90"/>
      <c r="CO858" s="90"/>
      <c r="CP858" s="90"/>
      <c r="CQ858" s="90"/>
      <c r="CR858" s="90"/>
      <c r="CS858" s="90"/>
      <c r="CT858" s="90"/>
      <c r="CU858" s="90"/>
      <c r="CV858" s="90"/>
      <c r="CW858" s="90"/>
      <c r="CX858" s="90"/>
      <c r="CY858" s="90"/>
      <c r="CZ858" s="90"/>
      <c r="DA858" s="90"/>
      <c r="DB858" s="90"/>
      <c r="DC858" s="90"/>
      <c r="DD858" s="90"/>
      <c r="DE858" s="90"/>
      <c r="DF858" s="90"/>
      <c r="DG858" s="90"/>
      <c r="DH858" s="90"/>
      <c r="DI858" s="90"/>
      <c r="DJ858" s="90"/>
      <c r="DK858" s="90"/>
      <c r="DL858" s="90"/>
      <c r="DM858" s="90"/>
      <c r="DN858" s="90"/>
      <c r="DO858" s="90"/>
      <c r="DP858" s="90"/>
      <c r="DQ858" s="90"/>
      <c r="DR858" s="90"/>
      <c r="DS858" s="90"/>
      <c r="DT858" s="90"/>
      <c r="DU858" s="90"/>
      <c r="DV858" s="90"/>
      <c r="DW858" s="90"/>
      <c r="DX858" s="90"/>
      <c r="DY858" s="90"/>
      <c r="DZ858" s="90"/>
      <c r="EA858" s="90"/>
      <c r="EB858" s="90"/>
      <c r="EC858" s="90"/>
      <c r="ED858" s="90"/>
      <c r="EE858" s="90"/>
      <c r="EF858" s="90"/>
      <c r="EG858" s="90"/>
      <c r="EH858" s="90"/>
      <c r="EI858" s="90"/>
      <c r="EJ858" s="90"/>
      <c r="EK858" s="90"/>
      <c r="EL858" s="90"/>
      <c r="EM858" s="90"/>
      <c r="EN858" s="90"/>
      <c r="EO858" s="90"/>
      <c r="EP858" s="90"/>
      <c r="EQ858" s="90"/>
      <c r="ER858" s="90"/>
      <c r="ES858" s="90"/>
      <c r="ET858" s="90"/>
      <c r="EU858" s="90"/>
      <c r="EV858" s="90"/>
      <c r="EW858" s="90"/>
      <c r="EX858" s="90"/>
      <c r="EY858" s="90"/>
      <c r="EZ858" s="90"/>
      <c r="FA858" s="90"/>
      <c r="FB858" s="90"/>
      <c r="FC858" s="90"/>
      <c r="FD858" s="90"/>
      <c r="FE858" s="90"/>
      <c r="FF858" s="90"/>
      <c r="FG858" s="90"/>
      <c r="FH858" s="90"/>
      <c r="FI858" s="90"/>
      <c r="FJ858" s="90"/>
      <c r="FK858" s="90"/>
      <c r="FL858" s="90"/>
      <c r="FM858" s="90"/>
      <c r="FN858" s="90"/>
      <c r="FO858" s="90"/>
      <c r="FP858" s="90"/>
      <c r="FQ858" s="90"/>
      <c r="FR858" s="90"/>
      <c r="FS858" s="90"/>
      <c r="FT858" s="90"/>
      <c r="FU858" s="90"/>
      <c r="FV858" s="90"/>
      <c r="FW858" s="90"/>
      <c r="FX858" s="90"/>
      <c r="FY858" s="90"/>
      <c r="FZ858" s="90"/>
      <c r="GA858" s="90"/>
      <c r="GB858" s="90"/>
      <c r="GC858" s="90"/>
      <c r="GD858" s="90"/>
      <c r="GE858" s="90"/>
      <c r="GF858" s="90"/>
      <c r="GG858" s="90"/>
      <c r="GH858" s="90"/>
      <c r="GI858" s="90"/>
      <c r="GJ858" s="90"/>
      <c r="GK858" s="90"/>
      <c r="GL858" s="90"/>
      <c r="GM858" s="90"/>
      <c r="GN858" s="90"/>
      <c r="GO858" s="90"/>
      <c r="GP858" s="90"/>
      <c r="GQ858" s="90"/>
      <c r="GR858" s="90"/>
      <c r="GS858" s="90"/>
      <c r="GT858" s="90"/>
      <c r="GU858" s="90"/>
      <c r="GV858" s="90"/>
      <c r="GW858" s="90"/>
      <c r="GX858" s="90"/>
      <c r="GY858" s="90"/>
      <c r="GZ858" s="90"/>
      <c r="HA858" s="90"/>
      <c r="HB858" s="90"/>
      <c r="HC858" s="90"/>
      <c r="HD858" s="90"/>
      <c r="HE858" s="90"/>
      <c r="HF858" s="90"/>
      <c r="HG858" s="90"/>
      <c r="HH858" s="90"/>
      <c r="HI858" s="90"/>
      <c r="HJ858" s="90"/>
      <c r="HK858" s="90"/>
      <c r="HL858" s="90"/>
      <c r="HM858" s="90"/>
      <c r="HN858" s="90"/>
      <c r="HO858" s="90"/>
      <c r="HP858" s="90"/>
      <c r="HQ858" s="90"/>
      <c r="HR858" s="90"/>
      <c r="HS858" s="90"/>
      <c r="HT858" s="90"/>
      <c r="HU858" s="90"/>
      <c r="HV858" s="90"/>
      <c r="HW858" s="90"/>
      <c r="HX858" s="90"/>
      <c r="HY858" s="90"/>
      <c r="HZ858" s="90"/>
      <c r="IA858" s="90"/>
      <c r="IB858" s="90"/>
      <c r="IC858" s="90"/>
      <c r="ID858" s="90"/>
      <c r="IE858" s="90"/>
      <c r="IF858" s="90"/>
      <c r="IG858" s="90"/>
      <c r="IH858" s="90"/>
      <c r="II858" s="90"/>
      <c r="IJ858" s="90"/>
      <c r="IK858" s="90"/>
      <c r="IL858" s="90"/>
      <c r="IM858" s="90"/>
      <c r="IN858" s="90"/>
      <c r="IO858" s="90"/>
      <c r="IP858" s="90"/>
      <c r="IQ858" s="90"/>
      <c r="IR858" s="90"/>
      <c r="IS858" s="90"/>
      <c r="IT858" s="90"/>
      <c r="IU858" s="90"/>
      <c r="IV858" s="90"/>
      <c r="IW858" s="90"/>
      <c r="IX858" s="90"/>
      <c r="IY858" s="90"/>
      <c r="IZ858" s="90"/>
      <c r="JA858" s="90"/>
      <c r="JB858" s="90"/>
      <c r="JC858" s="90"/>
      <c r="JD858" s="90"/>
      <c r="JE858" s="90"/>
      <c r="JF858" s="90"/>
      <c r="JG858" s="90"/>
      <c r="JH858" s="90"/>
      <c r="JI858" s="90"/>
      <c r="JJ858" s="90"/>
      <c r="JK858" s="90"/>
      <c r="JL858" s="90"/>
      <c r="JM858" s="90"/>
      <c r="JN858" s="90"/>
      <c r="JO858" s="90"/>
      <c r="JP858" s="90"/>
      <c r="JQ858" s="90"/>
      <c r="JR858" s="90"/>
      <c r="JS858" s="90"/>
      <c r="JT858" s="90"/>
      <c r="JU858" s="90"/>
      <c r="JV858" s="90"/>
      <c r="JW858" s="90"/>
      <c r="JX858" s="90"/>
      <c r="JY858" s="90"/>
      <c r="JZ858" s="90"/>
      <c r="KA858" s="90"/>
      <c r="KB858" s="90"/>
      <c r="KC858" s="90"/>
      <c r="KD858" s="90"/>
      <c r="KE858" s="90"/>
      <c r="KF858" s="90"/>
      <c r="KG858" s="90"/>
      <c r="KH858" s="90"/>
      <c r="KI858" s="90"/>
      <c r="KJ858" s="90"/>
      <c r="KK858" s="90"/>
      <c r="KL858" s="90"/>
      <c r="KM858" s="90"/>
      <c r="KN858" s="90"/>
      <c r="KO858" s="90"/>
      <c r="KP858" s="90"/>
      <c r="KQ858" s="90"/>
      <c r="KR858" s="90"/>
      <c r="KS858" s="90"/>
      <c r="KT858" s="90"/>
      <c r="KU858" s="90"/>
      <c r="KV858" s="90"/>
      <c r="KW858" s="90"/>
      <c r="KX858" s="90"/>
      <c r="KY858" s="90"/>
      <c r="KZ858" s="90"/>
      <c r="LA858" s="90"/>
      <c r="LB858" s="90"/>
      <c r="LC858" s="90"/>
      <c r="LD858" s="90"/>
      <c r="LE858" s="90"/>
      <c r="LF858" s="90"/>
      <c r="LG858" s="90"/>
      <c r="LH858" s="90"/>
      <c r="LI858" s="90"/>
      <c r="LJ858" s="90"/>
      <c r="LK858" s="90"/>
      <c r="LL858" s="90"/>
      <c r="LM858" s="90"/>
      <c r="LN858" s="90"/>
      <c r="LO858" s="90"/>
      <c r="LP858" s="90"/>
      <c r="LQ858" s="90"/>
      <c r="LR858" s="90"/>
      <c r="LS858" s="90"/>
      <c r="LT858" s="90"/>
      <c r="LU858" s="90"/>
      <c r="LV858" s="90"/>
      <c r="LW858" s="90"/>
      <c r="LX858" s="90"/>
      <c r="LY858" s="90"/>
      <c r="LZ858" s="90"/>
      <c r="MA858" s="90"/>
      <c r="MB858" s="90"/>
      <c r="MC858" s="90"/>
      <c r="MD858" s="90"/>
      <c r="ME858" s="90"/>
      <c r="MF858" s="90"/>
      <c r="MG858" s="90"/>
      <c r="MH858" s="90"/>
      <c r="MI858" s="90"/>
      <c r="MJ858" s="90"/>
      <c r="MK858" s="90"/>
      <c r="ML858" s="90"/>
      <c r="MM858" s="90"/>
      <c r="MN858" s="90"/>
      <c r="MO858" s="90"/>
      <c r="MP858" s="90"/>
      <c r="MQ858" s="90"/>
      <c r="MR858" s="90"/>
      <c r="MS858" s="90"/>
      <c r="MT858" s="90"/>
      <c r="MU858" s="90"/>
      <c r="MV858" s="90"/>
      <c r="MW858" s="90"/>
      <c r="MX858" s="90"/>
      <c r="MY858" s="90"/>
      <c r="MZ858" s="90"/>
      <c r="NA858" s="90"/>
      <c r="NB858" s="90"/>
      <c r="NC858" s="90"/>
      <c r="ND858" s="90"/>
      <c r="NE858" s="90"/>
      <c r="NF858" s="90"/>
      <c r="NG858" s="90"/>
      <c r="NH858" s="90"/>
      <c r="NI858" s="90"/>
      <c r="NJ858" s="90"/>
      <c r="NK858" s="90"/>
      <c r="NL858" s="90"/>
      <c r="NM858" s="90"/>
      <c r="NN858" s="90"/>
      <c r="NO858" s="90"/>
      <c r="NP858" s="90"/>
      <c r="NQ858" s="90"/>
      <c r="NR858" s="90"/>
      <c r="NS858" s="90"/>
      <c r="NT858" s="90"/>
      <c r="NU858" s="90"/>
      <c r="NV858" s="90"/>
      <c r="NW858" s="90"/>
      <c r="NX858" s="90"/>
      <c r="NY858" s="90"/>
      <c r="NZ858" s="90"/>
      <c r="OA858" s="90"/>
      <c r="OB858" s="90"/>
      <c r="OC858" s="90"/>
      <c r="OD858" s="90"/>
      <c r="OE858" s="90"/>
      <c r="OF858" s="90"/>
      <c r="OG858" s="90"/>
      <c r="OH858" s="90"/>
      <c r="OI858" s="90"/>
      <c r="OJ858" s="90"/>
      <c r="OK858" s="90"/>
      <c r="OL858" s="90"/>
      <c r="OM858" s="90"/>
      <c r="ON858" s="90"/>
      <c r="OO858" s="90"/>
      <c r="OP858" s="90"/>
      <c r="OQ858" s="90"/>
      <c r="OR858" s="90"/>
      <c r="OS858" s="90"/>
      <c r="OT858" s="90"/>
      <c r="OU858" s="90"/>
      <c r="OV858" s="90"/>
      <c r="OW858" s="90"/>
      <c r="OX858" s="90"/>
      <c r="OY858" s="90"/>
      <c r="OZ858" s="90"/>
      <c r="PA858" s="90"/>
      <c r="PB858" s="90"/>
      <c r="PC858" s="90"/>
      <c r="PD858" s="90"/>
      <c r="PE858" s="90"/>
      <c r="PF858" s="90"/>
      <c r="PG858" s="90"/>
      <c r="PH858" s="90"/>
      <c r="PI858" s="90"/>
      <c r="PJ858" s="90"/>
      <c r="PK858" s="90"/>
      <c r="PL858" s="90"/>
      <c r="PM858" s="90"/>
      <c r="PN858" s="90"/>
      <c r="PO858" s="90"/>
      <c r="PP858" s="90"/>
      <c r="PQ858" s="90"/>
      <c r="PR858" s="90"/>
      <c r="PS858" s="90"/>
      <c r="PT858" s="90"/>
      <c r="PU858" s="90"/>
      <c r="PV858" s="90"/>
      <c r="PW858" s="90"/>
      <c r="PX858" s="90"/>
      <c r="PY858" s="90"/>
      <c r="PZ858" s="90"/>
      <c r="QA858" s="90"/>
      <c r="QB858" s="90"/>
      <c r="QC858" s="90"/>
      <c r="QD858" s="90"/>
      <c r="QE858" s="90"/>
      <c r="QF858" s="90"/>
      <c r="QG858" s="90"/>
      <c r="QH858" s="90"/>
      <c r="QI858" s="90"/>
      <c r="QJ858" s="90"/>
      <c r="QK858" s="90"/>
      <c r="QL858" s="90"/>
      <c r="QM858" s="90"/>
      <c r="QN858" s="90"/>
      <c r="QO858" s="90"/>
      <c r="QP858" s="90"/>
      <c r="QQ858" s="90"/>
      <c r="QR858" s="90"/>
      <c r="QS858" s="90"/>
      <c r="QT858" s="90"/>
      <c r="QU858" s="90"/>
      <c r="QV858" s="90"/>
      <c r="QW858" s="90"/>
      <c r="QX858" s="90"/>
      <c r="QY858" s="90"/>
      <c r="QZ858" s="90"/>
      <c r="RA858" s="90"/>
      <c r="RB858" s="90"/>
      <c r="RC858" s="90"/>
      <c r="RD858" s="90"/>
      <c r="RE858" s="90"/>
      <c r="RF858" s="90"/>
      <c r="RG858" s="90"/>
      <c r="RH858" s="90"/>
      <c r="RI858" s="90"/>
      <c r="RJ858" s="90"/>
      <c r="RK858" s="90"/>
      <c r="RL858" s="90"/>
      <c r="RM858" s="90"/>
      <c r="RN858" s="90"/>
      <c r="RO858" s="90"/>
      <c r="RP858" s="90"/>
      <c r="RQ858" s="90"/>
      <c r="RR858" s="90"/>
      <c r="RS858" s="90"/>
      <c r="RT858" s="90"/>
      <c r="RU858" s="90"/>
      <c r="RV858" s="90"/>
      <c r="RW858" s="90"/>
      <c r="RX858" s="90"/>
      <c r="RY858" s="90"/>
      <c r="RZ858" s="90"/>
      <c r="SA858" s="90"/>
      <c r="SB858" s="90"/>
      <c r="SC858" s="90"/>
      <c r="SD858" s="90"/>
      <c r="SE858" s="90"/>
      <c r="SF858" s="90"/>
      <c r="SG858" s="90"/>
      <c r="SH858" s="90"/>
      <c r="SI858" s="90"/>
      <c r="SJ858" s="90"/>
      <c r="SK858" s="90"/>
      <c r="SL858" s="90"/>
      <c r="SM858" s="90"/>
      <c r="SN858" s="90"/>
      <c r="SO858" s="90"/>
      <c r="SP858" s="90"/>
      <c r="SQ858" s="90"/>
      <c r="SR858" s="90"/>
      <c r="SS858" s="90"/>
      <c r="ST858" s="90"/>
      <c r="SU858" s="90"/>
      <c r="SV858" s="90"/>
      <c r="SW858" s="90"/>
      <c r="SX858" s="90"/>
      <c r="SY858" s="90"/>
      <c r="SZ858" s="90"/>
      <c r="TA858" s="90"/>
      <c r="TB858" s="90"/>
      <c r="TC858" s="90"/>
      <c r="TD858" s="90"/>
      <c r="TE858" s="90"/>
      <c r="TF858" s="90"/>
      <c r="TG858" s="90"/>
      <c r="TH858" s="90"/>
      <c r="TI858" s="90"/>
      <c r="TJ858" s="90"/>
      <c r="TK858" s="90"/>
      <c r="TL858" s="90"/>
      <c r="TM858" s="90"/>
      <c r="TN858" s="90"/>
      <c r="TO858" s="90"/>
      <c r="TP858" s="90"/>
      <c r="TQ858" s="90"/>
      <c r="TR858" s="90"/>
      <c r="TS858" s="90"/>
      <c r="TT858" s="90"/>
      <c r="TU858" s="90"/>
      <c r="TV858" s="90"/>
      <c r="TW858" s="90"/>
      <c r="TX858" s="90"/>
      <c r="TY858" s="90"/>
      <c r="TZ858" s="90"/>
      <c r="UA858" s="90"/>
      <c r="UB858" s="90"/>
      <c r="UC858" s="90"/>
      <c r="UD858" s="90"/>
      <c r="UE858" s="90"/>
      <c r="UF858" s="90"/>
      <c r="UG858" s="90"/>
      <c r="UH858" s="90"/>
      <c r="UI858" s="90"/>
      <c r="UJ858" s="90"/>
      <c r="UK858" s="90"/>
      <c r="UL858" s="90"/>
      <c r="UM858" s="90"/>
      <c r="UN858" s="90"/>
      <c r="UO858" s="90"/>
      <c r="UP858" s="90"/>
      <c r="UQ858" s="90"/>
      <c r="UR858" s="90"/>
      <c r="US858" s="90"/>
      <c r="UT858" s="90"/>
      <c r="UU858" s="90"/>
      <c r="UV858" s="90"/>
      <c r="UW858" s="90"/>
      <c r="UX858" s="90"/>
      <c r="UY858" s="90"/>
      <c r="UZ858" s="90"/>
      <c r="VA858" s="90"/>
      <c r="VB858" s="90"/>
      <c r="VC858" s="90"/>
      <c r="VD858" s="90"/>
      <c r="VE858" s="90"/>
      <c r="VF858" s="90"/>
      <c r="VG858" s="90"/>
      <c r="VH858" s="90"/>
      <c r="VI858" s="90"/>
      <c r="VJ858" s="90"/>
      <c r="VK858" s="90"/>
      <c r="VL858" s="90"/>
      <c r="VM858" s="90"/>
      <c r="VN858" s="90"/>
      <c r="VO858" s="90"/>
      <c r="VP858" s="90"/>
      <c r="VQ858" s="90"/>
      <c r="VR858" s="90"/>
      <c r="VS858" s="90"/>
      <c r="VT858" s="90"/>
      <c r="VU858" s="90"/>
      <c r="VV858" s="90"/>
      <c r="VW858" s="90"/>
      <c r="VX858" s="90"/>
      <c r="VY858" s="90"/>
      <c r="VZ858" s="90"/>
      <c r="WA858" s="90"/>
      <c r="WB858" s="90"/>
      <c r="WC858" s="90"/>
      <c r="WD858" s="90"/>
      <c r="WE858" s="90"/>
      <c r="WF858" s="90"/>
      <c r="WG858" s="90"/>
      <c r="WH858" s="90"/>
      <c r="WI858" s="90"/>
      <c r="WJ858" s="90"/>
      <c r="WK858" s="90"/>
      <c r="WL858" s="90"/>
      <c r="WM858" s="90"/>
      <c r="WN858" s="90"/>
      <c r="WO858" s="90"/>
      <c r="WP858" s="90"/>
      <c r="WQ858" s="90"/>
      <c r="WR858" s="90"/>
      <c r="WS858" s="90"/>
      <c r="WT858" s="90"/>
      <c r="WU858" s="90"/>
      <c r="WV858" s="90"/>
      <c r="WW858" s="90"/>
      <c r="WX858" s="90"/>
      <c r="WY858" s="90"/>
      <c r="WZ858" s="90"/>
      <c r="XA858" s="90"/>
      <c r="XB858" s="90"/>
      <c r="XC858" s="90"/>
      <c r="XD858" s="90"/>
      <c r="XE858" s="90"/>
      <c r="XF858" s="90"/>
      <c r="XG858" s="90"/>
      <c r="XH858" s="90"/>
      <c r="XI858" s="90"/>
      <c r="XJ858" s="90"/>
      <c r="XK858" s="90"/>
      <c r="XL858" s="90"/>
      <c r="XM858" s="90"/>
      <c r="XN858" s="90"/>
      <c r="XO858" s="90"/>
      <c r="XP858" s="90"/>
      <c r="XQ858" s="90"/>
      <c r="XR858" s="90"/>
      <c r="XS858" s="90"/>
      <c r="XT858" s="90"/>
      <c r="XU858" s="90"/>
      <c r="XV858" s="90"/>
      <c r="XW858" s="90"/>
      <c r="XX858" s="90"/>
      <c r="XY858" s="90"/>
      <c r="XZ858" s="90"/>
      <c r="YA858" s="90"/>
      <c r="YB858" s="90"/>
      <c r="YC858" s="90"/>
      <c r="YD858" s="90"/>
      <c r="YE858" s="90"/>
      <c r="YF858" s="90"/>
      <c r="YG858" s="90"/>
      <c r="YH858" s="90"/>
      <c r="YI858" s="90"/>
      <c r="YJ858" s="90"/>
      <c r="YK858" s="90"/>
      <c r="YL858" s="90"/>
      <c r="YM858" s="90"/>
      <c r="YN858" s="90"/>
      <c r="YO858" s="90"/>
      <c r="YP858" s="90"/>
      <c r="YQ858" s="90"/>
      <c r="YR858" s="90"/>
      <c r="YS858" s="90"/>
      <c r="YT858" s="90"/>
      <c r="YU858" s="90"/>
      <c r="YV858" s="90"/>
      <c r="YW858" s="90"/>
      <c r="YX858" s="90"/>
      <c r="YY858" s="90"/>
      <c r="YZ858" s="90"/>
      <c r="ZA858" s="90"/>
      <c r="ZB858" s="90"/>
      <c r="ZC858" s="90"/>
      <c r="ZD858" s="90"/>
      <c r="ZE858" s="90"/>
      <c r="ZF858" s="90"/>
      <c r="ZG858" s="90"/>
      <c r="ZH858" s="90"/>
      <c r="ZI858" s="90"/>
      <c r="ZJ858" s="90"/>
      <c r="ZK858" s="90"/>
      <c r="ZL858" s="90"/>
      <c r="ZM858" s="90"/>
      <c r="ZN858" s="90"/>
      <c r="ZO858" s="90"/>
      <c r="ZP858" s="90"/>
      <c r="ZQ858" s="90"/>
      <c r="ZR858" s="90"/>
      <c r="ZS858" s="90"/>
      <c r="ZT858" s="90"/>
      <c r="ZU858" s="90"/>
      <c r="ZV858" s="90"/>
      <c r="ZW858" s="90"/>
      <c r="ZX858" s="90"/>
      <c r="ZY858" s="90"/>
      <c r="ZZ858" s="90"/>
      <c r="AAA858" s="90"/>
      <c r="AAB858" s="90"/>
      <c r="AAC858" s="90"/>
      <c r="AAD858" s="90"/>
      <c r="AAE858" s="90"/>
      <c r="AAF858" s="90"/>
      <c r="AAG858" s="90"/>
      <c r="AAH858" s="90"/>
      <c r="AAI858" s="90"/>
      <c r="AAJ858" s="90"/>
      <c r="AAK858" s="90"/>
      <c r="AAL858" s="90"/>
      <c r="AAM858" s="90"/>
      <c r="AAN858" s="90"/>
      <c r="AAO858" s="90"/>
      <c r="AAP858" s="90"/>
      <c r="AAQ858" s="90"/>
      <c r="AAR858" s="90"/>
      <c r="AAS858" s="90"/>
      <c r="AAT858" s="90"/>
      <c r="AAU858" s="90"/>
      <c r="AAV858" s="90"/>
      <c r="AAW858" s="90"/>
      <c r="AAX858" s="90"/>
      <c r="AAY858" s="90"/>
      <c r="AAZ858" s="90"/>
      <c r="ABA858" s="90"/>
      <c r="ABB858" s="90"/>
      <c r="ABC858" s="90"/>
      <c r="ABD858" s="90"/>
      <c r="ABE858" s="90"/>
      <c r="ABF858" s="90"/>
      <c r="ABG858" s="90"/>
      <c r="ABH858" s="90"/>
      <c r="ABI858" s="90"/>
      <c r="ABJ858" s="90"/>
      <c r="ABK858" s="90"/>
      <c r="ABL858" s="90"/>
      <c r="ABM858" s="90"/>
      <c r="ABN858" s="90"/>
      <c r="ABO858" s="90"/>
      <c r="ABP858" s="90"/>
      <c r="ABQ858" s="90"/>
      <c r="ABR858" s="90"/>
      <c r="ABS858" s="90"/>
      <c r="ABT858" s="90"/>
      <c r="ABU858" s="90"/>
      <c r="ABV858" s="90"/>
      <c r="ABW858" s="90"/>
      <c r="ABX858" s="90"/>
      <c r="ABY858" s="90"/>
      <c r="ABZ858" s="90"/>
      <c r="ACA858" s="90"/>
      <c r="ACB858" s="90"/>
      <c r="ACC858" s="90"/>
      <c r="ACD858" s="90"/>
      <c r="ACE858" s="90"/>
      <c r="ACF858" s="90"/>
      <c r="ACG858" s="90"/>
      <c r="ACH858" s="90"/>
      <c r="ACI858" s="90"/>
      <c r="ACJ858" s="90"/>
      <c r="ACK858" s="90"/>
      <c r="ACL858" s="90"/>
      <c r="ACM858" s="90"/>
      <c r="ACN858" s="90"/>
      <c r="ACO858" s="90"/>
      <c r="ACP858" s="90"/>
      <c r="ACQ858" s="90"/>
      <c r="ACR858" s="90"/>
      <c r="ACS858" s="90"/>
      <c r="ACT858" s="90"/>
      <c r="ACU858" s="90"/>
      <c r="ACV858" s="90"/>
      <c r="ACW858" s="90"/>
      <c r="ACX858" s="90"/>
      <c r="ACY858" s="90"/>
      <c r="ACZ858" s="90"/>
      <c r="ADA858" s="90"/>
      <c r="ADB858" s="90"/>
      <c r="ADC858" s="90"/>
      <c r="ADD858" s="90"/>
      <c r="ADE858" s="90"/>
      <c r="ADF858" s="90"/>
      <c r="ADG858" s="90"/>
      <c r="ADH858" s="90"/>
      <c r="ADI858" s="90"/>
      <c r="ADJ858" s="90"/>
      <c r="ADK858" s="90"/>
      <c r="ADL858" s="90"/>
      <c r="ADM858" s="90"/>
      <c r="ADN858" s="90"/>
      <c r="ADO858" s="90"/>
      <c r="ADP858" s="90"/>
      <c r="ADQ858" s="90"/>
      <c r="ADR858" s="90"/>
      <c r="ADS858" s="90"/>
      <c r="ADT858" s="90"/>
      <c r="ADU858" s="90"/>
      <c r="ADV858" s="90"/>
      <c r="ADW858" s="90"/>
      <c r="ADX858" s="90"/>
      <c r="ADY858" s="90"/>
      <c r="ADZ858" s="90"/>
      <c r="AEA858" s="90"/>
      <c r="AEB858" s="90"/>
      <c r="AEC858" s="90"/>
      <c r="AED858" s="90"/>
      <c r="AEE858" s="90"/>
      <c r="AEF858" s="90"/>
      <c r="AEG858" s="90"/>
      <c r="AEH858" s="90"/>
      <c r="AEI858" s="90"/>
      <c r="AEJ858" s="90"/>
      <c r="AEK858" s="90"/>
      <c r="AEL858" s="90"/>
      <c r="AEM858" s="90"/>
      <c r="AEN858" s="90"/>
      <c r="AEO858" s="90"/>
      <c r="AEP858" s="90"/>
      <c r="AEQ858" s="90"/>
      <c r="AER858" s="90"/>
      <c r="AES858" s="90"/>
      <c r="AET858" s="90"/>
      <c r="AEU858" s="90"/>
      <c r="AEV858" s="90"/>
      <c r="AEW858" s="90"/>
      <c r="AEX858" s="90"/>
      <c r="AEY858" s="90"/>
      <c r="AEZ858" s="90"/>
      <c r="AFA858" s="90"/>
      <c r="AFB858" s="90"/>
      <c r="AFC858" s="90"/>
      <c r="AFD858" s="90"/>
      <c r="AFE858" s="90"/>
      <c r="AFF858" s="90"/>
      <c r="AFG858" s="90"/>
      <c r="AFH858" s="90"/>
      <c r="AFI858" s="90"/>
      <c r="AFJ858" s="90"/>
      <c r="AFK858" s="90"/>
      <c r="AFL858" s="90"/>
      <c r="AFM858" s="90"/>
      <c r="AFN858" s="90"/>
      <c r="AFO858" s="90"/>
      <c r="AFP858" s="90"/>
      <c r="AFQ858" s="90"/>
      <c r="AFR858" s="90"/>
      <c r="AFS858" s="90"/>
      <c r="AFT858" s="90"/>
      <c r="AFU858" s="90"/>
      <c r="AFV858" s="90"/>
      <c r="AFW858" s="90"/>
      <c r="AFX858" s="90"/>
      <c r="AFY858" s="90"/>
      <c r="AFZ858" s="90"/>
      <c r="AGA858" s="90"/>
      <c r="AGB858" s="90"/>
      <c r="AGC858" s="90"/>
      <c r="AGD858" s="90"/>
      <c r="AGE858" s="90"/>
      <c r="AGF858" s="90"/>
      <c r="AGG858" s="90"/>
      <c r="AGH858" s="90"/>
      <c r="AGI858" s="90"/>
      <c r="AGJ858" s="90"/>
      <c r="AGK858" s="90"/>
      <c r="AGL858" s="90"/>
      <c r="AGM858" s="90"/>
      <c r="AGN858" s="90"/>
      <c r="AGO858" s="90"/>
      <c r="AGP858" s="90"/>
      <c r="AGQ858" s="90"/>
      <c r="AGR858" s="90"/>
      <c r="AGS858" s="90"/>
      <c r="AGT858" s="90"/>
      <c r="AGU858" s="90"/>
      <c r="AGV858" s="90"/>
      <c r="AGW858" s="90"/>
      <c r="AGX858" s="90"/>
      <c r="AGY858" s="90"/>
      <c r="AGZ858" s="90"/>
      <c r="AHA858" s="90"/>
      <c r="AHB858" s="90"/>
      <c r="AHC858" s="90"/>
      <c r="AHD858" s="90"/>
      <c r="AHE858" s="90"/>
      <c r="AHF858" s="90"/>
      <c r="AHG858" s="90"/>
      <c r="AHH858" s="90"/>
      <c r="AHI858" s="90"/>
      <c r="AHJ858" s="90"/>
      <c r="AHK858" s="90"/>
      <c r="AHL858" s="90"/>
      <c r="AHM858" s="90"/>
      <c r="AHN858" s="90"/>
      <c r="AHO858" s="90"/>
      <c r="AHP858" s="90"/>
      <c r="AHQ858" s="90"/>
      <c r="AHR858" s="90"/>
      <c r="AHS858" s="90"/>
      <c r="AHT858" s="90"/>
      <c r="AHU858" s="90"/>
      <c r="AHV858" s="90"/>
      <c r="AHW858" s="90"/>
      <c r="AHX858" s="90"/>
      <c r="AHY858" s="90"/>
      <c r="AHZ858" s="90"/>
      <c r="AIA858" s="90"/>
      <c r="AIB858" s="90"/>
      <c r="AIC858" s="90"/>
      <c r="AID858" s="90"/>
      <c r="AIE858" s="90"/>
      <c r="AIF858" s="90"/>
      <c r="AIG858" s="90"/>
      <c r="AIH858" s="90"/>
      <c r="AII858" s="90"/>
      <c r="AIJ858" s="90"/>
      <c r="AIK858" s="90"/>
      <c r="AIL858" s="90"/>
      <c r="AIM858" s="90"/>
      <c r="AIN858" s="90"/>
      <c r="AIO858" s="90"/>
      <c r="AIP858" s="90"/>
      <c r="AIQ858" s="90"/>
      <c r="AIR858" s="90"/>
      <c r="AIS858" s="90"/>
      <c r="AIT858" s="90"/>
      <c r="AIU858" s="90"/>
      <c r="AIV858" s="90"/>
      <c r="AIW858" s="90"/>
      <c r="AIX858" s="90"/>
      <c r="AIY858" s="90"/>
      <c r="AIZ858" s="90"/>
      <c r="AJA858" s="90"/>
      <c r="AJB858" s="90"/>
      <c r="AJC858" s="90"/>
      <c r="AJD858" s="90"/>
      <c r="AJE858" s="90"/>
      <c r="AJF858" s="90"/>
      <c r="AJG858" s="90"/>
      <c r="AJH858" s="90"/>
      <c r="AJI858" s="90"/>
      <c r="AJJ858" s="90"/>
      <c r="AJK858" s="90"/>
      <c r="AJL858" s="90"/>
      <c r="AJM858" s="90"/>
      <c r="AJN858" s="90"/>
      <c r="AJO858" s="90"/>
      <c r="AJP858" s="90"/>
      <c r="AJQ858" s="90"/>
      <c r="AJR858" s="90"/>
      <c r="AJS858" s="90"/>
      <c r="AJT858" s="90"/>
      <c r="AJU858" s="90"/>
      <c r="AJV858" s="90"/>
      <c r="AJW858" s="90"/>
      <c r="AJX858" s="90"/>
      <c r="AJY858" s="90"/>
      <c r="AJZ858" s="90"/>
      <c r="AKA858" s="90"/>
      <c r="AKB858" s="90"/>
      <c r="AKC858" s="90"/>
      <c r="AKD858" s="90"/>
      <c r="AKE858" s="90"/>
      <c r="AKF858" s="90"/>
      <c r="AKG858" s="90"/>
      <c r="AKH858" s="90"/>
      <c r="AKI858" s="90"/>
      <c r="AKJ858" s="90"/>
      <c r="AKK858" s="90"/>
      <c r="AKL858" s="90"/>
      <c r="AKM858" s="90"/>
      <c r="AKN858" s="90"/>
      <c r="AKO858" s="90"/>
      <c r="AKP858" s="90"/>
      <c r="AKQ858" s="90"/>
      <c r="AKR858" s="90"/>
      <c r="AKS858" s="90"/>
      <c r="AKT858" s="90"/>
      <c r="AKU858" s="90"/>
      <c r="AKV858" s="90"/>
      <c r="AKW858" s="90"/>
      <c r="AKX858" s="90"/>
      <c r="AKY858" s="90"/>
      <c r="AKZ858" s="90"/>
      <c r="ALA858" s="90"/>
      <c r="ALB858" s="90"/>
      <c r="ALC858" s="90"/>
      <c r="ALD858" s="90"/>
      <c r="ALE858" s="90"/>
      <c r="ALF858" s="90"/>
      <c r="ALG858" s="90"/>
      <c r="ALH858" s="90"/>
      <c r="ALI858" s="90"/>
      <c r="ALJ858" s="90"/>
      <c r="ALK858" s="90"/>
      <c r="ALL858" s="90"/>
      <c r="ALM858" s="90"/>
      <c r="ALN858" s="90"/>
      <c r="ALO858" s="90"/>
      <c r="ALP858" s="90"/>
      <c r="ALQ858" s="90"/>
      <c r="ALR858" s="90"/>
      <c r="ALS858" s="90"/>
      <c r="ALT858" s="90"/>
      <c r="ALU858" s="90"/>
      <c r="ALV858" s="90"/>
      <c r="ALW858" s="90"/>
      <c r="ALX858" s="90"/>
      <c r="ALY858" s="90"/>
      <c r="ALZ858" s="90"/>
      <c r="AMA858" s="90"/>
      <c r="AMB858" s="90"/>
      <c r="AMC858" s="90"/>
      <c r="AMD858" s="90"/>
      <c r="AME858" s="90"/>
      <c r="AMF858" s="90"/>
      <c r="AMG858" s="90"/>
      <c r="AMH858" s="90"/>
    </row>
    <row r="859" spans="1:1022" ht="74.099999999999994" customHeight="1">
      <c r="A859" s="536"/>
      <c r="B859" s="530"/>
      <c r="C859" s="367"/>
      <c r="D859" s="530"/>
      <c r="E859" s="530"/>
      <c r="F859" s="427"/>
      <c r="G859" s="530"/>
      <c r="H859" s="537"/>
      <c r="I859" s="538"/>
      <c r="J859" s="216" t="s">
        <v>735</v>
      </c>
      <c r="K859" s="213"/>
      <c r="L859" s="538"/>
      <c r="M859" s="538"/>
      <c r="N859" s="540"/>
      <c r="O859" s="369"/>
      <c r="P859" s="391"/>
      <c r="Q859" s="385"/>
      <c r="R859" s="393"/>
      <c r="S859" s="394"/>
      <c r="T859" s="385"/>
      <c r="U859" s="386"/>
      <c r="V859" s="216" t="s">
        <v>112</v>
      </c>
      <c r="W859" s="116"/>
      <c r="X859" s="117"/>
      <c r="Y859" s="117"/>
      <c r="Z859" s="116"/>
      <c r="AA859" s="143" t="str">
        <f t="shared" si="1118"/>
        <v/>
      </c>
      <c r="AB859" s="121"/>
      <c r="AC859" s="121"/>
      <c r="AD859" s="122" t="str">
        <f t="shared" si="1111"/>
        <v/>
      </c>
      <c r="AE859" s="121"/>
      <c r="AF859" s="121"/>
      <c r="AG859" s="121"/>
      <c r="AH859" s="123" t="str">
        <f>IFERROR(IF(AND(AA858="Probabilidad",AA859="Probabilidad"),(AI858-(+AI858*AD859)),IF(AND(AA859="Probabilidad",AA858="Impacto"),(AI858-(+AI858*AD859)),IF(AA859="Impacto",AI858,""))),"")</f>
        <v/>
      </c>
      <c r="AI859" s="122" t="str">
        <f t="shared" si="1112"/>
        <v/>
      </c>
      <c r="AJ859" s="387"/>
      <c r="AK859" s="542"/>
      <c r="AL859" s="214" t="str">
        <f t="shared" ref="AL859:AL922" si="1170">IFERROR(IF(AND(AA858="Impacto",AA859="Impacto"),(AL858-(+AL858*AD859)),IF(AND(AA859="Impacto",AA858="Probabilidad"),(AL858-(+AL858*AD859)),IF(AA859="Probabilidad",AL858,""))),"")</f>
        <v/>
      </c>
      <c r="AM859" s="543"/>
      <c r="AN859" s="544"/>
      <c r="AO859" s="541"/>
      <c r="AP859" s="367"/>
      <c r="AQ859" s="217" t="s">
        <v>118</v>
      </c>
      <c r="AR859" s="119"/>
      <c r="AS859" s="135"/>
      <c r="AT859" s="218"/>
      <c r="AU859" s="219"/>
      <c r="AV859" s="371"/>
      <c r="AW859" s="216" t="s">
        <v>112</v>
      </c>
      <c r="AX859" s="128"/>
      <c r="AY859" s="129"/>
      <c r="AZ859" s="130"/>
      <c r="BA859" s="217" t="s">
        <v>118</v>
      </c>
      <c r="BB859" s="128"/>
      <c r="BC859" s="128"/>
      <c r="BD859" s="128"/>
      <c r="BE859" s="373"/>
      <c r="BF859" s="374"/>
      <c r="BG859" s="374"/>
      <c r="BH859" s="131"/>
    </row>
    <row r="860" spans="1:1022" ht="45" customHeight="1">
      <c r="A860" s="536"/>
      <c r="B860" s="530"/>
      <c r="C860" s="367"/>
      <c r="D860" s="530"/>
      <c r="E860" s="530"/>
      <c r="F860" s="427"/>
      <c r="G860" s="530"/>
      <c r="H860" s="537"/>
      <c r="I860" s="538"/>
      <c r="J860" s="216" t="s">
        <v>741</v>
      </c>
      <c r="K860" s="213"/>
      <c r="L860" s="538"/>
      <c r="M860" s="538"/>
      <c r="N860" s="540"/>
      <c r="O860" s="369"/>
      <c r="P860" s="391"/>
      <c r="Q860" s="385"/>
      <c r="R860" s="393"/>
      <c r="S860" s="394"/>
      <c r="T860" s="385"/>
      <c r="U860" s="386"/>
      <c r="V860" s="216" t="s">
        <v>124</v>
      </c>
      <c r="W860" s="116"/>
      <c r="X860" s="117"/>
      <c r="Y860" s="117"/>
      <c r="Z860" s="116"/>
      <c r="AA860" s="143" t="str">
        <f t="shared" si="1118"/>
        <v/>
      </c>
      <c r="AB860" s="121"/>
      <c r="AC860" s="121"/>
      <c r="AD860" s="122" t="str">
        <f t="shared" si="1111"/>
        <v/>
      </c>
      <c r="AE860" s="121"/>
      <c r="AF860" s="121"/>
      <c r="AG860" s="121"/>
      <c r="AH860" s="123" t="str">
        <f t="shared" ref="AH860:AH864" si="1171">IFERROR(IF(AND(AA859="Probabilidad",AA860="Probabilidad"),(AI859-(+AI859*AD860)),IF(AND(AA860="Probabilidad",AA859="Impacto"),(AI859-(+AI859*AD860)),IF(AA860="Impacto",AI859,""))),"")</f>
        <v/>
      </c>
      <c r="AI860" s="122" t="str">
        <f t="shared" si="1112"/>
        <v/>
      </c>
      <c r="AJ860" s="387"/>
      <c r="AK860" s="542"/>
      <c r="AL860" s="214" t="str">
        <f t="shared" si="1170"/>
        <v/>
      </c>
      <c r="AM860" s="543"/>
      <c r="AN860" s="544"/>
      <c r="AO860" s="541"/>
      <c r="AP860" s="367"/>
      <c r="AQ860" s="217" t="s">
        <v>128</v>
      </c>
      <c r="AR860" s="119"/>
      <c r="AS860" s="135"/>
      <c r="AT860" s="218"/>
      <c r="AU860" s="219"/>
      <c r="AV860" s="371"/>
      <c r="AW860" s="216" t="s">
        <v>124</v>
      </c>
      <c r="AX860" s="128"/>
      <c r="AY860" s="129"/>
      <c r="AZ860" s="130"/>
      <c r="BA860" s="217" t="s">
        <v>128</v>
      </c>
      <c r="BB860" s="128"/>
      <c r="BC860" s="128"/>
      <c r="BD860" s="128"/>
      <c r="BE860" s="373"/>
      <c r="BF860" s="374"/>
      <c r="BG860" s="374"/>
      <c r="BH860" s="131"/>
    </row>
    <row r="861" spans="1:1022" ht="30" customHeight="1">
      <c r="A861" s="536"/>
      <c r="B861" s="530"/>
      <c r="C861" s="367"/>
      <c r="D861" s="530"/>
      <c r="E861" s="530"/>
      <c r="F861" s="427"/>
      <c r="G861" s="530"/>
      <c r="H861" s="537"/>
      <c r="I861" s="538"/>
      <c r="J861" s="216" t="s">
        <v>749</v>
      </c>
      <c r="K861" s="213"/>
      <c r="L861" s="538"/>
      <c r="M861" s="538"/>
      <c r="N861" s="540"/>
      <c r="O861" s="369"/>
      <c r="P861" s="391"/>
      <c r="Q861" s="385"/>
      <c r="R861" s="393"/>
      <c r="S861" s="394"/>
      <c r="T861" s="385"/>
      <c r="U861" s="386"/>
      <c r="V861" s="216" t="s">
        <v>131</v>
      </c>
      <c r="W861" s="116"/>
      <c r="X861" s="117"/>
      <c r="Y861" s="117"/>
      <c r="Z861" s="116"/>
      <c r="AA861" s="143" t="str">
        <f t="shared" si="1118"/>
        <v/>
      </c>
      <c r="AB861" s="121"/>
      <c r="AC861" s="121"/>
      <c r="AD861" s="122" t="str">
        <f t="shared" si="1111"/>
        <v/>
      </c>
      <c r="AE861" s="121"/>
      <c r="AF861" s="121"/>
      <c r="AG861" s="121"/>
      <c r="AH861" s="123" t="str">
        <f t="shared" si="1171"/>
        <v/>
      </c>
      <c r="AI861" s="122" t="str">
        <f t="shared" si="1112"/>
        <v/>
      </c>
      <c r="AJ861" s="387"/>
      <c r="AK861" s="542"/>
      <c r="AL861" s="214" t="str">
        <f t="shared" si="1170"/>
        <v/>
      </c>
      <c r="AM861" s="543"/>
      <c r="AN861" s="544"/>
      <c r="AO861" s="541"/>
      <c r="AP861" s="367"/>
      <c r="AQ861" s="217" t="s">
        <v>136</v>
      </c>
      <c r="AR861" s="119"/>
      <c r="AS861" s="135"/>
      <c r="AT861" s="218"/>
      <c r="AU861" s="219"/>
      <c r="AV861" s="371"/>
      <c r="AW861" s="216" t="s">
        <v>131</v>
      </c>
      <c r="AX861" s="128"/>
      <c r="AY861" s="129"/>
      <c r="AZ861" s="130"/>
      <c r="BA861" s="217" t="s">
        <v>136</v>
      </c>
      <c r="BB861" s="128"/>
      <c r="BC861" s="128"/>
      <c r="BD861" s="128"/>
      <c r="BE861" s="373"/>
      <c r="BF861" s="374"/>
      <c r="BG861" s="374"/>
      <c r="BH861" s="131"/>
    </row>
    <row r="862" spans="1:1022" ht="18.95" customHeight="1">
      <c r="A862" s="536"/>
      <c r="B862" s="530"/>
      <c r="C862" s="367"/>
      <c r="D862" s="530"/>
      <c r="E862" s="530"/>
      <c r="F862" s="427"/>
      <c r="G862" s="530"/>
      <c r="H862" s="537"/>
      <c r="I862" s="538"/>
      <c r="J862" s="216" t="s">
        <v>756</v>
      </c>
      <c r="K862" s="213"/>
      <c r="L862" s="538"/>
      <c r="M862" s="538"/>
      <c r="N862" s="540"/>
      <c r="O862" s="369"/>
      <c r="P862" s="391"/>
      <c r="Q862" s="385"/>
      <c r="R862" s="393"/>
      <c r="S862" s="394"/>
      <c r="T862" s="385"/>
      <c r="U862" s="386"/>
      <c r="V862" s="216" t="s">
        <v>139</v>
      </c>
      <c r="W862" s="116"/>
      <c r="X862" s="117"/>
      <c r="Y862" s="117"/>
      <c r="Z862" s="116"/>
      <c r="AA862" s="143" t="str">
        <f t="shared" si="1118"/>
        <v/>
      </c>
      <c r="AB862" s="121"/>
      <c r="AC862" s="121"/>
      <c r="AD862" s="122" t="str">
        <f t="shared" si="1111"/>
        <v/>
      </c>
      <c r="AE862" s="121"/>
      <c r="AF862" s="121"/>
      <c r="AG862" s="121"/>
      <c r="AH862" s="123" t="str">
        <f t="shared" si="1171"/>
        <v/>
      </c>
      <c r="AI862" s="122" t="str">
        <f t="shared" si="1112"/>
        <v/>
      </c>
      <c r="AJ862" s="387"/>
      <c r="AK862" s="542"/>
      <c r="AL862" s="214" t="str">
        <f t="shared" si="1170"/>
        <v/>
      </c>
      <c r="AM862" s="543"/>
      <c r="AN862" s="544"/>
      <c r="AO862" s="541"/>
      <c r="AP862" s="367"/>
      <c r="AQ862" s="217" t="s">
        <v>145</v>
      </c>
      <c r="AR862" s="119"/>
      <c r="AS862" s="135"/>
      <c r="AT862" s="218"/>
      <c r="AU862" s="219"/>
      <c r="AV862" s="371"/>
      <c r="AW862" s="216" t="s">
        <v>139</v>
      </c>
      <c r="AX862" s="220"/>
      <c r="AY862" s="221"/>
      <c r="AZ862" s="222"/>
      <c r="BA862" s="217" t="s">
        <v>145</v>
      </c>
      <c r="BB862" s="128"/>
      <c r="BC862" s="128"/>
      <c r="BD862" s="128"/>
      <c r="BE862" s="373"/>
      <c r="BF862" s="374"/>
      <c r="BG862" s="374"/>
      <c r="BH862" s="131"/>
    </row>
    <row r="863" spans="1:1022" ht="18.95" customHeight="1">
      <c r="A863" s="536"/>
      <c r="B863" s="530"/>
      <c r="C863" s="367"/>
      <c r="D863" s="530"/>
      <c r="E863" s="530"/>
      <c r="F863" s="427"/>
      <c r="G863" s="530"/>
      <c r="H863" s="537"/>
      <c r="I863" s="538"/>
      <c r="J863" s="216" t="s">
        <v>757</v>
      </c>
      <c r="K863" s="213"/>
      <c r="L863" s="538"/>
      <c r="M863" s="538"/>
      <c r="N863" s="540"/>
      <c r="O863" s="369"/>
      <c r="P863" s="391"/>
      <c r="Q863" s="385"/>
      <c r="R863" s="393"/>
      <c r="S863" s="394"/>
      <c r="T863" s="385"/>
      <c r="U863" s="386"/>
      <c r="V863" s="216" t="s">
        <v>150</v>
      </c>
      <c r="W863" s="116"/>
      <c r="X863" s="117"/>
      <c r="Y863" s="117"/>
      <c r="Z863" s="116"/>
      <c r="AA863" s="143" t="str">
        <f t="shared" si="1118"/>
        <v/>
      </c>
      <c r="AB863" s="121"/>
      <c r="AC863" s="121"/>
      <c r="AD863" s="122" t="str">
        <f t="shared" si="1111"/>
        <v/>
      </c>
      <c r="AE863" s="121"/>
      <c r="AF863" s="121"/>
      <c r="AG863" s="121"/>
      <c r="AH863" s="123" t="str">
        <f t="shared" si="1171"/>
        <v/>
      </c>
      <c r="AI863" s="122" t="str">
        <f t="shared" si="1112"/>
        <v/>
      </c>
      <c r="AJ863" s="387"/>
      <c r="AK863" s="542"/>
      <c r="AL863" s="214" t="str">
        <f t="shared" si="1170"/>
        <v/>
      </c>
      <c r="AM863" s="543"/>
      <c r="AN863" s="544"/>
      <c r="AO863" s="541"/>
      <c r="AP863" s="367"/>
      <c r="AQ863" s="217" t="s">
        <v>155</v>
      </c>
      <c r="AR863" s="119"/>
      <c r="AS863" s="135"/>
      <c r="AT863" s="218"/>
      <c r="AU863" s="219"/>
      <c r="AV863" s="371"/>
      <c r="AW863" s="216" t="s">
        <v>150</v>
      </c>
      <c r="AX863" s="220"/>
      <c r="AY863" s="221"/>
      <c r="AZ863" s="222"/>
      <c r="BA863" s="217" t="s">
        <v>155</v>
      </c>
      <c r="BB863" s="128"/>
      <c r="BC863" s="128"/>
      <c r="BD863" s="128"/>
      <c r="BE863" s="373"/>
      <c r="BF863" s="374"/>
      <c r="BG863" s="374"/>
      <c r="BH863" s="131"/>
    </row>
    <row r="864" spans="1:1022" ht="23.1" customHeight="1">
      <c r="A864" s="536"/>
      <c r="B864" s="530"/>
      <c r="C864" s="367"/>
      <c r="D864" s="530"/>
      <c r="E864" s="530"/>
      <c r="F864" s="427"/>
      <c r="G864" s="530"/>
      <c r="H864" s="537"/>
      <c r="I864" s="538"/>
      <c r="J864" s="216" t="s">
        <v>758</v>
      </c>
      <c r="K864" s="213"/>
      <c r="L864" s="538"/>
      <c r="M864" s="538"/>
      <c r="N864" s="540"/>
      <c r="O864" s="369"/>
      <c r="P864" s="392"/>
      <c r="Q864" s="385"/>
      <c r="R864" s="393"/>
      <c r="S864" s="394"/>
      <c r="T864" s="385"/>
      <c r="U864" s="386"/>
      <c r="V864" s="216" t="s">
        <v>161</v>
      </c>
      <c r="W864" s="116"/>
      <c r="X864" s="117"/>
      <c r="Y864" s="117"/>
      <c r="Z864" s="116"/>
      <c r="AA864" s="143" t="str">
        <f t="shared" si="1118"/>
        <v/>
      </c>
      <c r="AB864" s="121"/>
      <c r="AC864" s="121"/>
      <c r="AD864" s="122" t="str">
        <f t="shared" si="1111"/>
        <v/>
      </c>
      <c r="AE864" s="121"/>
      <c r="AF864" s="121"/>
      <c r="AG864" s="121"/>
      <c r="AH864" s="123" t="str">
        <f t="shared" si="1171"/>
        <v/>
      </c>
      <c r="AI864" s="122" t="str">
        <f t="shared" si="1112"/>
        <v/>
      </c>
      <c r="AJ864" s="387"/>
      <c r="AK864" s="542"/>
      <c r="AL864" s="214" t="str">
        <f t="shared" si="1170"/>
        <v/>
      </c>
      <c r="AM864" s="543"/>
      <c r="AN864" s="544"/>
      <c r="AO864" s="541"/>
      <c r="AP864" s="367"/>
      <c r="AQ864" s="217" t="s">
        <v>162</v>
      </c>
      <c r="AR864" s="119"/>
      <c r="AS864" s="135"/>
      <c r="AT864" s="218"/>
      <c r="AU864" s="219"/>
      <c r="AV864" s="372"/>
      <c r="AW864" s="216" t="s">
        <v>161</v>
      </c>
      <c r="AX864" s="220"/>
      <c r="AY864" s="221"/>
      <c r="AZ864" s="222"/>
      <c r="BA864" s="217" t="s">
        <v>162</v>
      </c>
      <c r="BB864" s="128"/>
      <c r="BC864" s="128"/>
      <c r="BD864" s="128"/>
      <c r="BE864" s="373"/>
      <c r="BF864" s="374"/>
      <c r="BG864" s="374"/>
      <c r="BH864" s="131"/>
    </row>
    <row r="865" spans="1:1022" s="144" customFormat="1" ht="69.95" customHeight="1">
      <c r="A865" s="536"/>
      <c r="B865" s="530"/>
      <c r="C865" s="367"/>
      <c r="D865" s="530"/>
      <c r="E865" s="530"/>
      <c r="F865" s="427"/>
      <c r="G865" s="530"/>
      <c r="H865" s="537" t="str">
        <f>IF(B865="Seguridad_Información","Posibilidad de "&amp;C865&amp;"con "&amp;M865&amp;" "&amp;"por"&amp;" "&amp;I865&amp;" "&amp;"debido a"&amp;" "&amp;L865,"Posibilidad de"&amp;" "&amp;M865&amp;" "&amp;"por"&amp;" "&amp;I865&amp;" debido a"&amp;" "&amp;L865)</f>
        <v xml:space="preserve">Posibilidad de  por  debido a </v>
      </c>
      <c r="I865" s="538"/>
      <c r="J865" s="216" t="s">
        <v>717</v>
      </c>
      <c r="K865" s="213"/>
      <c r="L865" s="538"/>
      <c r="M865" s="538"/>
      <c r="N865" s="540"/>
      <c r="O865" s="369"/>
      <c r="P865" s="390" t="str">
        <f>IF(OR($O865=[3]Tabla_Probabilidad!$D$30,$O865=[3]Tabla_Probabilidad!$D$32,$O865=[3]Tabla_Probabilidad!$J$32),"Muy Baja",IF(OR($O865=[3]Tabla_Probabilidad!$E$30,$O865=[3]Tabla_Probabilidad!$E$32,$O865=[3]Tabla_Probabilidad!$K$32),"Baja",IF(OR($O865=[3]Tabla_Probabilidad!$F$30,$O865=[3]Tabla_Probabilidad!$F$32,$O865=[3]Tabla_Probabilidad!$L$32),"Media",IF(OR($O865=[3]Tabla_Probabilidad!$G$30,$O865=[3]Tabla_Probabilidad!$G$32,$O865=[3]Tabla_Probabilidad!$M$32),"Alta",IF(OR($O865=[3]Tabla_Probabilidad!$H$30,$O865=[3]Tabla_Probabilidad!$H$32,$O865=[3]Tabla_Probabilidad!$N$32),"Muy Alta","")))))</f>
        <v/>
      </c>
      <c r="Q865" s="385" t="str">
        <f t="shared" ref="Q865" si="1172">IF(P865="","",IF(P865="Muy Baja",0.2,IF(P865="Baja",0.4,IF(P865="Media",0.6,IF(P865="Alta",0.8,IF(P865="Muy Alta",1,))))))</f>
        <v/>
      </c>
      <c r="R865" s="393"/>
      <c r="S865" s="394" t="str">
        <f>IF(OR($R865=[3]Tabla_Impacto!$D$24,$R865=[3]Tabla_Impacto!$D$27,$R865=[3]Tabla_Impacto!$J$24,$R865=[3]Tabla_Impacto!$P$26,$R865=[3]Tabla_Impacto!$V$26,$R865=[3]Tabla_Impacto!$AB$26),"Leve",IF(OR($R865=[3]Tabla_Impacto!$E$24,$R865=[3]Tabla_Impacto!$E$27,$R865=[3]Tabla_Impacto!$K$24,$R865=[3]Tabla_Impacto!$Q$26,$R865=[3]Tabla_Impacto!$W$26,$R865=[3]Tabla_Impacto!$AC$26),"Menor",IF(OR($R865=[3]Tabla_Impacto!$F$24,$R865=[3]Tabla_Impacto!$F$27,$R865=[3]Tabla_Impacto!$L$24,$R865=[3]Tabla_Impacto!$R$26,$R865=[3]Tabla_Impacto!$X$26,$R865=[3]Tabla_Impacto!$AD$26),"Moderado",IF(OR($R865=[3]Tabla_Impacto!$G$24,$R865=[3]Tabla_Impacto!$G$27,$R865=[3]Tabla_Impacto!$M$24,$R865=[3]Tabla_Impacto!$S$26,$R865=[3]Tabla_Impacto!$Y$26,$R865=[3]Tabla_Impacto!$AE$26),"Mayor",IF(OR($R865=[3]Tabla_Impacto!$H$24,$R865=[3]Tabla_Impacto!$H$27,$R865=[3]Tabla_Impacto!$N$24,$R865=[3]Tabla_Impacto!$T$26,$R865=[3]Tabla_Impacto!$Z$26,$R865=[3]Tabla_Impacto!$AF$26),"Catastrófico","")))))</f>
        <v/>
      </c>
      <c r="T865" s="385" t="str">
        <f t="shared" ref="T865" si="1173">IF(S865="","",IF(S865="Leve",0.2,IF(S865="Menor",0.4,IF(S865="Moderado",0.6,IF(S865="Mayor",0.8,IF(S865="Catastrófico",1,))))))</f>
        <v/>
      </c>
      <c r="U865" s="403" t="str">
        <f t="shared" ref="U865" si="1174">IF(OR(AND(P865="Muy Baja",S865="Leve"),AND(P865="Muy Baja",S865="Menor"),AND(P865="Baja",S865="Leve")),"Bajo",IF(OR(AND(P865="Muy baja",S865="Moderado"),AND(P865="Baja",S865="Menor"),AND(P865="Baja",S865="Moderado"),AND(P865="Media",S865="Leve"),AND(P865="Media",S865="Menor"),AND(P865="Media",S865="Moderado"),AND(P865="Alta",S865="Leve"),AND(P865="Alta",S865="Menor")),"Moderado",IF(OR(AND(P865="Muy Baja",S865="Mayor"),AND(P865="Baja",S865="Mayor"),AND(P865="Media",S865="Mayor"),AND(P865="Alta",S865="Moderado"),AND(P865="Alta",S865="Mayor"),AND(P865="Muy Alta",S865="Leve"),AND(P865="Muy Alta",S865="Menor"),AND(P865="Muy Alta",S865="Moderado"),AND(P865="Muy Alta",S865="Mayor")),"Alto",IF(OR(AND(P865="Muy Baja",S865="Catastrófico"),AND(P865="Baja",S865="Catastrófico"),AND(P865="Media",S865="Catastrófico"),AND(P865="Alta",S865="Catastrófico"),AND(P865="Muy Alta",S865="Catastrófico")),"Extremo",""))))</f>
        <v/>
      </c>
      <c r="V865" s="216" t="s">
        <v>91</v>
      </c>
      <c r="W865" s="116"/>
      <c r="X865" s="117"/>
      <c r="Y865" s="117"/>
      <c r="Z865" s="116"/>
      <c r="AA865" s="143" t="str">
        <f t="shared" si="1118"/>
        <v/>
      </c>
      <c r="AB865" s="121"/>
      <c r="AC865" s="121"/>
      <c r="AD865" s="122" t="str">
        <f t="shared" si="1111"/>
        <v/>
      </c>
      <c r="AE865" s="121"/>
      <c r="AF865" s="121"/>
      <c r="AG865" s="121"/>
      <c r="AH865" s="123" t="str">
        <f>IFERROR(IF(AA865="Probabilidad",(Q865-(+Q865*AD865)),IF(AA865="Impacto",Q865,"")),"")</f>
        <v/>
      </c>
      <c r="AI865" s="122" t="str">
        <f t="shared" si="1112"/>
        <v/>
      </c>
      <c r="AJ865" s="387" t="str">
        <f t="shared" ref="AJ865" si="1175">IFERROR(IF(AK865="","",IF(AK865&lt;=0.2,"Muy Baja",IF(AK865&lt;=0.4,"Baja",IF(AK865&lt;=0.6,"Media",IF(AK865&lt;=0.8,"Alta","Muy Alta"))))),"")</f>
        <v/>
      </c>
      <c r="AK865" s="542" t="str">
        <f t="shared" ref="AK865" si="1176">IFERROR(LOOKUP(MAX(AI865:AI871)+1,(AI865:AI871)),"")</f>
        <v/>
      </c>
      <c r="AL865" s="214" t="str">
        <f>IFERROR(IF(AA865="Impacto",(T865-(+T865*AD865)),IF(AA865="Probabilidad",T865,"")),"")</f>
        <v/>
      </c>
      <c r="AM865" s="543" t="str">
        <f t="shared" ref="AM865" si="1177">IFERROR(IF(AN865="","",IF(AN865&lt;=0.2,"Leve",IF(AN865&lt;=0.4,"Menor",IF(AN865&lt;=0.6,"Moderado",IF(AN865&lt;=0.8,"Mayor","Catastrófico"))))),"")</f>
        <v/>
      </c>
      <c r="AN865" s="544" t="str">
        <f t="shared" ref="AN865" si="1178">IFERROR(LOOKUP(MAX(AL865:AL871)+1,(AL865:AL871)),"")</f>
        <v/>
      </c>
      <c r="AO865" s="541" t="str">
        <f t="shared" ref="AO865" si="1179">IFERROR(IF(OR(AND(AJ865="Muy Baja",AM865="Leve"),AND(AJ865="Muy Baja",AM865="Menor"),AND(AJ865="Baja",AM865="Leve")),"Bajo",IF(OR(AND(AJ865="Muy baja",AM865="Moderado"),AND(AJ865="Baja",AM865="Menor"),AND(AJ865="Baja",AM865="Moderado"),AND(AJ865="Media",AM865="Leve"),AND(AJ865="Media",AM865="Menor"),AND(AJ865="Media",AM865="Moderado"),AND(AJ865="Alta",AM865="Leve"),AND(AJ865="Alta",AM865="Menor")),"Moderado",IF(OR(AND(AJ865="Muy Baja",AM865="Mayor"),AND(AJ865="Baja",AM865="Mayor"),AND(AJ865="Media",AM865="Mayor"),AND(AJ865="Alta",AM865="Moderado"),AND(AJ865="Alta",AM865="Mayor"),AND(AJ865="Muy Alta",AM865="Leve"),AND(AJ865="Muy Alta",AM865="Menor"),AND(AJ865="Muy Alta",AM865="Moderado"),AND(AJ865="Muy Alta",AM865="Mayor")),"Alto",IF(OR(AND(AJ865="Muy Baja",AM865="Catastrófico"),AND(AJ865="Baja",AM865="Catastrófico"),AND(AJ865="Media",AM865="Catastrófico"),AND(AJ865="Alta",AM865="Catastrófico"),AND(AJ865="Muy Alta",AM865="Catastrófico")),"Extremo","")))),"")</f>
        <v/>
      </c>
      <c r="AP865" s="367"/>
      <c r="AQ865" s="217" t="s">
        <v>105</v>
      </c>
      <c r="AR865" s="119"/>
      <c r="AS865" s="135"/>
      <c r="AT865" s="218"/>
      <c r="AU865" s="219"/>
      <c r="AV865" s="458"/>
      <c r="AW865" s="216" t="s">
        <v>91</v>
      </c>
      <c r="AX865" s="220"/>
      <c r="AY865" s="221"/>
      <c r="AZ865" s="222"/>
      <c r="BA865" s="217" t="s">
        <v>105</v>
      </c>
      <c r="BB865" s="128"/>
      <c r="BC865" s="128"/>
      <c r="BD865" s="128"/>
      <c r="BE865" s="373"/>
      <c r="BF865" s="374"/>
      <c r="BG865" s="374"/>
      <c r="BH865" s="131"/>
      <c r="BI865" s="90"/>
      <c r="BJ865" s="90"/>
      <c r="BK865" s="90"/>
      <c r="BL865" s="90"/>
      <c r="BM865" s="90"/>
      <c r="BN865" s="90"/>
      <c r="BO865" s="90"/>
      <c r="BP865" s="90"/>
      <c r="BQ865" s="90"/>
      <c r="BR865" s="90"/>
      <c r="BS865" s="90"/>
      <c r="BT865" s="90"/>
      <c r="BU865" s="90"/>
      <c r="BV865" s="90"/>
      <c r="BW865" s="90"/>
      <c r="BX865" s="90"/>
      <c r="BY865" s="90"/>
      <c r="BZ865" s="90"/>
      <c r="CA865" s="90"/>
      <c r="CB865" s="90"/>
      <c r="CC865" s="90"/>
      <c r="CD865" s="90"/>
      <c r="CE865" s="90"/>
      <c r="CF865" s="90"/>
      <c r="CG865" s="90"/>
      <c r="CH865" s="90"/>
      <c r="CI865" s="90"/>
      <c r="CJ865" s="90"/>
      <c r="CK865" s="90"/>
      <c r="CL865" s="90"/>
      <c r="CM865" s="90"/>
      <c r="CN865" s="90"/>
      <c r="CO865" s="90"/>
      <c r="CP865" s="90"/>
      <c r="CQ865" s="90"/>
      <c r="CR865" s="90"/>
      <c r="CS865" s="90"/>
      <c r="CT865" s="90"/>
      <c r="CU865" s="90"/>
      <c r="CV865" s="90"/>
      <c r="CW865" s="90"/>
      <c r="CX865" s="90"/>
      <c r="CY865" s="90"/>
      <c r="CZ865" s="90"/>
      <c r="DA865" s="90"/>
      <c r="DB865" s="90"/>
      <c r="DC865" s="90"/>
      <c r="DD865" s="90"/>
      <c r="DE865" s="90"/>
      <c r="DF865" s="90"/>
      <c r="DG865" s="90"/>
      <c r="DH865" s="90"/>
      <c r="DI865" s="90"/>
      <c r="DJ865" s="90"/>
      <c r="DK865" s="90"/>
      <c r="DL865" s="90"/>
      <c r="DM865" s="90"/>
      <c r="DN865" s="90"/>
      <c r="DO865" s="90"/>
      <c r="DP865" s="90"/>
      <c r="DQ865" s="90"/>
      <c r="DR865" s="90"/>
      <c r="DS865" s="90"/>
      <c r="DT865" s="90"/>
      <c r="DU865" s="90"/>
      <c r="DV865" s="90"/>
      <c r="DW865" s="90"/>
      <c r="DX865" s="90"/>
      <c r="DY865" s="90"/>
      <c r="DZ865" s="90"/>
      <c r="EA865" s="90"/>
      <c r="EB865" s="90"/>
      <c r="EC865" s="90"/>
      <c r="ED865" s="90"/>
      <c r="EE865" s="90"/>
      <c r="EF865" s="90"/>
      <c r="EG865" s="90"/>
      <c r="EH865" s="90"/>
      <c r="EI865" s="90"/>
      <c r="EJ865" s="90"/>
      <c r="EK865" s="90"/>
      <c r="EL865" s="90"/>
      <c r="EM865" s="90"/>
      <c r="EN865" s="90"/>
      <c r="EO865" s="90"/>
      <c r="EP865" s="90"/>
      <c r="EQ865" s="90"/>
      <c r="ER865" s="90"/>
      <c r="ES865" s="90"/>
      <c r="ET865" s="90"/>
      <c r="EU865" s="90"/>
      <c r="EV865" s="90"/>
      <c r="EW865" s="90"/>
      <c r="EX865" s="90"/>
      <c r="EY865" s="90"/>
      <c r="EZ865" s="90"/>
      <c r="FA865" s="90"/>
      <c r="FB865" s="90"/>
      <c r="FC865" s="90"/>
      <c r="FD865" s="90"/>
      <c r="FE865" s="90"/>
      <c r="FF865" s="90"/>
      <c r="FG865" s="90"/>
      <c r="FH865" s="90"/>
      <c r="FI865" s="90"/>
      <c r="FJ865" s="90"/>
      <c r="FK865" s="90"/>
      <c r="FL865" s="90"/>
      <c r="FM865" s="90"/>
      <c r="FN865" s="90"/>
      <c r="FO865" s="90"/>
      <c r="FP865" s="90"/>
      <c r="FQ865" s="90"/>
      <c r="FR865" s="90"/>
      <c r="FS865" s="90"/>
      <c r="FT865" s="90"/>
      <c r="FU865" s="90"/>
      <c r="FV865" s="90"/>
      <c r="FW865" s="90"/>
      <c r="FX865" s="90"/>
      <c r="FY865" s="90"/>
      <c r="FZ865" s="90"/>
      <c r="GA865" s="90"/>
      <c r="GB865" s="90"/>
      <c r="GC865" s="90"/>
      <c r="GD865" s="90"/>
      <c r="GE865" s="90"/>
      <c r="GF865" s="90"/>
      <c r="GG865" s="90"/>
      <c r="GH865" s="90"/>
      <c r="GI865" s="90"/>
      <c r="GJ865" s="90"/>
      <c r="GK865" s="90"/>
      <c r="GL865" s="90"/>
      <c r="GM865" s="90"/>
      <c r="GN865" s="90"/>
      <c r="GO865" s="90"/>
      <c r="GP865" s="90"/>
      <c r="GQ865" s="90"/>
      <c r="GR865" s="90"/>
      <c r="GS865" s="90"/>
      <c r="GT865" s="90"/>
      <c r="GU865" s="90"/>
      <c r="GV865" s="90"/>
      <c r="GW865" s="90"/>
      <c r="GX865" s="90"/>
      <c r="GY865" s="90"/>
      <c r="GZ865" s="90"/>
      <c r="HA865" s="90"/>
      <c r="HB865" s="90"/>
      <c r="HC865" s="90"/>
      <c r="HD865" s="90"/>
      <c r="HE865" s="90"/>
      <c r="HF865" s="90"/>
      <c r="HG865" s="90"/>
      <c r="HH865" s="90"/>
      <c r="HI865" s="90"/>
      <c r="HJ865" s="90"/>
      <c r="HK865" s="90"/>
      <c r="HL865" s="90"/>
      <c r="HM865" s="90"/>
      <c r="HN865" s="90"/>
      <c r="HO865" s="90"/>
      <c r="HP865" s="90"/>
      <c r="HQ865" s="90"/>
      <c r="HR865" s="90"/>
      <c r="HS865" s="90"/>
      <c r="HT865" s="90"/>
      <c r="HU865" s="90"/>
      <c r="HV865" s="90"/>
      <c r="HW865" s="90"/>
      <c r="HX865" s="90"/>
      <c r="HY865" s="90"/>
      <c r="HZ865" s="90"/>
      <c r="IA865" s="90"/>
      <c r="IB865" s="90"/>
      <c r="IC865" s="90"/>
      <c r="ID865" s="90"/>
      <c r="IE865" s="90"/>
      <c r="IF865" s="90"/>
      <c r="IG865" s="90"/>
      <c r="IH865" s="90"/>
      <c r="II865" s="90"/>
      <c r="IJ865" s="90"/>
      <c r="IK865" s="90"/>
      <c r="IL865" s="90"/>
      <c r="IM865" s="90"/>
      <c r="IN865" s="90"/>
      <c r="IO865" s="90"/>
      <c r="IP865" s="90"/>
      <c r="IQ865" s="90"/>
      <c r="IR865" s="90"/>
      <c r="IS865" s="90"/>
      <c r="IT865" s="90"/>
      <c r="IU865" s="90"/>
      <c r="IV865" s="90"/>
      <c r="IW865" s="90"/>
      <c r="IX865" s="90"/>
      <c r="IY865" s="90"/>
      <c r="IZ865" s="90"/>
      <c r="JA865" s="90"/>
      <c r="JB865" s="90"/>
      <c r="JC865" s="90"/>
      <c r="JD865" s="90"/>
      <c r="JE865" s="90"/>
      <c r="JF865" s="90"/>
      <c r="JG865" s="90"/>
      <c r="JH865" s="90"/>
      <c r="JI865" s="90"/>
      <c r="JJ865" s="90"/>
      <c r="JK865" s="90"/>
      <c r="JL865" s="90"/>
      <c r="JM865" s="90"/>
      <c r="JN865" s="90"/>
      <c r="JO865" s="90"/>
      <c r="JP865" s="90"/>
      <c r="JQ865" s="90"/>
      <c r="JR865" s="90"/>
      <c r="JS865" s="90"/>
      <c r="JT865" s="90"/>
      <c r="JU865" s="90"/>
      <c r="JV865" s="90"/>
      <c r="JW865" s="90"/>
      <c r="JX865" s="90"/>
      <c r="JY865" s="90"/>
      <c r="JZ865" s="90"/>
      <c r="KA865" s="90"/>
      <c r="KB865" s="90"/>
      <c r="KC865" s="90"/>
      <c r="KD865" s="90"/>
      <c r="KE865" s="90"/>
      <c r="KF865" s="90"/>
      <c r="KG865" s="90"/>
      <c r="KH865" s="90"/>
      <c r="KI865" s="90"/>
      <c r="KJ865" s="90"/>
      <c r="KK865" s="90"/>
      <c r="KL865" s="90"/>
      <c r="KM865" s="90"/>
      <c r="KN865" s="90"/>
      <c r="KO865" s="90"/>
      <c r="KP865" s="90"/>
      <c r="KQ865" s="90"/>
      <c r="KR865" s="90"/>
      <c r="KS865" s="90"/>
      <c r="KT865" s="90"/>
      <c r="KU865" s="90"/>
      <c r="KV865" s="90"/>
      <c r="KW865" s="90"/>
      <c r="KX865" s="90"/>
      <c r="KY865" s="90"/>
      <c r="KZ865" s="90"/>
      <c r="LA865" s="90"/>
      <c r="LB865" s="90"/>
      <c r="LC865" s="90"/>
      <c r="LD865" s="90"/>
      <c r="LE865" s="90"/>
      <c r="LF865" s="90"/>
      <c r="LG865" s="90"/>
      <c r="LH865" s="90"/>
      <c r="LI865" s="90"/>
      <c r="LJ865" s="90"/>
      <c r="LK865" s="90"/>
      <c r="LL865" s="90"/>
      <c r="LM865" s="90"/>
      <c r="LN865" s="90"/>
      <c r="LO865" s="90"/>
      <c r="LP865" s="90"/>
      <c r="LQ865" s="90"/>
      <c r="LR865" s="90"/>
      <c r="LS865" s="90"/>
      <c r="LT865" s="90"/>
      <c r="LU865" s="90"/>
      <c r="LV865" s="90"/>
      <c r="LW865" s="90"/>
      <c r="LX865" s="90"/>
      <c r="LY865" s="90"/>
      <c r="LZ865" s="90"/>
      <c r="MA865" s="90"/>
      <c r="MB865" s="90"/>
      <c r="MC865" s="90"/>
      <c r="MD865" s="90"/>
      <c r="ME865" s="90"/>
      <c r="MF865" s="90"/>
      <c r="MG865" s="90"/>
      <c r="MH865" s="90"/>
      <c r="MI865" s="90"/>
      <c r="MJ865" s="90"/>
      <c r="MK865" s="90"/>
      <c r="ML865" s="90"/>
      <c r="MM865" s="90"/>
      <c r="MN865" s="90"/>
      <c r="MO865" s="90"/>
      <c r="MP865" s="90"/>
      <c r="MQ865" s="90"/>
      <c r="MR865" s="90"/>
      <c r="MS865" s="90"/>
      <c r="MT865" s="90"/>
      <c r="MU865" s="90"/>
      <c r="MV865" s="90"/>
      <c r="MW865" s="90"/>
      <c r="MX865" s="90"/>
      <c r="MY865" s="90"/>
      <c r="MZ865" s="90"/>
      <c r="NA865" s="90"/>
      <c r="NB865" s="90"/>
      <c r="NC865" s="90"/>
      <c r="ND865" s="90"/>
      <c r="NE865" s="90"/>
      <c r="NF865" s="90"/>
      <c r="NG865" s="90"/>
      <c r="NH865" s="90"/>
      <c r="NI865" s="90"/>
      <c r="NJ865" s="90"/>
      <c r="NK865" s="90"/>
      <c r="NL865" s="90"/>
      <c r="NM865" s="90"/>
      <c r="NN865" s="90"/>
      <c r="NO865" s="90"/>
      <c r="NP865" s="90"/>
      <c r="NQ865" s="90"/>
      <c r="NR865" s="90"/>
      <c r="NS865" s="90"/>
      <c r="NT865" s="90"/>
      <c r="NU865" s="90"/>
      <c r="NV865" s="90"/>
      <c r="NW865" s="90"/>
      <c r="NX865" s="90"/>
      <c r="NY865" s="90"/>
      <c r="NZ865" s="90"/>
      <c r="OA865" s="90"/>
      <c r="OB865" s="90"/>
      <c r="OC865" s="90"/>
      <c r="OD865" s="90"/>
      <c r="OE865" s="90"/>
      <c r="OF865" s="90"/>
      <c r="OG865" s="90"/>
      <c r="OH865" s="90"/>
      <c r="OI865" s="90"/>
      <c r="OJ865" s="90"/>
      <c r="OK865" s="90"/>
      <c r="OL865" s="90"/>
      <c r="OM865" s="90"/>
      <c r="ON865" s="90"/>
      <c r="OO865" s="90"/>
      <c r="OP865" s="90"/>
      <c r="OQ865" s="90"/>
      <c r="OR865" s="90"/>
      <c r="OS865" s="90"/>
      <c r="OT865" s="90"/>
      <c r="OU865" s="90"/>
      <c r="OV865" s="90"/>
      <c r="OW865" s="90"/>
      <c r="OX865" s="90"/>
      <c r="OY865" s="90"/>
      <c r="OZ865" s="90"/>
      <c r="PA865" s="90"/>
      <c r="PB865" s="90"/>
      <c r="PC865" s="90"/>
      <c r="PD865" s="90"/>
      <c r="PE865" s="90"/>
      <c r="PF865" s="90"/>
      <c r="PG865" s="90"/>
      <c r="PH865" s="90"/>
      <c r="PI865" s="90"/>
      <c r="PJ865" s="90"/>
      <c r="PK865" s="90"/>
      <c r="PL865" s="90"/>
      <c r="PM865" s="90"/>
      <c r="PN865" s="90"/>
      <c r="PO865" s="90"/>
      <c r="PP865" s="90"/>
      <c r="PQ865" s="90"/>
      <c r="PR865" s="90"/>
      <c r="PS865" s="90"/>
      <c r="PT865" s="90"/>
      <c r="PU865" s="90"/>
      <c r="PV865" s="90"/>
      <c r="PW865" s="90"/>
      <c r="PX865" s="90"/>
      <c r="PY865" s="90"/>
      <c r="PZ865" s="90"/>
      <c r="QA865" s="90"/>
      <c r="QB865" s="90"/>
      <c r="QC865" s="90"/>
      <c r="QD865" s="90"/>
      <c r="QE865" s="90"/>
      <c r="QF865" s="90"/>
      <c r="QG865" s="90"/>
      <c r="QH865" s="90"/>
      <c r="QI865" s="90"/>
      <c r="QJ865" s="90"/>
      <c r="QK865" s="90"/>
      <c r="QL865" s="90"/>
      <c r="QM865" s="90"/>
      <c r="QN865" s="90"/>
      <c r="QO865" s="90"/>
      <c r="QP865" s="90"/>
      <c r="QQ865" s="90"/>
      <c r="QR865" s="90"/>
      <c r="QS865" s="90"/>
      <c r="QT865" s="90"/>
      <c r="QU865" s="90"/>
      <c r="QV865" s="90"/>
      <c r="QW865" s="90"/>
      <c r="QX865" s="90"/>
      <c r="QY865" s="90"/>
      <c r="QZ865" s="90"/>
      <c r="RA865" s="90"/>
      <c r="RB865" s="90"/>
      <c r="RC865" s="90"/>
      <c r="RD865" s="90"/>
      <c r="RE865" s="90"/>
      <c r="RF865" s="90"/>
      <c r="RG865" s="90"/>
      <c r="RH865" s="90"/>
      <c r="RI865" s="90"/>
      <c r="RJ865" s="90"/>
      <c r="RK865" s="90"/>
      <c r="RL865" s="90"/>
      <c r="RM865" s="90"/>
      <c r="RN865" s="90"/>
      <c r="RO865" s="90"/>
      <c r="RP865" s="90"/>
      <c r="RQ865" s="90"/>
      <c r="RR865" s="90"/>
      <c r="RS865" s="90"/>
      <c r="RT865" s="90"/>
      <c r="RU865" s="90"/>
      <c r="RV865" s="90"/>
      <c r="RW865" s="90"/>
      <c r="RX865" s="90"/>
      <c r="RY865" s="90"/>
      <c r="RZ865" s="90"/>
      <c r="SA865" s="90"/>
      <c r="SB865" s="90"/>
      <c r="SC865" s="90"/>
      <c r="SD865" s="90"/>
      <c r="SE865" s="90"/>
      <c r="SF865" s="90"/>
      <c r="SG865" s="90"/>
      <c r="SH865" s="90"/>
      <c r="SI865" s="90"/>
      <c r="SJ865" s="90"/>
      <c r="SK865" s="90"/>
      <c r="SL865" s="90"/>
      <c r="SM865" s="90"/>
      <c r="SN865" s="90"/>
      <c r="SO865" s="90"/>
      <c r="SP865" s="90"/>
      <c r="SQ865" s="90"/>
      <c r="SR865" s="90"/>
      <c r="SS865" s="90"/>
      <c r="ST865" s="90"/>
      <c r="SU865" s="90"/>
      <c r="SV865" s="90"/>
      <c r="SW865" s="90"/>
      <c r="SX865" s="90"/>
      <c r="SY865" s="90"/>
      <c r="SZ865" s="90"/>
      <c r="TA865" s="90"/>
      <c r="TB865" s="90"/>
      <c r="TC865" s="90"/>
      <c r="TD865" s="90"/>
      <c r="TE865" s="90"/>
      <c r="TF865" s="90"/>
      <c r="TG865" s="90"/>
      <c r="TH865" s="90"/>
      <c r="TI865" s="90"/>
      <c r="TJ865" s="90"/>
      <c r="TK865" s="90"/>
      <c r="TL865" s="90"/>
      <c r="TM865" s="90"/>
      <c r="TN865" s="90"/>
      <c r="TO865" s="90"/>
      <c r="TP865" s="90"/>
      <c r="TQ865" s="90"/>
      <c r="TR865" s="90"/>
      <c r="TS865" s="90"/>
      <c r="TT865" s="90"/>
      <c r="TU865" s="90"/>
      <c r="TV865" s="90"/>
      <c r="TW865" s="90"/>
      <c r="TX865" s="90"/>
      <c r="TY865" s="90"/>
      <c r="TZ865" s="90"/>
      <c r="UA865" s="90"/>
      <c r="UB865" s="90"/>
      <c r="UC865" s="90"/>
      <c r="UD865" s="90"/>
      <c r="UE865" s="90"/>
      <c r="UF865" s="90"/>
      <c r="UG865" s="90"/>
      <c r="UH865" s="90"/>
      <c r="UI865" s="90"/>
      <c r="UJ865" s="90"/>
      <c r="UK865" s="90"/>
      <c r="UL865" s="90"/>
      <c r="UM865" s="90"/>
      <c r="UN865" s="90"/>
      <c r="UO865" s="90"/>
      <c r="UP865" s="90"/>
      <c r="UQ865" s="90"/>
      <c r="UR865" s="90"/>
      <c r="US865" s="90"/>
      <c r="UT865" s="90"/>
      <c r="UU865" s="90"/>
      <c r="UV865" s="90"/>
      <c r="UW865" s="90"/>
      <c r="UX865" s="90"/>
      <c r="UY865" s="90"/>
      <c r="UZ865" s="90"/>
      <c r="VA865" s="90"/>
      <c r="VB865" s="90"/>
      <c r="VC865" s="90"/>
      <c r="VD865" s="90"/>
      <c r="VE865" s="90"/>
      <c r="VF865" s="90"/>
      <c r="VG865" s="90"/>
      <c r="VH865" s="90"/>
      <c r="VI865" s="90"/>
      <c r="VJ865" s="90"/>
      <c r="VK865" s="90"/>
      <c r="VL865" s="90"/>
      <c r="VM865" s="90"/>
      <c r="VN865" s="90"/>
      <c r="VO865" s="90"/>
      <c r="VP865" s="90"/>
      <c r="VQ865" s="90"/>
      <c r="VR865" s="90"/>
      <c r="VS865" s="90"/>
      <c r="VT865" s="90"/>
      <c r="VU865" s="90"/>
      <c r="VV865" s="90"/>
      <c r="VW865" s="90"/>
      <c r="VX865" s="90"/>
      <c r="VY865" s="90"/>
      <c r="VZ865" s="90"/>
      <c r="WA865" s="90"/>
      <c r="WB865" s="90"/>
      <c r="WC865" s="90"/>
      <c r="WD865" s="90"/>
      <c r="WE865" s="90"/>
      <c r="WF865" s="90"/>
      <c r="WG865" s="90"/>
      <c r="WH865" s="90"/>
      <c r="WI865" s="90"/>
      <c r="WJ865" s="90"/>
      <c r="WK865" s="90"/>
      <c r="WL865" s="90"/>
      <c r="WM865" s="90"/>
      <c r="WN865" s="90"/>
      <c r="WO865" s="90"/>
      <c r="WP865" s="90"/>
      <c r="WQ865" s="90"/>
      <c r="WR865" s="90"/>
      <c r="WS865" s="90"/>
      <c r="WT865" s="90"/>
      <c r="WU865" s="90"/>
      <c r="WV865" s="90"/>
      <c r="WW865" s="90"/>
      <c r="WX865" s="90"/>
      <c r="WY865" s="90"/>
      <c r="WZ865" s="90"/>
      <c r="XA865" s="90"/>
      <c r="XB865" s="90"/>
      <c r="XC865" s="90"/>
      <c r="XD865" s="90"/>
      <c r="XE865" s="90"/>
      <c r="XF865" s="90"/>
      <c r="XG865" s="90"/>
      <c r="XH865" s="90"/>
      <c r="XI865" s="90"/>
      <c r="XJ865" s="90"/>
      <c r="XK865" s="90"/>
      <c r="XL865" s="90"/>
      <c r="XM865" s="90"/>
      <c r="XN865" s="90"/>
      <c r="XO865" s="90"/>
      <c r="XP865" s="90"/>
      <c r="XQ865" s="90"/>
      <c r="XR865" s="90"/>
      <c r="XS865" s="90"/>
      <c r="XT865" s="90"/>
      <c r="XU865" s="90"/>
      <c r="XV865" s="90"/>
      <c r="XW865" s="90"/>
      <c r="XX865" s="90"/>
      <c r="XY865" s="90"/>
      <c r="XZ865" s="90"/>
      <c r="YA865" s="90"/>
      <c r="YB865" s="90"/>
      <c r="YC865" s="90"/>
      <c r="YD865" s="90"/>
      <c r="YE865" s="90"/>
      <c r="YF865" s="90"/>
      <c r="YG865" s="90"/>
      <c r="YH865" s="90"/>
      <c r="YI865" s="90"/>
      <c r="YJ865" s="90"/>
      <c r="YK865" s="90"/>
      <c r="YL865" s="90"/>
      <c r="YM865" s="90"/>
      <c r="YN865" s="90"/>
      <c r="YO865" s="90"/>
      <c r="YP865" s="90"/>
      <c r="YQ865" s="90"/>
      <c r="YR865" s="90"/>
      <c r="YS865" s="90"/>
      <c r="YT865" s="90"/>
      <c r="YU865" s="90"/>
      <c r="YV865" s="90"/>
      <c r="YW865" s="90"/>
      <c r="YX865" s="90"/>
      <c r="YY865" s="90"/>
      <c r="YZ865" s="90"/>
      <c r="ZA865" s="90"/>
      <c r="ZB865" s="90"/>
      <c r="ZC865" s="90"/>
      <c r="ZD865" s="90"/>
      <c r="ZE865" s="90"/>
      <c r="ZF865" s="90"/>
      <c r="ZG865" s="90"/>
      <c r="ZH865" s="90"/>
      <c r="ZI865" s="90"/>
      <c r="ZJ865" s="90"/>
      <c r="ZK865" s="90"/>
      <c r="ZL865" s="90"/>
      <c r="ZM865" s="90"/>
      <c r="ZN865" s="90"/>
      <c r="ZO865" s="90"/>
      <c r="ZP865" s="90"/>
      <c r="ZQ865" s="90"/>
      <c r="ZR865" s="90"/>
      <c r="ZS865" s="90"/>
      <c r="ZT865" s="90"/>
      <c r="ZU865" s="90"/>
      <c r="ZV865" s="90"/>
      <c r="ZW865" s="90"/>
      <c r="ZX865" s="90"/>
      <c r="ZY865" s="90"/>
      <c r="ZZ865" s="90"/>
      <c r="AAA865" s="90"/>
      <c r="AAB865" s="90"/>
      <c r="AAC865" s="90"/>
      <c r="AAD865" s="90"/>
      <c r="AAE865" s="90"/>
      <c r="AAF865" s="90"/>
      <c r="AAG865" s="90"/>
      <c r="AAH865" s="90"/>
      <c r="AAI865" s="90"/>
      <c r="AAJ865" s="90"/>
      <c r="AAK865" s="90"/>
      <c r="AAL865" s="90"/>
      <c r="AAM865" s="90"/>
      <c r="AAN865" s="90"/>
      <c r="AAO865" s="90"/>
      <c r="AAP865" s="90"/>
      <c r="AAQ865" s="90"/>
      <c r="AAR865" s="90"/>
      <c r="AAS865" s="90"/>
      <c r="AAT865" s="90"/>
      <c r="AAU865" s="90"/>
      <c r="AAV865" s="90"/>
      <c r="AAW865" s="90"/>
      <c r="AAX865" s="90"/>
      <c r="AAY865" s="90"/>
      <c r="AAZ865" s="90"/>
      <c r="ABA865" s="90"/>
      <c r="ABB865" s="90"/>
      <c r="ABC865" s="90"/>
      <c r="ABD865" s="90"/>
      <c r="ABE865" s="90"/>
      <c r="ABF865" s="90"/>
      <c r="ABG865" s="90"/>
      <c r="ABH865" s="90"/>
      <c r="ABI865" s="90"/>
      <c r="ABJ865" s="90"/>
      <c r="ABK865" s="90"/>
      <c r="ABL865" s="90"/>
      <c r="ABM865" s="90"/>
      <c r="ABN865" s="90"/>
      <c r="ABO865" s="90"/>
      <c r="ABP865" s="90"/>
      <c r="ABQ865" s="90"/>
      <c r="ABR865" s="90"/>
      <c r="ABS865" s="90"/>
      <c r="ABT865" s="90"/>
      <c r="ABU865" s="90"/>
      <c r="ABV865" s="90"/>
      <c r="ABW865" s="90"/>
      <c r="ABX865" s="90"/>
      <c r="ABY865" s="90"/>
      <c r="ABZ865" s="90"/>
      <c r="ACA865" s="90"/>
      <c r="ACB865" s="90"/>
      <c r="ACC865" s="90"/>
      <c r="ACD865" s="90"/>
      <c r="ACE865" s="90"/>
      <c r="ACF865" s="90"/>
      <c r="ACG865" s="90"/>
      <c r="ACH865" s="90"/>
      <c r="ACI865" s="90"/>
      <c r="ACJ865" s="90"/>
      <c r="ACK865" s="90"/>
      <c r="ACL865" s="90"/>
      <c r="ACM865" s="90"/>
      <c r="ACN865" s="90"/>
      <c r="ACO865" s="90"/>
      <c r="ACP865" s="90"/>
      <c r="ACQ865" s="90"/>
      <c r="ACR865" s="90"/>
      <c r="ACS865" s="90"/>
      <c r="ACT865" s="90"/>
      <c r="ACU865" s="90"/>
      <c r="ACV865" s="90"/>
      <c r="ACW865" s="90"/>
      <c r="ACX865" s="90"/>
      <c r="ACY865" s="90"/>
      <c r="ACZ865" s="90"/>
      <c r="ADA865" s="90"/>
      <c r="ADB865" s="90"/>
      <c r="ADC865" s="90"/>
      <c r="ADD865" s="90"/>
      <c r="ADE865" s="90"/>
      <c r="ADF865" s="90"/>
      <c r="ADG865" s="90"/>
      <c r="ADH865" s="90"/>
      <c r="ADI865" s="90"/>
      <c r="ADJ865" s="90"/>
      <c r="ADK865" s="90"/>
      <c r="ADL865" s="90"/>
      <c r="ADM865" s="90"/>
      <c r="ADN865" s="90"/>
      <c r="ADO865" s="90"/>
      <c r="ADP865" s="90"/>
      <c r="ADQ865" s="90"/>
      <c r="ADR865" s="90"/>
      <c r="ADS865" s="90"/>
      <c r="ADT865" s="90"/>
      <c r="ADU865" s="90"/>
      <c r="ADV865" s="90"/>
      <c r="ADW865" s="90"/>
      <c r="ADX865" s="90"/>
      <c r="ADY865" s="90"/>
      <c r="ADZ865" s="90"/>
      <c r="AEA865" s="90"/>
      <c r="AEB865" s="90"/>
      <c r="AEC865" s="90"/>
      <c r="AED865" s="90"/>
      <c r="AEE865" s="90"/>
      <c r="AEF865" s="90"/>
      <c r="AEG865" s="90"/>
      <c r="AEH865" s="90"/>
      <c r="AEI865" s="90"/>
      <c r="AEJ865" s="90"/>
      <c r="AEK865" s="90"/>
      <c r="AEL865" s="90"/>
      <c r="AEM865" s="90"/>
      <c r="AEN865" s="90"/>
      <c r="AEO865" s="90"/>
      <c r="AEP865" s="90"/>
      <c r="AEQ865" s="90"/>
      <c r="AER865" s="90"/>
      <c r="AES865" s="90"/>
      <c r="AET865" s="90"/>
      <c r="AEU865" s="90"/>
      <c r="AEV865" s="90"/>
      <c r="AEW865" s="90"/>
      <c r="AEX865" s="90"/>
      <c r="AEY865" s="90"/>
      <c r="AEZ865" s="90"/>
      <c r="AFA865" s="90"/>
      <c r="AFB865" s="90"/>
      <c r="AFC865" s="90"/>
      <c r="AFD865" s="90"/>
      <c r="AFE865" s="90"/>
      <c r="AFF865" s="90"/>
      <c r="AFG865" s="90"/>
      <c r="AFH865" s="90"/>
      <c r="AFI865" s="90"/>
      <c r="AFJ865" s="90"/>
      <c r="AFK865" s="90"/>
      <c r="AFL865" s="90"/>
      <c r="AFM865" s="90"/>
      <c r="AFN865" s="90"/>
      <c r="AFO865" s="90"/>
      <c r="AFP865" s="90"/>
      <c r="AFQ865" s="90"/>
      <c r="AFR865" s="90"/>
      <c r="AFS865" s="90"/>
      <c r="AFT865" s="90"/>
      <c r="AFU865" s="90"/>
      <c r="AFV865" s="90"/>
      <c r="AFW865" s="90"/>
      <c r="AFX865" s="90"/>
      <c r="AFY865" s="90"/>
      <c r="AFZ865" s="90"/>
      <c r="AGA865" s="90"/>
      <c r="AGB865" s="90"/>
      <c r="AGC865" s="90"/>
      <c r="AGD865" s="90"/>
      <c r="AGE865" s="90"/>
      <c r="AGF865" s="90"/>
      <c r="AGG865" s="90"/>
      <c r="AGH865" s="90"/>
      <c r="AGI865" s="90"/>
      <c r="AGJ865" s="90"/>
      <c r="AGK865" s="90"/>
      <c r="AGL865" s="90"/>
      <c r="AGM865" s="90"/>
      <c r="AGN865" s="90"/>
      <c r="AGO865" s="90"/>
      <c r="AGP865" s="90"/>
      <c r="AGQ865" s="90"/>
      <c r="AGR865" s="90"/>
      <c r="AGS865" s="90"/>
      <c r="AGT865" s="90"/>
      <c r="AGU865" s="90"/>
      <c r="AGV865" s="90"/>
      <c r="AGW865" s="90"/>
      <c r="AGX865" s="90"/>
      <c r="AGY865" s="90"/>
      <c r="AGZ865" s="90"/>
      <c r="AHA865" s="90"/>
      <c r="AHB865" s="90"/>
      <c r="AHC865" s="90"/>
      <c r="AHD865" s="90"/>
      <c r="AHE865" s="90"/>
      <c r="AHF865" s="90"/>
      <c r="AHG865" s="90"/>
      <c r="AHH865" s="90"/>
      <c r="AHI865" s="90"/>
      <c r="AHJ865" s="90"/>
      <c r="AHK865" s="90"/>
      <c r="AHL865" s="90"/>
      <c r="AHM865" s="90"/>
      <c r="AHN865" s="90"/>
      <c r="AHO865" s="90"/>
      <c r="AHP865" s="90"/>
      <c r="AHQ865" s="90"/>
      <c r="AHR865" s="90"/>
      <c r="AHS865" s="90"/>
      <c r="AHT865" s="90"/>
      <c r="AHU865" s="90"/>
      <c r="AHV865" s="90"/>
      <c r="AHW865" s="90"/>
      <c r="AHX865" s="90"/>
      <c r="AHY865" s="90"/>
      <c r="AHZ865" s="90"/>
      <c r="AIA865" s="90"/>
      <c r="AIB865" s="90"/>
      <c r="AIC865" s="90"/>
      <c r="AID865" s="90"/>
      <c r="AIE865" s="90"/>
      <c r="AIF865" s="90"/>
      <c r="AIG865" s="90"/>
      <c r="AIH865" s="90"/>
      <c r="AII865" s="90"/>
      <c r="AIJ865" s="90"/>
      <c r="AIK865" s="90"/>
      <c r="AIL865" s="90"/>
      <c r="AIM865" s="90"/>
      <c r="AIN865" s="90"/>
      <c r="AIO865" s="90"/>
      <c r="AIP865" s="90"/>
      <c r="AIQ865" s="90"/>
      <c r="AIR865" s="90"/>
      <c r="AIS865" s="90"/>
      <c r="AIT865" s="90"/>
      <c r="AIU865" s="90"/>
      <c r="AIV865" s="90"/>
      <c r="AIW865" s="90"/>
      <c r="AIX865" s="90"/>
      <c r="AIY865" s="90"/>
      <c r="AIZ865" s="90"/>
      <c r="AJA865" s="90"/>
      <c r="AJB865" s="90"/>
      <c r="AJC865" s="90"/>
      <c r="AJD865" s="90"/>
      <c r="AJE865" s="90"/>
      <c r="AJF865" s="90"/>
      <c r="AJG865" s="90"/>
      <c r="AJH865" s="90"/>
      <c r="AJI865" s="90"/>
      <c r="AJJ865" s="90"/>
      <c r="AJK865" s="90"/>
      <c r="AJL865" s="90"/>
      <c r="AJM865" s="90"/>
      <c r="AJN865" s="90"/>
      <c r="AJO865" s="90"/>
      <c r="AJP865" s="90"/>
      <c r="AJQ865" s="90"/>
      <c r="AJR865" s="90"/>
      <c r="AJS865" s="90"/>
      <c r="AJT865" s="90"/>
      <c r="AJU865" s="90"/>
      <c r="AJV865" s="90"/>
      <c r="AJW865" s="90"/>
      <c r="AJX865" s="90"/>
      <c r="AJY865" s="90"/>
      <c r="AJZ865" s="90"/>
      <c r="AKA865" s="90"/>
      <c r="AKB865" s="90"/>
      <c r="AKC865" s="90"/>
      <c r="AKD865" s="90"/>
      <c r="AKE865" s="90"/>
      <c r="AKF865" s="90"/>
      <c r="AKG865" s="90"/>
      <c r="AKH865" s="90"/>
      <c r="AKI865" s="90"/>
      <c r="AKJ865" s="90"/>
      <c r="AKK865" s="90"/>
      <c r="AKL865" s="90"/>
      <c r="AKM865" s="90"/>
      <c r="AKN865" s="90"/>
      <c r="AKO865" s="90"/>
      <c r="AKP865" s="90"/>
      <c r="AKQ865" s="90"/>
      <c r="AKR865" s="90"/>
      <c r="AKS865" s="90"/>
      <c r="AKT865" s="90"/>
      <c r="AKU865" s="90"/>
      <c r="AKV865" s="90"/>
      <c r="AKW865" s="90"/>
      <c r="AKX865" s="90"/>
      <c r="AKY865" s="90"/>
      <c r="AKZ865" s="90"/>
      <c r="ALA865" s="90"/>
      <c r="ALB865" s="90"/>
      <c r="ALC865" s="90"/>
      <c r="ALD865" s="90"/>
      <c r="ALE865" s="90"/>
      <c r="ALF865" s="90"/>
      <c r="ALG865" s="90"/>
      <c r="ALH865" s="90"/>
      <c r="ALI865" s="90"/>
      <c r="ALJ865" s="90"/>
      <c r="ALK865" s="90"/>
      <c r="ALL865" s="90"/>
      <c r="ALM865" s="90"/>
      <c r="ALN865" s="90"/>
      <c r="ALO865" s="90"/>
      <c r="ALP865" s="90"/>
      <c r="ALQ865" s="90"/>
      <c r="ALR865" s="90"/>
      <c r="ALS865" s="90"/>
      <c r="ALT865" s="90"/>
      <c r="ALU865" s="90"/>
      <c r="ALV865" s="90"/>
      <c r="ALW865" s="90"/>
      <c r="ALX865" s="90"/>
      <c r="ALY865" s="90"/>
      <c r="ALZ865" s="90"/>
      <c r="AMA865" s="90"/>
      <c r="AMB865" s="90"/>
      <c r="AMC865" s="90"/>
      <c r="AMD865" s="90"/>
      <c r="AME865" s="90"/>
      <c r="AMF865" s="90"/>
      <c r="AMG865" s="90"/>
      <c r="AMH865" s="90"/>
    </row>
    <row r="866" spans="1:1022" ht="74.099999999999994" customHeight="1">
      <c r="A866" s="536"/>
      <c r="B866" s="530"/>
      <c r="C866" s="367"/>
      <c r="D866" s="530"/>
      <c r="E866" s="530"/>
      <c r="F866" s="427"/>
      <c r="G866" s="530"/>
      <c r="H866" s="537"/>
      <c r="I866" s="538"/>
      <c r="J866" s="216" t="s">
        <v>735</v>
      </c>
      <c r="K866" s="213"/>
      <c r="L866" s="538"/>
      <c r="M866" s="538"/>
      <c r="N866" s="540"/>
      <c r="O866" s="369"/>
      <c r="P866" s="391"/>
      <c r="Q866" s="385"/>
      <c r="R866" s="393"/>
      <c r="S866" s="394"/>
      <c r="T866" s="385"/>
      <c r="U866" s="404"/>
      <c r="V866" s="216" t="s">
        <v>112</v>
      </c>
      <c r="W866" s="116"/>
      <c r="X866" s="117"/>
      <c r="Y866" s="117"/>
      <c r="Z866" s="116"/>
      <c r="AA866" s="143" t="str">
        <f t="shared" si="1118"/>
        <v/>
      </c>
      <c r="AB866" s="121"/>
      <c r="AC866" s="121"/>
      <c r="AD866" s="122" t="str">
        <f t="shared" si="1111"/>
        <v/>
      </c>
      <c r="AE866" s="121"/>
      <c r="AF866" s="121"/>
      <c r="AG866" s="121"/>
      <c r="AH866" s="123" t="str">
        <f>IFERROR(IF(AND(AA865="Probabilidad",AA866="Probabilidad"),(AI865-(+AI865*AD866)),IF(AND(AA866="Probabilidad",AA865="Impacto"),(AI865-(+AI865*AD866)),IF(AA866="Impacto",AI865,""))),"")</f>
        <v/>
      </c>
      <c r="AI866" s="122" t="str">
        <f t="shared" si="1112"/>
        <v/>
      </c>
      <c r="AJ866" s="387"/>
      <c r="AK866" s="542"/>
      <c r="AL866" s="214" t="str">
        <f t="shared" si="1170"/>
        <v/>
      </c>
      <c r="AM866" s="543"/>
      <c r="AN866" s="544"/>
      <c r="AO866" s="541"/>
      <c r="AP866" s="367"/>
      <c r="AQ866" s="217" t="s">
        <v>118</v>
      </c>
      <c r="AR866" s="119"/>
      <c r="AS866" s="135"/>
      <c r="AT866" s="218"/>
      <c r="AU866" s="219"/>
      <c r="AV866" s="459"/>
      <c r="AW866" s="216" t="s">
        <v>112</v>
      </c>
      <c r="AX866" s="220"/>
      <c r="AY866" s="221"/>
      <c r="AZ866" s="222"/>
      <c r="BA866" s="217" t="s">
        <v>118</v>
      </c>
      <c r="BB866" s="128"/>
      <c r="BC866" s="128"/>
      <c r="BD866" s="128"/>
      <c r="BE866" s="373"/>
      <c r="BF866" s="374"/>
      <c r="BG866" s="374"/>
      <c r="BH866" s="131"/>
    </row>
    <row r="867" spans="1:1022" ht="45" customHeight="1">
      <c r="A867" s="536"/>
      <c r="B867" s="530"/>
      <c r="C867" s="367"/>
      <c r="D867" s="530"/>
      <c r="E867" s="530"/>
      <c r="F867" s="427"/>
      <c r="G867" s="530"/>
      <c r="H867" s="537"/>
      <c r="I867" s="538"/>
      <c r="J867" s="216" t="s">
        <v>741</v>
      </c>
      <c r="K867" s="213"/>
      <c r="L867" s="538"/>
      <c r="M867" s="538"/>
      <c r="N867" s="540"/>
      <c r="O867" s="369"/>
      <c r="P867" s="391"/>
      <c r="Q867" s="385"/>
      <c r="R867" s="393"/>
      <c r="S867" s="394"/>
      <c r="T867" s="385"/>
      <c r="U867" s="404"/>
      <c r="V867" s="216" t="s">
        <v>124</v>
      </c>
      <c r="W867" s="116"/>
      <c r="X867" s="117"/>
      <c r="Y867" s="117"/>
      <c r="Z867" s="116"/>
      <c r="AA867" s="143" t="str">
        <f t="shared" si="1118"/>
        <v/>
      </c>
      <c r="AB867" s="121"/>
      <c r="AC867" s="121"/>
      <c r="AD867" s="122" t="str">
        <f t="shared" si="1111"/>
        <v/>
      </c>
      <c r="AE867" s="121"/>
      <c r="AF867" s="121"/>
      <c r="AG867" s="121"/>
      <c r="AH867" s="123" t="str">
        <f t="shared" ref="AH867:AH871" si="1180">IFERROR(IF(AND(AA866="Probabilidad",AA867="Probabilidad"),(AI866-(+AI866*AD867)),IF(AND(AA867="Probabilidad",AA866="Impacto"),(AI866-(+AI866*AD867)),IF(AA867="Impacto",AI866,""))),"")</f>
        <v/>
      </c>
      <c r="AI867" s="122" t="str">
        <f t="shared" si="1112"/>
        <v/>
      </c>
      <c r="AJ867" s="387"/>
      <c r="AK867" s="542"/>
      <c r="AL867" s="214" t="str">
        <f t="shared" si="1170"/>
        <v/>
      </c>
      <c r="AM867" s="543"/>
      <c r="AN867" s="544"/>
      <c r="AO867" s="541"/>
      <c r="AP867" s="367"/>
      <c r="AQ867" s="217" t="s">
        <v>128</v>
      </c>
      <c r="AR867" s="119"/>
      <c r="AS867" s="135"/>
      <c r="AT867" s="218"/>
      <c r="AU867" s="219"/>
      <c r="AV867" s="459"/>
      <c r="AW867" s="216" t="s">
        <v>124</v>
      </c>
      <c r="AX867" s="220"/>
      <c r="AY867" s="221"/>
      <c r="AZ867" s="222"/>
      <c r="BA867" s="217" t="s">
        <v>128</v>
      </c>
      <c r="BB867" s="128"/>
      <c r="BC867" s="128"/>
      <c r="BD867" s="128"/>
      <c r="BE867" s="373"/>
      <c r="BF867" s="374"/>
      <c r="BG867" s="374"/>
      <c r="BH867" s="131"/>
    </row>
    <row r="868" spans="1:1022" ht="30" customHeight="1">
      <c r="A868" s="536"/>
      <c r="B868" s="530"/>
      <c r="C868" s="367"/>
      <c r="D868" s="530"/>
      <c r="E868" s="530"/>
      <c r="F868" s="427"/>
      <c r="G868" s="530"/>
      <c r="H868" s="537"/>
      <c r="I868" s="538"/>
      <c r="J868" s="216" t="s">
        <v>749</v>
      </c>
      <c r="K868" s="213"/>
      <c r="L868" s="538"/>
      <c r="M868" s="538"/>
      <c r="N868" s="540"/>
      <c r="O868" s="369"/>
      <c r="P868" s="391"/>
      <c r="Q868" s="385"/>
      <c r="R868" s="393"/>
      <c r="S868" s="394"/>
      <c r="T868" s="385"/>
      <c r="U868" s="404"/>
      <c r="V868" s="216" t="s">
        <v>131</v>
      </c>
      <c r="W868" s="116"/>
      <c r="X868" s="117"/>
      <c r="Y868" s="117"/>
      <c r="Z868" s="116"/>
      <c r="AA868" s="143" t="str">
        <f t="shared" si="1118"/>
        <v/>
      </c>
      <c r="AB868" s="121"/>
      <c r="AC868" s="121"/>
      <c r="AD868" s="122" t="str">
        <f t="shared" si="1111"/>
        <v/>
      </c>
      <c r="AE868" s="121"/>
      <c r="AF868" s="121"/>
      <c r="AG868" s="121"/>
      <c r="AH868" s="123" t="str">
        <f t="shared" si="1180"/>
        <v/>
      </c>
      <c r="AI868" s="122" t="str">
        <f t="shared" si="1112"/>
        <v/>
      </c>
      <c r="AJ868" s="387"/>
      <c r="AK868" s="542"/>
      <c r="AL868" s="214" t="str">
        <f t="shared" si="1170"/>
        <v/>
      </c>
      <c r="AM868" s="543"/>
      <c r="AN868" s="544"/>
      <c r="AO868" s="541"/>
      <c r="AP868" s="367"/>
      <c r="AQ868" s="217" t="s">
        <v>136</v>
      </c>
      <c r="AR868" s="119"/>
      <c r="AS868" s="135"/>
      <c r="AT868" s="218"/>
      <c r="AU868" s="219"/>
      <c r="AV868" s="459"/>
      <c r="AW868" s="216" t="s">
        <v>131</v>
      </c>
      <c r="AX868" s="220"/>
      <c r="AY868" s="221"/>
      <c r="AZ868" s="222"/>
      <c r="BA868" s="217" t="s">
        <v>136</v>
      </c>
      <c r="BB868" s="128"/>
      <c r="BC868" s="128"/>
      <c r="BD868" s="128"/>
      <c r="BE868" s="373"/>
      <c r="BF868" s="374"/>
      <c r="BG868" s="374"/>
      <c r="BH868" s="131"/>
    </row>
    <row r="869" spans="1:1022" ht="18.95" customHeight="1">
      <c r="A869" s="536"/>
      <c r="B869" s="530"/>
      <c r="C869" s="367"/>
      <c r="D869" s="530"/>
      <c r="E869" s="530"/>
      <c r="F869" s="427"/>
      <c r="G869" s="530"/>
      <c r="H869" s="537"/>
      <c r="I869" s="538"/>
      <c r="J869" s="216" t="s">
        <v>756</v>
      </c>
      <c r="K869" s="213"/>
      <c r="L869" s="538"/>
      <c r="M869" s="538"/>
      <c r="N869" s="540"/>
      <c r="O869" s="369"/>
      <c r="P869" s="391"/>
      <c r="Q869" s="385"/>
      <c r="R869" s="393"/>
      <c r="S869" s="394"/>
      <c r="T869" s="385"/>
      <c r="U869" s="404"/>
      <c r="V869" s="216" t="s">
        <v>139</v>
      </c>
      <c r="W869" s="116"/>
      <c r="X869" s="117"/>
      <c r="Y869" s="117"/>
      <c r="Z869" s="116"/>
      <c r="AA869" s="143" t="str">
        <f t="shared" si="1118"/>
        <v/>
      </c>
      <c r="AB869" s="121"/>
      <c r="AC869" s="121"/>
      <c r="AD869" s="122" t="str">
        <f t="shared" si="1111"/>
        <v/>
      </c>
      <c r="AE869" s="121"/>
      <c r="AF869" s="121"/>
      <c r="AG869" s="121"/>
      <c r="AH869" s="123" t="str">
        <f t="shared" si="1180"/>
        <v/>
      </c>
      <c r="AI869" s="122" t="str">
        <f t="shared" si="1112"/>
        <v/>
      </c>
      <c r="AJ869" s="387"/>
      <c r="AK869" s="542"/>
      <c r="AL869" s="214" t="str">
        <f t="shared" si="1170"/>
        <v/>
      </c>
      <c r="AM869" s="543"/>
      <c r="AN869" s="544"/>
      <c r="AO869" s="541"/>
      <c r="AP869" s="367"/>
      <c r="AQ869" s="217" t="s">
        <v>145</v>
      </c>
      <c r="AR869" s="119"/>
      <c r="AS869" s="135"/>
      <c r="AT869" s="218"/>
      <c r="AU869" s="219"/>
      <c r="AV869" s="459"/>
      <c r="AW869" s="216" t="s">
        <v>139</v>
      </c>
      <c r="AX869" s="220"/>
      <c r="AY869" s="221"/>
      <c r="AZ869" s="222"/>
      <c r="BA869" s="217" t="s">
        <v>145</v>
      </c>
      <c r="BB869" s="128"/>
      <c r="BC869" s="128"/>
      <c r="BD869" s="128"/>
      <c r="BE869" s="373"/>
      <c r="BF869" s="374"/>
      <c r="BG869" s="374"/>
      <c r="BH869" s="131"/>
    </row>
    <row r="870" spans="1:1022" ht="18.95" customHeight="1">
      <c r="A870" s="536"/>
      <c r="B870" s="530"/>
      <c r="C870" s="367"/>
      <c r="D870" s="530"/>
      <c r="E870" s="530"/>
      <c r="F870" s="427"/>
      <c r="G870" s="530"/>
      <c r="H870" s="537"/>
      <c r="I870" s="538"/>
      <c r="J870" s="216" t="s">
        <v>757</v>
      </c>
      <c r="K870" s="213"/>
      <c r="L870" s="538"/>
      <c r="M870" s="538"/>
      <c r="N870" s="540"/>
      <c r="O870" s="369"/>
      <c r="P870" s="391"/>
      <c r="Q870" s="385"/>
      <c r="R870" s="393"/>
      <c r="S870" s="394"/>
      <c r="T870" s="385"/>
      <c r="U870" s="404"/>
      <c r="V870" s="216" t="s">
        <v>150</v>
      </c>
      <c r="W870" s="116"/>
      <c r="X870" s="117"/>
      <c r="Y870" s="117"/>
      <c r="Z870" s="116"/>
      <c r="AA870" s="143" t="str">
        <f t="shared" si="1118"/>
        <v/>
      </c>
      <c r="AB870" s="121"/>
      <c r="AC870" s="121"/>
      <c r="AD870" s="122" t="str">
        <f t="shared" si="1111"/>
        <v/>
      </c>
      <c r="AE870" s="121"/>
      <c r="AF870" s="121"/>
      <c r="AG870" s="121"/>
      <c r="AH870" s="123" t="str">
        <f t="shared" si="1180"/>
        <v/>
      </c>
      <c r="AI870" s="122" t="str">
        <f t="shared" si="1112"/>
        <v/>
      </c>
      <c r="AJ870" s="387"/>
      <c r="AK870" s="542"/>
      <c r="AL870" s="214" t="str">
        <f t="shared" si="1170"/>
        <v/>
      </c>
      <c r="AM870" s="543"/>
      <c r="AN870" s="544"/>
      <c r="AO870" s="541"/>
      <c r="AP870" s="367"/>
      <c r="AQ870" s="217" t="s">
        <v>155</v>
      </c>
      <c r="AR870" s="119"/>
      <c r="AS870" s="135"/>
      <c r="AT870" s="218"/>
      <c r="AU870" s="219"/>
      <c r="AV870" s="459"/>
      <c r="AW870" s="216" t="s">
        <v>150</v>
      </c>
      <c r="AX870" s="220"/>
      <c r="AY870" s="221"/>
      <c r="AZ870" s="222"/>
      <c r="BA870" s="217" t="s">
        <v>155</v>
      </c>
      <c r="BB870" s="128"/>
      <c r="BC870" s="128"/>
      <c r="BD870" s="128"/>
      <c r="BE870" s="373"/>
      <c r="BF870" s="374"/>
      <c r="BG870" s="374"/>
      <c r="BH870" s="131"/>
    </row>
    <row r="871" spans="1:1022" ht="23.1" customHeight="1">
      <c r="A871" s="536"/>
      <c r="B871" s="530"/>
      <c r="C871" s="367"/>
      <c r="D871" s="530"/>
      <c r="E871" s="530"/>
      <c r="F871" s="427"/>
      <c r="G871" s="530"/>
      <c r="H871" s="537"/>
      <c r="I871" s="538"/>
      <c r="J871" s="216" t="s">
        <v>758</v>
      </c>
      <c r="K871" s="213"/>
      <c r="L871" s="538"/>
      <c r="M871" s="538"/>
      <c r="N871" s="540"/>
      <c r="O871" s="369"/>
      <c r="P871" s="392"/>
      <c r="Q871" s="385"/>
      <c r="R871" s="393"/>
      <c r="S871" s="394"/>
      <c r="T871" s="385"/>
      <c r="U871" s="405"/>
      <c r="V871" s="216" t="s">
        <v>161</v>
      </c>
      <c r="W871" s="116"/>
      <c r="X871" s="117"/>
      <c r="Y871" s="117"/>
      <c r="Z871" s="116"/>
      <c r="AA871" s="143" t="str">
        <f t="shared" si="1118"/>
        <v/>
      </c>
      <c r="AB871" s="121"/>
      <c r="AC871" s="121"/>
      <c r="AD871" s="122" t="str">
        <f t="shared" si="1111"/>
        <v/>
      </c>
      <c r="AE871" s="121"/>
      <c r="AF871" s="121"/>
      <c r="AG871" s="121"/>
      <c r="AH871" s="123" t="str">
        <f t="shared" si="1180"/>
        <v/>
      </c>
      <c r="AI871" s="122" t="str">
        <f t="shared" si="1112"/>
        <v/>
      </c>
      <c r="AJ871" s="387"/>
      <c r="AK871" s="542"/>
      <c r="AL871" s="214" t="str">
        <f t="shared" si="1170"/>
        <v/>
      </c>
      <c r="AM871" s="543"/>
      <c r="AN871" s="544"/>
      <c r="AO871" s="541"/>
      <c r="AP871" s="367"/>
      <c r="AQ871" s="217" t="s">
        <v>162</v>
      </c>
      <c r="AR871" s="119"/>
      <c r="AS871" s="135"/>
      <c r="AT871" s="218"/>
      <c r="AU871" s="219"/>
      <c r="AV871" s="460"/>
      <c r="AW871" s="216" t="s">
        <v>161</v>
      </c>
      <c r="AX871" s="220"/>
      <c r="AY871" s="221"/>
      <c r="AZ871" s="222"/>
      <c r="BA871" s="217" t="s">
        <v>162</v>
      </c>
      <c r="BB871" s="128"/>
      <c r="BC871" s="128"/>
      <c r="BD871" s="128"/>
      <c r="BE871" s="373"/>
      <c r="BF871" s="374"/>
      <c r="BG871" s="374"/>
      <c r="BH871" s="131"/>
    </row>
    <row r="872" spans="1:1022" s="144" customFormat="1" ht="69.95" customHeight="1">
      <c r="A872" s="536"/>
      <c r="B872" s="530"/>
      <c r="C872" s="367"/>
      <c r="D872" s="530"/>
      <c r="E872" s="530"/>
      <c r="F872" s="427"/>
      <c r="G872" s="530"/>
      <c r="H872" s="537" t="str">
        <f>IF(B872="Seguridad_Información","Posibilidad de "&amp;C872&amp;"con "&amp;M872&amp;" "&amp;"por"&amp;" "&amp;I872&amp;" "&amp;"debido a"&amp;" "&amp;L872,"Posibilidad de"&amp;" "&amp;M872&amp;" "&amp;"por"&amp;" "&amp;I872&amp;" debido a"&amp;" "&amp;L872)</f>
        <v xml:space="preserve">Posibilidad de  por  debido a </v>
      </c>
      <c r="I872" s="538"/>
      <c r="J872" s="216" t="s">
        <v>717</v>
      </c>
      <c r="K872" s="213"/>
      <c r="L872" s="538"/>
      <c r="M872" s="538"/>
      <c r="N872" s="540"/>
      <c r="O872" s="369"/>
      <c r="P872" s="390" t="str">
        <f>IF(OR($O872=[3]Tabla_Probabilidad!$D$30,$O872=[3]Tabla_Probabilidad!$D$32,$O872=[3]Tabla_Probabilidad!$J$32),"Muy Baja",IF(OR($O872=[3]Tabla_Probabilidad!$E$30,$O872=[3]Tabla_Probabilidad!$E$32,$O872=[3]Tabla_Probabilidad!$K$32),"Baja",IF(OR($O872=[3]Tabla_Probabilidad!$F$30,$O872=[3]Tabla_Probabilidad!$F$32,$O872=[3]Tabla_Probabilidad!$L$32),"Media",IF(OR($O872=[3]Tabla_Probabilidad!$G$30,$O872=[3]Tabla_Probabilidad!$G$32,$O872=[3]Tabla_Probabilidad!$M$32),"Alta",IF(OR($O872=[3]Tabla_Probabilidad!$H$30,$O872=[3]Tabla_Probabilidad!$H$32,$O872=[3]Tabla_Probabilidad!$N$32),"Muy Alta","")))))</f>
        <v/>
      </c>
      <c r="Q872" s="385" t="str">
        <f t="shared" ref="Q872" si="1181">IF(P872="","",IF(P872="Muy Baja",0.2,IF(P872="Baja",0.4,IF(P872="Media",0.6,IF(P872="Alta",0.8,IF(P872="Muy Alta",1,))))))</f>
        <v/>
      </c>
      <c r="R872" s="393"/>
      <c r="S872" s="394" t="str">
        <f>IF(OR($R872=[3]Tabla_Impacto!$D$24,$R872=[3]Tabla_Impacto!$D$27,$R872=[3]Tabla_Impacto!$J$24,$R872=[3]Tabla_Impacto!$P$26,$R872=[3]Tabla_Impacto!$V$26,$R872=[3]Tabla_Impacto!$AB$26),"Leve",IF(OR($R872=[3]Tabla_Impacto!$E$24,$R872=[3]Tabla_Impacto!$E$27,$R872=[3]Tabla_Impacto!$K$24,$R872=[3]Tabla_Impacto!$Q$26,$R872=[3]Tabla_Impacto!$W$26,$R872=[3]Tabla_Impacto!$AC$26),"Menor",IF(OR($R872=[3]Tabla_Impacto!$F$24,$R872=[3]Tabla_Impacto!$F$27,$R872=[3]Tabla_Impacto!$L$24,$R872=[3]Tabla_Impacto!$R$26,$R872=[3]Tabla_Impacto!$X$26,$R872=[3]Tabla_Impacto!$AD$26),"Moderado",IF(OR($R872=[3]Tabla_Impacto!$G$24,$R872=[3]Tabla_Impacto!$G$27,$R872=[3]Tabla_Impacto!$M$24,$R872=[3]Tabla_Impacto!$S$26,$R872=[3]Tabla_Impacto!$Y$26,$R872=[3]Tabla_Impacto!$AE$26),"Mayor",IF(OR($R872=[3]Tabla_Impacto!$H$24,$R872=[3]Tabla_Impacto!$H$27,$R872=[3]Tabla_Impacto!$N$24,$R872=[3]Tabla_Impacto!$T$26,$R872=[3]Tabla_Impacto!$Z$26,$R872=[3]Tabla_Impacto!$AF$26),"Catastrófico","")))))</f>
        <v/>
      </c>
      <c r="T872" s="385" t="str">
        <f t="shared" ref="T872" si="1182">IF(S872="","",IF(S872="Leve",0.2,IF(S872="Menor",0.4,IF(S872="Moderado",0.6,IF(S872="Mayor",0.8,IF(S872="Catastrófico",1,))))))</f>
        <v/>
      </c>
      <c r="U872" s="386" t="str">
        <f t="shared" ref="U872" si="1183">IF(OR(AND(P872="Muy Baja",S872="Leve"),AND(P872="Muy Baja",S872="Menor"),AND(P872="Baja",S872="Leve")),"Bajo",IF(OR(AND(P872="Muy baja",S872="Moderado"),AND(P872="Baja",S872="Menor"),AND(P872="Baja",S872="Moderado"),AND(P872="Media",S872="Leve"),AND(P872="Media",S872="Menor"),AND(P872="Media",S872="Moderado"),AND(P872="Alta",S872="Leve"),AND(P872="Alta",S872="Menor")),"Moderado",IF(OR(AND(P872="Muy Baja",S872="Mayor"),AND(P872="Baja",S872="Mayor"),AND(P872="Media",S872="Mayor"),AND(P872="Alta",S872="Moderado"),AND(P872="Alta",S872="Mayor"),AND(P872="Muy Alta",S872="Leve"),AND(P872="Muy Alta",S872="Menor"),AND(P872="Muy Alta",S872="Moderado"),AND(P872="Muy Alta",S872="Mayor")),"Alto",IF(OR(AND(P872="Muy Baja",S872="Catastrófico"),AND(P872="Baja",S872="Catastrófico"),AND(P872="Media",S872="Catastrófico"),AND(P872="Alta",S872="Catastrófico"),AND(P872="Muy Alta",S872="Catastrófico")),"Extremo",""))))</f>
        <v/>
      </c>
      <c r="V872" s="216" t="s">
        <v>91</v>
      </c>
      <c r="W872" s="116"/>
      <c r="X872" s="117"/>
      <c r="Y872" s="117"/>
      <c r="Z872" s="116"/>
      <c r="AA872" s="143" t="str">
        <f t="shared" si="1118"/>
        <v/>
      </c>
      <c r="AB872" s="121"/>
      <c r="AC872" s="121"/>
      <c r="AD872" s="122" t="str">
        <f t="shared" si="1111"/>
        <v/>
      </c>
      <c r="AE872" s="121"/>
      <c r="AF872" s="121"/>
      <c r="AG872" s="121"/>
      <c r="AH872" s="123" t="str">
        <f>IFERROR(IF(AA872="Probabilidad",(Q872-(+Q872*AD872)),IF(AA872="Impacto",Q872,"")),"")</f>
        <v/>
      </c>
      <c r="AI872" s="122" t="str">
        <f t="shared" si="1112"/>
        <v/>
      </c>
      <c r="AJ872" s="387" t="str">
        <f t="shared" ref="AJ872" si="1184">IFERROR(IF(AK872="","",IF(AK872&lt;=0.2,"Muy Baja",IF(AK872&lt;=0.4,"Baja",IF(AK872&lt;=0.6,"Media",IF(AK872&lt;=0.8,"Alta","Muy Alta"))))),"")</f>
        <v/>
      </c>
      <c r="AK872" s="542" t="str">
        <f t="shared" ref="AK872" si="1185">IFERROR(LOOKUP(MAX(AI872:AI878)+1,(AI872:AI878)),"")</f>
        <v/>
      </c>
      <c r="AL872" s="214" t="str">
        <f>IFERROR(IF(AA872="Impacto",(T872-(+T872*AD872)),IF(AA872="Probabilidad",T872,"")),"")</f>
        <v/>
      </c>
      <c r="AM872" s="543" t="str">
        <f t="shared" ref="AM872" si="1186">IFERROR(IF(AN872="","",IF(AN872&lt;=0.2,"Leve",IF(AN872&lt;=0.4,"Menor",IF(AN872&lt;=0.6,"Moderado",IF(AN872&lt;=0.8,"Mayor","Catastrófico"))))),"")</f>
        <v/>
      </c>
      <c r="AN872" s="544" t="str">
        <f t="shared" ref="AN872" si="1187">IFERROR(LOOKUP(MAX(AL872:AL878)+1,(AL872:AL878)),"")</f>
        <v/>
      </c>
      <c r="AO872" s="541" t="str">
        <f t="shared" ref="AO872" si="1188">IFERROR(IF(OR(AND(AJ872="Muy Baja",AM872="Leve"),AND(AJ872="Muy Baja",AM872="Menor"),AND(AJ872="Baja",AM872="Leve")),"Bajo",IF(OR(AND(AJ872="Muy baja",AM872="Moderado"),AND(AJ872="Baja",AM872="Menor"),AND(AJ872="Baja",AM872="Moderado"),AND(AJ872="Media",AM872="Leve"),AND(AJ872="Media",AM872="Menor"),AND(AJ872="Media",AM872="Moderado"),AND(AJ872="Alta",AM872="Leve"),AND(AJ872="Alta",AM872="Menor")),"Moderado",IF(OR(AND(AJ872="Muy Baja",AM872="Mayor"),AND(AJ872="Baja",AM872="Mayor"),AND(AJ872="Media",AM872="Mayor"),AND(AJ872="Alta",AM872="Moderado"),AND(AJ872="Alta",AM872="Mayor"),AND(AJ872="Muy Alta",AM872="Leve"),AND(AJ872="Muy Alta",AM872="Menor"),AND(AJ872="Muy Alta",AM872="Moderado"),AND(AJ872="Muy Alta",AM872="Mayor")),"Alto",IF(OR(AND(AJ872="Muy Baja",AM872="Catastrófico"),AND(AJ872="Baja",AM872="Catastrófico"),AND(AJ872="Media",AM872="Catastrófico"),AND(AJ872="Alta",AM872="Catastrófico"),AND(AJ872="Muy Alta",AM872="Catastrófico")),"Extremo","")))),"")</f>
        <v/>
      </c>
      <c r="AP872" s="367"/>
      <c r="AQ872" s="217" t="s">
        <v>105</v>
      </c>
      <c r="AR872" s="119"/>
      <c r="AS872" s="135"/>
      <c r="AT872" s="218"/>
      <c r="AU872" s="219"/>
      <c r="AV872" s="458"/>
      <c r="AW872" s="216" t="s">
        <v>91</v>
      </c>
      <c r="AX872" s="220"/>
      <c r="AY872" s="221"/>
      <c r="AZ872" s="222"/>
      <c r="BA872" s="217" t="s">
        <v>105</v>
      </c>
      <c r="BB872" s="128"/>
      <c r="BC872" s="128"/>
      <c r="BD872" s="128"/>
      <c r="BE872" s="373"/>
      <c r="BF872" s="374"/>
      <c r="BG872" s="374"/>
      <c r="BH872" s="131"/>
      <c r="BI872" s="90"/>
      <c r="BJ872" s="90"/>
      <c r="BK872" s="90"/>
      <c r="BL872" s="90"/>
      <c r="BM872" s="90"/>
      <c r="BN872" s="90"/>
      <c r="BO872" s="90"/>
      <c r="BP872" s="90"/>
      <c r="BQ872" s="90"/>
      <c r="BR872" s="90"/>
      <c r="BS872" s="90"/>
      <c r="BT872" s="90"/>
      <c r="BU872" s="90"/>
      <c r="BV872" s="90"/>
      <c r="BW872" s="90"/>
      <c r="BX872" s="90"/>
      <c r="BY872" s="90"/>
      <c r="BZ872" s="90"/>
      <c r="CA872" s="90"/>
      <c r="CB872" s="90"/>
      <c r="CC872" s="90"/>
      <c r="CD872" s="90"/>
      <c r="CE872" s="90"/>
      <c r="CF872" s="90"/>
      <c r="CG872" s="90"/>
      <c r="CH872" s="90"/>
      <c r="CI872" s="90"/>
      <c r="CJ872" s="90"/>
      <c r="CK872" s="90"/>
      <c r="CL872" s="90"/>
      <c r="CM872" s="90"/>
      <c r="CN872" s="90"/>
      <c r="CO872" s="90"/>
      <c r="CP872" s="90"/>
      <c r="CQ872" s="90"/>
      <c r="CR872" s="90"/>
      <c r="CS872" s="90"/>
      <c r="CT872" s="90"/>
      <c r="CU872" s="90"/>
      <c r="CV872" s="90"/>
      <c r="CW872" s="90"/>
      <c r="CX872" s="90"/>
      <c r="CY872" s="90"/>
      <c r="CZ872" s="90"/>
      <c r="DA872" s="90"/>
      <c r="DB872" s="90"/>
      <c r="DC872" s="90"/>
      <c r="DD872" s="90"/>
      <c r="DE872" s="90"/>
      <c r="DF872" s="90"/>
      <c r="DG872" s="90"/>
      <c r="DH872" s="90"/>
      <c r="DI872" s="90"/>
      <c r="DJ872" s="90"/>
      <c r="DK872" s="90"/>
      <c r="DL872" s="90"/>
      <c r="DM872" s="90"/>
      <c r="DN872" s="90"/>
      <c r="DO872" s="90"/>
      <c r="DP872" s="90"/>
      <c r="DQ872" s="90"/>
      <c r="DR872" s="90"/>
      <c r="DS872" s="90"/>
      <c r="DT872" s="90"/>
      <c r="DU872" s="90"/>
      <c r="DV872" s="90"/>
      <c r="DW872" s="90"/>
      <c r="DX872" s="90"/>
      <c r="DY872" s="90"/>
      <c r="DZ872" s="90"/>
      <c r="EA872" s="90"/>
      <c r="EB872" s="90"/>
      <c r="EC872" s="90"/>
      <c r="ED872" s="90"/>
      <c r="EE872" s="90"/>
      <c r="EF872" s="90"/>
      <c r="EG872" s="90"/>
      <c r="EH872" s="90"/>
      <c r="EI872" s="90"/>
      <c r="EJ872" s="90"/>
      <c r="EK872" s="90"/>
      <c r="EL872" s="90"/>
      <c r="EM872" s="90"/>
      <c r="EN872" s="90"/>
      <c r="EO872" s="90"/>
      <c r="EP872" s="90"/>
      <c r="EQ872" s="90"/>
      <c r="ER872" s="90"/>
      <c r="ES872" s="90"/>
      <c r="ET872" s="90"/>
      <c r="EU872" s="90"/>
      <c r="EV872" s="90"/>
      <c r="EW872" s="90"/>
      <c r="EX872" s="90"/>
      <c r="EY872" s="90"/>
      <c r="EZ872" s="90"/>
      <c r="FA872" s="90"/>
      <c r="FB872" s="90"/>
      <c r="FC872" s="90"/>
      <c r="FD872" s="90"/>
      <c r="FE872" s="90"/>
      <c r="FF872" s="90"/>
      <c r="FG872" s="90"/>
      <c r="FH872" s="90"/>
      <c r="FI872" s="90"/>
      <c r="FJ872" s="90"/>
      <c r="FK872" s="90"/>
      <c r="FL872" s="90"/>
      <c r="FM872" s="90"/>
      <c r="FN872" s="90"/>
      <c r="FO872" s="90"/>
      <c r="FP872" s="90"/>
      <c r="FQ872" s="90"/>
      <c r="FR872" s="90"/>
      <c r="FS872" s="90"/>
      <c r="FT872" s="90"/>
      <c r="FU872" s="90"/>
      <c r="FV872" s="90"/>
      <c r="FW872" s="90"/>
      <c r="FX872" s="90"/>
      <c r="FY872" s="90"/>
      <c r="FZ872" s="90"/>
      <c r="GA872" s="90"/>
      <c r="GB872" s="90"/>
      <c r="GC872" s="90"/>
      <c r="GD872" s="90"/>
      <c r="GE872" s="90"/>
      <c r="GF872" s="90"/>
      <c r="GG872" s="90"/>
      <c r="GH872" s="90"/>
      <c r="GI872" s="90"/>
      <c r="GJ872" s="90"/>
      <c r="GK872" s="90"/>
      <c r="GL872" s="90"/>
      <c r="GM872" s="90"/>
      <c r="GN872" s="90"/>
      <c r="GO872" s="90"/>
      <c r="GP872" s="90"/>
      <c r="GQ872" s="90"/>
      <c r="GR872" s="90"/>
      <c r="GS872" s="90"/>
      <c r="GT872" s="90"/>
      <c r="GU872" s="90"/>
      <c r="GV872" s="90"/>
      <c r="GW872" s="90"/>
      <c r="GX872" s="90"/>
      <c r="GY872" s="90"/>
      <c r="GZ872" s="90"/>
      <c r="HA872" s="90"/>
      <c r="HB872" s="90"/>
      <c r="HC872" s="90"/>
      <c r="HD872" s="90"/>
      <c r="HE872" s="90"/>
      <c r="HF872" s="90"/>
      <c r="HG872" s="90"/>
      <c r="HH872" s="90"/>
      <c r="HI872" s="90"/>
      <c r="HJ872" s="90"/>
      <c r="HK872" s="90"/>
      <c r="HL872" s="90"/>
      <c r="HM872" s="90"/>
      <c r="HN872" s="90"/>
      <c r="HO872" s="90"/>
      <c r="HP872" s="90"/>
      <c r="HQ872" s="90"/>
      <c r="HR872" s="90"/>
      <c r="HS872" s="90"/>
      <c r="HT872" s="90"/>
      <c r="HU872" s="90"/>
      <c r="HV872" s="90"/>
      <c r="HW872" s="90"/>
      <c r="HX872" s="90"/>
      <c r="HY872" s="90"/>
      <c r="HZ872" s="90"/>
      <c r="IA872" s="90"/>
      <c r="IB872" s="90"/>
      <c r="IC872" s="90"/>
      <c r="ID872" s="90"/>
      <c r="IE872" s="90"/>
      <c r="IF872" s="90"/>
      <c r="IG872" s="90"/>
      <c r="IH872" s="90"/>
      <c r="II872" s="90"/>
      <c r="IJ872" s="90"/>
      <c r="IK872" s="90"/>
      <c r="IL872" s="90"/>
      <c r="IM872" s="90"/>
      <c r="IN872" s="90"/>
      <c r="IO872" s="90"/>
      <c r="IP872" s="90"/>
      <c r="IQ872" s="90"/>
      <c r="IR872" s="90"/>
      <c r="IS872" s="90"/>
      <c r="IT872" s="90"/>
      <c r="IU872" s="90"/>
      <c r="IV872" s="90"/>
      <c r="IW872" s="90"/>
      <c r="IX872" s="90"/>
      <c r="IY872" s="90"/>
      <c r="IZ872" s="90"/>
      <c r="JA872" s="90"/>
      <c r="JB872" s="90"/>
      <c r="JC872" s="90"/>
      <c r="JD872" s="90"/>
      <c r="JE872" s="90"/>
      <c r="JF872" s="90"/>
      <c r="JG872" s="90"/>
      <c r="JH872" s="90"/>
      <c r="JI872" s="90"/>
      <c r="JJ872" s="90"/>
      <c r="JK872" s="90"/>
      <c r="JL872" s="90"/>
      <c r="JM872" s="90"/>
      <c r="JN872" s="90"/>
      <c r="JO872" s="90"/>
      <c r="JP872" s="90"/>
      <c r="JQ872" s="90"/>
      <c r="JR872" s="90"/>
      <c r="JS872" s="90"/>
      <c r="JT872" s="90"/>
      <c r="JU872" s="90"/>
      <c r="JV872" s="90"/>
      <c r="JW872" s="90"/>
      <c r="JX872" s="90"/>
      <c r="JY872" s="90"/>
      <c r="JZ872" s="90"/>
      <c r="KA872" s="90"/>
      <c r="KB872" s="90"/>
      <c r="KC872" s="90"/>
      <c r="KD872" s="90"/>
      <c r="KE872" s="90"/>
      <c r="KF872" s="90"/>
      <c r="KG872" s="90"/>
      <c r="KH872" s="90"/>
      <c r="KI872" s="90"/>
      <c r="KJ872" s="90"/>
      <c r="KK872" s="90"/>
      <c r="KL872" s="90"/>
      <c r="KM872" s="90"/>
      <c r="KN872" s="90"/>
      <c r="KO872" s="90"/>
      <c r="KP872" s="90"/>
      <c r="KQ872" s="90"/>
      <c r="KR872" s="90"/>
      <c r="KS872" s="90"/>
      <c r="KT872" s="90"/>
      <c r="KU872" s="90"/>
      <c r="KV872" s="90"/>
      <c r="KW872" s="90"/>
      <c r="KX872" s="90"/>
      <c r="KY872" s="90"/>
      <c r="KZ872" s="90"/>
      <c r="LA872" s="90"/>
      <c r="LB872" s="90"/>
      <c r="LC872" s="90"/>
      <c r="LD872" s="90"/>
      <c r="LE872" s="90"/>
      <c r="LF872" s="90"/>
      <c r="LG872" s="90"/>
      <c r="LH872" s="90"/>
      <c r="LI872" s="90"/>
      <c r="LJ872" s="90"/>
      <c r="LK872" s="90"/>
      <c r="LL872" s="90"/>
      <c r="LM872" s="90"/>
      <c r="LN872" s="90"/>
      <c r="LO872" s="90"/>
      <c r="LP872" s="90"/>
      <c r="LQ872" s="90"/>
      <c r="LR872" s="90"/>
      <c r="LS872" s="90"/>
      <c r="LT872" s="90"/>
      <c r="LU872" s="90"/>
      <c r="LV872" s="90"/>
      <c r="LW872" s="90"/>
      <c r="LX872" s="90"/>
      <c r="LY872" s="90"/>
      <c r="LZ872" s="90"/>
      <c r="MA872" s="90"/>
      <c r="MB872" s="90"/>
      <c r="MC872" s="90"/>
      <c r="MD872" s="90"/>
      <c r="ME872" s="90"/>
      <c r="MF872" s="90"/>
      <c r="MG872" s="90"/>
      <c r="MH872" s="90"/>
      <c r="MI872" s="90"/>
      <c r="MJ872" s="90"/>
      <c r="MK872" s="90"/>
      <c r="ML872" s="90"/>
      <c r="MM872" s="90"/>
      <c r="MN872" s="90"/>
      <c r="MO872" s="90"/>
      <c r="MP872" s="90"/>
      <c r="MQ872" s="90"/>
      <c r="MR872" s="90"/>
      <c r="MS872" s="90"/>
      <c r="MT872" s="90"/>
      <c r="MU872" s="90"/>
      <c r="MV872" s="90"/>
      <c r="MW872" s="90"/>
      <c r="MX872" s="90"/>
      <c r="MY872" s="90"/>
      <c r="MZ872" s="90"/>
      <c r="NA872" s="90"/>
      <c r="NB872" s="90"/>
      <c r="NC872" s="90"/>
      <c r="ND872" s="90"/>
      <c r="NE872" s="90"/>
      <c r="NF872" s="90"/>
      <c r="NG872" s="90"/>
      <c r="NH872" s="90"/>
      <c r="NI872" s="90"/>
      <c r="NJ872" s="90"/>
      <c r="NK872" s="90"/>
      <c r="NL872" s="90"/>
      <c r="NM872" s="90"/>
      <c r="NN872" s="90"/>
      <c r="NO872" s="90"/>
      <c r="NP872" s="90"/>
      <c r="NQ872" s="90"/>
      <c r="NR872" s="90"/>
      <c r="NS872" s="90"/>
      <c r="NT872" s="90"/>
      <c r="NU872" s="90"/>
      <c r="NV872" s="90"/>
      <c r="NW872" s="90"/>
      <c r="NX872" s="90"/>
      <c r="NY872" s="90"/>
      <c r="NZ872" s="90"/>
      <c r="OA872" s="90"/>
      <c r="OB872" s="90"/>
      <c r="OC872" s="90"/>
      <c r="OD872" s="90"/>
      <c r="OE872" s="90"/>
      <c r="OF872" s="90"/>
      <c r="OG872" s="90"/>
      <c r="OH872" s="90"/>
      <c r="OI872" s="90"/>
      <c r="OJ872" s="90"/>
      <c r="OK872" s="90"/>
      <c r="OL872" s="90"/>
      <c r="OM872" s="90"/>
      <c r="ON872" s="90"/>
      <c r="OO872" s="90"/>
      <c r="OP872" s="90"/>
      <c r="OQ872" s="90"/>
      <c r="OR872" s="90"/>
      <c r="OS872" s="90"/>
      <c r="OT872" s="90"/>
      <c r="OU872" s="90"/>
      <c r="OV872" s="90"/>
      <c r="OW872" s="90"/>
      <c r="OX872" s="90"/>
      <c r="OY872" s="90"/>
      <c r="OZ872" s="90"/>
      <c r="PA872" s="90"/>
      <c r="PB872" s="90"/>
      <c r="PC872" s="90"/>
      <c r="PD872" s="90"/>
      <c r="PE872" s="90"/>
      <c r="PF872" s="90"/>
      <c r="PG872" s="90"/>
      <c r="PH872" s="90"/>
      <c r="PI872" s="90"/>
      <c r="PJ872" s="90"/>
      <c r="PK872" s="90"/>
      <c r="PL872" s="90"/>
      <c r="PM872" s="90"/>
      <c r="PN872" s="90"/>
      <c r="PO872" s="90"/>
      <c r="PP872" s="90"/>
      <c r="PQ872" s="90"/>
      <c r="PR872" s="90"/>
      <c r="PS872" s="90"/>
      <c r="PT872" s="90"/>
      <c r="PU872" s="90"/>
      <c r="PV872" s="90"/>
      <c r="PW872" s="90"/>
      <c r="PX872" s="90"/>
      <c r="PY872" s="90"/>
      <c r="PZ872" s="90"/>
      <c r="QA872" s="90"/>
      <c r="QB872" s="90"/>
      <c r="QC872" s="90"/>
      <c r="QD872" s="90"/>
      <c r="QE872" s="90"/>
      <c r="QF872" s="90"/>
      <c r="QG872" s="90"/>
      <c r="QH872" s="90"/>
      <c r="QI872" s="90"/>
      <c r="QJ872" s="90"/>
      <c r="QK872" s="90"/>
      <c r="QL872" s="90"/>
      <c r="QM872" s="90"/>
      <c r="QN872" s="90"/>
      <c r="QO872" s="90"/>
      <c r="QP872" s="90"/>
      <c r="QQ872" s="90"/>
      <c r="QR872" s="90"/>
      <c r="QS872" s="90"/>
      <c r="QT872" s="90"/>
      <c r="QU872" s="90"/>
      <c r="QV872" s="90"/>
      <c r="QW872" s="90"/>
      <c r="QX872" s="90"/>
      <c r="QY872" s="90"/>
      <c r="QZ872" s="90"/>
      <c r="RA872" s="90"/>
      <c r="RB872" s="90"/>
      <c r="RC872" s="90"/>
      <c r="RD872" s="90"/>
      <c r="RE872" s="90"/>
      <c r="RF872" s="90"/>
      <c r="RG872" s="90"/>
      <c r="RH872" s="90"/>
      <c r="RI872" s="90"/>
      <c r="RJ872" s="90"/>
      <c r="RK872" s="90"/>
      <c r="RL872" s="90"/>
      <c r="RM872" s="90"/>
      <c r="RN872" s="90"/>
      <c r="RO872" s="90"/>
      <c r="RP872" s="90"/>
      <c r="RQ872" s="90"/>
      <c r="RR872" s="90"/>
      <c r="RS872" s="90"/>
      <c r="RT872" s="90"/>
      <c r="RU872" s="90"/>
      <c r="RV872" s="90"/>
      <c r="RW872" s="90"/>
      <c r="RX872" s="90"/>
      <c r="RY872" s="90"/>
      <c r="RZ872" s="90"/>
      <c r="SA872" s="90"/>
      <c r="SB872" s="90"/>
      <c r="SC872" s="90"/>
      <c r="SD872" s="90"/>
      <c r="SE872" s="90"/>
      <c r="SF872" s="90"/>
      <c r="SG872" s="90"/>
      <c r="SH872" s="90"/>
      <c r="SI872" s="90"/>
      <c r="SJ872" s="90"/>
      <c r="SK872" s="90"/>
      <c r="SL872" s="90"/>
      <c r="SM872" s="90"/>
      <c r="SN872" s="90"/>
      <c r="SO872" s="90"/>
      <c r="SP872" s="90"/>
      <c r="SQ872" s="90"/>
      <c r="SR872" s="90"/>
      <c r="SS872" s="90"/>
      <c r="ST872" s="90"/>
      <c r="SU872" s="90"/>
      <c r="SV872" s="90"/>
      <c r="SW872" s="90"/>
      <c r="SX872" s="90"/>
      <c r="SY872" s="90"/>
      <c r="SZ872" s="90"/>
      <c r="TA872" s="90"/>
      <c r="TB872" s="90"/>
      <c r="TC872" s="90"/>
      <c r="TD872" s="90"/>
      <c r="TE872" s="90"/>
      <c r="TF872" s="90"/>
      <c r="TG872" s="90"/>
      <c r="TH872" s="90"/>
      <c r="TI872" s="90"/>
      <c r="TJ872" s="90"/>
      <c r="TK872" s="90"/>
      <c r="TL872" s="90"/>
      <c r="TM872" s="90"/>
      <c r="TN872" s="90"/>
      <c r="TO872" s="90"/>
      <c r="TP872" s="90"/>
      <c r="TQ872" s="90"/>
      <c r="TR872" s="90"/>
      <c r="TS872" s="90"/>
      <c r="TT872" s="90"/>
      <c r="TU872" s="90"/>
      <c r="TV872" s="90"/>
      <c r="TW872" s="90"/>
      <c r="TX872" s="90"/>
      <c r="TY872" s="90"/>
      <c r="TZ872" s="90"/>
      <c r="UA872" s="90"/>
      <c r="UB872" s="90"/>
      <c r="UC872" s="90"/>
      <c r="UD872" s="90"/>
      <c r="UE872" s="90"/>
      <c r="UF872" s="90"/>
      <c r="UG872" s="90"/>
      <c r="UH872" s="90"/>
      <c r="UI872" s="90"/>
      <c r="UJ872" s="90"/>
      <c r="UK872" s="90"/>
      <c r="UL872" s="90"/>
      <c r="UM872" s="90"/>
      <c r="UN872" s="90"/>
      <c r="UO872" s="90"/>
      <c r="UP872" s="90"/>
      <c r="UQ872" s="90"/>
      <c r="UR872" s="90"/>
      <c r="US872" s="90"/>
      <c r="UT872" s="90"/>
      <c r="UU872" s="90"/>
      <c r="UV872" s="90"/>
      <c r="UW872" s="90"/>
      <c r="UX872" s="90"/>
      <c r="UY872" s="90"/>
      <c r="UZ872" s="90"/>
      <c r="VA872" s="90"/>
      <c r="VB872" s="90"/>
      <c r="VC872" s="90"/>
      <c r="VD872" s="90"/>
      <c r="VE872" s="90"/>
      <c r="VF872" s="90"/>
      <c r="VG872" s="90"/>
      <c r="VH872" s="90"/>
      <c r="VI872" s="90"/>
      <c r="VJ872" s="90"/>
      <c r="VK872" s="90"/>
      <c r="VL872" s="90"/>
      <c r="VM872" s="90"/>
      <c r="VN872" s="90"/>
      <c r="VO872" s="90"/>
      <c r="VP872" s="90"/>
      <c r="VQ872" s="90"/>
      <c r="VR872" s="90"/>
      <c r="VS872" s="90"/>
      <c r="VT872" s="90"/>
      <c r="VU872" s="90"/>
      <c r="VV872" s="90"/>
      <c r="VW872" s="90"/>
      <c r="VX872" s="90"/>
      <c r="VY872" s="90"/>
      <c r="VZ872" s="90"/>
      <c r="WA872" s="90"/>
      <c r="WB872" s="90"/>
      <c r="WC872" s="90"/>
      <c r="WD872" s="90"/>
      <c r="WE872" s="90"/>
      <c r="WF872" s="90"/>
      <c r="WG872" s="90"/>
      <c r="WH872" s="90"/>
      <c r="WI872" s="90"/>
      <c r="WJ872" s="90"/>
      <c r="WK872" s="90"/>
      <c r="WL872" s="90"/>
      <c r="WM872" s="90"/>
      <c r="WN872" s="90"/>
      <c r="WO872" s="90"/>
      <c r="WP872" s="90"/>
      <c r="WQ872" s="90"/>
      <c r="WR872" s="90"/>
      <c r="WS872" s="90"/>
      <c r="WT872" s="90"/>
      <c r="WU872" s="90"/>
      <c r="WV872" s="90"/>
      <c r="WW872" s="90"/>
      <c r="WX872" s="90"/>
      <c r="WY872" s="90"/>
      <c r="WZ872" s="90"/>
      <c r="XA872" s="90"/>
      <c r="XB872" s="90"/>
      <c r="XC872" s="90"/>
      <c r="XD872" s="90"/>
      <c r="XE872" s="90"/>
      <c r="XF872" s="90"/>
      <c r="XG872" s="90"/>
      <c r="XH872" s="90"/>
      <c r="XI872" s="90"/>
      <c r="XJ872" s="90"/>
      <c r="XK872" s="90"/>
      <c r="XL872" s="90"/>
      <c r="XM872" s="90"/>
      <c r="XN872" s="90"/>
      <c r="XO872" s="90"/>
      <c r="XP872" s="90"/>
      <c r="XQ872" s="90"/>
      <c r="XR872" s="90"/>
      <c r="XS872" s="90"/>
      <c r="XT872" s="90"/>
      <c r="XU872" s="90"/>
      <c r="XV872" s="90"/>
      <c r="XW872" s="90"/>
      <c r="XX872" s="90"/>
      <c r="XY872" s="90"/>
      <c r="XZ872" s="90"/>
      <c r="YA872" s="90"/>
      <c r="YB872" s="90"/>
      <c r="YC872" s="90"/>
      <c r="YD872" s="90"/>
      <c r="YE872" s="90"/>
      <c r="YF872" s="90"/>
      <c r="YG872" s="90"/>
      <c r="YH872" s="90"/>
      <c r="YI872" s="90"/>
      <c r="YJ872" s="90"/>
      <c r="YK872" s="90"/>
      <c r="YL872" s="90"/>
      <c r="YM872" s="90"/>
      <c r="YN872" s="90"/>
      <c r="YO872" s="90"/>
      <c r="YP872" s="90"/>
      <c r="YQ872" s="90"/>
      <c r="YR872" s="90"/>
      <c r="YS872" s="90"/>
      <c r="YT872" s="90"/>
      <c r="YU872" s="90"/>
      <c r="YV872" s="90"/>
      <c r="YW872" s="90"/>
      <c r="YX872" s="90"/>
      <c r="YY872" s="90"/>
      <c r="YZ872" s="90"/>
      <c r="ZA872" s="90"/>
      <c r="ZB872" s="90"/>
      <c r="ZC872" s="90"/>
      <c r="ZD872" s="90"/>
      <c r="ZE872" s="90"/>
      <c r="ZF872" s="90"/>
      <c r="ZG872" s="90"/>
      <c r="ZH872" s="90"/>
      <c r="ZI872" s="90"/>
      <c r="ZJ872" s="90"/>
      <c r="ZK872" s="90"/>
      <c r="ZL872" s="90"/>
      <c r="ZM872" s="90"/>
      <c r="ZN872" s="90"/>
      <c r="ZO872" s="90"/>
      <c r="ZP872" s="90"/>
      <c r="ZQ872" s="90"/>
      <c r="ZR872" s="90"/>
      <c r="ZS872" s="90"/>
      <c r="ZT872" s="90"/>
      <c r="ZU872" s="90"/>
      <c r="ZV872" s="90"/>
      <c r="ZW872" s="90"/>
      <c r="ZX872" s="90"/>
      <c r="ZY872" s="90"/>
      <c r="ZZ872" s="90"/>
      <c r="AAA872" s="90"/>
      <c r="AAB872" s="90"/>
      <c r="AAC872" s="90"/>
      <c r="AAD872" s="90"/>
      <c r="AAE872" s="90"/>
      <c r="AAF872" s="90"/>
      <c r="AAG872" s="90"/>
      <c r="AAH872" s="90"/>
      <c r="AAI872" s="90"/>
      <c r="AAJ872" s="90"/>
      <c r="AAK872" s="90"/>
      <c r="AAL872" s="90"/>
      <c r="AAM872" s="90"/>
      <c r="AAN872" s="90"/>
      <c r="AAO872" s="90"/>
      <c r="AAP872" s="90"/>
      <c r="AAQ872" s="90"/>
      <c r="AAR872" s="90"/>
      <c r="AAS872" s="90"/>
      <c r="AAT872" s="90"/>
      <c r="AAU872" s="90"/>
      <c r="AAV872" s="90"/>
      <c r="AAW872" s="90"/>
      <c r="AAX872" s="90"/>
      <c r="AAY872" s="90"/>
      <c r="AAZ872" s="90"/>
      <c r="ABA872" s="90"/>
      <c r="ABB872" s="90"/>
      <c r="ABC872" s="90"/>
      <c r="ABD872" s="90"/>
      <c r="ABE872" s="90"/>
      <c r="ABF872" s="90"/>
      <c r="ABG872" s="90"/>
      <c r="ABH872" s="90"/>
      <c r="ABI872" s="90"/>
      <c r="ABJ872" s="90"/>
      <c r="ABK872" s="90"/>
      <c r="ABL872" s="90"/>
      <c r="ABM872" s="90"/>
      <c r="ABN872" s="90"/>
      <c r="ABO872" s="90"/>
      <c r="ABP872" s="90"/>
      <c r="ABQ872" s="90"/>
      <c r="ABR872" s="90"/>
      <c r="ABS872" s="90"/>
      <c r="ABT872" s="90"/>
      <c r="ABU872" s="90"/>
      <c r="ABV872" s="90"/>
      <c r="ABW872" s="90"/>
      <c r="ABX872" s="90"/>
      <c r="ABY872" s="90"/>
      <c r="ABZ872" s="90"/>
      <c r="ACA872" s="90"/>
      <c r="ACB872" s="90"/>
      <c r="ACC872" s="90"/>
      <c r="ACD872" s="90"/>
      <c r="ACE872" s="90"/>
      <c r="ACF872" s="90"/>
      <c r="ACG872" s="90"/>
      <c r="ACH872" s="90"/>
      <c r="ACI872" s="90"/>
      <c r="ACJ872" s="90"/>
      <c r="ACK872" s="90"/>
      <c r="ACL872" s="90"/>
      <c r="ACM872" s="90"/>
      <c r="ACN872" s="90"/>
      <c r="ACO872" s="90"/>
      <c r="ACP872" s="90"/>
      <c r="ACQ872" s="90"/>
      <c r="ACR872" s="90"/>
      <c r="ACS872" s="90"/>
      <c r="ACT872" s="90"/>
      <c r="ACU872" s="90"/>
      <c r="ACV872" s="90"/>
      <c r="ACW872" s="90"/>
      <c r="ACX872" s="90"/>
      <c r="ACY872" s="90"/>
      <c r="ACZ872" s="90"/>
      <c r="ADA872" s="90"/>
      <c r="ADB872" s="90"/>
      <c r="ADC872" s="90"/>
      <c r="ADD872" s="90"/>
      <c r="ADE872" s="90"/>
      <c r="ADF872" s="90"/>
      <c r="ADG872" s="90"/>
      <c r="ADH872" s="90"/>
      <c r="ADI872" s="90"/>
      <c r="ADJ872" s="90"/>
      <c r="ADK872" s="90"/>
      <c r="ADL872" s="90"/>
      <c r="ADM872" s="90"/>
      <c r="ADN872" s="90"/>
      <c r="ADO872" s="90"/>
      <c r="ADP872" s="90"/>
      <c r="ADQ872" s="90"/>
      <c r="ADR872" s="90"/>
      <c r="ADS872" s="90"/>
      <c r="ADT872" s="90"/>
      <c r="ADU872" s="90"/>
      <c r="ADV872" s="90"/>
      <c r="ADW872" s="90"/>
      <c r="ADX872" s="90"/>
      <c r="ADY872" s="90"/>
      <c r="ADZ872" s="90"/>
      <c r="AEA872" s="90"/>
      <c r="AEB872" s="90"/>
      <c r="AEC872" s="90"/>
      <c r="AED872" s="90"/>
      <c r="AEE872" s="90"/>
      <c r="AEF872" s="90"/>
      <c r="AEG872" s="90"/>
      <c r="AEH872" s="90"/>
      <c r="AEI872" s="90"/>
      <c r="AEJ872" s="90"/>
      <c r="AEK872" s="90"/>
      <c r="AEL872" s="90"/>
      <c r="AEM872" s="90"/>
      <c r="AEN872" s="90"/>
      <c r="AEO872" s="90"/>
      <c r="AEP872" s="90"/>
      <c r="AEQ872" s="90"/>
      <c r="AER872" s="90"/>
      <c r="AES872" s="90"/>
      <c r="AET872" s="90"/>
      <c r="AEU872" s="90"/>
      <c r="AEV872" s="90"/>
      <c r="AEW872" s="90"/>
      <c r="AEX872" s="90"/>
      <c r="AEY872" s="90"/>
      <c r="AEZ872" s="90"/>
      <c r="AFA872" s="90"/>
      <c r="AFB872" s="90"/>
      <c r="AFC872" s="90"/>
      <c r="AFD872" s="90"/>
      <c r="AFE872" s="90"/>
      <c r="AFF872" s="90"/>
      <c r="AFG872" s="90"/>
      <c r="AFH872" s="90"/>
      <c r="AFI872" s="90"/>
      <c r="AFJ872" s="90"/>
      <c r="AFK872" s="90"/>
      <c r="AFL872" s="90"/>
      <c r="AFM872" s="90"/>
      <c r="AFN872" s="90"/>
      <c r="AFO872" s="90"/>
      <c r="AFP872" s="90"/>
      <c r="AFQ872" s="90"/>
      <c r="AFR872" s="90"/>
      <c r="AFS872" s="90"/>
      <c r="AFT872" s="90"/>
      <c r="AFU872" s="90"/>
      <c r="AFV872" s="90"/>
      <c r="AFW872" s="90"/>
      <c r="AFX872" s="90"/>
      <c r="AFY872" s="90"/>
      <c r="AFZ872" s="90"/>
      <c r="AGA872" s="90"/>
      <c r="AGB872" s="90"/>
      <c r="AGC872" s="90"/>
      <c r="AGD872" s="90"/>
      <c r="AGE872" s="90"/>
      <c r="AGF872" s="90"/>
      <c r="AGG872" s="90"/>
      <c r="AGH872" s="90"/>
      <c r="AGI872" s="90"/>
      <c r="AGJ872" s="90"/>
      <c r="AGK872" s="90"/>
      <c r="AGL872" s="90"/>
      <c r="AGM872" s="90"/>
      <c r="AGN872" s="90"/>
      <c r="AGO872" s="90"/>
      <c r="AGP872" s="90"/>
      <c r="AGQ872" s="90"/>
      <c r="AGR872" s="90"/>
      <c r="AGS872" s="90"/>
      <c r="AGT872" s="90"/>
      <c r="AGU872" s="90"/>
      <c r="AGV872" s="90"/>
      <c r="AGW872" s="90"/>
      <c r="AGX872" s="90"/>
      <c r="AGY872" s="90"/>
      <c r="AGZ872" s="90"/>
      <c r="AHA872" s="90"/>
      <c r="AHB872" s="90"/>
      <c r="AHC872" s="90"/>
      <c r="AHD872" s="90"/>
      <c r="AHE872" s="90"/>
      <c r="AHF872" s="90"/>
      <c r="AHG872" s="90"/>
      <c r="AHH872" s="90"/>
      <c r="AHI872" s="90"/>
      <c r="AHJ872" s="90"/>
      <c r="AHK872" s="90"/>
      <c r="AHL872" s="90"/>
      <c r="AHM872" s="90"/>
      <c r="AHN872" s="90"/>
      <c r="AHO872" s="90"/>
      <c r="AHP872" s="90"/>
      <c r="AHQ872" s="90"/>
      <c r="AHR872" s="90"/>
      <c r="AHS872" s="90"/>
      <c r="AHT872" s="90"/>
      <c r="AHU872" s="90"/>
      <c r="AHV872" s="90"/>
      <c r="AHW872" s="90"/>
      <c r="AHX872" s="90"/>
      <c r="AHY872" s="90"/>
      <c r="AHZ872" s="90"/>
      <c r="AIA872" s="90"/>
      <c r="AIB872" s="90"/>
      <c r="AIC872" s="90"/>
      <c r="AID872" s="90"/>
      <c r="AIE872" s="90"/>
      <c r="AIF872" s="90"/>
      <c r="AIG872" s="90"/>
      <c r="AIH872" s="90"/>
      <c r="AII872" s="90"/>
      <c r="AIJ872" s="90"/>
      <c r="AIK872" s="90"/>
      <c r="AIL872" s="90"/>
      <c r="AIM872" s="90"/>
      <c r="AIN872" s="90"/>
      <c r="AIO872" s="90"/>
      <c r="AIP872" s="90"/>
      <c r="AIQ872" s="90"/>
      <c r="AIR872" s="90"/>
      <c r="AIS872" s="90"/>
      <c r="AIT872" s="90"/>
      <c r="AIU872" s="90"/>
      <c r="AIV872" s="90"/>
      <c r="AIW872" s="90"/>
      <c r="AIX872" s="90"/>
      <c r="AIY872" s="90"/>
      <c r="AIZ872" s="90"/>
      <c r="AJA872" s="90"/>
      <c r="AJB872" s="90"/>
      <c r="AJC872" s="90"/>
      <c r="AJD872" s="90"/>
      <c r="AJE872" s="90"/>
      <c r="AJF872" s="90"/>
      <c r="AJG872" s="90"/>
      <c r="AJH872" s="90"/>
      <c r="AJI872" s="90"/>
      <c r="AJJ872" s="90"/>
      <c r="AJK872" s="90"/>
      <c r="AJL872" s="90"/>
      <c r="AJM872" s="90"/>
      <c r="AJN872" s="90"/>
      <c r="AJO872" s="90"/>
      <c r="AJP872" s="90"/>
      <c r="AJQ872" s="90"/>
      <c r="AJR872" s="90"/>
      <c r="AJS872" s="90"/>
      <c r="AJT872" s="90"/>
      <c r="AJU872" s="90"/>
      <c r="AJV872" s="90"/>
      <c r="AJW872" s="90"/>
      <c r="AJX872" s="90"/>
      <c r="AJY872" s="90"/>
      <c r="AJZ872" s="90"/>
      <c r="AKA872" s="90"/>
      <c r="AKB872" s="90"/>
      <c r="AKC872" s="90"/>
      <c r="AKD872" s="90"/>
      <c r="AKE872" s="90"/>
      <c r="AKF872" s="90"/>
      <c r="AKG872" s="90"/>
      <c r="AKH872" s="90"/>
      <c r="AKI872" s="90"/>
      <c r="AKJ872" s="90"/>
      <c r="AKK872" s="90"/>
      <c r="AKL872" s="90"/>
      <c r="AKM872" s="90"/>
      <c r="AKN872" s="90"/>
      <c r="AKO872" s="90"/>
      <c r="AKP872" s="90"/>
      <c r="AKQ872" s="90"/>
      <c r="AKR872" s="90"/>
      <c r="AKS872" s="90"/>
      <c r="AKT872" s="90"/>
      <c r="AKU872" s="90"/>
      <c r="AKV872" s="90"/>
      <c r="AKW872" s="90"/>
      <c r="AKX872" s="90"/>
      <c r="AKY872" s="90"/>
      <c r="AKZ872" s="90"/>
      <c r="ALA872" s="90"/>
      <c r="ALB872" s="90"/>
      <c r="ALC872" s="90"/>
      <c r="ALD872" s="90"/>
      <c r="ALE872" s="90"/>
      <c r="ALF872" s="90"/>
      <c r="ALG872" s="90"/>
      <c r="ALH872" s="90"/>
      <c r="ALI872" s="90"/>
      <c r="ALJ872" s="90"/>
      <c r="ALK872" s="90"/>
      <c r="ALL872" s="90"/>
      <c r="ALM872" s="90"/>
      <c r="ALN872" s="90"/>
      <c r="ALO872" s="90"/>
      <c r="ALP872" s="90"/>
      <c r="ALQ872" s="90"/>
      <c r="ALR872" s="90"/>
      <c r="ALS872" s="90"/>
      <c r="ALT872" s="90"/>
      <c r="ALU872" s="90"/>
      <c r="ALV872" s="90"/>
      <c r="ALW872" s="90"/>
      <c r="ALX872" s="90"/>
      <c r="ALY872" s="90"/>
      <c r="ALZ872" s="90"/>
      <c r="AMA872" s="90"/>
      <c r="AMB872" s="90"/>
      <c r="AMC872" s="90"/>
      <c r="AMD872" s="90"/>
      <c r="AME872" s="90"/>
      <c r="AMF872" s="90"/>
      <c r="AMG872" s="90"/>
      <c r="AMH872" s="90"/>
    </row>
    <row r="873" spans="1:1022" ht="74.099999999999994" customHeight="1">
      <c r="A873" s="536"/>
      <c r="B873" s="530"/>
      <c r="C873" s="367"/>
      <c r="D873" s="530"/>
      <c r="E873" s="530"/>
      <c r="F873" s="427"/>
      <c r="G873" s="530"/>
      <c r="H873" s="537"/>
      <c r="I873" s="538"/>
      <c r="J873" s="216" t="s">
        <v>735</v>
      </c>
      <c r="K873" s="213"/>
      <c r="L873" s="538"/>
      <c r="M873" s="538"/>
      <c r="N873" s="540"/>
      <c r="O873" s="369"/>
      <c r="P873" s="391"/>
      <c r="Q873" s="385"/>
      <c r="R873" s="393"/>
      <c r="S873" s="394"/>
      <c r="T873" s="385"/>
      <c r="U873" s="386"/>
      <c r="V873" s="216" t="s">
        <v>112</v>
      </c>
      <c r="W873" s="116"/>
      <c r="X873" s="117"/>
      <c r="Y873" s="117"/>
      <c r="Z873" s="116"/>
      <c r="AA873" s="143" t="str">
        <f t="shared" si="1118"/>
        <v/>
      </c>
      <c r="AB873" s="121"/>
      <c r="AC873" s="121"/>
      <c r="AD873" s="122" t="str">
        <f t="shared" si="1111"/>
        <v/>
      </c>
      <c r="AE873" s="121"/>
      <c r="AF873" s="121"/>
      <c r="AG873" s="121"/>
      <c r="AH873" s="123" t="str">
        <f>IFERROR(IF(AND(AA872="Probabilidad",AA873="Probabilidad"),(AI872-(+AI872*AD873)),IF(AND(AA873="Probabilidad",AA872="Impacto"),(AI872-(+AI872*AD873)),IF(AA873="Impacto",AI872,""))),"")</f>
        <v/>
      </c>
      <c r="AI873" s="122" t="str">
        <f t="shared" si="1112"/>
        <v/>
      </c>
      <c r="AJ873" s="387"/>
      <c r="AK873" s="542"/>
      <c r="AL873" s="214" t="str">
        <f t="shared" si="1170"/>
        <v/>
      </c>
      <c r="AM873" s="543"/>
      <c r="AN873" s="544"/>
      <c r="AO873" s="541"/>
      <c r="AP873" s="367"/>
      <c r="AQ873" s="217" t="s">
        <v>118</v>
      </c>
      <c r="AR873" s="119"/>
      <c r="AS873" s="135"/>
      <c r="AT873" s="218"/>
      <c r="AU873" s="219"/>
      <c r="AV873" s="459"/>
      <c r="AW873" s="216" t="s">
        <v>112</v>
      </c>
      <c r="AX873" s="220"/>
      <c r="AY873" s="221"/>
      <c r="AZ873" s="222"/>
      <c r="BA873" s="217" t="s">
        <v>118</v>
      </c>
      <c r="BB873" s="128"/>
      <c r="BC873" s="128"/>
      <c r="BD873" s="128"/>
      <c r="BE873" s="373"/>
      <c r="BF873" s="374"/>
      <c r="BG873" s="374"/>
      <c r="BH873" s="131"/>
    </row>
    <row r="874" spans="1:1022" ht="45" customHeight="1">
      <c r="A874" s="536"/>
      <c r="B874" s="530"/>
      <c r="C874" s="367"/>
      <c r="D874" s="530"/>
      <c r="E874" s="530"/>
      <c r="F874" s="427"/>
      <c r="G874" s="530"/>
      <c r="H874" s="537"/>
      <c r="I874" s="538"/>
      <c r="J874" s="216" t="s">
        <v>741</v>
      </c>
      <c r="K874" s="213"/>
      <c r="L874" s="538"/>
      <c r="M874" s="538"/>
      <c r="N874" s="540"/>
      <c r="O874" s="369"/>
      <c r="P874" s="391"/>
      <c r="Q874" s="385"/>
      <c r="R874" s="393"/>
      <c r="S874" s="394"/>
      <c r="T874" s="385"/>
      <c r="U874" s="386"/>
      <c r="V874" s="216" t="s">
        <v>124</v>
      </c>
      <c r="W874" s="116"/>
      <c r="X874" s="117"/>
      <c r="Y874" s="117"/>
      <c r="Z874" s="116"/>
      <c r="AA874" s="143" t="str">
        <f t="shared" si="1118"/>
        <v/>
      </c>
      <c r="AB874" s="121"/>
      <c r="AC874" s="121"/>
      <c r="AD874" s="122" t="str">
        <f t="shared" si="1111"/>
        <v/>
      </c>
      <c r="AE874" s="121"/>
      <c r="AF874" s="121"/>
      <c r="AG874" s="121"/>
      <c r="AH874" s="123" t="str">
        <f t="shared" ref="AH874:AH878" si="1189">IFERROR(IF(AND(AA873="Probabilidad",AA874="Probabilidad"),(AI873-(+AI873*AD874)),IF(AND(AA874="Probabilidad",AA873="Impacto"),(AI873-(+AI873*AD874)),IF(AA874="Impacto",AI873,""))),"")</f>
        <v/>
      </c>
      <c r="AI874" s="122" t="str">
        <f t="shared" si="1112"/>
        <v/>
      </c>
      <c r="AJ874" s="387"/>
      <c r="AK874" s="542"/>
      <c r="AL874" s="214" t="str">
        <f t="shared" si="1170"/>
        <v/>
      </c>
      <c r="AM874" s="543"/>
      <c r="AN874" s="544"/>
      <c r="AO874" s="541"/>
      <c r="AP874" s="367"/>
      <c r="AQ874" s="217" t="s">
        <v>128</v>
      </c>
      <c r="AR874" s="119"/>
      <c r="AS874" s="135"/>
      <c r="AT874" s="218"/>
      <c r="AU874" s="219"/>
      <c r="AV874" s="459"/>
      <c r="AW874" s="216" t="s">
        <v>124</v>
      </c>
      <c r="AX874" s="220"/>
      <c r="AY874" s="221"/>
      <c r="AZ874" s="222"/>
      <c r="BA874" s="217" t="s">
        <v>128</v>
      </c>
      <c r="BB874" s="128"/>
      <c r="BC874" s="128"/>
      <c r="BD874" s="128"/>
      <c r="BE874" s="373"/>
      <c r="BF874" s="374"/>
      <c r="BG874" s="374"/>
      <c r="BH874" s="131"/>
    </row>
    <row r="875" spans="1:1022" ht="30" customHeight="1">
      <c r="A875" s="536"/>
      <c r="B875" s="530"/>
      <c r="C875" s="367"/>
      <c r="D875" s="530"/>
      <c r="E875" s="530"/>
      <c r="F875" s="427"/>
      <c r="G875" s="530"/>
      <c r="H875" s="537"/>
      <c r="I875" s="538"/>
      <c r="J875" s="216" t="s">
        <v>749</v>
      </c>
      <c r="K875" s="213"/>
      <c r="L875" s="538"/>
      <c r="M875" s="538"/>
      <c r="N875" s="540"/>
      <c r="O875" s="369"/>
      <c r="P875" s="391"/>
      <c r="Q875" s="385"/>
      <c r="R875" s="393"/>
      <c r="S875" s="394"/>
      <c r="T875" s="385"/>
      <c r="U875" s="386"/>
      <c r="V875" s="216" t="s">
        <v>131</v>
      </c>
      <c r="W875" s="116"/>
      <c r="X875" s="117"/>
      <c r="Y875" s="117"/>
      <c r="Z875" s="116"/>
      <c r="AA875" s="143" t="str">
        <f t="shared" si="1118"/>
        <v/>
      </c>
      <c r="AB875" s="121"/>
      <c r="AC875" s="121"/>
      <c r="AD875" s="122" t="str">
        <f t="shared" si="1111"/>
        <v/>
      </c>
      <c r="AE875" s="121"/>
      <c r="AF875" s="121"/>
      <c r="AG875" s="121"/>
      <c r="AH875" s="123" t="str">
        <f t="shared" si="1189"/>
        <v/>
      </c>
      <c r="AI875" s="122" t="str">
        <f t="shared" si="1112"/>
        <v/>
      </c>
      <c r="AJ875" s="387"/>
      <c r="AK875" s="542"/>
      <c r="AL875" s="214" t="str">
        <f t="shared" si="1170"/>
        <v/>
      </c>
      <c r="AM875" s="543"/>
      <c r="AN875" s="544"/>
      <c r="AO875" s="541"/>
      <c r="AP875" s="367"/>
      <c r="AQ875" s="217" t="s">
        <v>136</v>
      </c>
      <c r="AR875" s="119"/>
      <c r="AS875" s="135"/>
      <c r="AT875" s="218"/>
      <c r="AU875" s="219"/>
      <c r="AV875" s="459"/>
      <c r="AW875" s="216" t="s">
        <v>131</v>
      </c>
      <c r="AX875" s="220"/>
      <c r="AY875" s="221"/>
      <c r="AZ875" s="222"/>
      <c r="BA875" s="217" t="s">
        <v>136</v>
      </c>
      <c r="BB875" s="128"/>
      <c r="BC875" s="128"/>
      <c r="BD875" s="128"/>
      <c r="BE875" s="373"/>
      <c r="BF875" s="374"/>
      <c r="BG875" s="374"/>
      <c r="BH875" s="131"/>
    </row>
    <row r="876" spans="1:1022" ht="18.95" customHeight="1">
      <c r="A876" s="536"/>
      <c r="B876" s="530"/>
      <c r="C876" s="367"/>
      <c r="D876" s="530"/>
      <c r="E876" s="530"/>
      <c r="F876" s="427"/>
      <c r="G876" s="530"/>
      <c r="H876" s="537"/>
      <c r="I876" s="538"/>
      <c r="J876" s="216" t="s">
        <v>756</v>
      </c>
      <c r="K876" s="213"/>
      <c r="L876" s="538"/>
      <c r="M876" s="538"/>
      <c r="N876" s="540"/>
      <c r="O876" s="369"/>
      <c r="P876" s="391"/>
      <c r="Q876" s="385"/>
      <c r="R876" s="393"/>
      <c r="S876" s="394"/>
      <c r="T876" s="385"/>
      <c r="U876" s="386"/>
      <c r="V876" s="216" t="s">
        <v>139</v>
      </c>
      <c r="W876" s="116"/>
      <c r="X876" s="117"/>
      <c r="Y876" s="117"/>
      <c r="Z876" s="116"/>
      <c r="AA876" s="143" t="str">
        <f t="shared" si="1118"/>
        <v/>
      </c>
      <c r="AB876" s="121"/>
      <c r="AC876" s="121"/>
      <c r="AD876" s="122" t="str">
        <f t="shared" si="1111"/>
        <v/>
      </c>
      <c r="AE876" s="121"/>
      <c r="AF876" s="121"/>
      <c r="AG876" s="121"/>
      <c r="AH876" s="123" t="str">
        <f t="shared" si="1189"/>
        <v/>
      </c>
      <c r="AI876" s="122" t="str">
        <f t="shared" si="1112"/>
        <v/>
      </c>
      <c r="AJ876" s="387"/>
      <c r="AK876" s="542"/>
      <c r="AL876" s="214" t="str">
        <f t="shared" si="1170"/>
        <v/>
      </c>
      <c r="AM876" s="543"/>
      <c r="AN876" s="544"/>
      <c r="AO876" s="541"/>
      <c r="AP876" s="367"/>
      <c r="AQ876" s="217" t="s">
        <v>145</v>
      </c>
      <c r="AR876" s="119"/>
      <c r="AS876" s="135"/>
      <c r="AT876" s="218"/>
      <c r="AU876" s="219"/>
      <c r="AV876" s="459"/>
      <c r="AW876" s="216" t="s">
        <v>139</v>
      </c>
      <c r="AX876" s="220"/>
      <c r="AY876" s="221"/>
      <c r="AZ876" s="222"/>
      <c r="BA876" s="217" t="s">
        <v>145</v>
      </c>
      <c r="BB876" s="128"/>
      <c r="BC876" s="128"/>
      <c r="BD876" s="128"/>
      <c r="BE876" s="373"/>
      <c r="BF876" s="374"/>
      <c r="BG876" s="374"/>
      <c r="BH876" s="131"/>
    </row>
    <row r="877" spans="1:1022" ht="18.95" customHeight="1">
      <c r="A877" s="536"/>
      <c r="B877" s="530"/>
      <c r="C877" s="367"/>
      <c r="D877" s="530"/>
      <c r="E877" s="530"/>
      <c r="F877" s="427"/>
      <c r="G877" s="530"/>
      <c r="H877" s="537"/>
      <c r="I877" s="538"/>
      <c r="J877" s="216" t="s">
        <v>757</v>
      </c>
      <c r="K877" s="213"/>
      <c r="L877" s="538"/>
      <c r="M877" s="538"/>
      <c r="N877" s="540"/>
      <c r="O877" s="369"/>
      <c r="P877" s="391"/>
      <c r="Q877" s="385"/>
      <c r="R877" s="393"/>
      <c r="S877" s="394"/>
      <c r="T877" s="385"/>
      <c r="U877" s="386"/>
      <c r="V877" s="216" t="s">
        <v>150</v>
      </c>
      <c r="W877" s="116"/>
      <c r="X877" s="117"/>
      <c r="Y877" s="117"/>
      <c r="Z877" s="116"/>
      <c r="AA877" s="143" t="str">
        <f t="shared" si="1118"/>
        <v/>
      </c>
      <c r="AB877" s="121"/>
      <c r="AC877" s="121"/>
      <c r="AD877" s="122" t="str">
        <f t="shared" si="1111"/>
        <v/>
      </c>
      <c r="AE877" s="121"/>
      <c r="AF877" s="121"/>
      <c r="AG877" s="121"/>
      <c r="AH877" s="123" t="str">
        <f t="shared" si="1189"/>
        <v/>
      </c>
      <c r="AI877" s="122" t="str">
        <f t="shared" si="1112"/>
        <v/>
      </c>
      <c r="AJ877" s="387"/>
      <c r="AK877" s="542"/>
      <c r="AL877" s="214" t="str">
        <f t="shared" si="1170"/>
        <v/>
      </c>
      <c r="AM877" s="543"/>
      <c r="AN877" s="544"/>
      <c r="AO877" s="541"/>
      <c r="AP877" s="367"/>
      <c r="AQ877" s="217" t="s">
        <v>155</v>
      </c>
      <c r="AR877" s="119"/>
      <c r="AS877" s="135"/>
      <c r="AT877" s="218"/>
      <c r="AU877" s="219"/>
      <c r="AV877" s="459"/>
      <c r="AW877" s="216" t="s">
        <v>150</v>
      </c>
      <c r="AX877" s="220"/>
      <c r="AY877" s="221"/>
      <c r="AZ877" s="222"/>
      <c r="BA877" s="217" t="s">
        <v>155</v>
      </c>
      <c r="BB877" s="128"/>
      <c r="BC877" s="128"/>
      <c r="BD877" s="128"/>
      <c r="BE877" s="373"/>
      <c r="BF877" s="374"/>
      <c r="BG877" s="374"/>
      <c r="BH877" s="131"/>
    </row>
    <row r="878" spans="1:1022" ht="23.1" customHeight="1">
      <c r="A878" s="536"/>
      <c r="B878" s="530"/>
      <c r="C878" s="367"/>
      <c r="D878" s="530"/>
      <c r="E878" s="530"/>
      <c r="F878" s="427"/>
      <c r="G878" s="530"/>
      <c r="H878" s="537"/>
      <c r="I878" s="538"/>
      <c r="J878" s="216" t="s">
        <v>758</v>
      </c>
      <c r="K878" s="213"/>
      <c r="L878" s="538"/>
      <c r="M878" s="538"/>
      <c r="N878" s="540"/>
      <c r="O878" s="369"/>
      <c r="P878" s="392"/>
      <c r="Q878" s="385"/>
      <c r="R878" s="393"/>
      <c r="S878" s="394"/>
      <c r="T878" s="385"/>
      <c r="U878" s="386"/>
      <c r="V878" s="216" t="s">
        <v>161</v>
      </c>
      <c r="W878" s="116"/>
      <c r="X878" s="117"/>
      <c r="Y878" s="117"/>
      <c r="Z878" s="116"/>
      <c r="AA878" s="143" t="str">
        <f t="shared" si="1118"/>
        <v/>
      </c>
      <c r="AB878" s="121"/>
      <c r="AC878" s="121"/>
      <c r="AD878" s="122" t="str">
        <f t="shared" si="1111"/>
        <v/>
      </c>
      <c r="AE878" s="121"/>
      <c r="AF878" s="121"/>
      <c r="AG878" s="121"/>
      <c r="AH878" s="123" t="str">
        <f t="shared" si="1189"/>
        <v/>
      </c>
      <c r="AI878" s="122" t="str">
        <f t="shared" si="1112"/>
        <v/>
      </c>
      <c r="AJ878" s="387"/>
      <c r="AK878" s="542"/>
      <c r="AL878" s="214" t="str">
        <f t="shared" si="1170"/>
        <v/>
      </c>
      <c r="AM878" s="543"/>
      <c r="AN878" s="544"/>
      <c r="AO878" s="541"/>
      <c r="AP878" s="367"/>
      <c r="AQ878" s="217" t="s">
        <v>162</v>
      </c>
      <c r="AR878" s="119"/>
      <c r="AS878" s="135"/>
      <c r="AT878" s="218"/>
      <c r="AU878" s="219"/>
      <c r="AV878" s="460"/>
      <c r="AW878" s="216" t="s">
        <v>161</v>
      </c>
      <c r="AX878" s="220"/>
      <c r="AY878" s="221"/>
      <c r="AZ878" s="222"/>
      <c r="BA878" s="217" t="s">
        <v>162</v>
      </c>
      <c r="BB878" s="128"/>
      <c r="BC878" s="128"/>
      <c r="BD878" s="128"/>
      <c r="BE878" s="373"/>
      <c r="BF878" s="374"/>
      <c r="BG878" s="374"/>
      <c r="BH878" s="131"/>
    </row>
    <row r="879" spans="1:1022" s="144" customFormat="1" ht="69.95" customHeight="1">
      <c r="A879" s="536"/>
      <c r="B879" s="530"/>
      <c r="C879" s="367"/>
      <c r="D879" s="530"/>
      <c r="E879" s="530"/>
      <c r="F879" s="427"/>
      <c r="G879" s="530"/>
      <c r="H879" s="545" t="str">
        <f>IF(B879="Seguridad_Información","Posibilidad de "&amp;C879&amp;"con "&amp;M879&amp;" "&amp;"por"&amp;" "&amp;I879&amp;" "&amp;"debido a"&amp;" "&amp;L879,"Posibilidad de"&amp;" "&amp;M879&amp;" "&amp;"por"&amp;" "&amp;I879&amp;" debido a"&amp;" "&amp;L879)</f>
        <v xml:space="preserve">Posibilidad de  por  debido a </v>
      </c>
      <c r="I879" s="538"/>
      <c r="J879" s="216" t="s">
        <v>717</v>
      </c>
      <c r="K879" s="213"/>
      <c r="L879" s="538"/>
      <c r="M879" s="538"/>
      <c r="N879" s="540"/>
      <c r="O879" s="369"/>
      <c r="P879" s="390" t="str">
        <f>IF(OR($O879=[3]Tabla_Probabilidad!$D$30,$O879=[3]Tabla_Probabilidad!$D$32,$O879=[3]Tabla_Probabilidad!$J$32),"Muy Baja",IF(OR($O879=[3]Tabla_Probabilidad!$E$30,$O879=[3]Tabla_Probabilidad!$E$32,$O879=[3]Tabla_Probabilidad!$K$32),"Baja",IF(OR($O879=[3]Tabla_Probabilidad!$F$30,$O879=[3]Tabla_Probabilidad!$F$32,$O879=[3]Tabla_Probabilidad!$L$32),"Media",IF(OR($O879=[3]Tabla_Probabilidad!$G$30,$O879=[3]Tabla_Probabilidad!$G$32,$O879=[3]Tabla_Probabilidad!$M$32),"Alta",IF(OR($O879=[3]Tabla_Probabilidad!$H$30,$O879=[3]Tabla_Probabilidad!$H$32,$O879=[3]Tabla_Probabilidad!$N$32),"Muy Alta","")))))</f>
        <v/>
      </c>
      <c r="Q879" s="385" t="str">
        <f t="shared" ref="Q879" si="1190">IF(P879="","",IF(P879="Muy Baja",0.2,IF(P879="Baja",0.4,IF(P879="Media",0.6,IF(P879="Alta",0.8,IF(P879="Muy Alta",1,))))))</f>
        <v/>
      </c>
      <c r="R879" s="393"/>
      <c r="S879" s="394" t="str">
        <f>IF(OR($R879=[3]Tabla_Impacto!$D$24,$R879=[3]Tabla_Impacto!$D$27,$R879=[3]Tabla_Impacto!$J$24,$R879=[3]Tabla_Impacto!$P$26,$R879=[3]Tabla_Impacto!$V$26,$R879=[3]Tabla_Impacto!$AB$26),"Leve",IF(OR($R879=[3]Tabla_Impacto!$E$24,$R879=[3]Tabla_Impacto!$E$27,$R879=[3]Tabla_Impacto!$K$24,$R879=[3]Tabla_Impacto!$Q$26,$R879=[3]Tabla_Impacto!$W$26,$R879=[3]Tabla_Impacto!$AC$26),"Menor",IF(OR($R879=[3]Tabla_Impacto!$F$24,$R879=[3]Tabla_Impacto!$F$27,$R879=[3]Tabla_Impacto!$L$24,$R879=[3]Tabla_Impacto!$R$26,$R879=[3]Tabla_Impacto!$X$26,$R879=[3]Tabla_Impacto!$AD$26),"Moderado",IF(OR($R879=[3]Tabla_Impacto!$G$24,$R879=[3]Tabla_Impacto!$G$27,$R879=[3]Tabla_Impacto!$M$24,$R879=[3]Tabla_Impacto!$S$26,$R879=[3]Tabla_Impacto!$Y$26,$R879=[3]Tabla_Impacto!$AE$26),"Mayor",IF(OR($R879=[3]Tabla_Impacto!$H$24,$R879=[3]Tabla_Impacto!$H$27,$R879=[3]Tabla_Impacto!$N$24,$R879=[3]Tabla_Impacto!$T$26,$R879=[3]Tabla_Impacto!$Z$26,$R879=[3]Tabla_Impacto!$AF$26),"Catastrófico","")))))</f>
        <v/>
      </c>
      <c r="T879" s="385" t="str">
        <f t="shared" ref="T879" si="1191">IF(S879="","",IF(S879="Leve",0.2,IF(S879="Menor",0.4,IF(S879="Moderado",0.6,IF(S879="Mayor",0.8,IF(S879="Catastrófico",1,))))))</f>
        <v/>
      </c>
      <c r="U879" s="403" t="str">
        <f t="shared" ref="U879" si="1192">IF(OR(AND(P879="Muy Baja",S879="Leve"),AND(P879="Muy Baja",S879="Menor"),AND(P879="Baja",S879="Leve")),"Bajo",IF(OR(AND(P879="Muy baja",S879="Moderado"),AND(P879="Baja",S879="Menor"),AND(P879="Baja",S879="Moderado"),AND(P879="Media",S879="Leve"),AND(P879="Media",S879="Menor"),AND(P879="Media",S879="Moderado"),AND(P879="Alta",S879="Leve"),AND(P879="Alta",S879="Menor")),"Moderado",IF(OR(AND(P879="Muy Baja",S879="Mayor"),AND(P879="Baja",S879="Mayor"),AND(P879="Media",S879="Mayor"),AND(P879="Alta",S879="Moderado"),AND(P879="Alta",S879="Mayor"),AND(P879="Muy Alta",S879="Leve"),AND(P879="Muy Alta",S879="Menor"),AND(P879="Muy Alta",S879="Moderado"),AND(P879="Muy Alta",S879="Mayor")),"Alto",IF(OR(AND(P879="Muy Baja",S879="Catastrófico"),AND(P879="Baja",S879="Catastrófico"),AND(P879="Media",S879="Catastrófico"),AND(P879="Alta",S879="Catastrófico"),AND(P879="Muy Alta",S879="Catastrófico")),"Extremo",""))))</f>
        <v/>
      </c>
      <c r="V879" s="216" t="s">
        <v>91</v>
      </c>
      <c r="W879" s="116"/>
      <c r="X879" s="117"/>
      <c r="Y879" s="117"/>
      <c r="Z879" s="116"/>
      <c r="AA879" s="143" t="str">
        <f t="shared" si="1118"/>
        <v/>
      </c>
      <c r="AB879" s="121"/>
      <c r="AC879" s="121"/>
      <c r="AD879" s="122" t="str">
        <f t="shared" si="1111"/>
        <v/>
      </c>
      <c r="AE879" s="121"/>
      <c r="AF879" s="121"/>
      <c r="AG879" s="121"/>
      <c r="AH879" s="123" t="str">
        <f>IFERROR(IF(AA879="Probabilidad",(Q879-(+Q879*AD879)),IF(AA879="Impacto",Q879,"")),"")</f>
        <v/>
      </c>
      <c r="AI879" s="122" t="str">
        <f t="shared" si="1112"/>
        <v/>
      </c>
      <c r="AJ879" s="387" t="str">
        <f t="shared" ref="AJ879" si="1193">IFERROR(IF(AK879="","",IF(AK879&lt;=0.2,"Muy Baja",IF(AK879&lt;=0.4,"Baja",IF(AK879&lt;=0.6,"Media",IF(AK879&lt;=0.8,"Alta","Muy Alta"))))),"")</f>
        <v/>
      </c>
      <c r="AK879" s="542" t="str">
        <f t="shared" ref="AK879" si="1194">IFERROR(LOOKUP(MAX(AI879:AI885)+1,(AI879:AI885)),"")</f>
        <v/>
      </c>
      <c r="AL879" s="214" t="str">
        <f>IFERROR(IF(AA879="Impacto",(T879-(+T879*AD879)),IF(AA879="Probabilidad",T879,"")),"")</f>
        <v/>
      </c>
      <c r="AM879" s="543" t="str">
        <f t="shared" ref="AM879" si="1195">IFERROR(IF(AN879="","",IF(AN879&lt;=0.2,"Leve",IF(AN879&lt;=0.4,"Menor",IF(AN879&lt;=0.6,"Moderado",IF(AN879&lt;=0.8,"Mayor","Catastrófico"))))),"")</f>
        <v/>
      </c>
      <c r="AN879" s="544" t="str">
        <f t="shared" ref="AN879" si="1196">IFERROR(LOOKUP(MAX(AL879:AL885)+1,(AL879:AL885)),"")</f>
        <v/>
      </c>
      <c r="AO879" s="541" t="str">
        <f t="shared" ref="AO879" si="1197">IFERROR(IF(OR(AND(AJ879="Muy Baja",AM879="Leve"),AND(AJ879="Muy Baja",AM879="Menor"),AND(AJ879="Baja",AM879="Leve")),"Bajo",IF(OR(AND(AJ879="Muy baja",AM879="Moderado"),AND(AJ879="Baja",AM879="Menor"),AND(AJ879="Baja",AM879="Moderado"),AND(AJ879="Media",AM879="Leve"),AND(AJ879="Media",AM879="Menor"),AND(AJ879="Media",AM879="Moderado"),AND(AJ879="Alta",AM879="Leve"),AND(AJ879="Alta",AM879="Menor")),"Moderado",IF(OR(AND(AJ879="Muy Baja",AM879="Mayor"),AND(AJ879="Baja",AM879="Mayor"),AND(AJ879="Media",AM879="Mayor"),AND(AJ879="Alta",AM879="Moderado"),AND(AJ879="Alta",AM879="Mayor"),AND(AJ879="Muy Alta",AM879="Leve"),AND(AJ879="Muy Alta",AM879="Menor"),AND(AJ879="Muy Alta",AM879="Moderado"),AND(AJ879="Muy Alta",AM879="Mayor")),"Alto",IF(OR(AND(AJ879="Muy Baja",AM879="Catastrófico"),AND(AJ879="Baja",AM879="Catastrófico"),AND(AJ879="Media",AM879="Catastrófico"),AND(AJ879="Alta",AM879="Catastrófico"),AND(AJ879="Muy Alta",AM879="Catastrófico")),"Extremo","")))),"")</f>
        <v/>
      </c>
      <c r="AP879" s="367"/>
      <c r="AQ879" s="217" t="s">
        <v>105</v>
      </c>
      <c r="AR879" s="119"/>
      <c r="AS879" s="135"/>
      <c r="AT879" s="218"/>
      <c r="AU879" s="219"/>
      <c r="AV879" s="458"/>
      <c r="AW879" s="216" t="s">
        <v>91</v>
      </c>
      <c r="AX879" s="220"/>
      <c r="AY879" s="221"/>
      <c r="AZ879" s="222"/>
      <c r="BA879" s="217" t="s">
        <v>105</v>
      </c>
      <c r="BB879" s="128"/>
      <c r="BC879" s="128"/>
      <c r="BD879" s="128"/>
      <c r="BE879" s="373"/>
      <c r="BF879" s="374"/>
      <c r="BG879" s="374"/>
      <c r="BH879" s="131"/>
      <c r="BI879" s="90"/>
      <c r="BJ879" s="90"/>
      <c r="BK879" s="90"/>
      <c r="BL879" s="90"/>
      <c r="BM879" s="90"/>
      <c r="BN879" s="90"/>
      <c r="BO879" s="90"/>
      <c r="BP879" s="90"/>
      <c r="BQ879" s="90"/>
      <c r="BR879" s="90"/>
      <c r="BS879" s="90"/>
      <c r="BT879" s="90"/>
      <c r="BU879" s="90"/>
      <c r="BV879" s="90"/>
      <c r="BW879" s="90"/>
      <c r="BX879" s="90"/>
      <c r="BY879" s="90"/>
      <c r="BZ879" s="90"/>
      <c r="CA879" s="90"/>
      <c r="CB879" s="90"/>
      <c r="CC879" s="90"/>
      <c r="CD879" s="90"/>
      <c r="CE879" s="90"/>
      <c r="CF879" s="90"/>
      <c r="CG879" s="90"/>
      <c r="CH879" s="90"/>
      <c r="CI879" s="90"/>
      <c r="CJ879" s="90"/>
      <c r="CK879" s="90"/>
      <c r="CL879" s="90"/>
      <c r="CM879" s="90"/>
      <c r="CN879" s="90"/>
      <c r="CO879" s="90"/>
      <c r="CP879" s="90"/>
      <c r="CQ879" s="90"/>
      <c r="CR879" s="90"/>
      <c r="CS879" s="90"/>
      <c r="CT879" s="90"/>
      <c r="CU879" s="90"/>
      <c r="CV879" s="90"/>
      <c r="CW879" s="90"/>
      <c r="CX879" s="90"/>
      <c r="CY879" s="90"/>
      <c r="CZ879" s="90"/>
      <c r="DA879" s="90"/>
      <c r="DB879" s="90"/>
      <c r="DC879" s="90"/>
      <c r="DD879" s="90"/>
      <c r="DE879" s="90"/>
      <c r="DF879" s="90"/>
      <c r="DG879" s="90"/>
      <c r="DH879" s="90"/>
      <c r="DI879" s="90"/>
      <c r="DJ879" s="90"/>
      <c r="DK879" s="90"/>
      <c r="DL879" s="90"/>
      <c r="DM879" s="90"/>
      <c r="DN879" s="90"/>
      <c r="DO879" s="90"/>
      <c r="DP879" s="90"/>
      <c r="DQ879" s="90"/>
      <c r="DR879" s="90"/>
      <c r="DS879" s="90"/>
      <c r="DT879" s="90"/>
      <c r="DU879" s="90"/>
      <c r="DV879" s="90"/>
      <c r="DW879" s="90"/>
      <c r="DX879" s="90"/>
      <c r="DY879" s="90"/>
      <c r="DZ879" s="90"/>
      <c r="EA879" s="90"/>
      <c r="EB879" s="90"/>
      <c r="EC879" s="90"/>
      <c r="ED879" s="90"/>
      <c r="EE879" s="90"/>
      <c r="EF879" s="90"/>
      <c r="EG879" s="90"/>
      <c r="EH879" s="90"/>
      <c r="EI879" s="90"/>
      <c r="EJ879" s="90"/>
      <c r="EK879" s="90"/>
      <c r="EL879" s="90"/>
      <c r="EM879" s="90"/>
      <c r="EN879" s="90"/>
      <c r="EO879" s="90"/>
      <c r="EP879" s="90"/>
      <c r="EQ879" s="90"/>
      <c r="ER879" s="90"/>
      <c r="ES879" s="90"/>
      <c r="ET879" s="90"/>
      <c r="EU879" s="90"/>
      <c r="EV879" s="90"/>
      <c r="EW879" s="90"/>
      <c r="EX879" s="90"/>
      <c r="EY879" s="90"/>
      <c r="EZ879" s="90"/>
      <c r="FA879" s="90"/>
      <c r="FB879" s="90"/>
      <c r="FC879" s="90"/>
      <c r="FD879" s="90"/>
      <c r="FE879" s="90"/>
      <c r="FF879" s="90"/>
      <c r="FG879" s="90"/>
      <c r="FH879" s="90"/>
      <c r="FI879" s="90"/>
      <c r="FJ879" s="90"/>
      <c r="FK879" s="90"/>
      <c r="FL879" s="90"/>
      <c r="FM879" s="90"/>
      <c r="FN879" s="90"/>
      <c r="FO879" s="90"/>
      <c r="FP879" s="90"/>
      <c r="FQ879" s="90"/>
      <c r="FR879" s="90"/>
      <c r="FS879" s="90"/>
      <c r="FT879" s="90"/>
      <c r="FU879" s="90"/>
      <c r="FV879" s="90"/>
      <c r="FW879" s="90"/>
      <c r="FX879" s="90"/>
      <c r="FY879" s="90"/>
      <c r="FZ879" s="90"/>
      <c r="GA879" s="90"/>
      <c r="GB879" s="90"/>
      <c r="GC879" s="90"/>
      <c r="GD879" s="90"/>
      <c r="GE879" s="90"/>
      <c r="GF879" s="90"/>
      <c r="GG879" s="90"/>
      <c r="GH879" s="90"/>
      <c r="GI879" s="90"/>
      <c r="GJ879" s="90"/>
      <c r="GK879" s="90"/>
      <c r="GL879" s="90"/>
      <c r="GM879" s="90"/>
      <c r="GN879" s="90"/>
      <c r="GO879" s="90"/>
      <c r="GP879" s="90"/>
      <c r="GQ879" s="90"/>
      <c r="GR879" s="90"/>
      <c r="GS879" s="90"/>
      <c r="GT879" s="90"/>
      <c r="GU879" s="90"/>
      <c r="GV879" s="90"/>
      <c r="GW879" s="90"/>
      <c r="GX879" s="90"/>
      <c r="GY879" s="90"/>
      <c r="GZ879" s="90"/>
      <c r="HA879" s="90"/>
      <c r="HB879" s="90"/>
      <c r="HC879" s="90"/>
      <c r="HD879" s="90"/>
      <c r="HE879" s="90"/>
      <c r="HF879" s="90"/>
      <c r="HG879" s="90"/>
      <c r="HH879" s="90"/>
      <c r="HI879" s="90"/>
      <c r="HJ879" s="90"/>
      <c r="HK879" s="90"/>
      <c r="HL879" s="90"/>
      <c r="HM879" s="90"/>
      <c r="HN879" s="90"/>
      <c r="HO879" s="90"/>
      <c r="HP879" s="90"/>
      <c r="HQ879" s="90"/>
      <c r="HR879" s="90"/>
      <c r="HS879" s="90"/>
      <c r="HT879" s="90"/>
      <c r="HU879" s="90"/>
      <c r="HV879" s="90"/>
      <c r="HW879" s="90"/>
      <c r="HX879" s="90"/>
      <c r="HY879" s="90"/>
      <c r="HZ879" s="90"/>
      <c r="IA879" s="90"/>
      <c r="IB879" s="90"/>
      <c r="IC879" s="90"/>
      <c r="ID879" s="90"/>
      <c r="IE879" s="90"/>
      <c r="IF879" s="90"/>
      <c r="IG879" s="90"/>
      <c r="IH879" s="90"/>
      <c r="II879" s="90"/>
      <c r="IJ879" s="90"/>
      <c r="IK879" s="90"/>
      <c r="IL879" s="90"/>
      <c r="IM879" s="90"/>
      <c r="IN879" s="90"/>
      <c r="IO879" s="90"/>
      <c r="IP879" s="90"/>
      <c r="IQ879" s="90"/>
      <c r="IR879" s="90"/>
      <c r="IS879" s="90"/>
      <c r="IT879" s="90"/>
      <c r="IU879" s="90"/>
      <c r="IV879" s="90"/>
      <c r="IW879" s="90"/>
      <c r="IX879" s="90"/>
      <c r="IY879" s="90"/>
      <c r="IZ879" s="90"/>
      <c r="JA879" s="90"/>
      <c r="JB879" s="90"/>
      <c r="JC879" s="90"/>
      <c r="JD879" s="90"/>
      <c r="JE879" s="90"/>
      <c r="JF879" s="90"/>
      <c r="JG879" s="90"/>
      <c r="JH879" s="90"/>
      <c r="JI879" s="90"/>
      <c r="JJ879" s="90"/>
      <c r="JK879" s="90"/>
      <c r="JL879" s="90"/>
      <c r="JM879" s="90"/>
      <c r="JN879" s="90"/>
      <c r="JO879" s="90"/>
      <c r="JP879" s="90"/>
      <c r="JQ879" s="90"/>
      <c r="JR879" s="90"/>
      <c r="JS879" s="90"/>
      <c r="JT879" s="90"/>
      <c r="JU879" s="90"/>
      <c r="JV879" s="90"/>
      <c r="JW879" s="90"/>
      <c r="JX879" s="90"/>
      <c r="JY879" s="90"/>
      <c r="JZ879" s="90"/>
      <c r="KA879" s="90"/>
      <c r="KB879" s="90"/>
      <c r="KC879" s="90"/>
      <c r="KD879" s="90"/>
      <c r="KE879" s="90"/>
      <c r="KF879" s="90"/>
      <c r="KG879" s="90"/>
      <c r="KH879" s="90"/>
      <c r="KI879" s="90"/>
      <c r="KJ879" s="90"/>
      <c r="KK879" s="90"/>
      <c r="KL879" s="90"/>
      <c r="KM879" s="90"/>
      <c r="KN879" s="90"/>
      <c r="KO879" s="90"/>
      <c r="KP879" s="90"/>
      <c r="KQ879" s="90"/>
      <c r="KR879" s="90"/>
      <c r="KS879" s="90"/>
      <c r="KT879" s="90"/>
      <c r="KU879" s="90"/>
      <c r="KV879" s="90"/>
      <c r="KW879" s="90"/>
      <c r="KX879" s="90"/>
      <c r="KY879" s="90"/>
      <c r="KZ879" s="90"/>
      <c r="LA879" s="90"/>
      <c r="LB879" s="90"/>
      <c r="LC879" s="90"/>
      <c r="LD879" s="90"/>
      <c r="LE879" s="90"/>
      <c r="LF879" s="90"/>
      <c r="LG879" s="90"/>
      <c r="LH879" s="90"/>
      <c r="LI879" s="90"/>
      <c r="LJ879" s="90"/>
      <c r="LK879" s="90"/>
      <c r="LL879" s="90"/>
      <c r="LM879" s="90"/>
      <c r="LN879" s="90"/>
      <c r="LO879" s="90"/>
      <c r="LP879" s="90"/>
      <c r="LQ879" s="90"/>
      <c r="LR879" s="90"/>
      <c r="LS879" s="90"/>
      <c r="LT879" s="90"/>
      <c r="LU879" s="90"/>
      <c r="LV879" s="90"/>
      <c r="LW879" s="90"/>
      <c r="LX879" s="90"/>
      <c r="LY879" s="90"/>
      <c r="LZ879" s="90"/>
      <c r="MA879" s="90"/>
      <c r="MB879" s="90"/>
      <c r="MC879" s="90"/>
      <c r="MD879" s="90"/>
      <c r="ME879" s="90"/>
      <c r="MF879" s="90"/>
      <c r="MG879" s="90"/>
      <c r="MH879" s="90"/>
      <c r="MI879" s="90"/>
      <c r="MJ879" s="90"/>
      <c r="MK879" s="90"/>
      <c r="ML879" s="90"/>
      <c r="MM879" s="90"/>
      <c r="MN879" s="90"/>
      <c r="MO879" s="90"/>
      <c r="MP879" s="90"/>
      <c r="MQ879" s="90"/>
      <c r="MR879" s="90"/>
      <c r="MS879" s="90"/>
      <c r="MT879" s="90"/>
      <c r="MU879" s="90"/>
      <c r="MV879" s="90"/>
      <c r="MW879" s="90"/>
      <c r="MX879" s="90"/>
      <c r="MY879" s="90"/>
      <c r="MZ879" s="90"/>
      <c r="NA879" s="90"/>
      <c r="NB879" s="90"/>
      <c r="NC879" s="90"/>
      <c r="ND879" s="90"/>
      <c r="NE879" s="90"/>
      <c r="NF879" s="90"/>
      <c r="NG879" s="90"/>
      <c r="NH879" s="90"/>
      <c r="NI879" s="90"/>
      <c r="NJ879" s="90"/>
      <c r="NK879" s="90"/>
      <c r="NL879" s="90"/>
      <c r="NM879" s="90"/>
      <c r="NN879" s="90"/>
      <c r="NO879" s="90"/>
      <c r="NP879" s="90"/>
      <c r="NQ879" s="90"/>
      <c r="NR879" s="90"/>
      <c r="NS879" s="90"/>
      <c r="NT879" s="90"/>
      <c r="NU879" s="90"/>
      <c r="NV879" s="90"/>
      <c r="NW879" s="90"/>
      <c r="NX879" s="90"/>
      <c r="NY879" s="90"/>
      <c r="NZ879" s="90"/>
      <c r="OA879" s="90"/>
      <c r="OB879" s="90"/>
      <c r="OC879" s="90"/>
      <c r="OD879" s="90"/>
      <c r="OE879" s="90"/>
      <c r="OF879" s="90"/>
      <c r="OG879" s="90"/>
      <c r="OH879" s="90"/>
      <c r="OI879" s="90"/>
      <c r="OJ879" s="90"/>
      <c r="OK879" s="90"/>
      <c r="OL879" s="90"/>
      <c r="OM879" s="90"/>
      <c r="ON879" s="90"/>
      <c r="OO879" s="90"/>
      <c r="OP879" s="90"/>
      <c r="OQ879" s="90"/>
      <c r="OR879" s="90"/>
      <c r="OS879" s="90"/>
      <c r="OT879" s="90"/>
      <c r="OU879" s="90"/>
      <c r="OV879" s="90"/>
      <c r="OW879" s="90"/>
      <c r="OX879" s="90"/>
      <c r="OY879" s="90"/>
      <c r="OZ879" s="90"/>
      <c r="PA879" s="90"/>
      <c r="PB879" s="90"/>
      <c r="PC879" s="90"/>
      <c r="PD879" s="90"/>
      <c r="PE879" s="90"/>
      <c r="PF879" s="90"/>
      <c r="PG879" s="90"/>
      <c r="PH879" s="90"/>
      <c r="PI879" s="90"/>
      <c r="PJ879" s="90"/>
      <c r="PK879" s="90"/>
      <c r="PL879" s="90"/>
      <c r="PM879" s="90"/>
      <c r="PN879" s="90"/>
      <c r="PO879" s="90"/>
      <c r="PP879" s="90"/>
      <c r="PQ879" s="90"/>
      <c r="PR879" s="90"/>
      <c r="PS879" s="90"/>
      <c r="PT879" s="90"/>
      <c r="PU879" s="90"/>
      <c r="PV879" s="90"/>
      <c r="PW879" s="90"/>
      <c r="PX879" s="90"/>
      <c r="PY879" s="90"/>
      <c r="PZ879" s="90"/>
      <c r="QA879" s="90"/>
      <c r="QB879" s="90"/>
      <c r="QC879" s="90"/>
      <c r="QD879" s="90"/>
      <c r="QE879" s="90"/>
      <c r="QF879" s="90"/>
      <c r="QG879" s="90"/>
      <c r="QH879" s="90"/>
      <c r="QI879" s="90"/>
      <c r="QJ879" s="90"/>
      <c r="QK879" s="90"/>
      <c r="QL879" s="90"/>
      <c r="QM879" s="90"/>
      <c r="QN879" s="90"/>
      <c r="QO879" s="90"/>
      <c r="QP879" s="90"/>
      <c r="QQ879" s="90"/>
      <c r="QR879" s="90"/>
      <c r="QS879" s="90"/>
      <c r="QT879" s="90"/>
      <c r="QU879" s="90"/>
      <c r="QV879" s="90"/>
      <c r="QW879" s="90"/>
      <c r="QX879" s="90"/>
      <c r="QY879" s="90"/>
      <c r="QZ879" s="90"/>
      <c r="RA879" s="90"/>
      <c r="RB879" s="90"/>
      <c r="RC879" s="90"/>
      <c r="RD879" s="90"/>
      <c r="RE879" s="90"/>
      <c r="RF879" s="90"/>
      <c r="RG879" s="90"/>
      <c r="RH879" s="90"/>
      <c r="RI879" s="90"/>
      <c r="RJ879" s="90"/>
      <c r="RK879" s="90"/>
      <c r="RL879" s="90"/>
      <c r="RM879" s="90"/>
      <c r="RN879" s="90"/>
      <c r="RO879" s="90"/>
      <c r="RP879" s="90"/>
      <c r="RQ879" s="90"/>
      <c r="RR879" s="90"/>
      <c r="RS879" s="90"/>
      <c r="RT879" s="90"/>
      <c r="RU879" s="90"/>
      <c r="RV879" s="90"/>
      <c r="RW879" s="90"/>
      <c r="RX879" s="90"/>
      <c r="RY879" s="90"/>
      <c r="RZ879" s="90"/>
      <c r="SA879" s="90"/>
      <c r="SB879" s="90"/>
      <c r="SC879" s="90"/>
      <c r="SD879" s="90"/>
      <c r="SE879" s="90"/>
      <c r="SF879" s="90"/>
      <c r="SG879" s="90"/>
      <c r="SH879" s="90"/>
      <c r="SI879" s="90"/>
      <c r="SJ879" s="90"/>
      <c r="SK879" s="90"/>
      <c r="SL879" s="90"/>
      <c r="SM879" s="90"/>
      <c r="SN879" s="90"/>
      <c r="SO879" s="90"/>
      <c r="SP879" s="90"/>
      <c r="SQ879" s="90"/>
      <c r="SR879" s="90"/>
      <c r="SS879" s="90"/>
      <c r="ST879" s="90"/>
      <c r="SU879" s="90"/>
      <c r="SV879" s="90"/>
      <c r="SW879" s="90"/>
      <c r="SX879" s="90"/>
      <c r="SY879" s="90"/>
      <c r="SZ879" s="90"/>
      <c r="TA879" s="90"/>
      <c r="TB879" s="90"/>
      <c r="TC879" s="90"/>
      <c r="TD879" s="90"/>
      <c r="TE879" s="90"/>
      <c r="TF879" s="90"/>
      <c r="TG879" s="90"/>
      <c r="TH879" s="90"/>
      <c r="TI879" s="90"/>
      <c r="TJ879" s="90"/>
      <c r="TK879" s="90"/>
      <c r="TL879" s="90"/>
      <c r="TM879" s="90"/>
      <c r="TN879" s="90"/>
      <c r="TO879" s="90"/>
      <c r="TP879" s="90"/>
      <c r="TQ879" s="90"/>
      <c r="TR879" s="90"/>
      <c r="TS879" s="90"/>
      <c r="TT879" s="90"/>
      <c r="TU879" s="90"/>
      <c r="TV879" s="90"/>
      <c r="TW879" s="90"/>
      <c r="TX879" s="90"/>
      <c r="TY879" s="90"/>
      <c r="TZ879" s="90"/>
      <c r="UA879" s="90"/>
      <c r="UB879" s="90"/>
      <c r="UC879" s="90"/>
      <c r="UD879" s="90"/>
      <c r="UE879" s="90"/>
      <c r="UF879" s="90"/>
      <c r="UG879" s="90"/>
      <c r="UH879" s="90"/>
      <c r="UI879" s="90"/>
      <c r="UJ879" s="90"/>
      <c r="UK879" s="90"/>
      <c r="UL879" s="90"/>
      <c r="UM879" s="90"/>
      <c r="UN879" s="90"/>
      <c r="UO879" s="90"/>
      <c r="UP879" s="90"/>
      <c r="UQ879" s="90"/>
      <c r="UR879" s="90"/>
      <c r="US879" s="90"/>
      <c r="UT879" s="90"/>
      <c r="UU879" s="90"/>
      <c r="UV879" s="90"/>
      <c r="UW879" s="90"/>
      <c r="UX879" s="90"/>
      <c r="UY879" s="90"/>
      <c r="UZ879" s="90"/>
      <c r="VA879" s="90"/>
      <c r="VB879" s="90"/>
      <c r="VC879" s="90"/>
      <c r="VD879" s="90"/>
      <c r="VE879" s="90"/>
      <c r="VF879" s="90"/>
      <c r="VG879" s="90"/>
      <c r="VH879" s="90"/>
      <c r="VI879" s="90"/>
      <c r="VJ879" s="90"/>
      <c r="VK879" s="90"/>
      <c r="VL879" s="90"/>
      <c r="VM879" s="90"/>
      <c r="VN879" s="90"/>
      <c r="VO879" s="90"/>
      <c r="VP879" s="90"/>
      <c r="VQ879" s="90"/>
      <c r="VR879" s="90"/>
      <c r="VS879" s="90"/>
      <c r="VT879" s="90"/>
      <c r="VU879" s="90"/>
      <c r="VV879" s="90"/>
      <c r="VW879" s="90"/>
      <c r="VX879" s="90"/>
      <c r="VY879" s="90"/>
      <c r="VZ879" s="90"/>
      <c r="WA879" s="90"/>
      <c r="WB879" s="90"/>
      <c r="WC879" s="90"/>
      <c r="WD879" s="90"/>
      <c r="WE879" s="90"/>
      <c r="WF879" s="90"/>
      <c r="WG879" s="90"/>
      <c r="WH879" s="90"/>
      <c r="WI879" s="90"/>
      <c r="WJ879" s="90"/>
      <c r="WK879" s="90"/>
      <c r="WL879" s="90"/>
      <c r="WM879" s="90"/>
      <c r="WN879" s="90"/>
      <c r="WO879" s="90"/>
      <c r="WP879" s="90"/>
      <c r="WQ879" s="90"/>
      <c r="WR879" s="90"/>
      <c r="WS879" s="90"/>
      <c r="WT879" s="90"/>
      <c r="WU879" s="90"/>
      <c r="WV879" s="90"/>
      <c r="WW879" s="90"/>
      <c r="WX879" s="90"/>
      <c r="WY879" s="90"/>
      <c r="WZ879" s="90"/>
      <c r="XA879" s="90"/>
      <c r="XB879" s="90"/>
      <c r="XC879" s="90"/>
      <c r="XD879" s="90"/>
      <c r="XE879" s="90"/>
      <c r="XF879" s="90"/>
      <c r="XG879" s="90"/>
      <c r="XH879" s="90"/>
      <c r="XI879" s="90"/>
      <c r="XJ879" s="90"/>
      <c r="XK879" s="90"/>
      <c r="XL879" s="90"/>
      <c r="XM879" s="90"/>
      <c r="XN879" s="90"/>
      <c r="XO879" s="90"/>
      <c r="XP879" s="90"/>
      <c r="XQ879" s="90"/>
      <c r="XR879" s="90"/>
      <c r="XS879" s="90"/>
      <c r="XT879" s="90"/>
      <c r="XU879" s="90"/>
      <c r="XV879" s="90"/>
      <c r="XW879" s="90"/>
      <c r="XX879" s="90"/>
      <c r="XY879" s="90"/>
      <c r="XZ879" s="90"/>
      <c r="YA879" s="90"/>
      <c r="YB879" s="90"/>
      <c r="YC879" s="90"/>
      <c r="YD879" s="90"/>
      <c r="YE879" s="90"/>
      <c r="YF879" s="90"/>
      <c r="YG879" s="90"/>
      <c r="YH879" s="90"/>
      <c r="YI879" s="90"/>
      <c r="YJ879" s="90"/>
      <c r="YK879" s="90"/>
      <c r="YL879" s="90"/>
      <c r="YM879" s="90"/>
      <c r="YN879" s="90"/>
      <c r="YO879" s="90"/>
      <c r="YP879" s="90"/>
      <c r="YQ879" s="90"/>
      <c r="YR879" s="90"/>
      <c r="YS879" s="90"/>
      <c r="YT879" s="90"/>
      <c r="YU879" s="90"/>
      <c r="YV879" s="90"/>
      <c r="YW879" s="90"/>
      <c r="YX879" s="90"/>
      <c r="YY879" s="90"/>
      <c r="YZ879" s="90"/>
      <c r="ZA879" s="90"/>
      <c r="ZB879" s="90"/>
      <c r="ZC879" s="90"/>
      <c r="ZD879" s="90"/>
      <c r="ZE879" s="90"/>
      <c r="ZF879" s="90"/>
      <c r="ZG879" s="90"/>
      <c r="ZH879" s="90"/>
      <c r="ZI879" s="90"/>
      <c r="ZJ879" s="90"/>
      <c r="ZK879" s="90"/>
      <c r="ZL879" s="90"/>
      <c r="ZM879" s="90"/>
      <c r="ZN879" s="90"/>
      <c r="ZO879" s="90"/>
      <c r="ZP879" s="90"/>
      <c r="ZQ879" s="90"/>
      <c r="ZR879" s="90"/>
      <c r="ZS879" s="90"/>
      <c r="ZT879" s="90"/>
      <c r="ZU879" s="90"/>
      <c r="ZV879" s="90"/>
      <c r="ZW879" s="90"/>
      <c r="ZX879" s="90"/>
      <c r="ZY879" s="90"/>
      <c r="ZZ879" s="90"/>
      <c r="AAA879" s="90"/>
      <c r="AAB879" s="90"/>
      <c r="AAC879" s="90"/>
      <c r="AAD879" s="90"/>
      <c r="AAE879" s="90"/>
      <c r="AAF879" s="90"/>
      <c r="AAG879" s="90"/>
      <c r="AAH879" s="90"/>
      <c r="AAI879" s="90"/>
      <c r="AAJ879" s="90"/>
      <c r="AAK879" s="90"/>
      <c r="AAL879" s="90"/>
      <c r="AAM879" s="90"/>
      <c r="AAN879" s="90"/>
      <c r="AAO879" s="90"/>
      <c r="AAP879" s="90"/>
      <c r="AAQ879" s="90"/>
      <c r="AAR879" s="90"/>
      <c r="AAS879" s="90"/>
      <c r="AAT879" s="90"/>
      <c r="AAU879" s="90"/>
      <c r="AAV879" s="90"/>
      <c r="AAW879" s="90"/>
      <c r="AAX879" s="90"/>
      <c r="AAY879" s="90"/>
      <c r="AAZ879" s="90"/>
      <c r="ABA879" s="90"/>
      <c r="ABB879" s="90"/>
      <c r="ABC879" s="90"/>
      <c r="ABD879" s="90"/>
      <c r="ABE879" s="90"/>
      <c r="ABF879" s="90"/>
      <c r="ABG879" s="90"/>
      <c r="ABH879" s="90"/>
      <c r="ABI879" s="90"/>
      <c r="ABJ879" s="90"/>
      <c r="ABK879" s="90"/>
      <c r="ABL879" s="90"/>
      <c r="ABM879" s="90"/>
      <c r="ABN879" s="90"/>
      <c r="ABO879" s="90"/>
      <c r="ABP879" s="90"/>
      <c r="ABQ879" s="90"/>
      <c r="ABR879" s="90"/>
      <c r="ABS879" s="90"/>
      <c r="ABT879" s="90"/>
      <c r="ABU879" s="90"/>
      <c r="ABV879" s="90"/>
      <c r="ABW879" s="90"/>
      <c r="ABX879" s="90"/>
      <c r="ABY879" s="90"/>
      <c r="ABZ879" s="90"/>
      <c r="ACA879" s="90"/>
      <c r="ACB879" s="90"/>
      <c r="ACC879" s="90"/>
      <c r="ACD879" s="90"/>
      <c r="ACE879" s="90"/>
      <c r="ACF879" s="90"/>
      <c r="ACG879" s="90"/>
      <c r="ACH879" s="90"/>
      <c r="ACI879" s="90"/>
      <c r="ACJ879" s="90"/>
      <c r="ACK879" s="90"/>
      <c r="ACL879" s="90"/>
      <c r="ACM879" s="90"/>
      <c r="ACN879" s="90"/>
      <c r="ACO879" s="90"/>
      <c r="ACP879" s="90"/>
      <c r="ACQ879" s="90"/>
      <c r="ACR879" s="90"/>
      <c r="ACS879" s="90"/>
      <c r="ACT879" s="90"/>
      <c r="ACU879" s="90"/>
      <c r="ACV879" s="90"/>
      <c r="ACW879" s="90"/>
      <c r="ACX879" s="90"/>
      <c r="ACY879" s="90"/>
      <c r="ACZ879" s="90"/>
      <c r="ADA879" s="90"/>
      <c r="ADB879" s="90"/>
      <c r="ADC879" s="90"/>
      <c r="ADD879" s="90"/>
      <c r="ADE879" s="90"/>
      <c r="ADF879" s="90"/>
      <c r="ADG879" s="90"/>
      <c r="ADH879" s="90"/>
      <c r="ADI879" s="90"/>
      <c r="ADJ879" s="90"/>
      <c r="ADK879" s="90"/>
      <c r="ADL879" s="90"/>
      <c r="ADM879" s="90"/>
      <c r="ADN879" s="90"/>
      <c r="ADO879" s="90"/>
      <c r="ADP879" s="90"/>
      <c r="ADQ879" s="90"/>
      <c r="ADR879" s="90"/>
      <c r="ADS879" s="90"/>
      <c r="ADT879" s="90"/>
      <c r="ADU879" s="90"/>
      <c r="ADV879" s="90"/>
      <c r="ADW879" s="90"/>
      <c r="ADX879" s="90"/>
      <c r="ADY879" s="90"/>
      <c r="ADZ879" s="90"/>
      <c r="AEA879" s="90"/>
      <c r="AEB879" s="90"/>
      <c r="AEC879" s="90"/>
      <c r="AED879" s="90"/>
      <c r="AEE879" s="90"/>
      <c r="AEF879" s="90"/>
      <c r="AEG879" s="90"/>
      <c r="AEH879" s="90"/>
      <c r="AEI879" s="90"/>
      <c r="AEJ879" s="90"/>
      <c r="AEK879" s="90"/>
      <c r="AEL879" s="90"/>
      <c r="AEM879" s="90"/>
      <c r="AEN879" s="90"/>
      <c r="AEO879" s="90"/>
      <c r="AEP879" s="90"/>
      <c r="AEQ879" s="90"/>
      <c r="AER879" s="90"/>
      <c r="AES879" s="90"/>
      <c r="AET879" s="90"/>
      <c r="AEU879" s="90"/>
      <c r="AEV879" s="90"/>
      <c r="AEW879" s="90"/>
      <c r="AEX879" s="90"/>
      <c r="AEY879" s="90"/>
      <c r="AEZ879" s="90"/>
      <c r="AFA879" s="90"/>
      <c r="AFB879" s="90"/>
      <c r="AFC879" s="90"/>
      <c r="AFD879" s="90"/>
      <c r="AFE879" s="90"/>
      <c r="AFF879" s="90"/>
      <c r="AFG879" s="90"/>
      <c r="AFH879" s="90"/>
      <c r="AFI879" s="90"/>
      <c r="AFJ879" s="90"/>
      <c r="AFK879" s="90"/>
      <c r="AFL879" s="90"/>
      <c r="AFM879" s="90"/>
      <c r="AFN879" s="90"/>
      <c r="AFO879" s="90"/>
      <c r="AFP879" s="90"/>
      <c r="AFQ879" s="90"/>
      <c r="AFR879" s="90"/>
      <c r="AFS879" s="90"/>
      <c r="AFT879" s="90"/>
      <c r="AFU879" s="90"/>
      <c r="AFV879" s="90"/>
      <c r="AFW879" s="90"/>
      <c r="AFX879" s="90"/>
      <c r="AFY879" s="90"/>
      <c r="AFZ879" s="90"/>
      <c r="AGA879" s="90"/>
      <c r="AGB879" s="90"/>
      <c r="AGC879" s="90"/>
      <c r="AGD879" s="90"/>
      <c r="AGE879" s="90"/>
      <c r="AGF879" s="90"/>
      <c r="AGG879" s="90"/>
      <c r="AGH879" s="90"/>
      <c r="AGI879" s="90"/>
      <c r="AGJ879" s="90"/>
      <c r="AGK879" s="90"/>
      <c r="AGL879" s="90"/>
      <c r="AGM879" s="90"/>
      <c r="AGN879" s="90"/>
      <c r="AGO879" s="90"/>
      <c r="AGP879" s="90"/>
      <c r="AGQ879" s="90"/>
      <c r="AGR879" s="90"/>
      <c r="AGS879" s="90"/>
      <c r="AGT879" s="90"/>
      <c r="AGU879" s="90"/>
      <c r="AGV879" s="90"/>
      <c r="AGW879" s="90"/>
      <c r="AGX879" s="90"/>
      <c r="AGY879" s="90"/>
      <c r="AGZ879" s="90"/>
      <c r="AHA879" s="90"/>
      <c r="AHB879" s="90"/>
      <c r="AHC879" s="90"/>
      <c r="AHD879" s="90"/>
      <c r="AHE879" s="90"/>
      <c r="AHF879" s="90"/>
      <c r="AHG879" s="90"/>
      <c r="AHH879" s="90"/>
      <c r="AHI879" s="90"/>
      <c r="AHJ879" s="90"/>
      <c r="AHK879" s="90"/>
      <c r="AHL879" s="90"/>
      <c r="AHM879" s="90"/>
      <c r="AHN879" s="90"/>
      <c r="AHO879" s="90"/>
      <c r="AHP879" s="90"/>
      <c r="AHQ879" s="90"/>
      <c r="AHR879" s="90"/>
      <c r="AHS879" s="90"/>
      <c r="AHT879" s="90"/>
      <c r="AHU879" s="90"/>
      <c r="AHV879" s="90"/>
      <c r="AHW879" s="90"/>
      <c r="AHX879" s="90"/>
      <c r="AHY879" s="90"/>
      <c r="AHZ879" s="90"/>
      <c r="AIA879" s="90"/>
      <c r="AIB879" s="90"/>
      <c r="AIC879" s="90"/>
      <c r="AID879" s="90"/>
      <c r="AIE879" s="90"/>
      <c r="AIF879" s="90"/>
      <c r="AIG879" s="90"/>
      <c r="AIH879" s="90"/>
      <c r="AII879" s="90"/>
      <c r="AIJ879" s="90"/>
      <c r="AIK879" s="90"/>
      <c r="AIL879" s="90"/>
      <c r="AIM879" s="90"/>
      <c r="AIN879" s="90"/>
      <c r="AIO879" s="90"/>
      <c r="AIP879" s="90"/>
      <c r="AIQ879" s="90"/>
      <c r="AIR879" s="90"/>
      <c r="AIS879" s="90"/>
      <c r="AIT879" s="90"/>
      <c r="AIU879" s="90"/>
      <c r="AIV879" s="90"/>
      <c r="AIW879" s="90"/>
      <c r="AIX879" s="90"/>
      <c r="AIY879" s="90"/>
      <c r="AIZ879" s="90"/>
      <c r="AJA879" s="90"/>
      <c r="AJB879" s="90"/>
      <c r="AJC879" s="90"/>
      <c r="AJD879" s="90"/>
      <c r="AJE879" s="90"/>
      <c r="AJF879" s="90"/>
      <c r="AJG879" s="90"/>
      <c r="AJH879" s="90"/>
      <c r="AJI879" s="90"/>
      <c r="AJJ879" s="90"/>
      <c r="AJK879" s="90"/>
      <c r="AJL879" s="90"/>
      <c r="AJM879" s="90"/>
      <c r="AJN879" s="90"/>
      <c r="AJO879" s="90"/>
      <c r="AJP879" s="90"/>
      <c r="AJQ879" s="90"/>
      <c r="AJR879" s="90"/>
      <c r="AJS879" s="90"/>
      <c r="AJT879" s="90"/>
      <c r="AJU879" s="90"/>
      <c r="AJV879" s="90"/>
      <c r="AJW879" s="90"/>
      <c r="AJX879" s="90"/>
      <c r="AJY879" s="90"/>
      <c r="AJZ879" s="90"/>
      <c r="AKA879" s="90"/>
      <c r="AKB879" s="90"/>
      <c r="AKC879" s="90"/>
      <c r="AKD879" s="90"/>
      <c r="AKE879" s="90"/>
      <c r="AKF879" s="90"/>
      <c r="AKG879" s="90"/>
      <c r="AKH879" s="90"/>
      <c r="AKI879" s="90"/>
      <c r="AKJ879" s="90"/>
      <c r="AKK879" s="90"/>
      <c r="AKL879" s="90"/>
      <c r="AKM879" s="90"/>
      <c r="AKN879" s="90"/>
      <c r="AKO879" s="90"/>
      <c r="AKP879" s="90"/>
      <c r="AKQ879" s="90"/>
      <c r="AKR879" s="90"/>
      <c r="AKS879" s="90"/>
      <c r="AKT879" s="90"/>
      <c r="AKU879" s="90"/>
      <c r="AKV879" s="90"/>
      <c r="AKW879" s="90"/>
      <c r="AKX879" s="90"/>
      <c r="AKY879" s="90"/>
      <c r="AKZ879" s="90"/>
      <c r="ALA879" s="90"/>
      <c r="ALB879" s="90"/>
      <c r="ALC879" s="90"/>
      <c r="ALD879" s="90"/>
      <c r="ALE879" s="90"/>
      <c r="ALF879" s="90"/>
      <c r="ALG879" s="90"/>
      <c r="ALH879" s="90"/>
      <c r="ALI879" s="90"/>
      <c r="ALJ879" s="90"/>
      <c r="ALK879" s="90"/>
      <c r="ALL879" s="90"/>
      <c r="ALM879" s="90"/>
      <c r="ALN879" s="90"/>
      <c r="ALO879" s="90"/>
      <c r="ALP879" s="90"/>
      <c r="ALQ879" s="90"/>
      <c r="ALR879" s="90"/>
      <c r="ALS879" s="90"/>
      <c r="ALT879" s="90"/>
      <c r="ALU879" s="90"/>
      <c r="ALV879" s="90"/>
      <c r="ALW879" s="90"/>
      <c r="ALX879" s="90"/>
      <c r="ALY879" s="90"/>
      <c r="ALZ879" s="90"/>
      <c r="AMA879" s="90"/>
      <c r="AMB879" s="90"/>
      <c r="AMC879" s="90"/>
      <c r="AMD879" s="90"/>
      <c r="AME879" s="90"/>
      <c r="AMF879" s="90"/>
      <c r="AMG879" s="90"/>
      <c r="AMH879" s="90"/>
    </row>
    <row r="880" spans="1:1022" ht="74.099999999999994" customHeight="1">
      <c r="A880" s="536"/>
      <c r="B880" s="530"/>
      <c r="C880" s="367"/>
      <c r="D880" s="530"/>
      <c r="E880" s="530"/>
      <c r="F880" s="427"/>
      <c r="G880" s="530"/>
      <c r="H880" s="545"/>
      <c r="I880" s="538"/>
      <c r="J880" s="216" t="s">
        <v>735</v>
      </c>
      <c r="K880" s="213"/>
      <c r="L880" s="538"/>
      <c r="M880" s="538"/>
      <c r="N880" s="540"/>
      <c r="O880" s="369"/>
      <c r="P880" s="391"/>
      <c r="Q880" s="385"/>
      <c r="R880" s="393"/>
      <c r="S880" s="394"/>
      <c r="T880" s="385"/>
      <c r="U880" s="404"/>
      <c r="V880" s="216" t="s">
        <v>112</v>
      </c>
      <c r="W880" s="116"/>
      <c r="X880" s="117"/>
      <c r="Y880" s="117"/>
      <c r="Z880" s="116"/>
      <c r="AA880" s="143" t="str">
        <f t="shared" si="1118"/>
        <v/>
      </c>
      <c r="AB880" s="121"/>
      <c r="AC880" s="121"/>
      <c r="AD880" s="122" t="str">
        <f t="shared" ref="AD880:AD943" si="1198">IF(AND(AB880="Preventivo",AC880="Automático"),"50%",IF(AND(AB880="Preventivo",AC880="Manual"),"40%",IF(AND(AB880="Detectivo",AC880="Automático"),"40%",IF(AND(AB880="Detectivo",AC880="Manual"),"30%",IF(AND(AB880="Correctivo",AC880="Automático"),"35%",IF(AND(AB880="Correctivo",AC880="Manual"),"25%",""))))))</f>
        <v/>
      </c>
      <c r="AE880" s="121"/>
      <c r="AF880" s="121"/>
      <c r="AG880" s="121"/>
      <c r="AH880" s="123" t="str">
        <f>IFERROR(IF(AND(AA879="Probabilidad",AA880="Probabilidad"),(AI879-(+AI879*AD880)),IF(AND(AA880="Probabilidad",AA879="Impacto"),(AI879-(+AI879*AD880)),IF(AA880="Impacto",AI879,""))),"")</f>
        <v/>
      </c>
      <c r="AI880" s="122" t="str">
        <f t="shared" ref="AI880:AI943" si="1199">AH880</f>
        <v/>
      </c>
      <c r="AJ880" s="387"/>
      <c r="AK880" s="542"/>
      <c r="AL880" s="214" t="str">
        <f t="shared" si="1170"/>
        <v/>
      </c>
      <c r="AM880" s="543"/>
      <c r="AN880" s="544"/>
      <c r="AO880" s="541"/>
      <c r="AP880" s="367"/>
      <c r="AQ880" s="217" t="s">
        <v>118</v>
      </c>
      <c r="AR880" s="119"/>
      <c r="AS880" s="135"/>
      <c r="AT880" s="218"/>
      <c r="AU880" s="219"/>
      <c r="AV880" s="459"/>
      <c r="AW880" s="216" t="s">
        <v>112</v>
      </c>
      <c r="AX880" s="220"/>
      <c r="AY880" s="221"/>
      <c r="AZ880" s="222"/>
      <c r="BA880" s="217" t="s">
        <v>118</v>
      </c>
      <c r="BB880" s="128"/>
      <c r="BC880" s="128"/>
      <c r="BD880" s="128"/>
      <c r="BE880" s="373"/>
      <c r="BF880" s="374"/>
      <c r="BG880" s="374"/>
      <c r="BH880" s="131"/>
    </row>
    <row r="881" spans="1:1022" ht="45" customHeight="1">
      <c r="A881" s="536"/>
      <c r="B881" s="530"/>
      <c r="C881" s="367"/>
      <c r="D881" s="530"/>
      <c r="E881" s="530"/>
      <c r="F881" s="427"/>
      <c r="G881" s="530"/>
      <c r="H881" s="545"/>
      <c r="I881" s="538"/>
      <c r="J881" s="216" t="s">
        <v>741</v>
      </c>
      <c r="K881" s="213"/>
      <c r="L881" s="538"/>
      <c r="M881" s="538"/>
      <c r="N881" s="540"/>
      <c r="O881" s="369"/>
      <c r="P881" s="391"/>
      <c r="Q881" s="385"/>
      <c r="R881" s="393"/>
      <c r="S881" s="394"/>
      <c r="T881" s="385"/>
      <c r="U881" s="404"/>
      <c r="V881" s="216" t="s">
        <v>124</v>
      </c>
      <c r="W881" s="116"/>
      <c r="X881" s="117"/>
      <c r="Y881" s="117"/>
      <c r="Z881" s="116"/>
      <c r="AA881" s="143" t="str">
        <f t="shared" ref="AA881:AA944" si="1200">IF(OR(AB881="Preventivo",AB881="Detectivo"),"Probabilidad",IF(AB881="Correctivo","Impacto",""))</f>
        <v/>
      </c>
      <c r="AB881" s="121"/>
      <c r="AC881" s="121"/>
      <c r="AD881" s="122" t="str">
        <f t="shared" si="1198"/>
        <v/>
      </c>
      <c r="AE881" s="121"/>
      <c r="AF881" s="121"/>
      <c r="AG881" s="121"/>
      <c r="AH881" s="123" t="str">
        <f t="shared" ref="AH881:AH885" si="1201">IFERROR(IF(AND(AA880="Probabilidad",AA881="Probabilidad"),(AI880-(+AI880*AD881)),IF(AND(AA881="Probabilidad",AA880="Impacto"),(AI880-(+AI880*AD881)),IF(AA881="Impacto",AI880,""))),"")</f>
        <v/>
      </c>
      <c r="AI881" s="122" t="str">
        <f t="shared" si="1199"/>
        <v/>
      </c>
      <c r="AJ881" s="387"/>
      <c r="AK881" s="542"/>
      <c r="AL881" s="214" t="str">
        <f t="shared" si="1170"/>
        <v/>
      </c>
      <c r="AM881" s="543"/>
      <c r="AN881" s="544"/>
      <c r="AO881" s="541"/>
      <c r="AP881" s="367"/>
      <c r="AQ881" s="217" t="s">
        <v>128</v>
      </c>
      <c r="AR881" s="119"/>
      <c r="AS881" s="135"/>
      <c r="AT881" s="218"/>
      <c r="AU881" s="219"/>
      <c r="AV881" s="459"/>
      <c r="AW881" s="216" t="s">
        <v>124</v>
      </c>
      <c r="AX881" s="220"/>
      <c r="AY881" s="221"/>
      <c r="AZ881" s="222"/>
      <c r="BA881" s="217" t="s">
        <v>128</v>
      </c>
      <c r="BB881" s="128"/>
      <c r="BC881" s="128"/>
      <c r="BD881" s="128"/>
      <c r="BE881" s="373"/>
      <c r="BF881" s="374"/>
      <c r="BG881" s="374"/>
      <c r="BH881" s="131"/>
    </row>
    <row r="882" spans="1:1022" ht="30" customHeight="1">
      <c r="A882" s="536"/>
      <c r="B882" s="530"/>
      <c r="C882" s="367"/>
      <c r="D882" s="530"/>
      <c r="E882" s="530"/>
      <c r="F882" s="427"/>
      <c r="G882" s="530"/>
      <c r="H882" s="545"/>
      <c r="I882" s="538"/>
      <c r="J882" s="216" t="s">
        <v>749</v>
      </c>
      <c r="K882" s="213"/>
      <c r="L882" s="538"/>
      <c r="M882" s="538"/>
      <c r="N882" s="540"/>
      <c r="O882" s="369"/>
      <c r="P882" s="391"/>
      <c r="Q882" s="385"/>
      <c r="R882" s="393"/>
      <c r="S882" s="394"/>
      <c r="T882" s="385"/>
      <c r="U882" s="404"/>
      <c r="V882" s="216" t="s">
        <v>131</v>
      </c>
      <c r="W882" s="116"/>
      <c r="X882" s="117"/>
      <c r="Y882" s="117"/>
      <c r="Z882" s="116"/>
      <c r="AA882" s="143" t="str">
        <f t="shared" si="1200"/>
        <v/>
      </c>
      <c r="AB882" s="121"/>
      <c r="AC882" s="121"/>
      <c r="AD882" s="122" t="str">
        <f t="shared" si="1198"/>
        <v/>
      </c>
      <c r="AE882" s="121"/>
      <c r="AF882" s="121"/>
      <c r="AG882" s="121"/>
      <c r="AH882" s="123" t="str">
        <f t="shared" si="1201"/>
        <v/>
      </c>
      <c r="AI882" s="122" t="str">
        <f t="shared" si="1199"/>
        <v/>
      </c>
      <c r="AJ882" s="387"/>
      <c r="AK882" s="542"/>
      <c r="AL882" s="214" t="str">
        <f t="shared" si="1170"/>
        <v/>
      </c>
      <c r="AM882" s="543"/>
      <c r="AN882" s="544"/>
      <c r="AO882" s="541"/>
      <c r="AP882" s="367"/>
      <c r="AQ882" s="217" t="s">
        <v>136</v>
      </c>
      <c r="AR882" s="119"/>
      <c r="AS882" s="135"/>
      <c r="AT882" s="218"/>
      <c r="AU882" s="219"/>
      <c r="AV882" s="459"/>
      <c r="AW882" s="216" t="s">
        <v>131</v>
      </c>
      <c r="AX882" s="220"/>
      <c r="AY882" s="221"/>
      <c r="AZ882" s="222"/>
      <c r="BA882" s="217" t="s">
        <v>136</v>
      </c>
      <c r="BB882" s="128"/>
      <c r="BC882" s="128"/>
      <c r="BD882" s="128"/>
      <c r="BE882" s="373"/>
      <c r="BF882" s="374"/>
      <c r="BG882" s="374"/>
      <c r="BH882" s="131"/>
    </row>
    <row r="883" spans="1:1022" ht="18.95" customHeight="1">
      <c r="A883" s="536"/>
      <c r="B883" s="530"/>
      <c r="C883" s="367"/>
      <c r="D883" s="530"/>
      <c r="E883" s="530"/>
      <c r="F883" s="427"/>
      <c r="G883" s="530"/>
      <c r="H883" s="545"/>
      <c r="I883" s="538"/>
      <c r="J883" s="216" t="s">
        <v>756</v>
      </c>
      <c r="K883" s="213"/>
      <c r="L883" s="538"/>
      <c r="M883" s="538"/>
      <c r="N883" s="540"/>
      <c r="O883" s="369"/>
      <c r="P883" s="391"/>
      <c r="Q883" s="385"/>
      <c r="R883" s="393"/>
      <c r="S883" s="394"/>
      <c r="T883" s="385"/>
      <c r="U883" s="404"/>
      <c r="V883" s="216" t="s">
        <v>139</v>
      </c>
      <c r="W883" s="116"/>
      <c r="X883" s="117"/>
      <c r="Y883" s="117"/>
      <c r="Z883" s="116"/>
      <c r="AA883" s="143" t="str">
        <f t="shared" si="1200"/>
        <v/>
      </c>
      <c r="AB883" s="121"/>
      <c r="AC883" s="121"/>
      <c r="AD883" s="122" t="str">
        <f t="shared" si="1198"/>
        <v/>
      </c>
      <c r="AE883" s="121"/>
      <c r="AF883" s="121"/>
      <c r="AG883" s="121"/>
      <c r="AH883" s="123" t="str">
        <f t="shared" si="1201"/>
        <v/>
      </c>
      <c r="AI883" s="122" t="str">
        <f t="shared" si="1199"/>
        <v/>
      </c>
      <c r="AJ883" s="387"/>
      <c r="AK883" s="542"/>
      <c r="AL883" s="214" t="str">
        <f t="shared" si="1170"/>
        <v/>
      </c>
      <c r="AM883" s="543"/>
      <c r="AN883" s="544"/>
      <c r="AO883" s="541"/>
      <c r="AP883" s="367"/>
      <c r="AQ883" s="217" t="s">
        <v>145</v>
      </c>
      <c r="AR883" s="119"/>
      <c r="AS883" s="135"/>
      <c r="AT883" s="218"/>
      <c r="AU883" s="219"/>
      <c r="AV883" s="459"/>
      <c r="AW883" s="216" t="s">
        <v>139</v>
      </c>
      <c r="AX883" s="220"/>
      <c r="AY883" s="221"/>
      <c r="AZ883" s="222"/>
      <c r="BA883" s="217" t="s">
        <v>145</v>
      </c>
      <c r="BB883" s="128"/>
      <c r="BC883" s="128"/>
      <c r="BD883" s="128"/>
      <c r="BE883" s="373"/>
      <c r="BF883" s="374"/>
      <c r="BG883" s="374"/>
      <c r="BH883" s="131"/>
    </row>
    <row r="884" spans="1:1022" ht="18.95" customHeight="1">
      <c r="A884" s="536"/>
      <c r="B884" s="530"/>
      <c r="C884" s="367"/>
      <c r="D884" s="530"/>
      <c r="E884" s="530"/>
      <c r="F884" s="427"/>
      <c r="G884" s="530"/>
      <c r="H884" s="545"/>
      <c r="I884" s="538"/>
      <c r="J884" s="216" t="s">
        <v>757</v>
      </c>
      <c r="K884" s="213"/>
      <c r="L884" s="538"/>
      <c r="M884" s="538"/>
      <c r="N884" s="540"/>
      <c r="O884" s="369"/>
      <c r="P884" s="391"/>
      <c r="Q884" s="385"/>
      <c r="R884" s="393"/>
      <c r="S884" s="394"/>
      <c r="T884" s="385"/>
      <c r="U884" s="404"/>
      <c r="V884" s="216" t="s">
        <v>150</v>
      </c>
      <c r="W884" s="116"/>
      <c r="X884" s="117"/>
      <c r="Y884" s="117"/>
      <c r="Z884" s="116"/>
      <c r="AA884" s="143" t="str">
        <f t="shared" si="1200"/>
        <v/>
      </c>
      <c r="AB884" s="121"/>
      <c r="AC884" s="121"/>
      <c r="AD884" s="122" t="str">
        <f t="shared" si="1198"/>
        <v/>
      </c>
      <c r="AE884" s="121"/>
      <c r="AF884" s="121"/>
      <c r="AG884" s="121"/>
      <c r="AH884" s="123" t="str">
        <f t="shared" si="1201"/>
        <v/>
      </c>
      <c r="AI884" s="122" t="str">
        <f t="shared" si="1199"/>
        <v/>
      </c>
      <c r="AJ884" s="387"/>
      <c r="AK884" s="542"/>
      <c r="AL884" s="214" t="str">
        <f t="shared" si="1170"/>
        <v/>
      </c>
      <c r="AM884" s="543"/>
      <c r="AN884" s="544"/>
      <c r="AO884" s="541"/>
      <c r="AP884" s="367"/>
      <c r="AQ884" s="217" t="s">
        <v>155</v>
      </c>
      <c r="AR884" s="119"/>
      <c r="AS884" s="135"/>
      <c r="AT884" s="218"/>
      <c r="AU884" s="219"/>
      <c r="AV884" s="459"/>
      <c r="AW884" s="216" t="s">
        <v>150</v>
      </c>
      <c r="AX884" s="220"/>
      <c r="AY884" s="221"/>
      <c r="AZ884" s="222"/>
      <c r="BA884" s="217" t="s">
        <v>155</v>
      </c>
      <c r="BB884" s="128"/>
      <c r="BC884" s="128"/>
      <c r="BD884" s="128"/>
      <c r="BE884" s="373"/>
      <c r="BF884" s="374"/>
      <c r="BG884" s="374"/>
      <c r="BH884" s="131"/>
    </row>
    <row r="885" spans="1:1022" ht="23.1" customHeight="1">
      <c r="A885" s="536"/>
      <c r="B885" s="530"/>
      <c r="C885" s="367"/>
      <c r="D885" s="530"/>
      <c r="E885" s="530"/>
      <c r="F885" s="427"/>
      <c r="G885" s="530"/>
      <c r="H885" s="545"/>
      <c r="I885" s="538"/>
      <c r="J885" s="216" t="s">
        <v>758</v>
      </c>
      <c r="K885" s="213"/>
      <c r="L885" s="538"/>
      <c r="M885" s="538"/>
      <c r="N885" s="540"/>
      <c r="O885" s="369"/>
      <c r="P885" s="392"/>
      <c r="Q885" s="385"/>
      <c r="R885" s="393"/>
      <c r="S885" s="394"/>
      <c r="T885" s="385"/>
      <c r="U885" s="405"/>
      <c r="V885" s="216" t="s">
        <v>161</v>
      </c>
      <c r="W885" s="116"/>
      <c r="X885" s="117"/>
      <c r="Y885" s="117"/>
      <c r="Z885" s="116"/>
      <c r="AA885" s="143" t="str">
        <f t="shared" si="1200"/>
        <v/>
      </c>
      <c r="AB885" s="121"/>
      <c r="AC885" s="121"/>
      <c r="AD885" s="122" t="str">
        <f t="shared" si="1198"/>
        <v/>
      </c>
      <c r="AE885" s="121"/>
      <c r="AF885" s="121"/>
      <c r="AG885" s="121"/>
      <c r="AH885" s="123" t="str">
        <f t="shared" si="1201"/>
        <v/>
      </c>
      <c r="AI885" s="122" t="str">
        <f t="shared" si="1199"/>
        <v/>
      </c>
      <c r="AJ885" s="387"/>
      <c r="AK885" s="542"/>
      <c r="AL885" s="214" t="str">
        <f t="shared" si="1170"/>
        <v/>
      </c>
      <c r="AM885" s="543"/>
      <c r="AN885" s="544"/>
      <c r="AO885" s="541"/>
      <c r="AP885" s="367"/>
      <c r="AQ885" s="217" t="s">
        <v>162</v>
      </c>
      <c r="AR885" s="119"/>
      <c r="AS885" s="135"/>
      <c r="AT885" s="218"/>
      <c r="AU885" s="219"/>
      <c r="AV885" s="460"/>
      <c r="AW885" s="216" t="s">
        <v>161</v>
      </c>
      <c r="AX885" s="220"/>
      <c r="AY885" s="221"/>
      <c r="AZ885" s="222"/>
      <c r="BA885" s="217" t="s">
        <v>162</v>
      </c>
      <c r="BB885" s="128"/>
      <c r="BC885" s="128"/>
      <c r="BD885" s="128"/>
      <c r="BE885" s="373"/>
      <c r="BF885" s="374"/>
      <c r="BG885" s="374"/>
      <c r="BH885" s="131"/>
    </row>
    <row r="886" spans="1:1022" s="144" customFormat="1" ht="69.95" customHeight="1">
      <c r="A886" s="536"/>
      <c r="B886" s="530"/>
      <c r="C886" s="367"/>
      <c r="D886" s="530"/>
      <c r="E886" s="530"/>
      <c r="F886" s="427"/>
      <c r="G886" s="530"/>
      <c r="H886" s="545" t="str">
        <f>IF(B886="Seguridad_Información","Posibilidad de "&amp;C886&amp;"con "&amp;M886&amp;" "&amp;"por"&amp;" "&amp;I886&amp;" "&amp;"debido a"&amp;" "&amp;L886,"Posibilidad de"&amp;" "&amp;M886&amp;" "&amp;"por"&amp;" "&amp;I886&amp;" debido a"&amp;" "&amp;L886)</f>
        <v xml:space="preserve">Posibilidad de  por  debido a </v>
      </c>
      <c r="I886" s="538"/>
      <c r="J886" s="216" t="s">
        <v>717</v>
      </c>
      <c r="K886" s="213"/>
      <c r="L886" s="538"/>
      <c r="M886" s="538"/>
      <c r="N886" s="540"/>
      <c r="O886" s="369"/>
      <c r="P886" s="390" t="str">
        <f>IF(OR($O886=[3]Tabla_Probabilidad!$D$30,$O886=[3]Tabla_Probabilidad!$D$32,$O886=[3]Tabla_Probabilidad!$J$32),"Muy Baja",IF(OR($O886=[3]Tabla_Probabilidad!$E$30,$O886=[3]Tabla_Probabilidad!$E$32,$O886=[3]Tabla_Probabilidad!$K$32),"Baja",IF(OR($O886=[3]Tabla_Probabilidad!$F$30,$O886=[3]Tabla_Probabilidad!$F$32,$O886=[3]Tabla_Probabilidad!$L$32),"Media",IF(OR($O886=[3]Tabla_Probabilidad!$G$30,$O886=[3]Tabla_Probabilidad!$G$32,$O886=[3]Tabla_Probabilidad!$M$32),"Alta",IF(OR($O886=[3]Tabla_Probabilidad!$H$30,$O886=[3]Tabla_Probabilidad!$H$32,$O886=[3]Tabla_Probabilidad!$N$32),"Muy Alta","")))))</f>
        <v/>
      </c>
      <c r="Q886" s="385" t="str">
        <f t="shared" ref="Q886" si="1202">IF(P886="","",IF(P886="Muy Baja",0.2,IF(P886="Baja",0.4,IF(P886="Media",0.6,IF(P886="Alta",0.8,IF(P886="Muy Alta",1,))))))</f>
        <v/>
      </c>
      <c r="R886" s="393"/>
      <c r="S886" s="394" t="str">
        <f>IF(OR($R886=[3]Tabla_Impacto!$D$24,$R886=[3]Tabla_Impacto!$D$27,$R886=[3]Tabla_Impacto!$J$24,$R886=[3]Tabla_Impacto!$P$26,$R886=[3]Tabla_Impacto!$V$26,$R886=[3]Tabla_Impacto!$AB$26),"Leve",IF(OR($R886=[3]Tabla_Impacto!$E$24,$R886=[3]Tabla_Impacto!$E$27,$R886=[3]Tabla_Impacto!$K$24,$R886=[3]Tabla_Impacto!$Q$26,$R886=[3]Tabla_Impacto!$W$26,$R886=[3]Tabla_Impacto!$AC$26),"Menor",IF(OR($R886=[3]Tabla_Impacto!$F$24,$R886=[3]Tabla_Impacto!$F$27,$R886=[3]Tabla_Impacto!$L$24,$R886=[3]Tabla_Impacto!$R$26,$R886=[3]Tabla_Impacto!$X$26,$R886=[3]Tabla_Impacto!$AD$26),"Moderado",IF(OR($R886=[3]Tabla_Impacto!$G$24,$R886=[3]Tabla_Impacto!$G$27,$R886=[3]Tabla_Impacto!$M$24,$R886=[3]Tabla_Impacto!$S$26,$R886=[3]Tabla_Impacto!$Y$26,$R886=[3]Tabla_Impacto!$AE$26),"Mayor",IF(OR($R886=[3]Tabla_Impacto!$H$24,$R886=[3]Tabla_Impacto!$H$27,$R886=[3]Tabla_Impacto!$N$24,$R886=[3]Tabla_Impacto!$T$26,$R886=[3]Tabla_Impacto!$Z$26,$R886=[3]Tabla_Impacto!$AF$26),"Catastrófico","")))))</f>
        <v/>
      </c>
      <c r="T886" s="385" t="str">
        <f t="shared" ref="T886" si="1203">IF(S886="","",IF(S886="Leve",0.2,IF(S886="Menor",0.4,IF(S886="Moderado",0.6,IF(S886="Mayor",0.8,IF(S886="Catastrófico",1,))))))</f>
        <v/>
      </c>
      <c r="U886" s="386" t="str">
        <f t="shared" ref="U886" si="1204">IF(OR(AND(P886="Muy Baja",S886="Leve"),AND(P886="Muy Baja",S886="Menor"),AND(P886="Baja",S886="Leve")),"Bajo",IF(OR(AND(P886="Muy baja",S886="Moderado"),AND(P886="Baja",S886="Menor"),AND(P886="Baja",S886="Moderado"),AND(P886="Media",S886="Leve"),AND(P886="Media",S886="Menor"),AND(P886="Media",S886="Moderado"),AND(P886="Alta",S886="Leve"),AND(P886="Alta",S886="Menor")),"Moderado",IF(OR(AND(P886="Muy Baja",S886="Mayor"),AND(P886="Baja",S886="Mayor"),AND(P886="Media",S886="Mayor"),AND(P886="Alta",S886="Moderado"),AND(P886="Alta",S886="Mayor"),AND(P886="Muy Alta",S886="Leve"),AND(P886="Muy Alta",S886="Menor"),AND(P886="Muy Alta",S886="Moderado"),AND(P886="Muy Alta",S886="Mayor")),"Alto",IF(OR(AND(P886="Muy Baja",S886="Catastrófico"),AND(P886="Baja",S886="Catastrófico"),AND(P886="Media",S886="Catastrófico"),AND(P886="Alta",S886="Catastrófico"),AND(P886="Muy Alta",S886="Catastrófico")),"Extremo",""))))</f>
        <v/>
      </c>
      <c r="V886" s="216" t="s">
        <v>91</v>
      </c>
      <c r="W886" s="116"/>
      <c r="X886" s="117"/>
      <c r="Y886" s="117"/>
      <c r="Z886" s="116"/>
      <c r="AA886" s="143" t="str">
        <f t="shared" si="1200"/>
        <v/>
      </c>
      <c r="AB886" s="121"/>
      <c r="AC886" s="121"/>
      <c r="AD886" s="122" t="str">
        <f t="shared" si="1198"/>
        <v/>
      </c>
      <c r="AE886" s="121"/>
      <c r="AF886" s="121"/>
      <c r="AG886" s="121"/>
      <c r="AH886" s="123" t="str">
        <f>IFERROR(IF(AA886="Probabilidad",(Q886-(+Q886*AD886)),IF(AA886="Impacto",Q886,"")),"")</f>
        <v/>
      </c>
      <c r="AI886" s="122" t="str">
        <f t="shared" si="1199"/>
        <v/>
      </c>
      <c r="AJ886" s="387" t="str">
        <f t="shared" ref="AJ886" si="1205">IFERROR(IF(AK886="","",IF(AK886&lt;=0.2,"Muy Baja",IF(AK886&lt;=0.4,"Baja",IF(AK886&lt;=0.6,"Media",IF(AK886&lt;=0.8,"Alta","Muy Alta"))))),"")</f>
        <v/>
      </c>
      <c r="AK886" s="542" t="str">
        <f t="shared" ref="AK886" si="1206">IFERROR(LOOKUP(MAX(AI886:AI892)+1,(AI886:AI892)),"")</f>
        <v/>
      </c>
      <c r="AL886" s="214" t="str">
        <f>IFERROR(IF(AA886="Impacto",(T886-(+T886*AD886)),IF(AA886="Probabilidad",T886,"")),"")</f>
        <v/>
      </c>
      <c r="AM886" s="543" t="str">
        <f t="shared" ref="AM886" si="1207">IFERROR(IF(AN886="","",IF(AN886&lt;=0.2,"Leve",IF(AN886&lt;=0.4,"Menor",IF(AN886&lt;=0.6,"Moderado",IF(AN886&lt;=0.8,"Mayor","Catastrófico"))))),"")</f>
        <v/>
      </c>
      <c r="AN886" s="544" t="str">
        <f t="shared" ref="AN886" si="1208">IFERROR(LOOKUP(MAX(AL886:AL892)+1,(AL886:AL892)),"")</f>
        <v/>
      </c>
      <c r="AO886" s="541" t="str">
        <f t="shared" ref="AO886" si="1209">IFERROR(IF(OR(AND(AJ886="Muy Baja",AM886="Leve"),AND(AJ886="Muy Baja",AM886="Menor"),AND(AJ886="Baja",AM886="Leve")),"Bajo",IF(OR(AND(AJ886="Muy baja",AM886="Moderado"),AND(AJ886="Baja",AM886="Menor"),AND(AJ886="Baja",AM886="Moderado"),AND(AJ886="Media",AM886="Leve"),AND(AJ886="Media",AM886="Menor"),AND(AJ886="Media",AM886="Moderado"),AND(AJ886="Alta",AM886="Leve"),AND(AJ886="Alta",AM886="Menor")),"Moderado",IF(OR(AND(AJ886="Muy Baja",AM886="Mayor"),AND(AJ886="Baja",AM886="Mayor"),AND(AJ886="Media",AM886="Mayor"),AND(AJ886="Alta",AM886="Moderado"),AND(AJ886="Alta",AM886="Mayor"),AND(AJ886="Muy Alta",AM886="Leve"),AND(AJ886="Muy Alta",AM886="Menor"),AND(AJ886="Muy Alta",AM886="Moderado"),AND(AJ886="Muy Alta",AM886="Mayor")),"Alto",IF(OR(AND(AJ886="Muy Baja",AM886="Catastrófico"),AND(AJ886="Baja",AM886="Catastrófico"),AND(AJ886="Media",AM886="Catastrófico"),AND(AJ886="Alta",AM886="Catastrófico"),AND(AJ886="Muy Alta",AM886="Catastrófico")),"Extremo","")))),"")</f>
        <v/>
      </c>
      <c r="AP886" s="367"/>
      <c r="AQ886" s="217" t="s">
        <v>105</v>
      </c>
      <c r="AR886" s="119"/>
      <c r="AS886" s="135"/>
      <c r="AT886" s="218"/>
      <c r="AU886" s="219"/>
      <c r="AV886" s="458"/>
      <c r="AW886" s="216" t="s">
        <v>91</v>
      </c>
      <c r="AX886" s="220"/>
      <c r="AY886" s="221"/>
      <c r="AZ886" s="222"/>
      <c r="BA886" s="217" t="s">
        <v>105</v>
      </c>
      <c r="BB886" s="128"/>
      <c r="BC886" s="128"/>
      <c r="BD886" s="128"/>
      <c r="BE886" s="373"/>
      <c r="BF886" s="374"/>
      <c r="BG886" s="374"/>
      <c r="BH886" s="131"/>
      <c r="BI886" s="90"/>
      <c r="BJ886" s="90"/>
      <c r="BK886" s="90"/>
      <c r="BL886" s="90"/>
      <c r="BM886" s="90"/>
      <c r="BN886" s="90"/>
      <c r="BO886" s="90"/>
      <c r="BP886" s="90"/>
      <c r="BQ886" s="90"/>
      <c r="BR886" s="90"/>
      <c r="BS886" s="90"/>
      <c r="BT886" s="90"/>
      <c r="BU886" s="90"/>
      <c r="BV886" s="90"/>
      <c r="BW886" s="90"/>
      <c r="BX886" s="90"/>
      <c r="BY886" s="90"/>
      <c r="BZ886" s="90"/>
      <c r="CA886" s="90"/>
      <c r="CB886" s="90"/>
      <c r="CC886" s="90"/>
      <c r="CD886" s="90"/>
      <c r="CE886" s="90"/>
      <c r="CF886" s="90"/>
      <c r="CG886" s="90"/>
      <c r="CH886" s="90"/>
      <c r="CI886" s="90"/>
      <c r="CJ886" s="90"/>
      <c r="CK886" s="90"/>
      <c r="CL886" s="90"/>
      <c r="CM886" s="90"/>
      <c r="CN886" s="90"/>
      <c r="CO886" s="90"/>
      <c r="CP886" s="90"/>
      <c r="CQ886" s="90"/>
      <c r="CR886" s="90"/>
      <c r="CS886" s="90"/>
      <c r="CT886" s="90"/>
      <c r="CU886" s="90"/>
      <c r="CV886" s="90"/>
      <c r="CW886" s="90"/>
      <c r="CX886" s="90"/>
      <c r="CY886" s="90"/>
      <c r="CZ886" s="90"/>
      <c r="DA886" s="90"/>
      <c r="DB886" s="90"/>
      <c r="DC886" s="90"/>
      <c r="DD886" s="90"/>
      <c r="DE886" s="90"/>
      <c r="DF886" s="90"/>
      <c r="DG886" s="90"/>
      <c r="DH886" s="90"/>
      <c r="DI886" s="90"/>
      <c r="DJ886" s="90"/>
      <c r="DK886" s="90"/>
      <c r="DL886" s="90"/>
      <c r="DM886" s="90"/>
      <c r="DN886" s="90"/>
      <c r="DO886" s="90"/>
      <c r="DP886" s="90"/>
      <c r="DQ886" s="90"/>
      <c r="DR886" s="90"/>
      <c r="DS886" s="90"/>
      <c r="DT886" s="90"/>
      <c r="DU886" s="90"/>
      <c r="DV886" s="90"/>
      <c r="DW886" s="90"/>
      <c r="DX886" s="90"/>
      <c r="DY886" s="90"/>
      <c r="DZ886" s="90"/>
      <c r="EA886" s="90"/>
      <c r="EB886" s="90"/>
      <c r="EC886" s="90"/>
      <c r="ED886" s="90"/>
      <c r="EE886" s="90"/>
      <c r="EF886" s="90"/>
      <c r="EG886" s="90"/>
      <c r="EH886" s="90"/>
      <c r="EI886" s="90"/>
      <c r="EJ886" s="90"/>
      <c r="EK886" s="90"/>
      <c r="EL886" s="90"/>
      <c r="EM886" s="90"/>
      <c r="EN886" s="90"/>
      <c r="EO886" s="90"/>
      <c r="EP886" s="90"/>
      <c r="EQ886" s="90"/>
      <c r="ER886" s="90"/>
      <c r="ES886" s="90"/>
      <c r="ET886" s="90"/>
      <c r="EU886" s="90"/>
      <c r="EV886" s="90"/>
      <c r="EW886" s="90"/>
      <c r="EX886" s="90"/>
      <c r="EY886" s="90"/>
      <c r="EZ886" s="90"/>
      <c r="FA886" s="90"/>
      <c r="FB886" s="90"/>
      <c r="FC886" s="90"/>
      <c r="FD886" s="90"/>
      <c r="FE886" s="90"/>
      <c r="FF886" s="90"/>
      <c r="FG886" s="90"/>
      <c r="FH886" s="90"/>
      <c r="FI886" s="90"/>
      <c r="FJ886" s="90"/>
      <c r="FK886" s="90"/>
      <c r="FL886" s="90"/>
      <c r="FM886" s="90"/>
      <c r="FN886" s="90"/>
      <c r="FO886" s="90"/>
      <c r="FP886" s="90"/>
      <c r="FQ886" s="90"/>
      <c r="FR886" s="90"/>
      <c r="FS886" s="90"/>
      <c r="FT886" s="90"/>
      <c r="FU886" s="90"/>
      <c r="FV886" s="90"/>
      <c r="FW886" s="90"/>
      <c r="FX886" s="90"/>
      <c r="FY886" s="90"/>
      <c r="FZ886" s="90"/>
      <c r="GA886" s="90"/>
      <c r="GB886" s="90"/>
      <c r="GC886" s="90"/>
      <c r="GD886" s="90"/>
      <c r="GE886" s="90"/>
      <c r="GF886" s="90"/>
      <c r="GG886" s="90"/>
      <c r="GH886" s="90"/>
      <c r="GI886" s="90"/>
      <c r="GJ886" s="90"/>
      <c r="GK886" s="90"/>
      <c r="GL886" s="90"/>
      <c r="GM886" s="90"/>
      <c r="GN886" s="90"/>
      <c r="GO886" s="90"/>
      <c r="GP886" s="90"/>
      <c r="GQ886" s="90"/>
      <c r="GR886" s="90"/>
      <c r="GS886" s="90"/>
      <c r="GT886" s="90"/>
      <c r="GU886" s="90"/>
      <c r="GV886" s="90"/>
      <c r="GW886" s="90"/>
      <c r="GX886" s="90"/>
      <c r="GY886" s="90"/>
      <c r="GZ886" s="90"/>
      <c r="HA886" s="90"/>
      <c r="HB886" s="90"/>
      <c r="HC886" s="90"/>
      <c r="HD886" s="90"/>
      <c r="HE886" s="90"/>
      <c r="HF886" s="90"/>
      <c r="HG886" s="90"/>
      <c r="HH886" s="90"/>
      <c r="HI886" s="90"/>
      <c r="HJ886" s="90"/>
      <c r="HK886" s="90"/>
      <c r="HL886" s="90"/>
      <c r="HM886" s="90"/>
      <c r="HN886" s="90"/>
      <c r="HO886" s="90"/>
      <c r="HP886" s="90"/>
      <c r="HQ886" s="90"/>
      <c r="HR886" s="90"/>
      <c r="HS886" s="90"/>
      <c r="HT886" s="90"/>
      <c r="HU886" s="90"/>
      <c r="HV886" s="90"/>
      <c r="HW886" s="90"/>
      <c r="HX886" s="90"/>
      <c r="HY886" s="90"/>
      <c r="HZ886" s="90"/>
      <c r="IA886" s="90"/>
      <c r="IB886" s="90"/>
      <c r="IC886" s="90"/>
      <c r="ID886" s="90"/>
      <c r="IE886" s="90"/>
      <c r="IF886" s="90"/>
      <c r="IG886" s="90"/>
      <c r="IH886" s="90"/>
      <c r="II886" s="90"/>
      <c r="IJ886" s="90"/>
      <c r="IK886" s="90"/>
      <c r="IL886" s="90"/>
      <c r="IM886" s="90"/>
      <c r="IN886" s="90"/>
      <c r="IO886" s="90"/>
      <c r="IP886" s="90"/>
      <c r="IQ886" s="90"/>
      <c r="IR886" s="90"/>
      <c r="IS886" s="90"/>
      <c r="IT886" s="90"/>
      <c r="IU886" s="90"/>
      <c r="IV886" s="90"/>
      <c r="IW886" s="90"/>
      <c r="IX886" s="90"/>
      <c r="IY886" s="90"/>
      <c r="IZ886" s="90"/>
      <c r="JA886" s="90"/>
      <c r="JB886" s="90"/>
      <c r="JC886" s="90"/>
      <c r="JD886" s="90"/>
      <c r="JE886" s="90"/>
      <c r="JF886" s="90"/>
      <c r="JG886" s="90"/>
      <c r="JH886" s="90"/>
      <c r="JI886" s="90"/>
      <c r="JJ886" s="90"/>
      <c r="JK886" s="90"/>
      <c r="JL886" s="90"/>
      <c r="JM886" s="90"/>
      <c r="JN886" s="90"/>
      <c r="JO886" s="90"/>
      <c r="JP886" s="90"/>
      <c r="JQ886" s="90"/>
      <c r="JR886" s="90"/>
      <c r="JS886" s="90"/>
      <c r="JT886" s="90"/>
      <c r="JU886" s="90"/>
      <c r="JV886" s="90"/>
      <c r="JW886" s="90"/>
      <c r="JX886" s="90"/>
      <c r="JY886" s="90"/>
      <c r="JZ886" s="90"/>
      <c r="KA886" s="90"/>
      <c r="KB886" s="90"/>
      <c r="KC886" s="90"/>
      <c r="KD886" s="90"/>
      <c r="KE886" s="90"/>
      <c r="KF886" s="90"/>
      <c r="KG886" s="90"/>
      <c r="KH886" s="90"/>
      <c r="KI886" s="90"/>
      <c r="KJ886" s="90"/>
      <c r="KK886" s="90"/>
      <c r="KL886" s="90"/>
      <c r="KM886" s="90"/>
      <c r="KN886" s="90"/>
      <c r="KO886" s="90"/>
      <c r="KP886" s="90"/>
      <c r="KQ886" s="90"/>
      <c r="KR886" s="90"/>
      <c r="KS886" s="90"/>
      <c r="KT886" s="90"/>
      <c r="KU886" s="90"/>
      <c r="KV886" s="90"/>
      <c r="KW886" s="90"/>
      <c r="KX886" s="90"/>
      <c r="KY886" s="90"/>
      <c r="KZ886" s="90"/>
      <c r="LA886" s="90"/>
      <c r="LB886" s="90"/>
      <c r="LC886" s="90"/>
      <c r="LD886" s="90"/>
      <c r="LE886" s="90"/>
      <c r="LF886" s="90"/>
      <c r="LG886" s="90"/>
      <c r="LH886" s="90"/>
      <c r="LI886" s="90"/>
      <c r="LJ886" s="90"/>
      <c r="LK886" s="90"/>
      <c r="LL886" s="90"/>
      <c r="LM886" s="90"/>
      <c r="LN886" s="90"/>
      <c r="LO886" s="90"/>
      <c r="LP886" s="90"/>
      <c r="LQ886" s="90"/>
      <c r="LR886" s="90"/>
      <c r="LS886" s="90"/>
      <c r="LT886" s="90"/>
      <c r="LU886" s="90"/>
      <c r="LV886" s="90"/>
      <c r="LW886" s="90"/>
      <c r="LX886" s="90"/>
      <c r="LY886" s="90"/>
      <c r="LZ886" s="90"/>
      <c r="MA886" s="90"/>
      <c r="MB886" s="90"/>
      <c r="MC886" s="90"/>
      <c r="MD886" s="90"/>
      <c r="ME886" s="90"/>
      <c r="MF886" s="90"/>
      <c r="MG886" s="90"/>
      <c r="MH886" s="90"/>
      <c r="MI886" s="90"/>
      <c r="MJ886" s="90"/>
      <c r="MK886" s="90"/>
      <c r="ML886" s="90"/>
      <c r="MM886" s="90"/>
      <c r="MN886" s="90"/>
      <c r="MO886" s="90"/>
      <c r="MP886" s="90"/>
      <c r="MQ886" s="90"/>
      <c r="MR886" s="90"/>
      <c r="MS886" s="90"/>
      <c r="MT886" s="90"/>
      <c r="MU886" s="90"/>
      <c r="MV886" s="90"/>
      <c r="MW886" s="90"/>
      <c r="MX886" s="90"/>
      <c r="MY886" s="90"/>
      <c r="MZ886" s="90"/>
      <c r="NA886" s="90"/>
      <c r="NB886" s="90"/>
      <c r="NC886" s="90"/>
      <c r="ND886" s="90"/>
      <c r="NE886" s="90"/>
      <c r="NF886" s="90"/>
      <c r="NG886" s="90"/>
      <c r="NH886" s="90"/>
      <c r="NI886" s="90"/>
      <c r="NJ886" s="90"/>
      <c r="NK886" s="90"/>
      <c r="NL886" s="90"/>
      <c r="NM886" s="90"/>
      <c r="NN886" s="90"/>
      <c r="NO886" s="90"/>
      <c r="NP886" s="90"/>
      <c r="NQ886" s="90"/>
      <c r="NR886" s="90"/>
      <c r="NS886" s="90"/>
      <c r="NT886" s="90"/>
      <c r="NU886" s="90"/>
      <c r="NV886" s="90"/>
      <c r="NW886" s="90"/>
      <c r="NX886" s="90"/>
      <c r="NY886" s="90"/>
      <c r="NZ886" s="90"/>
      <c r="OA886" s="90"/>
      <c r="OB886" s="90"/>
      <c r="OC886" s="90"/>
      <c r="OD886" s="90"/>
      <c r="OE886" s="90"/>
      <c r="OF886" s="90"/>
      <c r="OG886" s="90"/>
      <c r="OH886" s="90"/>
      <c r="OI886" s="90"/>
      <c r="OJ886" s="90"/>
      <c r="OK886" s="90"/>
      <c r="OL886" s="90"/>
      <c r="OM886" s="90"/>
      <c r="ON886" s="90"/>
      <c r="OO886" s="90"/>
      <c r="OP886" s="90"/>
      <c r="OQ886" s="90"/>
      <c r="OR886" s="90"/>
      <c r="OS886" s="90"/>
      <c r="OT886" s="90"/>
      <c r="OU886" s="90"/>
      <c r="OV886" s="90"/>
      <c r="OW886" s="90"/>
      <c r="OX886" s="90"/>
      <c r="OY886" s="90"/>
      <c r="OZ886" s="90"/>
      <c r="PA886" s="90"/>
      <c r="PB886" s="90"/>
      <c r="PC886" s="90"/>
      <c r="PD886" s="90"/>
      <c r="PE886" s="90"/>
      <c r="PF886" s="90"/>
      <c r="PG886" s="90"/>
      <c r="PH886" s="90"/>
      <c r="PI886" s="90"/>
      <c r="PJ886" s="90"/>
      <c r="PK886" s="90"/>
      <c r="PL886" s="90"/>
      <c r="PM886" s="90"/>
      <c r="PN886" s="90"/>
      <c r="PO886" s="90"/>
      <c r="PP886" s="90"/>
      <c r="PQ886" s="90"/>
      <c r="PR886" s="90"/>
      <c r="PS886" s="90"/>
      <c r="PT886" s="90"/>
      <c r="PU886" s="90"/>
      <c r="PV886" s="90"/>
      <c r="PW886" s="90"/>
      <c r="PX886" s="90"/>
      <c r="PY886" s="90"/>
      <c r="PZ886" s="90"/>
      <c r="QA886" s="90"/>
      <c r="QB886" s="90"/>
      <c r="QC886" s="90"/>
      <c r="QD886" s="90"/>
      <c r="QE886" s="90"/>
      <c r="QF886" s="90"/>
      <c r="QG886" s="90"/>
      <c r="QH886" s="90"/>
      <c r="QI886" s="90"/>
      <c r="QJ886" s="90"/>
      <c r="QK886" s="90"/>
      <c r="QL886" s="90"/>
      <c r="QM886" s="90"/>
      <c r="QN886" s="90"/>
      <c r="QO886" s="90"/>
      <c r="QP886" s="90"/>
      <c r="QQ886" s="90"/>
      <c r="QR886" s="90"/>
      <c r="QS886" s="90"/>
      <c r="QT886" s="90"/>
      <c r="QU886" s="90"/>
      <c r="QV886" s="90"/>
      <c r="QW886" s="90"/>
      <c r="QX886" s="90"/>
      <c r="QY886" s="90"/>
      <c r="QZ886" s="90"/>
      <c r="RA886" s="90"/>
      <c r="RB886" s="90"/>
      <c r="RC886" s="90"/>
      <c r="RD886" s="90"/>
      <c r="RE886" s="90"/>
      <c r="RF886" s="90"/>
      <c r="RG886" s="90"/>
      <c r="RH886" s="90"/>
      <c r="RI886" s="90"/>
      <c r="RJ886" s="90"/>
      <c r="RK886" s="90"/>
      <c r="RL886" s="90"/>
      <c r="RM886" s="90"/>
      <c r="RN886" s="90"/>
      <c r="RO886" s="90"/>
      <c r="RP886" s="90"/>
      <c r="RQ886" s="90"/>
      <c r="RR886" s="90"/>
      <c r="RS886" s="90"/>
      <c r="RT886" s="90"/>
      <c r="RU886" s="90"/>
      <c r="RV886" s="90"/>
      <c r="RW886" s="90"/>
      <c r="RX886" s="90"/>
      <c r="RY886" s="90"/>
      <c r="RZ886" s="90"/>
      <c r="SA886" s="90"/>
      <c r="SB886" s="90"/>
      <c r="SC886" s="90"/>
      <c r="SD886" s="90"/>
      <c r="SE886" s="90"/>
      <c r="SF886" s="90"/>
      <c r="SG886" s="90"/>
      <c r="SH886" s="90"/>
      <c r="SI886" s="90"/>
      <c r="SJ886" s="90"/>
      <c r="SK886" s="90"/>
      <c r="SL886" s="90"/>
      <c r="SM886" s="90"/>
      <c r="SN886" s="90"/>
      <c r="SO886" s="90"/>
      <c r="SP886" s="90"/>
      <c r="SQ886" s="90"/>
      <c r="SR886" s="90"/>
      <c r="SS886" s="90"/>
      <c r="ST886" s="90"/>
      <c r="SU886" s="90"/>
      <c r="SV886" s="90"/>
      <c r="SW886" s="90"/>
      <c r="SX886" s="90"/>
      <c r="SY886" s="90"/>
      <c r="SZ886" s="90"/>
      <c r="TA886" s="90"/>
      <c r="TB886" s="90"/>
      <c r="TC886" s="90"/>
      <c r="TD886" s="90"/>
      <c r="TE886" s="90"/>
      <c r="TF886" s="90"/>
      <c r="TG886" s="90"/>
      <c r="TH886" s="90"/>
      <c r="TI886" s="90"/>
      <c r="TJ886" s="90"/>
      <c r="TK886" s="90"/>
      <c r="TL886" s="90"/>
      <c r="TM886" s="90"/>
      <c r="TN886" s="90"/>
      <c r="TO886" s="90"/>
      <c r="TP886" s="90"/>
      <c r="TQ886" s="90"/>
      <c r="TR886" s="90"/>
      <c r="TS886" s="90"/>
      <c r="TT886" s="90"/>
      <c r="TU886" s="90"/>
      <c r="TV886" s="90"/>
      <c r="TW886" s="90"/>
      <c r="TX886" s="90"/>
      <c r="TY886" s="90"/>
      <c r="TZ886" s="90"/>
      <c r="UA886" s="90"/>
      <c r="UB886" s="90"/>
      <c r="UC886" s="90"/>
      <c r="UD886" s="90"/>
      <c r="UE886" s="90"/>
      <c r="UF886" s="90"/>
      <c r="UG886" s="90"/>
      <c r="UH886" s="90"/>
      <c r="UI886" s="90"/>
      <c r="UJ886" s="90"/>
      <c r="UK886" s="90"/>
      <c r="UL886" s="90"/>
      <c r="UM886" s="90"/>
      <c r="UN886" s="90"/>
      <c r="UO886" s="90"/>
      <c r="UP886" s="90"/>
      <c r="UQ886" s="90"/>
      <c r="UR886" s="90"/>
      <c r="US886" s="90"/>
      <c r="UT886" s="90"/>
      <c r="UU886" s="90"/>
      <c r="UV886" s="90"/>
      <c r="UW886" s="90"/>
      <c r="UX886" s="90"/>
      <c r="UY886" s="90"/>
      <c r="UZ886" s="90"/>
      <c r="VA886" s="90"/>
      <c r="VB886" s="90"/>
      <c r="VC886" s="90"/>
      <c r="VD886" s="90"/>
      <c r="VE886" s="90"/>
      <c r="VF886" s="90"/>
      <c r="VG886" s="90"/>
      <c r="VH886" s="90"/>
      <c r="VI886" s="90"/>
      <c r="VJ886" s="90"/>
      <c r="VK886" s="90"/>
      <c r="VL886" s="90"/>
      <c r="VM886" s="90"/>
      <c r="VN886" s="90"/>
      <c r="VO886" s="90"/>
      <c r="VP886" s="90"/>
      <c r="VQ886" s="90"/>
      <c r="VR886" s="90"/>
      <c r="VS886" s="90"/>
      <c r="VT886" s="90"/>
      <c r="VU886" s="90"/>
      <c r="VV886" s="90"/>
      <c r="VW886" s="90"/>
      <c r="VX886" s="90"/>
      <c r="VY886" s="90"/>
      <c r="VZ886" s="90"/>
      <c r="WA886" s="90"/>
      <c r="WB886" s="90"/>
      <c r="WC886" s="90"/>
      <c r="WD886" s="90"/>
      <c r="WE886" s="90"/>
      <c r="WF886" s="90"/>
      <c r="WG886" s="90"/>
      <c r="WH886" s="90"/>
      <c r="WI886" s="90"/>
      <c r="WJ886" s="90"/>
      <c r="WK886" s="90"/>
      <c r="WL886" s="90"/>
      <c r="WM886" s="90"/>
      <c r="WN886" s="90"/>
      <c r="WO886" s="90"/>
      <c r="WP886" s="90"/>
      <c r="WQ886" s="90"/>
      <c r="WR886" s="90"/>
      <c r="WS886" s="90"/>
      <c r="WT886" s="90"/>
      <c r="WU886" s="90"/>
      <c r="WV886" s="90"/>
      <c r="WW886" s="90"/>
      <c r="WX886" s="90"/>
      <c r="WY886" s="90"/>
      <c r="WZ886" s="90"/>
      <c r="XA886" s="90"/>
      <c r="XB886" s="90"/>
      <c r="XC886" s="90"/>
      <c r="XD886" s="90"/>
      <c r="XE886" s="90"/>
      <c r="XF886" s="90"/>
      <c r="XG886" s="90"/>
      <c r="XH886" s="90"/>
      <c r="XI886" s="90"/>
      <c r="XJ886" s="90"/>
      <c r="XK886" s="90"/>
      <c r="XL886" s="90"/>
      <c r="XM886" s="90"/>
      <c r="XN886" s="90"/>
      <c r="XO886" s="90"/>
      <c r="XP886" s="90"/>
      <c r="XQ886" s="90"/>
      <c r="XR886" s="90"/>
      <c r="XS886" s="90"/>
      <c r="XT886" s="90"/>
      <c r="XU886" s="90"/>
      <c r="XV886" s="90"/>
      <c r="XW886" s="90"/>
      <c r="XX886" s="90"/>
      <c r="XY886" s="90"/>
      <c r="XZ886" s="90"/>
      <c r="YA886" s="90"/>
      <c r="YB886" s="90"/>
      <c r="YC886" s="90"/>
      <c r="YD886" s="90"/>
      <c r="YE886" s="90"/>
      <c r="YF886" s="90"/>
      <c r="YG886" s="90"/>
      <c r="YH886" s="90"/>
      <c r="YI886" s="90"/>
      <c r="YJ886" s="90"/>
      <c r="YK886" s="90"/>
      <c r="YL886" s="90"/>
      <c r="YM886" s="90"/>
      <c r="YN886" s="90"/>
      <c r="YO886" s="90"/>
      <c r="YP886" s="90"/>
      <c r="YQ886" s="90"/>
      <c r="YR886" s="90"/>
      <c r="YS886" s="90"/>
      <c r="YT886" s="90"/>
      <c r="YU886" s="90"/>
      <c r="YV886" s="90"/>
      <c r="YW886" s="90"/>
      <c r="YX886" s="90"/>
      <c r="YY886" s="90"/>
      <c r="YZ886" s="90"/>
      <c r="ZA886" s="90"/>
      <c r="ZB886" s="90"/>
      <c r="ZC886" s="90"/>
      <c r="ZD886" s="90"/>
      <c r="ZE886" s="90"/>
      <c r="ZF886" s="90"/>
      <c r="ZG886" s="90"/>
      <c r="ZH886" s="90"/>
      <c r="ZI886" s="90"/>
      <c r="ZJ886" s="90"/>
      <c r="ZK886" s="90"/>
      <c r="ZL886" s="90"/>
      <c r="ZM886" s="90"/>
      <c r="ZN886" s="90"/>
      <c r="ZO886" s="90"/>
      <c r="ZP886" s="90"/>
      <c r="ZQ886" s="90"/>
      <c r="ZR886" s="90"/>
      <c r="ZS886" s="90"/>
      <c r="ZT886" s="90"/>
      <c r="ZU886" s="90"/>
      <c r="ZV886" s="90"/>
      <c r="ZW886" s="90"/>
      <c r="ZX886" s="90"/>
      <c r="ZY886" s="90"/>
      <c r="ZZ886" s="90"/>
      <c r="AAA886" s="90"/>
      <c r="AAB886" s="90"/>
      <c r="AAC886" s="90"/>
      <c r="AAD886" s="90"/>
      <c r="AAE886" s="90"/>
      <c r="AAF886" s="90"/>
      <c r="AAG886" s="90"/>
      <c r="AAH886" s="90"/>
      <c r="AAI886" s="90"/>
      <c r="AAJ886" s="90"/>
      <c r="AAK886" s="90"/>
      <c r="AAL886" s="90"/>
      <c r="AAM886" s="90"/>
      <c r="AAN886" s="90"/>
      <c r="AAO886" s="90"/>
      <c r="AAP886" s="90"/>
      <c r="AAQ886" s="90"/>
      <c r="AAR886" s="90"/>
      <c r="AAS886" s="90"/>
      <c r="AAT886" s="90"/>
      <c r="AAU886" s="90"/>
      <c r="AAV886" s="90"/>
      <c r="AAW886" s="90"/>
      <c r="AAX886" s="90"/>
      <c r="AAY886" s="90"/>
      <c r="AAZ886" s="90"/>
      <c r="ABA886" s="90"/>
      <c r="ABB886" s="90"/>
      <c r="ABC886" s="90"/>
      <c r="ABD886" s="90"/>
      <c r="ABE886" s="90"/>
      <c r="ABF886" s="90"/>
      <c r="ABG886" s="90"/>
      <c r="ABH886" s="90"/>
      <c r="ABI886" s="90"/>
      <c r="ABJ886" s="90"/>
      <c r="ABK886" s="90"/>
      <c r="ABL886" s="90"/>
      <c r="ABM886" s="90"/>
      <c r="ABN886" s="90"/>
      <c r="ABO886" s="90"/>
      <c r="ABP886" s="90"/>
      <c r="ABQ886" s="90"/>
      <c r="ABR886" s="90"/>
      <c r="ABS886" s="90"/>
      <c r="ABT886" s="90"/>
      <c r="ABU886" s="90"/>
      <c r="ABV886" s="90"/>
      <c r="ABW886" s="90"/>
      <c r="ABX886" s="90"/>
      <c r="ABY886" s="90"/>
      <c r="ABZ886" s="90"/>
      <c r="ACA886" s="90"/>
      <c r="ACB886" s="90"/>
      <c r="ACC886" s="90"/>
      <c r="ACD886" s="90"/>
      <c r="ACE886" s="90"/>
      <c r="ACF886" s="90"/>
      <c r="ACG886" s="90"/>
      <c r="ACH886" s="90"/>
      <c r="ACI886" s="90"/>
      <c r="ACJ886" s="90"/>
      <c r="ACK886" s="90"/>
      <c r="ACL886" s="90"/>
      <c r="ACM886" s="90"/>
      <c r="ACN886" s="90"/>
      <c r="ACO886" s="90"/>
      <c r="ACP886" s="90"/>
      <c r="ACQ886" s="90"/>
      <c r="ACR886" s="90"/>
      <c r="ACS886" s="90"/>
      <c r="ACT886" s="90"/>
      <c r="ACU886" s="90"/>
      <c r="ACV886" s="90"/>
      <c r="ACW886" s="90"/>
      <c r="ACX886" s="90"/>
      <c r="ACY886" s="90"/>
      <c r="ACZ886" s="90"/>
      <c r="ADA886" s="90"/>
      <c r="ADB886" s="90"/>
      <c r="ADC886" s="90"/>
      <c r="ADD886" s="90"/>
      <c r="ADE886" s="90"/>
      <c r="ADF886" s="90"/>
      <c r="ADG886" s="90"/>
      <c r="ADH886" s="90"/>
      <c r="ADI886" s="90"/>
      <c r="ADJ886" s="90"/>
      <c r="ADK886" s="90"/>
      <c r="ADL886" s="90"/>
      <c r="ADM886" s="90"/>
      <c r="ADN886" s="90"/>
      <c r="ADO886" s="90"/>
      <c r="ADP886" s="90"/>
      <c r="ADQ886" s="90"/>
      <c r="ADR886" s="90"/>
      <c r="ADS886" s="90"/>
      <c r="ADT886" s="90"/>
      <c r="ADU886" s="90"/>
      <c r="ADV886" s="90"/>
      <c r="ADW886" s="90"/>
      <c r="ADX886" s="90"/>
      <c r="ADY886" s="90"/>
      <c r="ADZ886" s="90"/>
      <c r="AEA886" s="90"/>
      <c r="AEB886" s="90"/>
      <c r="AEC886" s="90"/>
      <c r="AED886" s="90"/>
      <c r="AEE886" s="90"/>
      <c r="AEF886" s="90"/>
      <c r="AEG886" s="90"/>
      <c r="AEH886" s="90"/>
      <c r="AEI886" s="90"/>
      <c r="AEJ886" s="90"/>
      <c r="AEK886" s="90"/>
      <c r="AEL886" s="90"/>
      <c r="AEM886" s="90"/>
      <c r="AEN886" s="90"/>
      <c r="AEO886" s="90"/>
      <c r="AEP886" s="90"/>
      <c r="AEQ886" s="90"/>
      <c r="AER886" s="90"/>
      <c r="AES886" s="90"/>
      <c r="AET886" s="90"/>
      <c r="AEU886" s="90"/>
      <c r="AEV886" s="90"/>
      <c r="AEW886" s="90"/>
      <c r="AEX886" s="90"/>
      <c r="AEY886" s="90"/>
      <c r="AEZ886" s="90"/>
      <c r="AFA886" s="90"/>
      <c r="AFB886" s="90"/>
      <c r="AFC886" s="90"/>
      <c r="AFD886" s="90"/>
      <c r="AFE886" s="90"/>
      <c r="AFF886" s="90"/>
      <c r="AFG886" s="90"/>
      <c r="AFH886" s="90"/>
      <c r="AFI886" s="90"/>
      <c r="AFJ886" s="90"/>
      <c r="AFK886" s="90"/>
      <c r="AFL886" s="90"/>
      <c r="AFM886" s="90"/>
      <c r="AFN886" s="90"/>
      <c r="AFO886" s="90"/>
      <c r="AFP886" s="90"/>
      <c r="AFQ886" s="90"/>
      <c r="AFR886" s="90"/>
      <c r="AFS886" s="90"/>
      <c r="AFT886" s="90"/>
      <c r="AFU886" s="90"/>
      <c r="AFV886" s="90"/>
      <c r="AFW886" s="90"/>
      <c r="AFX886" s="90"/>
      <c r="AFY886" s="90"/>
      <c r="AFZ886" s="90"/>
      <c r="AGA886" s="90"/>
      <c r="AGB886" s="90"/>
      <c r="AGC886" s="90"/>
      <c r="AGD886" s="90"/>
      <c r="AGE886" s="90"/>
      <c r="AGF886" s="90"/>
      <c r="AGG886" s="90"/>
      <c r="AGH886" s="90"/>
      <c r="AGI886" s="90"/>
      <c r="AGJ886" s="90"/>
      <c r="AGK886" s="90"/>
      <c r="AGL886" s="90"/>
      <c r="AGM886" s="90"/>
      <c r="AGN886" s="90"/>
      <c r="AGO886" s="90"/>
      <c r="AGP886" s="90"/>
      <c r="AGQ886" s="90"/>
      <c r="AGR886" s="90"/>
      <c r="AGS886" s="90"/>
      <c r="AGT886" s="90"/>
      <c r="AGU886" s="90"/>
      <c r="AGV886" s="90"/>
      <c r="AGW886" s="90"/>
      <c r="AGX886" s="90"/>
      <c r="AGY886" s="90"/>
      <c r="AGZ886" s="90"/>
      <c r="AHA886" s="90"/>
      <c r="AHB886" s="90"/>
      <c r="AHC886" s="90"/>
      <c r="AHD886" s="90"/>
      <c r="AHE886" s="90"/>
      <c r="AHF886" s="90"/>
      <c r="AHG886" s="90"/>
      <c r="AHH886" s="90"/>
      <c r="AHI886" s="90"/>
      <c r="AHJ886" s="90"/>
      <c r="AHK886" s="90"/>
      <c r="AHL886" s="90"/>
      <c r="AHM886" s="90"/>
      <c r="AHN886" s="90"/>
      <c r="AHO886" s="90"/>
      <c r="AHP886" s="90"/>
      <c r="AHQ886" s="90"/>
      <c r="AHR886" s="90"/>
      <c r="AHS886" s="90"/>
      <c r="AHT886" s="90"/>
      <c r="AHU886" s="90"/>
      <c r="AHV886" s="90"/>
      <c r="AHW886" s="90"/>
      <c r="AHX886" s="90"/>
      <c r="AHY886" s="90"/>
      <c r="AHZ886" s="90"/>
      <c r="AIA886" s="90"/>
      <c r="AIB886" s="90"/>
      <c r="AIC886" s="90"/>
      <c r="AID886" s="90"/>
      <c r="AIE886" s="90"/>
      <c r="AIF886" s="90"/>
      <c r="AIG886" s="90"/>
      <c r="AIH886" s="90"/>
      <c r="AII886" s="90"/>
      <c r="AIJ886" s="90"/>
      <c r="AIK886" s="90"/>
      <c r="AIL886" s="90"/>
      <c r="AIM886" s="90"/>
      <c r="AIN886" s="90"/>
      <c r="AIO886" s="90"/>
      <c r="AIP886" s="90"/>
      <c r="AIQ886" s="90"/>
      <c r="AIR886" s="90"/>
      <c r="AIS886" s="90"/>
      <c r="AIT886" s="90"/>
      <c r="AIU886" s="90"/>
      <c r="AIV886" s="90"/>
      <c r="AIW886" s="90"/>
      <c r="AIX886" s="90"/>
      <c r="AIY886" s="90"/>
      <c r="AIZ886" s="90"/>
      <c r="AJA886" s="90"/>
      <c r="AJB886" s="90"/>
      <c r="AJC886" s="90"/>
      <c r="AJD886" s="90"/>
      <c r="AJE886" s="90"/>
      <c r="AJF886" s="90"/>
      <c r="AJG886" s="90"/>
      <c r="AJH886" s="90"/>
      <c r="AJI886" s="90"/>
      <c r="AJJ886" s="90"/>
      <c r="AJK886" s="90"/>
      <c r="AJL886" s="90"/>
      <c r="AJM886" s="90"/>
      <c r="AJN886" s="90"/>
      <c r="AJO886" s="90"/>
      <c r="AJP886" s="90"/>
      <c r="AJQ886" s="90"/>
      <c r="AJR886" s="90"/>
      <c r="AJS886" s="90"/>
      <c r="AJT886" s="90"/>
      <c r="AJU886" s="90"/>
      <c r="AJV886" s="90"/>
      <c r="AJW886" s="90"/>
      <c r="AJX886" s="90"/>
      <c r="AJY886" s="90"/>
      <c r="AJZ886" s="90"/>
      <c r="AKA886" s="90"/>
      <c r="AKB886" s="90"/>
      <c r="AKC886" s="90"/>
      <c r="AKD886" s="90"/>
      <c r="AKE886" s="90"/>
      <c r="AKF886" s="90"/>
      <c r="AKG886" s="90"/>
      <c r="AKH886" s="90"/>
      <c r="AKI886" s="90"/>
      <c r="AKJ886" s="90"/>
      <c r="AKK886" s="90"/>
      <c r="AKL886" s="90"/>
      <c r="AKM886" s="90"/>
      <c r="AKN886" s="90"/>
      <c r="AKO886" s="90"/>
      <c r="AKP886" s="90"/>
      <c r="AKQ886" s="90"/>
      <c r="AKR886" s="90"/>
      <c r="AKS886" s="90"/>
      <c r="AKT886" s="90"/>
      <c r="AKU886" s="90"/>
      <c r="AKV886" s="90"/>
      <c r="AKW886" s="90"/>
      <c r="AKX886" s="90"/>
      <c r="AKY886" s="90"/>
      <c r="AKZ886" s="90"/>
      <c r="ALA886" s="90"/>
      <c r="ALB886" s="90"/>
      <c r="ALC886" s="90"/>
      <c r="ALD886" s="90"/>
      <c r="ALE886" s="90"/>
      <c r="ALF886" s="90"/>
      <c r="ALG886" s="90"/>
      <c r="ALH886" s="90"/>
      <c r="ALI886" s="90"/>
      <c r="ALJ886" s="90"/>
      <c r="ALK886" s="90"/>
      <c r="ALL886" s="90"/>
      <c r="ALM886" s="90"/>
      <c r="ALN886" s="90"/>
      <c r="ALO886" s="90"/>
      <c r="ALP886" s="90"/>
      <c r="ALQ886" s="90"/>
      <c r="ALR886" s="90"/>
      <c r="ALS886" s="90"/>
      <c r="ALT886" s="90"/>
      <c r="ALU886" s="90"/>
      <c r="ALV886" s="90"/>
      <c r="ALW886" s="90"/>
      <c r="ALX886" s="90"/>
      <c r="ALY886" s="90"/>
      <c r="ALZ886" s="90"/>
      <c r="AMA886" s="90"/>
      <c r="AMB886" s="90"/>
      <c r="AMC886" s="90"/>
      <c r="AMD886" s="90"/>
      <c r="AME886" s="90"/>
      <c r="AMF886" s="90"/>
      <c r="AMG886" s="90"/>
      <c r="AMH886" s="90"/>
    </row>
    <row r="887" spans="1:1022" ht="74.099999999999994" customHeight="1">
      <c r="A887" s="536"/>
      <c r="B887" s="530"/>
      <c r="C887" s="367"/>
      <c r="D887" s="530"/>
      <c r="E887" s="530"/>
      <c r="F887" s="427"/>
      <c r="G887" s="530"/>
      <c r="H887" s="545"/>
      <c r="I887" s="538"/>
      <c r="J887" s="216" t="s">
        <v>735</v>
      </c>
      <c r="K887" s="213"/>
      <c r="L887" s="538"/>
      <c r="M887" s="538"/>
      <c r="N887" s="540"/>
      <c r="O887" s="369"/>
      <c r="P887" s="391"/>
      <c r="Q887" s="385"/>
      <c r="R887" s="393"/>
      <c r="S887" s="394"/>
      <c r="T887" s="385"/>
      <c r="U887" s="386"/>
      <c r="V887" s="216" t="s">
        <v>112</v>
      </c>
      <c r="W887" s="116"/>
      <c r="X887" s="117"/>
      <c r="Y887" s="117"/>
      <c r="Z887" s="116"/>
      <c r="AA887" s="143" t="str">
        <f t="shared" si="1200"/>
        <v/>
      </c>
      <c r="AB887" s="121"/>
      <c r="AC887" s="121"/>
      <c r="AD887" s="122" t="str">
        <f t="shared" si="1198"/>
        <v/>
      </c>
      <c r="AE887" s="121"/>
      <c r="AF887" s="121"/>
      <c r="AG887" s="121"/>
      <c r="AH887" s="123" t="str">
        <f>IFERROR(IF(AND(AA886="Probabilidad",AA887="Probabilidad"),(AI886-(+AI886*AD887)),IF(AND(AA887="Probabilidad",AA886="Impacto"),(AI886-(+AI886*AD887)),IF(AA887="Impacto",AI886,""))),"")</f>
        <v/>
      </c>
      <c r="AI887" s="122" t="str">
        <f t="shared" si="1199"/>
        <v/>
      </c>
      <c r="AJ887" s="387"/>
      <c r="AK887" s="542"/>
      <c r="AL887" s="214" t="str">
        <f t="shared" si="1170"/>
        <v/>
      </c>
      <c r="AM887" s="543"/>
      <c r="AN887" s="544"/>
      <c r="AO887" s="541"/>
      <c r="AP887" s="367"/>
      <c r="AQ887" s="217" t="s">
        <v>118</v>
      </c>
      <c r="AR887" s="119"/>
      <c r="AS887" s="135"/>
      <c r="AT887" s="218"/>
      <c r="AU887" s="219"/>
      <c r="AV887" s="459"/>
      <c r="AW887" s="216" t="s">
        <v>112</v>
      </c>
      <c r="AX887" s="220"/>
      <c r="AY887" s="221"/>
      <c r="AZ887" s="222"/>
      <c r="BA887" s="217" t="s">
        <v>118</v>
      </c>
      <c r="BB887" s="128"/>
      <c r="BC887" s="128"/>
      <c r="BD887" s="128"/>
      <c r="BE887" s="373"/>
      <c r="BF887" s="374"/>
      <c r="BG887" s="374"/>
      <c r="BH887" s="131"/>
    </row>
    <row r="888" spans="1:1022" ht="45" customHeight="1">
      <c r="A888" s="536"/>
      <c r="B888" s="530"/>
      <c r="C888" s="367"/>
      <c r="D888" s="530"/>
      <c r="E888" s="530"/>
      <c r="F888" s="427"/>
      <c r="G888" s="530"/>
      <c r="H888" s="545"/>
      <c r="I888" s="538"/>
      <c r="J888" s="216" t="s">
        <v>741</v>
      </c>
      <c r="K888" s="213"/>
      <c r="L888" s="538"/>
      <c r="M888" s="538"/>
      <c r="N888" s="540"/>
      <c r="O888" s="369"/>
      <c r="P888" s="391"/>
      <c r="Q888" s="385"/>
      <c r="R888" s="393"/>
      <c r="S888" s="394"/>
      <c r="T888" s="385"/>
      <c r="U888" s="386"/>
      <c r="V888" s="216" t="s">
        <v>124</v>
      </c>
      <c r="W888" s="116"/>
      <c r="X888" s="117"/>
      <c r="Y888" s="117"/>
      <c r="Z888" s="116"/>
      <c r="AA888" s="143" t="str">
        <f t="shared" si="1200"/>
        <v/>
      </c>
      <c r="AB888" s="121"/>
      <c r="AC888" s="121"/>
      <c r="AD888" s="122" t="str">
        <f t="shared" si="1198"/>
        <v/>
      </c>
      <c r="AE888" s="121"/>
      <c r="AF888" s="121"/>
      <c r="AG888" s="121"/>
      <c r="AH888" s="123" t="str">
        <f t="shared" ref="AH888:AH892" si="1210">IFERROR(IF(AND(AA887="Probabilidad",AA888="Probabilidad"),(AI887-(+AI887*AD888)),IF(AND(AA888="Probabilidad",AA887="Impacto"),(AI887-(+AI887*AD888)),IF(AA888="Impacto",AI887,""))),"")</f>
        <v/>
      </c>
      <c r="AI888" s="122" t="str">
        <f t="shared" si="1199"/>
        <v/>
      </c>
      <c r="AJ888" s="387"/>
      <c r="AK888" s="542"/>
      <c r="AL888" s="214" t="str">
        <f t="shared" si="1170"/>
        <v/>
      </c>
      <c r="AM888" s="543"/>
      <c r="AN888" s="544"/>
      <c r="AO888" s="541"/>
      <c r="AP888" s="367"/>
      <c r="AQ888" s="217" t="s">
        <v>128</v>
      </c>
      <c r="AR888" s="119"/>
      <c r="AS888" s="135"/>
      <c r="AT888" s="218"/>
      <c r="AU888" s="219"/>
      <c r="AV888" s="459"/>
      <c r="AW888" s="216" t="s">
        <v>124</v>
      </c>
      <c r="AX888" s="220"/>
      <c r="AY888" s="221"/>
      <c r="AZ888" s="222"/>
      <c r="BA888" s="217" t="s">
        <v>128</v>
      </c>
      <c r="BB888" s="128"/>
      <c r="BC888" s="128"/>
      <c r="BD888" s="128"/>
      <c r="BE888" s="373"/>
      <c r="BF888" s="374"/>
      <c r="BG888" s="374"/>
      <c r="BH888" s="131"/>
    </row>
    <row r="889" spans="1:1022" ht="30" customHeight="1">
      <c r="A889" s="536"/>
      <c r="B889" s="530"/>
      <c r="C889" s="367"/>
      <c r="D889" s="530"/>
      <c r="E889" s="530"/>
      <c r="F889" s="427"/>
      <c r="G889" s="530"/>
      <c r="H889" s="545"/>
      <c r="I889" s="538"/>
      <c r="J889" s="216" t="s">
        <v>749</v>
      </c>
      <c r="K889" s="213"/>
      <c r="L889" s="538"/>
      <c r="M889" s="538"/>
      <c r="N889" s="540"/>
      <c r="O889" s="369"/>
      <c r="P889" s="391"/>
      <c r="Q889" s="385"/>
      <c r="R889" s="393"/>
      <c r="S889" s="394"/>
      <c r="T889" s="385"/>
      <c r="U889" s="386"/>
      <c r="V889" s="216" t="s">
        <v>131</v>
      </c>
      <c r="W889" s="116"/>
      <c r="X889" s="117"/>
      <c r="Y889" s="117"/>
      <c r="Z889" s="116"/>
      <c r="AA889" s="143" t="str">
        <f t="shared" si="1200"/>
        <v/>
      </c>
      <c r="AB889" s="121"/>
      <c r="AC889" s="121"/>
      <c r="AD889" s="122" t="str">
        <f t="shared" si="1198"/>
        <v/>
      </c>
      <c r="AE889" s="121"/>
      <c r="AF889" s="121"/>
      <c r="AG889" s="121"/>
      <c r="AH889" s="123" t="str">
        <f t="shared" si="1210"/>
        <v/>
      </c>
      <c r="AI889" s="122" t="str">
        <f t="shared" si="1199"/>
        <v/>
      </c>
      <c r="AJ889" s="387"/>
      <c r="AK889" s="542"/>
      <c r="AL889" s="214" t="str">
        <f t="shared" si="1170"/>
        <v/>
      </c>
      <c r="AM889" s="543"/>
      <c r="AN889" s="544"/>
      <c r="AO889" s="541"/>
      <c r="AP889" s="367"/>
      <c r="AQ889" s="217" t="s">
        <v>136</v>
      </c>
      <c r="AR889" s="119"/>
      <c r="AS889" s="135"/>
      <c r="AT889" s="218"/>
      <c r="AU889" s="219"/>
      <c r="AV889" s="459"/>
      <c r="AW889" s="216" t="s">
        <v>131</v>
      </c>
      <c r="AX889" s="220"/>
      <c r="AY889" s="221"/>
      <c r="AZ889" s="222"/>
      <c r="BA889" s="217" t="s">
        <v>136</v>
      </c>
      <c r="BB889" s="128"/>
      <c r="BC889" s="128"/>
      <c r="BD889" s="128"/>
      <c r="BE889" s="373"/>
      <c r="BF889" s="374"/>
      <c r="BG889" s="374"/>
      <c r="BH889" s="131"/>
    </row>
    <row r="890" spans="1:1022" ht="18.95" customHeight="1">
      <c r="A890" s="536"/>
      <c r="B890" s="530"/>
      <c r="C890" s="367"/>
      <c r="D890" s="530"/>
      <c r="E890" s="530"/>
      <c r="F890" s="427"/>
      <c r="G890" s="530"/>
      <c r="H890" s="545"/>
      <c r="I890" s="538"/>
      <c r="J890" s="216" t="s">
        <v>756</v>
      </c>
      <c r="K890" s="213"/>
      <c r="L890" s="538"/>
      <c r="M890" s="538"/>
      <c r="N890" s="540"/>
      <c r="O890" s="369"/>
      <c r="P890" s="391"/>
      <c r="Q890" s="385"/>
      <c r="R890" s="393"/>
      <c r="S890" s="394"/>
      <c r="T890" s="385"/>
      <c r="U890" s="386"/>
      <c r="V890" s="216" t="s">
        <v>139</v>
      </c>
      <c r="W890" s="116"/>
      <c r="X890" s="117"/>
      <c r="Y890" s="117"/>
      <c r="Z890" s="116"/>
      <c r="AA890" s="143" t="str">
        <f t="shared" si="1200"/>
        <v/>
      </c>
      <c r="AB890" s="121"/>
      <c r="AC890" s="121"/>
      <c r="AD890" s="122" t="str">
        <f t="shared" si="1198"/>
        <v/>
      </c>
      <c r="AE890" s="121"/>
      <c r="AF890" s="121"/>
      <c r="AG890" s="121"/>
      <c r="AH890" s="123" t="str">
        <f t="shared" si="1210"/>
        <v/>
      </c>
      <c r="AI890" s="122" t="str">
        <f t="shared" si="1199"/>
        <v/>
      </c>
      <c r="AJ890" s="387"/>
      <c r="AK890" s="542"/>
      <c r="AL890" s="214" t="str">
        <f t="shared" si="1170"/>
        <v/>
      </c>
      <c r="AM890" s="543"/>
      <c r="AN890" s="544"/>
      <c r="AO890" s="541"/>
      <c r="AP890" s="367"/>
      <c r="AQ890" s="217" t="s">
        <v>145</v>
      </c>
      <c r="AR890" s="119"/>
      <c r="AS890" s="135"/>
      <c r="AT890" s="218"/>
      <c r="AU890" s="219"/>
      <c r="AV890" s="459"/>
      <c r="AW890" s="216" t="s">
        <v>139</v>
      </c>
      <c r="AX890" s="220"/>
      <c r="AY890" s="221"/>
      <c r="AZ890" s="222"/>
      <c r="BA890" s="217" t="s">
        <v>145</v>
      </c>
      <c r="BB890" s="128"/>
      <c r="BC890" s="128"/>
      <c r="BD890" s="128"/>
      <c r="BE890" s="373"/>
      <c r="BF890" s="374"/>
      <c r="BG890" s="374"/>
      <c r="BH890" s="131"/>
    </row>
    <row r="891" spans="1:1022" ht="18.95" customHeight="1">
      <c r="A891" s="536"/>
      <c r="B891" s="530"/>
      <c r="C891" s="367"/>
      <c r="D891" s="530"/>
      <c r="E891" s="530"/>
      <c r="F891" s="427"/>
      <c r="G891" s="530"/>
      <c r="H891" s="545"/>
      <c r="I891" s="538"/>
      <c r="J891" s="216" t="s">
        <v>757</v>
      </c>
      <c r="K891" s="213"/>
      <c r="L891" s="538"/>
      <c r="M891" s="538"/>
      <c r="N891" s="540"/>
      <c r="O891" s="369"/>
      <c r="P891" s="391"/>
      <c r="Q891" s="385"/>
      <c r="R891" s="393"/>
      <c r="S891" s="394"/>
      <c r="T891" s="385"/>
      <c r="U891" s="386"/>
      <c r="V891" s="216" t="s">
        <v>150</v>
      </c>
      <c r="W891" s="116"/>
      <c r="X891" s="117"/>
      <c r="Y891" s="117"/>
      <c r="Z891" s="116"/>
      <c r="AA891" s="143" t="str">
        <f t="shared" si="1200"/>
        <v/>
      </c>
      <c r="AB891" s="121"/>
      <c r="AC891" s="121"/>
      <c r="AD891" s="122" t="str">
        <f t="shared" si="1198"/>
        <v/>
      </c>
      <c r="AE891" s="121"/>
      <c r="AF891" s="121"/>
      <c r="AG891" s="121"/>
      <c r="AH891" s="123" t="str">
        <f t="shared" si="1210"/>
        <v/>
      </c>
      <c r="AI891" s="122" t="str">
        <f t="shared" si="1199"/>
        <v/>
      </c>
      <c r="AJ891" s="387"/>
      <c r="AK891" s="542"/>
      <c r="AL891" s="214" t="str">
        <f t="shared" si="1170"/>
        <v/>
      </c>
      <c r="AM891" s="543"/>
      <c r="AN891" s="544"/>
      <c r="AO891" s="541"/>
      <c r="AP891" s="367"/>
      <c r="AQ891" s="217" t="s">
        <v>155</v>
      </c>
      <c r="AR891" s="119"/>
      <c r="AS891" s="135"/>
      <c r="AT891" s="218"/>
      <c r="AU891" s="219"/>
      <c r="AV891" s="459"/>
      <c r="AW891" s="216" t="s">
        <v>150</v>
      </c>
      <c r="AX891" s="220"/>
      <c r="AY891" s="221"/>
      <c r="AZ891" s="222"/>
      <c r="BA891" s="217" t="s">
        <v>155</v>
      </c>
      <c r="BB891" s="128"/>
      <c r="BC891" s="128"/>
      <c r="BD891" s="128"/>
      <c r="BE891" s="373"/>
      <c r="BF891" s="374"/>
      <c r="BG891" s="374"/>
      <c r="BH891" s="131"/>
    </row>
    <row r="892" spans="1:1022" ht="23.1" customHeight="1">
      <c r="A892" s="536"/>
      <c r="B892" s="530"/>
      <c r="C892" s="367"/>
      <c r="D892" s="530"/>
      <c r="E892" s="530"/>
      <c r="F892" s="427"/>
      <c r="G892" s="530"/>
      <c r="H892" s="545"/>
      <c r="I892" s="538"/>
      <c r="J892" s="216" t="s">
        <v>758</v>
      </c>
      <c r="K892" s="213"/>
      <c r="L892" s="538"/>
      <c r="M892" s="538"/>
      <c r="N892" s="540"/>
      <c r="O892" s="369"/>
      <c r="P892" s="392"/>
      <c r="Q892" s="385"/>
      <c r="R892" s="393"/>
      <c r="S892" s="394"/>
      <c r="T892" s="385"/>
      <c r="U892" s="386"/>
      <c r="V892" s="216" t="s">
        <v>161</v>
      </c>
      <c r="W892" s="116"/>
      <c r="X892" s="117"/>
      <c r="Y892" s="117"/>
      <c r="Z892" s="116"/>
      <c r="AA892" s="143" t="str">
        <f t="shared" si="1200"/>
        <v/>
      </c>
      <c r="AB892" s="121"/>
      <c r="AC892" s="121"/>
      <c r="AD892" s="122" t="str">
        <f t="shared" si="1198"/>
        <v/>
      </c>
      <c r="AE892" s="121"/>
      <c r="AF892" s="121"/>
      <c r="AG892" s="121"/>
      <c r="AH892" s="123" t="str">
        <f t="shared" si="1210"/>
        <v/>
      </c>
      <c r="AI892" s="122" t="str">
        <f t="shared" si="1199"/>
        <v/>
      </c>
      <c r="AJ892" s="387"/>
      <c r="AK892" s="542"/>
      <c r="AL892" s="214" t="str">
        <f t="shared" si="1170"/>
        <v/>
      </c>
      <c r="AM892" s="543"/>
      <c r="AN892" s="544"/>
      <c r="AO892" s="541"/>
      <c r="AP892" s="367"/>
      <c r="AQ892" s="217" t="s">
        <v>162</v>
      </c>
      <c r="AR892" s="119"/>
      <c r="AS892" s="135"/>
      <c r="AT892" s="218"/>
      <c r="AU892" s="219"/>
      <c r="AV892" s="460"/>
      <c r="AW892" s="216" t="s">
        <v>161</v>
      </c>
      <c r="AX892" s="220"/>
      <c r="AY892" s="221"/>
      <c r="AZ892" s="222"/>
      <c r="BA892" s="217" t="s">
        <v>162</v>
      </c>
      <c r="BB892" s="128"/>
      <c r="BC892" s="128"/>
      <c r="BD892" s="128"/>
      <c r="BE892" s="373"/>
      <c r="BF892" s="374"/>
      <c r="BG892" s="374"/>
      <c r="BH892" s="131"/>
    </row>
    <row r="893" spans="1:1022" s="144" customFormat="1" ht="69.95" customHeight="1">
      <c r="A893" s="536"/>
      <c r="B893" s="530"/>
      <c r="C893" s="367"/>
      <c r="D893" s="530"/>
      <c r="E893" s="530"/>
      <c r="F893" s="427"/>
      <c r="G893" s="530"/>
      <c r="H893" s="545" t="str">
        <f>IF(B893="Seguridad_Información","Posibilidad de "&amp;C893&amp;"con "&amp;M893&amp;" "&amp;"por"&amp;" "&amp;I893&amp;" "&amp;"debido a"&amp;" "&amp;L893,"Posibilidad de"&amp;" "&amp;M893&amp;" "&amp;"por"&amp;" "&amp;I893&amp;" debido a"&amp;" "&amp;L893)</f>
        <v xml:space="preserve">Posibilidad de  por  debido a </v>
      </c>
      <c r="I893" s="538"/>
      <c r="J893" s="216" t="s">
        <v>717</v>
      </c>
      <c r="K893" s="213"/>
      <c r="L893" s="538"/>
      <c r="M893" s="538"/>
      <c r="N893" s="540"/>
      <c r="O893" s="369"/>
      <c r="P893" s="390" t="str">
        <f>IF(OR($O893=[3]Tabla_Probabilidad!$D$30,$O893=[3]Tabla_Probabilidad!$D$32,$O893=[3]Tabla_Probabilidad!$J$32),"Muy Baja",IF(OR($O893=[3]Tabla_Probabilidad!$E$30,$O893=[3]Tabla_Probabilidad!$E$32,$O893=[3]Tabla_Probabilidad!$K$32),"Baja",IF(OR($O893=[3]Tabla_Probabilidad!$F$30,$O893=[3]Tabla_Probabilidad!$F$32,$O893=[3]Tabla_Probabilidad!$L$32),"Media",IF(OR($O893=[3]Tabla_Probabilidad!$G$30,$O893=[3]Tabla_Probabilidad!$G$32,$O893=[3]Tabla_Probabilidad!$M$32),"Alta",IF(OR($O893=[3]Tabla_Probabilidad!$H$30,$O893=[3]Tabla_Probabilidad!$H$32,$O893=[3]Tabla_Probabilidad!$N$32),"Muy Alta","")))))</f>
        <v/>
      </c>
      <c r="Q893" s="385" t="str">
        <f t="shared" ref="Q893" si="1211">IF(P893="","",IF(P893="Muy Baja",0.2,IF(P893="Baja",0.4,IF(P893="Media",0.6,IF(P893="Alta",0.8,IF(P893="Muy Alta",1,))))))</f>
        <v/>
      </c>
      <c r="R893" s="393"/>
      <c r="S893" s="394" t="str">
        <f>IF(OR($R893=[3]Tabla_Impacto!$D$24,$R893=[3]Tabla_Impacto!$D$27,$R893=[3]Tabla_Impacto!$J$24,$R893=[3]Tabla_Impacto!$P$26,$R893=[3]Tabla_Impacto!$V$26,$R893=[3]Tabla_Impacto!$AB$26),"Leve",IF(OR($R893=[3]Tabla_Impacto!$E$24,$R893=[3]Tabla_Impacto!$E$27,$R893=[3]Tabla_Impacto!$K$24,$R893=[3]Tabla_Impacto!$Q$26,$R893=[3]Tabla_Impacto!$W$26,$R893=[3]Tabla_Impacto!$AC$26),"Menor",IF(OR($R893=[3]Tabla_Impacto!$F$24,$R893=[3]Tabla_Impacto!$F$27,$R893=[3]Tabla_Impacto!$L$24,$R893=[3]Tabla_Impacto!$R$26,$R893=[3]Tabla_Impacto!$X$26,$R893=[3]Tabla_Impacto!$AD$26),"Moderado",IF(OR($R893=[3]Tabla_Impacto!$G$24,$R893=[3]Tabla_Impacto!$G$27,$R893=[3]Tabla_Impacto!$M$24,$R893=[3]Tabla_Impacto!$S$26,$R893=[3]Tabla_Impacto!$Y$26,$R893=[3]Tabla_Impacto!$AE$26),"Mayor",IF(OR($R893=[3]Tabla_Impacto!$H$24,$R893=[3]Tabla_Impacto!$H$27,$R893=[3]Tabla_Impacto!$N$24,$R893=[3]Tabla_Impacto!$T$26,$R893=[3]Tabla_Impacto!$Z$26,$R893=[3]Tabla_Impacto!$AF$26),"Catastrófico","")))))</f>
        <v/>
      </c>
      <c r="T893" s="385" t="str">
        <f t="shared" ref="T893" si="1212">IF(S893="","",IF(S893="Leve",0.2,IF(S893="Menor",0.4,IF(S893="Moderado",0.6,IF(S893="Mayor",0.8,IF(S893="Catastrófico",1,))))))</f>
        <v/>
      </c>
      <c r="U893" s="403" t="str">
        <f t="shared" ref="U893" si="1213">IF(OR(AND(P893="Muy Baja",S893="Leve"),AND(P893="Muy Baja",S893="Menor"),AND(P893="Baja",S893="Leve")),"Bajo",IF(OR(AND(P893="Muy baja",S893="Moderado"),AND(P893="Baja",S893="Menor"),AND(P893="Baja",S893="Moderado"),AND(P893="Media",S893="Leve"),AND(P893="Media",S893="Menor"),AND(P893="Media",S893="Moderado"),AND(P893="Alta",S893="Leve"),AND(P893="Alta",S893="Menor")),"Moderado",IF(OR(AND(P893="Muy Baja",S893="Mayor"),AND(P893="Baja",S893="Mayor"),AND(P893="Media",S893="Mayor"),AND(P893="Alta",S893="Moderado"),AND(P893="Alta",S893="Mayor"),AND(P893="Muy Alta",S893="Leve"),AND(P893="Muy Alta",S893="Menor"),AND(P893="Muy Alta",S893="Moderado"),AND(P893="Muy Alta",S893="Mayor")),"Alto",IF(OR(AND(P893="Muy Baja",S893="Catastrófico"),AND(P893="Baja",S893="Catastrófico"),AND(P893="Media",S893="Catastrófico"),AND(P893="Alta",S893="Catastrófico"),AND(P893="Muy Alta",S893="Catastrófico")),"Extremo",""))))</f>
        <v/>
      </c>
      <c r="V893" s="216" t="s">
        <v>91</v>
      </c>
      <c r="W893" s="116"/>
      <c r="X893" s="117"/>
      <c r="Y893" s="117"/>
      <c r="Z893" s="116"/>
      <c r="AA893" s="143" t="str">
        <f t="shared" si="1200"/>
        <v/>
      </c>
      <c r="AB893" s="121"/>
      <c r="AC893" s="121"/>
      <c r="AD893" s="122" t="str">
        <f t="shared" si="1198"/>
        <v/>
      </c>
      <c r="AE893" s="121"/>
      <c r="AF893" s="121"/>
      <c r="AG893" s="121"/>
      <c r="AH893" s="123" t="str">
        <f>IFERROR(IF(AA893="Probabilidad",(Q893-(+Q893*AD893)),IF(AA893="Impacto",Q893,"")),"")</f>
        <v/>
      </c>
      <c r="AI893" s="122" t="str">
        <f t="shared" si="1199"/>
        <v/>
      </c>
      <c r="AJ893" s="387" t="str">
        <f t="shared" ref="AJ893" si="1214">IFERROR(IF(AK893="","",IF(AK893&lt;=0.2,"Muy Baja",IF(AK893&lt;=0.4,"Baja",IF(AK893&lt;=0.6,"Media",IF(AK893&lt;=0.8,"Alta","Muy Alta"))))),"")</f>
        <v/>
      </c>
      <c r="AK893" s="542" t="str">
        <f t="shared" ref="AK893" si="1215">IFERROR(LOOKUP(MAX(AI893:AI899)+1,(AI893:AI899)),"")</f>
        <v/>
      </c>
      <c r="AL893" s="214" t="str">
        <f>IFERROR(IF(AA893="Impacto",(T893-(+T893*AD893)),IF(AA893="Probabilidad",T893,"")),"")</f>
        <v/>
      </c>
      <c r="AM893" s="543" t="str">
        <f t="shared" ref="AM893" si="1216">IFERROR(IF(AN893="","",IF(AN893&lt;=0.2,"Leve",IF(AN893&lt;=0.4,"Menor",IF(AN893&lt;=0.6,"Moderado",IF(AN893&lt;=0.8,"Mayor","Catastrófico"))))),"")</f>
        <v/>
      </c>
      <c r="AN893" s="542" t="str">
        <f t="shared" ref="AN893" si="1217">IFERROR(LOOKUP(MAX(AL893:AL899)+1,(AL893:AL899)),"")</f>
        <v/>
      </c>
      <c r="AO893" s="541" t="str">
        <f t="shared" ref="AO893" si="1218">IFERROR(IF(OR(AND(AJ893="Muy Baja",AM893="Leve"),AND(AJ893="Muy Baja",AM893="Menor"),AND(AJ893="Baja",AM893="Leve")),"Bajo",IF(OR(AND(AJ893="Muy baja",AM893="Moderado"),AND(AJ893="Baja",AM893="Menor"),AND(AJ893="Baja",AM893="Moderado"),AND(AJ893="Media",AM893="Leve"),AND(AJ893="Media",AM893="Menor"),AND(AJ893="Media",AM893="Moderado"),AND(AJ893="Alta",AM893="Leve"),AND(AJ893="Alta",AM893="Menor")),"Moderado",IF(OR(AND(AJ893="Muy Baja",AM893="Mayor"),AND(AJ893="Baja",AM893="Mayor"),AND(AJ893="Media",AM893="Mayor"),AND(AJ893="Alta",AM893="Moderado"),AND(AJ893="Alta",AM893="Mayor"),AND(AJ893="Muy Alta",AM893="Leve"),AND(AJ893="Muy Alta",AM893="Menor"),AND(AJ893="Muy Alta",AM893="Moderado"),AND(AJ893="Muy Alta",AM893="Mayor")),"Alto",IF(OR(AND(AJ893="Muy Baja",AM893="Catastrófico"),AND(AJ893="Baja",AM893="Catastrófico"),AND(AJ893="Media",AM893="Catastrófico"),AND(AJ893="Alta",AM893="Catastrófico"),AND(AJ893="Muy Alta",AM893="Catastrófico")),"Extremo","")))),"")</f>
        <v/>
      </c>
      <c r="AP893" s="367"/>
      <c r="AQ893" s="217" t="s">
        <v>105</v>
      </c>
      <c r="AR893" s="119"/>
      <c r="AS893" s="135"/>
      <c r="AT893" s="218"/>
      <c r="AU893" s="219"/>
      <c r="AV893" s="458"/>
      <c r="AW893" s="216" t="s">
        <v>91</v>
      </c>
      <c r="AX893" s="220"/>
      <c r="AY893" s="221"/>
      <c r="AZ893" s="222"/>
      <c r="BA893" s="217" t="s">
        <v>105</v>
      </c>
      <c r="BB893" s="128"/>
      <c r="BC893" s="128"/>
      <c r="BD893" s="128"/>
      <c r="BE893" s="373"/>
      <c r="BF893" s="374"/>
      <c r="BG893" s="374"/>
      <c r="BH893" s="131"/>
      <c r="BI893" s="90"/>
      <c r="BJ893" s="90"/>
      <c r="BK893" s="90"/>
      <c r="BL893" s="90"/>
      <c r="BM893" s="90"/>
      <c r="BN893" s="90"/>
      <c r="BO893" s="90"/>
      <c r="BP893" s="90"/>
      <c r="BQ893" s="90"/>
      <c r="BR893" s="90"/>
      <c r="BS893" s="90"/>
      <c r="BT893" s="90"/>
      <c r="BU893" s="90"/>
      <c r="BV893" s="90"/>
      <c r="BW893" s="90"/>
      <c r="BX893" s="90"/>
      <c r="BY893" s="90"/>
      <c r="BZ893" s="90"/>
      <c r="CA893" s="90"/>
      <c r="CB893" s="90"/>
      <c r="CC893" s="90"/>
      <c r="CD893" s="90"/>
      <c r="CE893" s="90"/>
      <c r="CF893" s="90"/>
      <c r="CG893" s="90"/>
      <c r="CH893" s="90"/>
      <c r="CI893" s="90"/>
      <c r="CJ893" s="90"/>
      <c r="CK893" s="90"/>
      <c r="CL893" s="90"/>
      <c r="CM893" s="90"/>
      <c r="CN893" s="90"/>
      <c r="CO893" s="90"/>
      <c r="CP893" s="90"/>
      <c r="CQ893" s="90"/>
      <c r="CR893" s="90"/>
      <c r="CS893" s="90"/>
      <c r="CT893" s="90"/>
      <c r="CU893" s="90"/>
      <c r="CV893" s="90"/>
      <c r="CW893" s="90"/>
      <c r="CX893" s="90"/>
      <c r="CY893" s="90"/>
      <c r="CZ893" s="90"/>
      <c r="DA893" s="90"/>
      <c r="DB893" s="90"/>
      <c r="DC893" s="90"/>
      <c r="DD893" s="90"/>
      <c r="DE893" s="90"/>
      <c r="DF893" s="90"/>
      <c r="DG893" s="90"/>
      <c r="DH893" s="90"/>
      <c r="DI893" s="90"/>
      <c r="DJ893" s="90"/>
      <c r="DK893" s="90"/>
      <c r="DL893" s="90"/>
      <c r="DM893" s="90"/>
      <c r="DN893" s="90"/>
      <c r="DO893" s="90"/>
      <c r="DP893" s="90"/>
      <c r="DQ893" s="90"/>
      <c r="DR893" s="90"/>
      <c r="DS893" s="90"/>
      <c r="DT893" s="90"/>
      <c r="DU893" s="90"/>
      <c r="DV893" s="90"/>
      <c r="DW893" s="90"/>
      <c r="DX893" s="90"/>
      <c r="DY893" s="90"/>
      <c r="DZ893" s="90"/>
      <c r="EA893" s="90"/>
      <c r="EB893" s="90"/>
      <c r="EC893" s="90"/>
      <c r="ED893" s="90"/>
      <c r="EE893" s="90"/>
      <c r="EF893" s="90"/>
      <c r="EG893" s="90"/>
      <c r="EH893" s="90"/>
      <c r="EI893" s="90"/>
      <c r="EJ893" s="90"/>
      <c r="EK893" s="90"/>
      <c r="EL893" s="90"/>
      <c r="EM893" s="90"/>
      <c r="EN893" s="90"/>
      <c r="EO893" s="90"/>
      <c r="EP893" s="90"/>
      <c r="EQ893" s="90"/>
      <c r="ER893" s="90"/>
      <c r="ES893" s="90"/>
      <c r="ET893" s="90"/>
      <c r="EU893" s="90"/>
      <c r="EV893" s="90"/>
      <c r="EW893" s="90"/>
      <c r="EX893" s="90"/>
      <c r="EY893" s="90"/>
      <c r="EZ893" s="90"/>
      <c r="FA893" s="90"/>
      <c r="FB893" s="90"/>
      <c r="FC893" s="90"/>
      <c r="FD893" s="90"/>
      <c r="FE893" s="90"/>
      <c r="FF893" s="90"/>
      <c r="FG893" s="90"/>
      <c r="FH893" s="90"/>
      <c r="FI893" s="90"/>
      <c r="FJ893" s="90"/>
      <c r="FK893" s="90"/>
      <c r="FL893" s="90"/>
      <c r="FM893" s="90"/>
      <c r="FN893" s="90"/>
      <c r="FO893" s="90"/>
      <c r="FP893" s="90"/>
      <c r="FQ893" s="90"/>
      <c r="FR893" s="90"/>
      <c r="FS893" s="90"/>
      <c r="FT893" s="90"/>
      <c r="FU893" s="90"/>
      <c r="FV893" s="90"/>
      <c r="FW893" s="90"/>
      <c r="FX893" s="90"/>
      <c r="FY893" s="90"/>
      <c r="FZ893" s="90"/>
      <c r="GA893" s="90"/>
      <c r="GB893" s="90"/>
      <c r="GC893" s="90"/>
      <c r="GD893" s="90"/>
      <c r="GE893" s="90"/>
      <c r="GF893" s="90"/>
      <c r="GG893" s="90"/>
      <c r="GH893" s="90"/>
      <c r="GI893" s="90"/>
      <c r="GJ893" s="90"/>
      <c r="GK893" s="90"/>
      <c r="GL893" s="90"/>
      <c r="GM893" s="90"/>
      <c r="GN893" s="90"/>
      <c r="GO893" s="90"/>
      <c r="GP893" s="90"/>
      <c r="GQ893" s="90"/>
      <c r="GR893" s="90"/>
      <c r="GS893" s="90"/>
      <c r="GT893" s="90"/>
      <c r="GU893" s="90"/>
      <c r="GV893" s="90"/>
      <c r="GW893" s="90"/>
      <c r="GX893" s="90"/>
      <c r="GY893" s="90"/>
      <c r="GZ893" s="90"/>
      <c r="HA893" s="90"/>
      <c r="HB893" s="90"/>
      <c r="HC893" s="90"/>
      <c r="HD893" s="90"/>
      <c r="HE893" s="90"/>
      <c r="HF893" s="90"/>
      <c r="HG893" s="90"/>
      <c r="HH893" s="90"/>
      <c r="HI893" s="90"/>
      <c r="HJ893" s="90"/>
      <c r="HK893" s="90"/>
      <c r="HL893" s="90"/>
      <c r="HM893" s="90"/>
      <c r="HN893" s="90"/>
      <c r="HO893" s="90"/>
      <c r="HP893" s="90"/>
      <c r="HQ893" s="90"/>
      <c r="HR893" s="90"/>
      <c r="HS893" s="90"/>
      <c r="HT893" s="90"/>
      <c r="HU893" s="90"/>
      <c r="HV893" s="90"/>
      <c r="HW893" s="90"/>
      <c r="HX893" s="90"/>
      <c r="HY893" s="90"/>
      <c r="HZ893" s="90"/>
      <c r="IA893" s="90"/>
      <c r="IB893" s="90"/>
      <c r="IC893" s="90"/>
      <c r="ID893" s="90"/>
      <c r="IE893" s="90"/>
      <c r="IF893" s="90"/>
      <c r="IG893" s="90"/>
      <c r="IH893" s="90"/>
      <c r="II893" s="90"/>
      <c r="IJ893" s="90"/>
      <c r="IK893" s="90"/>
      <c r="IL893" s="90"/>
      <c r="IM893" s="90"/>
      <c r="IN893" s="90"/>
      <c r="IO893" s="90"/>
      <c r="IP893" s="90"/>
      <c r="IQ893" s="90"/>
      <c r="IR893" s="90"/>
      <c r="IS893" s="90"/>
      <c r="IT893" s="90"/>
      <c r="IU893" s="90"/>
      <c r="IV893" s="90"/>
      <c r="IW893" s="90"/>
      <c r="IX893" s="90"/>
      <c r="IY893" s="90"/>
      <c r="IZ893" s="90"/>
      <c r="JA893" s="90"/>
      <c r="JB893" s="90"/>
      <c r="JC893" s="90"/>
      <c r="JD893" s="90"/>
      <c r="JE893" s="90"/>
      <c r="JF893" s="90"/>
      <c r="JG893" s="90"/>
      <c r="JH893" s="90"/>
      <c r="JI893" s="90"/>
      <c r="JJ893" s="90"/>
      <c r="JK893" s="90"/>
      <c r="JL893" s="90"/>
      <c r="JM893" s="90"/>
      <c r="JN893" s="90"/>
      <c r="JO893" s="90"/>
      <c r="JP893" s="90"/>
      <c r="JQ893" s="90"/>
      <c r="JR893" s="90"/>
      <c r="JS893" s="90"/>
      <c r="JT893" s="90"/>
      <c r="JU893" s="90"/>
      <c r="JV893" s="90"/>
      <c r="JW893" s="90"/>
      <c r="JX893" s="90"/>
      <c r="JY893" s="90"/>
      <c r="JZ893" s="90"/>
      <c r="KA893" s="90"/>
      <c r="KB893" s="90"/>
      <c r="KC893" s="90"/>
      <c r="KD893" s="90"/>
      <c r="KE893" s="90"/>
      <c r="KF893" s="90"/>
      <c r="KG893" s="90"/>
      <c r="KH893" s="90"/>
      <c r="KI893" s="90"/>
      <c r="KJ893" s="90"/>
      <c r="KK893" s="90"/>
      <c r="KL893" s="90"/>
      <c r="KM893" s="90"/>
      <c r="KN893" s="90"/>
      <c r="KO893" s="90"/>
      <c r="KP893" s="90"/>
      <c r="KQ893" s="90"/>
      <c r="KR893" s="90"/>
      <c r="KS893" s="90"/>
      <c r="KT893" s="90"/>
      <c r="KU893" s="90"/>
      <c r="KV893" s="90"/>
      <c r="KW893" s="90"/>
      <c r="KX893" s="90"/>
      <c r="KY893" s="90"/>
      <c r="KZ893" s="90"/>
      <c r="LA893" s="90"/>
      <c r="LB893" s="90"/>
      <c r="LC893" s="90"/>
      <c r="LD893" s="90"/>
      <c r="LE893" s="90"/>
      <c r="LF893" s="90"/>
      <c r="LG893" s="90"/>
      <c r="LH893" s="90"/>
      <c r="LI893" s="90"/>
      <c r="LJ893" s="90"/>
      <c r="LK893" s="90"/>
      <c r="LL893" s="90"/>
      <c r="LM893" s="90"/>
      <c r="LN893" s="90"/>
      <c r="LO893" s="90"/>
      <c r="LP893" s="90"/>
      <c r="LQ893" s="90"/>
      <c r="LR893" s="90"/>
      <c r="LS893" s="90"/>
      <c r="LT893" s="90"/>
      <c r="LU893" s="90"/>
      <c r="LV893" s="90"/>
      <c r="LW893" s="90"/>
      <c r="LX893" s="90"/>
      <c r="LY893" s="90"/>
      <c r="LZ893" s="90"/>
      <c r="MA893" s="90"/>
      <c r="MB893" s="90"/>
      <c r="MC893" s="90"/>
      <c r="MD893" s="90"/>
      <c r="ME893" s="90"/>
      <c r="MF893" s="90"/>
      <c r="MG893" s="90"/>
      <c r="MH893" s="90"/>
      <c r="MI893" s="90"/>
      <c r="MJ893" s="90"/>
      <c r="MK893" s="90"/>
      <c r="ML893" s="90"/>
      <c r="MM893" s="90"/>
      <c r="MN893" s="90"/>
      <c r="MO893" s="90"/>
      <c r="MP893" s="90"/>
      <c r="MQ893" s="90"/>
      <c r="MR893" s="90"/>
      <c r="MS893" s="90"/>
      <c r="MT893" s="90"/>
      <c r="MU893" s="90"/>
      <c r="MV893" s="90"/>
      <c r="MW893" s="90"/>
      <c r="MX893" s="90"/>
      <c r="MY893" s="90"/>
      <c r="MZ893" s="90"/>
      <c r="NA893" s="90"/>
      <c r="NB893" s="90"/>
      <c r="NC893" s="90"/>
      <c r="ND893" s="90"/>
      <c r="NE893" s="90"/>
      <c r="NF893" s="90"/>
      <c r="NG893" s="90"/>
      <c r="NH893" s="90"/>
      <c r="NI893" s="90"/>
      <c r="NJ893" s="90"/>
      <c r="NK893" s="90"/>
      <c r="NL893" s="90"/>
      <c r="NM893" s="90"/>
      <c r="NN893" s="90"/>
      <c r="NO893" s="90"/>
      <c r="NP893" s="90"/>
      <c r="NQ893" s="90"/>
      <c r="NR893" s="90"/>
      <c r="NS893" s="90"/>
      <c r="NT893" s="90"/>
      <c r="NU893" s="90"/>
      <c r="NV893" s="90"/>
      <c r="NW893" s="90"/>
      <c r="NX893" s="90"/>
      <c r="NY893" s="90"/>
      <c r="NZ893" s="90"/>
      <c r="OA893" s="90"/>
      <c r="OB893" s="90"/>
      <c r="OC893" s="90"/>
      <c r="OD893" s="90"/>
      <c r="OE893" s="90"/>
      <c r="OF893" s="90"/>
      <c r="OG893" s="90"/>
      <c r="OH893" s="90"/>
      <c r="OI893" s="90"/>
      <c r="OJ893" s="90"/>
      <c r="OK893" s="90"/>
      <c r="OL893" s="90"/>
      <c r="OM893" s="90"/>
      <c r="ON893" s="90"/>
      <c r="OO893" s="90"/>
      <c r="OP893" s="90"/>
      <c r="OQ893" s="90"/>
      <c r="OR893" s="90"/>
      <c r="OS893" s="90"/>
      <c r="OT893" s="90"/>
      <c r="OU893" s="90"/>
      <c r="OV893" s="90"/>
      <c r="OW893" s="90"/>
      <c r="OX893" s="90"/>
      <c r="OY893" s="90"/>
      <c r="OZ893" s="90"/>
      <c r="PA893" s="90"/>
      <c r="PB893" s="90"/>
      <c r="PC893" s="90"/>
      <c r="PD893" s="90"/>
      <c r="PE893" s="90"/>
      <c r="PF893" s="90"/>
      <c r="PG893" s="90"/>
      <c r="PH893" s="90"/>
      <c r="PI893" s="90"/>
      <c r="PJ893" s="90"/>
      <c r="PK893" s="90"/>
      <c r="PL893" s="90"/>
      <c r="PM893" s="90"/>
      <c r="PN893" s="90"/>
      <c r="PO893" s="90"/>
      <c r="PP893" s="90"/>
      <c r="PQ893" s="90"/>
      <c r="PR893" s="90"/>
      <c r="PS893" s="90"/>
      <c r="PT893" s="90"/>
      <c r="PU893" s="90"/>
      <c r="PV893" s="90"/>
      <c r="PW893" s="90"/>
      <c r="PX893" s="90"/>
      <c r="PY893" s="90"/>
      <c r="PZ893" s="90"/>
      <c r="QA893" s="90"/>
      <c r="QB893" s="90"/>
      <c r="QC893" s="90"/>
      <c r="QD893" s="90"/>
      <c r="QE893" s="90"/>
      <c r="QF893" s="90"/>
      <c r="QG893" s="90"/>
      <c r="QH893" s="90"/>
      <c r="QI893" s="90"/>
      <c r="QJ893" s="90"/>
      <c r="QK893" s="90"/>
      <c r="QL893" s="90"/>
      <c r="QM893" s="90"/>
      <c r="QN893" s="90"/>
      <c r="QO893" s="90"/>
      <c r="QP893" s="90"/>
      <c r="QQ893" s="90"/>
      <c r="QR893" s="90"/>
      <c r="QS893" s="90"/>
      <c r="QT893" s="90"/>
      <c r="QU893" s="90"/>
      <c r="QV893" s="90"/>
      <c r="QW893" s="90"/>
      <c r="QX893" s="90"/>
      <c r="QY893" s="90"/>
      <c r="QZ893" s="90"/>
      <c r="RA893" s="90"/>
      <c r="RB893" s="90"/>
      <c r="RC893" s="90"/>
      <c r="RD893" s="90"/>
      <c r="RE893" s="90"/>
      <c r="RF893" s="90"/>
      <c r="RG893" s="90"/>
      <c r="RH893" s="90"/>
      <c r="RI893" s="90"/>
      <c r="RJ893" s="90"/>
      <c r="RK893" s="90"/>
      <c r="RL893" s="90"/>
      <c r="RM893" s="90"/>
      <c r="RN893" s="90"/>
      <c r="RO893" s="90"/>
      <c r="RP893" s="90"/>
      <c r="RQ893" s="90"/>
      <c r="RR893" s="90"/>
      <c r="RS893" s="90"/>
      <c r="RT893" s="90"/>
      <c r="RU893" s="90"/>
      <c r="RV893" s="90"/>
      <c r="RW893" s="90"/>
      <c r="RX893" s="90"/>
      <c r="RY893" s="90"/>
      <c r="RZ893" s="90"/>
      <c r="SA893" s="90"/>
      <c r="SB893" s="90"/>
      <c r="SC893" s="90"/>
      <c r="SD893" s="90"/>
      <c r="SE893" s="90"/>
      <c r="SF893" s="90"/>
      <c r="SG893" s="90"/>
      <c r="SH893" s="90"/>
      <c r="SI893" s="90"/>
      <c r="SJ893" s="90"/>
      <c r="SK893" s="90"/>
      <c r="SL893" s="90"/>
      <c r="SM893" s="90"/>
      <c r="SN893" s="90"/>
      <c r="SO893" s="90"/>
      <c r="SP893" s="90"/>
      <c r="SQ893" s="90"/>
      <c r="SR893" s="90"/>
      <c r="SS893" s="90"/>
      <c r="ST893" s="90"/>
      <c r="SU893" s="90"/>
      <c r="SV893" s="90"/>
      <c r="SW893" s="90"/>
      <c r="SX893" s="90"/>
      <c r="SY893" s="90"/>
      <c r="SZ893" s="90"/>
      <c r="TA893" s="90"/>
      <c r="TB893" s="90"/>
      <c r="TC893" s="90"/>
      <c r="TD893" s="90"/>
      <c r="TE893" s="90"/>
      <c r="TF893" s="90"/>
      <c r="TG893" s="90"/>
      <c r="TH893" s="90"/>
      <c r="TI893" s="90"/>
      <c r="TJ893" s="90"/>
      <c r="TK893" s="90"/>
      <c r="TL893" s="90"/>
      <c r="TM893" s="90"/>
      <c r="TN893" s="90"/>
      <c r="TO893" s="90"/>
      <c r="TP893" s="90"/>
      <c r="TQ893" s="90"/>
      <c r="TR893" s="90"/>
      <c r="TS893" s="90"/>
      <c r="TT893" s="90"/>
      <c r="TU893" s="90"/>
      <c r="TV893" s="90"/>
      <c r="TW893" s="90"/>
      <c r="TX893" s="90"/>
      <c r="TY893" s="90"/>
      <c r="TZ893" s="90"/>
      <c r="UA893" s="90"/>
      <c r="UB893" s="90"/>
      <c r="UC893" s="90"/>
      <c r="UD893" s="90"/>
      <c r="UE893" s="90"/>
      <c r="UF893" s="90"/>
      <c r="UG893" s="90"/>
      <c r="UH893" s="90"/>
      <c r="UI893" s="90"/>
      <c r="UJ893" s="90"/>
      <c r="UK893" s="90"/>
      <c r="UL893" s="90"/>
      <c r="UM893" s="90"/>
      <c r="UN893" s="90"/>
      <c r="UO893" s="90"/>
      <c r="UP893" s="90"/>
      <c r="UQ893" s="90"/>
      <c r="UR893" s="90"/>
      <c r="US893" s="90"/>
      <c r="UT893" s="90"/>
      <c r="UU893" s="90"/>
      <c r="UV893" s="90"/>
      <c r="UW893" s="90"/>
      <c r="UX893" s="90"/>
      <c r="UY893" s="90"/>
      <c r="UZ893" s="90"/>
      <c r="VA893" s="90"/>
      <c r="VB893" s="90"/>
      <c r="VC893" s="90"/>
      <c r="VD893" s="90"/>
      <c r="VE893" s="90"/>
      <c r="VF893" s="90"/>
      <c r="VG893" s="90"/>
      <c r="VH893" s="90"/>
      <c r="VI893" s="90"/>
      <c r="VJ893" s="90"/>
      <c r="VK893" s="90"/>
      <c r="VL893" s="90"/>
      <c r="VM893" s="90"/>
      <c r="VN893" s="90"/>
      <c r="VO893" s="90"/>
      <c r="VP893" s="90"/>
      <c r="VQ893" s="90"/>
      <c r="VR893" s="90"/>
      <c r="VS893" s="90"/>
      <c r="VT893" s="90"/>
      <c r="VU893" s="90"/>
      <c r="VV893" s="90"/>
      <c r="VW893" s="90"/>
      <c r="VX893" s="90"/>
      <c r="VY893" s="90"/>
      <c r="VZ893" s="90"/>
      <c r="WA893" s="90"/>
      <c r="WB893" s="90"/>
      <c r="WC893" s="90"/>
      <c r="WD893" s="90"/>
      <c r="WE893" s="90"/>
      <c r="WF893" s="90"/>
      <c r="WG893" s="90"/>
      <c r="WH893" s="90"/>
      <c r="WI893" s="90"/>
      <c r="WJ893" s="90"/>
      <c r="WK893" s="90"/>
      <c r="WL893" s="90"/>
      <c r="WM893" s="90"/>
      <c r="WN893" s="90"/>
      <c r="WO893" s="90"/>
      <c r="WP893" s="90"/>
      <c r="WQ893" s="90"/>
      <c r="WR893" s="90"/>
      <c r="WS893" s="90"/>
      <c r="WT893" s="90"/>
      <c r="WU893" s="90"/>
      <c r="WV893" s="90"/>
      <c r="WW893" s="90"/>
      <c r="WX893" s="90"/>
      <c r="WY893" s="90"/>
      <c r="WZ893" s="90"/>
      <c r="XA893" s="90"/>
      <c r="XB893" s="90"/>
      <c r="XC893" s="90"/>
      <c r="XD893" s="90"/>
      <c r="XE893" s="90"/>
      <c r="XF893" s="90"/>
      <c r="XG893" s="90"/>
      <c r="XH893" s="90"/>
      <c r="XI893" s="90"/>
      <c r="XJ893" s="90"/>
      <c r="XK893" s="90"/>
      <c r="XL893" s="90"/>
      <c r="XM893" s="90"/>
      <c r="XN893" s="90"/>
      <c r="XO893" s="90"/>
      <c r="XP893" s="90"/>
      <c r="XQ893" s="90"/>
      <c r="XR893" s="90"/>
      <c r="XS893" s="90"/>
      <c r="XT893" s="90"/>
      <c r="XU893" s="90"/>
      <c r="XV893" s="90"/>
      <c r="XW893" s="90"/>
      <c r="XX893" s="90"/>
      <c r="XY893" s="90"/>
      <c r="XZ893" s="90"/>
      <c r="YA893" s="90"/>
      <c r="YB893" s="90"/>
      <c r="YC893" s="90"/>
      <c r="YD893" s="90"/>
      <c r="YE893" s="90"/>
      <c r="YF893" s="90"/>
      <c r="YG893" s="90"/>
      <c r="YH893" s="90"/>
      <c r="YI893" s="90"/>
      <c r="YJ893" s="90"/>
      <c r="YK893" s="90"/>
      <c r="YL893" s="90"/>
      <c r="YM893" s="90"/>
      <c r="YN893" s="90"/>
      <c r="YO893" s="90"/>
      <c r="YP893" s="90"/>
      <c r="YQ893" s="90"/>
      <c r="YR893" s="90"/>
      <c r="YS893" s="90"/>
      <c r="YT893" s="90"/>
      <c r="YU893" s="90"/>
      <c r="YV893" s="90"/>
      <c r="YW893" s="90"/>
      <c r="YX893" s="90"/>
      <c r="YY893" s="90"/>
      <c r="YZ893" s="90"/>
      <c r="ZA893" s="90"/>
      <c r="ZB893" s="90"/>
      <c r="ZC893" s="90"/>
      <c r="ZD893" s="90"/>
      <c r="ZE893" s="90"/>
      <c r="ZF893" s="90"/>
      <c r="ZG893" s="90"/>
      <c r="ZH893" s="90"/>
      <c r="ZI893" s="90"/>
      <c r="ZJ893" s="90"/>
      <c r="ZK893" s="90"/>
      <c r="ZL893" s="90"/>
      <c r="ZM893" s="90"/>
      <c r="ZN893" s="90"/>
      <c r="ZO893" s="90"/>
      <c r="ZP893" s="90"/>
      <c r="ZQ893" s="90"/>
      <c r="ZR893" s="90"/>
      <c r="ZS893" s="90"/>
      <c r="ZT893" s="90"/>
      <c r="ZU893" s="90"/>
      <c r="ZV893" s="90"/>
      <c r="ZW893" s="90"/>
      <c r="ZX893" s="90"/>
      <c r="ZY893" s="90"/>
      <c r="ZZ893" s="90"/>
      <c r="AAA893" s="90"/>
      <c r="AAB893" s="90"/>
      <c r="AAC893" s="90"/>
      <c r="AAD893" s="90"/>
      <c r="AAE893" s="90"/>
      <c r="AAF893" s="90"/>
      <c r="AAG893" s="90"/>
      <c r="AAH893" s="90"/>
      <c r="AAI893" s="90"/>
      <c r="AAJ893" s="90"/>
      <c r="AAK893" s="90"/>
      <c r="AAL893" s="90"/>
      <c r="AAM893" s="90"/>
      <c r="AAN893" s="90"/>
      <c r="AAO893" s="90"/>
      <c r="AAP893" s="90"/>
      <c r="AAQ893" s="90"/>
      <c r="AAR893" s="90"/>
      <c r="AAS893" s="90"/>
      <c r="AAT893" s="90"/>
      <c r="AAU893" s="90"/>
      <c r="AAV893" s="90"/>
      <c r="AAW893" s="90"/>
      <c r="AAX893" s="90"/>
      <c r="AAY893" s="90"/>
      <c r="AAZ893" s="90"/>
      <c r="ABA893" s="90"/>
      <c r="ABB893" s="90"/>
      <c r="ABC893" s="90"/>
      <c r="ABD893" s="90"/>
      <c r="ABE893" s="90"/>
      <c r="ABF893" s="90"/>
      <c r="ABG893" s="90"/>
      <c r="ABH893" s="90"/>
      <c r="ABI893" s="90"/>
      <c r="ABJ893" s="90"/>
      <c r="ABK893" s="90"/>
      <c r="ABL893" s="90"/>
      <c r="ABM893" s="90"/>
      <c r="ABN893" s="90"/>
      <c r="ABO893" s="90"/>
      <c r="ABP893" s="90"/>
      <c r="ABQ893" s="90"/>
      <c r="ABR893" s="90"/>
      <c r="ABS893" s="90"/>
      <c r="ABT893" s="90"/>
      <c r="ABU893" s="90"/>
      <c r="ABV893" s="90"/>
      <c r="ABW893" s="90"/>
      <c r="ABX893" s="90"/>
      <c r="ABY893" s="90"/>
      <c r="ABZ893" s="90"/>
      <c r="ACA893" s="90"/>
      <c r="ACB893" s="90"/>
      <c r="ACC893" s="90"/>
      <c r="ACD893" s="90"/>
      <c r="ACE893" s="90"/>
      <c r="ACF893" s="90"/>
      <c r="ACG893" s="90"/>
      <c r="ACH893" s="90"/>
      <c r="ACI893" s="90"/>
      <c r="ACJ893" s="90"/>
      <c r="ACK893" s="90"/>
      <c r="ACL893" s="90"/>
      <c r="ACM893" s="90"/>
      <c r="ACN893" s="90"/>
      <c r="ACO893" s="90"/>
      <c r="ACP893" s="90"/>
      <c r="ACQ893" s="90"/>
      <c r="ACR893" s="90"/>
      <c r="ACS893" s="90"/>
      <c r="ACT893" s="90"/>
      <c r="ACU893" s="90"/>
      <c r="ACV893" s="90"/>
      <c r="ACW893" s="90"/>
      <c r="ACX893" s="90"/>
      <c r="ACY893" s="90"/>
      <c r="ACZ893" s="90"/>
      <c r="ADA893" s="90"/>
      <c r="ADB893" s="90"/>
      <c r="ADC893" s="90"/>
      <c r="ADD893" s="90"/>
      <c r="ADE893" s="90"/>
      <c r="ADF893" s="90"/>
      <c r="ADG893" s="90"/>
      <c r="ADH893" s="90"/>
      <c r="ADI893" s="90"/>
      <c r="ADJ893" s="90"/>
      <c r="ADK893" s="90"/>
      <c r="ADL893" s="90"/>
      <c r="ADM893" s="90"/>
      <c r="ADN893" s="90"/>
      <c r="ADO893" s="90"/>
      <c r="ADP893" s="90"/>
      <c r="ADQ893" s="90"/>
      <c r="ADR893" s="90"/>
      <c r="ADS893" s="90"/>
      <c r="ADT893" s="90"/>
      <c r="ADU893" s="90"/>
      <c r="ADV893" s="90"/>
      <c r="ADW893" s="90"/>
      <c r="ADX893" s="90"/>
      <c r="ADY893" s="90"/>
      <c r="ADZ893" s="90"/>
      <c r="AEA893" s="90"/>
      <c r="AEB893" s="90"/>
      <c r="AEC893" s="90"/>
      <c r="AED893" s="90"/>
      <c r="AEE893" s="90"/>
      <c r="AEF893" s="90"/>
      <c r="AEG893" s="90"/>
      <c r="AEH893" s="90"/>
      <c r="AEI893" s="90"/>
      <c r="AEJ893" s="90"/>
      <c r="AEK893" s="90"/>
      <c r="AEL893" s="90"/>
      <c r="AEM893" s="90"/>
      <c r="AEN893" s="90"/>
      <c r="AEO893" s="90"/>
      <c r="AEP893" s="90"/>
      <c r="AEQ893" s="90"/>
      <c r="AER893" s="90"/>
      <c r="AES893" s="90"/>
      <c r="AET893" s="90"/>
      <c r="AEU893" s="90"/>
      <c r="AEV893" s="90"/>
      <c r="AEW893" s="90"/>
      <c r="AEX893" s="90"/>
      <c r="AEY893" s="90"/>
      <c r="AEZ893" s="90"/>
      <c r="AFA893" s="90"/>
      <c r="AFB893" s="90"/>
      <c r="AFC893" s="90"/>
      <c r="AFD893" s="90"/>
      <c r="AFE893" s="90"/>
      <c r="AFF893" s="90"/>
      <c r="AFG893" s="90"/>
      <c r="AFH893" s="90"/>
      <c r="AFI893" s="90"/>
      <c r="AFJ893" s="90"/>
      <c r="AFK893" s="90"/>
      <c r="AFL893" s="90"/>
      <c r="AFM893" s="90"/>
      <c r="AFN893" s="90"/>
      <c r="AFO893" s="90"/>
      <c r="AFP893" s="90"/>
      <c r="AFQ893" s="90"/>
      <c r="AFR893" s="90"/>
      <c r="AFS893" s="90"/>
      <c r="AFT893" s="90"/>
      <c r="AFU893" s="90"/>
      <c r="AFV893" s="90"/>
      <c r="AFW893" s="90"/>
      <c r="AFX893" s="90"/>
      <c r="AFY893" s="90"/>
      <c r="AFZ893" s="90"/>
      <c r="AGA893" s="90"/>
      <c r="AGB893" s="90"/>
      <c r="AGC893" s="90"/>
      <c r="AGD893" s="90"/>
      <c r="AGE893" s="90"/>
      <c r="AGF893" s="90"/>
      <c r="AGG893" s="90"/>
      <c r="AGH893" s="90"/>
      <c r="AGI893" s="90"/>
      <c r="AGJ893" s="90"/>
      <c r="AGK893" s="90"/>
      <c r="AGL893" s="90"/>
      <c r="AGM893" s="90"/>
      <c r="AGN893" s="90"/>
      <c r="AGO893" s="90"/>
      <c r="AGP893" s="90"/>
      <c r="AGQ893" s="90"/>
      <c r="AGR893" s="90"/>
      <c r="AGS893" s="90"/>
      <c r="AGT893" s="90"/>
      <c r="AGU893" s="90"/>
      <c r="AGV893" s="90"/>
      <c r="AGW893" s="90"/>
      <c r="AGX893" s="90"/>
      <c r="AGY893" s="90"/>
      <c r="AGZ893" s="90"/>
      <c r="AHA893" s="90"/>
      <c r="AHB893" s="90"/>
      <c r="AHC893" s="90"/>
      <c r="AHD893" s="90"/>
      <c r="AHE893" s="90"/>
      <c r="AHF893" s="90"/>
      <c r="AHG893" s="90"/>
      <c r="AHH893" s="90"/>
      <c r="AHI893" s="90"/>
      <c r="AHJ893" s="90"/>
      <c r="AHK893" s="90"/>
      <c r="AHL893" s="90"/>
      <c r="AHM893" s="90"/>
      <c r="AHN893" s="90"/>
      <c r="AHO893" s="90"/>
      <c r="AHP893" s="90"/>
      <c r="AHQ893" s="90"/>
      <c r="AHR893" s="90"/>
      <c r="AHS893" s="90"/>
      <c r="AHT893" s="90"/>
      <c r="AHU893" s="90"/>
      <c r="AHV893" s="90"/>
      <c r="AHW893" s="90"/>
      <c r="AHX893" s="90"/>
      <c r="AHY893" s="90"/>
      <c r="AHZ893" s="90"/>
      <c r="AIA893" s="90"/>
      <c r="AIB893" s="90"/>
      <c r="AIC893" s="90"/>
      <c r="AID893" s="90"/>
      <c r="AIE893" s="90"/>
      <c r="AIF893" s="90"/>
      <c r="AIG893" s="90"/>
      <c r="AIH893" s="90"/>
      <c r="AII893" s="90"/>
      <c r="AIJ893" s="90"/>
      <c r="AIK893" s="90"/>
      <c r="AIL893" s="90"/>
      <c r="AIM893" s="90"/>
      <c r="AIN893" s="90"/>
      <c r="AIO893" s="90"/>
      <c r="AIP893" s="90"/>
      <c r="AIQ893" s="90"/>
      <c r="AIR893" s="90"/>
      <c r="AIS893" s="90"/>
      <c r="AIT893" s="90"/>
      <c r="AIU893" s="90"/>
      <c r="AIV893" s="90"/>
      <c r="AIW893" s="90"/>
      <c r="AIX893" s="90"/>
      <c r="AIY893" s="90"/>
      <c r="AIZ893" s="90"/>
      <c r="AJA893" s="90"/>
      <c r="AJB893" s="90"/>
      <c r="AJC893" s="90"/>
      <c r="AJD893" s="90"/>
      <c r="AJE893" s="90"/>
      <c r="AJF893" s="90"/>
      <c r="AJG893" s="90"/>
      <c r="AJH893" s="90"/>
      <c r="AJI893" s="90"/>
      <c r="AJJ893" s="90"/>
      <c r="AJK893" s="90"/>
      <c r="AJL893" s="90"/>
      <c r="AJM893" s="90"/>
      <c r="AJN893" s="90"/>
      <c r="AJO893" s="90"/>
      <c r="AJP893" s="90"/>
      <c r="AJQ893" s="90"/>
      <c r="AJR893" s="90"/>
      <c r="AJS893" s="90"/>
      <c r="AJT893" s="90"/>
      <c r="AJU893" s="90"/>
      <c r="AJV893" s="90"/>
      <c r="AJW893" s="90"/>
      <c r="AJX893" s="90"/>
      <c r="AJY893" s="90"/>
      <c r="AJZ893" s="90"/>
      <c r="AKA893" s="90"/>
      <c r="AKB893" s="90"/>
      <c r="AKC893" s="90"/>
      <c r="AKD893" s="90"/>
      <c r="AKE893" s="90"/>
      <c r="AKF893" s="90"/>
      <c r="AKG893" s="90"/>
      <c r="AKH893" s="90"/>
      <c r="AKI893" s="90"/>
      <c r="AKJ893" s="90"/>
      <c r="AKK893" s="90"/>
      <c r="AKL893" s="90"/>
      <c r="AKM893" s="90"/>
      <c r="AKN893" s="90"/>
      <c r="AKO893" s="90"/>
      <c r="AKP893" s="90"/>
      <c r="AKQ893" s="90"/>
      <c r="AKR893" s="90"/>
      <c r="AKS893" s="90"/>
      <c r="AKT893" s="90"/>
      <c r="AKU893" s="90"/>
      <c r="AKV893" s="90"/>
      <c r="AKW893" s="90"/>
      <c r="AKX893" s="90"/>
      <c r="AKY893" s="90"/>
      <c r="AKZ893" s="90"/>
      <c r="ALA893" s="90"/>
      <c r="ALB893" s="90"/>
      <c r="ALC893" s="90"/>
      <c r="ALD893" s="90"/>
      <c r="ALE893" s="90"/>
      <c r="ALF893" s="90"/>
      <c r="ALG893" s="90"/>
      <c r="ALH893" s="90"/>
      <c r="ALI893" s="90"/>
      <c r="ALJ893" s="90"/>
      <c r="ALK893" s="90"/>
      <c r="ALL893" s="90"/>
      <c r="ALM893" s="90"/>
      <c r="ALN893" s="90"/>
      <c r="ALO893" s="90"/>
      <c r="ALP893" s="90"/>
      <c r="ALQ893" s="90"/>
      <c r="ALR893" s="90"/>
      <c r="ALS893" s="90"/>
      <c r="ALT893" s="90"/>
      <c r="ALU893" s="90"/>
      <c r="ALV893" s="90"/>
      <c r="ALW893" s="90"/>
      <c r="ALX893" s="90"/>
      <c r="ALY893" s="90"/>
      <c r="ALZ893" s="90"/>
      <c r="AMA893" s="90"/>
      <c r="AMB893" s="90"/>
      <c r="AMC893" s="90"/>
      <c r="AMD893" s="90"/>
      <c r="AME893" s="90"/>
      <c r="AMF893" s="90"/>
      <c r="AMG893" s="90"/>
      <c r="AMH893" s="90"/>
    </row>
    <row r="894" spans="1:1022" ht="74.099999999999994" customHeight="1">
      <c r="A894" s="536"/>
      <c r="B894" s="530"/>
      <c r="C894" s="367"/>
      <c r="D894" s="530"/>
      <c r="E894" s="530"/>
      <c r="F894" s="427"/>
      <c r="G894" s="530"/>
      <c r="H894" s="545"/>
      <c r="I894" s="538"/>
      <c r="J894" s="216" t="s">
        <v>735</v>
      </c>
      <c r="K894" s="213"/>
      <c r="L894" s="538"/>
      <c r="M894" s="538"/>
      <c r="N894" s="540"/>
      <c r="O894" s="369"/>
      <c r="P894" s="391"/>
      <c r="Q894" s="385"/>
      <c r="R894" s="393"/>
      <c r="S894" s="394"/>
      <c r="T894" s="385"/>
      <c r="U894" s="404"/>
      <c r="V894" s="216" t="s">
        <v>112</v>
      </c>
      <c r="W894" s="116"/>
      <c r="X894" s="117"/>
      <c r="Y894" s="117"/>
      <c r="Z894" s="116"/>
      <c r="AA894" s="143" t="str">
        <f t="shared" si="1200"/>
        <v/>
      </c>
      <c r="AB894" s="121"/>
      <c r="AC894" s="121"/>
      <c r="AD894" s="122" t="str">
        <f t="shared" si="1198"/>
        <v/>
      </c>
      <c r="AE894" s="121"/>
      <c r="AF894" s="121"/>
      <c r="AG894" s="121"/>
      <c r="AH894" s="123" t="str">
        <f>IFERROR(IF(AND(AA893="Probabilidad",AA894="Probabilidad"),(AI893-(+AI893*AD894)),IF(AND(AA894="Probabilidad",AA893="Impacto"),(AI893-(+AI893*AD894)),IF(AA894="Impacto",AI893,""))),"")</f>
        <v/>
      </c>
      <c r="AI894" s="122" t="str">
        <f t="shared" si="1199"/>
        <v/>
      </c>
      <c r="AJ894" s="387"/>
      <c r="AK894" s="542"/>
      <c r="AL894" s="214" t="str">
        <f t="shared" si="1170"/>
        <v/>
      </c>
      <c r="AM894" s="543"/>
      <c r="AN894" s="542"/>
      <c r="AO894" s="541"/>
      <c r="AP894" s="367"/>
      <c r="AQ894" s="217" t="s">
        <v>118</v>
      </c>
      <c r="AR894" s="119"/>
      <c r="AS894" s="135"/>
      <c r="AT894" s="218"/>
      <c r="AU894" s="219"/>
      <c r="AV894" s="459"/>
      <c r="AW894" s="216" t="s">
        <v>112</v>
      </c>
      <c r="AX894" s="220"/>
      <c r="AY894" s="221"/>
      <c r="AZ894" s="222"/>
      <c r="BA894" s="217" t="s">
        <v>118</v>
      </c>
      <c r="BB894" s="128"/>
      <c r="BC894" s="128"/>
      <c r="BD894" s="128"/>
      <c r="BE894" s="373"/>
      <c r="BF894" s="374"/>
      <c r="BG894" s="374"/>
      <c r="BH894" s="131"/>
    </row>
    <row r="895" spans="1:1022" ht="45" customHeight="1">
      <c r="A895" s="536"/>
      <c r="B895" s="530"/>
      <c r="C895" s="367"/>
      <c r="D895" s="530"/>
      <c r="E895" s="530"/>
      <c r="F895" s="427"/>
      <c r="G895" s="530"/>
      <c r="H895" s="545"/>
      <c r="I895" s="538"/>
      <c r="J895" s="216" t="s">
        <v>741</v>
      </c>
      <c r="K895" s="213"/>
      <c r="L895" s="538"/>
      <c r="M895" s="538"/>
      <c r="N895" s="540"/>
      <c r="O895" s="369"/>
      <c r="P895" s="391"/>
      <c r="Q895" s="385"/>
      <c r="R895" s="393"/>
      <c r="S895" s="394"/>
      <c r="T895" s="385"/>
      <c r="U895" s="404"/>
      <c r="V895" s="216" t="s">
        <v>124</v>
      </c>
      <c r="W895" s="116"/>
      <c r="X895" s="117"/>
      <c r="Y895" s="117"/>
      <c r="Z895" s="116"/>
      <c r="AA895" s="143" t="str">
        <f t="shared" si="1200"/>
        <v/>
      </c>
      <c r="AB895" s="121"/>
      <c r="AC895" s="121"/>
      <c r="AD895" s="122" t="str">
        <f t="shared" si="1198"/>
        <v/>
      </c>
      <c r="AE895" s="121"/>
      <c r="AF895" s="121"/>
      <c r="AG895" s="121"/>
      <c r="AH895" s="123" t="str">
        <f t="shared" ref="AH895:AH899" si="1219">IFERROR(IF(AND(AA894="Probabilidad",AA895="Probabilidad"),(AI894-(+AI894*AD895)),IF(AND(AA895="Probabilidad",AA894="Impacto"),(AI894-(+AI894*AD895)),IF(AA895="Impacto",AI894,""))),"")</f>
        <v/>
      </c>
      <c r="AI895" s="122" t="str">
        <f t="shared" si="1199"/>
        <v/>
      </c>
      <c r="AJ895" s="387"/>
      <c r="AK895" s="542"/>
      <c r="AL895" s="214" t="str">
        <f t="shared" si="1170"/>
        <v/>
      </c>
      <c r="AM895" s="543"/>
      <c r="AN895" s="542"/>
      <c r="AO895" s="541"/>
      <c r="AP895" s="367"/>
      <c r="AQ895" s="217" t="s">
        <v>128</v>
      </c>
      <c r="AR895" s="119"/>
      <c r="AS895" s="135"/>
      <c r="AT895" s="218"/>
      <c r="AU895" s="219"/>
      <c r="AV895" s="459"/>
      <c r="AW895" s="216" t="s">
        <v>124</v>
      </c>
      <c r="AX895" s="220"/>
      <c r="AY895" s="221"/>
      <c r="AZ895" s="222"/>
      <c r="BA895" s="217" t="s">
        <v>128</v>
      </c>
      <c r="BB895" s="128"/>
      <c r="BC895" s="128"/>
      <c r="BD895" s="128"/>
      <c r="BE895" s="373"/>
      <c r="BF895" s="374"/>
      <c r="BG895" s="374"/>
      <c r="BH895" s="131"/>
    </row>
    <row r="896" spans="1:1022" ht="30" customHeight="1">
      <c r="A896" s="536"/>
      <c r="B896" s="530"/>
      <c r="C896" s="367"/>
      <c r="D896" s="530"/>
      <c r="E896" s="530"/>
      <c r="F896" s="427"/>
      <c r="G896" s="530"/>
      <c r="H896" s="545"/>
      <c r="I896" s="538"/>
      <c r="J896" s="216" t="s">
        <v>749</v>
      </c>
      <c r="K896" s="213"/>
      <c r="L896" s="538"/>
      <c r="M896" s="538"/>
      <c r="N896" s="540"/>
      <c r="O896" s="369"/>
      <c r="P896" s="391"/>
      <c r="Q896" s="385"/>
      <c r="R896" s="393"/>
      <c r="S896" s="394"/>
      <c r="T896" s="385"/>
      <c r="U896" s="404"/>
      <c r="V896" s="216" t="s">
        <v>131</v>
      </c>
      <c r="W896" s="116"/>
      <c r="X896" s="117"/>
      <c r="Y896" s="117"/>
      <c r="Z896" s="116"/>
      <c r="AA896" s="143" t="str">
        <f t="shared" si="1200"/>
        <v/>
      </c>
      <c r="AB896" s="121"/>
      <c r="AC896" s="121"/>
      <c r="AD896" s="122" t="str">
        <f t="shared" si="1198"/>
        <v/>
      </c>
      <c r="AE896" s="121"/>
      <c r="AF896" s="121"/>
      <c r="AG896" s="121"/>
      <c r="AH896" s="123" t="str">
        <f t="shared" si="1219"/>
        <v/>
      </c>
      <c r="AI896" s="122" t="str">
        <f t="shared" si="1199"/>
        <v/>
      </c>
      <c r="AJ896" s="387"/>
      <c r="AK896" s="542"/>
      <c r="AL896" s="214" t="str">
        <f t="shared" si="1170"/>
        <v/>
      </c>
      <c r="AM896" s="543"/>
      <c r="AN896" s="542"/>
      <c r="AO896" s="541"/>
      <c r="AP896" s="367"/>
      <c r="AQ896" s="217" t="s">
        <v>136</v>
      </c>
      <c r="AR896" s="119"/>
      <c r="AS896" s="135"/>
      <c r="AT896" s="218"/>
      <c r="AU896" s="219"/>
      <c r="AV896" s="459"/>
      <c r="AW896" s="216" t="s">
        <v>131</v>
      </c>
      <c r="AX896" s="220"/>
      <c r="AY896" s="221"/>
      <c r="AZ896" s="222"/>
      <c r="BA896" s="217" t="s">
        <v>136</v>
      </c>
      <c r="BB896" s="128"/>
      <c r="BC896" s="128"/>
      <c r="BD896" s="128"/>
      <c r="BE896" s="373"/>
      <c r="BF896" s="374"/>
      <c r="BG896" s="374"/>
      <c r="BH896" s="131"/>
    </row>
    <row r="897" spans="1:1022" ht="18.95" customHeight="1">
      <c r="A897" s="536"/>
      <c r="B897" s="530"/>
      <c r="C897" s="367"/>
      <c r="D897" s="530"/>
      <c r="E897" s="530"/>
      <c r="F897" s="427"/>
      <c r="G897" s="530"/>
      <c r="H897" s="545"/>
      <c r="I897" s="538"/>
      <c r="J897" s="216" t="s">
        <v>756</v>
      </c>
      <c r="K897" s="213"/>
      <c r="L897" s="538"/>
      <c r="M897" s="538"/>
      <c r="N897" s="540"/>
      <c r="O897" s="369"/>
      <c r="P897" s="391"/>
      <c r="Q897" s="385"/>
      <c r="R897" s="393"/>
      <c r="S897" s="394"/>
      <c r="T897" s="385"/>
      <c r="U897" s="404"/>
      <c r="V897" s="216" t="s">
        <v>139</v>
      </c>
      <c r="W897" s="116"/>
      <c r="X897" s="117"/>
      <c r="Y897" s="117"/>
      <c r="Z897" s="116"/>
      <c r="AA897" s="143" t="str">
        <f t="shared" si="1200"/>
        <v/>
      </c>
      <c r="AB897" s="121"/>
      <c r="AC897" s="121"/>
      <c r="AD897" s="122" t="str">
        <f t="shared" si="1198"/>
        <v/>
      </c>
      <c r="AE897" s="121"/>
      <c r="AF897" s="121"/>
      <c r="AG897" s="121"/>
      <c r="AH897" s="123" t="str">
        <f t="shared" si="1219"/>
        <v/>
      </c>
      <c r="AI897" s="122" t="str">
        <f t="shared" si="1199"/>
        <v/>
      </c>
      <c r="AJ897" s="387"/>
      <c r="AK897" s="542"/>
      <c r="AL897" s="214" t="str">
        <f t="shared" si="1170"/>
        <v/>
      </c>
      <c r="AM897" s="543"/>
      <c r="AN897" s="542"/>
      <c r="AO897" s="541"/>
      <c r="AP897" s="367"/>
      <c r="AQ897" s="217" t="s">
        <v>145</v>
      </c>
      <c r="AR897" s="119"/>
      <c r="AS897" s="135"/>
      <c r="AT897" s="218"/>
      <c r="AU897" s="219"/>
      <c r="AV897" s="459"/>
      <c r="AW897" s="216" t="s">
        <v>139</v>
      </c>
      <c r="AX897" s="220"/>
      <c r="AY897" s="221"/>
      <c r="AZ897" s="222"/>
      <c r="BA897" s="217" t="s">
        <v>145</v>
      </c>
      <c r="BB897" s="128"/>
      <c r="BC897" s="128"/>
      <c r="BD897" s="128"/>
      <c r="BE897" s="373"/>
      <c r="BF897" s="374"/>
      <c r="BG897" s="374"/>
      <c r="BH897" s="131"/>
    </row>
    <row r="898" spans="1:1022" ht="18.95" customHeight="1">
      <c r="A898" s="536"/>
      <c r="B898" s="530"/>
      <c r="C898" s="367"/>
      <c r="D898" s="530"/>
      <c r="E898" s="530"/>
      <c r="F898" s="427"/>
      <c r="G898" s="530"/>
      <c r="H898" s="545"/>
      <c r="I898" s="538"/>
      <c r="J898" s="216" t="s">
        <v>757</v>
      </c>
      <c r="K898" s="213"/>
      <c r="L898" s="538"/>
      <c r="M898" s="538"/>
      <c r="N898" s="540"/>
      <c r="O898" s="369"/>
      <c r="P898" s="391"/>
      <c r="Q898" s="385"/>
      <c r="R898" s="393"/>
      <c r="S898" s="394"/>
      <c r="T898" s="385"/>
      <c r="U898" s="404"/>
      <c r="V898" s="216" t="s">
        <v>150</v>
      </c>
      <c r="W898" s="116"/>
      <c r="X898" s="117"/>
      <c r="Y898" s="117"/>
      <c r="Z898" s="116"/>
      <c r="AA898" s="143" t="str">
        <f t="shared" si="1200"/>
        <v/>
      </c>
      <c r="AB898" s="121"/>
      <c r="AC898" s="121"/>
      <c r="AD898" s="122" t="str">
        <f t="shared" si="1198"/>
        <v/>
      </c>
      <c r="AE898" s="121"/>
      <c r="AF898" s="121"/>
      <c r="AG898" s="121"/>
      <c r="AH898" s="123" t="str">
        <f t="shared" si="1219"/>
        <v/>
      </c>
      <c r="AI898" s="122" t="str">
        <f t="shared" si="1199"/>
        <v/>
      </c>
      <c r="AJ898" s="387"/>
      <c r="AK898" s="542"/>
      <c r="AL898" s="214" t="str">
        <f t="shared" si="1170"/>
        <v/>
      </c>
      <c r="AM898" s="543"/>
      <c r="AN898" s="542"/>
      <c r="AO898" s="541"/>
      <c r="AP898" s="367"/>
      <c r="AQ898" s="217" t="s">
        <v>155</v>
      </c>
      <c r="AR898" s="119"/>
      <c r="AS898" s="135"/>
      <c r="AT898" s="218"/>
      <c r="AU898" s="219"/>
      <c r="AV898" s="459"/>
      <c r="AW898" s="216" t="s">
        <v>150</v>
      </c>
      <c r="AX898" s="220"/>
      <c r="AY898" s="221"/>
      <c r="AZ898" s="222"/>
      <c r="BA898" s="217" t="s">
        <v>155</v>
      </c>
      <c r="BB898" s="128"/>
      <c r="BC898" s="128"/>
      <c r="BD898" s="128"/>
      <c r="BE898" s="373"/>
      <c r="BF898" s="374"/>
      <c r="BG898" s="374"/>
      <c r="BH898" s="131"/>
    </row>
    <row r="899" spans="1:1022" ht="23.1" customHeight="1">
      <c r="A899" s="536"/>
      <c r="B899" s="530"/>
      <c r="C899" s="367"/>
      <c r="D899" s="530"/>
      <c r="E899" s="530"/>
      <c r="F899" s="427"/>
      <c r="G899" s="530"/>
      <c r="H899" s="545"/>
      <c r="I899" s="538"/>
      <c r="J899" s="216" t="s">
        <v>758</v>
      </c>
      <c r="K899" s="213"/>
      <c r="L899" s="538"/>
      <c r="M899" s="538"/>
      <c r="N899" s="540"/>
      <c r="O899" s="369"/>
      <c r="P899" s="392"/>
      <c r="Q899" s="385"/>
      <c r="R899" s="393"/>
      <c r="S899" s="394"/>
      <c r="T899" s="385"/>
      <c r="U899" s="405"/>
      <c r="V899" s="216" t="s">
        <v>161</v>
      </c>
      <c r="W899" s="116"/>
      <c r="X899" s="117"/>
      <c r="Y899" s="117"/>
      <c r="Z899" s="116"/>
      <c r="AA899" s="143" t="str">
        <f t="shared" si="1200"/>
        <v/>
      </c>
      <c r="AB899" s="121"/>
      <c r="AC899" s="121"/>
      <c r="AD899" s="122" t="str">
        <f t="shared" si="1198"/>
        <v/>
      </c>
      <c r="AE899" s="121"/>
      <c r="AF899" s="121"/>
      <c r="AG899" s="121"/>
      <c r="AH899" s="123" t="str">
        <f t="shared" si="1219"/>
        <v/>
      </c>
      <c r="AI899" s="122" t="str">
        <f t="shared" si="1199"/>
        <v/>
      </c>
      <c r="AJ899" s="387"/>
      <c r="AK899" s="542"/>
      <c r="AL899" s="214" t="str">
        <f t="shared" si="1170"/>
        <v/>
      </c>
      <c r="AM899" s="543"/>
      <c r="AN899" s="542"/>
      <c r="AO899" s="541"/>
      <c r="AP899" s="367"/>
      <c r="AQ899" s="217" t="s">
        <v>162</v>
      </c>
      <c r="AR899" s="119"/>
      <c r="AS899" s="135"/>
      <c r="AT899" s="218"/>
      <c r="AU899" s="219"/>
      <c r="AV899" s="460"/>
      <c r="AW899" s="216" t="s">
        <v>161</v>
      </c>
      <c r="AX899" s="220"/>
      <c r="AY899" s="221"/>
      <c r="AZ899" s="222"/>
      <c r="BA899" s="217" t="s">
        <v>162</v>
      </c>
      <c r="BB899" s="128"/>
      <c r="BC899" s="128"/>
      <c r="BD899" s="128"/>
      <c r="BE899" s="373"/>
      <c r="BF899" s="374"/>
      <c r="BG899" s="374"/>
      <c r="BH899" s="131"/>
    </row>
    <row r="900" spans="1:1022" s="144" customFormat="1" ht="69.95" customHeight="1">
      <c r="A900" s="536"/>
      <c r="B900" s="530"/>
      <c r="C900" s="367"/>
      <c r="D900" s="530"/>
      <c r="E900" s="530"/>
      <c r="F900" s="427"/>
      <c r="G900" s="530"/>
      <c r="H900" s="545" t="str">
        <f>IF(B900="Seguridad_Información","Posibilidad de "&amp;C900&amp;"con "&amp;M900&amp;" "&amp;"por"&amp;" "&amp;I900&amp;" "&amp;"debido a"&amp;" "&amp;L900,"Posibilidad de"&amp;" "&amp;M900&amp;" "&amp;"por"&amp;" "&amp;I900&amp;" debido a"&amp;" "&amp;L900)</f>
        <v xml:space="preserve">Posibilidad de  por  debido a </v>
      </c>
      <c r="I900" s="538"/>
      <c r="J900" s="216" t="s">
        <v>717</v>
      </c>
      <c r="K900" s="213"/>
      <c r="L900" s="538"/>
      <c r="M900" s="538"/>
      <c r="N900" s="540"/>
      <c r="O900" s="369"/>
      <c r="P900" s="390" t="str">
        <f>IF(OR($O900=[3]Tabla_Probabilidad!$D$30,$O900=[3]Tabla_Probabilidad!$D$32,$O900=[3]Tabla_Probabilidad!$J$32),"Muy Baja",IF(OR($O900=[3]Tabla_Probabilidad!$E$30,$O900=[3]Tabla_Probabilidad!$E$32,$O900=[3]Tabla_Probabilidad!$K$32),"Baja",IF(OR($O900=[3]Tabla_Probabilidad!$F$30,$O900=[3]Tabla_Probabilidad!$F$32,$O900=[3]Tabla_Probabilidad!$L$32),"Media",IF(OR($O900=[3]Tabla_Probabilidad!$G$30,$O900=[3]Tabla_Probabilidad!$G$32,$O900=[3]Tabla_Probabilidad!$M$32),"Alta",IF(OR($O900=[3]Tabla_Probabilidad!$H$30,$O900=[3]Tabla_Probabilidad!$H$32,$O900=[3]Tabla_Probabilidad!$N$32),"Muy Alta","")))))</f>
        <v/>
      </c>
      <c r="Q900" s="385" t="str">
        <f t="shared" ref="Q900" si="1220">IF(P900="","",IF(P900="Muy Baja",0.2,IF(P900="Baja",0.4,IF(P900="Media",0.6,IF(P900="Alta",0.8,IF(P900="Muy Alta",1,))))))</f>
        <v/>
      </c>
      <c r="R900" s="393"/>
      <c r="S900" s="394" t="str">
        <f>IF(OR($R900=[3]Tabla_Impacto!$D$24,$R900=[3]Tabla_Impacto!$D$27,$R900=[3]Tabla_Impacto!$J$24,$R900=[3]Tabla_Impacto!$P$26,$R900=[3]Tabla_Impacto!$V$26,$R900=[3]Tabla_Impacto!$AB$26),"Leve",IF(OR($R900=[3]Tabla_Impacto!$E$24,$R900=[3]Tabla_Impacto!$E$27,$R900=[3]Tabla_Impacto!$K$24,$R900=[3]Tabla_Impacto!$Q$26,$R900=[3]Tabla_Impacto!$W$26,$R900=[3]Tabla_Impacto!$AC$26),"Menor",IF(OR($R900=[3]Tabla_Impacto!$F$24,$R900=[3]Tabla_Impacto!$F$27,$R900=[3]Tabla_Impacto!$L$24,$R900=[3]Tabla_Impacto!$R$26,$R900=[3]Tabla_Impacto!$X$26,$R900=[3]Tabla_Impacto!$AD$26),"Moderado",IF(OR($R900=[3]Tabla_Impacto!$G$24,$R900=[3]Tabla_Impacto!$G$27,$R900=[3]Tabla_Impacto!$M$24,$R900=[3]Tabla_Impacto!$S$26,$R900=[3]Tabla_Impacto!$Y$26,$R900=[3]Tabla_Impacto!$AE$26),"Mayor",IF(OR($R900=[3]Tabla_Impacto!$H$24,$R900=[3]Tabla_Impacto!$H$27,$R900=[3]Tabla_Impacto!$N$24,$R900=[3]Tabla_Impacto!$T$26,$R900=[3]Tabla_Impacto!$Z$26,$R900=[3]Tabla_Impacto!$AF$26),"Catastrófico","")))))</f>
        <v/>
      </c>
      <c r="T900" s="385" t="str">
        <f>IF(S900="","",IF(S900="Leve",0.2,IF(S900="Menor",0.4,IF(S900="Moderado",0.6,IF(S900="Mayor",0.8,IF(S900="Catastrófico",1,))))))</f>
        <v/>
      </c>
      <c r="U900" s="386" t="str">
        <f t="shared" ref="U900" si="1221">IF(OR(AND(P900="Muy Baja",S900="Leve"),AND(P900="Muy Baja",S900="Menor"),AND(P900="Baja",S900="Leve")),"Bajo",IF(OR(AND(P900="Muy baja",S900="Moderado"),AND(P900="Baja",S900="Menor"),AND(P900="Baja",S900="Moderado"),AND(P900="Media",S900="Leve"),AND(P900="Media",S900="Menor"),AND(P900="Media",S900="Moderado"),AND(P900="Alta",S900="Leve"),AND(P900="Alta",S900="Menor")),"Moderado",IF(OR(AND(P900="Muy Baja",S900="Mayor"),AND(P900="Baja",S900="Mayor"),AND(P900="Media",S900="Mayor"),AND(P900="Alta",S900="Moderado"),AND(P900="Alta",S900="Mayor"),AND(P900="Muy Alta",S900="Leve"),AND(P900="Muy Alta",S900="Menor"),AND(P900="Muy Alta",S900="Moderado"),AND(P900="Muy Alta",S900="Mayor")),"Alto",IF(OR(AND(P900="Muy Baja",S900="Catastrófico"),AND(P900="Baja",S900="Catastrófico"),AND(P900="Media",S900="Catastrófico"),AND(P900="Alta",S900="Catastrófico"),AND(P900="Muy Alta",S900="Catastrófico")),"Extremo",""))))</f>
        <v/>
      </c>
      <c r="V900" s="216" t="s">
        <v>91</v>
      </c>
      <c r="W900" s="116"/>
      <c r="X900" s="117"/>
      <c r="Y900" s="117"/>
      <c r="Z900" s="116"/>
      <c r="AA900" s="143" t="str">
        <f t="shared" si="1200"/>
        <v/>
      </c>
      <c r="AB900" s="121"/>
      <c r="AC900" s="121"/>
      <c r="AD900" s="122" t="str">
        <f t="shared" si="1198"/>
        <v/>
      </c>
      <c r="AE900" s="121"/>
      <c r="AF900" s="121"/>
      <c r="AG900" s="121"/>
      <c r="AH900" s="123" t="str">
        <f>IFERROR(IF(AA900="Probabilidad",(Q900-(+Q900*AD900)),IF(AA900="Impacto",Q900,"")),"")</f>
        <v/>
      </c>
      <c r="AI900" s="122" t="str">
        <f t="shared" si="1199"/>
        <v/>
      </c>
      <c r="AJ900" s="387" t="str">
        <f t="shared" ref="AJ900" si="1222">IFERROR(IF(AK900="","",IF(AK900&lt;=0.2,"Muy Baja",IF(AK900&lt;=0.4,"Baja",IF(AK900&lt;=0.6,"Media",IF(AK900&lt;=0.8,"Alta","Muy Alta"))))),"")</f>
        <v/>
      </c>
      <c r="AK900" s="542" t="str">
        <f t="shared" ref="AK900" si="1223">IFERROR(LOOKUP(MAX(AI900:AI906)+1,(AI900:AI906)),"")</f>
        <v/>
      </c>
      <c r="AL900" s="214" t="str">
        <f>IFERROR(IF(AA900="Impacto",(T900-(+T900*AD900)),IF(AA900="Probabilidad",T900,"")),"")</f>
        <v/>
      </c>
      <c r="AM900" s="543" t="str">
        <f t="shared" ref="AM900" si="1224">IFERROR(IF(AN900="","",IF(AN900&lt;=0.2,"Leve",IF(AN900&lt;=0.4,"Menor",IF(AN900&lt;=0.6,"Moderado",IF(AN900&lt;=0.8,"Mayor","Catastrófico"))))),"")</f>
        <v/>
      </c>
      <c r="AN900" s="542" t="str">
        <f t="shared" ref="AN900" si="1225">IFERROR(LOOKUP(MAX(AL900:AL906)+1,(AL900:AL906)),"")</f>
        <v/>
      </c>
      <c r="AO900" s="541" t="str">
        <f t="shared" ref="AO900" si="1226">IFERROR(IF(OR(AND(AJ900="Muy Baja",AM900="Leve"),AND(AJ900="Muy Baja",AM900="Menor"),AND(AJ900="Baja",AM900="Leve")),"Bajo",IF(OR(AND(AJ900="Muy baja",AM900="Moderado"),AND(AJ900="Baja",AM900="Menor"),AND(AJ900="Baja",AM900="Moderado"),AND(AJ900="Media",AM900="Leve"),AND(AJ900="Media",AM900="Menor"),AND(AJ900="Media",AM900="Moderado"),AND(AJ900="Alta",AM900="Leve"),AND(AJ900="Alta",AM900="Menor")),"Moderado",IF(OR(AND(AJ900="Muy Baja",AM900="Mayor"),AND(AJ900="Baja",AM900="Mayor"),AND(AJ900="Media",AM900="Mayor"),AND(AJ900="Alta",AM900="Moderado"),AND(AJ900="Alta",AM900="Mayor"),AND(AJ900="Muy Alta",AM900="Leve"),AND(AJ900="Muy Alta",AM900="Menor"),AND(AJ900="Muy Alta",AM900="Moderado"),AND(AJ900="Muy Alta",AM900="Mayor")),"Alto",IF(OR(AND(AJ900="Muy Baja",AM900="Catastrófico"),AND(AJ900="Baja",AM900="Catastrófico"),AND(AJ900="Media",AM900="Catastrófico"),AND(AJ900="Alta",AM900="Catastrófico"),AND(AJ900="Muy Alta",AM900="Catastrófico")),"Extremo","")))),"")</f>
        <v/>
      </c>
      <c r="AP900" s="367"/>
      <c r="AQ900" s="217" t="s">
        <v>105</v>
      </c>
      <c r="AR900" s="119"/>
      <c r="AS900" s="135"/>
      <c r="AT900" s="218"/>
      <c r="AU900" s="219"/>
      <c r="AV900" s="458"/>
      <c r="AW900" s="216" t="s">
        <v>91</v>
      </c>
      <c r="AX900" s="220"/>
      <c r="AY900" s="221"/>
      <c r="AZ900" s="222"/>
      <c r="BA900" s="217" t="s">
        <v>105</v>
      </c>
      <c r="BB900" s="128"/>
      <c r="BC900" s="128"/>
      <c r="BD900" s="128"/>
      <c r="BE900" s="373"/>
      <c r="BF900" s="374"/>
      <c r="BG900" s="374"/>
      <c r="BH900" s="131"/>
      <c r="BI900" s="90"/>
      <c r="BJ900" s="90"/>
      <c r="BK900" s="90"/>
      <c r="BL900" s="90"/>
      <c r="BM900" s="90"/>
      <c r="BN900" s="90"/>
      <c r="BO900" s="90"/>
      <c r="BP900" s="90"/>
      <c r="BQ900" s="90"/>
      <c r="BR900" s="90"/>
      <c r="BS900" s="90"/>
      <c r="BT900" s="90"/>
      <c r="BU900" s="90"/>
      <c r="BV900" s="90"/>
      <c r="BW900" s="90"/>
      <c r="BX900" s="90"/>
      <c r="BY900" s="90"/>
      <c r="BZ900" s="90"/>
      <c r="CA900" s="90"/>
      <c r="CB900" s="90"/>
      <c r="CC900" s="90"/>
      <c r="CD900" s="90"/>
      <c r="CE900" s="90"/>
      <c r="CF900" s="90"/>
      <c r="CG900" s="90"/>
      <c r="CH900" s="90"/>
      <c r="CI900" s="90"/>
      <c r="CJ900" s="90"/>
      <c r="CK900" s="90"/>
      <c r="CL900" s="90"/>
      <c r="CM900" s="90"/>
      <c r="CN900" s="90"/>
      <c r="CO900" s="90"/>
      <c r="CP900" s="90"/>
      <c r="CQ900" s="90"/>
      <c r="CR900" s="90"/>
      <c r="CS900" s="90"/>
      <c r="CT900" s="90"/>
      <c r="CU900" s="90"/>
      <c r="CV900" s="90"/>
      <c r="CW900" s="90"/>
      <c r="CX900" s="90"/>
      <c r="CY900" s="90"/>
      <c r="CZ900" s="90"/>
      <c r="DA900" s="90"/>
      <c r="DB900" s="90"/>
      <c r="DC900" s="90"/>
      <c r="DD900" s="90"/>
      <c r="DE900" s="90"/>
      <c r="DF900" s="90"/>
      <c r="DG900" s="90"/>
      <c r="DH900" s="90"/>
      <c r="DI900" s="90"/>
      <c r="DJ900" s="90"/>
      <c r="DK900" s="90"/>
      <c r="DL900" s="90"/>
      <c r="DM900" s="90"/>
      <c r="DN900" s="90"/>
      <c r="DO900" s="90"/>
      <c r="DP900" s="90"/>
      <c r="DQ900" s="90"/>
      <c r="DR900" s="90"/>
      <c r="DS900" s="90"/>
      <c r="DT900" s="90"/>
      <c r="DU900" s="90"/>
      <c r="DV900" s="90"/>
      <c r="DW900" s="90"/>
      <c r="DX900" s="90"/>
      <c r="DY900" s="90"/>
      <c r="DZ900" s="90"/>
      <c r="EA900" s="90"/>
      <c r="EB900" s="90"/>
      <c r="EC900" s="90"/>
      <c r="ED900" s="90"/>
      <c r="EE900" s="90"/>
      <c r="EF900" s="90"/>
      <c r="EG900" s="90"/>
      <c r="EH900" s="90"/>
      <c r="EI900" s="90"/>
      <c r="EJ900" s="90"/>
      <c r="EK900" s="90"/>
      <c r="EL900" s="90"/>
      <c r="EM900" s="90"/>
      <c r="EN900" s="90"/>
      <c r="EO900" s="90"/>
      <c r="EP900" s="90"/>
      <c r="EQ900" s="90"/>
      <c r="ER900" s="90"/>
      <c r="ES900" s="90"/>
      <c r="ET900" s="90"/>
      <c r="EU900" s="90"/>
      <c r="EV900" s="90"/>
      <c r="EW900" s="90"/>
      <c r="EX900" s="90"/>
      <c r="EY900" s="90"/>
      <c r="EZ900" s="90"/>
      <c r="FA900" s="90"/>
      <c r="FB900" s="90"/>
      <c r="FC900" s="90"/>
      <c r="FD900" s="90"/>
      <c r="FE900" s="90"/>
      <c r="FF900" s="90"/>
      <c r="FG900" s="90"/>
      <c r="FH900" s="90"/>
      <c r="FI900" s="90"/>
      <c r="FJ900" s="90"/>
      <c r="FK900" s="90"/>
      <c r="FL900" s="90"/>
      <c r="FM900" s="90"/>
      <c r="FN900" s="90"/>
      <c r="FO900" s="90"/>
      <c r="FP900" s="90"/>
      <c r="FQ900" s="90"/>
      <c r="FR900" s="90"/>
      <c r="FS900" s="90"/>
      <c r="FT900" s="90"/>
      <c r="FU900" s="90"/>
      <c r="FV900" s="90"/>
      <c r="FW900" s="90"/>
      <c r="FX900" s="90"/>
      <c r="FY900" s="90"/>
      <c r="FZ900" s="90"/>
      <c r="GA900" s="90"/>
      <c r="GB900" s="90"/>
      <c r="GC900" s="90"/>
      <c r="GD900" s="90"/>
      <c r="GE900" s="90"/>
      <c r="GF900" s="90"/>
      <c r="GG900" s="90"/>
      <c r="GH900" s="90"/>
      <c r="GI900" s="90"/>
      <c r="GJ900" s="90"/>
      <c r="GK900" s="90"/>
      <c r="GL900" s="90"/>
      <c r="GM900" s="90"/>
      <c r="GN900" s="90"/>
      <c r="GO900" s="90"/>
      <c r="GP900" s="90"/>
      <c r="GQ900" s="90"/>
      <c r="GR900" s="90"/>
      <c r="GS900" s="90"/>
      <c r="GT900" s="90"/>
      <c r="GU900" s="90"/>
      <c r="GV900" s="90"/>
      <c r="GW900" s="90"/>
      <c r="GX900" s="90"/>
      <c r="GY900" s="90"/>
      <c r="GZ900" s="90"/>
      <c r="HA900" s="90"/>
      <c r="HB900" s="90"/>
      <c r="HC900" s="90"/>
      <c r="HD900" s="90"/>
      <c r="HE900" s="90"/>
      <c r="HF900" s="90"/>
      <c r="HG900" s="90"/>
      <c r="HH900" s="90"/>
      <c r="HI900" s="90"/>
      <c r="HJ900" s="90"/>
      <c r="HK900" s="90"/>
      <c r="HL900" s="90"/>
      <c r="HM900" s="90"/>
      <c r="HN900" s="90"/>
      <c r="HO900" s="90"/>
      <c r="HP900" s="90"/>
      <c r="HQ900" s="90"/>
      <c r="HR900" s="90"/>
      <c r="HS900" s="90"/>
      <c r="HT900" s="90"/>
      <c r="HU900" s="90"/>
      <c r="HV900" s="90"/>
      <c r="HW900" s="90"/>
      <c r="HX900" s="90"/>
      <c r="HY900" s="90"/>
      <c r="HZ900" s="90"/>
      <c r="IA900" s="90"/>
      <c r="IB900" s="90"/>
      <c r="IC900" s="90"/>
      <c r="ID900" s="90"/>
      <c r="IE900" s="90"/>
      <c r="IF900" s="90"/>
      <c r="IG900" s="90"/>
      <c r="IH900" s="90"/>
      <c r="II900" s="90"/>
      <c r="IJ900" s="90"/>
      <c r="IK900" s="90"/>
      <c r="IL900" s="90"/>
      <c r="IM900" s="90"/>
      <c r="IN900" s="90"/>
      <c r="IO900" s="90"/>
      <c r="IP900" s="90"/>
      <c r="IQ900" s="90"/>
      <c r="IR900" s="90"/>
      <c r="IS900" s="90"/>
      <c r="IT900" s="90"/>
      <c r="IU900" s="90"/>
      <c r="IV900" s="90"/>
      <c r="IW900" s="90"/>
      <c r="IX900" s="90"/>
      <c r="IY900" s="90"/>
      <c r="IZ900" s="90"/>
      <c r="JA900" s="90"/>
      <c r="JB900" s="90"/>
      <c r="JC900" s="90"/>
      <c r="JD900" s="90"/>
      <c r="JE900" s="90"/>
      <c r="JF900" s="90"/>
      <c r="JG900" s="90"/>
      <c r="JH900" s="90"/>
      <c r="JI900" s="90"/>
      <c r="JJ900" s="90"/>
      <c r="JK900" s="90"/>
      <c r="JL900" s="90"/>
      <c r="JM900" s="90"/>
      <c r="JN900" s="90"/>
      <c r="JO900" s="90"/>
      <c r="JP900" s="90"/>
      <c r="JQ900" s="90"/>
      <c r="JR900" s="90"/>
      <c r="JS900" s="90"/>
      <c r="JT900" s="90"/>
      <c r="JU900" s="90"/>
      <c r="JV900" s="90"/>
      <c r="JW900" s="90"/>
      <c r="JX900" s="90"/>
      <c r="JY900" s="90"/>
      <c r="JZ900" s="90"/>
      <c r="KA900" s="90"/>
      <c r="KB900" s="90"/>
      <c r="KC900" s="90"/>
      <c r="KD900" s="90"/>
      <c r="KE900" s="90"/>
      <c r="KF900" s="90"/>
      <c r="KG900" s="90"/>
      <c r="KH900" s="90"/>
      <c r="KI900" s="90"/>
      <c r="KJ900" s="90"/>
      <c r="KK900" s="90"/>
      <c r="KL900" s="90"/>
      <c r="KM900" s="90"/>
      <c r="KN900" s="90"/>
      <c r="KO900" s="90"/>
      <c r="KP900" s="90"/>
      <c r="KQ900" s="90"/>
      <c r="KR900" s="90"/>
      <c r="KS900" s="90"/>
      <c r="KT900" s="90"/>
      <c r="KU900" s="90"/>
      <c r="KV900" s="90"/>
      <c r="KW900" s="90"/>
      <c r="KX900" s="90"/>
      <c r="KY900" s="90"/>
      <c r="KZ900" s="90"/>
      <c r="LA900" s="90"/>
      <c r="LB900" s="90"/>
      <c r="LC900" s="90"/>
      <c r="LD900" s="90"/>
      <c r="LE900" s="90"/>
      <c r="LF900" s="90"/>
      <c r="LG900" s="90"/>
      <c r="LH900" s="90"/>
      <c r="LI900" s="90"/>
      <c r="LJ900" s="90"/>
      <c r="LK900" s="90"/>
      <c r="LL900" s="90"/>
      <c r="LM900" s="90"/>
      <c r="LN900" s="90"/>
      <c r="LO900" s="90"/>
      <c r="LP900" s="90"/>
      <c r="LQ900" s="90"/>
      <c r="LR900" s="90"/>
      <c r="LS900" s="90"/>
      <c r="LT900" s="90"/>
      <c r="LU900" s="90"/>
      <c r="LV900" s="90"/>
      <c r="LW900" s="90"/>
      <c r="LX900" s="90"/>
      <c r="LY900" s="90"/>
      <c r="LZ900" s="90"/>
      <c r="MA900" s="90"/>
      <c r="MB900" s="90"/>
      <c r="MC900" s="90"/>
      <c r="MD900" s="90"/>
      <c r="ME900" s="90"/>
      <c r="MF900" s="90"/>
      <c r="MG900" s="90"/>
      <c r="MH900" s="90"/>
      <c r="MI900" s="90"/>
      <c r="MJ900" s="90"/>
      <c r="MK900" s="90"/>
      <c r="ML900" s="90"/>
      <c r="MM900" s="90"/>
      <c r="MN900" s="90"/>
      <c r="MO900" s="90"/>
      <c r="MP900" s="90"/>
      <c r="MQ900" s="90"/>
      <c r="MR900" s="90"/>
      <c r="MS900" s="90"/>
      <c r="MT900" s="90"/>
      <c r="MU900" s="90"/>
      <c r="MV900" s="90"/>
      <c r="MW900" s="90"/>
      <c r="MX900" s="90"/>
      <c r="MY900" s="90"/>
      <c r="MZ900" s="90"/>
      <c r="NA900" s="90"/>
      <c r="NB900" s="90"/>
      <c r="NC900" s="90"/>
      <c r="ND900" s="90"/>
      <c r="NE900" s="90"/>
      <c r="NF900" s="90"/>
      <c r="NG900" s="90"/>
      <c r="NH900" s="90"/>
      <c r="NI900" s="90"/>
      <c r="NJ900" s="90"/>
      <c r="NK900" s="90"/>
      <c r="NL900" s="90"/>
      <c r="NM900" s="90"/>
      <c r="NN900" s="90"/>
      <c r="NO900" s="90"/>
      <c r="NP900" s="90"/>
      <c r="NQ900" s="90"/>
      <c r="NR900" s="90"/>
      <c r="NS900" s="90"/>
      <c r="NT900" s="90"/>
      <c r="NU900" s="90"/>
      <c r="NV900" s="90"/>
      <c r="NW900" s="90"/>
      <c r="NX900" s="90"/>
      <c r="NY900" s="90"/>
      <c r="NZ900" s="90"/>
      <c r="OA900" s="90"/>
      <c r="OB900" s="90"/>
      <c r="OC900" s="90"/>
      <c r="OD900" s="90"/>
      <c r="OE900" s="90"/>
      <c r="OF900" s="90"/>
      <c r="OG900" s="90"/>
      <c r="OH900" s="90"/>
      <c r="OI900" s="90"/>
      <c r="OJ900" s="90"/>
      <c r="OK900" s="90"/>
      <c r="OL900" s="90"/>
      <c r="OM900" s="90"/>
      <c r="ON900" s="90"/>
      <c r="OO900" s="90"/>
      <c r="OP900" s="90"/>
      <c r="OQ900" s="90"/>
      <c r="OR900" s="90"/>
      <c r="OS900" s="90"/>
      <c r="OT900" s="90"/>
      <c r="OU900" s="90"/>
      <c r="OV900" s="90"/>
      <c r="OW900" s="90"/>
      <c r="OX900" s="90"/>
      <c r="OY900" s="90"/>
      <c r="OZ900" s="90"/>
      <c r="PA900" s="90"/>
      <c r="PB900" s="90"/>
      <c r="PC900" s="90"/>
      <c r="PD900" s="90"/>
      <c r="PE900" s="90"/>
      <c r="PF900" s="90"/>
      <c r="PG900" s="90"/>
      <c r="PH900" s="90"/>
      <c r="PI900" s="90"/>
      <c r="PJ900" s="90"/>
      <c r="PK900" s="90"/>
      <c r="PL900" s="90"/>
      <c r="PM900" s="90"/>
      <c r="PN900" s="90"/>
      <c r="PO900" s="90"/>
      <c r="PP900" s="90"/>
      <c r="PQ900" s="90"/>
      <c r="PR900" s="90"/>
      <c r="PS900" s="90"/>
      <c r="PT900" s="90"/>
      <c r="PU900" s="90"/>
      <c r="PV900" s="90"/>
      <c r="PW900" s="90"/>
      <c r="PX900" s="90"/>
      <c r="PY900" s="90"/>
      <c r="PZ900" s="90"/>
      <c r="QA900" s="90"/>
      <c r="QB900" s="90"/>
      <c r="QC900" s="90"/>
      <c r="QD900" s="90"/>
      <c r="QE900" s="90"/>
      <c r="QF900" s="90"/>
      <c r="QG900" s="90"/>
      <c r="QH900" s="90"/>
      <c r="QI900" s="90"/>
      <c r="QJ900" s="90"/>
      <c r="QK900" s="90"/>
      <c r="QL900" s="90"/>
      <c r="QM900" s="90"/>
      <c r="QN900" s="90"/>
      <c r="QO900" s="90"/>
      <c r="QP900" s="90"/>
      <c r="QQ900" s="90"/>
      <c r="QR900" s="90"/>
      <c r="QS900" s="90"/>
      <c r="QT900" s="90"/>
      <c r="QU900" s="90"/>
      <c r="QV900" s="90"/>
      <c r="QW900" s="90"/>
      <c r="QX900" s="90"/>
      <c r="QY900" s="90"/>
      <c r="QZ900" s="90"/>
      <c r="RA900" s="90"/>
      <c r="RB900" s="90"/>
      <c r="RC900" s="90"/>
      <c r="RD900" s="90"/>
      <c r="RE900" s="90"/>
      <c r="RF900" s="90"/>
      <c r="RG900" s="90"/>
      <c r="RH900" s="90"/>
      <c r="RI900" s="90"/>
      <c r="RJ900" s="90"/>
      <c r="RK900" s="90"/>
      <c r="RL900" s="90"/>
      <c r="RM900" s="90"/>
      <c r="RN900" s="90"/>
      <c r="RO900" s="90"/>
      <c r="RP900" s="90"/>
      <c r="RQ900" s="90"/>
      <c r="RR900" s="90"/>
      <c r="RS900" s="90"/>
      <c r="RT900" s="90"/>
      <c r="RU900" s="90"/>
      <c r="RV900" s="90"/>
      <c r="RW900" s="90"/>
      <c r="RX900" s="90"/>
      <c r="RY900" s="90"/>
      <c r="RZ900" s="90"/>
      <c r="SA900" s="90"/>
      <c r="SB900" s="90"/>
      <c r="SC900" s="90"/>
      <c r="SD900" s="90"/>
      <c r="SE900" s="90"/>
      <c r="SF900" s="90"/>
      <c r="SG900" s="90"/>
      <c r="SH900" s="90"/>
      <c r="SI900" s="90"/>
      <c r="SJ900" s="90"/>
      <c r="SK900" s="90"/>
      <c r="SL900" s="90"/>
      <c r="SM900" s="90"/>
      <c r="SN900" s="90"/>
      <c r="SO900" s="90"/>
      <c r="SP900" s="90"/>
      <c r="SQ900" s="90"/>
      <c r="SR900" s="90"/>
      <c r="SS900" s="90"/>
      <c r="ST900" s="90"/>
      <c r="SU900" s="90"/>
      <c r="SV900" s="90"/>
      <c r="SW900" s="90"/>
      <c r="SX900" s="90"/>
      <c r="SY900" s="90"/>
      <c r="SZ900" s="90"/>
      <c r="TA900" s="90"/>
      <c r="TB900" s="90"/>
      <c r="TC900" s="90"/>
      <c r="TD900" s="90"/>
      <c r="TE900" s="90"/>
      <c r="TF900" s="90"/>
      <c r="TG900" s="90"/>
      <c r="TH900" s="90"/>
      <c r="TI900" s="90"/>
      <c r="TJ900" s="90"/>
      <c r="TK900" s="90"/>
      <c r="TL900" s="90"/>
      <c r="TM900" s="90"/>
      <c r="TN900" s="90"/>
      <c r="TO900" s="90"/>
      <c r="TP900" s="90"/>
      <c r="TQ900" s="90"/>
      <c r="TR900" s="90"/>
      <c r="TS900" s="90"/>
      <c r="TT900" s="90"/>
      <c r="TU900" s="90"/>
      <c r="TV900" s="90"/>
      <c r="TW900" s="90"/>
      <c r="TX900" s="90"/>
      <c r="TY900" s="90"/>
      <c r="TZ900" s="90"/>
      <c r="UA900" s="90"/>
      <c r="UB900" s="90"/>
      <c r="UC900" s="90"/>
      <c r="UD900" s="90"/>
      <c r="UE900" s="90"/>
      <c r="UF900" s="90"/>
      <c r="UG900" s="90"/>
      <c r="UH900" s="90"/>
      <c r="UI900" s="90"/>
      <c r="UJ900" s="90"/>
      <c r="UK900" s="90"/>
      <c r="UL900" s="90"/>
      <c r="UM900" s="90"/>
      <c r="UN900" s="90"/>
      <c r="UO900" s="90"/>
      <c r="UP900" s="90"/>
      <c r="UQ900" s="90"/>
      <c r="UR900" s="90"/>
      <c r="US900" s="90"/>
      <c r="UT900" s="90"/>
      <c r="UU900" s="90"/>
      <c r="UV900" s="90"/>
      <c r="UW900" s="90"/>
      <c r="UX900" s="90"/>
      <c r="UY900" s="90"/>
      <c r="UZ900" s="90"/>
      <c r="VA900" s="90"/>
      <c r="VB900" s="90"/>
      <c r="VC900" s="90"/>
      <c r="VD900" s="90"/>
      <c r="VE900" s="90"/>
      <c r="VF900" s="90"/>
      <c r="VG900" s="90"/>
      <c r="VH900" s="90"/>
      <c r="VI900" s="90"/>
      <c r="VJ900" s="90"/>
      <c r="VK900" s="90"/>
      <c r="VL900" s="90"/>
      <c r="VM900" s="90"/>
      <c r="VN900" s="90"/>
      <c r="VO900" s="90"/>
      <c r="VP900" s="90"/>
      <c r="VQ900" s="90"/>
      <c r="VR900" s="90"/>
      <c r="VS900" s="90"/>
      <c r="VT900" s="90"/>
      <c r="VU900" s="90"/>
      <c r="VV900" s="90"/>
      <c r="VW900" s="90"/>
      <c r="VX900" s="90"/>
      <c r="VY900" s="90"/>
      <c r="VZ900" s="90"/>
      <c r="WA900" s="90"/>
      <c r="WB900" s="90"/>
      <c r="WC900" s="90"/>
      <c r="WD900" s="90"/>
      <c r="WE900" s="90"/>
      <c r="WF900" s="90"/>
      <c r="WG900" s="90"/>
      <c r="WH900" s="90"/>
      <c r="WI900" s="90"/>
      <c r="WJ900" s="90"/>
      <c r="WK900" s="90"/>
      <c r="WL900" s="90"/>
      <c r="WM900" s="90"/>
      <c r="WN900" s="90"/>
      <c r="WO900" s="90"/>
      <c r="WP900" s="90"/>
      <c r="WQ900" s="90"/>
      <c r="WR900" s="90"/>
      <c r="WS900" s="90"/>
      <c r="WT900" s="90"/>
      <c r="WU900" s="90"/>
      <c r="WV900" s="90"/>
      <c r="WW900" s="90"/>
      <c r="WX900" s="90"/>
      <c r="WY900" s="90"/>
      <c r="WZ900" s="90"/>
      <c r="XA900" s="90"/>
      <c r="XB900" s="90"/>
      <c r="XC900" s="90"/>
      <c r="XD900" s="90"/>
      <c r="XE900" s="90"/>
      <c r="XF900" s="90"/>
      <c r="XG900" s="90"/>
      <c r="XH900" s="90"/>
      <c r="XI900" s="90"/>
      <c r="XJ900" s="90"/>
      <c r="XK900" s="90"/>
      <c r="XL900" s="90"/>
      <c r="XM900" s="90"/>
      <c r="XN900" s="90"/>
      <c r="XO900" s="90"/>
      <c r="XP900" s="90"/>
      <c r="XQ900" s="90"/>
      <c r="XR900" s="90"/>
      <c r="XS900" s="90"/>
      <c r="XT900" s="90"/>
      <c r="XU900" s="90"/>
      <c r="XV900" s="90"/>
      <c r="XW900" s="90"/>
      <c r="XX900" s="90"/>
      <c r="XY900" s="90"/>
      <c r="XZ900" s="90"/>
      <c r="YA900" s="90"/>
      <c r="YB900" s="90"/>
      <c r="YC900" s="90"/>
      <c r="YD900" s="90"/>
      <c r="YE900" s="90"/>
      <c r="YF900" s="90"/>
      <c r="YG900" s="90"/>
      <c r="YH900" s="90"/>
      <c r="YI900" s="90"/>
      <c r="YJ900" s="90"/>
      <c r="YK900" s="90"/>
      <c r="YL900" s="90"/>
      <c r="YM900" s="90"/>
      <c r="YN900" s="90"/>
      <c r="YO900" s="90"/>
      <c r="YP900" s="90"/>
      <c r="YQ900" s="90"/>
      <c r="YR900" s="90"/>
      <c r="YS900" s="90"/>
      <c r="YT900" s="90"/>
      <c r="YU900" s="90"/>
      <c r="YV900" s="90"/>
      <c r="YW900" s="90"/>
      <c r="YX900" s="90"/>
      <c r="YY900" s="90"/>
      <c r="YZ900" s="90"/>
      <c r="ZA900" s="90"/>
      <c r="ZB900" s="90"/>
      <c r="ZC900" s="90"/>
      <c r="ZD900" s="90"/>
      <c r="ZE900" s="90"/>
      <c r="ZF900" s="90"/>
      <c r="ZG900" s="90"/>
      <c r="ZH900" s="90"/>
      <c r="ZI900" s="90"/>
      <c r="ZJ900" s="90"/>
      <c r="ZK900" s="90"/>
      <c r="ZL900" s="90"/>
      <c r="ZM900" s="90"/>
      <c r="ZN900" s="90"/>
      <c r="ZO900" s="90"/>
      <c r="ZP900" s="90"/>
      <c r="ZQ900" s="90"/>
      <c r="ZR900" s="90"/>
      <c r="ZS900" s="90"/>
      <c r="ZT900" s="90"/>
      <c r="ZU900" s="90"/>
      <c r="ZV900" s="90"/>
      <c r="ZW900" s="90"/>
      <c r="ZX900" s="90"/>
      <c r="ZY900" s="90"/>
      <c r="ZZ900" s="90"/>
      <c r="AAA900" s="90"/>
      <c r="AAB900" s="90"/>
      <c r="AAC900" s="90"/>
      <c r="AAD900" s="90"/>
      <c r="AAE900" s="90"/>
      <c r="AAF900" s="90"/>
      <c r="AAG900" s="90"/>
      <c r="AAH900" s="90"/>
      <c r="AAI900" s="90"/>
      <c r="AAJ900" s="90"/>
      <c r="AAK900" s="90"/>
      <c r="AAL900" s="90"/>
      <c r="AAM900" s="90"/>
      <c r="AAN900" s="90"/>
      <c r="AAO900" s="90"/>
      <c r="AAP900" s="90"/>
      <c r="AAQ900" s="90"/>
      <c r="AAR900" s="90"/>
      <c r="AAS900" s="90"/>
      <c r="AAT900" s="90"/>
      <c r="AAU900" s="90"/>
      <c r="AAV900" s="90"/>
      <c r="AAW900" s="90"/>
      <c r="AAX900" s="90"/>
      <c r="AAY900" s="90"/>
      <c r="AAZ900" s="90"/>
      <c r="ABA900" s="90"/>
      <c r="ABB900" s="90"/>
      <c r="ABC900" s="90"/>
      <c r="ABD900" s="90"/>
      <c r="ABE900" s="90"/>
      <c r="ABF900" s="90"/>
      <c r="ABG900" s="90"/>
      <c r="ABH900" s="90"/>
      <c r="ABI900" s="90"/>
      <c r="ABJ900" s="90"/>
      <c r="ABK900" s="90"/>
      <c r="ABL900" s="90"/>
      <c r="ABM900" s="90"/>
      <c r="ABN900" s="90"/>
      <c r="ABO900" s="90"/>
      <c r="ABP900" s="90"/>
      <c r="ABQ900" s="90"/>
      <c r="ABR900" s="90"/>
      <c r="ABS900" s="90"/>
      <c r="ABT900" s="90"/>
      <c r="ABU900" s="90"/>
      <c r="ABV900" s="90"/>
      <c r="ABW900" s="90"/>
      <c r="ABX900" s="90"/>
      <c r="ABY900" s="90"/>
      <c r="ABZ900" s="90"/>
      <c r="ACA900" s="90"/>
      <c r="ACB900" s="90"/>
      <c r="ACC900" s="90"/>
      <c r="ACD900" s="90"/>
      <c r="ACE900" s="90"/>
      <c r="ACF900" s="90"/>
      <c r="ACG900" s="90"/>
      <c r="ACH900" s="90"/>
      <c r="ACI900" s="90"/>
      <c r="ACJ900" s="90"/>
      <c r="ACK900" s="90"/>
      <c r="ACL900" s="90"/>
      <c r="ACM900" s="90"/>
      <c r="ACN900" s="90"/>
      <c r="ACO900" s="90"/>
      <c r="ACP900" s="90"/>
      <c r="ACQ900" s="90"/>
      <c r="ACR900" s="90"/>
      <c r="ACS900" s="90"/>
      <c r="ACT900" s="90"/>
      <c r="ACU900" s="90"/>
      <c r="ACV900" s="90"/>
      <c r="ACW900" s="90"/>
      <c r="ACX900" s="90"/>
      <c r="ACY900" s="90"/>
      <c r="ACZ900" s="90"/>
      <c r="ADA900" s="90"/>
      <c r="ADB900" s="90"/>
      <c r="ADC900" s="90"/>
      <c r="ADD900" s="90"/>
      <c r="ADE900" s="90"/>
      <c r="ADF900" s="90"/>
      <c r="ADG900" s="90"/>
      <c r="ADH900" s="90"/>
      <c r="ADI900" s="90"/>
      <c r="ADJ900" s="90"/>
      <c r="ADK900" s="90"/>
      <c r="ADL900" s="90"/>
      <c r="ADM900" s="90"/>
      <c r="ADN900" s="90"/>
      <c r="ADO900" s="90"/>
      <c r="ADP900" s="90"/>
      <c r="ADQ900" s="90"/>
      <c r="ADR900" s="90"/>
      <c r="ADS900" s="90"/>
      <c r="ADT900" s="90"/>
      <c r="ADU900" s="90"/>
      <c r="ADV900" s="90"/>
      <c r="ADW900" s="90"/>
      <c r="ADX900" s="90"/>
      <c r="ADY900" s="90"/>
      <c r="ADZ900" s="90"/>
      <c r="AEA900" s="90"/>
      <c r="AEB900" s="90"/>
      <c r="AEC900" s="90"/>
      <c r="AED900" s="90"/>
      <c r="AEE900" s="90"/>
      <c r="AEF900" s="90"/>
      <c r="AEG900" s="90"/>
      <c r="AEH900" s="90"/>
      <c r="AEI900" s="90"/>
      <c r="AEJ900" s="90"/>
      <c r="AEK900" s="90"/>
      <c r="AEL900" s="90"/>
      <c r="AEM900" s="90"/>
      <c r="AEN900" s="90"/>
      <c r="AEO900" s="90"/>
      <c r="AEP900" s="90"/>
      <c r="AEQ900" s="90"/>
      <c r="AER900" s="90"/>
      <c r="AES900" s="90"/>
      <c r="AET900" s="90"/>
      <c r="AEU900" s="90"/>
      <c r="AEV900" s="90"/>
      <c r="AEW900" s="90"/>
      <c r="AEX900" s="90"/>
      <c r="AEY900" s="90"/>
      <c r="AEZ900" s="90"/>
      <c r="AFA900" s="90"/>
      <c r="AFB900" s="90"/>
      <c r="AFC900" s="90"/>
      <c r="AFD900" s="90"/>
      <c r="AFE900" s="90"/>
      <c r="AFF900" s="90"/>
      <c r="AFG900" s="90"/>
      <c r="AFH900" s="90"/>
      <c r="AFI900" s="90"/>
      <c r="AFJ900" s="90"/>
      <c r="AFK900" s="90"/>
      <c r="AFL900" s="90"/>
      <c r="AFM900" s="90"/>
      <c r="AFN900" s="90"/>
      <c r="AFO900" s="90"/>
      <c r="AFP900" s="90"/>
      <c r="AFQ900" s="90"/>
      <c r="AFR900" s="90"/>
      <c r="AFS900" s="90"/>
      <c r="AFT900" s="90"/>
      <c r="AFU900" s="90"/>
      <c r="AFV900" s="90"/>
      <c r="AFW900" s="90"/>
      <c r="AFX900" s="90"/>
      <c r="AFY900" s="90"/>
      <c r="AFZ900" s="90"/>
      <c r="AGA900" s="90"/>
      <c r="AGB900" s="90"/>
      <c r="AGC900" s="90"/>
      <c r="AGD900" s="90"/>
      <c r="AGE900" s="90"/>
      <c r="AGF900" s="90"/>
      <c r="AGG900" s="90"/>
      <c r="AGH900" s="90"/>
      <c r="AGI900" s="90"/>
      <c r="AGJ900" s="90"/>
      <c r="AGK900" s="90"/>
      <c r="AGL900" s="90"/>
      <c r="AGM900" s="90"/>
      <c r="AGN900" s="90"/>
      <c r="AGO900" s="90"/>
      <c r="AGP900" s="90"/>
      <c r="AGQ900" s="90"/>
      <c r="AGR900" s="90"/>
      <c r="AGS900" s="90"/>
      <c r="AGT900" s="90"/>
      <c r="AGU900" s="90"/>
      <c r="AGV900" s="90"/>
      <c r="AGW900" s="90"/>
      <c r="AGX900" s="90"/>
      <c r="AGY900" s="90"/>
      <c r="AGZ900" s="90"/>
      <c r="AHA900" s="90"/>
      <c r="AHB900" s="90"/>
      <c r="AHC900" s="90"/>
      <c r="AHD900" s="90"/>
      <c r="AHE900" s="90"/>
      <c r="AHF900" s="90"/>
      <c r="AHG900" s="90"/>
      <c r="AHH900" s="90"/>
      <c r="AHI900" s="90"/>
      <c r="AHJ900" s="90"/>
      <c r="AHK900" s="90"/>
      <c r="AHL900" s="90"/>
      <c r="AHM900" s="90"/>
      <c r="AHN900" s="90"/>
      <c r="AHO900" s="90"/>
      <c r="AHP900" s="90"/>
      <c r="AHQ900" s="90"/>
      <c r="AHR900" s="90"/>
      <c r="AHS900" s="90"/>
      <c r="AHT900" s="90"/>
      <c r="AHU900" s="90"/>
      <c r="AHV900" s="90"/>
      <c r="AHW900" s="90"/>
      <c r="AHX900" s="90"/>
      <c r="AHY900" s="90"/>
      <c r="AHZ900" s="90"/>
      <c r="AIA900" s="90"/>
      <c r="AIB900" s="90"/>
      <c r="AIC900" s="90"/>
      <c r="AID900" s="90"/>
      <c r="AIE900" s="90"/>
      <c r="AIF900" s="90"/>
      <c r="AIG900" s="90"/>
      <c r="AIH900" s="90"/>
      <c r="AII900" s="90"/>
      <c r="AIJ900" s="90"/>
      <c r="AIK900" s="90"/>
      <c r="AIL900" s="90"/>
      <c r="AIM900" s="90"/>
      <c r="AIN900" s="90"/>
      <c r="AIO900" s="90"/>
      <c r="AIP900" s="90"/>
      <c r="AIQ900" s="90"/>
      <c r="AIR900" s="90"/>
      <c r="AIS900" s="90"/>
      <c r="AIT900" s="90"/>
      <c r="AIU900" s="90"/>
      <c r="AIV900" s="90"/>
      <c r="AIW900" s="90"/>
      <c r="AIX900" s="90"/>
      <c r="AIY900" s="90"/>
      <c r="AIZ900" s="90"/>
      <c r="AJA900" s="90"/>
      <c r="AJB900" s="90"/>
      <c r="AJC900" s="90"/>
      <c r="AJD900" s="90"/>
      <c r="AJE900" s="90"/>
      <c r="AJF900" s="90"/>
      <c r="AJG900" s="90"/>
      <c r="AJH900" s="90"/>
      <c r="AJI900" s="90"/>
      <c r="AJJ900" s="90"/>
      <c r="AJK900" s="90"/>
      <c r="AJL900" s="90"/>
      <c r="AJM900" s="90"/>
      <c r="AJN900" s="90"/>
      <c r="AJO900" s="90"/>
      <c r="AJP900" s="90"/>
      <c r="AJQ900" s="90"/>
      <c r="AJR900" s="90"/>
      <c r="AJS900" s="90"/>
      <c r="AJT900" s="90"/>
      <c r="AJU900" s="90"/>
      <c r="AJV900" s="90"/>
      <c r="AJW900" s="90"/>
      <c r="AJX900" s="90"/>
      <c r="AJY900" s="90"/>
      <c r="AJZ900" s="90"/>
      <c r="AKA900" s="90"/>
      <c r="AKB900" s="90"/>
      <c r="AKC900" s="90"/>
      <c r="AKD900" s="90"/>
      <c r="AKE900" s="90"/>
      <c r="AKF900" s="90"/>
      <c r="AKG900" s="90"/>
      <c r="AKH900" s="90"/>
      <c r="AKI900" s="90"/>
      <c r="AKJ900" s="90"/>
      <c r="AKK900" s="90"/>
      <c r="AKL900" s="90"/>
      <c r="AKM900" s="90"/>
      <c r="AKN900" s="90"/>
      <c r="AKO900" s="90"/>
      <c r="AKP900" s="90"/>
      <c r="AKQ900" s="90"/>
      <c r="AKR900" s="90"/>
      <c r="AKS900" s="90"/>
      <c r="AKT900" s="90"/>
      <c r="AKU900" s="90"/>
      <c r="AKV900" s="90"/>
      <c r="AKW900" s="90"/>
      <c r="AKX900" s="90"/>
      <c r="AKY900" s="90"/>
      <c r="AKZ900" s="90"/>
      <c r="ALA900" s="90"/>
      <c r="ALB900" s="90"/>
      <c r="ALC900" s="90"/>
      <c r="ALD900" s="90"/>
      <c r="ALE900" s="90"/>
      <c r="ALF900" s="90"/>
      <c r="ALG900" s="90"/>
      <c r="ALH900" s="90"/>
      <c r="ALI900" s="90"/>
      <c r="ALJ900" s="90"/>
      <c r="ALK900" s="90"/>
      <c r="ALL900" s="90"/>
      <c r="ALM900" s="90"/>
      <c r="ALN900" s="90"/>
      <c r="ALO900" s="90"/>
      <c r="ALP900" s="90"/>
      <c r="ALQ900" s="90"/>
      <c r="ALR900" s="90"/>
      <c r="ALS900" s="90"/>
      <c r="ALT900" s="90"/>
      <c r="ALU900" s="90"/>
      <c r="ALV900" s="90"/>
      <c r="ALW900" s="90"/>
      <c r="ALX900" s="90"/>
      <c r="ALY900" s="90"/>
      <c r="ALZ900" s="90"/>
      <c r="AMA900" s="90"/>
      <c r="AMB900" s="90"/>
      <c r="AMC900" s="90"/>
      <c r="AMD900" s="90"/>
      <c r="AME900" s="90"/>
      <c r="AMF900" s="90"/>
      <c r="AMG900" s="90"/>
      <c r="AMH900" s="90"/>
    </row>
    <row r="901" spans="1:1022" ht="74.099999999999994" customHeight="1">
      <c r="A901" s="536"/>
      <c r="B901" s="530"/>
      <c r="C901" s="367"/>
      <c r="D901" s="530"/>
      <c r="E901" s="530"/>
      <c r="F901" s="427"/>
      <c r="G901" s="530"/>
      <c r="H901" s="545"/>
      <c r="I901" s="538"/>
      <c r="J901" s="216" t="s">
        <v>735</v>
      </c>
      <c r="K901" s="213"/>
      <c r="L901" s="538"/>
      <c r="M901" s="538"/>
      <c r="N901" s="540"/>
      <c r="O901" s="369"/>
      <c r="P901" s="391"/>
      <c r="Q901" s="385"/>
      <c r="R901" s="393"/>
      <c r="S901" s="394"/>
      <c r="T901" s="385"/>
      <c r="U901" s="386"/>
      <c r="V901" s="216" t="s">
        <v>112</v>
      </c>
      <c r="W901" s="116"/>
      <c r="X901" s="117"/>
      <c r="Y901" s="117"/>
      <c r="Z901" s="116"/>
      <c r="AA901" s="143" t="str">
        <f t="shared" si="1200"/>
        <v/>
      </c>
      <c r="AB901" s="121"/>
      <c r="AC901" s="121"/>
      <c r="AD901" s="122" t="str">
        <f t="shared" si="1198"/>
        <v/>
      </c>
      <c r="AE901" s="121"/>
      <c r="AF901" s="121"/>
      <c r="AG901" s="121"/>
      <c r="AH901" s="123" t="str">
        <f>IFERROR(IF(AND(AA900="Probabilidad",AA901="Probabilidad"),(AI900-(+AI900*AD901)),IF(AND(AA901="Probabilidad",AA900="Impacto"),(AI900-(+AI900*AD901)),IF(AA901="Impacto",AI900,""))),"")</f>
        <v/>
      </c>
      <c r="AI901" s="122" t="str">
        <f t="shared" si="1199"/>
        <v/>
      </c>
      <c r="AJ901" s="387"/>
      <c r="AK901" s="542"/>
      <c r="AL901" s="214" t="str">
        <f t="shared" si="1170"/>
        <v/>
      </c>
      <c r="AM901" s="543"/>
      <c r="AN901" s="542"/>
      <c r="AO901" s="541"/>
      <c r="AP901" s="367"/>
      <c r="AQ901" s="217" t="s">
        <v>118</v>
      </c>
      <c r="AR901" s="119"/>
      <c r="AS901" s="135"/>
      <c r="AT901" s="218"/>
      <c r="AU901" s="219"/>
      <c r="AV901" s="459"/>
      <c r="AW901" s="216" t="s">
        <v>112</v>
      </c>
      <c r="AX901" s="220"/>
      <c r="AY901" s="221"/>
      <c r="AZ901" s="222"/>
      <c r="BA901" s="217" t="s">
        <v>118</v>
      </c>
      <c r="BB901" s="128"/>
      <c r="BC901" s="128"/>
      <c r="BD901" s="128"/>
      <c r="BE901" s="373"/>
      <c r="BF901" s="374"/>
      <c r="BG901" s="374"/>
      <c r="BH901" s="131"/>
    </row>
    <row r="902" spans="1:1022" ht="45" customHeight="1">
      <c r="A902" s="536"/>
      <c r="B902" s="530"/>
      <c r="C902" s="367"/>
      <c r="D902" s="530"/>
      <c r="E902" s="530"/>
      <c r="F902" s="427"/>
      <c r="G902" s="530"/>
      <c r="H902" s="545"/>
      <c r="I902" s="538"/>
      <c r="J902" s="216" t="s">
        <v>741</v>
      </c>
      <c r="K902" s="213"/>
      <c r="L902" s="538"/>
      <c r="M902" s="538"/>
      <c r="N902" s="540"/>
      <c r="O902" s="369"/>
      <c r="P902" s="391"/>
      <c r="Q902" s="385"/>
      <c r="R902" s="393"/>
      <c r="S902" s="394"/>
      <c r="T902" s="385"/>
      <c r="U902" s="386"/>
      <c r="V902" s="216" t="s">
        <v>124</v>
      </c>
      <c r="W902" s="116"/>
      <c r="X902" s="117"/>
      <c r="Y902" s="117"/>
      <c r="Z902" s="116"/>
      <c r="AA902" s="143" t="str">
        <f t="shared" si="1200"/>
        <v/>
      </c>
      <c r="AB902" s="121"/>
      <c r="AC902" s="121"/>
      <c r="AD902" s="122" t="str">
        <f t="shared" si="1198"/>
        <v/>
      </c>
      <c r="AE902" s="121"/>
      <c r="AF902" s="121"/>
      <c r="AG902" s="121"/>
      <c r="AH902" s="123" t="str">
        <f t="shared" ref="AH902:AH906" si="1227">IFERROR(IF(AND(AA901="Probabilidad",AA902="Probabilidad"),(AI901-(+AI901*AD902)),IF(AND(AA902="Probabilidad",AA901="Impacto"),(AI901-(+AI901*AD902)),IF(AA902="Impacto",AI901,""))),"")</f>
        <v/>
      </c>
      <c r="AI902" s="122" t="str">
        <f t="shared" si="1199"/>
        <v/>
      </c>
      <c r="AJ902" s="387"/>
      <c r="AK902" s="542"/>
      <c r="AL902" s="214" t="str">
        <f t="shared" si="1170"/>
        <v/>
      </c>
      <c r="AM902" s="543"/>
      <c r="AN902" s="542"/>
      <c r="AO902" s="541"/>
      <c r="AP902" s="367"/>
      <c r="AQ902" s="217" t="s">
        <v>128</v>
      </c>
      <c r="AR902" s="119"/>
      <c r="AS902" s="135"/>
      <c r="AT902" s="218"/>
      <c r="AU902" s="219"/>
      <c r="AV902" s="459"/>
      <c r="AW902" s="216" t="s">
        <v>124</v>
      </c>
      <c r="AX902" s="220"/>
      <c r="AY902" s="221"/>
      <c r="AZ902" s="222"/>
      <c r="BA902" s="217" t="s">
        <v>128</v>
      </c>
      <c r="BB902" s="128"/>
      <c r="BC902" s="128"/>
      <c r="BD902" s="128"/>
      <c r="BE902" s="373"/>
      <c r="BF902" s="374"/>
      <c r="BG902" s="374"/>
      <c r="BH902" s="131"/>
    </row>
    <row r="903" spans="1:1022" ht="30" customHeight="1">
      <c r="A903" s="536"/>
      <c r="B903" s="530"/>
      <c r="C903" s="367"/>
      <c r="D903" s="530"/>
      <c r="E903" s="530"/>
      <c r="F903" s="427"/>
      <c r="G903" s="530"/>
      <c r="H903" s="545"/>
      <c r="I903" s="538"/>
      <c r="J903" s="216" t="s">
        <v>749</v>
      </c>
      <c r="K903" s="213"/>
      <c r="L903" s="538"/>
      <c r="M903" s="538"/>
      <c r="N903" s="540"/>
      <c r="O903" s="369"/>
      <c r="P903" s="391"/>
      <c r="Q903" s="385"/>
      <c r="R903" s="393"/>
      <c r="S903" s="394"/>
      <c r="T903" s="385"/>
      <c r="U903" s="386"/>
      <c r="V903" s="216" t="s">
        <v>131</v>
      </c>
      <c r="W903" s="116"/>
      <c r="X903" s="117"/>
      <c r="Y903" s="117"/>
      <c r="Z903" s="116"/>
      <c r="AA903" s="143" t="str">
        <f t="shared" si="1200"/>
        <v/>
      </c>
      <c r="AB903" s="121"/>
      <c r="AC903" s="121"/>
      <c r="AD903" s="122" t="str">
        <f t="shared" si="1198"/>
        <v/>
      </c>
      <c r="AE903" s="121"/>
      <c r="AF903" s="121"/>
      <c r="AG903" s="121"/>
      <c r="AH903" s="123" t="str">
        <f t="shared" si="1227"/>
        <v/>
      </c>
      <c r="AI903" s="122" t="str">
        <f t="shared" si="1199"/>
        <v/>
      </c>
      <c r="AJ903" s="387"/>
      <c r="AK903" s="542"/>
      <c r="AL903" s="214" t="str">
        <f t="shared" si="1170"/>
        <v/>
      </c>
      <c r="AM903" s="543"/>
      <c r="AN903" s="542"/>
      <c r="AO903" s="541"/>
      <c r="AP903" s="367"/>
      <c r="AQ903" s="217" t="s">
        <v>136</v>
      </c>
      <c r="AR903" s="119"/>
      <c r="AS903" s="135"/>
      <c r="AT903" s="218"/>
      <c r="AU903" s="219"/>
      <c r="AV903" s="459"/>
      <c r="AW903" s="216" t="s">
        <v>131</v>
      </c>
      <c r="AX903" s="220"/>
      <c r="AY903" s="221"/>
      <c r="AZ903" s="222"/>
      <c r="BA903" s="217" t="s">
        <v>136</v>
      </c>
      <c r="BB903" s="128"/>
      <c r="BC903" s="128"/>
      <c r="BD903" s="128"/>
      <c r="BE903" s="373"/>
      <c r="BF903" s="374"/>
      <c r="BG903" s="374"/>
      <c r="BH903" s="131"/>
    </row>
    <row r="904" spans="1:1022" ht="18.95" customHeight="1">
      <c r="A904" s="536"/>
      <c r="B904" s="530"/>
      <c r="C904" s="367"/>
      <c r="D904" s="530"/>
      <c r="E904" s="530"/>
      <c r="F904" s="427"/>
      <c r="G904" s="530"/>
      <c r="H904" s="545"/>
      <c r="I904" s="538"/>
      <c r="J904" s="216" t="s">
        <v>756</v>
      </c>
      <c r="K904" s="213"/>
      <c r="L904" s="538"/>
      <c r="M904" s="538"/>
      <c r="N904" s="540"/>
      <c r="O904" s="369"/>
      <c r="P904" s="391"/>
      <c r="Q904" s="385"/>
      <c r="R904" s="393"/>
      <c r="S904" s="394"/>
      <c r="T904" s="385"/>
      <c r="U904" s="386"/>
      <c r="V904" s="216" t="s">
        <v>139</v>
      </c>
      <c r="W904" s="116"/>
      <c r="X904" s="117"/>
      <c r="Y904" s="117"/>
      <c r="Z904" s="116"/>
      <c r="AA904" s="143" t="str">
        <f t="shared" si="1200"/>
        <v/>
      </c>
      <c r="AB904" s="121"/>
      <c r="AC904" s="121"/>
      <c r="AD904" s="122" t="str">
        <f t="shared" si="1198"/>
        <v/>
      </c>
      <c r="AE904" s="121"/>
      <c r="AF904" s="121"/>
      <c r="AG904" s="121"/>
      <c r="AH904" s="123" t="str">
        <f t="shared" si="1227"/>
        <v/>
      </c>
      <c r="AI904" s="122" t="str">
        <f t="shared" si="1199"/>
        <v/>
      </c>
      <c r="AJ904" s="387"/>
      <c r="AK904" s="542"/>
      <c r="AL904" s="214" t="str">
        <f t="shared" si="1170"/>
        <v/>
      </c>
      <c r="AM904" s="543"/>
      <c r="AN904" s="542"/>
      <c r="AO904" s="541"/>
      <c r="AP904" s="367"/>
      <c r="AQ904" s="217" t="s">
        <v>145</v>
      </c>
      <c r="AR904" s="119"/>
      <c r="AS904" s="135"/>
      <c r="AT904" s="218"/>
      <c r="AU904" s="219"/>
      <c r="AV904" s="459"/>
      <c r="AW904" s="216" t="s">
        <v>139</v>
      </c>
      <c r="AX904" s="220"/>
      <c r="AY904" s="221"/>
      <c r="AZ904" s="222"/>
      <c r="BA904" s="217" t="s">
        <v>145</v>
      </c>
      <c r="BB904" s="128"/>
      <c r="BC904" s="128"/>
      <c r="BD904" s="128"/>
      <c r="BE904" s="373"/>
      <c r="BF904" s="374"/>
      <c r="BG904" s="374"/>
      <c r="BH904" s="131"/>
    </row>
    <row r="905" spans="1:1022" ht="18.95" customHeight="1">
      <c r="A905" s="536"/>
      <c r="B905" s="530"/>
      <c r="C905" s="367"/>
      <c r="D905" s="530"/>
      <c r="E905" s="530"/>
      <c r="F905" s="427"/>
      <c r="G905" s="530"/>
      <c r="H905" s="545"/>
      <c r="I905" s="538"/>
      <c r="J905" s="216" t="s">
        <v>757</v>
      </c>
      <c r="K905" s="213"/>
      <c r="L905" s="538"/>
      <c r="M905" s="538"/>
      <c r="N905" s="540"/>
      <c r="O905" s="369"/>
      <c r="P905" s="391"/>
      <c r="Q905" s="385"/>
      <c r="R905" s="393"/>
      <c r="S905" s="394"/>
      <c r="T905" s="385"/>
      <c r="U905" s="386"/>
      <c r="V905" s="216" t="s">
        <v>150</v>
      </c>
      <c r="W905" s="116"/>
      <c r="X905" s="117"/>
      <c r="Y905" s="117"/>
      <c r="Z905" s="116"/>
      <c r="AA905" s="143" t="str">
        <f t="shared" si="1200"/>
        <v/>
      </c>
      <c r="AB905" s="121"/>
      <c r="AC905" s="121"/>
      <c r="AD905" s="122" t="str">
        <f t="shared" si="1198"/>
        <v/>
      </c>
      <c r="AE905" s="121"/>
      <c r="AF905" s="121"/>
      <c r="AG905" s="121"/>
      <c r="AH905" s="123" t="str">
        <f t="shared" si="1227"/>
        <v/>
      </c>
      <c r="AI905" s="122" t="str">
        <f t="shared" si="1199"/>
        <v/>
      </c>
      <c r="AJ905" s="387"/>
      <c r="AK905" s="542"/>
      <c r="AL905" s="214" t="str">
        <f t="shared" si="1170"/>
        <v/>
      </c>
      <c r="AM905" s="543"/>
      <c r="AN905" s="542"/>
      <c r="AO905" s="541"/>
      <c r="AP905" s="367"/>
      <c r="AQ905" s="217" t="s">
        <v>155</v>
      </c>
      <c r="AR905" s="119"/>
      <c r="AS905" s="135"/>
      <c r="AT905" s="218"/>
      <c r="AU905" s="219"/>
      <c r="AV905" s="459"/>
      <c r="AW905" s="216" t="s">
        <v>150</v>
      </c>
      <c r="AX905" s="220"/>
      <c r="AY905" s="221"/>
      <c r="AZ905" s="222"/>
      <c r="BA905" s="217" t="s">
        <v>155</v>
      </c>
      <c r="BB905" s="128"/>
      <c r="BC905" s="128"/>
      <c r="BD905" s="128"/>
      <c r="BE905" s="373"/>
      <c r="BF905" s="374"/>
      <c r="BG905" s="374"/>
      <c r="BH905" s="131"/>
    </row>
    <row r="906" spans="1:1022" ht="23.1" customHeight="1">
      <c r="A906" s="536"/>
      <c r="B906" s="530"/>
      <c r="C906" s="367"/>
      <c r="D906" s="530"/>
      <c r="E906" s="530"/>
      <c r="F906" s="427"/>
      <c r="G906" s="530"/>
      <c r="H906" s="545"/>
      <c r="I906" s="538"/>
      <c r="J906" s="216" t="s">
        <v>758</v>
      </c>
      <c r="K906" s="213"/>
      <c r="L906" s="538"/>
      <c r="M906" s="538"/>
      <c r="N906" s="540"/>
      <c r="O906" s="369"/>
      <c r="P906" s="392"/>
      <c r="Q906" s="385"/>
      <c r="R906" s="393"/>
      <c r="S906" s="394"/>
      <c r="T906" s="385"/>
      <c r="U906" s="386"/>
      <c r="V906" s="216" t="s">
        <v>161</v>
      </c>
      <c r="W906" s="116"/>
      <c r="X906" s="117"/>
      <c r="Y906" s="117"/>
      <c r="Z906" s="116"/>
      <c r="AA906" s="143" t="str">
        <f t="shared" si="1200"/>
        <v/>
      </c>
      <c r="AB906" s="121"/>
      <c r="AC906" s="121"/>
      <c r="AD906" s="122" t="str">
        <f t="shared" si="1198"/>
        <v/>
      </c>
      <c r="AE906" s="121"/>
      <c r="AF906" s="121"/>
      <c r="AG906" s="121"/>
      <c r="AH906" s="123" t="str">
        <f t="shared" si="1227"/>
        <v/>
      </c>
      <c r="AI906" s="122" t="str">
        <f t="shared" si="1199"/>
        <v/>
      </c>
      <c r="AJ906" s="387"/>
      <c r="AK906" s="542"/>
      <c r="AL906" s="214" t="str">
        <f t="shared" si="1170"/>
        <v/>
      </c>
      <c r="AM906" s="543"/>
      <c r="AN906" s="542"/>
      <c r="AO906" s="541"/>
      <c r="AP906" s="367"/>
      <c r="AQ906" s="217" t="s">
        <v>162</v>
      </c>
      <c r="AR906" s="119"/>
      <c r="AS906" s="135"/>
      <c r="AT906" s="218"/>
      <c r="AU906" s="219"/>
      <c r="AV906" s="460"/>
      <c r="AW906" s="216" t="s">
        <v>161</v>
      </c>
      <c r="AX906" s="220"/>
      <c r="AY906" s="221"/>
      <c r="AZ906" s="222"/>
      <c r="BA906" s="217" t="s">
        <v>162</v>
      </c>
      <c r="BB906" s="128"/>
      <c r="BC906" s="128"/>
      <c r="BD906" s="128"/>
      <c r="BE906" s="373"/>
      <c r="BF906" s="374"/>
      <c r="BG906" s="374"/>
      <c r="BH906" s="131"/>
    </row>
    <row r="907" spans="1:1022" s="144" customFormat="1" ht="69.95" customHeight="1">
      <c r="A907" s="536"/>
      <c r="B907" s="530"/>
      <c r="C907" s="367"/>
      <c r="D907" s="530"/>
      <c r="E907" s="530"/>
      <c r="F907" s="427"/>
      <c r="G907" s="530"/>
      <c r="H907" s="545" t="str">
        <f>IF(B907="Seguridad_Información","Posibilidad de "&amp;C907&amp;"con "&amp;M907&amp;" "&amp;"por"&amp;" "&amp;I907&amp;" "&amp;"debido a"&amp;" "&amp;L907,"Posibilidad de"&amp;" "&amp;M907&amp;" "&amp;"por"&amp;" "&amp;I907&amp;" debido a"&amp;" "&amp;L907)</f>
        <v xml:space="preserve">Posibilidad de  por  debido a </v>
      </c>
      <c r="I907" s="538"/>
      <c r="J907" s="216" t="s">
        <v>717</v>
      </c>
      <c r="K907" s="213"/>
      <c r="L907" s="538"/>
      <c r="M907" s="538"/>
      <c r="N907" s="540"/>
      <c r="O907" s="369"/>
      <c r="P907" s="390" t="str">
        <f>IF(OR($O907=[3]Tabla_Probabilidad!$D$30,$O907=[3]Tabla_Probabilidad!$D$32,$O907=[3]Tabla_Probabilidad!$J$32),"Muy Baja",IF(OR($O907=[3]Tabla_Probabilidad!$E$30,$O907=[3]Tabla_Probabilidad!$E$32,$O907=[3]Tabla_Probabilidad!$K$32),"Baja",IF(OR($O907=[3]Tabla_Probabilidad!$F$30,$O907=[3]Tabla_Probabilidad!$F$32,$O907=[3]Tabla_Probabilidad!$L$32),"Media",IF(OR($O907=[3]Tabla_Probabilidad!$G$30,$O907=[3]Tabla_Probabilidad!$G$32,$O907=[3]Tabla_Probabilidad!$M$32),"Alta",IF(OR($O907=[3]Tabla_Probabilidad!$H$30,$O907=[3]Tabla_Probabilidad!$H$32,$O907=[3]Tabla_Probabilidad!$N$32),"Muy Alta","")))))</f>
        <v/>
      </c>
      <c r="Q907" s="385" t="str">
        <f t="shared" ref="Q907" si="1228">IF(P907="","",IF(P907="Muy Baja",0.2,IF(P907="Baja",0.4,IF(P907="Media",0.6,IF(P907="Alta",0.8,IF(P907="Muy Alta",1,))))))</f>
        <v/>
      </c>
      <c r="R907" s="393"/>
      <c r="S907" s="394" t="str">
        <f>IF(OR($R907=[3]Tabla_Impacto!$D$24,$R907=[3]Tabla_Impacto!$D$27,$R907=[3]Tabla_Impacto!$J$24,$R907=[3]Tabla_Impacto!$P$26,$R907=[3]Tabla_Impacto!$V$26,$R907=[3]Tabla_Impacto!$AB$26),"Leve",IF(OR($R907=[3]Tabla_Impacto!$E$24,$R907=[3]Tabla_Impacto!$E$27,$R907=[3]Tabla_Impacto!$K$24,$R907=[3]Tabla_Impacto!$Q$26,$R907=[3]Tabla_Impacto!$W$26,$R907=[3]Tabla_Impacto!$AC$26),"Menor",IF(OR($R907=[3]Tabla_Impacto!$F$24,$R907=[3]Tabla_Impacto!$F$27,$R907=[3]Tabla_Impacto!$L$24,$R907=[3]Tabla_Impacto!$R$26,$R907=[3]Tabla_Impacto!$X$26,$R907=[3]Tabla_Impacto!$AD$26),"Moderado",IF(OR($R907=[3]Tabla_Impacto!$G$24,$R907=[3]Tabla_Impacto!$G$27,$R907=[3]Tabla_Impacto!$M$24,$R907=[3]Tabla_Impacto!$S$26,$R907=[3]Tabla_Impacto!$Y$26,$R907=[3]Tabla_Impacto!$AE$26),"Mayor",IF(OR($R907=[3]Tabla_Impacto!$H$24,$R907=[3]Tabla_Impacto!$H$27,$R907=[3]Tabla_Impacto!$N$24,$R907=[3]Tabla_Impacto!$T$26,$R907=[3]Tabla_Impacto!$Z$26,$R907=[3]Tabla_Impacto!$AF$26),"Catastrófico","")))))</f>
        <v/>
      </c>
      <c r="T907" s="385" t="str">
        <f t="shared" ref="T907" si="1229">IF(S907="","",IF(S907="Leve",0.2,IF(S907="Menor",0.4,IF(S907="Moderado",0.6,IF(S907="Mayor",0.8,IF(S907="Catastrófico",1,))))))</f>
        <v/>
      </c>
      <c r="U907" s="403" t="str">
        <f t="shared" ref="U907" si="1230">IF(OR(AND(P907="Muy Baja",S907="Leve"),AND(P907="Muy Baja",S907="Menor"),AND(P907="Baja",S907="Leve")),"Bajo",IF(OR(AND(P907="Muy baja",S907="Moderado"),AND(P907="Baja",S907="Menor"),AND(P907="Baja",S907="Moderado"),AND(P907="Media",S907="Leve"),AND(P907="Media",S907="Menor"),AND(P907="Media",S907="Moderado"),AND(P907="Alta",S907="Leve"),AND(P907="Alta",S907="Menor")),"Moderado",IF(OR(AND(P907="Muy Baja",S907="Mayor"),AND(P907="Baja",S907="Mayor"),AND(P907="Media",S907="Mayor"),AND(P907="Alta",S907="Moderado"),AND(P907="Alta",S907="Mayor"),AND(P907="Muy Alta",S907="Leve"),AND(P907="Muy Alta",S907="Menor"),AND(P907="Muy Alta",S907="Moderado"),AND(P907="Muy Alta",S907="Mayor")),"Alto",IF(OR(AND(P907="Muy Baja",S907="Catastrófico"),AND(P907="Baja",S907="Catastrófico"),AND(P907="Media",S907="Catastrófico"),AND(P907="Alta",S907="Catastrófico"),AND(P907="Muy Alta",S907="Catastrófico")),"Extremo",""))))</f>
        <v/>
      </c>
      <c r="V907" s="216" t="s">
        <v>91</v>
      </c>
      <c r="W907" s="116"/>
      <c r="X907" s="117"/>
      <c r="Y907" s="117"/>
      <c r="Z907" s="116"/>
      <c r="AA907" s="143" t="str">
        <f t="shared" si="1200"/>
        <v/>
      </c>
      <c r="AB907" s="121"/>
      <c r="AC907" s="121"/>
      <c r="AD907" s="122" t="str">
        <f t="shared" si="1198"/>
        <v/>
      </c>
      <c r="AE907" s="121"/>
      <c r="AF907" s="121"/>
      <c r="AG907" s="121"/>
      <c r="AH907" s="123" t="str">
        <f>IFERROR(IF(AA907="Probabilidad",(Q907-(+Q907*AD907)),IF(AA907="Impacto",Q907,"")),"")</f>
        <v/>
      </c>
      <c r="AI907" s="122" t="str">
        <f t="shared" si="1199"/>
        <v/>
      </c>
      <c r="AJ907" s="387" t="str">
        <f t="shared" ref="AJ907" si="1231">IFERROR(IF(AK907="","",IF(AK907&lt;=0.2,"Muy Baja",IF(AK907&lt;=0.4,"Baja",IF(AK907&lt;=0.6,"Media",IF(AK907&lt;=0.8,"Alta","Muy Alta"))))),"")</f>
        <v/>
      </c>
      <c r="AK907" s="542" t="str">
        <f t="shared" ref="AK907" si="1232">IFERROR(LOOKUP(MAX(AI907:AI913)+1,(AI907:AI913)),"")</f>
        <v/>
      </c>
      <c r="AL907" s="214" t="str">
        <f>IFERROR(IF(AA907="Impacto",(T907-(+T907*AD907)),IF(AA907="Probabilidad",T907,"")),"")</f>
        <v/>
      </c>
      <c r="AM907" s="543" t="str">
        <f t="shared" ref="AM907" si="1233">IFERROR(IF(AN907="","",IF(AN907&lt;=0.2,"Leve",IF(AN907&lt;=0.4,"Menor",IF(AN907&lt;=0.6,"Moderado",IF(AN907&lt;=0.8,"Mayor","Catastrófico"))))),"")</f>
        <v/>
      </c>
      <c r="AN907" s="542" t="str">
        <f t="shared" ref="AN907" si="1234">IFERROR(LOOKUP(MAX(AL907:AL913)+1,(AL907:AL913)),"")</f>
        <v/>
      </c>
      <c r="AO907" s="541" t="str">
        <f t="shared" ref="AO907" si="1235">IFERROR(IF(OR(AND(AJ907="Muy Baja",AM907="Leve"),AND(AJ907="Muy Baja",AM907="Menor"),AND(AJ907="Baja",AM907="Leve")),"Bajo",IF(OR(AND(AJ907="Muy baja",AM907="Moderado"),AND(AJ907="Baja",AM907="Menor"),AND(AJ907="Baja",AM907="Moderado"),AND(AJ907="Media",AM907="Leve"),AND(AJ907="Media",AM907="Menor"),AND(AJ907="Media",AM907="Moderado"),AND(AJ907="Alta",AM907="Leve"),AND(AJ907="Alta",AM907="Menor")),"Moderado",IF(OR(AND(AJ907="Muy Baja",AM907="Mayor"),AND(AJ907="Baja",AM907="Mayor"),AND(AJ907="Media",AM907="Mayor"),AND(AJ907="Alta",AM907="Moderado"),AND(AJ907="Alta",AM907="Mayor"),AND(AJ907="Muy Alta",AM907="Leve"),AND(AJ907="Muy Alta",AM907="Menor"),AND(AJ907="Muy Alta",AM907="Moderado"),AND(AJ907="Muy Alta",AM907="Mayor")),"Alto",IF(OR(AND(AJ907="Muy Baja",AM907="Catastrófico"),AND(AJ907="Baja",AM907="Catastrófico"),AND(AJ907="Media",AM907="Catastrófico"),AND(AJ907="Alta",AM907="Catastrófico"),AND(AJ907="Muy Alta",AM907="Catastrófico")),"Extremo","")))),"")</f>
        <v/>
      </c>
      <c r="AP907" s="367"/>
      <c r="AQ907" s="217" t="s">
        <v>105</v>
      </c>
      <c r="AR907" s="119"/>
      <c r="AS907" s="135"/>
      <c r="AT907" s="218"/>
      <c r="AU907" s="219"/>
      <c r="AV907" s="458"/>
      <c r="AW907" s="216" t="s">
        <v>91</v>
      </c>
      <c r="AX907" s="220"/>
      <c r="AY907" s="221"/>
      <c r="AZ907" s="222"/>
      <c r="BA907" s="217" t="s">
        <v>105</v>
      </c>
      <c r="BB907" s="128"/>
      <c r="BC907" s="128"/>
      <c r="BD907" s="128"/>
      <c r="BE907" s="373"/>
      <c r="BF907" s="374"/>
      <c r="BG907" s="374"/>
      <c r="BH907" s="131"/>
      <c r="BI907" s="90"/>
      <c r="BJ907" s="90"/>
      <c r="BK907" s="90"/>
      <c r="BL907" s="90"/>
      <c r="BM907" s="90"/>
      <c r="BN907" s="90"/>
      <c r="BO907" s="90"/>
      <c r="BP907" s="90"/>
      <c r="BQ907" s="90"/>
      <c r="BR907" s="90"/>
      <c r="BS907" s="90"/>
      <c r="BT907" s="90"/>
      <c r="BU907" s="90"/>
      <c r="BV907" s="90"/>
      <c r="BW907" s="90"/>
      <c r="BX907" s="90"/>
      <c r="BY907" s="90"/>
      <c r="BZ907" s="90"/>
      <c r="CA907" s="90"/>
      <c r="CB907" s="90"/>
      <c r="CC907" s="90"/>
      <c r="CD907" s="90"/>
      <c r="CE907" s="90"/>
      <c r="CF907" s="90"/>
      <c r="CG907" s="90"/>
      <c r="CH907" s="90"/>
      <c r="CI907" s="90"/>
      <c r="CJ907" s="90"/>
      <c r="CK907" s="90"/>
      <c r="CL907" s="90"/>
      <c r="CM907" s="90"/>
      <c r="CN907" s="90"/>
      <c r="CO907" s="90"/>
      <c r="CP907" s="90"/>
      <c r="CQ907" s="90"/>
      <c r="CR907" s="90"/>
      <c r="CS907" s="90"/>
      <c r="CT907" s="90"/>
      <c r="CU907" s="90"/>
      <c r="CV907" s="90"/>
      <c r="CW907" s="90"/>
      <c r="CX907" s="90"/>
      <c r="CY907" s="90"/>
      <c r="CZ907" s="90"/>
      <c r="DA907" s="90"/>
      <c r="DB907" s="90"/>
      <c r="DC907" s="90"/>
      <c r="DD907" s="90"/>
      <c r="DE907" s="90"/>
      <c r="DF907" s="90"/>
      <c r="DG907" s="90"/>
      <c r="DH907" s="90"/>
      <c r="DI907" s="90"/>
      <c r="DJ907" s="90"/>
      <c r="DK907" s="90"/>
      <c r="DL907" s="90"/>
      <c r="DM907" s="90"/>
      <c r="DN907" s="90"/>
      <c r="DO907" s="90"/>
      <c r="DP907" s="90"/>
      <c r="DQ907" s="90"/>
      <c r="DR907" s="90"/>
      <c r="DS907" s="90"/>
      <c r="DT907" s="90"/>
      <c r="DU907" s="90"/>
      <c r="DV907" s="90"/>
      <c r="DW907" s="90"/>
      <c r="DX907" s="90"/>
      <c r="DY907" s="90"/>
      <c r="DZ907" s="90"/>
      <c r="EA907" s="90"/>
      <c r="EB907" s="90"/>
      <c r="EC907" s="90"/>
      <c r="ED907" s="90"/>
      <c r="EE907" s="90"/>
      <c r="EF907" s="90"/>
      <c r="EG907" s="90"/>
      <c r="EH907" s="90"/>
      <c r="EI907" s="90"/>
      <c r="EJ907" s="90"/>
      <c r="EK907" s="90"/>
      <c r="EL907" s="90"/>
      <c r="EM907" s="90"/>
      <c r="EN907" s="90"/>
      <c r="EO907" s="90"/>
      <c r="EP907" s="90"/>
      <c r="EQ907" s="90"/>
      <c r="ER907" s="90"/>
      <c r="ES907" s="90"/>
      <c r="ET907" s="90"/>
      <c r="EU907" s="90"/>
      <c r="EV907" s="90"/>
      <c r="EW907" s="90"/>
      <c r="EX907" s="90"/>
      <c r="EY907" s="90"/>
      <c r="EZ907" s="90"/>
      <c r="FA907" s="90"/>
      <c r="FB907" s="90"/>
      <c r="FC907" s="90"/>
      <c r="FD907" s="90"/>
      <c r="FE907" s="90"/>
      <c r="FF907" s="90"/>
      <c r="FG907" s="90"/>
      <c r="FH907" s="90"/>
      <c r="FI907" s="90"/>
      <c r="FJ907" s="90"/>
      <c r="FK907" s="90"/>
      <c r="FL907" s="90"/>
      <c r="FM907" s="90"/>
      <c r="FN907" s="90"/>
      <c r="FO907" s="90"/>
      <c r="FP907" s="90"/>
      <c r="FQ907" s="90"/>
      <c r="FR907" s="90"/>
      <c r="FS907" s="90"/>
      <c r="FT907" s="90"/>
      <c r="FU907" s="90"/>
      <c r="FV907" s="90"/>
      <c r="FW907" s="90"/>
      <c r="FX907" s="90"/>
      <c r="FY907" s="90"/>
      <c r="FZ907" s="90"/>
      <c r="GA907" s="90"/>
      <c r="GB907" s="90"/>
      <c r="GC907" s="90"/>
      <c r="GD907" s="90"/>
      <c r="GE907" s="90"/>
      <c r="GF907" s="90"/>
      <c r="GG907" s="90"/>
      <c r="GH907" s="90"/>
      <c r="GI907" s="90"/>
      <c r="GJ907" s="90"/>
      <c r="GK907" s="90"/>
      <c r="GL907" s="90"/>
      <c r="GM907" s="90"/>
      <c r="GN907" s="90"/>
      <c r="GO907" s="90"/>
      <c r="GP907" s="90"/>
      <c r="GQ907" s="90"/>
      <c r="GR907" s="90"/>
      <c r="GS907" s="90"/>
      <c r="GT907" s="90"/>
      <c r="GU907" s="90"/>
      <c r="GV907" s="90"/>
      <c r="GW907" s="90"/>
      <c r="GX907" s="90"/>
      <c r="GY907" s="90"/>
      <c r="GZ907" s="90"/>
      <c r="HA907" s="90"/>
      <c r="HB907" s="90"/>
      <c r="HC907" s="90"/>
      <c r="HD907" s="90"/>
      <c r="HE907" s="90"/>
      <c r="HF907" s="90"/>
      <c r="HG907" s="90"/>
      <c r="HH907" s="90"/>
      <c r="HI907" s="90"/>
      <c r="HJ907" s="90"/>
      <c r="HK907" s="90"/>
      <c r="HL907" s="90"/>
      <c r="HM907" s="90"/>
      <c r="HN907" s="90"/>
      <c r="HO907" s="90"/>
      <c r="HP907" s="90"/>
      <c r="HQ907" s="90"/>
      <c r="HR907" s="90"/>
      <c r="HS907" s="90"/>
      <c r="HT907" s="90"/>
      <c r="HU907" s="90"/>
      <c r="HV907" s="90"/>
      <c r="HW907" s="90"/>
      <c r="HX907" s="90"/>
      <c r="HY907" s="90"/>
      <c r="HZ907" s="90"/>
      <c r="IA907" s="90"/>
      <c r="IB907" s="90"/>
      <c r="IC907" s="90"/>
      <c r="ID907" s="90"/>
      <c r="IE907" s="90"/>
      <c r="IF907" s="90"/>
      <c r="IG907" s="90"/>
      <c r="IH907" s="90"/>
      <c r="II907" s="90"/>
      <c r="IJ907" s="90"/>
      <c r="IK907" s="90"/>
      <c r="IL907" s="90"/>
      <c r="IM907" s="90"/>
      <c r="IN907" s="90"/>
      <c r="IO907" s="90"/>
      <c r="IP907" s="90"/>
      <c r="IQ907" s="90"/>
      <c r="IR907" s="90"/>
      <c r="IS907" s="90"/>
      <c r="IT907" s="90"/>
      <c r="IU907" s="90"/>
      <c r="IV907" s="90"/>
      <c r="IW907" s="90"/>
      <c r="IX907" s="90"/>
      <c r="IY907" s="90"/>
      <c r="IZ907" s="90"/>
      <c r="JA907" s="90"/>
      <c r="JB907" s="90"/>
      <c r="JC907" s="90"/>
      <c r="JD907" s="90"/>
      <c r="JE907" s="90"/>
      <c r="JF907" s="90"/>
      <c r="JG907" s="90"/>
      <c r="JH907" s="90"/>
      <c r="JI907" s="90"/>
      <c r="JJ907" s="90"/>
      <c r="JK907" s="90"/>
      <c r="JL907" s="90"/>
      <c r="JM907" s="90"/>
      <c r="JN907" s="90"/>
      <c r="JO907" s="90"/>
      <c r="JP907" s="90"/>
      <c r="JQ907" s="90"/>
      <c r="JR907" s="90"/>
      <c r="JS907" s="90"/>
      <c r="JT907" s="90"/>
      <c r="JU907" s="90"/>
      <c r="JV907" s="90"/>
      <c r="JW907" s="90"/>
      <c r="JX907" s="90"/>
      <c r="JY907" s="90"/>
      <c r="JZ907" s="90"/>
      <c r="KA907" s="90"/>
      <c r="KB907" s="90"/>
      <c r="KC907" s="90"/>
      <c r="KD907" s="90"/>
      <c r="KE907" s="90"/>
      <c r="KF907" s="90"/>
      <c r="KG907" s="90"/>
      <c r="KH907" s="90"/>
      <c r="KI907" s="90"/>
      <c r="KJ907" s="90"/>
      <c r="KK907" s="90"/>
      <c r="KL907" s="90"/>
      <c r="KM907" s="90"/>
      <c r="KN907" s="90"/>
      <c r="KO907" s="90"/>
      <c r="KP907" s="90"/>
      <c r="KQ907" s="90"/>
      <c r="KR907" s="90"/>
      <c r="KS907" s="90"/>
      <c r="KT907" s="90"/>
      <c r="KU907" s="90"/>
      <c r="KV907" s="90"/>
      <c r="KW907" s="90"/>
      <c r="KX907" s="90"/>
      <c r="KY907" s="90"/>
      <c r="KZ907" s="90"/>
      <c r="LA907" s="90"/>
      <c r="LB907" s="90"/>
      <c r="LC907" s="90"/>
      <c r="LD907" s="90"/>
      <c r="LE907" s="90"/>
      <c r="LF907" s="90"/>
      <c r="LG907" s="90"/>
      <c r="LH907" s="90"/>
      <c r="LI907" s="90"/>
      <c r="LJ907" s="90"/>
      <c r="LK907" s="90"/>
      <c r="LL907" s="90"/>
      <c r="LM907" s="90"/>
      <c r="LN907" s="90"/>
      <c r="LO907" s="90"/>
      <c r="LP907" s="90"/>
      <c r="LQ907" s="90"/>
      <c r="LR907" s="90"/>
      <c r="LS907" s="90"/>
      <c r="LT907" s="90"/>
      <c r="LU907" s="90"/>
      <c r="LV907" s="90"/>
      <c r="LW907" s="90"/>
      <c r="LX907" s="90"/>
      <c r="LY907" s="90"/>
      <c r="LZ907" s="90"/>
      <c r="MA907" s="90"/>
      <c r="MB907" s="90"/>
      <c r="MC907" s="90"/>
      <c r="MD907" s="90"/>
      <c r="ME907" s="90"/>
      <c r="MF907" s="90"/>
      <c r="MG907" s="90"/>
      <c r="MH907" s="90"/>
      <c r="MI907" s="90"/>
      <c r="MJ907" s="90"/>
      <c r="MK907" s="90"/>
      <c r="ML907" s="90"/>
      <c r="MM907" s="90"/>
      <c r="MN907" s="90"/>
      <c r="MO907" s="90"/>
      <c r="MP907" s="90"/>
      <c r="MQ907" s="90"/>
      <c r="MR907" s="90"/>
      <c r="MS907" s="90"/>
      <c r="MT907" s="90"/>
      <c r="MU907" s="90"/>
      <c r="MV907" s="90"/>
      <c r="MW907" s="90"/>
      <c r="MX907" s="90"/>
      <c r="MY907" s="90"/>
      <c r="MZ907" s="90"/>
      <c r="NA907" s="90"/>
      <c r="NB907" s="90"/>
      <c r="NC907" s="90"/>
      <c r="ND907" s="90"/>
      <c r="NE907" s="90"/>
      <c r="NF907" s="90"/>
      <c r="NG907" s="90"/>
      <c r="NH907" s="90"/>
      <c r="NI907" s="90"/>
      <c r="NJ907" s="90"/>
      <c r="NK907" s="90"/>
      <c r="NL907" s="90"/>
      <c r="NM907" s="90"/>
      <c r="NN907" s="90"/>
      <c r="NO907" s="90"/>
      <c r="NP907" s="90"/>
      <c r="NQ907" s="90"/>
      <c r="NR907" s="90"/>
      <c r="NS907" s="90"/>
      <c r="NT907" s="90"/>
      <c r="NU907" s="90"/>
      <c r="NV907" s="90"/>
      <c r="NW907" s="90"/>
      <c r="NX907" s="90"/>
      <c r="NY907" s="90"/>
      <c r="NZ907" s="90"/>
      <c r="OA907" s="90"/>
      <c r="OB907" s="90"/>
      <c r="OC907" s="90"/>
      <c r="OD907" s="90"/>
      <c r="OE907" s="90"/>
      <c r="OF907" s="90"/>
      <c r="OG907" s="90"/>
      <c r="OH907" s="90"/>
      <c r="OI907" s="90"/>
      <c r="OJ907" s="90"/>
      <c r="OK907" s="90"/>
      <c r="OL907" s="90"/>
      <c r="OM907" s="90"/>
      <c r="ON907" s="90"/>
      <c r="OO907" s="90"/>
      <c r="OP907" s="90"/>
      <c r="OQ907" s="90"/>
      <c r="OR907" s="90"/>
      <c r="OS907" s="90"/>
      <c r="OT907" s="90"/>
      <c r="OU907" s="90"/>
      <c r="OV907" s="90"/>
      <c r="OW907" s="90"/>
      <c r="OX907" s="90"/>
      <c r="OY907" s="90"/>
      <c r="OZ907" s="90"/>
      <c r="PA907" s="90"/>
      <c r="PB907" s="90"/>
      <c r="PC907" s="90"/>
      <c r="PD907" s="90"/>
      <c r="PE907" s="90"/>
      <c r="PF907" s="90"/>
      <c r="PG907" s="90"/>
      <c r="PH907" s="90"/>
      <c r="PI907" s="90"/>
      <c r="PJ907" s="90"/>
      <c r="PK907" s="90"/>
      <c r="PL907" s="90"/>
      <c r="PM907" s="90"/>
      <c r="PN907" s="90"/>
      <c r="PO907" s="90"/>
      <c r="PP907" s="90"/>
      <c r="PQ907" s="90"/>
      <c r="PR907" s="90"/>
      <c r="PS907" s="90"/>
      <c r="PT907" s="90"/>
      <c r="PU907" s="90"/>
      <c r="PV907" s="90"/>
      <c r="PW907" s="90"/>
      <c r="PX907" s="90"/>
      <c r="PY907" s="90"/>
      <c r="PZ907" s="90"/>
      <c r="QA907" s="90"/>
      <c r="QB907" s="90"/>
      <c r="QC907" s="90"/>
      <c r="QD907" s="90"/>
      <c r="QE907" s="90"/>
      <c r="QF907" s="90"/>
      <c r="QG907" s="90"/>
      <c r="QH907" s="90"/>
      <c r="QI907" s="90"/>
      <c r="QJ907" s="90"/>
      <c r="QK907" s="90"/>
      <c r="QL907" s="90"/>
      <c r="QM907" s="90"/>
      <c r="QN907" s="90"/>
      <c r="QO907" s="90"/>
      <c r="QP907" s="90"/>
      <c r="QQ907" s="90"/>
      <c r="QR907" s="90"/>
      <c r="QS907" s="90"/>
      <c r="QT907" s="90"/>
      <c r="QU907" s="90"/>
      <c r="QV907" s="90"/>
      <c r="QW907" s="90"/>
      <c r="QX907" s="90"/>
      <c r="QY907" s="90"/>
      <c r="QZ907" s="90"/>
      <c r="RA907" s="90"/>
      <c r="RB907" s="90"/>
      <c r="RC907" s="90"/>
      <c r="RD907" s="90"/>
      <c r="RE907" s="90"/>
      <c r="RF907" s="90"/>
      <c r="RG907" s="90"/>
      <c r="RH907" s="90"/>
      <c r="RI907" s="90"/>
      <c r="RJ907" s="90"/>
      <c r="RK907" s="90"/>
      <c r="RL907" s="90"/>
      <c r="RM907" s="90"/>
      <c r="RN907" s="90"/>
      <c r="RO907" s="90"/>
      <c r="RP907" s="90"/>
      <c r="RQ907" s="90"/>
      <c r="RR907" s="90"/>
      <c r="RS907" s="90"/>
      <c r="RT907" s="90"/>
      <c r="RU907" s="90"/>
      <c r="RV907" s="90"/>
      <c r="RW907" s="90"/>
      <c r="RX907" s="90"/>
      <c r="RY907" s="90"/>
      <c r="RZ907" s="90"/>
      <c r="SA907" s="90"/>
      <c r="SB907" s="90"/>
      <c r="SC907" s="90"/>
      <c r="SD907" s="90"/>
      <c r="SE907" s="90"/>
      <c r="SF907" s="90"/>
      <c r="SG907" s="90"/>
      <c r="SH907" s="90"/>
      <c r="SI907" s="90"/>
      <c r="SJ907" s="90"/>
      <c r="SK907" s="90"/>
      <c r="SL907" s="90"/>
      <c r="SM907" s="90"/>
      <c r="SN907" s="90"/>
      <c r="SO907" s="90"/>
      <c r="SP907" s="90"/>
      <c r="SQ907" s="90"/>
      <c r="SR907" s="90"/>
      <c r="SS907" s="90"/>
      <c r="ST907" s="90"/>
      <c r="SU907" s="90"/>
      <c r="SV907" s="90"/>
      <c r="SW907" s="90"/>
      <c r="SX907" s="90"/>
      <c r="SY907" s="90"/>
      <c r="SZ907" s="90"/>
      <c r="TA907" s="90"/>
      <c r="TB907" s="90"/>
      <c r="TC907" s="90"/>
      <c r="TD907" s="90"/>
      <c r="TE907" s="90"/>
      <c r="TF907" s="90"/>
      <c r="TG907" s="90"/>
      <c r="TH907" s="90"/>
      <c r="TI907" s="90"/>
      <c r="TJ907" s="90"/>
      <c r="TK907" s="90"/>
      <c r="TL907" s="90"/>
      <c r="TM907" s="90"/>
      <c r="TN907" s="90"/>
      <c r="TO907" s="90"/>
      <c r="TP907" s="90"/>
      <c r="TQ907" s="90"/>
      <c r="TR907" s="90"/>
      <c r="TS907" s="90"/>
      <c r="TT907" s="90"/>
      <c r="TU907" s="90"/>
      <c r="TV907" s="90"/>
      <c r="TW907" s="90"/>
      <c r="TX907" s="90"/>
      <c r="TY907" s="90"/>
      <c r="TZ907" s="90"/>
      <c r="UA907" s="90"/>
      <c r="UB907" s="90"/>
      <c r="UC907" s="90"/>
      <c r="UD907" s="90"/>
      <c r="UE907" s="90"/>
      <c r="UF907" s="90"/>
      <c r="UG907" s="90"/>
      <c r="UH907" s="90"/>
      <c r="UI907" s="90"/>
      <c r="UJ907" s="90"/>
      <c r="UK907" s="90"/>
      <c r="UL907" s="90"/>
      <c r="UM907" s="90"/>
      <c r="UN907" s="90"/>
      <c r="UO907" s="90"/>
      <c r="UP907" s="90"/>
      <c r="UQ907" s="90"/>
      <c r="UR907" s="90"/>
      <c r="US907" s="90"/>
      <c r="UT907" s="90"/>
      <c r="UU907" s="90"/>
      <c r="UV907" s="90"/>
      <c r="UW907" s="90"/>
      <c r="UX907" s="90"/>
      <c r="UY907" s="90"/>
      <c r="UZ907" s="90"/>
      <c r="VA907" s="90"/>
      <c r="VB907" s="90"/>
      <c r="VC907" s="90"/>
      <c r="VD907" s="90"/>
      <c r="VE907" s="90"/>
      <c r="VF907" s="90"/>
      <c r="VG907" s="90"/>
      <c r="VH907" s="90"/>
      <c r="VI907" s="90"/>
      <c r="VJ907" s="90"/>
      <c r="VK907" s="90"/>
      <c r="VL907" s="90"/>
      <c r="VM907" s="90"/>
      <c r="VN907" s="90"/>
      <c r="VO907" s="90"/>
      <c r="VP907" s="90"/>
      <c r="VQ907" s="90"/>
      <c r="VR907" s="90"/>
      <c r="VS907" s="90"/>
      <c r="VT907" s="90"/>
      <c r="VU907" s="90"/>
      <c r="VV907" s="90"/>
      <c r="VW907" s="90"/>
      <c r="VX907" s="90"/>
      <c r="VY907" s="90"/>
      <c r="VZ907" s="90"/>
      <c r="WA907" s="90"/>
      <c r="WB907" s="90"/>
      <c r="WC907" s="90"/>
      <c r="WD907" s="90"/>
      <c r="WE907" s="90"/>
      <c r="WF907" s="90"/>
      <c r="WG907" s="90"/>
      <c r="WH907" s="90"/>
      <c r="WI907" s="90"/>
      <c r="WJ907" s="90"/>
      <c r="WK907" s="90"/>
      <c r="WL907" s="90"/>
      <c r="WM907" s="90"/>
      <c r="WN907" s="90"/>
      <c r="WO907" s="90"/>
      <c r="WP907" s="90"/>
      <c r="WQ907" s="90"/>
      <c r="WR907" s="90"/>
      <c r="WS907" s="90"/>
      <c r="WT907" s="90"/>
      <c r="WU907" s="90"/>
      <c r="WV907" s="90"/>
      <c r="WW907" s="90"/>
      <c r="WX907" s="90"/>
      <c r="WY907" s="90"/>
      <c r="WZ907" s="90"/>
      <c r="XA907" s="90"/>
      <c r="XB907" s="90"/>
      <c r="XC907" s="90"/>
      <c r="XD907" s="90"/>
      <c r="XE907" s="90"/>
      <c r="XF907" s="90"/>
      <c r="XG907" s="90"/>
      <c r="XH907" s="90"/>
      <c r="XI907" s="90"/>
      <c r="XJ907" s="90"/>
      <c r="XK907" s="90"/>
      <c r="XL907" s="90"/>
      <c r="XM907" s="90"/>
      <c r="XN907" s="90"/>
      <c r="XO907" s="90"/>
      <c r="XP907" s="90"/>
      <c r="XQ907" s="90"/>
      <c r="XR907" s="90"/>
      <c r="XS907" s="90"/>
      <c r="XT907" s="90"/>
      <c r="XU907" s="90"/>
      <c r="XV907" s="90"/>
      <c r="XW907" s="90"/>
      <c r="XX907" s="90"/>
      <c r="XY907" s="90"/>
      <c r="XZ907" s="90"/>
      <c r="YA907" s="90"/>
      <c r="YB907" s="90"/>
      <c r="YC907" s="90"/>
      <c r="YD907" s="90"/>
      <c r="YE907" s="90"/>
      <c r="YF907" s="90"/>
      <c r="YG907" s="90"/>
      <c r="YH907" s="90"/>
      <c r="YI907" s="90"/>
      <c r="YJ907" s="90"/>
      <c r="YK907" s="90"/>
      <c r="YL907" s="90"/>
      <c r="YM907" s="90"/>
      <c r="YN907" s="90"/>
      <c r="YO907" s="90"/>
      <c r="YP907" s="90"/>
      <c r="YQ907" s="90"/>
      <c r="YR907" s="90"/>
      <c r="YS907" s="90"/>
      <c r="YT907" s="90"/>
      <c r="YU907" s="90"/>
      <c r="YV907" s="90"/>
      <c r="YW907" s="90"/>
      <c r="YX907" s="90"/>
      <c r="YY907" s="90"/>
      <c r="YZ907" s="90"/>
      <c r="ZA907" s="90"/>
      <c r="ZB907" s="90"/>
      <c r="ZC907" s="90"/>
      <c r="ZD907" s="90"/>
      <c r="ZE907" s="90"/>
      <c r="ZF907" s="90"/>
      <c r="ZG907" s="90"/>
      <c r="ZH907" s="90"/>
      <c r="ZI907" s="90"/>
      <c r="ZJ907" s="90"/>
      <c r="ZK907" s="90"/>
      <c r="ZL907" s="90"/>
      <c r="ZM907" s="90"/>
      <c r="ZN907" s="90"/>
      <c r="ZO907" s="90"/>
      <c r="ZP907" s="90"/>
      <c r="ZQ907" s="90"/>
      <c r="ZR907" s="90"/>
      <c r="ZS907" s="90"/>
      <c r="ZT907" s="90"/>
      <c r="ZU907" s="90"/>
      <c r="ZV907" s="90"/>
      <c r="ZW907" s="90"/>
      <c r="ZX907" s="90"/>
      <c r="ZY907" s="90"/>
      <c r="ZZ907" s="90"/>
      <c r="AAA907" s="90"/>
      <c r="AAB907" s="90"/>
      <c r="AAC907" s="90"/>
      <c r="AAD907" s="90"/>
      <c r="AAE907" s="90"/>
      <c r="AAF907" s="90"/>
      <c r="AAG907" s="90"/>
      <c r="AAH907" s="90"/>
      <c r="AAI907" s="90"/>
      <c r="AAJ907" s="90"/>
      <c r="AAK907" s="90"/>
      <c r="AAL907" s="90"/>
      <c r="AAM907" s="90"/>
      <c r="AAN907" s="90"/>
      <c r="AAO907" s="90"/>
      <c r="AAP907" s="90"/>
      <c r="AAQ907" s="90"/>
      <c r="AAR907" s="90"/>
      <c r="AAS907" s="90"/>
      <c r="AAT907" s="90"/>
      <c r="AAU907" s="90"/>
      <c r="AAV907" s="90"/>
      <c r="AAW907" s="90"/>
      <c r="AAX907" s="90"/>
      <c r="AAY907" s="90"/>
      <c r="AAZ907" s="90"/>
      <c r="ABA907" s="90"/>
      <c r="ABB907" s="90"/>
      <c r="ABC907" s="90"/>
      <c r="ABD907" s="90"/>
      <c r="ABE907" s="90"/>
      <c r="ABF907" s="90"/>
      <c r="ABG907" s="90"/>
      <c r="ABH907" s="90"/>
      <c r="ABI907" s="90"/>
      <c r="ABJ907" s="90"/>
      <c r="ABK907" s="90"/>
      <c r="ABL907" s="90"/>
      <c r="ABM907" s="90"/>
      <c r="ABN907" s="90"/>
      <c r="ABO907" s="90"/>
      <c r="ABP907" s="90"/>
      <c r="ABQ907" s="90"/>
      <c r="ABR907" s="90"/>
      <c r="ABS907" s="90"/>
      <c r="ABT907" s="90"/>
      <c r="ABU907" s="90"/>
      <c r="ABV907" s="90"/>
      <c r="ABW907" s="90"/>
      <c r="ABX907" s="90"/>
      <c r="ABY907" s="90"/>
      <c r="ABZ907" s="90"/>
      <c r="ACA907" s="90"/>
      <c r="ACB907" s="90"/>
      <c r="ACC907" s="90"/>
      <c r="ACD907" s="90"/>
      <c r="ACE907" s="90"/>
      <c r="ACF907" s="90"/>
      <c r="ACG907" s="90"/>
      <c r="ACH907" s="90"/>
      <c r="ACI907" s="90"/>
      <c r="ACJ907" s="90"/>
      <c r="ACK907" s="90"/>
      <c r="ACL907" s="90"/>
      <c r="ACM907" s="90"/>
      <c r="ACN907" s="90"/>
      <c r="ACO907" s="90"/>
      <c r="ACP907" s="90"/>
      <c r="ACQ907" s="90"/>
      <c r="ACR907" s="90"/>
      <c r="ACS907" s="90"/>
      <c r="ACT907" s="90"/>
      <c r="ACU907" s="90"/>
      <c r="ACV907" s="90"/>
      <c r="ACW907" s="90"/>
      <c r="ACX907" s="90"/>
      <c r="ACY907" s="90"/>
      <c r="ACZ907" s="90"/>
      <c r="ADA907" s="90"/>
      <c r="ADB907" s="90"/>
      <c r="ADC907" s="90"/>
      <c r="ADD907" s="90"/>
      <c r="ADE907" s="90"/>
      <c r="ADF907" s="90"/>
      <c r="ADG907" s="90"/>
      <c r="ADH907" s="90"/>
      <c r="ADI907" s="90"/>
      <c r="ADJ907" s="90"/>
      <c r="ADK907" s="90"/>
      <c r="ADL907" s="90"/>
      <c r="ADM907" s="90"/>
      <c r="ADN907" s="90"/>
      <c r="ADO907" s="90"/>
      <c r="ADP907" s="90"/>
      <c r="ADQ907" s="90"/>
      <c r="ADR907" s="90"/>
      <c r="ADS907" s="90"/>
      <c r="ADT907" s="90"/>
      <c r="ADU907" s="90"/>
      <c r="ADV907" s="90"/>
      <c r="ADW907" s="90"/>
      <c r="ADX907" s="90"/>
      <c r="ADY907" s="90"/>
      <c r="ADZ907" s="90"/>
      <c r="AEA907" s="90"/>
      <c r="AEB907" s="90"/>
      <c r="AEC907" s="90"/>
      <c r="AED907" s="90"/>
      <c r="AEE907" s="90"/>
      <c r="AEF907" s="90"/>
      <c r="AEG907" s="90"/>
      <c r="AEH907" s="90"/>
      <c r="AEI907" s="90"/>
      <c r="AEJ907" s="90"/>
      <c r="AEK907" s="90"/>
      <c r="AEL907" s="90"/>
      <c r="AEM907" s="90"/>
      <c r="AEN907" s="90"/>
      <c r="AEO907" s="90"/>
      <c r="AEP907" s="90"/>
      <c r="AEQ907" s="90"/>
      <c r="AER907" s="90"/>
      <c r="AES907" s="90"/>
      <c r="AET907" s="90"/>
      <c r="AEU907" s="90"/>
      <c r="AEV907" s="90"/>
      <c r="AEW907" s="90"/>
      <c r="AEX907" s="90"/>
      <c r="AEY907" s="90"/>
      <c r="AEZ907" s="90"/>
      <c r="AFA907" s="90"/>
      <c r="AFB907" s="90"/>
      <c r="AFC907" s="90"/>
      <c r="AFD907" s="90"/>
      <c r="AFE907" s="90"/>
      <c r="AFF907" s="90"/>
      <c r="AFG907" s="90"/>
      <c r="AFH907" s="90"/>
      <c r="AFI907" s="90"/>
      <c r="AFJ907" s="90"/>
      <c r="AFK907" s="90"/>
      <c r="AFL907" s="90"/>
      <c r="AFM907" s="90"/>
      <c r="AFN907" s="90"/>
      <c r="AFO907" s="90"/>
      <c r="AFP907" s="90"/>
      <c r="AFQ907" s="90"/>
      <c r="AFR907" s="90"/>
      <c r="AFS907" s="90"/>
      <c r="AFT907" s="90"/>
      <c r="AFU907" s="90"/>
      <c r="AFV907" s="90"/>
      <c r="AFW907" s="90"/>
      <c r="AFX907" s="90"/>
      <c r="AFY907" s="90"/>
      <c r="AFZ907" s="90"/>
      <c r="AGA907" s="90"/>
      <c r="AGB907" s="90"/>
      <c r="AGC907" s="90"/>
      <c r="AGD907" s="90"/>
      <c r="AGE907" s="90"/>
      <c r="AGF907" s="90"/>
      <c r="AGG907" s="90"/>
      <c r="AGH907" s="90"/>
      <c r="AGI907" s="90"/>
      <c r="AGJ907" s="90"/>
      <c r="AGK907" s="90"/>
      <c r="AGL907" s="90"/>
      <c r="AGM907" s="90"/>
      <c r="AGN907" s="90"/>
      <c r="AGO907" s="90"/>
      <c r="AGP907" s="90"/>
      <c r="AGQ907" s="90"/>
      <c r="AGR907" s="90"/>
      <c r="AGS907" s="90"/>
      <c r="AGT907" s="90"/>
      <c r="AGU907" s="90"/>
      <c r="AGV907" s="90"/>
      <c r="AGW907" s="90"/>
      <c r="AGX907" s="90"/>
      <c r="AGY907" s="90"/>
      <c r="AGZ907" s="90"/>
      <c r="AHA907" s="90"/>
      <c r="AHB907" s="90"/>
      <c r="AHC907" s="90"/>
      <c r="AHD907" s="90"/>
      <c r="AHE907" s="90"/>
      <c r="AHF907" s="90"/>
      <c r="AHG907" s="90"/>
      <c r="AHH907" s="90"/>
      <c r="AHI907" s="90"/>
      <c r="AHJ907" s="90"/>
      <c r="AHK907" s="90"/>
      <c r="AHL907" s="90"/>
      <c r="AHM907" s="90"/>
      <c r="AHN907" s="90"/>
      <c r="AHO907" s="90"/>
      <c r="AHP907" s="90"/>
      <c r="AHQ907" s="90"/>
      <c r="AHR907" s="90"/>
      <c r="AHS907" s="90"/>
      <c r="AHT907" s="90"/>
      <c r="AHU907" s="90"/>
      <c r="AHV907" s="90"/>
      <c r="AHW907" s="90"/>
      <c r="AHX907" s="90"/>
      <c r="AHY907" s="90"/>
      <c r="AHZ907" s="90"/>
      <c r="AIA907" s="90"/>
      <c r="AIB907" s="90"/>
      <c r="AIC907" s="90"/>
      <c r="AID907" s="90"/>
      <c r="AIE907" s="90"/>
      <c r="AIF907" s="90"/>
      <c r="AIG907" s="90"/>
      <c r="AIH907" s="90"/>
      <c r="AII907" s="90"/>
      <c r="AIJ907" s="90"/>
      <c r="AIK907" s="90"/>
      <c r="AIL907" s="90"/>
      <c r="AIM907" s="90"/>
      <c r="AIN907" s="90"/>
      <c r="AIO907" s="90"/>
      <c r="AIP907" s="90"/>
      <c r="AIQ907" s="90"/>
      <c r="AIR907" s="90"/>
      <c r="AIS907" s="90"/>
      <c r="AIT907" s="90"/>
      <c r="AIU907" s="90"/>
      <c r="AIV907" s="90"/>
      <c r="AIW907" s="90"/>
      <c r="AIX907" s="90"/>
      <c r="AIY907" s="90"/>
      <c r="AIZ907" s="90"/>
      <c r="AJA907" s="90"/>
      <c r="AJB907" s="90"/>
      <c r="AJC907" s="90"/>
      <c r="AJD907" s="90"/>
      <c r="AJE907" s="90"/>
      <c r="AJF907" s="90"/>
      <c r="AJG907" s="90"/>
      <c r="AJH907" s="90"/>
      <c r="AJI907" s="90"/>
      <c r="AJJ907" s="90"/>
      <c r="AJK907" s="90"/>
      <c r="AJL907" s="90"/>
      <c r="AJM907" s="90"/>
      <c r="AJN907" s="90"/>
      <c r="AJO907" s="90"/>
      <c r="AJP907" s="90"/>
      <c r="AJQ907" s="90"/>
      <c r="AJR907" s="90"/>
      <c r="AJS907" s="90"/>
      <c r="AJT907" s="90"/>
      <c r="AJU907" s="90"/>
      <c r="AJV907" s="90"/>
      <c r="AJW907" s="90"/>
      <c r="AJX907" s="90"/>
      <c r="AJY907" s="90"/>
      <c r="AJZ907" s="90"/>
      <c r="AKA907" s="90"/>
      <c r="AKB907" s="90"/>
      <c r="AKC907" s="90"/>
      <c r="AKD907" s="90"/>
      <c r="AKE907" s="90"/>
      <c r="AKF907" s="90"/>
      <c r="AKG907" s="90"/>
      <c r="AKH907" s="90"/>
      <c r="AKI907" s="90"/>
      <c r="AKJ907" s="90"/>
      <c r="AKK907" s="90"/>
      <c r="AKL907" s="90"/>
      <c r="AKM907" s="90"/>
      <c r="AKN907" s="90"/>
      <c r="AKO907" s="90"/>
      <c r="AKP907" s="90"/>
      <c r="AKQ907" s="90"/>
      <c r="AKR907" s="90"/>
      <c r="AKS907" s="90"/>
      <c r="AKT907" s="90"/>
      <c r="AKU907" s="90"/>
      <c r="AKV907" s="90"/>
      <c r="AKW907" s="90"/>
      <c r="AKX907" s="90"/>
      <c r="AKY907" s="90"/>
      <c r="AKZ907" s="90"/>
      <c r="ALA907" s="90"/>
      <c r="ALB907" s="90"/>
      <c r="ALC907" s="90"/>
      <c r="ALD907" s="90"/>
      <c r="ALE907" s="90"/>
      <c r="ALF907" s="90"/>
      <c r="ALG907" s="90"/>
      <c r="ALH907" s="90"/>
      <c r="ALI907" s="90"/>
      <c r="ALJ907" s="90"/>
      <c r="ALK907" s="90"/>
      <c r="ALL907" s="90"/>
      <c r="ALM907" s="90"/>
      <c r="ALN907" s="90"/>
      <c r="ALO907" s="90"/>
      <c r="ALP907" s="90"/>
      <c r="ALQ907" s="90"/>
      <c r="ALR907" s="90"/>
      <c r="ALS907" s="90"/>
      <c r="ALT907" s="90"/>
      <c r="ALU907" s="90"/>
      <c r="ALV907" s="90"/>
      <c r="ALW907" s="90"/>
      <c r="ALX907" s="90"/>
      <c r="ALY907" s="90"/>
      <c r="ALZ907" s="90"/>
      <c r="AMA907" s="90"/>
      <c r="AMB907" s="90"/>
      <c r="AMC907" s="90"/>
      <c r="AMD907" s="90"/>
      <c r="AME907" s="90"/>
      <c r="AMF907" s="90"/>
      <c r="AMG907" s="90"/>
      <c r="AMH907" s="90"/>
    </row>
    <row r="908" spans="1:1022" ht="74.099999999999994" customHeight="1">
      <c r="A908" s="536"/>
      <c r="B908" s="530"/>
      <c r="C908" s="367"/>
      <c r="D908" s="530"/>
      <c r="E908" s="530"/>
      <c r="F908" s="427"/>
      <c r="G908" s="530"/>
      <c r="H908" s="545"/>
      <c r="I908" s="538"/>
      <c r="J908" s="216" t="s">
        <v>735</v>
      </c>
      <c r="K908" s="213"/>
      <c r="L908" s="538"/>
      <c r="M908" s="538"/>
      <c r="N908" s="540"/>
      <c r="O908" s="369"/>
      <c r="P908" s="391"/>
      <c r="Q908" s="385"/>
      <c r="R908" s="393"/>
      <c r="S908" s="394"/>
      <c r="T908" s="385"/>
      <c r="U908" s="404"/>
      <c r="V908" s="216" t="s">
        <v>112</v>
      </c>
      <c r="W908" s="116"/>
      <c r="X908" s="117"/>
      <c r="Y908" s="117"/>
      <c r="Z908" s="116"/>
      <c r="AA908" s="143" t="str">
        <f t="shared" si="1200"/>
        <v/>
      </c>
      <c r="AB908" s="121"/>
      <c r="AC908" s="121"/>
      <c r="AD908" s="122" t="str">
        <f t="shared" si="1198"/>
        <v/>
      </c>
      <c r="AE908" s="121"/>
      <c r="AF908" s="121"/>
      <c r="AG908" s="121"/>
      <c r="AH908" s="123" t="str">
        <f>IFERROR(IF(AND(AA907="Probabilidad",AA908="Probabilidad"),(AI907-(+AI907*AD908)),IF(AND(AA908="Probabilidad",AA907="Impacto"),(AI907-(+AI907*AD908)),IF(AA908="Impacto",AI907,""))),"")</f>
        <v/>
      </c>
      <c r="AI908" s="122" t="str">
        <f t="shared" si="1199"/>
        <v/>
      </c>
      <c r="AJ908" s="387"/>
      <c r="AK908" s="542"/>
      <c r="AL908" s="214" t="str">
        <f t="shared" si="1170"/>
        <v/>
      </c>
      <c r="AM908" s="543"/>
      <c r="AN908" s="542"/>
      <c r="AO908" s="541"/>
      <c r="AP908" s="367"/>
      <c r="AQ908" s="217" t="s">
        <v>118</v>
      </c>
      <c r="AR908" s="119"/>
      <c r="AS908" s="135"/>
      <c r="AT908" s="218"/>
      <c r="AU908" s="219"/>
      <c r="AV908" s="459"/>
      <c r="AW908" s="216" t="s">
        <v>112</v>
      </c>
      <c r="AX908" s="220"/>
      <c r="AY908" s="221"/>
      <c r="AZ908" s="222"/>
      <c r="BA908" s="217" t="s">
        <v>118</v>
      </c>
      <c r="BB908" s="128"/>
      <c r="BC908" s="128"/>
      <c r="BD908" s="128"/>
      <c r="BE908" s="373"/>
      <c r="BF908" s="374"/>
      <c r="BG908" s="374"/>
      <c r="BH908" s="131"/>
    </row>
    <row r="909" spans="1:1022" ht="45" customHeight="1">
      <c r="A909" s="536"/>
      <c r="B909" s="530"/>
      <c r="C909" s="367"/>
      <c r="D909" s="530"/>
      <c r="E909" s="530"/>
      <c r="F909" s="427"/>
      <c r="G909" s="530"/>
      <c r="H909" s="545"/>
      <c r="I909" s="538"/>
      <c r="J909" s="216" t="s">
        <v>741</v>
      </c>
      <c r="K909" s="213"/>
      <c r="L909" s="538"/>
      <c r="M909" s="538"/>
      <c r="N909" s="540"/>
      <c r="O909" s="369"/>
      <c r="P909" s="391"/>
      <c r="Q909" s="385"/>
      <c r="R909" s="393"/>
      <c r="S909" s="394"/>
      <c r="T909" s="385"/>
      <c r="U909" s="404"/>
      <c r="V909" s="216" t="s">
        <v>124</v>
      </c>
      <c r="W909" s="116"/>
      <c r="X909" s="117"/>
      <c r="Y909" s="117"/>
      <c r="Z909" s="116"/>
      <c r="AA909" s="143" t="str">
        <f t="shared" si="1200"/>
        <v/>
      </c>
      <c r="AB909" s="121"/>
      <c r="AC909" s="121"/>
      <c r="AD909" s="122" t="str">
        <f t="shared" si="1198"/>
        <v/>
      </c>
      <c r="AE909" s="121"/>
      <c r="AF909" s="121"/>
      <c r="AG909" s="121"/>
      <c r="AH909" s="123" t="str">
        <f t="shared" ref="AH909:AH913" si="1236">IFERROR(IF(AND(AA908="Probabilidad",AA909="Probabilidad"),(AI908-(+AI908*AD909)),IF(AND(AA909="Probabilidad",AA908="Impacto"),(AI908-(+AI908*AD909)),IF(AA909="Impacto",AI908,""))),"")</f>
        <v/>
      </c>
      <c r="AI909" s="122" t="str">
        <f t="shared" si="1199"/>
        <v/>
      </c>
      <c r="AJ909" s="387"/>
      <c r="AK909" s="542"/>
      <c r="AL909" s="214" t="str">
        <f t="shared" si="1170"/>
        <v/>
      </c>
      <c r="AM909" s="543"/>
      <c r="AN909" s="542"/>
      <c r="AO909" s="541"/>
      <c r="AP909" s="367"/>
      <c r="AQ909" s="217" t="s">
        <v>128</v>
      </c>
      <c r="AR909" s="119"/>
      <c r="AS909" s="135"/>
      <c r="AT909" s="218"/>
      <c r="AU909" s="219"/>
      <c r="AV909" s="459"/>
      <c r="AW909" s="216" t="s">
        <v>124</v>
      </c>
      <c r="AX909" s="220"/>
      <c r="AY909" s="221"/>
      <c r="AZ909" s="222"/>
      <c r="BA909" s="217" t="s">
        <v>128</v>
      </c>
      <c r="BB909" s="128"/>
      <c r="BC909" s="128"/>
      <c r="BD909" s="128"/>
      <c r="BE909" s="373"/>
      <c r="BF909" s="374"/>
      <c r="BG909" s="374"/>
      <c r="BH909" s="131"/>
    </row>
    <row r="910" spans="1:1022" ht="30" customHeight="1">
      <c r="A910" s="536"/>
      <c r="B910" s="530"/>
      <c r="C910" s="367"/>
      <c r="D910" s="530"/>
      <c r="E910" s="530"/>
      <c r="F910" s="427"/>
      <c r="G910" s="530"/>
      <c r="H910" s="545"/>
      <c r="I910" s="538"/>
      <c r="J910" s="216" t="s">
        <v>749</v>
      </c>
      <c r="K910" s="213"/>
      <c r="L910" s="538"/>
      <c r="M910" s="538"/>
      <c r="N910" s="540"/>
      <c r="O910" s="369"/>
      <c r="P910" s="391"/>
      <c r="Q910" s="385"/>
      <c r="R910" s="393"/>
      <c r="S910" s="394"/>
      <c r="T910" s="385"/>
      <c r="U910" s="404"/>
      <c r="V910" s="216" t="s">
        <v>131</v>
      </c>
      <c r="W910" s="116"/>
      <c r="X910" s="117"/>
      <c r="Y910" s="117"/>
      <c r="Z910" s="116"/>
      <c r="AA910" s="143" t="str">
        <f t="shared" si="1200"/>
        <v/>
      </c>
      <c r="AB910" s="121"/>
      <c r="AC910" s="121"/>
      <c r="AD910" s="122" t="str">
        <f t="shared" si="1198"/>
        <v/>
      </c>
      <c r="AE910" s="121"/>
      <c r="AF910" s="121"/>
      <c r="AG910" s="121"/>
      <c r="AH910" s="123" t="str">
        <f t="shared" si="1236"/>
        <v/>
      </c>
      <c r="AI910" s="122" t="str">
        <f t="shared" si="1199"/>
        <v/>
      </c>
      <c r="AJ910" s="387"/>
      <c r="AK910" s="542"/>
      <c r="AL910" s="214" t="str">
        <f t="shared" si="1170"/>
        <v/>
      </c>
      <c r="AM910" s="543"/>
      <c r="AN910" s="542"/>
      <c r="AO910" s="541"/>
      <c r="AP910" s="367"/>
      <c r="AQ910" s="217" t="s">
        <v>136</v>
      </c>
      <c r="AR910" s="119"/>
      <c r="AS910" s="135"/>
      <c r="AT910" s="218"/>
      <c r="AU910" s="219"/>
      <c r="AV910" s="459"/>
      <c r="AW910" s="216" t="s">
        <v>131</v>
      </c>
      <c r="AX910" s="220"/>
      <c r="AY910" s="221"/>
      <c r="AZ910" s="222"/>
      <c r="BA910" s="217" t="s">
        <v>136</v>
      </c>
      <c r="BB910" s="128"/>
      <c r="BC910" s="128"/>
      <c r="BD910" s="128"/>
      <c r="BE910" s="373"/>
      <c r="BF910" s="374"/>
      <c r="BG910" s="374"/>
      <c r="BH910" s="131"/>
    </row>
    <row r="911" spans="1:1022" ht="18.95" customHeight="1">
      <c r="A911" s="536"/>
      <c r="B911" s="530"/>
      <c r="C911" s="367"/>
      <c r="D911" s="530"/>
      <c r="E911" s="530"/>
      <c r="F911" s="427"/>
      <c r="G911" s="530"/>
      <c r="H911" s="545"/>
      <c r="I911" s="538"/>
      <c r="J911" s="216" t="s">
        <v>756</v>
      </c>
      <c r="K911" s="213"/>
      <c r="L911" s="538"/>
      <c r="M911" s="538"/>
      <c r="N911" s="540"/>
      <c r="O911" s="369"/>
      <c r="P911" s="391"/>
      <c r="Q911" s="385"/>
      <c r="R911" s="393"/>
      <c r="S911" s="394"/>
      <c r="T911" s="385"/>
      <c r="U911" s="404"/>
      <c r="V911" s="216" t="s">
        <v>139</v>
      </c>
      <c r="W911" s="116"/>
      <c r="X911" s="117"/>
      <c r="Y911" s="117"/>
      <c r="Z911" s="116"/>
      <c r="AA911" s="143" t="str">
        <f t="shared" si="1200"/>
        <v/>
      </c>
      <c r="AB911" s="121"/>
      <c r="AC911" s="121"/>
      <c r="AD911" s="122" t="str">
        <f t="shared" si="1198"/>
        <v/>
      </c>
      <c r="AE911" s="121"/>
      <c r="AF911" s="121"/>
      <c r="AG911" s="121"/>
      <c r="AH911" s="123" t="str">
        <f t="shared" si="1236"/>
        <v/>
      </c>
      <c r="AI911" s="122" t="str">
        <f t="shared" si="1199"/>
        <v/>
      </c>
      <c r="AJ911" s="387"/>
      <c r="AK911" s="542"/>
      <c r="AL911" s="214" t="str">
        <f t="shared" si="1170"/>
        <v/>
      </c>
      <c r="AM911" s="543"/>
      <c r="AN911" s="542"/>
      <c r="AO911" s="541"/>
      <c r="AP911" s="367"/>
      <c r="AQ911" s="217" t="s">
        <v>145</v>
      </c>
      <c r="AR911" s="119"/>
      <c r="AS911" s="135"/>
      <c r="AT911" s="218"/>
      <c r="AU911" s="219"/>
      <c r="AV911" s="459"/>
      <c r="AW911" s="216" t="s">
        <v>139</v>
      </c>
      <c r="AX911" s="220"/>
      <c r="AY911" s="221"/>
      <c r="AZ911" s="222"/>
      <c r="BA911" s="217" t="s">
        <v>145</v>
      </c>
      <c r="BB911" s="128"/>
      <c r="BC911" s="128"/>
      <c r="BD911" s="128"/>
      <c r="BE911" s="373"/>
      <c r="BF911" s="374"/>
      <c r="BG911" s="374"/>
      <c r="BH911" s="131"/>
    </row>
    <row r="912" spans="1:1022" ht="18.95" customHeight="1">
      <c r="A912" s="536"/>
      <c r="B912" s="530"/>
      <c r="C912" s="367"/>
      <c r="D912" s="530"/>
      <c r="E912" s="530"/>
      <c r="F912" s="427"/>
      <c r="G912" s="530"/>
      <c r="H912" s="545"/>
      <c r="I912" s="538"/>
      <c r="J912" s="216" t="s">
        <v>757</v>
      </c>
      <c r="K912" s="213"/>
      <c r="L912" s="538"/>
      <c r="M912" s="538"/>
      <c r="N912" s="540"/>
      <c r="O912" s="369"/>
      <c r="P912" s="391"/>
      <c r="Q912" s="385"/>
      <c r="R912" s="393"/>
      <c r="S912" s="394"/>
      <c r="T912" s="385"/>
      <c r="U912" s="404"/>
      <c r="V912" s="216" t="s">
        <v>150</v>
      </c>
      <c r="W912" s="116"/>
      <c r="X912" s="117"/>
      <c r="Y912" s="117"/>
      <c r="Z912" s="116"/>
      <c r="AA912" s="143" t="str">
        <f t="shared" si="1200"/>
        <v/>
      </c>
      <c r="AB912" s="121"/>
      <c r="AC912" s="121"/>
      <c r="AD912" s="122" t="str">
        <f t="shared" si="1198"/>
        <v/>
      </c>
      <c r="AE912" s="121"/>
      <c r="AF912" s="121"/>
      <c r="AG912" s="121"/>
      <c r="AH912" s="123" t="str">
        <f t="shared" si="1236"/>
        <v/>
      </c>
      <c r="AI912" s="122" t="str">
        <f t="shared" si="1199"/>
        <v/>
      </c>
      <c r="AJ912" s="387"/>
      <c r="AK912" s="542"/>
      <c r="AL912" s="214" t="str">
        <f t="shared" si="1170"/>
        <v/>
      </c>
      <c r="AM912" s="543"/>
      <c r="AN912" s="542"/>
      <c r="AO912" s="541"/>
      <c r="AP912" s="367"/>
      <c r="AQ912" s="217" t="s">
        <v>155</v>
      </c>
      <c r="AR912" s="119"/>
      <c r="AS912" s="135"/>
      <c r="AT912" s="218"/>
      <c r="AU912" s="219"/>
      <c r="AV912" s="459"/>
      <c r="AW912" s="216" t="s">
        <v>150</v>
      </c>
      <c r="AX912" s="220"/>
      <c r="AY912" s="221"/>
      <c r="AZ912" s="222"/>
      <c r="BA912" s="217" t="s">
        <v>155</v>
      </c>
      <c r="BB912" s="128"/>
      <c r="BC912" s="128"/>
      <c r="BD912" s="128"/>
      <c r="BE912" s="373"/>
      <c r="BF912" s="374"/>
      <c r="BG912" s="374"/>
      <c r="BH912" s="131"/>
    </row>
    <row r="913" spans="1:1022" ht="23.1" customHeight="1">
      <c r="A913" s="536"/>
      <c r="B913" s="530"/>
      <c r="C913" s="367"/>
      <c r="D913" s="530"/>
      <c r="E913" s="530"/>
      <c r="F913" s="427"/>
      <c r="G913" s="530"/>
      <c r="H913" s="545"/>
      <c r="I913" s="538"/>
      <c r="J913" s="216" t="s">
        <v>758</v>
      </c>
      <c r="K913" s="213"/>
      <c r="L913" s="538"/>
      <c r="M913" s="538"/>
      <c r="N913" s="540"/>
      <c r="O913" s="369"/>
      <c r="P913" s="392"/>
      <c r="Q913" s="385"/>
      <c r="R913" s="393"/>
      <c r="S913" s="394"/>
      <c r="T913" s="385"/>
      <c r="U913" s="405"/>
      <c r="V913" s="216" t="s">
        <v>161</v>
      </c>
      <c r="W913" s="116"/>
      <c r="X913" s="117"/>
      <c r="Y913" s="117"/>
      <c r="Z913" s="116"/>
      <c r="AA913" s="143" t="str">
        <f t="shared" si="1200"/>
        <v/>
      </c>
      <c r="AB913" s="121"/>
      <c r="AC913" s="121"/>
      <c r="AD913" s="122" t="str">
        <f t="shared" si="1198"/>
        <v/>
      </c>
      <c r="AE913" s="121"/>
      <c r="AF913" s="121"/>
      <c r="AG913" s="121"/>
      <c r="AH913" s="123" t="str">
        <f t="shared" si="1236"/>
        <v/>
      </c>
      <c r="AI913" s="122" t="str">
        <f t="shared" si="1199"/>
        <v/>
      </c>
      <c r="AJ913" s="387"/>
      <c r="AK913" s="542"/>
      <c r="AL913" s="214" t="str">
        <f t="shared" si="1170"/>
        <v/>
      </c>
      <c r="AM913" s="543"/>
      <c r="AN913" s="542"/>
      <c r="AO913" s="541"/>
      <c r="AP913" s="367"/>
      <c r="AQ913" s="217" t="s">
        <v>162</v>
      </c>
      <c r="AR913" s="119"/>
      <c r="AS913" s="135"/>
      <c r="AT913" s="218"/>
      <c r="AU913" s="219"/>
      <c r="AV913" s="460"/>
      <c r="AW913" s="216" t="s">
        <v>161</v>
      </c>
      <c r="AX913" s="220"/>
      <c r="AY913" s="221"/>
      <c r="AZ913" s="222"/>
      <c r="BA913" s="217" t="s">
        <v>162</v>
      </c>
      <c r="BB913" s="128"/>
      <c r="BC913" s="128"/>
      <c r="BD913" s="128"/>
      <c r="BE913" s="373"/>
      <c r="BF913" s="374"/>
      <c r="BG913" s="374"/>
      <c r="BH913" s="131"/>
    </row>
    <row r="914" spans="1:1022" s="144" customFormat="1" ht="69.95" customHeight="1">
      <c r="A914" s="536"/>
      <c r="B914" s="530"/>
      <c r="C914" s="367"/>
      <c r="D914" s="530"/>
      <c r="E914" s="530"/>
      <c r="F914" s="427"/>
      <c r="G914" s="530"/>
      <c r="H914" s="545" t="str">
        <f>IF(B914="Seguridad_Información","Posibilidad de "&amp;C914&amp;"con "&amp;M914&amp;" "&amp;"por"&amp;" "&amp;I914&amp;" "&amp;"debido a"&amp;" "&amp;L914,"Posibilidad de"&amp;" "&amp;M914&amp;" "&amp;"por"&amp;" "&amp;I914&amp;" debido a"&amp;" "&amp;L914)</f>
        <v xml:space="preserve">Posibilidad de  por  debido a </v>
      </c>
      <c r="I914" s="538"/>
      <c r="J914" s="216" t="s">
        <v>717</v>
      </c>
      <c r="K914" s="213"/>
      <c r="L914" s="538"/>
      <c r="M914" s="538"/>
      <c r="N914" s="540"/>
      <c r="O914" s="369"/>
      <c r="P914" s="390" t="str">
        <f>IF(OR($O914=[3]Tabla_Probabilidad!$D$30,$O914=[3]Tabla_Probabilidad!$D$32,$O914=[3]Tabla_Probabilidad!$J$32),"Muy Baja",IF(OR($O914=[3]Tabla_Probabilidad!$E$30,$O914=[3]Tabla_Probabilidad!$E$32,$O914=[3]Tabla_Probabilidad!$K$32),"Baja",IF(OR($O914=[3]Tabla_Probabilidad!$F$30,$O914=[3]Tabla_Probabilidad!$F$32,$O914=[3]Tabla_Probabilidad!$L$32),"Media",IF(OR($O914=[3]Tabla_Probabilidad!$G$30,$O914=[3]Tabla_Probabilidad!$G$32,$O914=[3]Tabla_Probabilidad!$M$32),"Alta",IF(OR($O914=[3]Tabla_Probabilidad!$H$30,$O914=[3]Tabla_Probabilidad!$H$32,$O914=[3]Tabla_Probabilidad!$N$32),"Muy Alta","")))))</f>
        <v/>
      </c>
      <c r="Q914" s="385" t="str">
        <f t="shared" ref="Q914" si="1237">IF(P914="","",IF(P914="Muy Baja",0.2,IF(P914="Baja",0.4,IF(P914="Media",0.6,IF(P914="Alta",0.8,IF(P914="Muy Alta",1,))))))</f>
        <v/>
      </c>
      <c r="R914" s="393"/>
      <c r="S914" s="394" t="str">
        <f>IF(OR($R914=[3]Tabla_Impacto!$D$24,$R914=[3]Tabla_Impacto!$D$27,$R914=[3]Tabla_Impacto!$J$24,$R914=[3]Tabla_Impacto!$P$26,$R914=[3]Tabla_Impacto!$V$26,$R914=[3]Tabla_Impacto!$AB$26),"Leve",IF(OR($R914=[3]Tabla_Impacto!$E$24,$R914=[3]Tabla_Impacto!$E$27,$R914=[3]Tabla_Impacto!$K$24,$R914=[3]Tabla_Impacto!$Q$26,$R914=[3]Tabla_Impacto!$W$26,$R914=[3]Tabla_Impacto!$AC$26),"Menor",IF(OR($R914=[3]Tabla_Impacto!$F$24,$R914=[3]Tabla_Impacto!$F$27,$R914=[3]Tabla_Impacto!$L$24,$R914=[3]Tabla_Impacto!$R$26,$R914=[3]Tabla_Impacto!$X$26,$R914=[3]Tabla_Impacto!$AD$26),"Moderado",IF(OR($R914=[3]Tabla_Impacto!$G$24,$R914=[3]Tabla_Impacto!$G$27,$R914=[3]Tabla_Impacto!$M$24,$R914=[3]Tabla_Impacto!$S$26,$R914=[3]Tabla_Impacto!$Y$26,$R914=[3]Tabla_Impacto!$AE$26),"Mayor",IF(OR($R914=[3]Tabla_Impacto!$H$24,$R914=[3]Tabla_Impacto!$H$27,$R914=[3]Tabla_Impacto!$N$24,$R914=[3]Tabla_Impacto!$T$26,$R914=[3]Tabla_Impacto!$Z$26,$R914=[3]Tabla_Impacto!$AF$26),"Catastrófico","")))))</f>
        <v/>
      </c>
      <c r="T914" s="385" t="str">
        <f>IF(S914="","",IF(S914="Leve",0.2,IF(S914="Menor",0.4,IF(S914="Moderado",0.6,IF(S914="Mayor",0.8,IF(S914="Catastrófico",1,))))))</f>
        <v/>
      </c>
      <c r="U914" s="386" t="str">
        <f t="shared" ref="U914" si="1238">IF(OR(AND(P914="Muy Baja",S914="Leve"),AND(P914="Muy Baja",S914="Menor"),AND(P914="Baja",S914="Leve")),"Bajo",IF(OR(AND(P914="Muy baja",S914="Moderado"),AND(P914="Baja",S914="Menor"),AND(P914="Baja",S914="Moderado"),AND(P914="Media",S914="Leve"),AND(P914="Media",S914="Menor"),AND(P914="Media",S914="Moderado"),AND(P914="Alta",S914="Leve"),AND(P914="Alta",S914="Menor")),"Moderado",IF(OR(AND(P914="Muy Baja",S914="Mayor"),AND(P914="Baja",S914="Mayor"),AND(P914="Media",S914="Mayor"),AND(P914="Alta",S914="Moderado"),AND(P914="Alta",S914="Mayor"),AND(P914="Muy Alta",S914="Leve"),AND(P914="Muy Alta",S914="Menor"),AND(P914="Muy Alta",S914="Moderado"),AND(P914="Muy Alta",S914="Mayor")),"Alto",IF(OR(AND(P914="Muy Baja",S914="Catastrófico"),AND(P914="Baja",S914="Catastrófico"),AND(P914="Media",S914="Catastrófico"),AND(P914="Alta",S914="Catastrófico"),AND(P914="Muy Alta",S914="Catastrófico")),"Extremo",""))))</f>
        <v/>
      </c>
      <c r="V914" s="216" t="s">
        <v>91</v>
      </c>
      <c r="W914" s="116"/>
      <c r="X914" s="117"/>
      <c r="Y914" s="117"/>
      <c r="Z914" s="116"/>
      <c r="AA914" s="143" t="str">
        <f t="shared" si="1200"/>
        <v/>
      </c>
      <c r="AB914" s="121"/>
      <c r="AC914" s="121"/>
      <c r="AD914" s="122" t="str">
        <f t="shared" si="1198"/>
        <v/>
      </c>
      <c r="AE914" s="121"/>
      <c r="AF914" s="121"/>
      <c r="AG914" s="121"/>
      <c r="AH914" s="123" t="str">
        <f>IFERROR(IF(AA914="Probabilidad",(Q914-(+Q914*AD914)),IF(AA914="Impacto",Q914,"")),"")</f>
        <v/>
      </c>
      <c r="AI914" s="122" t="str">
        <f t="shared" si="1199"/>
        <v/>
      </c>
      <c r="AJ914" s="387" t="str">
        <f t="shared" ref="AJ914" si="1239">IFERROR(IF(AK914="","",IF(AK914&lt;=0.2,"Muy Baja",IF(AK914&lt;=0.4,"Baja",IF(AK914&lt;=0.6,"Media",IF(AK914&lt;=0.8,"Alta","Muy Alta"))))),"")</f>
        <v/>
      </c>
      <c r="AK914" s="542" t="str">
        <f t="shared" ref="AK914" si="1240">IFERROR(LOOKUP(MAX(AI914:AI920)+1,(AI914:AI920)),"")</f>
        <v/>
      </c>
      <c r="AL914" s="214" t="str">
        <f>IFERROR(IF(AA914="Impacto",(T914-(+T914*AD914)),IF(AA914="Probabilidad",T914,"")),"")</f>
        <v/>
      </c>
      <c r="AM914" s="543" t="str">
        <f t="shared" ref="AM914" si="1241">IFERROR(IF(AN914="","",IF(AN914&lt;=0.2,"Leve",IF(AN914&lt;=0.4,"Menor",IF(AN914&lt;=0.6,"Moderado",IF(AN914&lt;=0.8,"Mayor","Catastrófico"))))),"")</f>
        <v/>
      </c>
      <c r="AN914" s="542" t="str">
        <f t="shared" ref="AN914" si="1242">IFERROR(LOOKUP(MAX(AL914:AL920)+1,(AL914:AL920)),"")</f>
        <v/>
      </c>
      <c r="AO914" s="541" t="str">
        <f t="shared" ref="AO914" si="1243">IFERROR(IF(OR(AND(AJ914="Muy Baja",AM914="Leve"),AND(AJ914="Muy Baja",AM914="Menor"),AND(AJ914="Baja",AM914="Leve")),"Bajo",IF(OR(AND(AJ914="Muy baja",AM914="Moderado"),AND(AJ914="Baja",AM914="Menor"),AND(AJ914="Baja",AM914="Moderado"),AND(AJ914="Media",AM914="Leve"),AND(AJ914="Media",AM914="Menor"),AND(AJ914="Media",AM914="Moderado"),AND(AJ914="Alta",AM914="Leve"),AND(AJ914="Alta",AM914="Menor")),"Moderado",IF(OR(AND(AJ914="Muy Baja",AM914="Mayor"),AND(AJ914="Baja",AM914="Mayor"),AND(AJ914="Media",AM914="Mayor"),AND(AJ914="Alta",AM914="Moderado"),AND(AJ914="Alta",AM914="Mayor"),AND(AJ914="Muy Alta",AM914="Leve"),AND(AJ914="Muy Alta",AM914="Menor"),AND(AJ914="Muy Alta",AM914="Moderado"),AND(AJ914="Muy Alta",AM914="Mayor")),"Alto",IF(OR(AND(AJ914="Muy Baja",AM914="Catastrófico"),AND(AJ914="Baja",AM914="Catastrófico"),AND(AJ914="Media",AM914="Catastrófico"),AND(AJ914="Alta",AM914="Catastrófico"),AND(AJ914="Muy Alta",AM914="Catastrófico")),"Extremo","")))),"")</f>
        <v/>
      </c>
      <c r="AP914" s="367"/>
      <c r="AQ914" s="217" t="s">
        <v>105</v>
      </c>
      <c r="AR914" s="119"/>
      <c r="AS914" s="135"/>
      <c r="AT914" s="218"/>
      <c r="AU914" s="219"/>
      <c r="AV914" s="458"/>
      <c r="AW914" s="216" t="s">
        <v>91</v>
      </c>
      <c r="AX914" s="220"/>
      <c r="AY914" s="221"/>
      <c r="AZ914" s="222"/>
      <c r="BA914" s="217" t="s">
        <v>105</v>
      </c>
      <c r="BB914" s="128"/>
      <c r="BC914" s="128"/>
      <c r="BD914" s="128"/>
      <c r="BE914" s="373"/>
      <c r="BF914" s="374"/>
      <c r="BG914" s="374"/>
      <c r="BH914" s="131"/>
      <c r="BI914" s="90"/>
      <c r="BJ914" s="90"/>
      <c r="BK914" s="90"/>
      <c r="BL914" s="90"/>
      <c r="BM914" s="90"/>
      <c r="BN914" s="90"/>
      <c r="BO914" s="90"/>
      <c r="BP914" s="90"/>
      <c r="BQ914" s="90"/>
      <c r="BR914" s="90"/>
      <c r="BS914" s="90"/>
      <c r="BT914" s="90"/>
      <c r="BU914" s="90"/>
      <c r="BV914" s="90"/>
      <c r="BW914" s="90"/>
      <c r="BX914" s="90"/>
      <c r="BY914" s="90"/>
      <c r="BZ914" s="90"/>
      <c r="CA914" s="90"/>
      <c r="CB914" s="90"/>
      <c r="CC914" s="90"/>
      <c r="CD914" s="90"/>
      <c r="CE914" s="90"/>
      <c r="CF914" s="90"/>
      <c r="CG914" s="90"/>
      <c r="CH914" s="90"/>
      <c r="CI914" s="90"/>
      <c r="CJ914" s="90"/>
      <c r="CK914" s="90"/>
      <c r="CL914" s="90"/>
      <c r="CM914" s="90"/>
      <c r="CN914" s="90"/>
      <c r="CO914" s="90"/>
      <c r="CP914" s="90"/>
      <c r="CQ914" s="90"/>
      <c r="CR914" s="90"/>
      <c r="CS914" s="90"/>
      <c r="CT914" s="90"/>
      <c r="CU914" s="90"/>
      <c r="CV914" s="90"/>
      <c r="CW914" s="90"/>
      <c r="CX914" s="90"/>
      <c r="CY914" s="90"/>
      <c r="CZ914" s="90"/>
      <c r="DA914" s="90"/>
      <c r="DB914" s="90"/>
      <c r="DC914" s="90"/>
      <c r="DD914" s="90"/>
      <c r="DE914" s="90"/>
      <c r="DF914" s="90"/>
      <c r="DG914" s="90"/>
      <c r="DH914" s="90"/>
      <c r="DI914" s="90"/>
      <c r="DJ914" s="90"/>
      <c r="DK914" s="90"/>
      <c r="DL914" s="90"/>
      <c r="DM914" s="90"/>
      <c r="DN914" s="90"/>
      <c r="DO914" s="90"/>
      <c r="DP914" s="90"/>
      <c r="DQ914" s="90"/>
      <c r="DR914" s="90"/>
      <c r="DS914" s="90"/>
      <c r="DT914" s="90"/>
      <c r="DU914" s="90"/>
      <c r="DV914" s="90"/>
      <c r="DW914" s="90"/>
      <c r="DX914" s="90"/>
      <c r="DY914" s="90"/>
      <c r="DZ914" s="90"/>
      <c r="EA914" s="90"/>
      <c r="EB914" s="90"/>
      <c r="EC914" s="90"/>
      <c r="ED914" s="90"/>
      <c r="EE914" s="90"/>
      <c r="EF914" s="90"/>
      <c r="EG914" s="90"/>
      <c r="EH914" s="90"/>
      <c r="EI914" s="90"/>
      <c r="EJ914" s="90"/>
      <c r="EK914" s="90"/>
      <c r="EL914" s="90"/>
      <c r="EM914" s="90"/>
      <c r="EN914" s="90"/>
      <c r="EO914" s="90"/>
      <c r="EP914" s="90"/>
      <c r="EQ914" s="90"/>
      <c r="ER914" s="90"/>
      <c r="ES914" s="90"/>
      <c r="ET914" s="90"/>
      <c r="EU914" s="90"/>
      <c r="EV914" s="90"/>
      <c r="EW914" s="90"/>
      <c r="EX914" s="90"/>
      <c r="EY914" s="90"/>
      <c r="EZ914" s="90"/>
      <c r="FA914" s="90"/>
      <c r="FB914" s="90"/>
      <c r="FC914" s="90"/>
      <c r="FD914" s="90"/>
      <c r="FE914" s="90"/>
      <c r="FF914" s="90"/>
      <c r="FG914" s="90"/>
      <c r="FH914" s="90"/>
      <c r="FI914" s="90"/>
      <c r="FJ914" s="90"/>
      <c r="FK914" s="90"/>
      <c r="FL914" s="90"/>
      <c r="FM914" s="90"/>
      <c r="FN914" s="90"/>
      <c r="FO914" s="90"/>
      <c r="FP914" s="90"/>
      <c r="FQ914" s="90"/>
      <c r="FR914" s="90"/>
      <c r="FS914" s="90"/>
      <c r="FT914" s="90"/>
      <c r="FU914" s="90"/>
      <c r="FV914" s="90"/>
      <c r="FW914" s="90"/>
      <c r="FX914" s="90"/>
      <c r="FY914" s="90"/>
      <c r="FZ914" s="90"/>
      <c r="GA914" s="90"/>
      <c r="GB914" s="90"/>
      <c r="GC914" s="90"/>
      <c r="GD914" s="90"/>
      <c r="GE914" s="90"/>
      <c r="GF914" s="90"/>
      <c r="GG914" s="90"/>
      <c r="GH914" s="90"/>
      <c r="GI914" s="90"/>
      <c r="GJ914" s="90"/>
      <c r="GK914" s="90"/>
      <c r="GL914" s="90"/>
      <c r="GM914" s="90"/>
      <c r="GN914" s="90"/>
      <c r="GO914" s="90"/>
      <c r="GP914" s="90"/>
      <c r="GQ914" s="90"/>
      <c r="GR914" s="90"/>
      <c r="GS914" s="90"/>
      <c r="GT914" s="90"/>
      <c r="GU914" s="90"/>
      <c r="GV914" s="90"/>
      <c r="GW914" s="90"/>
      <c r="GX914" s="90"/>
      <c r="GY914" s="90"/>
      <c r="GZ914" s="90"/>
      <c r="HA914" s="90"/>
      <c r="HB914" s="90"/>
      <c r="HC914" s="90"/>
      <c r="HD914" s="90"/>
      <c r="HE914" s="90"/>
      <c r="HF914" s="90"/>
      <c r="HG914" s="90"/>
      <c r="HH914" s="90"/>
      <c r="HI914" s="90"/>
      <c r="HJ914" s="90"/>
      <c r="HK914" s="90"/>
      <c r="HL914" s="90"/>
      <c r="HM914" s="90"/>
      <c r="HN914" s="90"/>
      <c r="HO914" s="90"/>
      <c r="HP914" s="90"/>
      <c r="HQ914" s="90"/>
      <c r="HR914" s="90"/>
      <c r="HS914" s="90"/>
      <c r="HT914" s="90"/>
      <c r="HU914" s="90"/>
      <c r="HV914" s="90"/>
      <c r="HW914" s="90"/>
      <c r="HX914" s="90"/>
      <c r="HY914" s="90"/>
      <c r="HZ914" s="90"/>
      <c r="IA914" s="90"/>
      <c r="IB914" s="90"/>
      <c r="IC914" s="90"/>
      <c r="ID914" s="90"/>
      <c r="IE914" s="90"/>
      <c r="IF914" s="90"/>
      <c r="IG914" s="90"/>
      <c r="IH914" s="90"/>
      <c r="II914" s="90"/>
      <c r="IJ914" s="90"/>
      <c r="IK914" s="90"/>
      <c r="IL914" s="90"/>
      <c r="IM914" s="90"/>
      <c r="IN914" s="90"/>
      <c r="IO914" s="90"/>
      <c r="IP914" s="90"/>
      <c r="IQ914" s="90"/>
      <c r="IR914" s="90"/>
      <c r="IS914" s="90"/>
      <c r="IT914" s="90"/>
      <c r="IU914" s="90"/>
      <c r="IV914" s="90"/>
      <c r="IW914" s="90"/>
      <c r="IX914" s="90"/>
      <c r="IY914" s="90"/>
      <c r="IZ914" s="90"/>
      <c r="JA914" s="90"/>
      <c r="JB914" s="90"/>
      <c r="JC914" s="90"/>
      <c r="JD914" s="90"/>
      <c r="JE914" s="90"/>
      <c r="JF914" s="90"/>
      <c r="JG914" s="90"/>
      <c r="JH914" s="90"/>
      <c r="JI914" s="90"/>
      <c r="JJ914" s="90"/>
      <c r="JK914" s="90"/>
      <c r="JL914" s="90"/>
      <c r="JM914" s="90"/>
      <c r="JN914" s="90"/>
      <c r="JO914" s="90"/>
      <c r="JP914" s="90"/>
      <c r="JQ914" s="90"/>
      <c r="JR914" s="90"/>
      <c r="JS914" s="90"/>
      <c r="JT914" s="90"/>
      <c r="JU914" s="90"/>
      <c r="JV914" s="90"/>
      <c r="JW914" s="90"/>
      <c r="JX914" s="90"/>
      <c r="JY914" s="90"/>
      <c r="JZ914" s="90"/>
      <c r="KA914" s="90"/>
      <c r="KB914" s="90"/>
      <c r="KC914" s="90"/>
      <c r="KD914" s="90"/>
      <c r="KE914" s="90"/>
      <c r="KF914" s="90"/>
      <c r="KG914" s="90"/>
      <c r="KH914" s="90"/>
      <c r="KI914" s="90"/>
      <c r="KJ914" s="90"/>
      <c r="KK914" s="90"/>
      <c r="KL914" s="90"/>
      <c r="KM914" s="90"/>
      <c r="KN914" s="90"/>
      <c r="KO914" s="90"/>
      <c r="KP914" s="90"/>
      <c r="KQ914" s="90"/>
      <c r="KR914" s="90"/>
      <c r="KS914" s="90"/>
      <c r="KT914" s="90"/>
      <c r="KU914" s="90"/>
      <c r="KV914" s="90"/>
      <c r="KW914" s="90"/>
      <c r="KX914" s="90"/>
      <c r="KY914" s="90"/>
      <c r="KZ914" s="90"/>
      <c r="LA914" s="90"/>
      <c r="LB914" s="90"/>
      <c r="LC914" s="90"/>
      <c r="LD914" s="90"/>
      <c r="LE914" s="90"/>
      <c r="LF914" s="90"/>
      <c r="LG914" s="90"/>
      <c r="LH914" s="90"/>
      <c r="LI914" s="90"/>
      <c r="LJ914" s="90"/>
      <c r="LK914" s="90"/>
      <c r="LL914" s="90"/>
      <c r="LM914" s="90"/>
      <c r="LN914" s="90"/>
      <c r="LO914" s="90"/>
      <c r="LP914" s="90"/>
      <c r="LQ914" s="90"/>
      <c r="LR914" s="90"/>
      <c r="LS914" s="90"/>
      <c r="LT914" s="90"/>
      <c r="LU914" s="90"/>
      <c r="LV914" s="90"/>
      <c r="LW914" s="90"/>
      <c r="LX914" s="90"/>
      <c r="LY914" s="90"/>
      <c r="LZ914" s="90"/>
      <c r="MA914" s="90"/>
      <c r="MB914" s="90"/>
      <c r="MC914" s="90"/>
      <c r="MD914" s="90"/>
      <c r="ME914" s="90"/>
      <c r="MF914" s="90"/>
      <c r="MG914" s="90"/>
      <c r="MH914" s="90"/>
      <c r="MI914" s="90"/>
      <c r="MJ914" s="90"/>
      <c r="MK914" s="90"/>
      <c r="ML914" s="90"/>
      <c r="MM914" s="90"/>
      <c r="MN914" s="90"/>
      <c r="MO914" s="90"/>
      <c r="MP914" s="90"/>
      <c r="MQ914" s="90"/>
      <c r="MR914" s="90"/>
      <c r="MS914" s="90"/>
      <c r="MT914" s="90"/>
      <c r="MU914" s="90"/>
      <c r="MV914" s="90"/>
      <c r="MW914" s="90"/>
      <c r="MX914" s="90"/>
      <c r="MY914" s="90"/>
      <c r="MZ914" s="90"/>
      <c r="NA914" s="90"/>
      <c r="NB914" s="90"/>
      <c r="NC914" s="90"/>
      <c r="ND914" s="90"/>
      <c r="NE914" s="90"/>
      <c r="NF914" s="90"/>
      <c r="NG914" s="90"/>
      <c r="NH914" s="90"/>
      <c r="NI914" s="90"/>
      <c r="NJ914" s="90"/>
      <c r="NK914" s="90"/>
      <c r="NL914" s="90"/>
      <c r="NM914" s="90"/>
      <c r="NN914" s="90"/>
      <c r="NO914" s="90"/>
      <c r="NP914" s="90"/>
      <c r="NQ914" s="90"/>
      <c r="NR914" s="90"/>
      <c r="NS914" s="90"/>
      <c r="NT914" s="90"/>
      <c r="NU914" s="90"/>
      <c r="NV914" s="90"/>
      <c r="NW914" s="90"/>
      <c r="NX914" s="90"/>
      <c r="NY914" s="90"/>
      <c r="NZ914" s="90"/>
      <c r="OA914" s="90"/>
      <c r="OB914" s="90"/>
      <c r="OC914" s="90"/>
      <c r="OD914" s="90"/>
      <c r="OE914" s="90"/>
      <c r="OF914" s="90"/>
      <c r="OG914" s="90"/>
      <c r="OH914" s="90"/>
      <c r="OI914" s="90"/>
      <c r="OJ914" s="90"/>
      <c r="OK914" s="90"/>
      <c r="OL914" s="90"/>
      <c r="OM914" s="90"/>
      <c r="ON914" s="90"/>
      <c r="OO914" s="90"/>
      <c r="OP914" s="90"/>
      <c r="OQ914" s="90"/>
      <c r="OR914" s="90"/>
      <c r="OS914" s="90"/>
      <c r="OT914" s="90"/>
      <c r="OU914" s="90"/>
      <c r="OV914" s="90"/>
      <c r="OW914" s="90"/>
      <c r="OX914" s="90"/>
      <c r="OY914" s="90"/>
      <c r="OZ914" s="90"/>
      <c r="PA914" s="90"/>
      <c r="PB914" s="90"/>
      <c r="PC914" s="90"/>
      <c r="PD914" s="90"/>
      <c r="PE914" s="90"/>
      <c r="PF914" s="90"/>
      <c r="PG914" s="90"/>
      <c r="PH914" s="90"/>
      <c r="PI914" s="90"/>
      <c r="PJ914" s="90"/>
      <c r="PK914" s="90"/>
      <c r="PL914" s="90"/>
      <c r="PM914" s="90"/>
      <c r="PN914" s="90"/>
      <c r="PO914" s="90"/>
      <c r="PP914" s="90"/>
      <c r="PQ914" s="90"/>
      <c r="PR914" s="90"/>
      <c r="PS914" s="90"/>
      <c r="PT914" s="90"/>
      <c r="PU914" s="90"/>
      <c r="PV914" s="90"/>
      <c r="PW914" s="90"/>
      <c r="PX914" s="90"/>
      <c r="PY914" s="90"/>
      <c r="PZ914" s="90"/>
      <c r="QA914" s="90"/>
      <c r="QB914" s="90"/>
      <c r="QC914" s="90"/>
      <c r="QD914" s="90"/>
      <c r="QE914" s="90"/>
      <c r="QF914" s="90"/>
      <c r="QG914" s="90"/>
      <c r="QH914" s="90"/>
      <c r="QI914" s="90"/>
      <c r="QJ914" s="90"/>
      <c r="QK914" s="90"/>
      <c r="QL914" s="90"/>
      <c r="QM914" s="90"/>
      <c r="QN914" s="90"/>
      <c r="QO914" s="90"/>
      <c r="QP914" s="90"/>
      <c r="QQ914" s="90"/>
      <c r="QR914" s="90"/>
      <c r="QS914" s="90"/>
      <c r="QT914" s="90"/>
      <c r="QU914" s="90"/>
      <c r="QV914" s="90"/>
      <c r="QW914" s="90"/>
      <c r="QX914" s="90"/>
      <c r="QY914" s="90"/>
      <c r="QZ914" s="90"/>
      <c r="RA914" s="90"/>
      <c r="RB914" s="90"/>
      <c r="RC914" s="90"/>
      <c r="RD914" s="90"/>
      <c r="RE914" s="90"/>
      <c r="RF914" s="90"/>
      <c r="RG914" s="90"/>
      <c r="RH914" s="90"/>
      <c r="RI914" s="90"/>
      <c r="RJ914" s="90"/>
      <c r="RK914" s="90"/>
      <c r="RL914" s="90"/>
      <c r="RM914" s="90"/>
      <c r="RN914" s="90"/>
      <c r="RO914" s="90"/>
      <c r="RP914" s="90"/>
      <c r="RQ914" s="90"/>
      <c r="RR914" s="90"/>
      <c r="RS914" s="90"/>
      <c r="RT914" s="90"/>
      <c r="RU914" s="90"/>
      <c r="RV914" s="90"/>
      <c r="RW914" s="90"/>
      <c r="RX914" s="90"/>
      <c r="RY914" s="90"/>
      <c r="RZ914" s="90"/>
      <c r="SA914" s="90"/>
      <c r="SB914" s="90"/>
      <c r="SC914" s="90"/>
      <c r="SD914" s="90"/>
      <c r="SE914" s="90"/>
      <c r="SF914" s="90"/>
      <c r="SG914" s="90"/>
      <c r="SH914" s="90"/>
      <c r="SI914" s="90"/>
      <c r="SJ914" s="90"/>
      <c r="SK914" s="90"/>
      <c r="SL914" s="90"/>
      <c r="SM914" s="90"/>
      <c r="SN914" s="90"/>
      <c r="SO914" s="90"/>
      <c r="SP914" s="90"/>
      <c r="SQ914" s="90"/>
      <c r="SR914" s="90"/>
      <c r="SS914" s="90"/>
      <c r="ST914" s="90"/>
      <c r="SU914" s="90"/>
      <c r="SV914" s="90"/>
      <c r="SW914" s="90"/>
      <c r="SX914" s="90"/>
      <c r="SY914" s="90"/>
      <c r="SZ914" s="90"/>
      <c r="TA914" s="90"/>
      <c r="TB914" s="90"/>
      <c r="TC914" s="90"/>
      <c r="TD914" s="90"/>
      <c r="TE914" s="90"/>
      <c r="TF914" s="90"/>
      <c r="TG914" s="90"/>
      <c r="TH914" s="90"/>
      <c r="TI914" s="90"/>
      <c r="TJ914" s="90"/>
      <c r="TK914" s="90"/>
      <c r="TL914" s="90"/>
      <c r="TM914" s="90"/>
      <c r="TN914" s="90"/>
      <c r="TO914" s="90"/>
      <c r="TP914" s="90"/>
      <c r="TQ914" s="90"/>
      <c r="TR914" s="90"/>
      <c r="TS914" s="90"/>
      <c r="TT914" s="90"/>
      <c r="TU914" s="90"/>
      <c r="TV914" s="90"/>
      <c r="TW914" s="90"/>
      <c r="TX914" s="90"/>
      <c r="TY914" s="90"/>
      <c r="TZ914" s="90"/>
      <c r="UA914" s="90"/>
      <c r="UB914" s="90"/>
      <c r="UC914" s="90"/>
      <c r="UD914" s="90"/>
      <c r="UE914" s="90"/>
      <c r="UF914" s="90"/>
      <c r="UG914" s="90"/>
      <c r="UH914" s="90"/>
      <c r="UI914" s="90"/>
      <c r="UJ914" s="90"/>
      <c r="UK914" s="90"/>
      <c r="UL914" s="90"/>
      <c r="UM914" s="90"/>
      <c r="UN914" s="90"/>
      <c r="UO914" s="90"/>
      <c r="UP914" s="90"/>
      <c r="UQ914" s="90"/>
      <c r="UR914" s="90"/>
      <c r="US914" s="90"/>
      <c r="UT914" s="90"/>
      <c r="UU914" s="90"/>
      <c r="UV914" s="90"/>
      <c r="UW914" s="90"/>
      <c r="UX914" s="90"/>
      <c r="UY914" s="90"/>
      <c r="UZ914" s="90"/>
      <c r="VA914" s="90"/>
      <c r="VB914" s="90"/>
      <c r="VC914" s="90"/>
      <c r="VD914" s="90"/>
      <c r="VE914" s="90"/>
      <c r="VF914" s="90"/>
      <c r="VG914" s="90"/>
      <c r="VH914" s="90"/>
      <c r="VI914" s="90"/>
      <c r="VJ914" s="90"/>
      <c r="VK914" s="90"/>
      <c r="VL914" s="90"/>
      <c r="VM914" s="90"/>
      <c r="VN914" s="90"/>
      <c r="VO914" s="90"/>
      <c r="VP914" s="90"/>
      <c r="VQ914" s="90"/>
      <c r="VR914" s="90"/>
      <c r="VS914" s="90"/>
      <c r="VT914" s="90"/>
      <c r="VU914" s="90"/>
      <c r="VV914" s="90"/>
      <c r="VW914" s="90"/>
      <c r="VX914" s="90"/>
      <c r="VY914" s="90"/>
      <c r="VZ914" s="90"/>
      <c r="WA914" s="90"/>
      <c r="WB914" s="90"/>
      <c r="WC914" s="90"/>
      <c r="WD914" s="90"/>
      <c r="WE914" s="90"/>
      <c r="WF914" s="90"/>
      <c r="WG914" s="90"/>
      <c r="WH914" s="90"/>
      <c r="WI914" s="90"/>
      <c r="WJ914" s="90"/>
      <c r="WK914" s="90"/>
      <c r="WL914" s="90"/>
      <c r="WM914" s="90"/>
      <c r="WN914" s="90"/>
      <c r="WO914" s="90"/>
      <c r="WP914" s="90"/>
      <c r="WQ914" s="90"/>
      <c r="WR914" s="90"/>
      <c r="WS914" s="90"/>
      <c r="WT914" s="90"/>
      <c r="WU914" s="90"/>
      <c r="WV914" s="90"/>
      <c r="WW914" s="90"/>
      <c r="WX914" s="90"/>
      <c r="WY914" s="90"/>
      <c r="WZ914" s="90"/>
      <c r="XA914" s="90"/>
      <c r="XB914" s="90"/>
      <c r="XC914" s="90"/>
      <c r="XD914" s="90"/>
      <c r="XE914" s="90"/>
      <c r="XF914" s="90"/>
      <c r="XG914" s="90"/>
      <c r="XH914" s="90"/>
      <c r="XI914" s="90"/>
      <c r="XJ914" s="90"/>
      <c r="XK914" s="90"/>
      <c r="XL914" s="90"/>
      <c r="XM914" s="90"/>
      <c r="XN914" s="90"/>
      <c r="XO914" s="90"/>
      <c r="XP914" s="90"/>
      <c r="XQ914" s="90"/>
      <c r="XR914" s="90"/>
      <c r="XS914" s="90"/>
      <c r="XT914" s="90"/>
      <c r="XU914" s="90"/>
      <c r="XV914" s="90"/>
      <c r="XW914" s="90"/>
      <c r="XX914" s="90"/>
      <c r="XY914" s="90"/>
      <c r="XZ914" s="90"/>
      <c r="YA914" s="90"/>
      <c r="YB914" s="90"/>
      <c r="YC914" s="90"/>
      <c r="YD914" s="90"/>
      <c r="YE914" s="90"/>
      <c r="YF914" s="90"/>
      <c r="YG914" s="90"/>
      <c r="YH914" s="90"/>
      <c r="YI914" s="90"/>
      <c r="YJ914" s="90"/>
      <c r="YK914" s="90"/>
      <c r="YL914" s="90"/>
      <c r="YM914" s="90"/>
      <c r="YN914" s="90"/>
      <c r="YO914" s="90"/>
      <c r="YP914" s="90"/>
      <c r="YQ914" s="90"/>
      <c r="YR914" s="90"/>
      <c r="YS914" s="90"/>
      <c r="YT914" s="90"/>
      <c r="YU914" s="90"/>
      <c r="YV914" s="90"/>
      <c r="YW914" s="90"/>
      <c r="YX914" s="90"/>
      <c r="YY914" s="90"/>
      <c r="YZ914" s="90"/>
      <c r="ZA914" s="90"/>
      <c r="ZB914" s="90"/>
      <c r="ZC914" s="90"/>
      <c r="ZD914" s="90"/>
      <c r="ZE914" s="90"/>
      <c r="ZF914" s="90"/>
      <c r="ZG914" s="90"/>
      <c r="ZH914" s="90"/>
      <c r="ZI914" s="90"/>
      <c r="ZJ914" s="90"/>
      <c r="ZK914" s="90"/>
      <c r="ZL914" s="90"/>
      <c r="ZM914" s="90"/>
      <c r="ZN914" s="90"/>
      <c r="ZO914" s="90"/>
      <c r="ZP914" s="90"/>
      <c r="ZQ914" s="90"/>
      <c r="ZR914" s="90"/>
      <c r="ZS914" s="90"/>
      <c r="ZT914" s="90"/>
      <c r="ZU914" s="90"/>
      <c r="ZV914" s="90"/>
      <c r="ZW914" s="90"/>
      <c r="ZX914" s="90"/>
      <c r="ZY914" s="90"/>
      <c r="ZZ914" s="90"/>
      <c r="AAA914" s="90"/>
      <c r="AAB914" s="90"/>
      <c r="AAC914" s="90"/>
      <c r="AAD914" s="90"/>
      <c r="AAE914" s="90"/>
      <c r="AAF914" s="90"/>
      <c r="AAG914" s="90"/>
      <c r="AAH914" s="90"/>
      <c r="AAI914" s="90"/>
      <c r="AAJ914" s="90"/>
      <c r="AAK914" s="90"/>
      <c r="AAL914" s="90"/>
      <c r="AAM914" s="90"/>
      <c r="AAN914" s="90"/>
      <c r="AAO914" s="90"/>
      <c r="AAP914" s="90"/>
      <c r="AAQ914" s="90"/>
      <c r="AAR914" s="90"/>
      <c r="AAS914" s="90"/>
      <c r="AAT914" s="90"/>
      <c r="AAU914" s="90"/>
      <c r="AAV914" s="90"/>
      <c r="AAW914" s="90"/>
      <c r="AAX914" s="90"/>
      <c r="AAY914" s="90"/>
      <c r="AAZ914" s="90"/>
      <c r="ABA914" s="90"/>
      <c r="ABB914" s="90"/>
      <c r="ABC914" s="90"/>
      <c r="ABD914" s="90"/>
      <c r="ABE914" s="90"/>
      <c r="ABF914" s="90"/>
      <c r="ABG914" s="90"/>
      <c r="ABH914" s="90"/>
      <c r="ABI914" s="90"/>
      <c r="ABJ914" s="90"/>
      <c r="ABK914" s="90"/>
      <c r="ABL914" s="90"/>
      <c r="ABM914" s="90"/>
      <c r="ABN914" s="90"/>
      <c r="ABO914" s="90"/>
      <c r="ABP914" s="90"/>
      <c r="ABQ914" s="90"/>
      <c r="ABR914" s="90"/>
      <c r="ABS914" s="90"/>
      <c r="ABT914" s="90"/>
      <c r="ABU914" s="90"/>
      <c r="ABV914" s="90"/>
      <c r="ABW914" s="90"/>
      <c r="ABX914" s="90"/>
      <c r="ABY914" s="90"/>
      <c r="ABZ914" s="90"/>
      <c r="ACA914" s="90"/>
      <c r="ACB914" s="90"/>
      <c r="ACC914" s="90"/>
      <c r="ACD914" s="90"/>
      <c r="ACE914" s="90"/>
      <c r="ACF914" s="90"/>
      <c r="ACG914" s="90"/>
      <c r="ACH914" s="90"/>
      <c r="ACI914" s="90"/>
      <c r="ACJ914" s="90"/>
      <c r="ACK914" s="90"/>
      <c r="ACL914" s="90"/>
      <c r="ACM914" s="90"/>
      <c r="ACN914" s="90"/>
      <c r="ACO914" s="90"/>
      <c r="ACP914" s="90"/>
      <c r="ACQ914" s="90"/>
      <c r="ACR914" s="90"/>
      <c r="ACS914" s="90"/>
      <c r="ACT914" s="90"/>
      <c r="ACU914" s="90"/>
      <c r="ACV914" s="90"/>
      <c r="ACW914" s="90"/>
      <c r="ACX914" s="90"/>
      <c r="ACY914" s="90"/>
      <c r="ACZ914" s="90"/>
      <c r="ADA914" s="90"/>
      <c r="ADB914" s="90"/>
      <c r="ADC914" s="90"/>
      <c r="ADD914" s="90"/>
      <c r="ADE914" s="90"/>
      <c r="ADF914" s="90"/>
      <c r="ADG914" s="90"/>
      <c r="ADH914" s="90"/>
      <c r="ADI914" s="90"/>
      <c r="ADJ914" s="90"/>
      <c r="ADK914" s="90"/>
      <c r="ADL914" s="90"/>
      <c r="ADM914" s="90"/>
      <c r="ADN914" s="90"/>
      <c r="ADO914" s="90"/>
      <c r="ADP914" s="90"/>
      <c r="ADQ914" s="90"/>
      <c r="ADR914" s="90"/>
      <c r="ADS914" s="90"/>
      <c r="ADT914" s="90"/>
      <c r="ADU914" s="90"/>
      <c r="ADV914" s="90"/>
      <c r="ADW914" s="90"/>
      <c r="ADX914" s="90"/>
      <c r="ADY914" s="90"/>
      <c r="ADZ914" s="90"/>
      <c r="AEA914" s="90"/>
      <c r="AEB914" s="90"/>
      <c r="AEC914" s="90"/>
      <c r="AED914" s="90"/>
      <c r="AEE914" s="90"/>
      <c r="AEF914" s="90"/>
      <c r="AEG914" s="90"/>
      <c r="AEH914" s="90"/>
      <c r="AEI914" s="90"/>
      <c r="AEJ914" s="90"/>
      <c r="AEK914" s="90"/>
      <c r="AEL914" s="90"/>
      <c r="AEM914" s="90"/>
      <c r="AEN914" s="90"/>
      <c r="AEO914" s="90"/>
      <c r="AEP914" s="90"/>
      <c r="AEQ914" s="90"/>
      <c r="AER914" s="90"/>
      <c r="AES914" s="90"/>
      <c r="AET914" s="90"/>
      <c r="AEU914" s="90"/>
      <c r="AEV914" s="90"/>
      <c r="AEW914" s="90"/>
      <c r="AEX914" s="90"/>
      <c r="AEY914" s="90"/>
      <c r="AEZ914" s="90"/>
      <c r="AFA914" s="90"/>
      <c r="AFB914" s="90"/>
      <c r="AFC914" s="90"/>
      <c r="AFD914" s="90"/>
      <c r="AFE914" s="90"/>
      <c r="AFF914" s="90"/>
      <c r="AFG914" s="90"/>
      <c r="AFH914" s="90"/>
      <c r="AFI914" s="90"/>
      <c r="AFJ914" s="90"/>
      <c r="AFK914" s="90"/>
      <c r="AFL914" s="90"/>
      <c r="AFM914" s="90"/>
      <c r="AFN914" s="90"/>
      <c r="AFO914" s="90"/>
      <c r="AFP914" s="90"/>
      <c r="AFQ914" s="90"/>
      <c r="AFR914" s="90"/>
      <c r="AFS914" s="90"/>
      <c r="AFT914" s="90"/>
      <c r="AFU914" s="90"/>
      <c r="AFV914" s="90"/>
      <c r="AFW914" s="90"/>
      <c r="AFX914" s="90"/>
      <c r="AFY914" s="90"/>
      <c r="AFZ914" s="90"/>
      <c r="AGA914" s="90"/>
      <c r="AGB914" s="90"/>
      <c r="AGC914" s="90"/>
      <c r="AGD914" s="90"/>
      <c r="AGE914" s="90"/>
      <c r="AGF914" s="90"/>
      <c r="AGG914" s="90"/>
      <c r="AGH914" s="90"/>
      <c r="AGI914" s="90"/>
      <c r="AGJ914" s="90"/>
      <c r="AGK914" s="90"/>
      <c r="AGL914" s="90"/>
      <c r="AGM914" s="90"/>
      <c r="AGN914" s="90"/>
      <c r="AGO914" s="90"/>
      <c r="AGP914" s="90"/>
      <c r="AGQ914" s="90"/>
      <c r="AGR914" s="90"/>
      <c r="AGS914" s="90"/>
      <c r="AGT914" s="90"/>
      <c r="AGU914" s="90"/>
      <c r="AGV914" s="90"/>
      <c r="AGW914" s="90"/>
      <c r="AGX914" s="90"/>
      <c r="AGY914" s="90"/>
      <c r="AGZ914" s="90"/>
      <c r="AHA914" s="90"/>
      <c r="AHB914" s="90"/>
      <c r="AHC914" s="90"/>
      <c r="AHD914" s="90"/>
      <c r="AHE914" s="90"/>
      <c r="AHF914" s="90"/>
      <c r="AHG914" s="90"/>
      <c r="AHH914" s="90"/>
      <c r="AHI914" s="90"/>
      <c r="AHJ914" s="90"/>
      <c r="AHK914" s="90"/>
      <c r="AHL914" s="90"/>
      <c r="AHM914" s="90"/>
      <c r="AHN914" s="90"/>
      <c r="AHO914" s="90"/>
      <c r="AHP914" s="90"/>
      <c r="AHQ914" s="90"/>
      <c r="AHR914" s="90"/>
      <c r="AHS914" s="90"/>
      <c r="AHT914" s="90"/>
      <c r="AHU914" s="90"/>
      <c r="AHV914" s="90"/>
      <c r="AHW914" s="90"/>
      <c r="AHX914" s="90"/>
      <c r="AHY914" s="90"/>
      <c r="AHZ914" s="90"/>
      <c r="AIA914" s="90"/>
      <c r="AIB914" s="90"/>
      <c r="AIC914" s="90"/>
      <c r="AID914" s="90"/>
      <c r="AIE914" s="90"/>
      <c r="AIF914" s="90"/>
      <c r="AIG914" s="90"/>
      <c r="AIH914" s="90"/>
      <c r="AII914" s="90"/>
      <c r="AIJ914" s="90"/>
      <c r="AIK914" s="90"/>
      <c r="AIL914" s="90"/>
      <c r="AIM914" s="90"/>
      <c r="AIN914" s="90"/>
      <c r="AIO914" s="90"/>
      <c r="AIP914" s="90"/>
      <c r="AIQ914" s="90"/>
      <c r="AIR914" s="90"/>
      <c r="AIS914" s="90"/>
      <c r="AIT914" s="90"/>
      <c r="AIU914" s="90"/>
      <c r="AIV914" s="90"/>
      <c r="AIW914" s="90"/>
      <c r="AIX914" s="90"/>
      <c r="AIY914" s="90"/>
      <c r="AIZ914" s="90"/>
      <c r="AJA914" s="90"/>
      <c r="AJB914" s="90"/>
      <c r="AJC914" s="90"/>
      <c r="AJD914" s="90"/>
      <c r="AJE914" s="90"/>
      <c r="AJF914" s="90"/>
      <c r="AJG914" s="90"/>
      <c r="AJH914" s="90"/>
      <c r="AJI914" s="90"/>
      <c r="AJJ914" s="90"/>
      <c r="AJK914" s="90"/>
      <c r="AJL914" s="90"/>
      <c r="AJM914" s="90"/>
      <c r="AJN914" s="90"/>
      <c r="AJO914" s="90"/>
      <c r="AJP914" s="90"/>
      <c r="AJQ914" s="90"/>
      <c r="AJR914" s="90"/>
      <c r="AJS914" s="90"/>
      <c r="AJT914" s="90"/>
      <c r="AJU914" s="90"/>
      <c r="AJV914" s="90"/>
      <c r="AJW914" s="90"/>
      <c r="AJX914" s="90"/>
      <c r="AJY914" s="90"/>
      <c r="AJZ914" s="90"/>
      <c r="AKA914" s="90"/>
      <c r="AKB914" s="90"/>
      <c r="AKC914" s="90"/>
      <c r="AKD914" s="90"/>
      <c r="AKE914" s="90"/>
      <c r="AKF914" s="90"/>
      <c r="AKG914" s="90"/>
      <c r="AKH914" s="90"/>
      <c r="AKI914" s="90"/>
      <c r="AKJ914" s="90"/>
      <c r="AKK914" s="90"/>
      <c r="AKL914" s="90"/>
      <c r="AKM914" s="90"/>
      <c r="AKN914" s="90"/>
      <c r="AKO914" s="90"/>
      <c r="AKP914" s="90"/>
      <c r="AKQ914" s="90"/>
      <c r="AKR914" s="90"/>
      <c r="AKS914" s="90"/>
      <c r="AKT914" s="90"/>
      <c r="AKU914" s="90"/>
      <c r="AKV914" s="90"/>
      <c r="AKW914" s="90"/>
      <c r="AKX914" s="90"/>
      <c r="AKY914" s="90"/>
      <c r="AKZ914" s="90"/>
      <c r="ALA914" s="90"/>
      <c r="ALB914" s="90"/>
      <c r="ALC914" s="90"/>
      <c r="ALD914" s="90"/>
      <c r="ALE914" s="90"/>
      <c r="ALF914" s="90"/>
      <c r="ALG914" s="90"/>
      <c r="ALH914" s="90"/>
      <c r="ALI914" s="90"/>
      <c r="ALJ914" s="90"/>
      <c r="ALK914" s="90"/>
      <c r="ALL914" s="90"/>
      <c r="ALM914" s="90"/>
      <c r="ALN914" s="90"/>
      <c r="ALO914" s="90"/>
      <c r="ALP914" s="90"/>
      <c r="ALQ914" s="90"/>
      <c r="ALR914" s="90"/>
      <c r="ALS914" s="90"/>
      <c r="ALT914" s="90"/>
      <c r="ALU914" s="90"/>
      <c r="ALV914" s="90"/>
      <c r="ALW914" s="90"/>
      <c r="ALX914" s="90"/>
      <c r="ALY914" s="90"/>
      <c r="ALZ914" s="90"/>
      <c r="AMA914" s="90"/>
      <c r="AMB914" s="90"/>
      <c r="AMC914" s="90"/>
      <c r="AMD914" s="90"/>
      <c r="AME914" s="90"/>
      <c r="AMF914" s="90"/>
      <c r="AMG914" s="90"/>
      <c r="AMH914" s="90"/>
    </row>
    <row r="915" spans="1:1022" ht="74.099999999999994" customHeight="1">
      <c r="A915" s="536"/>
      <c r="B915" s="530"/>
      <c r="C915" s="367"/>
      <c r="D915" s="530"/>
      <c r="E915" s="530"/>
      <c r="F915" s="427"/>
      <c r="G915" s="530"/>
      <c r="H915" s="545"/>
      <c r="I915" s="538"/>
      <c r="J915" s="216" t="s">
        <v>735</v>
      </c>
      <c r="K915" s="213"/>
      <c r="L915" s="538"/>
      <c r="M915" s="538"/>
      <c r="N915" s="540"/>
      <c r="O915" s="369"/>
      <c r="P915" s="391"/>
      <c r="Q915" s="385"/>
      <c r="R915" s="393"/>
      <c r="S915" s="394"/>
      <c r="T915" s="385"/>
      <c r="U915" s="386"/>
      <c r="V915" s="216" t="s">
        <v>112</v>
      </c>
      <c r="W915" s="116"/>
      <c r="X915" s="117"/>
      <c r="Y915" s="117"/>
      <c r="Z915" s="116"/>
      <c r="AA915" s="143" t="str">
        <f t="shared" si="1200"/>
        <v/>
      </c>
      <c r="AB915" s="121"/>
      <c r="AC915" s="121"/>
      <c r="AD915" s="122" t="str">
        <f t="shared" si="1198"/>
        <v/>
      </c>
      <c r="AE915" s="121"/>
      <c r="AF915" s="121"/>
      <c r="AG915" s="121"/>
      <c r="AH915" s="123" t="str">
        <f>IFERROR(IF(AND(AA914="Probabilidad",AA915="Probabilidad"),(AI914-(+AI914*AD915)),IF(AND(AA915="Probabilidad",AA914="Impacto"),(AI914-(+AI914*AD915)),IF(AA915="Impacto",AI914,""))),"")</f>
        <v/>
      </c>
      <c r="AI915" s="122" t="str">
        <f t="shared" si="1199"/>
        <v/>
      </c>
      <c r="AJ915" s="387"/>
      <c r="AK915" s="542"/>
      <c r="AL915" s="214" t="str">
        <f t="shared" si="1170"/>
        <v/>
      </c>
      <c r="AM915" s="543"/>
      <c r="AN915" s="542"/>
      <c r="AO915" s="541"/>
      <c r="AP915" s="367"/>
      <c r="AQ915" s="217" t="s">
        <v>118</v>
      </c>
      <c r="AR915" s="119"/>
      <c r="AS915" s="135"/>
      <c r="AT915" s="218"/>
      <c r="AU915" s="219"/>
      <c r="AV915" s="459"/>
      <c r="AW915" s="216" t="s">
        <v>112</v>
      </c>
      <c r="AX915" s="220"/>
      <c r="AY915" s="221"/>
      <c r="AZ915" s="222"/>
      <c r="BA915" s="217" t="s">
        <v>118</v>
      </c>
      <c r="BB915" s="128"/>
      <c r="BC915" s="128"/>
      <c r="BD915" s="128"/>
      <c r="BE915" s="373"/>
      <c r="BF915" s="374"/>
      <c r="BG915" s="374"/>
      <c r="BH915" s="131"/>
    </row>
    <row r="916" spans="1:1022" ht="45" customHeight="1">
      <c r="A916" s="536"/>
      <c r="B916" s="530"/>
      <c r="C916" s="367"/>
      <c r="D916" s="530"/>
      <c r="E916" s="530"/>
      <c r="F916" s="427"/>
      <c r="G916" s="530"/>
      <c r="H916" s="545"/>
      <c r="I916" s="538"/>
      <c r="J916" s="216" t="s">
        <v>741</v>
      </c>
      <c r="K916" s="213"/>
      <c r="L916" s="538"/>
      <c r="M916" s="538"/>
      <c r="N916" s="540"/>
      <c r="O916" s="369"/>
      <c r="P916" s="391"/>
      <c r="Q916" s="385"/>
      <c r="R916" s="393"/>
      <c r="S916" s="394"/>
      <c r="T916" s="385"/>
      <c r="U916" s="386"/>
      <c r="V916" s="216" t="s">
        <v>124</v>
      </c>
      <c r="W916" s="116"/>
      <c r="X916" s="117"/>
      <c r="Y916" s="117"/>
      <c r="Z916" s="116"/>
      <c r="AA916" s="143" t="str">
        <f t="shared" si="1200"/>
        <v/>
      </c>
      <c r="AB916" s="121"/>
      <c r="AC916" s="121"/>
      <c r="AD916" s="122" t="str">
        <f t="shared" si="1198"/>
        <v/>
      </c>
      <c r="AE916" s="121"/>
      <c r="AF916" s="121"/>
      <c r="AG916" s="121"/>
      <c r="AH916" s="123" t="str">
        <f t="shared" ref="AH916:AH920" si="1244">IFERROR(IF(AND(AA915="Probabilidad",AA916="Probabilidad"),(AI915-(+AI915*AD916)),IF(AND(AA916="Probabilidad",AA915="Impacto"),(AI915-(+AI915*AD916)),IF(AA916="Impacto",AI915,""))),"")</f>
        <v/>
      </c>
      <c r="AI916" s="122" t="str">
        <f t="shared" si="1199"/>
        <v/>
      </c>
      <c r="AJ916" s="387"/>
      <c r="AK916" s="542"/>
      <c r="AL916" s="214" t="str">
        <f t="shared" si="1170"/>
        <v/>
      </c>
      <c r="AM916" s="543"/>
      <c r="AN916" s="542"/>
      <c r="AO916" s="541"/>
      <c r="AP916" s="367"/>
      <c r="AQ916" s="217" t="s">
        <v>128</v>
      </c>
      <c r="AR916" s="119"/>
      <c r="AS916" s="135"/>
      <c r="AT916" s="218"/>
      <c r="AU916" s="219"/>
      <c r="AV916" s="459"/>
      <c r="AW916" s="216" t="s">
        <v>124</v>
      </c>
      <c r="AX916" s="220"/>
      <c r="AY916" s="221"/>
      <c r="AZ916" s="222"/>
      <c r="BA916" s="217" t="s">
        <v>128</v>
      </c>
      <c r="BB916" s="128"/>
      <c r="BC916" s="128"/>
      <c r="BD916" s="128"/>
      <c r="BE916" s="373"/>
      <c r="BF916" s="374"/>
      <c r="BG916" s="374"/>
      <c r="BH916" s="131"/>
    </row>
    <row r="917" spans="1:1022" ht="30" customHeight="1">
      <c r="A917" s="536"/>
      <c r="B917" s="530"/>
      <c r="C917" s="367"/>
      <c r="D917" s="530"/>
      <c r="E917" s="530"/>
      <c r="F917" s="427"/>
      <c r="G917" s="530"/>
      <c r="H917" s="545"/>
      <c r="I917" s="538"/>
      <c r="J917" s="216" t="s">
        <v>749</v>
      </c>
      <c r="K917" s="213"/>
      <c r="L917" s="538"/>
      <c r="M917" s="538"/>
      <c r="N917" s="540"/>
      <c r="O917" s="369"/>
      <c r="P917" s="391"/>
      <c r="Q917" s="385"/>
      <c r="R917" s="393"/>
      <c r="S917" s="394"/>
      <c r="T917" s="385"/>
      <c r="U917" s="386"/>
      <c r="V917" s="216" t="s">
        <v>131</v>
      </c>
      <c r="W917" s="116"/>
      <c r="X917" s="117"/>
      <c r="Y917" s="117"/>
      <c r="Z917" s="116"/>
      <c r="AA917" s="143" t="str">
        <f t="shared" si="1200"/>
        <v/>
      </c>
      <c r="AB917" s="121"/>
      <c r="AC917" s="121"/>
      <c r="AD917" s="122" t="str">
        <f t="shared" si="1198"/>
        <v/>
      </c>
      <c r="AE917" s="121"/>
      <c r="AF917" s="121"/>
      <c r="AG917" s="121"/>
      <c r="AH917" s="123" t="str">
        <f t="shared" si="1244"/>
        <v/>
      </c>
      <c r="AI917" s="122" t="str">
        <f t="shared" si="1199"/>
        <v/>
      </c>
      <c r="AJ917" s="387"/>
      <c r="AK917" s="542"/>
      <c r="AL917" s="214" t="str">
        <f t="shared" si="1170"/>
        <v/>
      </c>
      <c r="AM917" s="543"/>
      <c r="AN917" s="542"/>
      <c r="AO917" s="541"/>
      <c r="AP917" s="367"/>
      <c r="AQ917" s="217" t="s">
        <v>136</v>
      </c>
      <c r="AR917" s="119"/>
      <c r="AS917" s="135"/>
      <c r="AT917" s="218"/>
      <c r="AU917" s="219"/>
      <c r="AV917" s="459"/>
      <c r="AW917" s="216" t="s">
        <v>131</v>
      </c>
      <c r="AX917" s="220"/>
      <c r="AY917" s="221"/>
      <c r="AZ917" s="222"/>
      <c r="BA917" s="217" t="s">
        <v>136</v>
      </c>
      <c r="BB917" s="128"/>
      <c r="BC917" s="128"/>
      <c r="BD917" s="128"/>
      <c r="BE917" s="373"/>
      <c r="BF917" s="374"/>
      <c r="BG917" s="374"/>
      <c r="BH917" s="131"/>
    </row>
    <row r="918" spans="1:1022" ht="18.95" customHeight="1">
      <c r="A918" s="536"/>
      <c r="B918" s="530"/>
      <c r="C918" s="367"/>
      <c r="D918" s="530"/>
      <c r="E918" s="530"/>
      <c r="F918" s="427"/>
      <c r="G918" s="530"/>
      <c r="H918" s="545"/>
      <c r="I918" s="538"/>
      <c r="J918" s="216" t="s">
        <v>756</v>
      </c>
      <c r="K918" s="213"/>
      <c r="L918" s="538"/>
      <c r="M918" s="538"/>
      <c r="N918" s="540"/>
      <c r="O918" s="369"/>
      <c r="P918" s="391"/>
      <c r="Q918" s="385"/>
      <c r="R918" s="393"/>
      <c r="S918" s="394"/>
      <c r="T918" s="385"/>
      <c r="U918" s="386"/>
      <c r="V918" s="216" t="s">
        <v>139</v>
      </c>
      <c r="W918" s="116"/>
      <c r="X918" s="117"/>
      <c r="Y918" s="117"/>
      <c r="Z918" s="116"/>
      <c r="AA918" s="143" t="str">
        <f t="shared" si="1200"/>
        <v/>
      </c>
      <c r="AB918" s="121"/>
      <c r="AC918" s="121"/>
      <c r="AD918" s="122" t="str">
        <f t="shared" si="1198"/>
        <v/>
      </c>
      <c r="AE918" s="121"/>
      <c r="AF918" s="121"/>
      <c r="AG918" s="121"/>
      <c r="AH918" s="123" t="str">
        <f t="shared" si="1244"/>
        <v/>
      </c>
      <c r="AI918" s="122" t="str">
        <f t="shared" si="1199"/>
        <v/>
      </c>
      <c r="AJ918" s="387"/>
      <c r="AK918" s="542"/>
      <c r="AL918" s="214" t="str">
        <f t="shared" si="1170"/>
        <v/>
      </c>
      <c r="AM918" s="543"/>
      <c r="AN918" s="542"/>
      <c r="AO918" s="541"/>
      <c r="AP918" s="367"/>
      <c r="AQ918" s="217" t="s">
        <v>145</v>
      </c>
      <c r="AR918" s="119"/>
      <c r="AS918" s="135"/>
      <c r="AT918" s="218"/>
      <c r="AU918" s="219"/>
      <c r="AV918" s="459"/>
      <c r="AW918" s="216" t="s">
        <v>139</v>
      </c>
      <c r="AX918" s="220"/>
      <c r="AY918" s="221"/>
      <c r="AZ918" s="222"/>
      <c r="BA918" s="217" t="s">
        <v>145</v>
      </c>
      <c r="BB918" s="128"/>
      <c r="BC918" s="128"/>
      <c r="BD918" s="128"/>
      <c r="BE918" s="373"/>
      <c r="BF918" s="374"/>
      <c r="BG918" s="374"/>
      <c r="BH918" s="131"/>
    </row>
    <row r="919" spans="1:1022" ht="18.95" customHeight="1">
      <c r="A919" s="536"/>
      <c r="B919" s="530"/>
      <c r="C919" s="367"/>
      <c r="D919" s="530"/>
      <c r="E919" s="530"/>
      <c r="F919" s="427"/>
      <c r="G919" s="530"/>
      <c r="H919" s="545"/>
      <c r="I919" s="538"/>
      <c r="J919" s="216" t="s">
        <v>757</v>
      </c>
      <c r="K919" s="213"/>
      <c r="L919" s="538"/>
      <c r="M919" s="538"/>
      <c r="N919" s="540"/>
      <c r="O919" s="369"/>
      <c r="P919" s="391"/>
      <c r="Q919" s="385"/>
      <c r="R919" s="393"/>
      <c r="S919" s="394"/>
      <c r="T919" s="385"/>
      <c r="U919" s="386"/>
      <c r="V919" s="216" t="s">
        <v>150</v>
      </c>
      <c r="W919" s="116"/>
      <c r="X919" s="117"/>
      <c r="Y919" s="117"/>
      <c r="Z919" s="116"/>
      <c r="AA919" s="143" t="str">
        <f t="shared" si="1200"/>
        <v/>
      </c>
      <c r="AB919" s="121"/>
      <c r="AC919" s="121"/>
      <c r="AD919" s="122" t="str">
        <f t="shared" si="1198"/>
        <v/>
      </c>
      <c r="AE919" s="121"/>
      <c r="AF919" s="121"/>
      <c r="AG919" s="121"/>
      <c r="AH919" s="123" t="str">
        <f t="shared" si="1244"/>
        <v/>
      </c>
      <c r="AI919" s="122" t="str">
        <f t="shared" si="1199"/>
        <v/>
      </c>
      <c r="AJ919" s="387"/>
      <c r="AK919" s="542"/>
      <c r="AL919" s="214" t="str">
        <f t="shared" si="1170"/>
        <v/>
      </c>
      <c r="AM919" s="543"/>
      <c r="AN919" s="542"/>
      <c r="AO919" s="541"/>
      <c r="AP919" s="367"/>
      <c r="AQ919" s="217" t="s">
        <v>155</v>
      </c>
      <c r="AR919" s="119"/>
      <c r="AS919" s="135"/>
      <c r="AT919" s="218"/>
      <c r="AU919" s="219"/>
      <c r="AV919" s="459"/>
      <c r="AW919" s="216" t="s">
        <v>150</v>
      </c>
      <c r="AX919" s="220"/>
      <c r="AY919" s="221"/>
      <c r="AZ919" s="222"/>
      <c r="BA919" s="217" t="s">
        <v>155</v>
      </c>
      <c r="BB919" s="128"/>
      <c r="BC919" s="128"/>
      <c r="BD919" s="128"/>
      <c r="BE919" s="373"/>
      <c r="BF919" s="374"/>
      <c r="BG919" s="374"/>
      <c r="BH919" s="131"/>
    </row>
    <row r="920" spans="1:1022" ht="23.1" customHeight="1">
      <c r="A920" s="536"/>
      <c r="B920" s="530"/>
      <c r="C920" s="367"/>
      <c r="D920" s="530"/>
      <c r="E920" s="530"/>
      <c r="F920" s="427"/>
      <c r="G920" s="530"/>
      <c r="H920" s="545"/>
      <c r="I920" s="538"/>
      <c r="J920" s="216" t="s">
        <v>758</v>
      </c>
      <c r="K920" s="213"/>
      <c r="L920" s="538"/>
      <c r="M920" s="538"/>
      <c r="N920" s="540"/>
      <c r="O920" s="369"/>
      <c r="P920" s="392"/>
      <c r="Q920" s="385"/>
      <c r="R920" s="393"/>
      <c r="S920" s="394"/>
      <c r="T920" s="385"/>
      <c r="U920" s="386"/>
      <c r="V920" s="216" t="s">
        <v>161</v>
      </c>
      <c r="W920" s="116"/>
      <c r="X920" s="117"/>
      <c r="Y920" s="117"/>
      <c r="Z920" s="116"/>
      <c r="AA920" s="143" t="str">
        <f t="shared" si="1200"/>
        <v/>
      </c>
      <c r="AB920" s="121"/>
      <c r="AC920" s="121"/>
      <c r="AD920" s="122" t="str">
        <f t="shared" si="1198"/>
        <v/>
      </c>
      <c r="AE920" s="121"/>
      <c r="AF920" s="121"/>
      <c r="AG920" s="121"/>
      <c r="AH920" s="123" t="str">
        <f t="shared" si="1244"/>
        <v/>
      </c>
      <c r="AI920" s="122" t="str">
        <f t="shared" si="1199"/>
        <v/>
      </c>
      <c r="AJ920" s="387"/>
      <c r="AK920" s="542"/>
      <c r="AL920" s="214" t="str">
        <f t="shared" si="1170"/>
        <v/>
      </c>
      <c r="AM920" s="543"/>
      <c r="AN920" s="542"/>
      <c r="AO920" s="541"/>
      <c r="AP920" s="367"/>
      <c r="AQ920" s="217" t="s">
        <v>162</v>
      </c>
      <c r="AR920" s="119"/>
      <c r="AS920" s="135"/>
      <c r="AT920" s="218"/>
      <c r="AU920" s="219"/>
      <c r="AV920" s="460"/>
      <c r="AW920" s="216" t="s">
        <v>161</v>
      </c>
      <c r="AX920" s="220"/>
      <c r="AY920" s="221"/>
      <c r="AZ920" s="222"/>
      <c r="BA920" s="217" t="s">
        <v>162</v>
      </c>
      <c r="BB920" s="128"/>
      <c r="BC920" s="128"/>
      <c r="BD920" s="128"/>
      <c r="BE920" s="373"/>
      <c r="BF920" s="374"/>
      <c r="BG920" s="374"/>
      <c r="BH920" s="131"/>
    </row>
    <row r="921" spans="1:1022" s="144" customFormat="1" ht="69.95" customHeight="1">
      <c r="A921" s="536"/>
      <c r="B921" s="530"/>
      <c r="C921" s="367"/>
      <c r="D921" s="530"/>
      <c r="E921" s="530"/>
      <c r="F921" s="427"/>
      <c r="G921" s="530"/>
      <c r="H921" s="545" t="str">
        <f>IF(B921="Seguridad_Información","Posibilidad de "&amp;C921&amp;"con "&amp;M921&amp;" "&amp;"por"&amp;" "&amp;I921&amp;" "&amp;"debido a"&amp;" "&amp;L921,"Posibilidad de"&amp;" "&amp;M921&amp;" "&amp;"por"&amp;" "&amp;I921&amp;" debido a"&amp;" "&amp;L921)</f>
        <v xml:space="preserve">Posibilidad de  por  debido a </v>
      </c>
      <c r="I921" s="538"/>
      <c r="J921" s="216" t="s">
        <v>717</v>
      </c>
      <c r="K921" s="213"/>
      <c r="L921" s="538"/>
      <c r="M921" s="538"/>
      <c r="N921" s="540"/>
      <c r="O921" s="369"/>
      <c r="P921" s="390" t="str">
        <f>IF(OR($O921=[3]Tabla_Probabilidad!$D$30,$O921=[3]Tabla_Probabilidad!$D$32,$O921=[3]Tabla_Probabilidad!$J$32),"Muy Baja",IF(OR($O921=[3]Tabla_Probabilidad!$E$30,$O921=[3]Tabla_Probabilidad!$E$32,$O921=[3]Tabla_Probabilidad!$K$32),"Baja",IF(OR($O921=[3]Tabla_Probabilidad!$F$30,$O921=[3]Tabla_Probabilidad!$F$32,$O921=[3]Tabla_Probabilidad!$L$32),"Media",IF(OR($O921=[3]Tabla_Probabilidad!$G$30,$O921=[3]Tabla_Probabilidad!$G$32,$O921=[3]Tabla_Probabilidad!$M$32),"Alta",IF(OR($O921=[3]Tabla_Probabilidad!$H$30,$O921=[3]Tabla_Probabilidad!$H$32,$O921=[3]Tabla_Probabilidad!$N$32),"Muy Alta","")))))</f>
        <v/>
      </c>
      <c r="Q921" s="385" t="str">
        <f t="shared" ref="Q921" si="1245">IF(P921="","",IF(P921="Muy Baja",0.2,IF(P921="Baja",0.4,IF(P921="Media",0.6,IF(P921="Alta",0.8,IF(P921="Muy Alta",1,))))))</f>
        <v/>
      </c>
      <c r="R921" s="393"/>
      <c r="S921" s="394" t="str">
        <f>IF(OR($R921=[3]Tabla_Impacto!$D$24,$R921=[3]Tabla_Impacto!$D$27,$R921=[3]Tabla_Impacto!$J$24,$R921=[3]Tabla_Impacto!$P$26,$R921=[3]Tabla_Impacto!$V$26,$R921=[3]Tabla_Impacto!$AB$26),"Leve",IF(OR($R921=[3]Tabla_Impacto!$E$24,$R921=[3]Tabla_Impacto!$E$27,$R921=[3]Tabla_Impacto!$K$24,$R921=[3]Tabla_Impacto!$Q$26,$R921=[3]Tabla_Impacto!$W$26,$R921=[3]Tabla_Impacto!$AC$26),"Menor",IF(OR($R921=[3]Tabla_Impacto!$F$24,$R921=[3]Tabla_Impacto!$F$27,$R921=[3]Tabla_Impacto!$L$24,$R921=[3]Tabla_Impacto!$R$26,$R921=[3]Tabla_Impacto!$X$26,$R921=[3]Tabla_Impacto!$AD$26),"Moderado",IF(OR($R921=[3]Tabla_Impacto!$G$24,$R921=[3]Tabla_Impacto!$G$27,$R921=[3]Tabla_Impacto!$M$24,$R921=[3]Tabla_Impacto!$S$26,$R921=[3]Tabla_Impacto!$Y$26,$R921=[3]Tabla_Impacto!$AE$26),"Mayor",IF(OR($R921=[3]Tabla_Impacto!$H$24,$R921=[3]Tabla_Impacto!$H$27,$R921=[3]Tabla_Impacto!$N$24,$R921=[3]Tabla_Impacto!$T$26,$R921=[3]Tabla_Impacto!$Z$26,$R921=[3]Tabla_Impacto!$AF$26),"Catastrófico","")))))</f>
        <v/>
      </c>
      <c r="T921" s="385" t="str">
        <f t="shared" ref="T921" si="1246">IF(S921="","",IF(S921="Leve",0.2,IF(S921="Menor",0.4,IF(S921="Moderado",0.6,IF(S921="Mayor",0.8,IF(S921="Catastrófico",1,))))))</f>
        <v/>
      </c>
      <c r="U921" s="403" t="str">
        <f t="shared" ref="U921" si="1247">IF(OR(AND(P921="Muy Baja",S921="Leve"),AND(P921="Muy Baja",S921="Menor"),AND(P921="Baja",S921="Leve")),"Bajo",IF(OR(AND(P921="Muy baja",S921="Moderado"),AND(P921="Baja",S921="Menor"),AND(P921="Baja",S921="Moderado"),AND(P921="Media",S921="Leve"),AND(P921="Media",S921="Menor"),AND(P921="Media",S921="Moderado"),AND(P921="Alta",S921="Leve"),AND(P921="Alta",S921="Menor")),"Moderado",IF(OR(AND(P921="Muy Baja",S921="Mayor"),AND(P921="Baja",S921="Mayor"),AND(P921="Media",S921="Mayor"),AND(P921="Alta",S921="Moderado"),AND(P921="Alta",S921="Mayor"),AND(P921="Muy Alta",S921="Leve"),AND(P921="Muy Alta",S921="Menor"),AND(P921="Muy Alta",S921="Moderado"),AND(P921="Muy Alta",S921="Mayor")),"Alto",IF(OR(AND(P921="Muy Baja",S921="Catastrófico"),AND(P921="Baja",S921="Catastrófico"),AND(P921="Media",S921="Catastrófico"),AND(P921="Alta",S921="Catastrófico"),AND(P921="Muy Alta",S921="Catastrófico")),"Extremo",""))))</f>
        <v/>
      </c>
      <c r="V921" s="216" t="s">
        <v>91</v>
      </c>
      <c r="W921" s="116"/>
      <c r="X921" s="117"/>
      <c r="Y921" s="117"/>
      <c r="Z921" s="116"/>
      <c r="AA921" s="143" t="str">
        <f t="shared" si="1200"/>
        <v/>
      </c>
      <c r="AB921" s="121"/>
      <c r="AC921" s="121"/>
      <c r="AD921" s="122" t="str">
        <f t="shared" si="1198"/>
        <v/>
      </c>
      <c r="AE921" s="121"/>
      <c r="AF921" s="121"/>
      <c r="AG921" s="121"/>
      <c r="AH921" s="123" t="str">
        <f>IFERROR(IF(AA921="Probabilidad",(Q921-(+Q921*AD921)),IF(AA921="Impacto",Q921,"")),"")</f>
        <v/>
      </c>
      <c r="AI921" s="122" t="str">
        <f t="shared" si="1199"/>
        <v/>
      </c>
      <c r="AJ921" s="387" t="str">
        <f t="shared" ref="AJ921" si="1248">IFERROR(IF(AK921="","",IF(AK921&lt;=0.2,"Muy Baja",IF(AK921&lt;=0.4,"Baja",IF(AK921&lt;=0.6,"Media",IF(AK921&lt;=0.8,"Alta","Muy Alta"))))),"")</f>
        <v/>
      </c>
      <c r="AK921" s="542" t="str">
        <f t="shared" ref="AK921" si="1249">IFERROR(LOOKUP(MAX(AI921:AI927)+1,(AI921:AI927)),"")</f>
        <v/>
      </c>
      <c r="AL921" s="214" t="str">
        <f>IFERROR(IF(AA921="Impacto",(T921-(+T921*AD921)),IF(AA921="Probabilidad",T921,"")),"")</f>
        <v/>
      </c>
      <c r="AM921" s="543" t="str">
        <f t="shared" ref="AM921" si="1250">IFERROR(IF(AN921="","",IF(AN921&lt;=0.2,"Leve",IF(AN921&lt;=0.4,"Menor",IF(AN921&lt;=0.6,"Moderado",IF(AN921&lt;=0.8,"Mayor","Catastrófico"))))),"")</f>
        <v/>
      </c>
      <c r="AN921" s="542" t="str">
        <f t="shared" ref="AN921" si="1251">IFERROR(LOOKUP(MAX(AL921:AL927)+1,(AL921:AL927)),"")</f>
        <v/>
      </c>
      <c r="AO921" s="541" t="str">
        <f t="shared" ref="AO921" si="1252">IFERROR(IF(OR(AND(AJ921="Muy Baja",AM921="Leve"),AND(AJ921="Muy Baja",AM921="Menor"),AND(AJ921="Baja",AM921="Leve")),"Bajo",IF(OR(AND(AJ921="Muy baja",AM921="Moderado"),AND(AJ921="Baja",AM921="Menor"),AND(AJ921="Baja",AM921="Moderado"),AND(AJ921="Media",AM921="Leve"),AND(AJ921="Media",AM921="Menor"),AND(AJ921="Media",AM921="Moderado"),AND(AJ921="Alta",AM921="Leve"),AND(AJ921="Alta",AM921="Menor")),"Moderado",IF(OR(AND(AJ921="Muy Baja",AM921="Mayor"),AND(AJ921="Baja",AM921="Mayor"),AND(AJ921="Media",AM921="Mayor"),AND(AJ921="Alta",AM921="Moderado"),AND(AJ921="Alta",AM921="Mayor"),AND(AJ921="Muy Alta",AM921="Leve"),AND(AJ921="Muy Alta",AM921="Menor"),AND(AJ921="Muy Alta",AM921="Moderado"),AND(AJ921="Muy Alta",AM921="Mayor")),"Alto",IF(OR(AND(AJ921="Muy Baja",AM921="Catastrófico"),AND(AJ921="Baja",AM921="Catastrófico"),AND(AJ921="Media",AM921="Catastrófico"),AND(AJ921="Alta",AM921="Catastrófico"),AND(AJ921="Muy Alta",AM921="Catastrófico")),"Extremo","")))),"")</f>
        <v/>
      </c>
      <c r="AP921" s="367"/>
      <c r="AQ921" s="217" t="s">
        <v>105</v>
      </c>
      <c r="AR921" s="119"/>
      <c r="AS921" s="135"/>
      <c r="AT921" s="218"/>
      <c r="AU921" s="219"/>
      <c r="AV921" s="458"/>
      <c r="AW921" s="216" t="s">
        <v>91</v>
      </c>
      <c r="AX921" s="220"/>
      <c r="AY921" s="221"/>
      <c r="AZ921" s="222"/>
      <c r="BA921" s="217" t="s">
        <v>105</v>
      </c>
      <c r="BB921" s="128"/>
      <c r="BC921" s="128"/>
      <c r="BD921" s="128"/>
      <c r="BE921" s="373"/>
      <c r="BF921" s="374"/>
      <c r="BG921" s="374"/>
      <c r="BH921" s="131"/>
      <c r="BI921" s="90"/>
      <c r="BJ921" s="90"/>
      <c r="BK921" s="90"/>
      <c r="BL921" s="90"/>
      <c r="BM921" s="90"/>
      <c r="BN921" s="90"/>
      <c r="BO921" s="90"/>
      <c r="BP921" s="90"/>
      <c r="BQ921" s="90"/>
      <c r="BR921" s="90"/>
      <c r="BS921" s="90"/>
      <c r="BT921" s="90"/>
      <c r="BU921" s="90"/>
      <c r="BV921" s="90"/>
      <c r="BW921" s="90"/>
      <c r="BX921" s="90"/>
      <c r="BY921" s="90"/>
      <c r="BZ921" s="90"/>
      <c r="CA921" s="90"/>
      <c r="CB921" s="90"/>
      <c r="CC921" s="90"/>
      <c r="CD921" s="90"/>
      <c r="CE921" s="90"/>
      <c r="CF921" s="90"/>
      <c r="CG921" s="90"/>
      <c r="CH921" s="90"/>
      <c r="CI921" s="90"/>
      <c r="CJ921" s="90"/>
      <c r="CK921" s="90"/>
      <c r="CL921" s="90"/>
      <c r="CM921" s="90"/>
      <c r="CN921" s="90"/>
      <c r="CO921" s="90"/>
      <c r="CP921" s="90"/>
      <c r="CQ921" s="90"/>
      <c r="CR921" s="90"/>
      <c r="CS921" s="90"/>
      <c r="CT921" s="90"/>
      <c r="CU921" s="90"/>
      <c r="CV921" s="90"/>
      <c r="CW921" s="90"/>
      <c r="CX921" s="90"/>
      <c r="CY921" s="90"/>
      <c r="CZ921" s="90"/>
      <c r="DA921" s="90"/>
      <c r="DB921" s="90"/>
      <c r="DC921" s="90"/>
      <c r="DD921" s="90"/>
      <c r="DE921" s="90"/>
      <c r="DF921" s="90"/>
      <c r="DG921" s="90"/>
      <c r="DH921" s="90"/>
      <c r="DI921" s="90"/>
      <c r="DJ921" s="90"/>
      <c r="DK921" s="90"/>
      <c r="DL921" s="90"/>
      <c r="DM921" s="90"/>
      <c r="DN921" s="90"/>
      <c r="DO921" s="90"/>
      <c r="DP921" s="90"/>
      <c r="DQ921" s="90"/>
      <c r="DR921" s="90"/>
      <c r="DS921" s="90"/>
      <c r="DT921" s="90"/>
      <c r="DU921" s="90"/>
      <c r="DV921" s="90"/>
      <c r="DW921" s="90"/>
      <c r="DX921" s="90"/>
      <c r="DY921" s="90"/>
      <c r="DZ921" s="90"/>
      <c r="EA921" s="90"/>
      <c r="EB921" s="90"/>
      <c r="EC921" s="90"/>
      <c r="ED921" s="90"/>
      <c r="EE921" s="90"/>
      <c r="EF921" s="90"/>
      <c r="EG921" s="90"/>
      <c r="EH921" s="90"/>
      <c r="EI921" s="90"/>
      <c r="EJ921" s="90"/>
      <c r="EK921" s="90"/>
      <c r="EL921" s="90"/>
      <c r="EM921" s="90"/>
      <c r="EN921" s="90"/>
      <c r="EO921" s="90"/>
      <c r="EP921" s="90"/>
      <c r="EQ921" s="90"/>
      <c r="ER921" s="90"/>
      <c r="ES921" s="90"/>
      <c r="ET921" s="90"/>
      <c r="EU921" s="90"/>
      <c r="EV921" s="90"/>
      <c r="EW921" s="90"/>
      <c r="EX921" s="90"/>
      <c r="EY921" s="90"/>
      <c r="EZ921" s="90"/>
      <c r="FA921" s="90"/>
      <c r="FB921" s="90"/>
      <c r="FC921" s="90"/>
      <c r="FD921" s="90"/>
      <c r="FE921" s="90"/>
      <c r="FF921" s="90"/>
      <c r="FG921" s="90"/>
      <c r="FH921" s="90"/>
      <c r="FI921" s="90"/>
      <c r="FJ921" s="90"/>
      <c r="FK921" s="90"/>
      <c r="FL921" s="90"/>
      <c r="FM921" s="90"/>
      <c r="FN921" s="90"/>
      <c r="FO921" s="90"/>
      <c r="FP921" s="90"/>
      <c r="FQ921" s="90"/>
      <c r="FR921" s="90"/>
      <c r="FS921" s="90"/>
      <c r="FT921" s="90"/>
      <c r="FU921" s="90"/>
      <c r="FV921" s="90"/>
      <c r="FW921" s="90"/>
      <c r="FX921" s="90"/>
      <c r="FY921" s="90"/>
      <c r="FZ921" s="90"/>
      <c r="GA921" s="90"/>
      <c r="GB921" s="90"/>
      <c r="GC921" s="90"/>
      <c r="GD921" s="90"/>
      <c r="GE921" s="90"/>
      <c r="GF921" s="90"/>
      <c r="GG921" s="90"/>
      <c r="GH921" s="90"/>
      <c r="GI921" s="90"/>
      <c r="GJ921" s="90"/>
      <c r="GK921" s="90"/>
      <c r="GL921" s="90"/>
      <c r="GM921" s="90"/>
      <c r="GN921" s="90"/>
      <c r="GO921" s="90"/>
      <c r="GP921" s="90"/>
      <c r="GQ921" s="90"/>
      <c r="GR921" s="90"/>
      <c r="GS921" s="90"/>
      <c r="GT921" s="90"/>
      <c r="GU921" s="90"/>
      <c r="GV921" s="90"/>
      <c r="GW921" s="90"/>
      <c r="GX921" s="90"/>
      <c r="GY921" s="90"/>
      <c r="GZ921" s="90"/>
      <c r="HA921" s="90"/>
      <c r="HB921" s="90"/>
      <c r="HC921" s="90"/>
      <c r="HD921" s="90"/>
      <c r="HE921" s="90"/>
      <c r="HF921" s="90"/>
      <c r="HG921" s="90"/>
      <c r="HH921" s="90"/>
      <c r="HI921" s="90"/>
      <c r="HJ921" s="90"/>
      <c r="HK921" s="90"/>
      <c r="HL921" s="90"/>
      <c r="HM921" s="90"/>
      <c r="HN921" s="90"/>
      <c r="HO921" s="90"/>
      <c r="HP921" s="90"/>
      <c r="HQ921" s="90"/>
      <c r="HR921" s="90"/>
      <c r="HS921" s="90"/>
      <c r="HT921" s="90"/>
      <c r="HU921" s="90"/>
      <c r="HV921" s="90"/>
      <c r="HW921" s="90"/>
      <c r="HX921" s="90"/>
      <c r="HY921" s="90"/>
      <c r="HZ921" s="90"/>
      <c r="IA921" s="90"/>
      <c r="IB921" s="90"/>
      <c r="IC921" s="90"/>
      <c r="ID921" s="90"/>
      <c r="IE921" s="90"/>
      <c r="IF921" s="90"/>
      <c r="IG921" s="90"/>
      <c r="IH921" s="90"/>
      <c r="II921" s="90"/>
      <c r="IJ921" s="90"/>
      <c r="IK921" s="90"/>
      <c r="IL921" s="90"/>
      <c r="IM921" s="90"/>
      <c r="IN921" s="90"/>
      <c r="IO921" s="90"/>
      <c r="IP921" s="90"/>
      <c r="IQ921" s="90"/>
      <c r="IR921" s="90"/>
      <c r="IS921" s="90"/>
      <c r="IT921" s="90"/>
      <c r="IU921" s="90"/>
      <c r="IV921" s="90"/>
      <c r="IW921" s="90"/>
      <c r="IX921" s="90"/>
      <c r="IY921" s="90"/>
      <c r="IZ921" s="90"/>
      <c r="JA921" s="90"/>
      <c r="JB921" s="90"/>
      <c r="JC921" s="90"/>
      <c r="JD921" s="90"/>
      <c r="JE921" s="90"/>
      <c r="JF921" s="90"/>
      <c r="JG921" s="90"/>
      <c r="JH921" s="90"/>
      <c r="JI921" s="90"/>
      <c r="JJ921" s="90"/>
      <c r="JK921" s="90"/>
      <c r="JL921" s="90"/>
      <c r="JM921" s="90"/>
      <c r="JN921" s="90"/>
      <c r="JO921" s="90"/>
      <c r="JP921" s="90"/>
      <c r="JQ921" s="90"/>
      <c r="JR921" s="90"/>
      <c r="JS921" s="90"/>
      <c r="JT921" s="90"/>
      <c r="JU921" s="90"/>
      <c r="JV921" s="90"/>
      <c r="JW921" s="90"/>
      <c r="JX921" s="90"/>
      <c r="JY921" s="90"/>
      <c r="JZ921" s="90"/>
      <c r="KA921" s="90"/>
      <c r="KB921" s="90"/>
      <c r="KC921" s="90"/>
      <c r="KD921" s="90"/>
      <c r="KE921" s="90"/>
      <c r="KF921" s="90"/>
      <c r="KG921" s="90"/>
      <c r="KH921" s="90"/>
      <c r="KI921" s="90"/>
      <c r="KJ921" s="90"/>
      <c r="KK921" s="90"/>
      <c r="KL921" s="90"/>
      <c r="KM921" s="90"/>
      <c r="KN921" s="90"/>
      <c r="KO921" s="90"/>
      <c r="KP921" s="90"/>
      <c r="KQ921" s="90"/>
      <c r="KR921" s="90"/>
      <c r="KS921" s="90"/>
      <c r="KT921" s="90"/>
      <c r="KU921" s="90"/>
      <c r="KV921" s="90"/>
      <c r="KW921" s="90"/>
      <c r="KX921" s="90"/>
      <c r="KY921" s="90"/>
      <c r="KZ921" s="90"/>
      <c r="LA921" s="90"/>
      <c r="LB921" s="90"/>
      <c r="LC921" s="90"/>
      <c r="LD921" s="90"/>
      <c r="LE921" s="90"/>
      <c r="LF921" s="90"/>
      <c r="LG921" s="90"/>
      <c r="LH921" s="90"/>
      <c r="LI921" s="90"/>
      <c r="LJ921" s="90"/>
      <c r="LK921" s="90"/>
      <c r="LL921" s="90"/>
      <c r="LM921" s="90"/>
      <c r="LN921" s="90"/>
      <c r="LO921" s="90"/>
      <c r="LP921" s="90"/>
      <c r="LQ921" s="90"/>
      <c r="LR921" s="90"/>
      <c r="LS921" s="90"/>
      <c r="LT921" s="90"/>
      <c r="LU921" s="90"/>
      <c r="LV921" s="90"/>
      <c r="LW921" s="90"/>
      <c r="LX921" s="90"/>
      <c r="LY921" s="90"/>
      <c r="LZ921" s="90"/>
      <c r="MA921" s="90"/>
      <c r="MB921" s="90"/>
      <c r="MC921" s="90"/>
      <c r="MD921" s="90"/>
      <c r="ME921" s="90"/>
      <c r="MF921" s="90"/>
      <c r="MG921" s="90"/>
      <c r="MH921" s="90"/>
      <c r="MI921" s="90"/>
      <c r="MJ921" s="90"/>
      <c r="MK921" s="90"/>
      <c r="ML921" s="90"/>
      <c r="MM921" s="90"/>
      <c r="MN921" s="90"/>
      <c r="MO921" s="90"/>
      <c r="MP921" s="90"/>
      <c r="MQ921" s="90"/>
      <c r="MR921" s="90"/>
      <c r="MS921" s="90"/>
      <c r="MT921" s="90"/>
      <c r="MU921" s="90"/>
      <c r="MV921" s="90"/>
      <c r="MW921" s="90"/>
      <c r="MX921" s="90"/>
      <c r="MY921" s="90"/>
      <c r="MZ921" s="90"/>
      <c r="NA921" s="90"/>
      <c r="NB921" s="90"/>
      <c r="NC921" s="90"/>
      <c r="ND921" s="90"/>
      <c r="NE921" s="90"/>
      <c r="NF921" s="90"/>
      <c r="NG921" s="90"/>
      <c r="NH921" s="90"/>
      <c r="NI921" s="90"/>
      <c r="NJ921" s="90"/>
      <c r="NK921" s="90"/>
      <c r="NL921" s="90"/>
      <c r="NM921" s="90"/>
      <c r="NN921" s="90"/>
      <c r="NO921" s="90"/>
      <c r="NP921" s="90"/>
      <c r="NQ921" s="90"/>
      <c r="NR921" s="90"/>
      <c r="NS921" s="90"/>
      <c r="NT921" s="90"/>
      <c r="NU921" s="90"/>
      <c r="NV921" s="90"/>
      <c r="NW921" s="90"/>
      <c r="NX921" s="90"/>
      <c r="NY921" s="90"/>
      <c r="NZ921" s="90"/>
      <c r="OA921" s="90"/>
      <c r="OB921" s="90"/>
      <c r="OC921" s="90"/>
      <c r="OD921" s="90"/>
      <c r="OE921" s="90"/>
      <c r="OF921" s="90"/>
      <c r="OG921" s="90"/>
      <c r="OH921" s="90"/>
      <c r="OI921" s="90"/>
      <c r="OJ921" s="90"/>
      <c r="OK921" s="90"/>
      <c r="OL921" s="90"/>
      <c r="OM921" s="90"/>
      <c r="ON921" s="90"/>
      <c r="OO921" s="90"/>
      <c r="OP921" s="90"/>
      <c r="OQ921" s="90"/>
      <c r="OR921" s="90"/>
      <c r="OS921" s="90"/>
      <c r="OT921" s="90"/>
      <c r="OU921" s="90"/>
      <c r="OV921" s="90"/>
      <c r="OW921" s="90"/>
      <c r="OX921" s="90"/>
      <c r="OY921" s="90"/>
      <c r="OZ921" s="90"/>
      <c r="PA921" s="90"/>
      <c r="PB921" s="90"/>
      <c r="PC921" s="90"/>
      <c r="PD921" s="90"/>
      <c r="PE921" s="90"/>
      <c r="PF921" s="90"/>
      <c r="PG921" s="90"/>
      <c r="PH921" s="90"/>
      <c r="PI921" s="90"/>
      <c r="PJ921" s="90"/>
      <c r="PK921" s="90"/>
      <c r="PL921" s="90"/>
      <c r="PM921" s="90"/>
      <c r="PN921" s="90"/>
      <c r="PO921" s="90"/>
      <c r="PP921" s="90"/>
      <c r="PQ921" s="90"/>
      <c r="PR921" s="90"/>
      <c r="PS921" s="90"/>
      <c r="PT921" s="90"/>
      <c r="PU921" s="90"/>
      <c r="PV921" s="90"/>
      <c r="PW921" s="90"/>
      <c r="PX921" s="90"/>
      <c r="PY921" s="90"/>
      <c r="PZ921" s="90"/>
      <c r="QA921" s="90"/>
      <c r="QB921" s="90"/>
      <c r="QC921" s="90"/>
      <c r="QD921" s="90"/>
      <c r="QE921" s="90"/>
      <c r="QF921" s="90"/>
      <c r="QG921" s="90"/>
      <c r="QH921" s="90"/>
      <c r="QI921" s="90"/>
      <c r="QJ921" s="90"/>
      <c r="QK921" s="90"/>
      <c r="QL921" s="90"/>
      <c r="QM921" s="90"/>
      <c r="QN921" s="90"/>
      <c r="QO921" s="90"/>
      <c r="QP921" s="90"/>
      <c r="QQ921" s="90"/>
      <c r="QR921" s="90"/>
      <c r="QS921" s="90"/>
      <c r="QT921" s="90"/>
      <c r="QU921" s="90"/>
      <c r="QV921" s="90"/>
      <c r="QW921" s="90"/>
      <c r="QX921" s="90"/>
      <c r="QY921" s="90"/>
      <c r="QZ921" s="90"/>
      <c r="RA921" s="90"/>
      <c r="RB921" s="90"/>
      <c r="RC921" s="90"/>
      <c r="RD921" s="90"/>
      <c r="RE921" s="90"/>
      <c r="RF921" s="90"/>
      <c r="RG921" s="90"/>
      <c r="RH921" s="90"/>
      <c r="RI921" s="90"/>
      <c r="RJ921" s="90"/>
      <c r="RK921" s="90"/>
      <c r="RL921" s="90"/>
      <c r="RM921" s="90"/>
      <c r="RN921" s="90"/>
      <c r="RO921" s="90"/>
      <c r="RP921" s="90"/>
      <c r="RQ921" s="90"/>
      <c r="RR921" s="90"/>
      <c r="RS921" s="90"/>
      <c r="RT921" s="90"/>
      <c r="RU921" s="90"/>
      <c r="RV921" s="90"/>
      <c r="RW921" s="90"/>
      <c r="RX921" s="90"/>
      <c r="RY921" s="90"/>
      <c r="RZ921" s="90"/>
      <c r="SA921" s="90"/>
      <c r="SB921" s="90"/>
      <c r="SC921" s="90"/>
      <c r="SD921" s="90"/>
      <c r="SE921" s="90"/>
      <c r="SF921" s="90"/>
      <c r="SG921" s="90"/>
      <c r="SH921" s="90"/>
      <c r="SI921" s="90"/>
      <c r="SJ921" s="90"/>
      <c r="SK921" s="90"/>
      <c r="SL921" s="90"/>
      <c r="SM921" s="90"/>
      <c r="SN921" s="90"/>
      <c r="SO921" s="90"/>
      <c r="SP921" s="90"/>
      <c r="SQ921" s="90"/>
      <c r="SR921" s="90"/>
      <c r="SS921" s="90"/>
      <c r="ST921" s="90"/>
      <c r="SU921" s="90"/>
      <c r="SV921" s="90"/>
      <c r="SW921" s="90"/>
      <c r="SX921" s="90"/>
      <c r="SY921" s="90"/>
      <c r="SZ921" s="90"/>
      <c r="TA921" s="90"/>
      <c r="TB921" s="90"/>
      <c r="TC921" s="90"/>
      <c r="TD921" s="90"/>
      <c r="TE921" s="90"/>
      <c r="TF921" s="90"/>
      <c r="TG921" s="90"/>
      <c r="TH921" s="90"/>
      <c r="TI921" s="90"/>
      <c r="TJ921" s="90"/>
      <c r="TK921" s="90"/>
      <c r="TL921" s="90"/>
      <c r="TM921" s="90"/>
      <c r="TN921" s="90"/>
      <c r="TO921" s="90"/>
      <c r="TP921" s="90"/>
      <c r="TQ921" s="90"/>
      <c r="TR921" s="90"/>
      <c r="TS921" s="90"/>
      <c r="TT921" s="90"/>
      <c r="TU921" s="90"/>
      <c r="TV921" s="90"/>
      <c r="TW921" s="90"/>
      <c r="TX921" s="90"/>
      <c r="TY921" s="90"/>
      <c r="TZ921" s="90"/>
      <c r="UA921" s="90"/>
      <c r="UB921" s="90"/>
      <c r="UC921" s="90"/>
      <c r="UD921" s="90"/>
      <c r="UE921" s="90"/>
      <c r="UF921" s="90"/>
      <c r="UG921" s="90"/>
      <c r="UH921" s="90"/>
      <c r="UI921" s="90"/>
      <c r="UJ921" s="90"/>
      <c r="UK921" s="90"/>
      <c r="UL921" s="90"/>
      <c r="UM921" s="90"/>
      <c r="UN921" s="90"/>
      <c r="UO921" s="90"/>
      <c r="UP921" s="90"/>
      <c r="UQ921" s="90"/>
      <c r="UR921" s="90"/>
      <c r="US921" s="90"/>
      <c r="UT921" s="90"/>
      <c r="UU921" s="90"/>
      <c r="UV921" s="90"/>
      <c r="UW921" s="90"/>
      <c r="UX921" s="90"/>
      <c r="UY921" s="90"/>
      <c r="UZ921" s="90"/>
      <c r="VA921" s="90"/>
      <c r="VB921" s="90"/>
      <c r="VC921" s="90"/>
      <c r="VD921" s="90"/>
      <c r="VE921" s="90"/>
      <c r="VF921" s="90"/>
      <c r="VG921" s="90"/>
      <c r="VH921" s="90"/>
      <c r="VI921" s="90"/>
      <c r="VJ921" s="90"/>
      <c r="VK921" s="90"/>
      <c r="VL921" s="90"/>
      <c r="VM921" s="90"/>
      <c r="VN921" s="90"/>
      <c r="VO921" s="90"/>
      <c r="VP921" s="90"/>
      <c r="VQ921" s="90"/>
      <c r="VR921" s="90"/>
      <c r="VS921" s="90"/>
      <c r="VT921" s="90"/>
      <c r="VU921" s="90"/>
      <c r="VV921" s="90"/>
      <c r="VW921" s="90"/>
      <c r="VX921" s="90"/>
      <c r="VY921" s="90"/>
      <c r="VZ921" s="90"/>
      <c r="WA921" s="90"/>
      <c r="WB921" s="90"/>
      <c r="WC921" s="90"/>
      <c r="WD921" s="90"/>
      <c r="WE921" s="90"/>
      <c r="WF921" s="90"/>
      <c r="WG921" s="90"/>
      <c r="WH921" s="90"/>
      <c r="WI921" s="90"/>
      <c r="WJ921" s="90"/>
      <c r="WK921" s="90"/>
      <c r="WL921" s="90"/>
      <c r="WM921" s="90"/>
      <c r="WN921" s="90"/>
      <c r="WO921" s="90"/>
      <c r="WP921" s="90"/>
      <c r="WQ921" s="90"/>
      <c r="WR921" s="90"/>
      <c r="WS921" s="90"/>
      <c r="WT921" s="90"/>
      <c r="WU921" s="90"/>
      <c r="WV921" s="90"/>
      <c r="WW921" s="90"/>
      <c r="WX921" s="90"/>
      <c r="WY921" s="90"/>
      <c r="WZ921" s="90"/>
      <c r="XA921" s="90"/>
      <c r="XB921" s="90"/>
      <c r="XC921" s="90"/>
      <c r="XD921" s="90"/>
      <c r="XE921" s="90"/>
      <c r="XF921" s="90"/>
      <c r="XG921" s="90"/>
      <c r="XH921" s="90"/>
      <c r="XI921" s="90"/>
      <c r="XJ921" s="90"/>
      <c r="XK921" s="90"/>
      <c r="XL921" s="90"/>
      <c r="XM921" s="90"/>
      <c r="XN921" s="90"/>
      <c r="XO921" s="90"/>
      <c r="XP921" s="90"/>
      <c r="XQ921" s="90"/>
      <c r="XR921" s="90"/>
      <c r="XS921" s="90"/>
      <c r="XT921" s="90"/>
      <c r="XU921" s="90"/>
      <c r="XV921" s="90"/>
      <c r="XW921" s="90"/>
      <c r="XX921" s="90"/>
      <c r="XY921" s="90"/>
      <c r="XZ921" s="90"/>
      <c r="YA921" s="90"/>
      <c r="YB921" s="90"/>
      <c r="YC921" s="90"/>
      <c r="YD921" s="90"/>
      <c r="YE921" s="90"/>
      <c r="YF921" s="90"/>
      <c r="YG921" s="90"/>
      <c r="YH921" s="90"/>
      <c r="YI921" s="90"/>
      <c r="YJ921" s="90"/>
      <c r="YK921" s="90"/>
      <c r="YL921" s="90"/>
      <c r="YM921" s="90"/>
      <c r="YN921" s="90"/>
      <c r="YO921" s="90"/>
      <c r="YP921" s="90"/>
      <c r="YQ921" s="90"/>
      <c r="YR921" s="90"/>
      <c r="YS921" s="90"/>
      <c r="YT921" s="90"/>
      <c r="YU921" s="90"/>
      <c r="YV921" s="90"/>
      <c r="YW921" s="90"/>
      <c r="YX921" s="90"/>
      <c r="YY921" s="90"/>
      <c r="YZ921" s="90"/>
      <c r="ZA921" s="90"/>
      <c r="ZB921" s="90"/>
      <c r="ZC921" s="90"/>
      <c r="ZD921" s="90"/>
      <c r="ZE921" s="90"/>
      <c r="ZF921" s="90"/>
      <c r="ZG921" s="90"/>
      <c r="ZH921" s="90"/>
      <c r="ZI921" s="90"/>
      <c r="ZJ921" s="90"/>
      <c r="ZK921" s="90"/>
      <c r="ZL921" s="90"/>
      <c r="ZM921" s="90"/>
      <c r="ZN921" s="90"/>
      <c r="ZO921" s="90"/>
      <c r="ZP921" s="90"/>
      <c r="ZQ921" s="90"/>
      <c r="ZR921" s="90"/>
      <c r="ZS921" s="90"/>
      <c r="ZT921" s="90"/>
      <c r="ZU921" s="90"/>
      <c r="ZV921" s="90"/>
      <c r="ZW921" s="90"/>
      <c r="ZX921" s="90"/>
      <c r="ZY921" s="90"/>
      <c r="ZZ921" s="90"/>
      <c r="AAA921" s="90"/>
      <c r="AAB921" s="90"/>
      <c r="AAC921" s="90"/>
      <c r="AAD921" s="90"/>
      <c r="AAE921" s="90"/>
      <c r="AAF921" s="90"/>
      <c r="AAG921" s="90"/>
      <c r="AAH921" s="90"/>
      <c r="AAI921" s="90"/>
      <c r="AAJ921" s="90"/>
      <c r="AAK921" s="90"/>
      <c r="AAL921" s="90"/>
      <c r="AAM921" s="90"/>
      <c r="AAN921" s="90"/>
      <c r="AAO921" s="90"/>
      <c r="AAP921" s="90"/>
      <c r="AAQ921" s="90"/>
      <c r="AAR921" s="90"/>
      <c r="AAS921" s="90"/>
      <c r="AAT921" s="90"/>
      <c r="AAU921" s="90"/>
      <c r="AAV921" s="90"/>
      <c r="AAW921" s="90"/>
      <c r="AAX921" s="90"/>
      <c r="AAY921" s="90"/>
      <c r="AAZ921" s="90"/>
      <c r="ABA921" s="90"/>
      <c r="ABB921" s="90"/>
      <c r="ABC921" s="90"/>
      <c r="ABD921" s="90"/>
      <c r="ABE921" s="90"/>
      <c r="ABF921" s="90"/>
      <c r="ABG921" s="90"/>
      <c r="ABH921" s="90"/>
      <c r="ABI921" s="90"/>
      <c r="ABJ921" s="90"/>
      <c r="ABK921" s="90"/>
      <c r="ABL921" s="90"/>
      <c r="ABM921" s="90"/>
      <c r="ABN921" s="90"/>
      <c r="ABO921" s="90"/>
      <c r="ABP921" s="90"/>
      <c r="ABQ921" s="90"/>
      <c r="ABR921" s="90"/>
      <c r="ABS921" s="90"/>
      <c r="ABT921" s="90"/>
      <c r="ABU921" s="90"/>
      <c r="ABV921" s="90"/>
      <c r="ABW921" s="90"/>
      <c r="ABX921" s="90"/>
      <c r="ABY921" s="90"/>
      <c r="ABZ921" s="90"/>
      <c r="ACA921" s="90"/>
      <c r="ACB921" s="90"/>
      <c r="ACC921" s="90"/>
      <c r="ACD921" s="90"/>
      <c r="ACE921" s="90"/>
      <c r="ACF921" s="90"/>
      <c r="ACG921" s="90"/>
      <c r="ACH921" s="90"/>
      <c r="ACI921" s="90"/>
      <c r="ACJ921" s="90"/>
      <c r="ACK921" s="90"/>
      <c r="ACL921" s="90"/>
      <c r="ACM921" s="90"/>
      <c r="ACN921" s="90"/>
      <c r="ACO921" s="90"/>
      <c r="ACP921" s="90"/>
      <c r="ACQ921" s="90"/>
      <c r="ACR921" s="90"/>
      <c r="ACS921" s="90"/>
      <c r="ACT921" s="90"/>
      <c r="ACU921" s="90"/>
      <c r="ACV921" s="90"/>
      <c r="ACW921" s="90"/>
      <c r="ACX921" s="90"/>
      <c r="ACY921" s="90"/>
      <c r="ACZ921" s="90"/>
      <c r="ADA921" s="90"/>
      <c r="ADB921" s="90"/>
      <c r="ADC921" s="90"/>
      <c r="ADD921" s="90"/>
      <c r="ADE921" s="90"/>
      <c r="ADF921" s="90"/>
      <c r="ADG921" s="90"/>
      <c r="ADH921" s="90"/>
      <c r="ADI921" s="90"/>
      <c r="ADJ921" s="90"/>
      <c r="ADK921" s="90"/>
      <c r="ADL921" s="90"/>
      <c r="ADM921" s="90"/>
      <c r="ADN921" s="90"/>
      <c r="ADO921" s="90"/>
      <c r="ADP921" s="90"/>
      <c r="ADQ921" s="90"/>
      <c r="ADR921" s="90"/>
      <c r="ADS921" s="90"/>
      <c r="ADT921" s="90"/>
      <c r="ADU921" s="90"/>
      <c r="ADV921" s="90"/>
      <c r="ADW921" s="90"/>
      <c r="ADX921" s="90"/>
      <c r="ADY921" s="90"/>
      <c r="ADZ921" s="90"/>
      <c r="AEA921" s="90"/>
      <c r="AEB921" s="90"/>
      <c r="AEC921" s="90"/>
      <c r="AED921" s="90"/>
      <c r="AEE921" s="90"/>
      <c r="AEF921" s="90"/>
      <c r="AEG921" s="90"/>
      <c r="AEH921" s="90"/>
      <c r="AEI921" s="90"/>
      <c r="AEJ921" s="90"/>
      <c r="AEK921" s="90"/>
      <c r="AEL921" s="90"/>
      <c r="AEM921" s="90"/>
      <c r="AEN921" s="90"/>
      <c r="AEO921" s="90"/>
      <c r="AEP921" s="90"/>
      <c r="AEQ921" s="90"/>
      <c r="AER921" s="90"/>
      <c r="AES921" s="90"/>
      <c r="AET921" s="90"/>
      <c r="AEU921" s="90"/>
      <c r="AEV921" s="90"/>
      <c r="AEW921" s="90"/>
      <c r="AEX921" s="90"/>
      <c r="AEY921" s="90"/>
      <c r="AEZ921" s="90"/>
      <c r="AFA921" s="90"/>
      <c r="AFB921" s="90"/>
      <c r="AFC921" s="90"/>
      <c r="AFD921" s="90"/>
      <c r="AFE921" s="90"/>
      <c r="AFF921" s="90"/>
      <c r="AFG921" s="90"/>
      <c r="AFH921" s="90"/>
      <c r="AFI921" s="90"/>
      <c r="AFJ921" s="90"/>
      <c r="AFK921" s="90"/>
      <c r="AFL921" s="90"/>
      <c r="AFM921" s="90"/>
      <c r="AFN921" s="90"/>
      <c r="AFO921" s="90"/>
      <c r="AFP921" s="90"/>
      <c r="AFQ921" s="90"/>
      <c r="AFR921" s="90"/>
      <c r="AFS921" s="90"/>
      <c r="AFT921" s="90"/>
      <c r="AFU921" s="90"/>
      <c r="AFV921" s="90"/>
      <c r="AFW921" s="90"/>
      <c r="AFX921" s="90"/>
      <c r="AFY921" s="90"/>
      <c r="AFZ921" s="90"/>
      <c r="AGA921" s="90"/>
      <c r="AGB921" s="90"/>
      <c r="AGC921" s="90"/>
      <c r="AGD921" s="90"/>
      <c r="AGE921" s="90"/>
      <c r="AGF921" s="90"/>
      <c r="AGG921" s="90"/>
      <c r="AGH921" s="90"/>
      <c r="AGI921" s="90"/>
      <c r="AGJ921" s="90"/>
      <c r="AGK921" s="90"/>
      <c r="AGL921" s="90"/>
      <c r="AGM921" s="90"/>
      <c r="AGN921" s="90"/>
      <c r="AGO921" s="90"/>
      <c r="AGP921" s="90"/>
      <c r="AGQ921" s="90"/>
      <c r="AGR921" s="90"/>
      <c r="AGS921" s="90"/>
      <c r="AGT921" s="90"/>
      <c r="AGU921" s="90"/>
      <c r="AGV921" s="90"/>
      <c r="AGW921" s="90"/>
      <c r="AGX921" s="90"/>
      <c r="AGY921" s="90"/>
      <c r="AGZ921" s="90"/>
      <c r="AHA921" s="90"/>
      <c r="AHB921" s="90"/>
      <c r="AHC921" s="90"/>
      <c r="AHD921" s="90"/>
      <c r="AHE921" s="90"/>
      <c r="AHF921" s="90"/>
      <c r="AHG921" s="90"/>
      <c r="AHH921" s="90"/>
      <c r="AHI921" s="90"/>
      <c r="AHJ921" s="90"/>
      <c r="AHK921" s="90"/>
      <c r="AHL921" s="90"/>
      <c r="AHM921" s="90"/>
      <c r="AHN921" s="90"/>
      <c r="AHO921" s="90"/>
      <c r="AHP921" s="90"/>
      <c r="AHQ921" s="90"/>
      <c r="AHR921" s="90"/>
      <c r="AHS921" s="90"/>
      <c r="AHT921" s="90"/>
      <c r="AHU921" s="90"/>
      <c r="AHV921" s="90"/>
      <c r="AHW921" s="90"/>
      <c r="AHX921" s="90"/>
      <c r="AHY921" s="90"/>
      <c r="AHZ921" s="90"/>
      <c r="AIA921" s="90"/>
      <c r="AIB921" s="90"/>
      <c r="AIC921" s="90"/>
      <c r="AID921" s="90"/>
      <c r="AIE921" s="90"/>
      <c r="AIF921" s="90"/>
      <c r="AIG921" s="90"/>
      <c r="AIH921" s="90"/>
      <c r="AII921" s="90"/>
      <c r="AIJ921" s="90"/>
      <c r="AIK921" s="90"/>
      <c r="AIL921" s="90"/>
      <c r="AIM921" s="90"/>
      <c r="AIN921" s="90"/>
      <c r="AIO921" s="90"/>
      <c r="AIP921" s="90"/>
      <c r="AIQ921" s="90"/>
      <c r="AIR921" s="90"/>
      <c r="AIS921" s="90"/>
      <c r="AIT921" s="90"/>
      <c r="AIU921" s="90"/>
      <c r="AIV921" s="90"/>
      <c r="AIW921" s="90"/>
      <c r="AIX921" s="90"/>
      <c r="AIY921" s="90"/>
      <c r="AIZ921" s="90"/>
      <c r="AJA921" s="90"/>
      <c r="AJB921" s="90"/>
      <c r="AJC921" s="90"/>
      <c r="AJD921" s="90"/>
      <c r="AJE921" s="90"/>
      <c r="AJF921" s="90"/>
      <c r="AJG921" s="90"/>
      <c r="AJH921" s="90"/>
      <c r="AJI921" s="90"/>
      <c r="AJJ921" s="90"/>
      <c r="AJK921" s="90"/>
      <c r="AJL921" s="90"/>
      <c r="AJM921" s="90"/>
      <c r="AJN921" s="90"/>
      <c r="AJO921" s="90"/>
      <c r="AJP921" s="90"/>
      <c r="AJQ921" s="90"/>
      <c r="AJR921" s="90"/>
      <c r="AJS921" s="90"/>
      <c r="AJT921" s="90"/>
      <c r="AJU921" s="90"/>
      <c r="AJV921" s="90"/>
      <c r="AJW921" s="90"/>
      <c r="AJX921" s="90"/>
      <c r="AJY921" s="90"/>
      <c r="AJZ921" s="90"/>
      <c r="AKA921" s="90"/>
      <c r="AKB921" s="90"/>
      <c r="AKC921" s="90"/>
      <c r="AKD921" s="90"/>
      <c r="AKE921" s="90"/>
      <c r="AKF921" s="90"/>
      <c r="AKG921" s="90"/>
      <c r="AKH921" s="90"/>
      <c r="AKI921" s="90"/>
      <c r="AKJ921" s="90"/>
      <c r="AKK921" s="90"/>
      <c r="AKL921" s="90"/>
      <c r="AKM921" s="90"/>
      <c r="AKN921" s="90"/>
      <c r="AKO921" s="90"/>
      <c r="AKP921" s="90"/>
      <c r="AKQ921" s="90"/>
      <c r="AKR921" s="90"/>
      <c r="AKS921" s="90"/>
      <c r="AKT921" s="90"/>
      <c r="AKU921" s="90"/>
      <c r="AKV921" s="90"/>
      <c r="AKW921" s="90"/>
      <c r="AKX921" s="90"/>
      <c r="AKY921" s="90"/>
      <c r="AKZ921" s="90"/>
      <c r="ALA921" s="90"/>
      <c r="ALB921" s="90"/>
      <c r="ALC921" s="90"/>
      <c r="ALD921" s="90"/>
      <c r="ALE921" s="90"/>
      <c r="ALF921" s="90"/>
      <c r="ALG921" s="90"/>
      <c r="ALH921" s="90"/>
      <c r="ALI921" s="90"/>
      <c r="ALJ921" s="90"/>
      <c r="ALK921" s="90"/>
      <c r="ALL921" s="90"/>
      <c r="ALM921" s="90"/>
      <c r="ALN921" s="90"/>
      <c r="ALO921" s="90"/>
      <c r="ALP921" s="90"/>
      <c r="ALQ921" s="90"/>
      <c r="ALR921" s="90"/>
      <c r="ALS921" s="90"/>
      <c r="ALT921" s="90"/>
      <c r="ALU921" s="90"/>
      <c r="ALV921" s="90"/>
      <c r="ALW921" s="90"/>
      <c r="ALX921" s="90"/>
      <c r="ALY921" s="90"/>
      <c r="ALZ921" s="90"/>
      <c r="AMA921" s="90"/>
      <c r="AMB921" s="90"/>
      <c r="AMC921" s="90"/>
      <c r="AMD921" s="90"/>
      <c r="AME921" s="90"/>
      <c r="AMF921" s="90"/>
      <c r="AMG921" s="90"/>
      <c r="AMH921" s="90"/>
    </row>
    <row r="922" spans="1:1022" ht="74.099999999999994" customHeight="1">
      <c r="A922" s="536"/>
      <c r="B922" s="530"/>
      <c r="C922" s="367"/>
      <c r="D922" s="530"/>
      <c r="E922" s="530"/>
      <c r="F922" s="427"/>
      <c r="G922" s="530"/>
      <c r="H922" s="545"/>
      <c r="I922" s="538"/>
      <c r="J922" s="216" t="s">
        <v>735</v>
      </c>
      <c r="K922" s="213"/>
      <c r="L922" s="538"/>
      <c r="M922" s="538"/>
      <c r="N922" s="540"/>
      <c r="O922" s="369"/>
      <c r="P922" s="391"/>
      <c r="Q922" s="385"/>
      <c r="R922" s="393"/>
      <c r="S922" s="394"/>
      <c r="T922" s="385"/>
      <c r="U922" s="404"/>
      <c r="V922" s="216" t="s">
        <v>112</v>
      </c>
      <c r="W922" s="116"/>
      <c r="X922" s="117"/>
      <c r="Y922" s="117"/>
      <c r="Z922" s="116"/>
      <c r="AA922" s="143" t="str">
        <f t="shared" si="1200"/>
        <v/>
      </c>
      <c r="AB922" s="121"/>
      <c r="AC922" s="121"/>
      <c r="AD922" s="122" t="str">
        <f t="shared" si="1198"/>
        <v/>
      </c>
      <c r="AE922" s="121"/>
      <c r="AF922" s="121"/>
      <c r="AG922" s="121"/>
      <c r="AH922" s="123" t="str">
        <f>IFERROR(IF(AND(AA921="Probabilidad",AA922="Probabilidad"),(AI921-(+AI921*AD922)),IF(AND(AA922="Probabilidad",AA921="Impacto"),(AI921-(+AI921*AD922)),IF(AA922="Impacto",AI921,""))),"")</f>
        <v/>
      </c>
      <c r="AI922" s="122" t="str">
        <f t="shared" si="1199"/>
        <v/>
      </c>
      <c r="AJ922" s="387"/>
      <c r="AK922" s="542"/>
      <c r="AL922" s="214" t="str">
        <f t="shared" si="1170"/>
        <v/>
      </c>
      <c r="AM922" s="543"/>
      <c r="AN922" s="542"/>
      <c r="AO922" s="541"/>
      <c r="AP922" s="367"/>
      <c r="AQ922" s="217" t="s">
        <v>118</v>
      </c>
      <c r="AR922" s="119"/>
      <c r="AS922" s="135"/>
      <c r="AT922" s="218"/>
      <c r="AU922" s="219"/>
      <c r="AV922" s="459"/>
      <c r="AW922" s="216" t="s">
        <v>112</v>
      </c>
      <c r="AX922" s="220"/>
      <c r="AY922" s="221"/>
      <c r="AZ922" s="222"/>
      <c r="BA922" s="217" t="s">
        <v>118</v>
      </c>
      <c r="BB922" s="128"/>
      <c r="BC922" s="128"/>
      <c r="BD922" s="128"/>
      <c r="BE922" s="373"/>
      <c r="BF922" s="374"/>
      <c r="BG922" s="374"/>
      <c r="BH922" s="131"/>
    </row>
    <row r="923" spans="1:1022" ht="45" customHeight="1">
      <c r="A923" s="536"/>
      <c r="B923" s="530"/>
      <c r="C923" s="367"/>
      <c r="D923" s="530"/>
      <c r="E923" s="530"/>
      <c r="F923" s="427"/>
      <c r="G923" s="530"/>
      <c r="H923" s="545"/>
      <c r="I923" s="538"/>
      <c r="J923" s="216" t="s">
        <v>741</v>
      </c>
      <c r="K923" s="213"/>
      <c r="L923" s="538"/>
      <c r="M923" s="538"/>
      <c r="N923" s="540"/>
      <c r="O923" s="369"/>
      <c r="P923" s="391"/>
      <c r="Q923" s="385"/>
      <c r="R923" s="393"/>
      <c r="S923" s="394"/>
      <c r="T923" s="385"/>
      <c r="U923" s="404"/>
      <c r="V923" s="216" t="s">
        <v>124</v>
      </c>
      <c r="W923" s="116"/>
      <c r="X923" s="117"/>
      <c r="Y923" s="117"/>
      <c r="Z923" s="116"/>
      <c r="AA923" s="143" t="str">
        <f t="shared" si="1200"/>
        <v/>
      </c>
      <c r="AB923" s="121"/>
      <c r="AC923" s="121"/>
      <c r="AD923" s="122" t="str">
        <f t="shared" si="1198"/>
        <v/>
      </c>
      <c r="AE923" s="121"/>
      <c r="AF923" s="121"/>
      <c r="AG923" s="121"/>
      <c r="AH923" s="123" t="str">
        <f t="shared" ref="AH923:AH927" si="1253">IFERROR(IF(AND(AA922="Probabilidad",AA923="Probabilidad"),(AI922-(+AI922*AD923)),IF(AND(AA923="Probabilidad",AA922="Impacto"),(AI922-(+AI922*AD923)),IF(AA923="Impacto",AI922,""))),"")</f>
        <v/>
      </c>
      <c r="AI923" s="122" t="str">
        <f t="shared" si="1199"/>
        <v/>
      </c>
      <c r="AJ923" s="387"/>
      <c r="AK923" s="542"/>
      <c r="AL923" s="214" t="str">
        <f t="shared" ref="AL923:AL927" si="1254">IFERROR(IF(AND(AA922="Impacto",AA923="Impacto"),(AL922-(+AL922*AD923)),IF(AND(AA923="Impacto",AA922="Probabilidad"),(AL922-(+AL922*AD923)),IF(AA923="Probabilidad",AL922,""))),"")</f>
        <v/>
      </c>
      <c r="AM923" s="543"/>
      <c r="AN923" s="542"/>
      <c r="AO923" s="541"/>
      <c r="AP923" s="367"/>
      <c r="AQ923" s="217" t="s">
        <v>128</v>
      </c>
      <c r="AR923" s="119"/>
      <c r="AS923" s="135"/>
      <c r="AT923" s="218"/>
      <c r="AU923" s="219"/>
      <c r="AV923" s="459"/>
      <c r="AW923" s="216" t="s">
        <v>124</v>
      </c>
      <c r="AX923" s="220"/>
      <c r="AY923" s="221"/>
      <c r="AZ923" s="222"/>
      <c r="BA923" s="217" t="s">
        <v>128</v>
      </c>
      <c r="BB923" s="128"/>
      <c r="BC923" s="128"/>
      <c r="BD923" s="128"/>
      <c r="BE923" s="373"/>
      <c r="BF923" s="374"/>
      <c r="BG923" s="374"/>
      <c r="BH923" s="131"/>
    </row>
    <row r="924" spans="1:1022" ht="30" customHeight="1">
      <c r="A924" s="536"/>
      <c r="B924" s="530"/>
      <c r="C924" s="367"/>
      <c r="D924" s="530"/>
      <c r="E924" s="530"/>
      <c r="F924" s="427"/>
      <c r="G924" s="530"/>
      <c r="H924" s="545"/>
      <c r="I924" s="538"/>
      <c r="J924" s="216" t="s">
        <v>749</v>
      </c>
      <c r="K924" s="213"/>
      <c r="L924" s="538"/>
      <c r="M924" s="538"/>
      <c r="N924" s="540"/>
      <c r="O924" s="369"/>
      <c r="P924" s="391"/>
      <c r="Q924" s="385"/>
      <c r="R924" s="393"/>
      <c r="S924" s="394"/>
      <c r="T924" s="385"/>
      <c r="U924" s="404"/>
      <c r="V924" s="216" t="s">
        <v>131</v>
      </c>
      <c r="W924" s="116"/>
      <c r="X924" s="117"/>
      <c r="Y924" s="117"/>
      <c r="Z924" s="116"/>
      <c r="AA924" s="143" t="str">
        <f t="shared" si="1200"/>
        <v/>
      </c>
      <c r="AB924" s="121"/>
      <c r="AC924" s="121"/>
      <c r="AD924" s="122" t="str">
        <f t="shared" si="1198"/>
        <v/>
      </c>
      <c r="AE924" s="121"/>
      <c r="AF924" s="121"/>
      <c r="AG924" s="121"/>
      <c r="AH924" s="123" t="str">
        <f t="shared" si="1253"/>
        <v/>
      </c>
      <c r="AI924" s="122" t="str">
        <f t="shared" si="1199"/>
        <v/>
      </c>
      <c r="AJ924" s="387"/>
      <c r="AK924" s="542"/>
      <c r="AL924" s="214" t="str">
        <f t="shared" si="1254"/>
        <v/>
      </c>
      <c r="AM924" s="543"/>
      <c r="AN924" s="542"/>
      <c r="AO924" s="541"/>
      <c r="AP924" s="367"/>
      <c r="AQ924" s="217" t="s">
        <v>136</v>
      </c>
      <c r="AR924" s="119"/>
      <c r="AS924" s="135"/>
      <c r="AT924" s="218"/>
      <c r="AU924" s="219"/>
      <c r="AV924" s="459"/>
      <c r="AW924" s="216" t="s">
        <v>131</v>
      </c>
      <c r="AX924" s="220"/>
      <c r="AY924" s="221"/>
      <c r="AZ924" s="222"/>
      <c r="BA924" s="217" t="s">
        <v>136</v>
      </c>
      <c r="BB924" s="128"/>
      <c r="BC924" s="128"/>
      <c r="BD924" s="128"/>
      <c r="BE924" s="373"/>
      <c r="BF924" s="374"/>
      <c r="BG924" s="374"/>
      <c r="BH924" s="131"/>
    </row>
    <row r="925" spans="1:1022" ht="18.95" customHeight="1">
      <c r="A925" s="536"/>
      <c r="B925" s="530"/>
      <c r="C925" s="367"/>
      <c r="D925" s="530"/>
      <c r="E925" s="530"/>
      <c r="F925" s="427"/>
      <c r="G925" s="530"/>
      <c r="H925" s="545"/>
      <c r="I925" s="538"/>
      <c r="J925" s="216" t="s">
        <v>756</v>
      </c>
      <c r="K925" s="213"/>
      <c r="L925" s="538"/>
      <c r="M925" s="538"/>
      <c r="N925" s="540"/>
      <c r="O925" s="369"/>
      <c r="P925" s="391"/>
      <c r="Q925" s="385"/>
      <c r="R925" s="393"/>
      <c r="S925" s="394"/>
      <c r="T925" s="385"/>
      <c r="U925" s="404"/>
      <c r="V925" s="216" t="s">
        <v>139</v>
      </c>
      <c r="W925" s="116"/>
      <c r="X925" s="117"/>
      <c r="Y925" s="117"/>
      <c r="Z925" s="116"/>
      <c r="AA925" s="143" t="str">
        <f t="shared" si="1200"/>
        <v/>
      </c>
      <c r="AB925" s="121"/>
      <c r="AC925" s="121"/>
      <c r="AD925" s="122" t="str">
        <f t="shared" si="1198"/>
        <v/>
      </c>
      <c r="AE925" s="121"/>
      <c r="AF925" s="121"/>
      <c r="AG925" s="121"/>
      <c r="AH925" s="123" t="str">
        <f t="shared" si="1253"/>
        <v/>
      </c>
      <c r="AI925" s="122" t="str">
        <f t="shared" si="1199"/>
        <v/>
      </c>
      <c r="AJ925" s="387"/>
      <c r="AK925" s="542"/>
      <c r="AL925" s="214" t="str">
        <f t="shared" si="1254"/>
        <v/>
      </c>
      <c r="AM925" s="543"/>
      <c r="AN925" s="542"/>
      <c r="AO925" s="541"/>
      <c r="AP925" s="367"/>
      <c r="AQ925" s="217" t="s">
        <v>145</v>
      </c>
      <c r="AR925" s="119"/>
      <c r="AS925" s="135"/>
      <c r="AT925" s="218"/>
      <c r="AU925" s="219"/>
      <c r="AV925" s="459"/>
      <c r="AW925" s="216" t="s">
        <v>139</v>
      </c>
      <c r="AX925" s="220"/>
      <c r="AY925" s="221"/>
      <c r="AZ925" s="222"/>
      <c r="BA925" s="217" t="s">
        <v>145</v>
      </c>
      <c r="BB925" s="128"/>
      <c r="BC925" s="128"/>
      <c r="BD925" s="128"/>
      <c r="BE925" s="373"/>
      <c r="BF925" s="374"/>
      <c r="BG925" s="374"/>
      <c r="BH925" s="131"/>
    </row>
    <row r="926" spans="1:1022" ht="18.95" customHeight="1">
      <c r="A926" s="536"/>
      <c r="B926" s="530"/>
      <c r="C926" s="367"/>
      <c r="D926" s="530"/>
      <c r="E926" s="530"/>
      <c r="F926" s="427"/>
      <c r="G926" s="530"/>
      <c r="H926" s="545"/>
      <c r="I926" s="538"/>
      <c r="J926" s="216" t="s">
        <v>757</v>
      </c>
      <c r="K926" s="213"/>
      <c r="L926" s="538"/>
      <c r="M926" s="538"/>
      <c r="N926" s="540"/>
      <c r="O926" s="369"/>
      <c r="P926" s="391"/>
      <c r="Q926" s="385"/>
      <c r="R926" s="393"/>
      <c r="S926" s="394"/>
      <c r="T926" s="385"/>
      <c r="U926" s="404"/>
      <c r="V926" s="216" t="s">
        <v>150</v>
      </c>
      <c r="W926" s="116"/>
      <c r="X926" s="117"/>
      <c r="Y926" s="117"/>
      <c r="Z926" s="116"/>
      <c r="AA926" s="143" t="str">
        <f t="shared" si="1200"/>
        <v/>
      </c>
      <c r="AB926" s="121"/>
      <c r="AC926" s="121"/>
      <c r="AD926" s="122" t="str">
        <f t="shared" si="1198"/>
        <v/>
      </c>
      <c r="AE926" s="121"/>
      <c r="AF926" s="121"/>
      <c r="AG926" s="121"/>
      <c r="AH926" s="123" t="str">
        <f t="shared" si="1253"/>
        <v/>
      </c>
      <c r="AI926" s="122" t="str">
        <f t="shared" si="1199"/>
        <v/>
      </c>
      <c r="AJ926" s="387"/>
      <c r="AK926" s="542"/>
      <c r="AL926" s="214" t="str">
        <f t="shared" si="1254"/>
        <v/>
      </c>
      <c r="AM926" s="543"/>
      <c r="AN926" s="542"/>
      <c r="AO926" s="541"/>
      <c r="AP926" s="367"/>
      <c r="AQ926" s="217" t="s">
        <v>155</v>
      </c>
      <c r="AR926" s="119"/>
      <c r="AS926" s="135"/>
      <c r="AT926" s="218"/>
      <c r="AU926" s="219"/>
      <c r="AV926" s="459"/>
      <c r="AW926" s="216" t="s">
        <v>150</v>
      </c>
      <c r="AX926" s="220"/>
      <c r="AY926" s="221"/>
      <c r="AZ926" s="222"/>
      <c r="BA926" s="217" t="s">
        <v>155</v>
      </c>
      <c r="BB926" s="128"/>
      <c r="BC926" s="128"/>
      <c r="BD926" s="128"/>
      <c r="BE926" s="373"/>
      <c r="BF926" s="374"/>
      <c r="BG926" s="374"/>
      <c r="BH926" s="131"/>
    </row>
    <row r="927" spans="1:1022" ht="23.1" customHeight="1">
      <c r="A927" s="536"/>
      <c r="B927" s="530"/>
      <c r="C927" s="367"/>
      <c r="D927" s="530"/>
      <c r="E927" s="530"/>
      <c r="F927" s="427"/>
      <c r="G927" s="530"/>
      <c r="H927" s="545"/>
      <c r="I927" s="538"/>
      <c r="J927" s="216" t="s">
        <v>758</v>
      </c>
      <c r="K927" s="213"/>
      <c r="L927" s="538"/>
      <c r="M927" s="538"/>
      <c r="N927" s="540"/>
      <c r="O927" s="369"/>
      <c r="P927" s="392"/>
      <c r="Q927" s="385"/>
      <c r="R927" s="393"/>
      <c r="S927" s="394"/>
      <c r="T927" s="385"/>
      <c r="U927" s="405"/>
      <c r="V927" s="216" t="s">
        <v>161</v>
      </c>
      <c r="W927" s="116"/>
      <c r="X927" s="117"/>
      <c r="Y927" s="117"/>
      <c r="Z927" s="116"/>
      <c r="AA927" s="143" t="str">
        <f t="shared" si="1200"/>
        <v/>
      </c>
      <c r="AB927" s="121"/>
      <c r="AC927" s="121"/>
      <c r="AD927" s="122" t="str">
        <f t="shared" si="1198"/>
        <v/>
      </c>
      <c r="AE927" s="121"/>
      <c r="AF927" s="121"/>
      <c r="AG927" s="121"/>
      <c r="AH927" s="123" t="str">
        <f t="shared" si="1253"/>
        <v/>
      </c>
      <c r="AI927" s="122" t="str">
        <f t="shared" si="1199"/>
        <v/>
      </c>
      <c r="AJ927" s="387"/>
      <c r="AK927" s="542"/>
      <c r="AL927" s="214" t="str">
        <f t="shared" si="1254"/>
        <v/>
      </c>
      <c r="AM927" s="543"/>
      <c r="AN927" s="542"/>
      <c r="AO927" s="541"/>
      <c r="AP927" s="367"/>
      <c r="AQ927" s="217" t="s">
        <v>162</v>
      </c>
      <c r="AR927" s="119"/>
      <c r="AS927" s="135"/>
      <c r="AT927" s="218"/>
      <c r="AU927" s="219"/>
      <c r="AV927" s="460"/>
      <c r="AW927" s="216" t="s">
        <v>161</v>
      </c>
      <c r="AX927" s="220"/>
      <c r="AY927" s="221"/>
      <c r="AZ927" s="222"/>
      <c r="BA927" s="217" t="s">
        <v>162</v>
      </c>
      <c r="BB927" s="128"/>
      <c r="BC927" s="128"/>
      <c r="BD927" s="128"/>
      <c r="BE927" s="373"/>
      <c r="BF927" s="374"/>
      <c r="BG927" s="374"/>
      <c r="BH927" s="131"/>
    </row>
    <row r="928" spans="1:1022" s="144" customFormat="1" ht="69.95" customHeight="1">
      <c r="A928" s="536"/>
      <c r="B928" s="530"/>
      <c r="C928" s="367"/>
      <c r="D928" s="530"/>
      <c r="E928" s="530"/>
      <c r="F928" s="427"/>
      <c r="G928" s="530"/>
      <c r="H928" s="545" t="str">
        <f>IF(B928="Seguridad_Información","Posibilidad de "&amp;C928&amp;"con "&amp;M928&amp;" "&amp;"por"&amp;" "&amp;I928&amp;" "&amp;"debido a"&amp;" "&amp;L928,"Posibilidad de"&amp;" "&amp;M928&amp;" "&amp;"por"&amp;" "&amp;I928&amp;" debido a"&amp;" "&amp;L928)</f>
        <v xml:space="preserve">Posibilidad de  por  debido a </v>
      </c>
      <c r="I928" s="538"/>
      <c r="J928" s="216" t="s">
        <v>717</v>
      </c>
      <c r="K928" s="213"/>
      <c r="L928" s="538"/>
      <c r="M928" s="538"/>
      <c r="N928" s="540"/>
      <c r="O928" s="369"/>
      <c r="P928" s="390" t="str">
        <f>IF(OR($O928=[3]Tabla_Probabilidad!$D$30,$O928=[3]Tabla_Probabilidad!$D$32,$O928=[3]Tabla_Probabilidad!$J$32),"Muy Baja",IF(OR($O928=[3]Tabla_Probabilidad!$E$30,$O928=[3]Tabla_Probabilidad!$E$32,$O928=[3]Tabla_Probabilidad!$K$32),"Baja",IF(OR($O928=[3]Tabla_Probabilidad!$F$30,$O928=[3]Tabla_Probabilidad!$F$32,$O928=[3]Tabla_Probabilidad!$L$32),"Media",IF(OR($O928=[3]Tabla_Probabilidad!$G$30,$O928=[3]Tabla_Probabilidad!$G$32,$O928=[3]Tabla_Probabilidad!$M$32),"Alta",IF(OR($O928=[3]Tabla_Probabilidad!$H$30,$O928=[3]Tabla_Probabilidad!$H$32,$O928=[3]Tabla_Probabilidad!$N$32),"Muy Alta","")))))</f>
        <v/>
      </c>
      <c r="Q928" s="385" t="str">
        <f t="shared" ref="Q928" si="1255">IF(P928="","",IF(P928="Muy Baja",0.2,IF(P928="Baja",0.4,IF(P928="Media",0.6,IF(P928="Alta",0.8,IF(P928="Muy Alta",1,))))))</f>
        <v/>
      </c>
      <c r="R928" s="393"/>
      <c r="S928" s="394" t="str">
        <f>IF(OR($R928=[3]Tabla_Impacto!$D$24,$R928=[3]Tabla_Impacto!$D$27,$R928=[3]Tabla_Impacto!$J$24,$R928=[3]Tabla_Impacto!$P$26,$R928=[3]Tabla_Impacto!$V$26,$R928=[3]Tabla_Impacto!$AB$26),"Leve",IF(OR($R928=[3]Tabla_Impacto!$E$24,$R928=[3]Tabla_Impacto!$E$27,$R928=[3]Tabla_Impacto!$K$24,$R928=[3]Tabla_Impacto!$Q$26,$R928=[3]Tabla_Impacto!$W$26,$R928=[3]Tabla_Impacto!$AC$26),"Menor",IF(OR($R928=[3]Tabla_Impacto!$F$24,$R928=[3]Tabla_Impacto!$F$27,$R928=[3]Tabla_Impacto!$L$24,$R928=[3]Tabla_Impacto!$R$26,$R928=[3]Tabla_Impacto!$X$26,$R928=[3]Tabla_Impacto!$AD$26),"Moderado",IF(OR($R928=[3]Tabla_Impacto!$G$24,$R928=[3]Tabla_Impacto!$G$27,$R928=[3]Tabla_Impacto!$M$24,$R928=[3]Tabla_Impacto!$S$26,$R928=[3]Tabla_Impacto!$Y$26,$R928=[3]Tabla_Impacto!$AE$26),"Mayor",IF(OR($R928=[3]Tabla_Impacto!$H$24,$R928=[3]Tabla_Impacto!$H$27,$R928=[3]Tabla_Impacto!$N$24,$R928=[3]Tabla_Impacto!$T$26,$R928=[3]Tabla_Impacto!$Z$26,$R928=[3]Tabla_Impacto!$AF$26),"Catastrófico","")))))</f>
        <v/>
      </c>
      <c r="T928" s="385" t="str">
        <f>IF(S928="","",IF(S928="Leve",0.2,IF(S928="Menor",0.4,IF(S928="Moderado",0.6,IF(S928="Mayor",0.8,IF(S928="Catastrófico",1,))))))</f>
        <v/>
      </c>
      <c r="U928" s="386" t="str">
        <f t="shared" ref="U928" si="1256">IF(OR(AND(P928="Muy Baja",S928="Leve"),AND(P928="Muy Baja",S928="Menor"),AND(P928="Baja",S928="Leve")),"Bajo",IF(OR(AND(P928="Muy baja",S928="Moderado"),AND(P928="Baja",S928="Menor"),AND(P928="Baja",S928="Moderado"),AND(P928="Media",S928="Leve"),AND(P928="Media",S928="Menor"),AND(P928="Media",S928="Moderado"),AND(P928="Alta",S928="Leve"),AND(P928="Alta",S928="Menor")),"Moderado",IF(OR(AND(P928="Muy Baja",S928="Mayor"),AND(P928="Baja",S928="Mayor"),AND(P928="Media",S928="Mayor"),AND(P928="Alta",S928="Moderado"),AND(P928="Alta",S928="Mayor"),AND(P928="Muy Alta",S928="Leve"),AND(P928="Muy Alta",S928="Menor"),AND(P928="Muy Alta",S928="Moderado"),AND(P928="Muy Alta",S928="Mayor")),"Alto",IF(OR(AND(P928="Muy Baja",S928="Catastrófico"),AND(P928="Baja",S928="Catastrófico"),AND(P928="Media",S928="Catastrófico"),AND(P928="Alta",S928="Catastrófico"),AND(P928="Muy Alta",S928="Catastrófico")),"Extremo",""))))</f>
        <v/>
      </c>
      <c r="V928" s="216" t="s">
        <v>91</v>
      </c>
      <c r="W928" s="116"/>
      <c r="X928" s="117"/>
      <c r="Y928" s="117"/>
      <c r="Z928" s="116"/>
      <c r="AA928" s="143" t="str">
        <f t="shared" si="1200"/>
        <v/>
      </c>
      <c r="AB928" s="121"/>
      <c r="AC928" s="121"/>
      <c r="AD928" s="122" t="str">
        <f t="shared" si="1198"/>
        <v/>
      </c>
      <c r="AE928" s="121"/>
      <c r="AF928" s="121"/>
      <c r="AG928" s="121"/>
      <c r="AH928" s="123" t="str">
        <f>IFERROR(IF(AA928="Probabilidad",(Q928-(+Q928*AD928)),IF(AA928="Impacto",Q928,"")),"")</f>
        <v/>
      </c>
      <c r="AI928" s="122" t="str">
        <f t="shared" si="1199"/>
        <v/>
      </c>
      <c r="AJ928" s="387" t="str">
        <f t="shared" ref="AJ928" si="1257">IFERROR(IF(AK928="","",IF(AK928&lt;=0.2,"Muy Baja",IF(AK928&lt;=0.4,"Baja",IF(AK928&lt;=0.6,"Media",IF(AK928&lt;=0.8,"Alta","Muy Alta"))))),"")</f>
        <v/>
      </c>
      <c r="AK928" s="542" t="str">
        <f t="shared" ref="AK928" si="1258">IFERROR(LOOKUP(MAX(AI928:AI934)+1,(AI928:AI934)),"")</f>
        <v/>
      </c>
      <c r="AL928" s="214" t="str">
        <f>IFERROR(IF(AA928="Impacto",(T928-(+T928*AD928)),IF(AA928="Probabilidad",T928,"")),"")</f>
        <v/>
      </c>
      <c r="AM928" s="543" t="str">
        <f t="shared" ref="AM928" si="1259">IFERROR(IF(AN928="","",IF(AN928&lt;=0.2,"Leve",IF(AN928&lt;=0.4,"Menor",IF(AN928&lt;=0.6,"Moderado",IF(AN928&lt;=0.8,"Mayor","Catastrófico"))))),"")</f>
        <v/>
      </c>
      <c r="AN928" s="542" t="str">
        <f t="shared" ref="AN928" si="1260">IFERROR(LOOKUP(MAX(AL928:AL934)+1,(AL928:AL934)),"")</f>
        <v/>
      </c>
      <c r="AO928" s="541" t="str">
        <f t="shared" ref="AO928" si="1261">IFERROR(IF(OR(AND(AJ928="Muy Baja",AM928="Leve"),AND(AJ928="Muy Baja",AM928="Menor"),AND(AJ928="Baja",AM928="Leve")),"Bajo",IF(OR(AND(AJ928="Muy baja",AM928="Moderado"),AND(AJ928="Baja",AM928="Menor"),AND(AJ928="Baja",AM928="Moderado"),AND(AJ928="Media",AM928="Leve"),AND(AJ928="Media",AM928="Menor"),AND(AJ928="Media",AM928="Moderado"),AND(AJ928="Alta",AM928="Leve"),AND(AJ928="Alta",AM928="Menor")),"Moderado",IF(OR(AND(AJ928="Muy Baja",AM928="Mayor"),AND(AJ928="Baja",AM928="Mayor"),AND(AJ928="Media",AM928="Mayor"),AND(AJ928="Alta",AM928="Moderado"),AND(AJ928="Alta",AM928="Mayor"),AND(AJ928="Muy Alta",AM928="Leve"),AND(AJ928="Muy Alta",AM928="Menor"),AND(AJ928="Muy Alta",AM928="Moderado"),AND(AJ928="Muy Alta",AM928="Mayor")),"Alto",IF(OR(AND(AJ928="Muy Baja",AM928="Catastrófico"),AND(AJ928="Baja",AM928="Catastrófico"),AND(AJ928="Media",AM928="Catastrófico"),AND(AJ928="Alta",AM928="Catastrófico"),AND(AJ928="Muy Alta",AM928="Catastrófico")),"Extremo","")))),"")</f>
        <v/>
      </c>
      <c r="AP928" s="367"/>
      <c r="AQ928" s="217" t="s">
        <v>105</v>
      </c>
      <c r="AR928" s="119"/>
      <c r="AS928" s="135"/>
      <c r="AT928" s="218"/>
      <c r="AU928" s="219"/>
      <c r="AV928" s="458"/>
      <c r="AW928" s="216" t="s">
        <v>91</v>
      </c>
      <c r="AX928" s="220"/>
      <c r="AY928" s="221"/>
      <c r="AZ928" s="222"/>
      <c r="BA928" s="217" t="s">
        <v>105</v>
      </c>
      <c r="BB928" s="128"/>
      <c r="BC928" s="128"/>
      <c r="BD928" s="128"/>
      <c r="BE928" s="373"/>
      <c r="BF928" s="374"/>
      <c r="BG928" s="374"/>
      <c r="BH928" s="131"/>
      <c r="BI928" s="90"/>
      <c r="BJ928" s="90"/>
      <c r="BK928" s="90"/>
      <c r="BL928" s="90"/>
      <c r="BM928" s="90"/>
      <c r="BN928" s="90"/>
      <c r="BO928" s="90"/>
      <c r="BP928" s="90"/>
      <c r="BQ928" s="90"/>
      <c r="BR928" s="90"/>
      <c r="BS928" s="90"/>
      <c r="BT928" s="90"/>
      <c r="BU928" s="90"/>
      <c r="BV928" s="90"/>
      <c r="BW928" s="90"/>
      <c r="BX928" s="90"/>
      <c r="BY928" s="90"/>
      <c r="BZ928" s="90"/>
      <c r="CA928" s="90"/>
      <c r="CB928" s="90"/>
      <c r="CC928" s="90"/>
      <c r="CD928" s="90"/>
      <c r="CE928" s="90"/>
      <c r="CF928" s="90"/>
      <c r="CG928" s="90"/>
      <c r="CH928" s="90"/>
      <c r="CI928" s="90"/>
      <c r="CJ928" s="90"/>
      <c r="CK928" s="90"/>
      <c r="CL928" s="90"/>
      <c r="CM928" s="90"/>
      <c r="CN928" s="90"/>
      <c r="CO928" s="90"/>
      <c r="CP928" s="90"/>
      <c r="CQ928" s="90"/>
      <c r="CR928" s="90"/>
      <c r="CS928" s="90"/>
      <c r="CT928" s="90"/>
      <c r="CU928" s="90"/>
      <c r="CV928" s="90"/>
      <c r="CW928" s="90"/>
      <c r="CX928" s="90"/>
      <c r="CY928" s="90"/>
      <c r="CZ928" s="90"/>
      <c r="DA928" s="90"/>
      <c r="DB928" s="90"/>
      <c r="DC928" s="90"/>
      <c r="DD928" s="90"/>
      <c r="DE928" s="90"/>
      <c r="DF928" s="90"/>
      <c r="DG928" s="90"/>
      <c r="DH928" s="90"/>
      <c r="DI928" s="90"/>
      <c r="DJ928" s="90"/>
      <c r="DK928" s="90"/>
      <c r="DL928" s="90"/>
      <c r="DM928" s="90"/>
      <c r="DN928" s="90"/>
      <c r="DO928" s="90"/>
      <c r="DP928" s="90"/>
      <c r="DQ928" s="90"/>
      <c r="DR928" s="90"/>
      <c r="DS928" s="90"/>
      <c r="DT928" s="90"/>
      <c r="DU928" s="90"/>
      <c r="DV928" s="90"/>
      <c r="DW928" s="90"/>
      <c r="DX928" s="90"/>
      <c r="DY928" s="90"/>
      <c r="DZ928" s="90"/>
      <c r="EA928" s="90"/>
      <c r="EB928" s="90"/>
      <c r="EC928" s="90"/>
      <c r="ED928" s="90"/>
      <c r="EE928" s="90"/>
      <c r="EF928" s="90"/>
      <c r="EG928" s="90"/>
      <c r="EH928" s="90"/>
      <c r="EI928" s="90"/>
      <c r="EJ928" s="90"/>
      <c r="EK928" s="90"/>
      <c r="EL928" s="90"/>
      <c r="EM928" s="90"/>
      <c r="EN928" s="90"/>
      <c r="EO928" s="90"/>
      <c r="EP928" s="90"/>
      <c r="EQ928" s="90"/>
      <c r="ER928" s="90"/>
      <c r="ES928" s="90"/>
      <c r="ET928" s="90"/>
      <c r="EU928" s="90"/>
      <c r="EV928" s="90"/>
      <c r="EW928" s="90"/>
      <c r="EX928" s="90"/>
      <c r="EY928" s="90"/>
      <c r="EZ928" s="90"/>
      <c r="FA928" s="90"/>
      <c r="FB928" s="90"/>
      <c r="FC928" s="90"/>
      <c r="FD928" s="90"/>
      <c r="FE928" s="90"/>
      <c r="FF928" s="90"/>
      <c r="FG928" s="90"/>
      <c r="FH928" s="90"/>
      <c r="FI928" s="90"/>
      <c r="FJ928" s="90"/>
      <c r="FK928" s="90"/>
      <c r="FL928" s="90"/>
      <c r="FM928" s="90"/>
      <c r="FN928" s="90"/>
      <c r="FO928" s="90"/>
      <c r="FP928" s="90"/>
      <c r="FQ928" s="90"/>
      <c r="FR928" s="90"/>
      <c r="FS928" s="90"/>
      <c r="FT928" s="90"/>
      <c r="FU928" s="90"/>
      <c r="FV928" s="90"/>
      <c r="FW928" s="90"/>
      <c r="FX928" s="90"/>
      <c r="FY928" s="90"/>
      <c r="FZ928" s="90"/>
      <c r="GA928" s="90"/>
      <c r="GB928" s="90"/>
      <c r="GC928" s="90"/>
      <c r="GD928" s="90"/>
      <c r="GE928" s="90"/>
      <c r="GF928" s="90"/>
      <c r="GG928" s="90"/>
      <c r="GH928" s="90"/>
      <c r="GI928" s="90"/>
      <c r="GJ928" s="90"/>
      <c r="GK928" s="90"/>
      <c r="GL928" s="90"/>
      <c r="GM928" s="90"/>
      <c r="GN928" s="90"/>
      <c r="GO928" s="90"/>
      <c r="GP928" s="90"/>
      <c r="GQ928" s="90"/>
      <c r="GR928" s="90"/>
      <c r="GS928" s="90"/>
      <c r="GT928" s="90"/>
      <c r="GU928" s="90"/>
      <c r="GV928" s="90"/>
      <c r="GW928" s="90"/>
      <c r="GX928" s="90"/>
      <c r="GY928" s="90"/>
      <c r="GZ928" s="90"/>
      <c r="HA928" s="90"/>
      <c r="HB928" s="90"/>
      <c r="HC928" s="90"/>
      <c r="HD928" s="90"/>
      <c r="HE928" s="90"/>
      <c r="HF928" s="90"/>
      <c r="HG928" s="90"/>
      <c r="HH928" s="90"/>
      <c r="HI928" s="90"/>
      <c r="HJ928" s="90"/>
      <c r="HK928" s="90"/>
      <c r="HL928" s="90"/>
      <c r="HM928" s="90"/>
      <c r="HN928" s="90"/>
      <c r="HO928" s="90"/>
      <c r="HP928" s="90"/>
      <c r="HQ928" s="90"/>
      <c r="HR928" s="90"/>
      <c r="HS928" s="90"/>
      <c r="HT928" s="90"/>
      <c r="HU928" s="90"/>
      <c r="HV928" s="90"/>
      <c r="HW928" s="90"/>
      <c r="HX928" s="90"/>
      <c r="HY928" s="90"/>
      <c r="HZ928" s="90"/>
      <c r="IA928" s="90"/>
      <c r="IB928" s="90"/>
      <c r="IC928" s="90"/>
      <c r="ID928" s="90"/>
      <c r="IE928" s="90"/>
      <c r="IF928" s="90"/>
      <c r="IG928" s="90"/>
      <c r="IH928" s="90"/>
      <c r="II928" s="90"/>
      <c r="IJ928" s="90"/>
      <c r="IK928" s="90"/>
      <c r="IL928" s="90"/>
      <c r="IM928" s="90"/>
      <c r="IN928" s="90"/>
      <c r="IO928" s="90"/>
      <c r="IP928" s="90"/>
      <c r="IQ928" s="90"/>
      <c r="IR928" s="90"/>
      <c r="IS928" s="90"/>
      <c r="IT928" s="90"/>
      <c r="IU928" s="90"/>
      <c r="IV928" s="90"/>
      <c r="IW928" s="90"/>
      <c r="IX928" s="90"/>
      <c r="IY928" s="90"/>
      <c r="IZ928" s="90"/>
      <c r="JA928" s="90"/>
      <c r="JB928" s="90"/>
      <c r="JC928" s="90"/>
      <c r="JD928" s="90"/>
      <c r="JE928" s="90"/>
      <c r="JF928" s="90"/>
      <c r="JG928" s="90"/>
      <c r="JH928" s="90"/>
      <c r="JI928" s="90"/>
      <c r="JJ928" s="90"/>
      <c r="JK928" s="90"/>
      <c r="JL928" s="90"/>
      <c r="JM928" s="90"/>
      <c r="JN928" s="90"/>
      <c r="JO928" s="90"/>
      <c r="JP928" s="90"/>
      <c r="JQ928" s="90"/>
      <c r="JR928" s="90"/>
      <c r="JS928" s="90"/>
      <c r="JT928" s="90"/>
      <c r="JU928" s="90"/>
      <c r="JV928" s="90"/>
      <c r="JW928" s="90"/>
      <c r="JX928" s="90"/>
      <c r="JY928" s="90"/>
      <c r="JZ928" s="90"/>
      <c r="KA928" s="90"/>
      <c r="KB928" s="90"/>
      <c r="KC928" s="90"/>
      <c r="KD928" s="90"/>
      <c r="KE928" s="90"/>
      <c r="KF928" s="90"/>
      <c r="KG928" s="90"/>
      <c r="KH928" s="90"/>
      <c r="KI928" s="90"/>
      <c r="KJ928" s="90"/>
      <c r="KK928" s="90"/>
      <c r="KL928" s="90"/>
      <c r="KM928" s="90"/>
      <c r="KN928" s="90"/>
      <c r="KO928" s="90"/>
      <c r="KP928" s="90"/>
      <c r="KQ928" s="90"/>
      <c r="KR928" s="90"/>
      <c r="KS928" s="90"/>
      <c r="KT928" s="90"/>
      <c r="KU928" s="90"/>
      <c r="KV928" s="90"/>
      <c r="KW928" s="90"/>
      <c r="KX928" s="90"/>
      <c r="KY928" s="90"/>
      <c r="KZ928" s="90"/>
      <c r="LA928" s="90"/>
      <c r="LB928" s="90"/>
      <c r="LC928" s="90"/>
      <c r="LD928" s="90"/>
      <c r="LE928" s="90"/>
      <c r="LF928" s="90"/>
      <c r="LG928" s="90"/>
      <c r="LH928" s="90"/>
      <c r="LI928" s="90"/>
      <c r="LJ928" s="90"/>
      <c r="LK928" s="90"/>
      <c r="LL928" s="90"/>
      <c r="LM928" s="90"/>
      <c r="LN928" s="90"/>
      <c r="LO928" s="90"/>
      <c r="LP928" s="90"/>
      <c r="LQ928" s="90"/>
      <c r="LR928" s="90"/>
      <c r="LS928" s="90"/>
      <c r="LT928" s="90"/>
      <c r="LU928" s="90"/>
      <c r="LV928" s="90"/>
      <c r="LW928" s="90"/>
      <c r="LX928" s="90"/>
      <c r="LY928" s="90"/>
      <c r="LZ928" s="90"/>
      <c r="MA928" s="90"/>
      <c r="MB928" s="90"/>
      <c r="MC928" s="90"/>
      <c r="MD928" s="90"/>
      <c r="ME928" s="90"/>
      <c r="MF928" s="90"/>
      <c r="MG928" s="90"/>
      <c r="MH928" s="90"/>
      <c r="MI928" s="90"/>
      <c r="MJ928" s="90"/>
      <c r="MK928" s="90"/>
      <c r="ML928" s="90"/>
      <c r="MM928" s="90"/>
      <c r="MN928" s="90"/>
      <c r="MO928" s="90"/>
      <c r="MP928" s="90"/>
      <c r="MQ928" s="90"/>
      <c r="MR928" s="90"/>
      <c r="MS928" s="90"/>
      <c r="MT928" s="90"/>
      <c r="MU928" s="90"/>
      <c r="MV928" s="90"/>
      <c r="MW928" s="90"/>
      <c r="MX928" s="90"/>
      <c r="MY928" s="90"/>
      <c r="MZ928" s="90"/>
      <c r="NA928" s="90"/>
      <c r="NB928" s="90"/>
      <c r="NC928" s="90"/>
      <c r="ND928" s="90"/>
      <c r="NE928" s="90"/>
      <c r="NF928" s="90"/>
      <c r="NG928" s="90"/>
      <c r="NH928" s="90"/>
      <c r="NI928" s="90"/>
      <c r="NJ928" s="90"/>
      <c r="NK928" s="90"/>
      <c r="NL928" s="90"/>
      <c r="NM928" s="90"/>
      <c r="NN928" s="90"/>
      <c r="NO928" s="90"/>
      <c r="NP928" s="90"/>
      <c r="NQ928" s="90"/>
      <c r="NR928" s="90"/>
      <c r="NS928" s="90"/>
      <c r="NT928" s="90"/>
      <c r="NU928" s="90"/>
      <c r="NV928" s="90"/>
      <c r="NW928" s="90"/>
      <c r="NX928" s="90"/>
      <c r="NY928" s="90"/>
      <c r="NZ928" s="90"/>
      <c r="OA928" s="90"/>
      <c r="OB928" s="90"/>
      <c r="OC928" s="90"/>
      <c r="OD928" s="90"/>
      <c r="OE928" s="90"/>
      <c r="OF928" s="90"/>
      <c r="OG928" s="90"/>
      <c r="OH928" s="90"/>
      <c r="OI928" s="90"/>
      <c r="OJ928" s="90"/>
      <c r="OK928" s="90"/>
      <c r="OL928" s="90"/>
      <c r="OM928" s="90"/>
      <c r="ON928" s="90"/>
      <c r="OO928" s="90"/>
      <c r="OP928" s="90"/>
      <c r="OQ928" s="90"/>
      <c r="OR928" s="90"/>
      <c r="OS928" s="90"/>
      <c r="OT928" s="90"/>
      <c r="OU928" s="90"/>
      <c r="OV928" s="90"/>
      <c r="OW928" s="90"/>
      <c r="OX928" s="90"/>
      <c r="OY928" s="90"/>
      <c r="OZ928" s="90"/>
      <c r="PA928" s="90"/>
      <c r="PB928" s="90"/>
      <c r="PC928" s="90"/>
      <c r="PD928" s="90"/>
      <c r="PE928" s="90"/>
      <c r="PF928" s="90"/>
      <c r="PG928" s="90"/>
      <c r="PH928" s="90"/>
      <c r="PI928" s="90"/>
      <c r="PJ928" s="90"/>
      <c r="PK928" s="90"/>
      <c r="PL928" s="90"/>
      <c r="PM928" s="90"/>
      <c r="PN928" s="90"/>
      <c r="PO928" s="90"/>
      <c r="PP928" s="90"/>
      <c r="PQ928" s="90"/>
      <c r="PR928" s="90"/>
      <c r="PS928" s="90"/>
      <c r="PT928" s="90"/>
      <c r="PU928" s="90"/>
      <c r="PV928" s="90"/>
      <c r="PW928" s="90"/>
      <c r="PX928" s="90"/>
      <c r="PY928" s="90"/>
      <c r="PZ928" s="90"/>
      <c r="QA928" s="90"/>
      <c r="QB928" s="90"/>
      <c r="QC928" s="90"/>
      <c r="QD928" s="90"/>
      <c r="QE928" s="90"/>
      <c r="QF928" s="90"/>
      <c r="QG928" s="90"/>
      <c r="QH928" s="90"/>
      <c r="QI928" s="90"/>
      <c r="QJ928" s="90"/>
      <c r="QK928" s="90"/>
      <c r="QL928" s="90"/>
      <c r="QM928" s="90"/>
      <c r="QN928" s="90"/>
      <c r="QO928" s="90"/>
      <c r="QP928" s="90"/>
      <c r="QQ928" s="90"/>
      <c r="QR928" s="90"/>
      <c r="QS928" s="90"/>
      <c r="QT928" s="90"/>
      <c r="QU928" s="90"/>
      <c r="QV928" s="90"/>
      <c r="QW928" s="90"/>
      <c r="QX928" s="90"/>
      <c r="QY928" s="90"/>
      <c r="QZ928" s="90"/>
      <c r="RA928" s="90"/>
      <c r="RB928" s="90"/>
      <c r="RC928" s="90"/>
      <c r="RD928" s="90"/>
      <c r="RE928" s="90"/>
      <c r="RF928" s="90"/>
      <c r="RG928" s="90"/>
      <c r="RH928" s="90"/>
      <c r="RI928" s="90"/>
      <c r="RJ928" s="90"/>
      <c r="RK928" s="90"/>
      <c r="RL928" s="90"/>
      <c r="RM928" s="90"/>
      <c r="RN928" s="90"/>
      <c r="RO928" s="90"/>
      <c r="RP928" s="90"/>
      <c r="RQ928" s="90"/>
      <c r="RR928" s="90"/>
      <c r="RS928" s="90"/>
      <c r="RT928" s="90"/>
      <c r="RU928" s="90"/>
      <c r="RV928" s="90"/>
      <c r="RW928" s="90"/>
      <c r="RX928" s="90"/>
      <c r="RY928" s="90"/>
      <c r="RZ928" s="90"/>
      <c r="SA928" s="90"/>
      <c r="SB928" s="90"/>
      <c r="SC928" s="90"/>
      <c r="SD928" s="90"/>
      <c r="SE928" s="90"/>
      <c r="SF928" s="90"/>
      <c r="SG928" s="90"/>
      <c r="SH928" s="90"/>
      <c r="SI928" s="90"/>
      <c r="SJ928" s="90"/>
      <c r="SK928" s="90"/>
      <c r="SL928" s="90"/>
      <c r="SM928" s="90"/>
      <c r="SN928" s="90"/>
      <c r="SO928" s="90"/>
      <c r="SP928" s="90"/>
      <c r="SQ928" s="90"/>
      <c r="SR928" s="90"/>
      <c r="SS928" s="90"/>
      <c r="ST928" s="90"/>
      <c r="SU928" s="90"/>
      <c r="SV928" s="90"/>
      <c r="SW928" s="90"/>
      <c r="SX928" s="90"/>
      <c r="SY928" s="90"/>
      <c r="SZ928" s="90"/>
      <c r="TA928" s="90"/>
      <c r="TB928" s="90"/>
      <c r="TC928" s="90"/>
      <c r="TD928" s="90"/>
      <c r="TE928" s="90"/>
      <c r="TF928" s="90"/>
      <c r="TG928" s="90"/>
      <c r="TH928" s="90"/>
      <c r="TI928" s="90"/>
      <c r="TJ928" s="90"/>
      <c r="TK928" s="90"/>
      <c r="TL928" s="90"/>
      <c r="TM928" s="90"/>
      <c r="TN928" s="90"/>
      <c r="TO928" s="90"/>
      <c r="TP928" s="90"/>
      <c r="TQ928" s="90"/>
      <c r="TR928" s="90"/>
      <c r="TS928" s="90"/>
      <c r="TT928" s="90"/>
      <c r="TU928" s="90"/>
      <c r="TV928" s="90"/>
      <c r="TW928" s="90"/>
      <c r="TX928" s="90"/>
      <c r="TY928" s="90"/>
      <c r="TZ928" s="90"/>
      <c r="UA928" s="90"/>
      <c r="UB928" s="90"/>
      <c r="UC928" s="90"/>
      <c r="UD928" s="90"/>
      <c r="UE928" s="90"/>
      <c r="UF928" s="90"/>
      <c r="UG928" s="90"/>
      <c r="UH928" s="90"/>
      <c r="UI928" s="90"/>
      <c r="UJ928" s="90"/>
      <c r="UK928" s="90"/>
      <c r="UL928" s="90"/>
      <c r="UM928" s="90"/>
      <c r="UN928" s="90"/>
      <c r="UO928" s="90"/>
      <c r="UP928" s="90"/>
      <c r="UQ928" s="90"/>
      <c r="UR928" s="90"/>
      <c r="US928" s="90"/>
      <c r="UT928" s="90"/>
      <c r="UU928" s="90"/>
      <c r="UV928" s="90"/>
      <c r="UW928" s="90"/>
      <c r="UX928" s="90"/>
      <c r="UY928" s="90"/>
      <c r="UZ928" s="90"/>
      <c r="VA928" s="90"/>
      <c r="VB928" s="90"/>
      <c r="VC928" s="90"/>
      <c r="VD928" s="90"/>
      <c r="VE928" s="90"/>
      <c r="VF928" s="90"/>
      <c r="VG928" s="90"/>
      <c r="VH928" s="90"/>
      <c r="VI928" s="90"/>
      <c r="VJ928" s="90"/>
      <c r="VK928" s="90"/>
      <c r="VL928" s="90"/>
      <c r="VM928" s="90"/>
      <c r="VN928" s="90"/>
      <c r="VO928" s="90"/>
      <c r="VP928" s="90"/>
      <c r="VQ928" s="90"/>
      <c r="VR928" s="90"/>
      <c r="VS928" s="90"/>
      <c r="VT928" s="90"/>
      <c r="VU928" s="90"/>
      <c r="VV928" s="90"/>
      <c r="VW928" s="90"/>
      <c r="VX928" s="90"/>
      <c r="VY928" s="90"/>
      <c r="VZ928" s="90"/>
      <c r="WA928" s="90"/>
      <c r="WB928" s="90"/>
      <c r="WC928" s="90"/>
      <c r="WD928" s="90"/>
      <c r="WE928" s="90"/>
      <c r="WF928" s="90"/>
      <c r="WG928" s="90"/>
      <c r="WH928" s="90"/>
      <c r="WI928" s="90"/>
      <c r="WJ928" s="90"/>
      <c r="WK928" s="90"/>
      <c r="WL928" s="90"/>
      <c r="WM928" s="90"/>
      <c r="WN928" s="90"/>
      <c r="WO928" s="90"/>
      <c r="WP928" s="90"/>
      <c r="WQ928" s="90"/>
      <c r="WR928" s="90"/>
      <c r="WS928" s="90"/>
      <c r="WT928" s="90"/>
      <c r="WU928" s="90"/>
      <c r="WV928" s="90"/>
      <c r="WW928" s="90"/>
      <c r="WX928" s="90"/>
      <c r="WY928" s="90"/>
      <c r="WZ928" s="90"/>
      <c r="XA928" s="90"/>
      <c r="XB928" s="90"/>
      <c r="XC928" s="90"/>
      <c r="XD928" s="90"/>
      <c r="XE928" s="90"/>
      <c r="XF928" s="90"/>
      <c r="XG928" s="90"/>
      <c r="XH928" s="90"/>
      <c r="XI928" s="90"/>
      <c r="XJ928" s="90"/>
      <c r="XK928" s="90"/>
      <c r="XL928" s="90"/>
      <c r="XM928" s="90"/>
      <c r="XN928" s="90"/>
      <c r="XO928" s="90"/>
      <c r="XP928" s="90"/>
      <c r="XQ928" s="90"/>
      <c r="XR928" s="90"/>
      <c r="XS928" s="90"/>
      <c r="XT928" s="90"/>
      <c r="XU928" s="90"/>
      <c r="XV928" s="90"/>
      <c r="XW928" s="90"/>
      <c r="XX928" s="90"/>
      <c r="XY928" s="90"/>
      <c r="XZ928" s="90"/>
      <c r="YA928" s="90"/>
      <c r="YB928" s="90"/>
      <c r="YC928" s="90"/>
      <c r="YD928" s="90"/>
      <c r="YE928" s="90"/>
      <c r="YF928" s="90"/>
      <c r="YG928" s="90"/>
      <c r="YH928" s="90"/>
      <c r="YI928" s="90"/>
      <c r="YJ928" s="90"/>
      <c r="YK928" s="90"/>
      <c r="YL928" s="90"/>
      <c r="YM928" s="90"/>
      <c r="YN928" s="90"/>
      <c r="YO928" s="90"/>
      <c r="YP928" s="90"/>
      <c r="YQ928" s="90"/>
      <c r="YR928" s="90"/>
      <c r="YS928" s="90"/>
      <c r="YT928" s="90"/>
      <c r="YU928" s="90"/>
      <c r="YV928" s="90"/>
      <c r="YW928" s="90"/>
      <c r="YX928" s="90"/>
      <c r="YY928" s="90"/>
      <c r="YZ928" s="90"/>
      <c r="ZA928" s="90"/>
      <c r="ZB928" s="90"/>
      <c r="ZC928" s="90"/>
      <c r="ZD928" s="90"/>
      <c r="ZE928" s="90"/>
      <c r="ZF928" s="90"/>
      <c r="ZG928" s="90"/>
      <c r="ZH928" s="90"/>
      <c r="ZI928" s="90"/>
      <c r="ZJ928" s="90"/>
      <c r="ZK928" s="90"/>
      <c r="ZL928" s="90"/>
      <c r="ZM928" s="90"/>
      <c r="ZN928" s="90"/>
      <c r="ZO928" s="90"/>
      <c r="ZP928" s="90"/>
      <c r="ZQ928" s="90"/>
      <c r="ZR928" s="90"/>
      <c r="ZS928" s="90"/>
      <c r="ZT928" s="90"/>
      <c r="ZU928" s="90"/>
      <c r="ZV928" s="90"/>
      <c r="ZW928" s="90"/>
      <c r="ZX928" s="90"/>
      <c r="ZY928" s="90"/>
      <c r="ZZ928" s="90"/>
      <c r="AAA928" s="90"/>
      <c r="AAB928" s="90"/>
      <c r="AAC928" s="90"/>
      <c r="AAD928" s="90"/>
      <c r="AAE928" s="90"/>
      <c r="AAF928" s="90"/>
      <c r="AAG928" s="90"/>
      <c r="AAH928" s="90"/>
      <c r="AAI928" s="90"/>
      <c r="AAJ928" s="90"/>
      <c r="AAK928" s="90"/>
      <c r="AAL928" s="90"/>
      <c r="AAM928" s="90"/>
      <c r="AAN928" s="90"/>
      <c r="AAO928" s="90"/>
      <c r="AAP928" s="90"/>
      <c r="AAQ928" s="90"/>
      <c r="AAR928" s="90"/>
      <c r="AAS928" s="90"/>
      <c r="AAT928" s="90"/>
      <c r="AAU928" s="90"/>
      <c r="AAV928" s="90"/>
      <c r="AAW928" s="90"/>
      <c r="AAX928" s="90"/>
      <c r="AAY928" s="90"/>
      <c r="AAZ928" s="90"/>
      <c r="ABA928" s="90"/>
      <c r="ABB928" s="90"/>
      <c r="ABC928" s="90"/>
      <c r="ABD928" s="90"/>
      <c r="ABE928" s="90"/>
      <c r="ABF928" s="90"/>
      <c r="ABG928" s="90"/>
      <c r="ABH928" s="90"/>
      <c r="ABI928" s="90"/>
      <c r="ABJ928" s="90"/>
      <c r="ABK928" s="90"/>
      <c r="ABL928" s="90"/>
      <c r="ABM928" s="90"/>
      <c r="ABN928" s="90"/>
      <c r="ABO928" s="90"/>
      <c r="ABP928" s="90"/>
      <c r="ABQ928" s="90"/>
      <c r="ABR928" s="90"/>
      <c r="ABS928" s="90"/>
      <c r="ABT928" s="90"/>
      <c r="ABU928" s="90"/>
      <c r="ABV928" s="90"/>
      <c r="ABW928" s="90"/>
      <c r="ABX928" s="90"/>
      <c r="ABY928" s="90"/>
      <c r="ABZ928" s="90"/>
      <c r="ACA928" s="90"/>
      <c r="ACB928" s="90"/>
      <c r="ACC928" s="90"/>
      <c r="ACD928" s="90"/>
      <c r="ACE928" s="90"/>
      <c r="ACF928" s="90"/>
      <c r="ACG928" s="90"/>
      <c r="ACH928" s="90"/>
      <c r="ACI928" s="90"/>
      <c r="ACJ928" s="90"/>
      <c r="ACK928" s="90"/>
      <c r="ACL928" s="90"/>
      <c r="ACM928" s="90"/>
      <c r="ACN928" s="90"/>
      <c r="ACO928" s="90"/>
      <c r="ACP928" s="90"/>
      <c r="ACQ928" s="90"/>
      <c r="ACR928" s="90"/>
      <c r="ACS928" s="90"/>
      <c r="ACT928" s="90"/>
      <c r="ACU928" s="90"/>
      <c r="ACV928" s="90"/>
      <c r="ACW928" s="90"/>
      <c r="ACX928" s="90"/>
      <c r="ACY928" s="90"/>
      <c r="ACZ928" s="90"/>
      <c r="ADA928" s="90"/>
      <c r="ADB928" s="90"/>
      <c r="ADC928" s="90"/>
      <c r="ADD928" s="90"/>
      <c r="ADE928" s="90"/>
      <c r="ADF928" s="90"/>
      <c r="ADG928" s="90"/>
      <c r="ADH928" s="90"/>
      <c r="ADI928" s="90"/>
      <c r="ADJ928" s="90"/>
      <c r="ADK928" s="90"/>
      <c r="ADL928" s="90"/>
      <c r="ADM928" s="90"/>
      <c r="ADN928" s="90"/>
      <c r="ADO928" s="90"/>
      <c r="ADP928" s="90"/>
      <c r="ADQ928" s="90"/>
      <c r="ADR928" s="90"/>
      <c r="ADS928" s="90"/>
      <c r="ADT928" s="90"/>
      <c r="ADU928" s="90"/>
      <c r="ADV928" s="90"/>
      <c r="ADW928" s="90"/>
      <c r="ADX928" s="90"/>
      <c r="ADY928" s="90"/>
      <c r="ADZ928" s="90"/>
      <c r="AEA928" s="90"/>
      <c r="AEB928" s="90"/>
      <c r="AEC928" s="90"/>
      <c r="AED928" s="90"/>
      <c r="AEE928" s="90"/>
      <c r="AEF928" s="90"/>
      <c r="AEG928" s="90"/>
      <c r="AEH928" s="90"/>
      <c r="AEI928" s="90"/>
      <c r="AEJ928" s="90"/>
      <c r="AEK928" s="90"/>
      <c r="AEL928" s="90"/>
      <c r="AEM928" s="90"/>
      <c r="AEN928" s="90"/>
      <c r="AEO928" s="90"/>
      <c r="AEP928" s="90"/>
      <c r="AEQ928" s="90"/>
      <c r="AER928" s="90"/>
      <c r="AES928" s="90"/>
      <c r="AET928" s="90"/>
      <c r="AEU928" s="90"/>
      <c r="AEV928" s="90"/>
      <c r="AEW928" s="90"/>
      <c r="AEX928" s="90"/>
      <c r="AEY928" s="90"/>
      <c r="AEZ928" s="90"/>
      <c r="AFA928" s="90"/>
      <c r="AFB928" s="90"/>
      <c r="AFC928" s="90"/>
      <c r="AFD928" s="90"/>
      <c r="AFE928" s="90"/>
      <c r="AFF928" s="90"/>
      <c r="AFG928" s="90"/>
      <c r="AFH928" s="90"/>
      <c r="AFI928" s="90"/>
      <c r="AFJ928" s="90"/>
      <c r="AFK928" s="90"/>
      <c r="AFL928" s="90"/>
      <c r="AFM928" s="90"/>
      <c r="AFN928" s="90"/>
      <c r="AFO928" s="90"/>
      <c r="AFP928" s="90"/>
      <c r="AFQ928" s="90"/>
      <c r="AFR928" s="90"/>
      <c r="AFS928" s="90"/>
      <c r="AFT928" s="90"/>
      <c r="AFU928" s="90"/>
      <c r="AFV928" s="90"/>
      <c r="AFW928" s="90"/>
      <c r="AFX928" s="90"/>
      <c r="AFY928" s="90"/>
      <c r="AFZ928" s="90"/>
      <c r="AGA928" s="90"/>
      <c r="AGB928" s="90"/>
      <c r="AGC928" s="90"/>
      <c r="AGD928" s="90"/>
      <c r="AGE928" s="90"/>
      <c r="AGF928" s="90"/>
      <c r="AGG928" s="90"/>
      <c r="AGH928" s="90"/>
      <c r="AGI928" s="90"/>
      <c r="AGJ928" s="90"/>
      <c r="AGK928" s="90"/>
      <c r="AGL928" s="90"/>
      <c r="AGM928" s="90"/>
      <c r="AGN928" s="90"/>
      <c r="AGO928" s="90"/>
      <c r="AGP928" s="90"/>
      <c r="AGQ928" s="90"/>
      <c r="AGR928" s="90"/>
      <c r="AGS928" s="90"/>
      <c r="AGT928" s="90"/>
      <c r="AGU928" s="90"/>
      <c r="AGV928" s="90"/>
      <c r="AGW928" s="90"/>
      <c r="AGX928" s="90"/>
      <c r="AGY928" s="90"/>
      <c r="AGZ928" s="90"/>
      <c r="AHA928" s="90"/>
      <c r="AHB928" s="90"/>
      <c r="AHC928" s="90"/>
      <c r="AHD928" s="90"/>
      <c r="AHE928" s="90"/>
      <c r="AHF928" s="90"/>
      <c r="AHG928" s="90"/>
      <c r="AHH928" s="90"/>
      <c r="AHI928" s="90"/>
      <c r="AHJ928" s="90"/>
      <c r="AHK928" s="90"/>
      <c r="AHL928" s="90"/>
      <c r="AHM928" s="90"/>
      <c r="AHN928" s="90"/>
      <c r="AHO928" s="90"/>
      <c r="AHP928" s="90"/>
      <c r="AHQ928" s="90"/>
      <c r="AHR928" s="90"/>
      <c r="AHS928" s="90"/>
      <c r="AHT928" s="90"/>
      <c r="AHU928" s="90"/>
      <c r="AHV928" s="90"/>
      <c r="AHW928" s="90"/>
      <c r="AHX928" s="90"/>
      <c r="AHY928" s="90"/>
      <c r="AHZ928" s="90"/>
      <c r="AIA928" s="90"/>
      <c r="AIB928" s="90"/>
      <c r="AIC928" s="90"/>
      <c r="AID928" s="90"/>
      <c r="AIE928" s="90"/>
      <c r="AIF928" s="90"/>
      <c r="AIG928" s="90"/>
      <c r="AIH928" s="90"/>
      <c r="AII928" s="90"/>
      <c r="AIJ928" s="90"/>
      <c r="AIK928" s="90"/>
      <c r="AIL928" s="90"/>
      <c r="AIM928" s="90"/>
      <c r="AIN928" s="90"/>
      <c r="AIO928" s="90"/>
      <c r="AIP928" s="90"/>
      <c r="AIQ928" s="90"/>
      <c r="AIR928" s="90"/>
      <c r="AIS928" s="90"/>
      <c r="AIT928" s="90"/>
      <c r="AIU928" s="90"/>
      <c r="AIV928" s="90"/>
      <c r="AIW928" s="90"/>
      <c r="AIX928" s="90"/>
      <c r="AIY928" s="90"/>
      <c r="AIZ928" s="90"/>
      <c r="AJA928" s="90"/>
      <c r="AJB928" s="90"/>
      <c r="AJC928" s="90"/>
      <c r="AJD928" s="90"/>
      <c r="AJE928" s="90"/>
      <c r="AJF928" s="90"/>
      <c r="AJG928" s="90"/>
      <c r="AJH928" s="90"/>
      <c r="AJI928" s="90"/>
      <c r="AJJ928" s="90"/>
      <c r="AJK928" s="90"/>
      <c r="AJL928" s="90"/>
      <c r="AJM928" s="90"/>
      <c r="AJN928" s="90"/>
      <c r="AJO928" s="90"/>
      <c r="AJP928" s="90"/>
      <c r="AJQ928" s="90"/>
      <c r="AJR928" s="90"/>
      <c r="AJS928" s="90"/>
      <c r="AJT928" s="90"/>
      <c r="AJU928" s="90"/>
      <c r="AJV928" s="90"/>
      <c r="AJW928" s="90"/>
      <c r="AJX928" s="90"/>
      <c r="AJY928" s="90"/>
      <c r="AJZ928" s="90"/>
      <c r="AKA928" s="90"/>
      <c r="AKB928" s="90"/>
      <c r="AKC928" s="90"/>
      <c r="AKD928" s="90"/>
      <c r="AKE928" s="90"/>
      <c r="AKF928" s="90"/>
      <c r="AKG928" s="90"/>
      <c r="AKH928" s="90"/>
      <c r="AKI928" s="90"/>
      <c r="AKJ928" s="90"/>
      <c r="AKK928" s="90"/>
      <c r="AKL928" s="90"/>
      <c r="AKM928" s="90"/>
      <c r="AKN928" s="90"/>
      <c r="AKO928" s="90"/>
      <c r="AKP928" s="90"/>
      <c r="AKQ928" s="90"/>
      <c r="AKR928" s="90"/>
      <c r="AKS928" s="90"/>
      <c r="AKT928" s="90"/>
      <c r="AKU928" s="90"/>
      <c r="AKV928" s="90"/>
      <c r="AKW928" s="90"/>
      <c r="AKX928" s="90"/>
      <c r="AKY928" s="90"/>
      <c r="AKZ928" s="90"/>
      <c r="ALA928" s="90"/>
      <c r="ALB928" s="90"/>
      <c r="ALC928" s="90"/>
      <c r="ALD928" s="90"/>
      <c r="ALE928" s="90"/>
      <c r="ALF928" s="90"/>
      <c r="ALG928" s="90"/>
      <c r="ALH928" s="90"/>
      <c r="ALI928" s="90"/>
      <c r="ALJ928" s="90"/>
      <c r="ALK928" s="90"/>
      <c r="ALL928" s="90"/>
      <c r="ALM928" s="90"/>
      <c r="ALN928" s="90"/>
      <c r="ALO928" s="90"/>
      <c r="ALP928" s="90"/>
      <c r="ALQ928" s="90"/>
      <c r="ALR928" s="90"/>
      <c r="ALS928" s="90"/>
      <c r="ALT928" s="90"/>
      <c r="ALU928" s="90"/>
      <c r="ALV928" s="90"/>
      <c r="ALW928" s="90"/>
      <c r="ALX928" s="90"/>
      <c r="ALY928" s="90"/>
      <c r="ALZ928" s="90"/>
      <c r="AMA928" s="90"/>
      <c r="AMB928" s="90"/>
      <c r="AMC928" s="90"/>
      <c r="AMD928" s="90"/>
      <c r="AME928" s="90"/>
      <c r="AMF928" s="90"/>
      <c r="AMG928" s="90"/>
      <c r="AMH928" s="90"/>
    </row>
    <row r="929" spans="1:1022" ht="74.099999999999994" customHeight="1">
      <c r="A929" s="536"/>
      <c r="B929" s="530"/>
      <c r="C929" s="367"/>
      <c r="D929" s="530"/>
      <c r="E929" s="530"/>
      <c r="F929" s="427"/>
      <c r="G929" s="530"/>
      <c r="H929" s="545"/>
      <c r="I929" s="538"/>
      <c r="J929" s="216" t="s">
        <v>735</v>
      </c>
      <c r="K929" s="213"/>
      <c r="L929" s="538"/>
      <c r="M929" s="538"/>
      <c r="N929" s="540"/>
      <c r="O929" s="369"/>
      <c r="P929" s="391"/>
      <c r="Q929" s="385"/>
      <c r="R929" s="393"/>
      <c r="S929" s="394"/>
      <c r="T929" s="385"/>
      <c r="U929" s="386"/>
      <c r="V929" s="216" t="s">
        <v>112</v>
      </c>
      <c r="W929" s="116"/>
      <c r="X929" s="117"/>
      <c r="Y929" s="117"/>
      <c r="Z929" s="116"/>
      <c r="AA929" s="143" t="str">
        <f t="shared" si="1200"/>
        <v/>
      </c>
      <c r="AB929" s="121"/>
      <c r="AC929" s="121"/>
      <c r="AD929" s="122" t="str">
        <f t="shared" si="1198"/>
        <v/>
      </c>
      <c r="AE929" s="121"/>
      <c r="AF929" s="121"/>
      <c r="AG929" s="121"/>
      <c r="AH929" s="123" t="str">
        <f>IFERROR(IF(AND(AA928="Probabilidad",AA929="Probabilidad"),(AI928-(+AI928*AD929)),IF(AND(AA929="Probabilidad",AA928="Impacto"),(AI928-(+AI928*AD929)),IF(AA929="Impacto",AI928,""))),"")</f>
        <v/>
      </c>
      <c r="AI929" s="122" t="str">
        <f t="shared" si="1199"/>
        <v/>
      </c>
      <c r="AJ929" s="387"/>
      <c r="AK929" s="542"/>
      <c r="AL929" s="214" t="str">
        <f t="shared" ref="AL929:AL992" si="1262">IFERROR(IF(AND(AA928="Impacto",AA929="Impacto"),(AL928-(+AL928*AD929)),IF(AND(AA929="Impacto",AA928="Probabilidad"),(AL928-(+AL928*AD929)),IF(AA929="Probabilidad",AL928,""))),"")</f>
        <v/>
      </c>
      <c r="AM929" s="543"/>
      <c r="AN929" s="542"/>
      <c r="AO929" s="541"/>
      <c r="AP929" s="367"/>
      <c r="AQ929" s="217" t="s">
        <v>118</v>
      </c>
      <c r="AR929" s="119"/>
      <c r="AS929" s="135"/>
      <c r="AT929" s="218"/>
      <c r="AU929" s="219"/>
      <c r="AV929" s="459"/>
      <c r="AW929" s="216" t="s">
        <v>112</v>
      </c>
      <c r="AX929" s="220"/>
      <c r="AY929" s="221"/>
      <c r="AZ929" s="222"/>
      <c r="BA929" s="217" t="s">
        <v>118</v>
      </c>
      <c r="BB929" s="128"/>
      <c r="BC929" s="128"/>
      <c r="BD929" s="128"/>
      <c r="BE929" s="373"/>
      <c r="BF929" s="374"/>
      <c r="BG929" s="374"/>
      <c r="BH929" s="131"/>
    </row>
    <row r="930" spans="1:1022" ht="45" customHeight="1">
      <c r="A930" s="536"/>
      <c r="B930" s="530"/>
      <c r="C930" s="367"/>
      <c r="D930" s="530"/>
      <c r="E930" s="530"/>
      <c r="F930" s="427"/>
      <c r="G930" s="530"/>
      <c r="H930" s="545"/>
      <c r="I930" s="538"/>
      <c r="J930" s="216" t="s">
        <v>741</v>
      </c>
      <c r="K930" s="213"/>
      <c r="L930" s="538"/>
      <c r="M930" s="538"/>
      <c r="N930" s="540"/>
      <c r="O930" s="369"/>
      <c r="P930" s="391"/>
      <c r="Q930" s="385"/>
      <c r="R930" s="393"/>
      <c r="S930" s="394"/>
      <c r="T930" s="385"/>
      <c r="U930" s="386"/>
      <c r="V930" s="216" t="s">
        <v>124</v>
      </c>
      <c r="W930" s="116"/>
      <c r="X930" s="117"/>
      <c r="Y930" s="117"/>
      <c r="Z930" s="116"/>
      <c r="AA930" s="143" t="str">
        <f t="shared" si="1200"/>
        <v/>
      </c>
      <c r="AB930" s="121"/>
      <c r="AC930" s="121"/>
      <c r="AD930" s="122" t="str">
        <f t="shared" si="1198"/>
        <v/>
      </c>
      <c r="AE930" s="121"/>
      <c r="AF930" s="121"/>
      <c r="AG930" s="121"/>
      <c r="AH930" s="123" t="str">
        <f t="shared" ref="AH930:AH934" si="1263">IFERROR(IF(AND(AA929="Probabilidad",AA930="Probabilidad"),(AI929-(+AI929*AD930)),IF(AND(AA930="Probabilidad",AA929="Impacto"),(AI929-(+AI929*AD930)),IF(AA930="Impacto",AI929,""))),"")</f>
        <v/>
      </c>
      <c r="AI930" s="122" t="str">
        <f t="shared" si="1199"/>
        <v/>
      </c>
      <c r="AJ930" s="387"/>
      <c r="AK930" s="542"/>
      <c r="AL930" s="214" t="str">
        <f t="shared" si="1262"/>
        <v/>
      </c>
      <c r="AM930" s="543"/>
      <c r="AN930" s="542"/>
      <c r="AO930" s="541"/>
      <c r="AP930" s="367"/>
      <c r="AQ930" s="217" t="s">
        <v>128</v>
      </c>
      <c r="AR930" s="119"/>
      <c r="AS930" s="135"/>
      <c r="AT930" s="218"/>
      <c r="AU930" s="219"/>
      <c r="AV930" s="459"/>
      <c r="AW930" s="216" t="s">
        <v>124</v>
      </c>
      <c r="AX930" s="220"/>
      <c r="AY930" s="221"/>
      <c r="AZ930" s="222"/>
      <c r="BA930" s="217" t="s">
        <v>128</v>
      </c>
      <c r="BB930" s="128"/>
      <c r="BC930" s="128"/>
      <c r="BD930" s="128"/>
      <c r="BE930" s="373"/>
      <c r="BF930" s="374"/>
      <c r="BG930" s="374"/>
      <c r="BH930" s="131"/>
    </row>
    <row r="931" spans="1:1022" ht="30" customHeight="1">
      <c r="A931" s="536"/>
      <c r="B931" s="530"/>
      <c r="C931" s="367"/>
      <c r="D931" s="530"/>
      <c r="E931" s="530"/>
      <c r="F931" s="427"/>
      <c r="G931" s="530"/>
      <c r="H931" s="545"/>
      <c r="I931" s="538"/>
      <c r="J931" s="216" t="s">
        <v>749</v>
      </c>
      <c r="K931" s="213"/>
      <c r="L931" s="538"/>
      <c r="M931" s="538"/>
      <c r="N931" s="540"/>
      <c r="O931" s="369"/>
      <c r="P931" s="391"/>
      <c r="Q931" s="385"/>
      <c r="R931" s="393"/>
      <c r="S931" s="394"/>
      <c r="T931" s="385"/>
      <c r="U931" s="386"/>
      <c r="V931" s="216" t="s">
        <v>131</v>
      </c>
      <c r="W931" s="116"/>
      <c r="X931" s="117"/>
      <c r="Y931" s="117"/>
      <c r="Z931" s="116"/>
      <c r="AA931" s="143" t="str">
        <f t="shared" si="1200"/>
        <v/>
      </c>
      <c r="AB931" s="121"/>
      <c r="AC931" s="121"/>
      <c r="AD931" s="122" t="str">
        <f t="shared" si="1198"/>
        <v/>
      </c>
      <c r="AE931" s="121"/>
      <c r="AF931" s="121"/>
      <c r="AG931" s="121"/>
      <c r="AH931" s="123" t="str">
        <f t="shared" si="1263"/>
        <v/>
      </c>
      <c r="AI931" s="122" t="str">
        <f t="shared" si="1199"/>
        <v/>
      </c>
      <c r="AJ931" s="387"/>
      <c r="AK931" s="542"/>
      <c r="AL931" s="214" t="str">
        <f t="shared" si="1262"/>
        <v/>
      </c>
      <c r="AM931" s="543"/>
      <c r="AN931" s="542"/>
      <c r="AO931" s="541"/>
      <c r="AP931" s="367"/>
      <c r="AQ931" s="217" t="s">
        <v>136</v>
      </c>
      <c r="AR931" s="119"/>
      <c r="AS931" s="135"/>
      <c r="AT931" s="218"/>
      <c r="AU931" s="219"/>
      <c r="AV931" s="459"/>
      <c r="AW931" s="216" t="s">
        <v>131</v>
      </c>
      <c r="AX931" s="220"/>
      <c r="AY931" s="221"/>
      <c r="AZ931" s="222"/>
      <c r="BA931" s="217" t="s">
        <v>136</v>
      </c>
      <c r="BB931" s="128"/>
      <c r="BC931" s="128"/>
      <c r="BD931" s="128"/>
      <c r="BE931" s="373"/>
      <c r="BF931" s="374"/>
      <c r="BG931" s="374"/>
      <c r="BH931" s="131"/>
    </row>
    <row r="932" spans="1:1022" ht="18.95" customHeight="1">
      <c r="A932" s="536"/>
      <c r="B932" s="530"/>
      <c r="C932" s="367"/>
      <c r="D932" s="530"/>
      <c r="E932" s="530"/>
      <c r="F932" s="427"/>
      <c r="G932" s="530"/>
      <c r="H932" s="545"/>
      <c r="I932" s="538"/>
      <c r="J932" s="216" t="s">
        <v>756</v>
      </c>
      <c r="K932" s="213"/>
      <c r="L932" s="538"/>
      <c r="M932" s="538"/>
      <c r="N932" s="540"/>
      <c r="O932" s="369"/>
      <c r="P932" s="391"/>
      <c r="Q932" s="385"/>
      <c r="R932" s="393"/>
      <c r="S932" s="394"/>
      <c r="T932" s="385"/>
      <c r="U932" s="386"/>
      <c r="V932" s="216" t="s">
        <v>139</v>
      </c>
      <c r="W932" s="116"/>
      <c r="X932" s="117"/>
      <c r="Y932" s="117"/>
      <c r="Z932" s="116"/>
      <c r="AA932" s="143" t="str">
        <f t="shared" si="1200"/>
        <v/>
      </c>
      <c r="AB932" s="121"/>
      <c r="AC932" s="121"/>
      <c r="AD932" s="122" t="str">
        <f t="shared" si="1198"/>
        <v/>
      </c>
      <c r="AE932" s="121"/>
      <c r="AF932" s="121"/>
      <c r="AG932" s="121"/>
      <c r="AH932" s="123" t="str">
        <f t="shared" si="1263"/>
        <v/>
      </c>
      <c r="AI932" s="122" t="str">
        <f t="shared" si="1199"/>
        <v/>
      </c>
      <c r="AJ932" s="387"/>
      <c r="AK932" s="542"/>
      <c r="AL932" s="214" t="str">
        <f t="shared" si="1262"/>
        <v/>
      </c>
      <c r="AM932" s="543"/>
      <c r="AN932" s="542"/>
      <c r="AO932" s="541"/>
      <c r="AP932" s="367"/>
      <c r="AQ932" s="217" t="s">
        <v>145</v>
      </c>
      <c r="AR932" s="119"/>
      <c r="AS932" s="135"/>
      <c r="AT932" s="218"/>
      <c r="AU932" s="219"/>
      <c r="AV932" s="459"/>
      <c r="AW932" s="216" t="s">
        <v>139</v>
      </c>
      <c r="AX932" s="220"/>
      <c r="AY932" s="221"/>
      <c r="AZ932" s="222"/>
      <c r="BA932" s="217" t="s">
        <v>145</v>
      </c>
      <c r="BB932" s="128"/>
      <c r="BC932" s="128"/>
      <c r="BD932" s="128"/>
      <c r="BE932" s="373"/>
      <c r="BF932" s="374"/>
      <c r="BG932" s="374"/>
      <c r="BH932" s="131"/>
    </row>
    <row r="933" spans="1:1022" ht="18.95" customHeight="1">
      <c r="A933" s="536"/>
      <c r="B933" s="530"/>
      <c r="C933" s="367"/>
      <c r="D933" s="530"/>
      <c r="E933" s="530"/>
      <c r="F933" s="427"/>
      <c r="G933" s="530"/>
      <c r="H933" s="545"/>
      <c r="I933" s="538"/>
      <c r="J933" s="216" t="s">
        <v>757</v>
      </c>
      <c r="K933" s="213"/>
      <c r="L933" s="538"/>
      <c r="M933" s="538"/>
      <c r="N933" s="540"/>
      <c r="O933" s="369"/>
      <c r="P933" s="391"/>
      <c r="Q933" s="385"/>
      <c r="R933" s="393"/>
      <c r="S933" s="394"/>
      <c r="T933" s="385"/>
      <c r="U933" s="386"/>
      <c r="V933" s="216" t="s">
        <v>150</v>
      </c>
      <c r="W933" s="116"/>
      <c r="X933" s="117"/>
      <c r="Y933" s="117"/>
      <c r="Z933" s="116"/>
      <c r="AA933" s="143" t="str">
        <f t="shared" si="1200"/>
        <v/>
      </c>
      <c r="AB933" s="121"/>
      <c r="AC933" s="121"/>
      <c r="AD933" s="122" t="str">
        <f t="shared" si="1198"/>
        <v/>
      </c>
      <c r="AE933" s="121"/>
      <c r="AF933" s="121"/>
      <c r="AG933" s="121"/>
      <c r="AH933" s="123" t="str">
        <f t="shared" si="1263"/>
        <v/>
      </c>
      <c r="AI933" s="122" t="str">
        <f t="shared" si="1199"/>
        <v/>
      </c>
      <c r="AJ933" s="387"/>
      <c r="AK933" s="542"/>
      <c r="AL933" s="214" t="str">
        <f t="shared" si="1262"/>
        <v/>
      </c>
      <c r="AM933" s="543"/>
      <c r="AN933" s="542"/>
      <c r="AO933" s="541"/>
      <c r="AP933" s="367"/>
      <c r="AQ933" s="217" t="s">
        <v>155</v>
      </c>
      <c r="AR933" s="119"/>
      <c r="AS933" s="135"/>
      <c r="AT933" s="218"/>
      <c r="AU933" s="219"/>
      <c r="AV933" s="459"/>
      <c r="AW933" s="216" t="s">
        <v>150</v>
      </c>
      <c r="AX933" s="220"/>
      <c r="AY933" s="221"/>
      <c r="AZ933" s="222"/>
      <c r="BA933" s="217" t="s">
        <v>155</v>
      </c>
      <c r="BB933" s="128"/>
      <c r="BC933" s="128"/>
      <c r="BD933" s="128"/>
      <c r="BE933" s="373"/>
      <c r="BF933" s="374"/>
      <c r="BG933" s="374"/>
      <c r="BH933" s="131"/>
    </row>
    <row r="934" spans="1:1022" ht="23.1" customHeight="1">
      <c r="A934" s="536"/>
      <c r="B934" s="530"/>
      <c r="C934" s="367"/>
      <c r="D934" s="530"/>
      <c r="E934" s="530"/>
      <c r="F934" s="427"/>
      <c r="G934" s="530"/>
      <c r="H934" s="545"/>
      <c r="I934" s="538"/>
      <c r="J934" s="216" t="s">
        <v>758</v>
      </c>
      <c r="K934" s="213"/>
      <c r="L934" s="538"/>
      <c r="M934" s="538"/>
      <c r="N934" s="540"/>
      <c r="O934" s="369"/>
      <c r="P934" s="392"/>
      <c r="Q934" s="385"/>
      <c r="R934" s="393"/>
      <c r="S934" s="394"/>
      <c r="T934" s="385"/>
      <c r="U934" s="386"/>
      <c r="V934" s="216" t="s">
        <v>161</v>
      </c>
      <c r="W934" s="116"/>
      <c r="X934" s="117"/>
      <c r="Y934" s="117"/>
      <c r="Z934" s="116"/>
      <c r="AA934" s="143" t="str">
        <f t="shared" si="1200"/>
        <v/>
      </c>
      <c r="AB934" s="121"/>
      <c r="AC934" s="121"/>
      <c r="AD934" s="122" t="str">
        <f t="shared" si="1198"/>
        <v/>
      </c>
      <c r="AE934" s="121"/>
      <c r="AF934" s="121"/>
      <c r="AG934" s="121"/>
      <c r="AH934" s="123" t="str">
        <f t="shared" si="1263"/>
        <v/>
      </c>
      <c r="AI934" s="122" t="str">
        <f t="shared" si="1199"/>
        <v/>
      </c>
      <c r="AJ934" s="387"/>
      <c r="AK934" s="542"/>
      <c r="AL934" s="214" t="str">
        <f t="shared" si="1262"/>
        <v/>
      </c>
      <c r="AM934" s="543"/>
      <c r="AN934" s="542"/>
      <c r="AO934" s="541"/>
      <c r="AP934" s="367"/>
      <c r="AQ934" s="217" t="s">
        <v>162</v>
      </c>
      <c r="AR934" s="119"/>
      <c r="AS934" s="135"/>
      <c r="AT934" s="218"/>
      <c r="AU934" s="219"/>
      <c r="AV934" s="460"/>
      <c r="AW934" s="216" t="s">
        <v>161</v>
      </c>
      <c r="AX934" s="220"/>
      <c r="AY934" s="221"/>
      <c r="AZ934" s="222"/>
      <c r="BA934" s="217" t="s">
        <v>162</v>
      </c>
      <c r="BB934" s="128"/>
      <c r="BC934" s="128"/>
      <c r="BD934" s="128"/>
      <c r="BE934" s="373"/>
      <c r="BF934" s="374"/>
      <c r="BG934" s="374"/>
      <c r="BH934" s="131"/>
    </row>
    <row r="935" spans="1:1022" s="144" customFormat="1" ht="69.95" customHeight="1">
      <c r="A935" s="536"/>
      <c r="B935" s="530"/>
      <c r="C935" s="367"/>
      <c r="D935" s="530"/>
      <c r="E935" s="530"/>
      <c r="F935" s="427"/>
      <c r="G935" s="530"/>
      <c r="H935" s="545" t="str">
        <f>IF(B935="Seguridad_Información","Posibilidad de "&amp;C935&amp;"con "&amp;M935&amp;" "&amp;"por"&amp;" "&amp;I935&amp;" "&amp;"debido a"&amp;" "&amp;L935,"Posibilidad de"&amp;" "&amp;M935&amp;" "&amp;"por"&amp;" "&amp;I935&amp;" debido a"&amp;" "&amp;L935)</f>
        <v xml:space="preserve">Posibilidad de  por  debido a </v>
      </c>
      <c r="I935" s="538"/>
      <c r="J935" s="216" t="s">
        <v>717</v>
      </c>
      <c r="K935" s="213"/>
      <c r="L935" s="538"/>
      <c r="M935" s="538"/>
      <c r="N935" s="540"/>
      <c r="O935" s="369"/>
      <c r="P935" s="390" t="str">
        <f>IF(OR($O935=[3]Tabla_Probabilidad!$D$30,$O935=[3]Tabla_Probabilidad!$D$32,$O935=[3]Tabla_Probabilidad!$J$32),"Muy Baja",IF(OR($O935=[3]Tabla_Probabilidad!$E$30,$O935=[3]Tabla_Probabilidad!$E$32,$O935=[3]Tabla_Probabilidad!$K$32),"Baja",IF(OR($O935=[3]Tabla_Probabilidad!$F$30,$O935=[3]Tabla_Probabilidad!$F$32,$O935=[3]Tabla_Probabilidad!$L$32),"Media",IF(OR($O935=[3]Tabla_Probabilidad!$G$30,$O935=[3]Tabla_Probabilidad!$G$32,$O935=[3]Tabla_Probabilidad!$M$32),"Alta",IF(OR($O935=[3]Tabla_Probabilidad!$H$30,$O935=[3]Tabla_Probabilidad!$H$32,$O935=[3]Tabla_Probabilidad!$N$32),"Muy Alta","")))))</f>
        <v/>
      </c>
      <c r="Q935" s="385" t="str">
        <f t="shared" ref="Q935" si="1264">IF(P935="","",IF(P935="Muy Baja",0.2,IF(P935="Baja",0.4,IF(P935="Media",0.6,IF(P935="Alta",0.8,IF(P935="Muy Alta",1,))))))</f>
        <v/>
      </c>
      <c r="R935" s="393"/>
      <c r="S935" s="394" t="str">
        <f>IF(OR($R935=[3]Tabla_Impacto!$D$24,$R935=[3]Tabla_Impacto!$D$27,$R935=[3]Tabla_Impacto!$J$24,$R935=[3]Tabla_Impacto!$P$26,$R935=[3]Tabla_Impacto!$V$26,$R935=[3]Tabla_Impacto!$AB$26),"Leve",IF(OR($R935=[3]Tabla_Impacto!$E$24,$R935=[3]Tabla_Impacto!$E$27,$R935=[3]Tabla_Impacto!$K$24,$R935=[3]Tabla_Impacto!$Q$26,$R935=[3]Tabla_Impacto!$W$26,$R935=[3]Tabla_Impacto!$AC$26),"Menor",IF(OR($R935=[3]Tabla_Impacto!$F$24,$R935=[3]Tabla_Impacto!$F$27,$R935=[3]Tabla_Impacto!$L$24,$R935=[3]Tabla_Impacto!$R$26,$R935=[3]Tabla_Impacto!$X$26,$R935=[3]Tabla_Impacto!$AD$26),"Moderado",IF(OR($R935=[3]Tabla_Impacto!$G$24,$R935=[3]Tabla_Impacto!$G$27,$R935=[3]Tabla_Impacto!$M$24,$R935=[3]Tabla_Impacto!$S$26,$R935=[3]Tabla_Impacto!$Y$26,$R935=[3]Tabla_Impacto!$AE$26),"Mayor",IF(OR($R935=[3]Tabla_Impacto!$H$24,$R935=[3]Tabla_Impacto!$H$27,$R935=[3]Tabla_Impacto!$N$24,$R935=[3]Tabla_Impacto!$T$26,$R935=[3]Tabla_Impacto!$Z$26,$R935=[3]Tabla_Impacto!$AF$26),"Catastrófico","")))))</f>
        <v/>
      </c>
      <c r="T935" s="385" t="str">
        <f t="shared" ref="T935" si="1265">IF(S935="","",IF(S935="Leve",0.2,IF(S935="Menor",0.4,IF(S935="Moderado",0.6,IF(S935="Mayor",0.8,IF(S935="Catastrófico",1,))))))</f>
        <v/>
      </c>
      <c r="U935" s="403" t="str">
        <f t="shared" ref="U935" si="1266">IF(OR(AND(P935="Muy Baja",S935="Leve"),AND(P935="Muy Baja",S935="Menor"),AND(P935="Baja",S935="Leve")),"Bajo",IF(OR(AND(P935="Muy baja",S935="Moderado"),AND(P935="Baja",S935="Menor"),AND(P935="Baja",S935="Moderado"),AND(P935="Media",S935="Leve"),AND(P935="Media",S935="Menor"),AND(P935="Media",S935="Moderado"),AND(P935="Alta",S935="Leve"),AND(P935="Alta",S935="Menor")),"Moderado",IF(OR(AND(P935="Muy Baja",S935="Mayor"),AND(P935="Baja",S935="Mayor"),AND(P935="Media",S935="Mayor"),AND(P935="Alta",S935="Moderado"),AND(P935="Alta",S935="Mayor"),AND(P935="Muy Alta",S935="Leve"),AND(P935="Muy Alta",S935="Menor"),AND(P935="Muy Alta",S935="Moderado"),AND(P935="Muy Alta",S935="Mayor")),"Alto",IF(OR(AND(P935="Muy Baja",S935="Catastrófico"),AND(P935="Baja",S935="Catastrófico"),AND(P935="Media",S935="Catastrófico"),AND(P935="Alta",S935="Catastrófico"),AND(P935="Muy Alta",S935="Catastrófico")),"Extremo",""))))</f>
        <v/>
      </c>
      <c r="V935" s="216" t="s">
        <v>91</v>
      </c>
      <c r="W935" s="116"/>
      <c r="X935" s="117"/>
      <c r="Y935" s="117"/>
      <c r="Z935" s="116"/>
      <c r="AA935" s="143" t="str">
        <f t="shared" si="1200"/>
        <v/>
      </c>
      <c r="AB935" s="121"/>
      <c r="AC935" s="121"/>
      <c r="AD935" s="122" t="str">
        <f t="shared" si="1198"/>
        <v/>
      </c>
      <c r="AE935" s="121"/>
      <c r="AF935" s="121"/>
      <c r="AG935" s="121"/>
      <c r="AH935" s="123" t="str">
        <f>IFERROR(IF(AA935="Probabilidad",(Q935-(+Q935*AD935)),IF(AA935="Impacto",Q935,"")),"")</f>
        <v/>
      </c>
      <c r="AI935" s="122" t="str">
        <f t="shared" si="1199"/>
        <v/>
      </c>
      <c r="AJ935" s="387" t="str">
        <f t="shared" ref="AJ935" si="1267">IFERROR(IF(AK935="","",IF(AK935&lt;=0.2,"Muy Baja",IF(AK935&lt;=0.4,"Baja",IF(AK935&lt;=0.6,"Media",IF(AK935&lt;=0.8,"Alta","Muy Alta"))))),"")</f>
        <v/>
      </c>
      <c r="AK935" s="542" t="str">
        <f t="shared" ref="AK935" si="1268">IFERROR(LOOKUP(MAX(AI935:AI941)+1,(AI935:AI941)),"")</f>
        <v/>
      </c>
      <c r="AL935" s="214" t="str">
        <f>IFERROR(IF(AA935="Impacto",(T935-(+T935*AD935)),IF(AA935="Probabilidad",T935,"")),"")</f>
        <v/>
      </c>
      <c r="AM935" s="543" t="str">
        <f t="shared" ref="AM935" si="1269">IFERROR(IF(AN935="","",IF(AN935&lt;=0.2,"Leve",IF(AN935&lt;=0.4,"Menor",IF(AN935&lt;=0.6,"Moderado",IF(AN935&lt;=0.8,"Mayor","Catastrófico"))))),"")</f>
        <v/>
      </c>
      <c r="AN935" s="542" t="str">
        <f t="shared" ref="AN935" si="1270">IFERROR(LOOKUP(MAX(AL935:AL941)+1,(AL935:AL941)),"")</f>
        <v/>
      </c>
      <c r="AO935" s="541" t="str">
        <f t="shared" ref="AO935" si="1271">IFERROR(IF(OR(AND(AJ935="Muy Baja",AM935="Leve"),AND(AJ935="Muy Baja",AM935="Menor"),AND(AJ935="Baja",AM935="Leve")),"Bajo",IF(OR(AND(AJ935="Muy baja",AM935="Moderado"),AND(AJ935="Baja",AM935="Menor"),AND(AJ935="Baja",AM935="Moderado"),AND(AJ935="Media",AM935="Leve"),AND(AJ935="Media",AM935="Menor"),AND(AJ935="Media",AM935="Moderado"),AND(AJ935="Alta",AM935="Leve"),AND(AJ935="Alta",AM935="Menor")),"Moderado",IF(OR(AND(AJ935="Muy Baja",AM935="Mayor"),AND(AJ935="Baja",AM935="Mayor"),AND(AJ935="Media",AM935="Mayor"),AND(AJ935="Alta",AM935="Moderado"),AND(AJ935="Alta",AM935="Mayor"),AND(AJ935="Muy Alta",AM935="Leve"),AND(AJ935="Muy Alta",AM935="Menor"),AND(AJ935="Muy Alta",AM935="Moderado"),AND(AJ935="Muy Alta",AM935="Mayor")),"Alto",IF(OR(AND(AJ935="Muy Baja",AM935="Catastrófico"),AND(AJ935="Baja",AM935="Catastrófico"),AND(AJ935="Media",AM935="Catastrófico"),AND(AJ935="Alta",AM935="Catastrófico"),AND(AJ935="Muy Alta",AM935="Catastrófico")),"Extremo","")))),"")</f>
        <v/>
      </c>
      <c r="AP935" s="367"/>
      <c r="AQ935" s="217" t="s">
        <v>105</v>
      </c>
      <c r="AR935" s="119"/>
      <c r="AS935" s="135"/>
      <c r="AT935" s="218"/>
      <c r="AU935" s="219"/>
      <c r="AV935" s="458"/>
      <c r="AW935" s="216" t="s">
        <v>91</v>
      </c>
      <c r="AX935" s="220"/>
      <c r="AY935" s="221"/>
      <c r="AZ935" s="222"/>
      <c r="BA935" s="217" t="s">
        <v>105</v>
      </c>
      <c r="BB935" s="128"/>
      <c r="BC935" s="128"/>
      <c r="BD935" s="128"/>
      <c r="BE935" s="373"/>
      <c r="BF935" s="374"/>
      <c r="BG935" s="374"/>
      <c r="BH935" s="131"/>
      <c r="BI935" s="90"/>
      <c r="BJ935" s="90"/>
      <c r="BK935" s="90"/>
      <c r="BL935" s="90"/>
      <c r="BM935" s="90"/>
      <c r="BN935" s="90"/>
      <c r="BO935" s="90"/>
      <c r="BP935" s="90"/>
      <c r="BQ935" s="90"/>
      <c r="BR935" s="90"/>
      <c r="BS935" s="90"/>
      <c r="BT935" s="90"/>
      <c r="BU935" s="90"/>
      <c r="BV935" s="90"/>
      <c r="BW935" s="90"/>
      <c r="BX935" s="90"/>
      <c r="BY935" s="90"/>
      <c r="BZ935" s="90"/>
      <c r="CA935" s="90"/>
      <c r="CB935" s="90"/>
      <c r="CC935" s="90"/>
      <c r="CD935" s="90"/>
      <c r="CE935" s="90"/>
      <c r="CF935" s="90"/>
      <c r="CG935" s="90"/>
      <c r="CH935" s="90"/>
      <c r="CI935" s="90"/>
      <c r="CJ935" s="90"/>
      <c r="CK935" s="90"/>
      <c r="CL935" s="90"/>
      <c r="CM935" s="90"/>
      <c r="CN935" s="90"/>
      <c r="CO935" s="90"/>
      <c r="CP935" s="90"/>
      <c r="CQ935" s="90"/>
      <c r="CR935" s="90"/>
      <c r="CS935" s="90"/>
      <c r="CT935" s="90"/>
      <c r="CU935" s="90"/>
      <c r="CV935" s="90"/>
      <c r="CW935" s="90"/>
      <c r="CX935" s="90"/>
      <c r="CY935" s="90"/>
      <c r="CZ935" s="90"/>
      <c r="DA935" s="90"/>
      <c r="DB935" s="90"/>
      <c r="DC935" s="90"/>
      <c r="DD935" s="90"/>
      <c r="DE935" s="90"/>
      <c r="DF935" s="90"/>
      <c r="DG935" s="90"/>
      <c r="DH935" s="90"/>
      <c r="DI935" s="90"/>
      <c r="DJ935" s="90"/>
      <c r="DK935" s="90"/>
      <c r="DL935" s="90"/>
      <c r="DM935" s="90"/>
      <c r="DN935" s="90"/>
      <c r="DO935" s="90"/>
      <c r="DP935" s="90"/>
      <c r="DQ935" s="90"/>
      <c r="DR935" s="90"/>
      <c r="DS935" s="90"/>
      <c r="DT935" s="90"/>
      <c r="DU935" s="90"/>
      <c r="DV935" s="90"/>
      <c r="DW935" s="90"/>
      <c r="DX935" s="90"/>
      <c r="DY935" s="90"/>
      <c r="DZ935" s="90"/>
      <c r="EA935" s="90"/>
      <c r="EB935" s="90"/>
      <c r="EC935" s="90"/>
      <c r="ED935" s="90"/>
      <c r="EE935" s="90"/>
      <c r="EF935" s="90"/>
      <c r="EG935" s="90"/>
      <c r="EH935" s="90"/>
      <c r="EI935" s="90"/>
      <c r="EJ935" s="90"/>
      <c r="EK935" s="90"/>
      <c r="EL935" s="90"/>
      <c r="EM935" s="90"/>
      <c r="EN935" s="90"/>
      <c r="EO935" s="90"/>
      <c r="EP935" s="90"/>
      <c r="EQ935" s="90"/>
      <c r="ER935" s="90"/>
      <c r="ES935" s="90"/>
      <c r="ET935" s="90"/>
      <c r="EU935" s="90"/>
      <c r="EV935" s="90"/>
      <c r="EW935" s="90"/>
      <c r="EX935" s="90"/>
      <c r="EY935" s="90"/>
      <c r="EZ935" s="90"/>
      <c r="FA935" s="90"/>
      <c r="FB935" s="90"/>
      <c r="FC935" s="90"/>
      <c r="FD935" s="90"/>
      <c r="FE935" s="90"/>
      <c r="FF935" s="90"/>
      <c r="FG935" s="90"/>
      <c r="FH935" s="90"/>
      <c r="FI935" s="90"/>
      <c r="FJ935" s="90"/>
      <c r="FK935" s="90"/>
      <c r="FL935" s="90"/>
      <c r="FM935" s="90"/>
      <c r="FN935" s="90"/>
      <c r="FO935" s="90"/>
      <c r="FP935" s="90"/>
      <c r="FQ935" s="90"/>
      <c r="FR935" s="90"/>
      <c r="FS935" s="90"/>
      <c r="FT935" s="90"/>
      <c r="FU935" s="90"/>
      <c r="FV935" s="90"/>
      <c r="FW935" s="90"/>
      <c r="FX935" s="90"/>
      <c r="FY935" s="90"/>
      <c r="FZ935" s="90"/>
      <c r="GA935" s="90"/>
      <c r="GB935" s="90"/>
      <c r="GC935" s="90"/>
      <c r="GD935" s="90"/>
      <c r="GE935" s="90"/>
      <c r="GF935" s="90"/>
      <c r="GG935" s="90"/>
      <c r="GH935" s="90"/>
      <c r="GI935" s="90"/>
      <c r="GJ935" s="90"/>
      <c r="GK935" s="90"/>
      <c r="GL935" s="90"/>
      <c r="GM935" s="90"/>
      <c r="GN935" s="90"/>
      <c r="GO935" s="90"/>
      <c r="GP935" s="90"/>
      <c r="GQ935" s="90"/>
      <c r="GR935" s="90"/>
      <c r="GS935" s="90"/>
      <c r="GT935" s="90"/>
      <c r="GU935" s="90"/>
      <c r="GV935" s="90"/>
      <c r="GW935" s="90"/>
      <c r="GX935" s="90"/>
      <c r="GY935" s="90"/>
      <c r="GZ935" s="90"/>
      <c r="HA935" s="90"/>
      <c r="HB935" s="90"/>
      <c r="HC935" s="90"/>
      <c r="HD935" s="90"/>
      <c r="HE935" s="90"/>
      <c r="HF935" s="90"/>
      <c r="HG935" s="90"/>
      <c r="HH935" s="90"/>
      <c r="HI935" s="90"/>
      <c r="HJ935" s="90"/>
      <c r="HK935" s="90"/>
      <c r="HL935" s="90"/>
      <c r="HM935" s="90"/>
      <c r="HN935" s="90"/>
      <c r="HO935" s="90"/>
      <c r="HP935" s="90"/>
      <c r="HQ935" s="90"/>
      <c r="HR935" s="90"/>
      <c r="HS935" s="90"/>
      <c r="HT935" s="90"/>
      <c r="HU935" s="90"/>
      <c r="HV935" s="90"/>
      <c r="HW935" s="90"/>
      <c r="HX935" s="90"/>
      <c r="HY935" s="90"/>
      <c r="HZ935" s="90"/>
      <c r="IA935" s="90"/>
      <c r="IB935" s="90"/>
      <c r="IC935" s="90"/>
      <c r="ID935" s="90"/>
      <c r="IE935" s="90"/>
      <c r="IF935" s="90"/>
      <c r="IG935" s="90"/>
      <c r="IH935" s="90"/>
      <c r="II935" s="90"/>
      <c r="IJ935" s="90"/>
      <c r="IK935" s="90"/>
      <c r="IL935" s="90"/>
      <c r="IM935" s="90"/>
      <c r="IN935" s="90"/>
      <c r="IO935" s="90"/>
      <c r="IP935" s="90"/>
      <c r="IQ935" s="90"/>
      <c r="IR935" s="90"/>
      <c r="IS935" s="90"/>
      <c r="IT935" s="90"/>
      <c r="IU935" s="90"/>
      <c r="IV935" s="90"/>
      <c r="IW935" s="90"/>
      <c r="IX935" s="90"/>
      <c r="IY935" s="90"/>
      <c r="IZ935" s="90"/>
      <c r="JA935" s="90"/>
      <c r="JB935" s="90"/>
      <c r="JC935" s="90"/>
      <c r="JD935" s="90"/>
      <c r="JE935" s="90"/>
      <c r="JF935" s="90"/>
      <c r="JG935" s="90"/>
      <c r="JH935" s="90"/>
      <c r="JI935" s="90"/>
      <c r="JJ935" s="90"/>
      <c r="JK935" s="90"/>
      <c r="JL935" s="90"/>
      <c r="JM935" s="90"/>
      <c r="JN935" s="90"/>
      <c r="JO935" s="90"/>
      <c r="JP935" s="90"/>
      <c r="JQ935" s="90"/>
      <c r="JR935" s="90"/>
      <c r="JS935" s="90"/>
      <c r="JT935" s="90"/>
      <c r="JU935" s="90"/>
      <c r="JV935" s="90"/>
      <c r="JW935" s="90"/>
      <c r="JX935" s="90"/>
      <c r="JY935" s="90"/>
      <c r="JZ935" s="90"/>
      <c r="KA935" s="90"/>
      <c r="KB935" s="90"/>
      <c r="KC935" s="90"/>
      <c r="KD935" s="90"/>
      <c r="KE935" s="90"/>
      <c r="KF935" s="90"/>
      <c r="KG935" s="90"/>
      <c r="KH935" s="90"/>
      <c r="KI935" s="90"/>
      <c r="KJ935" s="90"/>
      <c r="KK935" s="90"/>
      <c r="KL935" s="90"/>
      <c r="KM935" s="90"/>
      <c r="KN935" s="90"/>
      <c r="KO935" s="90"/>
      <c r="KP935" s="90"/>
      <c r="KQ935" s="90"/>
      <c r="KR935" s="90"/>
      <c r="KS935" s="90"/>
      <c r="KT935" s="90"/>
      <c r="KU935" s="90"/>
      <c r="KV935" s="90"/>
      <c r="KW935" s="90"/>
      <c r="KX935" s="90"/>
      <c r="KY935" s="90"/>
      <c r="KZ935" s="90"/>
      <c r="LA935" s="90"/>
      <c r="LB935" s="90"/>
      <c r="LC935" s="90"/>
      <c r="LD935" s="90"/>
      <c r="LE935" s="90"/>
      <c r="LF935" s="90"/>
      <c r="LG935" s="90"/>
      <c r="LH935" s="90"/>
      <c r="LI935" s="90"/>
      <c r="LJ935" s="90"/>
      <c r="LK935" s="90"/>
      <c r="LL935" s="90"/>
      <c r="LM935" s="90"/>
      <c r="LN935" s="90"/>
      <c r="LO935" s="90"/>
      <c r="LP935" s="90"/>
      <c r="LQ935" s="90"/>
      <c r="LR935" s="90"/>
      <c r="LS935" s="90"/>
      <c r="LT935" s="90"/>
      <c r="LU935" s="90"/>
      <c r="LV935" s="90"/>
      <c r="LW935" s="90"/>
      <c r="LX935" s="90"/>
      <c r="LY935" s="90"/>
      <c r="LZ935" s="90"/>
      <c r="MA935" s="90"/>
      <c r="MB935" s="90"/>
      <c r="MC935" s="90"/>
      <c r="MD935" s="90"/>
      <c r="ME935" s="90"/>
      <c r="MF935" s="90"/>
      <c r="MG935" s="90"/>
      <c r="MH935" s="90"/>
      <c r="MI935" s="90"/>
      <c r="MJ935" s="90"/>
      <c r="MK935" s="90"/>
      <c r="ML935" s="90"/>
      <c r="MM935" s="90"/>
      <c r="MN935" s="90"/>
      <c r="MO935" s="90"/>
      <c r="MP935" s="90"/>
      <c r="MQ935" s="90"/>
      <c r="MR935" s="90"/>
      <c r="MS935" s="90"/>
      <c r="MT935" s="90"/>
      <c r="MU935" s="90"/>
      <c r="MV935" s="90"/>
      <c r="MW935" s="90"/>
      <c r="MX935" s="90"/>
      <c r="MY935" s="90"/>
      <c r="MZ935" s="90"/>
      <c r="NA935" s="90"/>
      <c r="NB935" s="90"/>
      <c r="NC935" s="90"/>
      <c r="ND935" s="90"/>
      <c r="NE935" s="90"/>
      <c r="NF935" s="90"/>
      <c r="NG935" s="90"/>
      <c r="NH935" s="90"/>
      <c r="NI935" s="90"/>
      <c r="NJ935" s="90"/>
      <c r="NK935" s="90"/>
      <c r="NL935" s="90"/>
      <c r="NM935" s="90"/>
      <c r="NN935" s="90"/>
      <c r="NO935" s="90"/>
      <c r="NP935" s="90"/>
      <c r="NQ935" s="90"/>
      <c r="NR935" s="90"/>
      <c r="NS935" s="90"/>
      <c r="NT935" s="90"/>
      <c r="NU935" s="90"/>
      <c r="NV935" s="90"/>
      <c r="NW935" s="90"/>
      <c r="NX935" s="90"/>
      <c r="NY935" s="90"/>
      <c r="NZ935" s="90"/>
      <c r="OA935" s="90"/>
      <c r="OB935" s="90"/>
      <c r="OC935" s="90"/>
      <c r="OD935" s="90"/>
      <c r="OE935" s="90"/>
      <c r="OF935" s="90"/>
      <c r="OG935" s="90"/>
      <c r="OH935" s="90"/>
      <c r="OI935" s="90"/>
      <c r="OJ935" s="90"/>
      <c r="OK935" s="90"/>
      <c r="OL935" s="90"/>
      <c r="OM935" s="90"/>
      <c r="ON935" s="90"/>
      <c r="OO935" s="90"/>
      <c r="OP935" s="90"/>
      <c r="OQ935" s="90"/>
      <c r="OR935" s="90"/>
      <c r="OS935" s="90"/>
      <c r="OT935" s="90"/>
      <c r="OU935" s="90"/>
      <c r="OV935" s="90"/>
      <c r="OW935" s="90"/>
      <c r="OX935" s="90"/>
      <c r="OY935" s="90"/>
      <c r="OZ935" s="90"/>
      <c r="PA935" s="90"/>
      <c r="PB935" s="90"/>
      <c r="PC935" s="90"/>
      <c r="PD935" s="90"/>
      <c r="PE935" s="90"/>
      <c r="PF935" s="90"/>
      <c r="PG935" s="90"/>
      <c r="PH935" s="90"/>
      <c r="PI935" s="90"/>
      <c r="PJ935" s="90"/>
      <c r="PK935" s="90"/>
      <c r="PL935" s="90"/>
      <c r="PM935" s="90"/>
      <c r="PN935" s="90"/>
      <c r="PO935" s="90"/>
      <c r="PP935" s="90"/>
      <c r="PQ935" s="90"/>
      <c r="PR935" s="90"/>
      <c r="PS935" s="90"/>
      <c r="PT935" s="90"/>
      <c r="PU935" s="90"/>
      <c r="PV935" s="90"/>
      <c r="PW935" s="90"/>
      <c r="PX935" s="90"/>
      <c r="PY935" s="90"/>
      <c r="PZ935" s="90"/>
      <c r="QA935" s="90"/>
      <c r="QB935" s="90"/>
      <c r="QC935" s="90"/>
      <c r="QD935" s="90"/>
      <c r="QE935" s="90"/>
      <c r="QF935" s="90"/>
      <c r="QG935" s="90"/>
      <c r="QH935" s="90"/>
      <c r="QI935" s="90"/>
      <c r="QJ935" s="90"/>
      <c r="QK935" s="90"/>
      <c r="QL935" s="90"/>
      <c r="QM935" s="90"/>
      <c r="QN935" s="90"/>
      <c r="QO935" s="90"/>
      <c r="QP935" s="90"/>
      <c r="QQ935" s="90"/>
      <c r="QR935" s="90"/>
      <c r="QS935" s="90"/>
      <c r="QT935" s="90"/>
      <c r="QU935" s="90"/>
      <c r="QV935" s="90"/>
      <c r="QW935" s="90"/>
      <c r="QX935" s="90"/>
      <c r="QY935" s="90"/>
      <c r="QZ935" s="90"/>
      <c r="RA935" s="90"/>
      <c r="RB935" s="90"/>
      <c r="RC935" s="90"/>
      <c r="RD935" s="90"/>
      <c r="RE935" s="90"/>
      <c r="RF935" s="90"/>
      <c r="RG935" s="90"/>
      <c r="RH935" s="90"/>
      <c r="RI935" s="90"/>
      <c r="RJ935" s="90"/>
      <c r="RK935" s="90"/>
      <c r="RL935" s="90"/>
      <c r="RM935" s="90"/>
      <c r="RN935" s="90"/>
      <c r="RO935" s="90"/>
      <c r="RP935" s="90"/>
      <c r="RQ935" s="90"/>
      <c r="RR935" s="90"/>
      <c r="RS935" s="90"/>
      <c r="RT935" s="90"/>
      <c r="RU935" s="90"/>
      <c r="RV935" s="90"/>
      <c r="RW935" s="90"/>
      <c r="RX935" s="90"/>
      <c r="RY935" s="90"/>
      <c r="RZ935" s="90"/>
      <c r="SA935" s="90"/>
      <c r="SB935" s="90"/>
      <c r="SC935" s="90"/>
      <c r="SD935" s="90"/>
      <c r="SE935" s="90"/>
      <c r="SF935" s="90"/>
      <c r="SG935" s="90"/>
      <c r="SH935" s="90"/>
      <c r="SI935" s="90"/>
      <c r="SJ935" s="90"/>
      <c r="SK935" s="90"/>
      <c r="SL935" s="90"/>
      <c r="SM935" s="90"/>
      <c r="SN935" s="90"/>
      <c r="SO935" s="90"/>
      <c r="SP935" s="90"/>
      <c r="SQ935" s="90"/>
      <c r="SR935" s="90"/>
      <c r="SS935" s="90"/>
      <c r="ST935" s="90"/>
      <c r="SU935" s="90"/>
      <c r="SV935" s="90"/>
      <c r="SW935" s="90"/>
      <c r="SX935" s="90"/>
      <c r="SY935" s="90"/>
      <c r="SZ935" s="90"/>
      <c r="TA935" s="90"/>
      <c r="TB935" s="90"/>
      <c r="TC935" s="90"/>
      <c r="TD935" s="90"/>
      <c r="TE935" s="90"/>
      <c r="TF935" s="90"/>
      <c r="TG935" s="90"/>
      <c r="TH935" s="90"/>
      <c r="TI935" s="90"/>
      <c r="TJ935" s="90"/>
      <c r="TK935" s="90"/>
      <c r="TL935" s="90"/>
      <c r="TM935" s="90"/>
      <c r="TN935" s="90"/>
      <c r="TO935" s="90"/>
      <c r="TP935" s="90"/>
      <c r="TQ935" s="90"/>
      <c r="TR935" s="90"/>
      <c r="TS935" s="90"/>
      <c r="TT935" s="90"/>
      <c r="TU935" s="90"/>
      <c r="TV935" s="90"/>
      <c r="TW935" s="90"/>
      <c r="TX935" s="90"/>
      <c r="TY935" s="90"/>
      <c r="TZ935" s="90"/>
      <c r="UA935" s="90"/>
      <c r="UB935" s="90"/>
      <c r="UC935" s="90"/>
      <c r="UD935" s="90"/>
      <c r="UE935" s="90"/>
      <c r="UF935" s="90"/>
      <c r="UG935" s="90"/>
      <c r="UH935" s="90"/>
      <c r="UI935" s="90"/>
      <c r="UJ935" s="90"/>
      <c r="UK935" s="90"/>
      <c r="UL935" s="90"/>
      <c r="UM935" s="90"/>
      <c r="UN935" s="90"/>
      <c r="UO935" s="90"/>
      <c r="UP935" s="90"/>
      <c r="UQ935" s="90"/>
      <c r="UR935" s="90"/>
      <c r="US935" s="90"/>
      <c r="UT935" s="90"/>
      <c r="UU935" s="90"/>
      <c r="UV935" s="90"/>
      <c r="UW935" s="90"/>
      <c r="UX935" s="90"/>
      <c r="UY935" s="90"/>
      <c r="UZ935" s="90"/>
      <c r="VA935" s="90"/>
      <c r="VB935" s="90"/>
      <c r="VC935" s="90"/>
      <c r="VD935" s="90"/>
      <c r="VE935" s="90"/>
      <c r="VF935" s="90"/>
      <c r="VG935" s="90"/>
      <c r="VH935" s="90"/>
      <c r="VI935" s="90"/>
      <c r="VJ935" s="90"/>
      <c r="VK935" s="90"/>
      <c r="VL935" s="90"/>
      <c r="VM935" s="90"/>
      <c r="VN935" s="90"/>
      <c r="VO935" s="90"/>
      <c r="VP935" s="90"/>
      <c r="VQ935" s="90"/>
      <c r="VR935" s="90"/>
      <c r="VS935" s="90"/>
      <c r="VT935" s="90"/>
      <c r="VU935" s="90"/>
      <c r="VV935" s="90"/>
      <c r="VW935" s="90"/>
      <c r="VX935" s="90"/>
      <c r="VY935" s="90"/>
      <c r="VZ935" s="90"/>
      <c r="WA935" s="90"/>
      <c r="WB935" s="90"/>
      <c r="WC935" s="90"/>
      <c r="WD935" s="90"/>
      <c r="WE935" s="90"/>
      <c r="WF935" s="90"/>
      <c r="WG935" s="90"/>
      <c r="WH935" s="90"/>
      <c r="WI935" s="90"/>
      <c r="WJ935" s="90"/>
      <c r="WK935" s="90"/>
      <c r="WL935" s="90"/>
      <c r="WM935" s="90"/>
      <c r="WN935" s="90"/>
      <c r="WO935" s="90"/>
      <c r="WP935" s="90"/>
      <c r="WQ935" s="90"/>
      <c r="WR935" s="90"/>
      <c r="WS935" s="90"/>
      <c r="WT935" s="90"/>
      <c r="WU935" s="90"/>
      <c r="WV935" s="90"/>
      <c r="WW935" s="90"/>
      <c r="WX935" s="90"/>
      <c r="WY935" s="90"/>
      <c r="WZ935" s="90"/>
      <c r="XA935" s="90"/>
      <c r="XB935" s="90"/>
      <c r="XC935" s="90"/>
      <c r="XD935" s="90"/>
      <c r="XE935" s="90"/>
      <c r="XF935" s="90"/>
      <c r="XG935" s="90"/>
      <c r="XH935" s="90"/>
      <c r="XI935" s="90"/>
      <c r="XJ935" s="90"/>
      <c r="XK935" s="90"/>
      <c r="XL935" s="90"/>
      <c r="XM935" s="90"/>
      <c r="XN935" s="90"/>
      <c r="XO935" s="90"/>
      <c r="XP935" s="90"/>
      <c r="XQ935" s="90"/>
      <c r="XR935" s="90"/>
      <c r="XS935" s="90"/>
      <c r="XT935" s="90"/>
      <c r="XU935" s="90"/>
      <c r="XV935" s="90"/>
      <c r="XW935" s="90"/>
      <c r="XX935" s="90"/>
      <c r="XY935" s="90"/>
      <c r="XZ935" s="90"/>
      <c r="YA935" s="90"/>
      <c r="YB935" s="90"/>
      <c r="YC935" s="90"/>
      <c r="YD935" s="90"/>
      <c r="YE935" s="90"/>
      <c r="YF935" s="90"/>
      <c r="YG935" s="90"/>
      <c r="YH935" s="90"/>
      <c r="YI935" s="90"/>
      <c r="YJ935" s="90"/>
      <c r="YK935" s="90"/>
      <c r="YL935" s="90"/>
      <c r="YM935" s="90"/>
      <c r="YN935" s="90"/>
      <c r="YO935" s="90"/>
      <c r="YP935" s="90"/>
      <c r="YQ935" s="90"/>
      <c r="YR935" s="90"/>
      <c r="YS935" s="90"/>
      <c r="YT935" s="90"/>
      <c r="YU935" s="90"/>
      <c r="YV935" s="90"/>
      <c r="YW935" s="90"/>
      <c r="YX935" s="90"/>
      <c r="YY935" s="90"/>
      <c r="YZ935" s="90"/>
      <c r="ZA935" s="90"/>
      <c r="ZB935" s="90"/>
      <c r="ZC935" s="90"/>
      <c r="ZD935" s="90"/>
      <c r="ZE935" s="90"/>
      <c r="ZF935" s="90"/>
      <c r="ZG935" s="90"/>
      <c r="ZH935" s="90"/>
      <c r="ZI935" s="90"/>
      <c r="ZJ935" s="90"/>
      <c r="ZK935" s="90"/>
      <c r="ZL935" s="90"/>
      <c r="ZM935" s="90"/>
      <c r="ZN935" s="90"/>
      <c r="ZO935" s="90"/>
      <c r="ZP935" s="90"/>
      <c r="ZQ935" s="90"/>
      <c r="ZR935" s="90"/>
      <c r="ZS935" s="90"/>
      <c r="ZT935" s="90"/>
      <c r="ZU935" s="90"/>
      <c r="ZV935" s="90"/>
      <c r="ZW935" s="90"/>
      <c r="ZX935" s="90"/>
      <c r="ZY935" s="90"/>
      <c r="ZZ935" s="90"/>
      <c r="AAA935" s="90"/>
      <c r="AAB935" s="90"/>
      <c r="AAC935" s="90"/>
      <c r="AAD935" s="90"/>
      <c r="AAE935" s="90"/>
      <c r="AAF935" s="90"/>
      <c r="AAG935" s="90"/>
      <c r="AAH935" s="90"/>
      <c r="AAI935" s="90"/>
      <c r="AAJ935" s="90"/>
      <c r="AAK935" s="90"/>
      <c r="AAL935" s="90"/>
      <c r="AAM935" s="90"/>
      <c r="AAN935" s="90"/>
      <c r="AAO935" s="90"/>
      <c r="AAP935" s="90"/>
      <c r="AAQ935" s="90"/>
      <c r="AAR935" s="90"/>
      <c r="AAS935" s="90"/>
      <c r="AAT935" s="90"/>
      <c r="AAU935" s="90"/>
      <c r="AAV935" s="90"/>
      <c r="AAW935" s="90"/>
      <c r="AAX935" s="90"/>
      <c r="AAY935" s="90"/>
      <c r="AAZ935" s="90"/>
      <c r="ABA935" s="90"/>
      <c r="ABB935" s="90"/>
      <c r="ABC935" s="90"/>
      <c r="ABD935" s="90"/>
      <c r="ABE935" s="90"/>
      <c r="ABF935" s="90"/>
      <c r="ABG935" s="90"/>
      <c r="ABH935" s="90"/>
      <c r="ABI935" s="90"/>
      <c r="ABJ935" s="90"/>
      <c r="ABK935" s="90"/>
      <c r="ABL935" s="90"/>
      <c r="ABM935" s="90"/>
      <c r="ABN935" s="90"/>
      <c r="ABO935" s="90"/>
      <c r="ABP935" s="90"/>
      <c r="ABQ935" s="90"/>
      <c r="ABR935" s="90"/>
      <c r="ABS935" s="90"/>
      <c r="ABT935" s="90"/>
      <c r="ABU935" s="90"/>
      <c r="ABV935" s="90"/>
      <c r="ABW935" s="90"/>
      <c r="ABX935" s="90"/>
      <c r="ABY935" s="90"/>
      <c r="ABZ935" s="90"/>
      <c r="ACA935" s="90"/>
      <c r="ACB935" s="90"/>
      <c r="ACC935" s="90"/>
      <c r="ACD935" s="90"/>
      <c r="ACE935" s="90"/>
      <c r="ACF935" s="90"/>
      <c r="ACG935" s="90"/>
      <c r="ACH935" s="90"/>
      <c r="ACI935" s="90"/>
      <c r="ACJ935" s="90"/>
      <c r="ACK935" s="90"/>
      <c r="ACL935" s="90"/>
      <c r="ACM935" s="90"/>
      <c r="ACN935" s="90"/>
      <c r="ACO935" s="90"/>
      <c r="ACP935" s="90"/>
      <c r="ACQ935" s="90"/>
      <c r="ACR935" s="90"/>
      <c r="ACS935" s="90"/>
      <c r="ACT935" s="90"/>
      <c r="ACU935" s="90"/>
      <c r="ACV935" s="90"/>
      <c r="ACW935" s="90"/>
      <c r="ACX935" s="90"/>
      <c r="ACY935" s="90"/>
      <c r="ACZ935" s="90"/>
      <c r="ADA935" s="90"/>
      <c r="ADB935" s="90"/>
      <c r="ADC935" s="90"/>
      <c r="ADD935" s="90"/>
      <c r="ADE935" s="90"/>
      <c r="ADF935" s="90"/>
      <c r="ADG935" s="90"/>
      <c r="ADH935" s="90"/>
      <c r="ADI935" s="90"/>
      <c r="ADJ935" s="90"/>
      <c r="ADK935" s="90"/>
      <c r="ADL935" s="90"/>
      <c r="ADM935" s="90"/>
      <c r="ADN935" s="90"/>
      <c r="ADO935" s="90"/>
      <c r="ADP935" s="90"/>
      <c r="ADQ935" s="90"/>
      <c r="ADR935" s="90"/>
      <c r="ADS935" s="90"/>
      <c r="ADT935" s="90"/>
      <c r="ADU935" s="90"/>
      <c r="ADV935" s="90"/>
      <c r="ADW935" s="90"/>
      <c r="ADX935" s="90"/>
      <c r="ADY935" s="90"/>
      <c r="ADZ935" s="90"/>
      <c r="AEA935" s="90"/>
      <c r="AEB935" s="90"/>
      <c r="AEC935" s="90"/>
      <c r="AED935" s="90"/>
      <c r="AEE935" s="90"/>
      <c r="AEF935" s="90"/>
      <c r="AEG935" s="90"/>
      <c r="AEH935" s="90"/>
      <c r="AEI935" s="90"/>
      <c r="AEJ935" s="90"/>
      <c r="AEK935" s="90"/>
      <c r="AEL935" s="90"/>
      <c r="AEM935" s="90"/>
      <c r="AEN935" s="90"/>
      <c r="AEO935" s="90"/>
      <c r="AEP935" s="90"/>
      <c r="AEQ935" s="90"/>
      <c r="AER935" s="90"/>
      <c r="AES935" s="90"/>
      <c r="AET935" s="90"/>
      <c r="AEU935" s="90"/>
      <c r="AEV935" s="90"/>
      <c r="AEW935" s="90"/>
      <c r="AEX935" s="90"/>
      <c r="AEY935" s="90"/>
      <c r="AEZ935" s="90"/>
      <c r="AFA935" s="90"/>
      <c r="AFB935" s="90"/>
      <c r="AFC935" s="90"/>
      <c r="AFD935" s="90"/>
      <c r="AFE935" s="90"/>
      <c r="AFF935" s="90"/>
      <c r="AFG935" s="90"/>
      <c r="AFH935" s="90"/>
      <c r="AFI935" s="90"/>
      <c r="AFJ935" s="90"/>
      <c r="AFK935" s="90"/>
      <c r="AFL935" s="90"/>
      <c r="AFM935" s="90"/>
      <c r="AFN935" s="90"/>
      <c r="AFO935" s="90"/>
      <c r="AFP935" s="90"/>
      <c r="AFQ935" s="90"/>
      <c r="AFR935" s="90"/>
      <c r="AFS935" s="90"/>
      <c r="AFT935" s="90"/>
      <c r="AFU935" s="90"/>
      <c r="AFV935" s="90"/>
      <c r="AFW935" s="90"/>
      <c r="AFX935" s="90"/>
      <c r="AFY935" s="90"/>
      <c r="AFZ935" s="90"/>
      <c r="AGA935" s="90"/>
      <c r="AGB935" s="90"/>
      <c r="AGC935" s="90"/>
      <c r="AGD935" s="90"/>
      <c r="AGE935" s="90"/>
      <c r="AGF935" s="90"/>
      <c r="AGG935" s="90"/>
      <c r="AGH935" s="90"/>
      <c r="AGI935" s="90"/>
      <c r="AGJ935" s="90"/>
      <c r="AGK935" s="90"/>
      <c r="AGL935" s="90"/>
      <c r="AGM935" s="90"/>
      <c r="AGN935" s="90"/>
      <c r="AGO935" s="90"/>
      <c r="AGP935" s="90"/>
      <c r="AGQ935" s="90"/>
      <c r="AGR935" s="90"/>
      <c r="AGS935" s="90"/>
      <c r="AGT935" s="90"/>
      <c r="AGU935" s="90"/>
      <c r="AGV935" s="90"/>
      <c r="AGW935" s="90"/>
      <c r="AGX935" s="90"/>
      <c r="AGY935" s="90"/>
      <c r="AGZ935" s="90"/>
      <c r="AHA935" s="90"/>
      <c r="AHB935" s="90"/>
      <c r="AHC935" s="90"/>
      <c r="AHD935" s="90"/>
      <c r="AHE935" s="90"/>
      <c r="AHF935" s="90"/>
      <c r="AHG935" s="90"/>
      <c r="AHH935" s="90"/>
      <c r="AHI935" s="90"/>
      <c r="AHJ935" s="90"/>
      <c r="AHK935" s="90"/>
      <c r="AHL935" s="90"/>
      <c r="AHM935" s="90"/>
      <c r="AHN935" s="90"/>
      <c r="AHO935" s="90"/>
      <c r="AHP935" s="90"/>
      <c r="AHQ935" s="90"/>
      <c r="AHR935" s="90"/>
      <c r="AHS935" s="90"/>
      <c r="AHT935" s="90"/>
      <c r="AHU935" s="90"/>
      <c r="AHV935" s="90"/>
      <c r="AHW935" s="90"/>
      <c r="AHX935" s="90"/>
      <c r="AHY935" s="90"/>
      <c r="AHZ935" s="90"/>
      <c r="AIA935" s="90"/>
      <c r="AIB935" s="90"/>
      <c r="AIC935" s="90"/>
      <c r="AID935" s="90"/>
      <c r="AIE935" s="90"/>
      <c r="AIF935" s="90"/>
      <c r="AIG935" s="90"/>
      <c r="AIH935" s="90"/>
      <c r="AII935" s="90"/>
      <c r="AIJ935" s="90"/>
      <c r="AIK935" s="90"/>
      <c r="AIL935" s="90"/>
      <c r="AIM935" s="90"/>
      <c r="AIN935" s="90"/>
      <c r="AIO935" s="90"/>
      <c r="AIP935" s="90"/>
      <c r="AIQ935" s="90"/>
      <c r="AIR935" s="90"/>
      <c r="AIS935" s="90"/>
      <c r="AIT935" s="90"/>
      <c r="AIU935" s="90"/>
      <c r="AIV935" s="90"/>
      <c r="AIW935" s="90"/>
      <c r="AIX935" s="90"/>
      <c r="AIY935" s="90"/>
      <c r="AIZ935" s="90"/>
      <c r="AJA935" s="90"/>
      <c r="AJB935" s="90"/>
      <c r="AJC935" s="90"/>
      <c r="AJD935" s="90"/>
      <c r="AJE935" s="90"/>
      <c r="AJF935" s="90"/>
      <c r="AJG935" s="90"/>
      <c r="AJH935" s="90"/>
      <c r="AJI935" s="90"/>
      <c r="AJJ935" s="90"/>
      <c r="AJK935" s="90"/>
      <c r="AJL935" s="90"/>
      <c r="AJM935" s="90"/>
      <c r="AJN935" s="90"/>
      <c r="AJO935" s="90"/>
      <c r="AJP935" s="90"/>
      <c r="AJQ935" s="90"/>
      <c r="AJR935" s="90"/>
      <c r="AJS935" s="90"/>
      <c r="AJT935" s="90"/>
      <c r="AJU935" s="90"/>
      <c r="AJV935" s="90"/>
      <c r="AJW935" s="90"/>
      <c r="AJX935" s="90"/>
      <c r="AJY935" s="90"/>
      <c r="AJZ935" s="90"/>
      <c r="AKA935" s="90"/>
      <c r="AKB935" s="90"/>
      <c r="AKC935" s="90"/>
      <c r="AKD935" s="90"/>
      <c r="AKE935" s="90"/>
      <c r="AKF935" s="90"/>
      <c r="AKG935" s="90"/>
      <c r="AKH935" s="90"/>
      <c r="AKI935" s="90"/>
      <c r="AKJ935" s="90"/>
      <c r="AKK935" s="90"/>
      <c r="AKL935" s="90"/>
      <c r="AKM935" s="90"/>
      <c r="AKN935" s="90"/>
      <c r="AKO935" s="90"/>
      <c r="AKP935" s="90"/>
      <c r="AKQ935" s="90"/>
      <c r="AKR935" s="90"/>
      <c r="AKS935" s="90"/>
      <c r="AKT935" s="90"/>
      <c r="AKU935" s="90"/>
      <c r="AKV935" s="90"/>
      <c r="AKW935" s="90"/>
      <c r="AKX935" s="90"/>
      <c r="AKY935" s="90"/>
      <c r="AKZ935" s="90"/>
      <c r="ALA935" s="90"/>
      <c r="ALB935" s="90"/>
      <c r="ALC935" s="90"/>
      <c r="ALD935" s="90"/>
      <c r="ALE935" s="90"/>
      <c r="ALF935" s="90"/>
      <c r="ALG935" s="90"/>
      <c r="ALH935" s="90"/>
      <c r="ALI935" s="90"/>
      <c r="ALJ935" s="90"/>
      <c r="ALK935" s="90"/>
      <c r="ALL935" s="90"/>
      <c r="ALM935" s="90"/>
      <c r="ALN935" s="90"/>
      <c r="ALO935" s="90"/>
      <c r="ALP935" s="90"/>
      <c r="ALQ935" s="90"/>
      <c r="ALR935" s="90"/>
      <c r="ALS935" s="90"/>
      <c r="ALT935" s="90"/>
      <c r="ALU935" s="90"/>
      <c r="ALV935" s="90"/>
      <c r="ALW935" s="90"/>
      <c r="ALX935" s="90"/>
      <c r="ALY935" s="90"/>
      <c r="ALZ935" s="90"/>
      <c r="AMA935" s="90"/>
      <c r="AMB935" s="90"/>
      <c r="AMC935" s="90"/>
      <c r="AMD935" s="90"/>
      <c r="AME935" s="90"/>
      <c r="AMF935" s="90"/>
      <c r="AMG935" s="90"/>
      <c r="AMH935" s="90"/>
    </row>
    <row r="936" spans="1:1022" ht="74.099999999999994" customHeight="1">
      <c r="A936" s="536"/>
      <c r="B936" s="530"/>
      <c r="C936" s="367"/>
      <c r="D936" s="530"/>
      <c r="E936" s="530"/>
      <c r="F936" s="427"/>
      <c r="G936" s="530"/>
      <c r="H936" s="545"/>
      <c r="I936" s="538"/>
      <c r="J936" s="216" t="s">
        <v>735</v>
      </c>
      <c r="K936" s="213"/>
      <c r="L936" s="538"/>
      <c r="M936" s="538"/>
      <c r="N936" s="540"/>
      <c r="O936" s="369"/>
      <c r="P936" s="391"/>
      <c r="Q936" s="385"/>
      <c r="R936" s="393"/>
      <c r="S936" s="394"/>
      <c r="T936" s="385"/>
      <c r="U936" s="404"/>
      <c r="V936" s="216" t="s">
        <v>112</v>
      </c>
      <c r="W936" s="116"/>
      <c r="X936" s="117"/>
      <c r="Y936" s="117"/>
      <c r="Z936" s="116"/>
      <c r="AA936" s="143" t="str">
        <f t="shared" si="1200"/>
        <v/>
      </c>
      <c r="AB936" s="121"/>
      <c r="AC936" s="121"/>
      <c r="AD936" s="122" t="str">
        <f t="shared" si="1198"/>
        <v/>
      </c>
      <c r="AE936" s="121"/>
      <c r="AF936" s="121"/>
      <c r="AG936" s="121"/>
      <c r="AH936" s="123" t="str">
        <f>IFERROR(IF(AND(AA935="Probabilidad",AA936="Probabilidad"),(AI935-(+AI935*AD936)),IF(AND(AA936="Probabilidad",AA935="Impacto"),(AI935-(+AI935*AD936)),IF(AA936="Impacto",AI935,""))),"")</f>
        <v/>
      </c>
      <c r="AI936" s="122" t="str">
        <f t="shared" si="1199"/>
        <v/>
      </c>
      <c r="AJ936" s="387"/>
      <c r="AK936" s="542"/>
      <c r="AL936" s="214" t="str">
        <f t="shared" si="1262"/>
        <v/>
      </c>
      <c r="AM936" s="543"/>
      <c r="AN936" s="542"/>
      <c r="AO936" s="541"/>
      <c r="AP936" s="367"/>
      <c r="AQ936" s="217" t="s">
        <v>118</v>
      </c>
      <c r="AR936" s="119"/>
      <c r="AS936" s="135"/>
      <c r="AT936" s="218"/>
      <c r="AU936" s="219"/>
      <c r="AV936" s="459"/>
      <c r="AW936" s="216" t="s">
        <v>112</v>
      </c>
      <c r="AX936" s="220"/>
      <c r="AY936" s="221"/>
      <c r="AZ936" s="222"/>
      <c r="BA936" s="217" t="s">
        <v>118</v>
      </c>
      <c r="BB936" s="128"/>
      <c r="BC936" s="128"/>
      <c r="BD936" s="128"/>
      <c r="BE936" s="373"/>
      <c r="BF936" s="374"/>
      <c r="BG936" s="374"/>
      <c r="BH936" s="131"/>
    </row>
    <row r="937" spans="1:1022" ht="45" customHeight="1">
      <c r="A937" s="536"/>
      <c r="B937" s="530"/>
      <c r="C937" s="367"/>
      <c r="D937" s="530"/>
      <c r="E937" s="530"/>
      <c r="F937" s="427"/>
      <c r="G937" s="530"/>
      <c r="H937" s="545"/>
      <c r="I937" s="538"/>
      <c r="J937" s="216" t="s">
        <v>741</v>
      </c>
      <c r="K937" s="213"/>
      <c r="L937" s="538"/>
      <c r="M937" s="538"/>
      <c r="N937" s="540"/>
      <c r="O937" s="369"/>
      <c r="P937" s="391"/>
      <c r="Q937" s="385"/>
      <c r="R937" s="393"/>
      <c r="S937" s="394"/>
      <c r="T937" s="385"/>
      <c r="U937" s="404"/>
      <c r="V937" s="216" t="s">
        <v>124</v>
      </c>
      <c r="W937" s="116"/>
      <c r="X937" s="117"/>
      <c r="Y937" s="117"/>
      <c r="Z937" s="116"/>
      <c r="AA937" s="143" t="str">
        <f t="shared" si="1200"/>
        <v/>
      </c>
      <c r="AB937" s="121"/>
      <c r="AC937" s="121"/>
      <c r="AD937" s="122" t="str">
        <f t="shared" si="1198"/>
        <v/>
      </c>
      <c r="AE937" s="121"/>
      <c r="AF937" s="121"/>
      <c r="AG937" s="121"/>
      <c r="AH937" s="123" t="str">
        <f t="shared" ref="AH937:AH941" si="1272">IFERROR(IF(AND(AA936="Probabilidad",AA937="Probabilidad"),(AI936-(+AI936*AD937)),IF(AND(AA937="Probabilidad",AA936="Impacto"),(AI936-(+AI936*AD937)),IF(AA937="Impacto",AI936,""))),"")</f>
        <v/>
      </c>
      <c r="AI937" s="122" t="str">
        <f t="shared" si="1199"/>
        <v/>
      </c>
      <c r="AJ937" s="387"/>
      <c r="AK937" s="542"/>
      <c r="AL937" s="214" t="str">
        <f t="shared" si="1262"/>
        <v/>
      </c>
      <c r="AM937" s="543"/>
      <c r="AN937" s="542"/>
      <c r="AO937" s="541"/>
      <c r="AP937" s="367"/>
      <c r="AQ937" s="217" t="s">
        <v>128</v>
      </c>
      <c r="AR937" s="119"/>
      <c r="AS937" s="135"/>
      <c r="AT937" s="218"/>
      <c r="AU937" s="219"/>
      <c r="AV937" s="459"/>
      <c r="AW937" s="216" t="s">
        <v>124</v>
      </c>
      <c r="AX937" s="220"/>
      <c r="AY937" s="221"/>
      <c r="AZ937" s="222"/>
      <c r="BA937" s="217" t="s">
        <v>128</v>
      </c>
      <c r="BB937" s="128"/>
      <c r="BC937" s="128"/>
      <c r="BD937" s="128"/>
      <c r="BE937" s="373"/>
      <c r="BF937" s="374"/>
      <c r="BG937" s="374"/>
      <c r="BH937" s="131"/>
    </row>
    <row r="938" spans="1:1022" ht="30" customHeight="1">
      <c r="A938" s="536"/>
      <c r="B938" s="530"/>
      <c r="C938" s="367"/>
      <c r="D938" s="530"/>
      <c r="E938" s="530"/>
      <c r="F938" s="427"/>
      <c r="G938" s="530"/>
      <c r="H938" s="545"/>
      <c r="I938" s="538"/>
      <c r="J938" s="216" t="s">
        <v>749</v>
      </c>
      <c r="K938" s="213"/>
      <c r="L938" s="538"/>
      <c r="M938" s="538"/>
      <c r="N938" s="540"/>
      <c r="O938" s="369"/>
      <c r="P938" s="391"/>
      <c r="Q938" s="385"/>
      <c r="R938" s="393"/>
      <c r="S938" s="394"/>
      <c r="T938" s="385"/>
      <c r="U938" s="404"/>
      <c r="V938" s="216" t="s">
        <v>131</v>
      </c>
      <c r="W938" s="116"/>
      <c r="X938" s="117"/>
      <c r="Y938" s="117"/>
      <c r="Z938" s="116"/>
      <c r="AA938" s="143" t="str">
        <f t="shared" si="1200"/>
        <v/>
      </c>
      <c r="AB938" s="121"/>
      <c r="AC938" s="121"/>
      <c r="AD938" s="122" t="str">
        <f t="shared" si="1198"/>
        <v/>
      </c>
      <c r="AE938" s="121"/>
      <c r="AF938" s="121"/>
      <c r="AG938" s="121"/>
      <c r="AH938" s="123" t="str">
        <f t="shared" si="1272"/>
        <v/>
      </c>
      <c r="AI938" s="122" t="str">
        <f t="shared" si="1199"/>
        <v/>
      </c>
      <c r="AJ938" s="387"/>
      <c r="AK938" s="542"/>
      <c r="AL938" s="214" t="str">
        <f t="shared" si="1262"/>
        <v/>
      </c>
      <c r="AM938" s="543"/>
      <c r="AN938" s="542"/>
      <c r="AO938" s="541"/>
      <c r="AP938" s="367"/>
      <c r="AQ938" s="217" t="s">
        <v>136</v>
      </c>
      <c r="AR938" s="119"/>
      <c r="AS938" s="135"/>
      <c r="AT938" s="218"/>
      <c r="AU938" s="219"/>
      <c r="AV938" s="459"/>
      <c r="AW938" s="216" t="s">
        <v>131</v>
      </c>
      <c r="AX938" s="220"/>
      <c r="AY938" s="221"/>
      <c r="AZ938" s="222"/>
      <c r="BA938" s="217" t="s">
        <v>136</v>
      </c>
      <c r="BB938" s="128"/>
      <c r="BC938" s="128"/>
      <c r="BD938" s="128"/>
      <c r="BE938" s="373"/>
      <c r="BF938" s="374"/>
      <c r="BG938" s="374"/>
      <c r="BH938" s="131"/>
    </row>
    <row r="939" spans="1:1022" ht="18.95" customHeight="1">
      <c r="A939" s="536"/>
      <c r="B939" s="530"/>
      <c r="C939" s="367"/>
      <c r="D939" s="530"/>
      <c r="E939" s="530"/>
      <c r="F939" s="427"/>
      <c r="G939" s="530"/>
      <c r="H939" s="545"/>
      <c r="I939" s="538"/>
      <c r="J939" s="216" t="s">
        <v>756</v>
      </c>
      <c r="K939" s="213"/>
      <c r="L939" s="538"/>
      <c r="M939" s="538"/>
      <c r="N939" s="540"/>
      <c r="O939" s="369"/>
      <c r="P939" s="391"/>
      <c r="Q939" s="385"/>
      <c r="R939" s="393"/>
      <c r="S939" s="394"/>
      <c r="T939" s="385"/>
      <c r="U939" s="404"/>
      <c r="V939" s="216" t="s">
        <v>139</v>
      </c>
      <c r="W939" s="116"/>
      <c r="X939" s="117"/>
      <c r="Y939" s="117"/>
      <c r="Z939" s="116"/>
      <c r="AA939" s="143" t="str">
        <f t="shared" si="1200"/>
        <v/>
      </c>
      <c r="AB939" s="121"/>
      <c r="AC939" s="121"/>
      <c r="AD939" s="122" t="str">
        <f t="shared" si="1198"/>
        <v/>
      </c>
      <c r="AE939" s="121"/>
      <c r="AF939" s="121"/>
      <c r="AG939" s="121"/>
      <c r="AH939" s="123" t="str">
        <f t="shared" si="1272"/>
        <v/>
      </c>
      <c r="AI939" s="122" t="str">
        <f t="shared" si="1199"/>
        <v/>
      </c>
      <c r="AJ939" s="387"/>
      <c r="AK939" s="542"/>
      <c r="AL939" s="214" t="str">
        <f t="shared" si="1262"/>
        <v/>
      </c>
      <c r="AM939" s="543"/>
      <c r="AN939" s="542"/>
      <c r="AO939" s="541"/>
      <c r="AP939" s="367"/>
      <c r="AQ939" s="217" t="s">
        <v>145</v>
      </c>
      <c r="AR939" s="119"/>
      <c r="AS939" s="135"/>
      <c r="AT939" s="218"/>
      <c r="AU939" s="219"/>
      <c r="AV939" s="459"/>
      <c r="AW939" s="216" t="s">
        <v>139</v>
      </c>
      <c r="AX939" s="220"/>
      <c r="AY939" s="221"/>
      <c r="AZ939" s="222"/>
      <c r="BA939" s="217" t="s">
        <v>145</v>
      </c>
      <c r="BB939" s="128"/>
      <c r="BC939" s="128"/>
      <c r="BD939" s="128"/>
      <c r="BE939" s="373"/>
      <c r="BF939" s="374"/>
      <c r="BG939" s="374"/>
      <c r="BH939" s="131"/>
    </row>
    <row r="940" spans="1:1022" ht="18.95" customHeight="1">
      <c r="A940" s="536"/>
      <c r="B940" s="530"/>
      <c r="C940" s="367"/>
      <c r="D940" s="530"/>
      <c r="E940" s="530"/>
      <c r="F940" s="427"/>
      <c r="G940" s="530"/>
      <c r="H940" s="545"/>
      <c r="I940" s="538"/>
      <c r="J940" s="216" t="s">
        <v>757</v>
      </c>
      <c r="K940" s="213"/>
      <c r="L940" s="538"/>
      <c r="M940" s="538"/>
      <c r="N940" s="540"/>
      <c r="O940" s="369"/>
      <c r="P940" s="391"/>
      <c r="Q940" s="385"/>
      <c r="R940" s="393"/>
      <c r="S940" s="394"/>
      <c r="T940" s="385"/>
      <c r="U940" s="404"/>
      <c r="V940" s="216" t="s">
        <v>150</v>
      </c>
      <c r="W940" s="116"/>
      <c r="X940" s="117"/>
      <c r="Y940" s="117"/>
      <c r="Z940" s="116"/>
      <c r="AA940" s="143" t="str">
        <f t="shared" si="1200"/>
        <v/>
      </c>
      <c r="AB940" s="121"/>
      <c r="AC940" s="121"/>
      <c r="AD940" s="122" t="str">
        <f t="shared" si="1198"/>
        <v/>
      </c>
      <c r="AE940" s="121"/>
      <c r="AF940" s="121"/>
      <c r="AG940" s="121"/>
      <c r="AH940" s="123" t="str">
        <f t="shared" si="1272"/>
        <v/>
      </c>
      <c r="AI940" s="122" t="str">
        <f t="shared" si="1199"/>
        <v/>
      </c>
      <c r="AJ940" s="387"/>
      <c r="AK940" s="542"/>
      <c r="AL940" s="214" t="str">
        <f t="shared" si="1262"/>
        <v/>
      </c>
      <c r="AM940" s="543"/>
      <c r="AN940" s="542"/>
      <c r="AO940" s="541"/>
      <c r="AP940" s="367"/>
      <c r="AQ940" s="217" t="s">
        <v>155</v>
      </c>
      <c r="AR940" s="119"/>
      <c r="AS940" s="135"/>
      <c r="AT940" s="218"/>
      <c r="AU940" s="219"/>
      <c r="AV940" s="459"/>
      <c r="AW940" s="216" t="s">
        <v>150</v>
      </c>
      <c r="AX940" s="220"/>
      <c r="AY940" s="221"/>
      <c r="AZ940" s="222"/>
      <c r="BA940" s="217" t="s">
        <v>155</v>
      </c>
      <c r="BB940" s="128"/>
      <c r="BC940" s="128"/>
      <c r="BD940" s="128"/>
      <c r="BE940" s="373"/>
      <c r="BF940" s="374"/>
      <c r="BG940" s="374"/>
      <c r="BH940" s="131"/>
    </row>
    <row r="941" spans="1:1022" ht="23.1" customHeight="1">
      <c r="A941" s="536"/>
      <c r="B941" s="530"/>
      <c r="C941" s="367"/>
      <c r="D941" s="530"/>
      <c r="E941" s="530"/>
      <c r="F941" s="427"/>
      <c r="G941" s="530"/>
      <c r="H941" s="545"/>
      <c r="I941" s="538"/>
      <c r="J941" s="216" t="s">
        <v>758</v>
      </c>
      <c r="K941" s="213"/>
      <c r="L941" s="538"/>
      <c r="M941" s="538"/>
      <c r="N941" s="540"/>
      <c r="O941" s="369"/>
      <c r="P941" s="392"/>
      <c r="Q941" s="385"/>
      <c r="R941" s="393"/>
      <c r="S941" s="394"/>
      <c r="T941" s="385"/>
      <c r="U941" s="405"/>
      <c r="V941" s="216" t="s">
        <v>161</v>
      </c>
      <c r="W941" s="116"/>
      <c r="X941" s="117"/>
      <c r="Y941" s="117"/>
      <c r="Z941" s="116"/>
      <c r="AA941" s="143" t="str">
        <f t="shared" si="1200"/>
        <v/>
      </c>
      <c r="AB941" s="121"/>
      <c r="AC941" s="121"/>
      <c r="AD941" s="122" t="str">
        <f t="shared" si="1198"/>
        <v/>
      </c>
      <c r="AE941" s="121"/>
      <c r="AF941" s="121"/>
      <c r="AG941" s="121"/>
      <c r="AH941" s="123" t="str">
        <f t="shared" si="1272"/>
        <v/>
      </c>
      <c r="AI941" s="122" t="str">
        <f t="shared" si="1199"/>
        <v/>
      </c>
      <c r="AJ941" s="387"/>
      <c r="AK941" s="542"/>
      <c r="AL941" s="214" t="str">
        <f t="shared" si="1262"/>
        <v/>
      </c>
      <c r="AM941" s="543"/>
      <c r="AN941" s="542"/>
      <c r="AO941" s="541"/>
      <c r="AP941" s="367"/>
      <c r="AQ941" s="217" t="s">
        <v>162</v>
      </c>
      <c r="AR941" s="119"/>
      <c r="AS941" s="135"/>
      <c r="AT941" s="218"/>
      <c r="AU941" s="219"/>
      <c r="AV941" s="460"/>
      <c r="AW941" s="216" t="s">
        <v>161</v>
      </c>
      <c r="AX941" s="220"/>
      <c r="AY941" s="221"/>
      <c r="AZ941" s="222"/>
      <c r="BA941" s="217" t="s">
        <v>162</v>
      </c>
      <c r="BB941" s="128"/>
      <c r="BC941" s="128"/>
      <c r="BD941" s="128"/>
      <c r="BE941" s="373"/>
      <c r="BF941" s="374"/>
      <c r="BG941" s="374"/>
      <c r="BH941" s="131"/>
    </row>
    <row r="942" spans="1:1022" s="144" customFormat="1" ht="69.95" customHeight="1">
      <c r="A942" s="536"/>
      <c r="B942" s="530"/>
      <c r="C942" s="367"/>
      <c r="D942" s="530"/>
      <c r="E942" s="530"/>
      <c r="F942" s="427"/>
      <c r="G942" s="530"/>
      <c r="H942" s="545" t="str">
        <f>IF(B942="Seguridad_Información","Posibilidad de "&amp;C942&amp;"con "&amp;M942&amp;" "&amp;"por"&amp;" "&amp;I942&amp;" "&amp;"debido a"&amp;" "&amp;L942,"Posibilidad de"&amp;" "&amp;M942&amp;" "&amp;"por"&amp;" "&amp;I942&amp;" debido a"&amp;" "&amp;L942)</f>
        <v xml:space="preserve">Posibilidad de  por  debido a </v>
      </c>
      <c r="I942" s="538"/>
      <c r="J942" s="216" t="s">
        <v>717</v>
      </c>
      <c r="K942" s="213"/>
      <c r="L942" s="538"/>
      <c r="M942" s="538"/>
      <c r="N942" s="540"/>
      <c r="O942" s="369"/>
      <c r="P942" s="390" t="str">
        <f>IF(OR($O942=[3]Tabla_Probabilidad!$D$30,$O942=[3]Tabla_Probabilidad!$D$32,$O942=[3]Tabla_Probabilidad!$J$32),"Muy Baja",IF(OR($O942=[3]Tabla_Probabilidad!$E$30,$O942=[3]Tabla_Probabilidad!$E$32,$O942=[3]Tabla_Probabilidad!$K$32),"Baja",IF(OR($O942=[3]Tabla_Probabilidad!$F$30,$O942=[3]Tabla_Probabilidad!$F$32,$O942=[3]Tabla_Probabilidad!$L$32),"Media",IF(OR($O942=[3]Tabla_Probabilidad!$G$30,$O942=[3]Tabla_Probabilidad!$G$32,$O942=[3]Tabla_Probabilidad!$M$32),"Alta",IF(OR($O942=[3]Tabla_Probabilidad!$H$30,$O942=[3]Tabla_Probabilidad!$H$32,$O942=[3]Tabla_Probabilidad!$N$32),"Muy Alta","")))))</f>
        <v/>
      </c>
      <c r="Q942" s="385" t="str">
        <f t="shared" ref="Q942" si="1273">IF(P942="","",IF(P942="Muy Baja",0.2,IF(P942="Baja",0.4,IF(P942="Media",0.6,IF(P942="Alta",0.8,IF(P942="Muy Alta",1,))))))</f>
        <v/>
      </c>
      <c r="R942" s="393"/>
      <c r="S942" s="394" t="str">
        <f>IF(OR($R942=[3]Tabla_Impacto!$D$24,$R942=[3]Tabla_Impacto!$D$27,$R942=[3]Tabla_Impacto!$J$24,$R942=[3]Tabla_Impacto!$P$26,$R942=[3]Tabla_Impacto!$V$26,$R942=[3]Tabla_Impacto!$AB$26),"Leve",IF(OR($R942=[3]Tabla_Impacto!$E$24,$R942=[3]Tabla_Impacto!$E$27,$R942=[3]Tabla_Impacto!$K$24,$R942=[3]Tabla_Impacto!$Q$26,$R942=[3]Tabla_Impacto!$W$26,$R942=[3]Tabla_Impacto!$AC$26),"Menor",IF(OR($R942=[3]Tabla_Impacto!$F$24,$R942=[3]Tabla_Impacto!$F$27,$R942=[3]Tabla_Impacto!$L$24,$R942=[3]Tabla_Impacto!$R$26,$R942=[3]Tabla_Impacto!$X$26,$R942=[3]Tabla_Impacto!$AD$26),"Moderado",IF(OR($R942=[3]Tabla_Impacto!$G$24,$R942=[3]Tabla_Impacto!$G$27,$R942=[3]Tabla_Impacto!$M$24,$R942=[3]Tabla_Impacto!$S$26,$R942=[3]Tabla_Impacto!$Y$26,$R942=[3]Tabla_Impacto!$AE$26),"Mayor",IF(OR($R942=[3]Tabla_Impacto!$H$24,$R942=[3]Tabla_Impacto!$H$27,$R942=[3]Tabla_Impacto!$N$24,$R942=[3]Tabla_Impacto!$T$26,$R942=[3]Tabla_Impacto!$Z$26,$R942=[3]Tabla_Impacto!$AF$26),"Catastrófico","")))))</f>
        <v/>
      </c>
      <c r="T942" s="385" t="str">
        <f t="shared" ref="T942" si="1274">IF(S942="","",IF(S942="Leve",0.2,IF(S942="Menor",0.4,IF(S942="Moderado",0.6,IF(S942="Mayor",0.8,IF(S942="Catastrófico",1,))))))</f>
        <v/>
      </c>
      <c r="U942" s="386" t="str">
        <f t="shared" ref="U942" si="1275">IF(OR(AND(P942="Muy Baja",S942="Leve"),AND(P942="Muy Baja",S942="Menor"),AND(P942="Baja",S942="Leve")),"Bajo",IF(OR(AND(P942="Muy baja",S942="Moderado"),AND(P942="Baja",S942="Menor"),AND(P942="Baja",S942="Moderado"),AND(P942="Media",S942="Leve"),AND(P942="Media",S942="Menor"),AND(P942="Media",S942="Moderado"),AND(P942="Alta",S942="Leve"),AND(P942="Alta",S942="Menor")),"Moderado",IF(OR(AND(P942="Muy Baja",S942="Mayor"),AND(P942="Baja",S942="Mayor"),AND(P942="Media",S942="Mayor"),AND(P942="Alta",S942="Moderado"),AND(P942="Alta",S942="Mayor"),AND(P942="Muy Alta",S942="Leve"),AND(P942="Muy Alta",S942="Menor"),AND(P942="Muy Alta",S942="Moderado"),AND(P942="Muy Alta",S942="Mayor")),"Alto",IF(OR(AND(P942="Muy Baja",S942="Catastrófico"),AND(P942="Baja",S942="Catastrófico"),AND(P942="Media",S942="Catastrófico"),AND(P942="Alta",S942="Catastrófico"),AND(P942="Muy Alta",S942="Catastrófico")),"Extremo",""))))</f>
        <v/>
      </c>
      <c r="V942" s="216" t="s">
        <v>91</v>
      </c>
      <c r="W942" s="116"/>
      <c r="X942" s="117"/>
      <c r="Y942" s="117"/>
      <c r="Z942" s="116"/>
      <c r="AA942" s="143" t="str">
        <f t="shared" si="1200"/>
        <v/>
      </c>
      <c r="AB942" s="121"/>
      <c r="AC942" s="121"/>
      <c r="AD942" s="122" t="str">
        <f t="shared" si="1198"/>
        <v/>
      </c>
      <c r="AE942" s="121"/>
      <c r="AF942" s="121"/>
      <c r="AG942" s="121"/>
      <c r="AH942" s="123" t="str">
        <f>IFERROR(IF(AA942="Probabilidad",(Q942-(+Q942*AD942)),IF(AA942="Impacto",Q942,"")),"")</f>
        <v/>
      </c>
      <c r="AI942" s="122" t="str">
        <f t="shared" si="1199"/>
        <v/>
      </c>
      <c r="AJ942" s="387" t="str">
        <f t="shared" ref="AJ942" si="1276">IFERROR(IF(AK942="","",IF(AK942&lt;=0.2,"Muy Baja",IF(AK942&lt;=0.4,"Baja",IF(AK942&lt;=0.6,"Media",IF(AK942&lt;=0.8,"Alta","Muy Alta"))))),"")</f>
        <v/>
      </c>
      <c r="AK942" s="542" t="str">
        <f t="shared" ref="AK942" si="1277">IFERROR(LOOKUP(MAX(AI942:AI948)+1,(AI942:AI948)),"")</f>
        <v/>
      </c>
      <c r="AL942" s="214" t="str">
        <f>IFERROR(IF(AA942="Impacto",(T942-(+T942*AD942)),IF(AA942="Probabilidad",T942,"")),"")</f>
        <v/>
      </c>
      <c r="AM942" s="543" t="str">
        <f t="shared" ref="AM942" si="1278">IFERROR(IF(AN942="","",IF(AN942&lt;=0.2,"Leve",IF(AN942&lt;=0.4,"Menor",IF(AN942&lt;=0.6,"Moderado",IF(AN942&lt;=0.8,"Mayor","Catastrófico"))))),"")</f>
        <v/>
      </c>
      <c r="AN942" s="542" t="str">
        <f t="shared" ref="AN942" si="1279">IFERROR(LOOKUP(MAX(AL942:AL948)+1,(AL942:AL948)),"")</f>
        <v/>
      </c>
      <c r="AO942" s="541" t="str">
        <f t="shared" ref="AO942" si="1280">IFERROR(IF(OR(AND(AJ942="Muy Baja",AM942="Leve"),AND(AJ942="Muy Baja",AM942="Menor"),AND(AJ942="Baja",AM942="Leve")),"Bajo",IF(OR(AND(AJ942="Muy baja",AM942="Moderado"),AND(AJ942="Baja",AM942="Menor"),AND(AJ942="Baja",AM942="Moderado"),AND(AJ942="Media",AM942="Leve"),AND(AJ942="Media",AM942="Menor"),AND(AJ942="Media",AM942="Moderado"),AND(AJ942="Alta",AM942="Leve"),AND(AJ942="Alta",AM942="Menor")),"Moderado",IF(OR(AND(AJ942="Muy Baja",AM942="Mayor"),AND(AJ942="Baja",AM942="Mayor"),AND(AJ942="Media",AM942="Mayor"),AND(AJ942="Alta",AM942="Moderado"),AND(AJ942="Alta",AM942="Mayor"),AND(AJ942="Muy Alta",AM942="Leve"),AND(AJ942="Muy Alta",AM942="Menor"),AND(AJ942="Muy Alta",AM942="Moderado"),AND(AJ942="Muy Alta",AM942="Mayor")),"Alto",IF(OR(AND(AJ942="Muy Baja",AM942="Catastrófico"),AND(AJ942="Baja",AM942="Catastrófico"),AND(AJ942="Media",AM942="Catastrófico"),AND(AJ942="Alta",AM942="Catastrófico"),AND(AJ942="Muy Alta",AM942="Catastrófico")),"Extremo","")))),"")</f>
        <v/>
      </c>
      <c r="AP942" s="367"/>
      <c r="AQ942" s="217" t="s">
        <v>105</v>
      </c>
      <c r="AR942" s="119"/>
      <c r="AS942" s="135"/>
      <c r="AT942" s="218"/>
      <c r="AU942" s="219"/>
      <c r="AV942" s="458"/>
      <c r="AW942" s="216" t="s">
        <v>91</v>
      </c>
      <c r="AX942" s="220"/>
      <c r="AY942" s="221"/>
      <c r="AZ942" s="222"/>
      <c r="BA942" s="217" t="s">
        <v>105</v>
      </c>
      <c r="BB942" s="128"/>
      <c r="BC942" s="128"/>
      <c r="BD942" s="128"/>
      <c r="BE942" s="373"/>
      <c r="BF942" s="374"/>
      <c r="BG942" s="374"/>
      <c r="BH942" s="131"/>
      <c r="BI942" s="90"/>
      <c r="BJ942" s="90"/>
      <c r="BK942" s="90"/>
      <c r="BL942" s="90"/>
      <c r="BM942" s="90"/>
      <c r="BN942" s="90"/>
      <c r="BO942" s="90"/>
      <c r="BP942" s="90"/>
      <c r="BQ942" s="90"/>
      <c r="BR942" s="90"/>
      <c r="BS942" s="90"/>
      <c r="BT942" s="90"/>
      <c r="BU942" s="90"/>
      <c r="BV942" s="90"/>
      <c r="BW942" s="90"/>
      <c r="BX942" s="90"/>
      <c r="BY942" s="90"/>
      <c r="BZ942" s="90"/>
      <c r="CA942" s="90"/>
      <c r="CB942" s="90"/>
      <c r="CC942" s="90"/>
      <c r="CD942" s="90"/>
      <c r="CE942" s="90"/>
      <c r="CF942" s="90"/>
      <c r="CG942" s="90"/>
      <c r="CH942" s="90"/>
      <c r="CI942" s="90"/>
      <c r="CJ942" s="90"/>
      <c r="CK942" s="90"/>
      <c r="CL942" s="90"/>
      <c r="CM942" s="90"/>
      <c r="CN942" s="90"/>
      <c r="CO942" s="90"/>
      <c r="CP942" s="90"/>
      <c r="CQ942" s="90"/>
      <c r="CR942" s="90"/>
      <c r="CS942" s="90"/>
      <c r="CT942" s="90"/>
      <c r="CU942" s="90"/>
      <c r="CV942" s="90"/>
      <c r="CW942" s="90"/>
      <c r="CX942" s="90"/>
      <c r="CY942" s="90"/>
      <c r="CZ942" s="90"/>
      <c r="DA942" s="90"/>
      <c r="DB942" s="90"/>
      <c r="DC942" s="90"/>
      <c r="DD942" s="90"/>
      <c r="DE942" s="90"/>
      <c r="DF942" s="90"/>
      <c r="DG942" s="90"/>
      <c r="DH942" s="90"/>
      <c r="DI942" s="90"/>
      <c r="DJ942" s="90"/>
      <c r="DK942" s="90"/>
      <c r="DL942" s="90"/>
      <c r="DM942" s="90"/>
      <c r="DN942" s="90"/>
      <c r="DO942" s="90"/>
      <c r="DP942" s="90"/>
      <c r="DQ942" s="90"/>
      <c r="DR942" s="90"/>
      <c r="DS942" s="90"/>
      <c r="DT942" s="90"/>
      <c r="DU942" s="90"/>
      <c r="DV942" s="90"/>
      <c r="DW942" s="90"/>
      <c r="DX942" s="90"/>
      <c r="DY942" s="90"/>
      <c r="DZ942" s="90"/>
      <c r="EA942" s="90"/>
      <c r="EB942" s="90"/>
      <c r="EC942" s="90"/>
      <c r="ED942" s="90"/>
      <c r="EE942" s="90"/>
      <c r="EF942" s="90"/>
      <c r="EG942" s="90"/>
      <c r="EH942" s="90"/>
      <c r="EI942" s="90"/>
      <c r="EJ942" s="90"/>
      <c r="EK942" s="90"/>
      <c r="EL942" s="90"/>
      <c r="EM942" s="90"/>
      <c r="EN942" s="90"/>
      <c r="EO942" s="90"/>
      <c r="EP942" s="90"/>
      <c r="EQ942" s="90"/>
      <c r="ER942" s="90"/>
      <c r="ES942" s="90"/>
      <c r="ET942" s="90"/>
      <c r="EU942" s="90"/>
      <c r="EV942" s="90"/>
      <c r="EW942" s="90"/>
      <c r="EX942" s="90"/>
      <c r="EY942" s="90"/>
      <c r="EZ942" s="90"/>
      <c r="FA942" s="90"/>
      <c r="FB942" s="90"/>
      <c r="FC942" s="90"/>
      <c r="FD942" s="90"/>
      <c r="FE942" s="90"/>
      <c r="FF942" s="90"/>
      <c r="FG942" s="90"/>
      <c r="FH942" s="90"/>
      <c r="FI942" s="90"/>
      <c r="FJ942" s="90"/>
      <c r="FK942" s="90"/>
      <c r="FL942" s="90"/>
      <c r="FM942" s="90"/>
      <c r="FN942" s="90"/>
      <c r="FO942" s="90"/>
      <c r="FP942" s="90"/>
      <c r="FQ942" s="90"/>
      <c r="FR942" s="90"/>
      <c r="FS942" s="90"/>
      <c r="FT942" s="90"/>
      <c r="FU942" s="90"/>
      <c r="FV942" s="90"/>
      <c r="FW942" s="90"/>
      <c r="FX942" s="90"/>
      <c r="FY942" s="90"/>
      <c r="FZ942" s="90"/>
      <c r="GA942" s="90"/>
      <c r="GB942" s="90"/>
      <c r="GC942" s="90"/>
      <c r="GD942" s="90"/>
      <c r="GE942" s="90"/>
      <c r="GF942" s="90"/>
      <c r="GG942" s="90"/>
      <c r="GH942" s="90"/>
      <c r="GI942" s="90"/>
      <c r="GJ942" s="90"/>
      <c r="GK942" s="90"/>
      <c r="GL942" s="90"/>
      <c r="GM942" s="90"/>
      <c r="GN942" s="90"/>
      <c r="GO942" s="90"/>
      <c r="GP942" s="90"/>
      <c r="GQ942" s="90"/>
      <c r="GR942" s="90"/>
      <c r="GS942" s="90"/>
      <c r="GT942" s="90"/>
      <c r="GU942" s="90"/>
      <c r="GV942" s="90"/>
      <c r="GW942" s="90"/>
      <c r="GX942" s="90"/>
      <c r="GY942" s="90"/>
      <c r="GZ942" s="90"/>
      <c r="HA942" s="90"/>
      <c r="HB942" s="90"/>
      <c r="HC942" s="90"/>
      <c r="HD942" s="90"/>
      <c r="HE942" s="90"/>
      <c r="HF942" s="90"/>
      <c r="HG942" s="90"/>
      <c r="HH942" s="90"/>
      <c r="HI942" s="90"/>
      <c r="HJ942" s="90"/>
      <c r="HK942" s="90"/>
      <c r="HL942" s="90"/>
      <c r="HM942" s="90"/>
      <c r="HN942" s="90"/>
      <c r="HO942" s="90"/>
      <c r="HP942" s="90"/>
      <c r="HQ942" s="90"/>
      <c r="HR942" s="90"/>
      <c r="HS942" s="90"/>
      <c r="HT942" s="90"/>
      <c r="HU942" s="90"/>
      <c r="HV942" s="90"/>
      <c r="HW942" s="90"/>
      <c r="HX942" s="90"/>
      <c r="HY942" s="90"/>
      <c r="HZ942" s="90"/>
      <c r="IA942" s="90"/>
      <c r="IB942" s="90"/>
      <c r="IC942" s="90"/>
      <c r="ID942" s="90"/>
      <c r="IE942" s="90"/>
      <c r="IF942" s="90"/>
      <c r="IG942" s="90"/>
      <c r="IH942" s="90"/>
      <c r="II942" s="90"/>
      <c r="IJ942" s="90"/>
      <c r="IK942" s="90"/>
      <c r="IL942" s="90"/>
      <c r="IM942" s="90"/>
      <c r="IN942" s="90"/>
      <c r="IO942" s="90"/>
      <c r="IP942" s="90"/>
      <c r="IQ942" s="90"/>
      <c r="IR942" s="90"/>
      <c r="IS942" s="90"/>
      <c r="IT942" s="90"/>
      <c r="IU942" s="90"/>
      <c r="IV942" s="90"/>
      <c r="IW942" s="90"/>
      <c r="IX942" s="90"/>
      <c r="IY942" s="90"/>
      <c r="IZ942" s="90"/>
      <c r="JA942" s="90"/>
      <c r="JB942" s="90"/>
      <c r="JC942" s="90"/>
      <c r="JD942" s="90"/>
      <c r="JE942" s="90"/>
      <c r="JF942" s="90"/>
      <c r="JG942" s="90"/>
      <c r="JH942" s="90"/>
      <c r="JI942" s="90"/>
      <c r="JJ942" s="90"/>
      <c r="JK942" s="90"/>
      <c r="JL942" s="90"/>
      <c r="JM942" s="90"/>
      <c r="JN942" s="90"/>
      <c r="JO942" s="90"/>
      <c r="JP942" s="90"/>
      <c r="JQ942" s="90"/>
      <c r="JR942" s="90"/>
      <c r="JS942" s="90"/>
      <c r="JT942" s="90"/>
      <c r="JU942" s="90"/>
      <c r="JV942" s="90"/>
      <c r="JW942" s="90"/>
      <c r="JX942" s="90"/>
      <c r="JY942" s="90"/>
      <c r="JZ942" s="90"/>
      <c r="KA942" s="90"/>
      <c r="KB942" s="90"/>
      <c r="KC942" s="90"/>
      <c r="KD942" s="90"/>
      <c r="KE942" s="90"/>
      <c r="KF942" s="90"/>
      <c r="KG942" s="90"/>
      <c r="KH942" s="90"/>
      <c r="KI942" s="90"/>
      <c r="KJ942" s="90"/>
      <c r="KK942" s="90"/>
      <c r="KL942" s="90"/>
      <c r="KM942" s="90"/>
      <c r="KN942" s="90"/>
      <c r="KO942" s="90"/>
      <c r="KP942" s="90"/>
      <c r="KQ942" s="90"/>
      <c r="KR942" s="90"/>
      <c r="KS942" s="90"/>
      <c r="KT942" s="90"/>
      <c r="KU942" s="90"/>
      <c r="KV942" s="90"/>
      <c r="KW942" s="90"/>
      <c r="KX942" s="90"/>
      <c r="KY942" s="90"/>
      <c r="KZ942" s="90"/>
      <c r="LA942" s="90"/>
      <c r="LB942" s="90"/>
      <c r="LC942" s="90"/>
      <c r="LD942" s="90"/>
      <c r="LE942" s="90"/>
      <c r="LF942" s="90"/>
      <c r="LG942" s="90"/>
      <c r="LH942" s="90"/>
      <c r="LI942" s="90"/>
      <c r="LJ942" s="90"/>
      <c r="LK942" s="90"/>
      <c r="LL942" s="90"/>
      <c r="LM942" s="90"/>
      <c r="LN942" s="90"/>
      <c r="LO942" s="90"/>
      <c r="LP942" s="90"/>
      <c r="LQ942" s="90"/>
      <c r="LR942" s="90"/>
      <c r="LS942" s="90"/>
      <c r="LT942" s="90"/>
      <c r="LU942" s="90"/>
      <c r="LV942" s="90"/>
      <c r="LW942" s="90"/>
      <c r="LX942" s="90"/>
      <c r="LY942" s="90"/>
      <c r="LZ942" s="90"/>
      <c r="MA942" s="90"/>
      <c r="MB942" s="90"/>
      <c r="MC942" s="90"/>
      <c r="MD942" s="90"/>
      <c r="ME942" s="90"/>
      <c r="MF942" s="90"/>
      <c r="MG942" s="90"/>
      <c r="MH942" s="90"/>
      <c r="MI942" s="90"/>
      <c r="MJ942" s="90"/>
      <c r="MK942" s="90"/>
      <c r="ML942" s="90"/>
      <c r="MM942" s="90"/>
      <c r="MN942" s="90"/>
      <c r="MO942" s="90"/>
      <c r="MP942" s="90"/>
      <c r="MQ942" s="90"/>
      <c r="MR942" s="90"/>
      <c r="MS942" s="90"/>
      <c r="MT942" s="90"/>
      <c r="MU942" s="90"/>
      <c r="MV942" s="90"/>
      <c r="MW942" s="90"/>
      <c r="MX942" s="90"/>
      <c r="MY942" s="90"/>
      <c r="MZ942" s="90"/>
      <c r="NA942" s="90"/>
      <c r="NB942" s="90"/>
      <c r="NC942" s="90"/>
      <c r="ND942" s="90"/>
      <c r="NE942" s="90"/>
      <c r="NF942" s="90"/>
      <c r="NG942" s="90"/>
      <c r="NH942" s="90"/>
      <c r="NI942" s="90"/>
      <c r="NJ942" s="90"/>
      <c r="NK942" s="90"/>
      <c r="NL942" s="90"/>
      <c r="NM942" s="90"/>
      <c r="NN942" s="90"/>
      <c r="NO942" s="90"/>
      <c r="NP942" s="90"/>
      <c r="NQ942" s="90"/>
      <c r="NR942" s="90"/>
      <c r="NS942" s="90"/>
      <c r="NT942" s="90"/>
      <c r="NU942" s="90"/>
      <c r="NV942" s="90"/>
      <c r="NW942" s="90"/>
      <c r="NX942" s="90"/>
      <c r="NY942" s="90"/>
      <c r="NZ942" s="90"/>
      <c r="OA942" s="90"/>
      <c r="OB942" s="90"/>
      <c r="OC942" s="90"/>
      <c r="OD942" s="90"/>
      <c r="OE942" s="90"/>
      <c r="OF942" s="90"/>
      <c r="OG942" s="90"/>
      <c r="OH942" s="90"/>
      <c r="OI942" s="90"/>
      <c r="OJ942" s="90"/>
      <c r="OK942" s="90"/>
      <c r="OL942" s="90"/>
      <c r="OM942" s="90"/>
      <c r="ON942" s="90"/>
      <c r="OO942" s="90"/>
      <c r="OP942" s="90"/>
      <c r="OQ942" s="90"/>
      <c r="OR942" s="90"/>
      <c r="OS942" s="90"/>
      <c r="OT942" s="90"/>
      <c r="OU942" s="90"/>
      <c r="OV942" s="90"/>
      <c r="OW942" s="90"/>
      <c r="OX942" s="90"/>
      <c r="OY942" s="90"/>
      <c r="OZ942" s="90"/>
      <c r="PA942" s="90"/>
      <c r="PB942" s="90"/>
      <c r="PC942" s="90"/>
      <c r="PD942" s="90"/>
      <c r="PE942" s="90"/>
      <c r="PF942" s="90"/>
      <c r="PG942" s="90"/>
      <c r="PH942" s="90"/>
      <c r="PI942" s="90"/>
      <c r="PJ942" s="90"/>
      <c r="PK942" s="90"/>
      <c r="PL942" s="90"/>
      <c r="PM942" s="90"/>
      <c r="PN942" s="90"/>
      <c r="PO942" s="90"/>
      <c r="PP942" s="90"/>
      <c r="PQ942" s="90"/>
      <c r="PR942" s="90"/>
      <c r="PS942" s="90"/>
      <c r="PT942" s="90"/>
      <c r="PU942" s="90"/>
      <c r="PV942" s="90"/>
      <c r="PW942" s="90"/>
      <c r="PX942" s="90"/>
      <c r="PY942" s="90"/>
      <c r="PZ942" s="90"/>
      <c r="QA942" s="90"/>
      <c r="QB942" s="90"/>
      <c r="QC942" s="90"/>
      <c r="QD942" s="90"/>
      <c r="QE942" s="90"/>
      <c r="QF942" s="90"/>
      <c r="QG942" s="90"/>
      <c r="QH942" s="90"/>
      <c r="QI942" s="90"/>
      <c r="QJ942" s="90"/>
      <c r="QK942" s="90"/>
      <c r="QL942" s="90"/>
      <c r="QM942" s="90"/>
      <c r="QN942" s="90"/>
      <c r="QO942" s="90"/>
      <c r="QP942" s="90"/>
      <c r="QQ942" s="90"/>
      <c r="QR942" s="90"/>
      <c r="QS942" s="90"/>
      <c r="QT942" s="90"/>
      <c r="QU942" s="90"/>
      <c r="QV942" s="90"/>
      <c r="QW942" s="90"/>
      <c r="QX942" s="90"/>
      <c r="QY942" s="90"/>
      <c r="QZ942" s="90"/>
      <c r="RA942" s="90"/>
      <c r="RB942" s="90"/>
      <c r="RC942" s="90"/>
      <c r="RD942" s="90"/>
      <c r="RE942" s="90"/>
      <c r="RF942" s="90"/>
      <c r="RG942" s="90"/>
      <c r="RH942" s="90"/>
      <c r="RI942" s="90"/>
      <c r="RJ942" s="90"/>
      <c r="RK942" s="90"/>
      <c r="RL942" s="90"/>
      <c r="RM942" s="90"/>
      <c r="RN942" s="90"/>
      <c r="RO942" s="90"/>
      <c r="RP942" s="90"/>
      <c r="RQ942" s="90"/>
      <c r="RR942" s="90"/>
      <c r="RS942" s="90"/>
      <c r="RT942" s="90"/>
      <c r="RU942" s="90"/>
      <c r="RV942" s="90"/>
      <c r="RW942" s="90"/>
      <c r="RX942" s="90"/>
      <c r="RY942" s="90"/>
      <c r="RZ942" s="90"/>
      <c r="SA942" s="90"/>
      <c r="SB942" s="90"/>
      <c r="SC942" s="90"/>
      <c r="SD942" s="90"/>
      <c r="SE942" s="90"/>
      <c r="SF942" s="90"/>
      <c r="SG942" s="90"/>
      <c r="SH942" s="90"/>
      <c r="SI942" s="90"/>
      <c r="SJ942" s="90"/>
      <c r="SK942" s="90"/>
      <c r="SL942" s="90"/>
      <c r="SM942" s="90"/>
      <c r="SN942" s="90"/>
      <c r="SO942" s="90"/>
      <c r="SP942" s="90"/>
      <c r="SQ942" s="90"/>
      <c r="SR942" s="90"/>
      <c r="SS942" s="90"/>
      <c r="ST942" s="90"/>
      <c r="SU942" s="90"/>
      <c r="SV942" s="90"/>
      <c r="SW942" s="90"/>
      <c r="SX942" s="90"/>
      <c r="SY942" s="90"/>
      <c r="SZ942" s="90"/>
      <c r="TA942" s="90"/>
      <c r="TB942" s="90"/>
      <c r="TC942" s="90"/>
      <c r="TD942" s="90"/>
      <c r="TE942" s="90"/>
      <c r="TF942" s="90"/>
      <c r="TG942" s="90"/>
      <c r="TH942" s="90"/>
      <c r="TI942" s="90"/>
      <c r="TJ942" s="90"/>
      <c r="TK942" s="90"/>
      <c r="TL942" s="90"/>
      <c r="TM942" s="90"/>
      <c r="TN942" s="90"/>
      <c r="TO942" s="90"/>
      <c r="TP942" s="90"/>
      <c r="TQ942" s="90"/>
      <c r="TR942" s="90"/>
      <c r="TS942" s="90"/>
      <c r="TT942" s="90"/>
      <c r="TU942" s="90"/>
      <c r="TV942" s="90"/>
      <c r="TW942" s="90"/>
      <c r="TX942" s="90"/>
      <c r="TY942" s="90"/>
      <c r="TZ942" s="90"/>
      <c r="UA942" s="90"/>
      <c r="UB942" s="90"/>
      <c r="UC942" s="90"/>
      <c r="UD942" s="90"/>
      <c r="UE942" s="90"/>
      <c r="UF942" s="90"/>
      <c r="UG942" s="90"/>
      <c r="UH942" s="90"/>
      <c r="UI942" s="90"/>
      <c r="UJ942" s="90"/>
      <c r="UK942" s="90"/>
      <c r="UL942" s="90"/>
      <c r="UM942" s="90"/>
      <c r="UN942" s="90"/>
      <c r="UO942" s="90"/>
      <c r="UP942" s="90"/>
      <c r="UQ942" s="90"/>
      <c r="UR942" s="90"/>
      <c r="US942" s="90"/>
      <c r="UT942" s="90"/>
      <c r="UU942" s="90"/>
      <c r="UV942" s="90"/>
      <c r="UW942" s="90"/>
      <c r="UX942" s="90"/>
      <c r="UY942" s="90"/>
      <c r="UZ942" s="90"/>
      <c r="VA942" s="90"/>
      <c r="VB942" s="90"/>
      <c r="VC942" s="90"/>
      <c r="VD942" s="90"/>
      <c r="VE942" s="90"/>
      <c r="VF942" s="90"/>
      <c r="VG942" s="90"/>
      <c r="VH942" s="90"/>
      <c r="VI942" s="90"/>
      <c r="VJ942" s="90"/>
      <c r="VK942" s="90"/>
      <c r="VL942" s="90"/>
      <c r="VM942" s="90"/>
      <c r="VN942" s="90"/>
      <c r="VO942" s="90"/>
      <c r="VP942" s="90"/>
      <c r="VQ942" s="90"/>
      <c r="VR942" s="90"/>
      <c r="VS942" s="90"/>
      <c r="VT942" s="90"/>
      <c r="VU942" s="90"/>
      <c r="VV942" s="90"/>
      <c r="VW942" s="90"/>
      <c r="VX942" s="90"/>
      <c r="VY942" s="90"/>
      <c r="VZ942" s="90"/>
      <c r="WA942" s="90"/>
      <c r="WB942" s="90"/>
      <c r="WC942" s="90"/>
      <c r="WD942" s="90"/>
      <c r="WE942" s="90"/>
      <c r="WF942" s="90"/>
      <c r="WG942" s="90"/>
      <c r="WH942" s="90"/>
      <c r="WI942" s="90"/>
      <c r="WJ942" s="90"/>
      <c r="WK942" s="90"/>
      <c r="WL942" s="90"/>
      <c r="WM942" s="90"/>
      <c r="WN942" s="90"/>
      <c r="WO942" s="90"/>
      <c r="WP942" s="90"/>
      <c r="WQ942" s="90"/>
      <c r="WR942" s="90"/>
      <c r="WS942" s="90"/>
      <c r="WT942" s="90"/>
      <c r="WU942" s="90"/>
      <c r="WV942" s="90"/>
      <c r="WW942" s="90"/>
      <c r="WX942" s="90"/>
      <c r="WY942" s="90"/>
      <c r="WZ942" s="90"/>
      <c r="XA942" s="90"/>
      <c r="XB942" s="90"/>
      <c r="XC942" s="90"/>
      <c r="XD942" s="90"/>
      <c r="XE942" s="90"/>
      <c r="XF942" s="90"/>
      <c r="XG942" s="90"/>
      <c r="XH942" s="90"/>
      <c r="XI942" s="90"/>
      <c r="XJ942" s="90"/>
      <c r="XK942" s="90"/>
      <c r="XL942" s="90"/>
      <c r="XM942" s="90"/>
      <c r="XN942" s="90"/>
      <c r="XO942" s="90"/>
      <c r="XP942" s="90"/>
      <c r="XQ942" s="90"/>
      <c r="XR942" s="90"/>
      <c r="XS942" s="90"/>
      <c r="XT942" s="90"/>
      <c r="XU942" s="90"/>
      <c r="XV942" s="90"/>
      <c r="XW942" s="90"/>
      <c r="XX942" s="90"/>
      <c r="XY942" s="90"/>
      <c r="XZ942" s="90"/>
      <c r="YA942" s="90"/>
      <c r="YB942" s="90"/>
      <c r="YC942" s="90"/>
      <c r="YD942" s="90"/>
      <c r="YE942" s="90"/>
      <c r="YF942" s="90"/>
      <c r="YG942" s="90"/>
      <c r="YH942" s="90"/>
      <c r="YI942" s="90"/>
      <c r="YJ942" s="90"/>
      <c r="YK942" s="90"/>
      <c r="YL942" s="90"/>
      <c r="YM942" s="90"/>
      <c r="YN942" s="90"/>
      <c r="YO942" s="90"/>
      <c r="YP942" s="90"/>
      <c r="YQ942" s="90"/>
      <c r="YR942" s="90"/>
      <c r="YS942" s="90"/>
      <c r="YT942" s="90"/>
      <c r="YU942" s="90"/>
      <c r="YV942" s="90"/>
      <c r="YW942" s="90"/>
      <c r="YX942" s="90"/>
      <c r="YY942" s="90"/>
      <c r="YZ942" s="90"/>
      <c r="ZA942" s="90"/>
      <c r="ZB942" s="90"/>
      <c r="ZC942" s="90"/>
      <c r="ZD942" s="90"/>
      <c r="ZE942" s="90"/>
      <c r="ZF942" s="90"/>
      <c r="ZG942" s="90"/>
      <c r="ZH942" s="90"/>
      <c r="ZI942" s="90"/>
      <c r="ZJ942" s="90"/>
      <c r="ZK942" s="90"/>
      <c r="ZL942" s="90"/>
      <c r="ZM942" s="90"/>
      <c r="ZN942" s="90"/>
      <c r="ZO942" s="90"/>
      <c r="ZP942" s="90"/>
      <c r="ZQ942" s="90"/>
      <c r="ZR942" s="90"/>
      <c r="ZS942" s="90"/>
      <c r="ZT942" s="90"/>
      <c r="ZU942" s="90"/>
      <c r="ZV942" s="90"/>
      <c r="ZW942" s="90"/>
      <c r="ZX942" s="90"/>
      <c r="ZY942" s="90"/>
      <c r="ZZ942" s="90"/>
      <c r="AAA942" s="90"/>
      <c r="AAB942" s="90"/>
      <c r="AAC942" s="90"/>
      <c r="AAD942" s="90"/>
      <c r="AAE942" s="90"/>
      <c r="AAF942" s="90"/>
      <c r="AAG942" s="90"/>
      <c r="AAH942" s="90"/>
      <c r="AAI942" s="90"/>
      <c r="AAJ942" s="90"/>
      <c r="AAK942" s="90"/>
      <c r="AAL942" s="90"/>
      <c r="AAM942" s="90"/>
      <c r="AAN942" s="90"/>
      <c r="AAO942" s="90"/>
      <c r="AAP942" s="90"/>
      <c r="AAQ942" s="90"/>
      <c r="AAR942" s="90"/>
      <c r="AAS942" s="90"/>
      <c r="AAT942" s="90"/>
      <c r="AAU942" s="90"/>
      <c r="AAV942" s="90"/>
      <c r="AAW942" s="90"/>
      <c r="AAX942" s="90"/>
      <c r="AAY942" s="90"/>
      <c r="AAZ942" s="90"/>
      <c r="ABA942" s="90"/>
      <c r="ABB942" s="90"/>
      <c r="ABC942" s="90"/>
      <c r="ABD942" s="90"/>
      <c r="ABE942" s="90"/>
      <c r="ABF942" s="90"/>
      <c r="ABG942" s="90"/>
      <c r="ABH942" s="90"/>
      <c r="ABI942" s="90"/>
      <c r="ABJ942" s="90"/>
      <c r="ABK942" s="90"/>
      <c r="ABL942" s="90"/>
      <c r="ABM942" s="90"/>
      <c r="ABN942" s="90"/>
      <c r="ABO942" s="90"/>
      <c r="ABP942" s="90"/>
      <c r="ABQ942" s="90"/>
      <c r="ABR942" s="90"/>
      <c r="ABS942" s="90"/>
      <c r="ABT942" s="90"/>
      <c r="ABU942" s="90"/>
      <c r="ABV942" s="90"/>
      <c r="ABW942" s="90"/>
      <c r="ABX942" s="90"/>
      <c r="ABY942" s="90"/>
      <c r="ABZ942" s="90"/>
      <c r="ACA942" s="90"/>
      <c r="ACB942" s="90"/>
      <c r="ACC942" s="90"/>
      <c r="ACD942" s="90"/>
      <c r="ACE942" s="90"/>
      <c r="ACF942" s="90"/>
      <c r="ACG942" s="90"/>
      <c r="ACH942" s="90"/>
      <c r="ACI942" s="90"/>
      <c r="ACJ942" s="90"/>
      <c r="ACK942" s="90"/>
      <c r="ACL942" s="90"/>
      <c r="ACM942" s="90"/>
      <c r="ACN942" s="90"/>
      <c r="ACO942" s="90"/>
      <c r="ACP942" s="90"/>
      <c r="ACQ942" s="90"/>
      <c r="ACR942" s="90"/>
      <c r="ACS942" s="90"/>
      <c r="ACT942" s="90"/>
      <c r="ACU942" s="90"/>
      <c r="ACV942" s="90"/>
      <c r="ACW942" s="90"/>
      <c r="ACX942" s="90"/>
      <c r="ACY942" s="90"/>
      <c r="ACZ942" s="90"/>
      <c r="ADA942" s="90"/>
      <c r="ADB942" s="90"/>
      <c r="ADC942" s="90"/>
      <c r="ADD942" s="90"/>
      <c r="ADE942" s="90"/>
      <c r="ADF942" s="90"/>
      <c r="ADG942" s="90"/>
      <c r="ADH942" s="90"/>
      <c r="ADI942" s="90"/>
      <c r="ADJ942" s="90"/>
      <c r="ADK942" s="90"/>
      <c r="ADL942" s="90"/>
      <c r="ADM942" s="90"/>
      <c r="ADN942" s="90"/>
      <c r="ADO942" s="90"/>
      <c r="ADP942" s="90"/>
      <c r="ADQ942" s="90"/>
      <c r="ADR942" s="90"/>
      <c r="ADS942" s="90"/>
      <c r="ADT942" s="90"/>
      <c r="ADU942" s="90"/>
      <c r="ADV942" s="90"/>
      <c r="ADW942" s="90"/>
      <c r="ADX942" s="90"/>
      <c r="ADY942" s="90"/>
      <c r="ADZ942" s="90"/>
      <c r="AEA942" s="90"/>
      <c r="AEB942" s="90"/>
      <c r="AEC942" s="90"/>
      <c r="AED942" s="90"/>
      <c r="AEE942" s="90"/>
      <c r="AEF942" s="90"/>
      <c r="AEG942" s="90"/>
      <c r="AEH942" s="90"/>
      <c r="AEI942" s="90"/>
      <c r="AEJ942" s="90"/>
      <c r="AEK942" s="90"/>
      <c r="AEL942" s="90"/>
      <c r="AEM942" s="90"/>
      <c r="AEN942" s="90"/>
      <c r="AEO942" s="90"/>
      <c r="AEP942" s="90"/>
      <c r="AEQ942" s="90"/>
      <c r="AER942" s="90"/>
      <c r="AES942" s="90"/>
      <c r="AET942" s="90"/>
      <c r="AEU942" s="90"/>
      <c r="AEV942" s="90"/>
      <c r="AEW942" s="90"/>
      <c r="AEX942" s="90"/>
      <c r="AEY942" s="90"/>
      <c r="AEZ942" s="90"/>
      <c r="AFA942" s="90"/>
      <c r="AFB942" s="90"/>
      <c r="AFC942" s="90"/>
      <c r="AFD942" s="90"/>
      <c r="AFE942" s="90"/>
      <c r="AFF942" s="90"/>
      <c r="AFG942" s="90"/>
      <c r="AFH942" s="90"/>
      <c r="AFI942" s="90"/>
      <c r="AFJ942" s="90"/>
      <c r="AFK942" s="90"/>
      <c r="AFL942" s="90"/>
      <c r="AFM942" s="90"/>
      <c r="AFN942" s="90"/>
      <c r="AFO942" s="90"/>
      <c r="AFP942" s="90"/>
      <c r="AFQ942" s="90"/>
      <c r="AFR942" s="90"/>
      <c r="AFS942" s="90"/>
      <c r="AFT942" s="90"/>
      <c r="AFU942" s="90"/>
      <c r="AFV942" s="90"/>
      <c r="AFW942" s="90"/>
      <c r="AFX942" s="90"/>
      <c r="AFY942" s="90"/>
      <c r="AFZ942" s="90"/>
      <c r="AGA942" s="90"/>
      <c r="AGB942" s="90"/>
      <c r="AGC942" s="90"/>
      <c r="AGD942" s="90"/>
      <c r="AGE942" s="90"/>
      <c r="AGF942" s="90"/>
      <c r="AGG942" s="90"/>
      <c r="AGH942" s="90"/>
      <c r="AGI942" s="90"/>
      <c r="AGJ942" s="90"/>
      <c r="AGK942" s="90"/>
      <c r="AGL942" s="90"/>
      <c r="AGM942" s="90"/>
      <c r="AGN942" s="90"/>
      <c r="AGO942" s="90"/>
      <c r="AGP942" s="90"/>
      <c r="AGQ942" s="90"/>
      <c r="AGR942" s="90"/>
      <c r="AGS942" s="90"/>
      <c r="AGT942" s="90"/>
      <c r="AGU942" s="90"/>
      <c r="AGV942" s="90"/>
      <c r="AGW942" s="90"/>
      <c r="AGX942" s="90"/>
      <c r="AGY942" s="90"/>
      <c r="AGZ942" s="90"/>
      <c r="AHA942" s="90"/>
      <c r="AHB942" s="90"/>
      <c r="AHC942" s="90"/>
      <c r="AHD942" s="90"/>
      <c r="AHE942" s="90"/>
      <c r="AHF942" s="90"/>
      <c r="AHG942" s="90"/>
      <c r="AHH942" s="90"/>
      <c r="AHI942" s="90"/>
      <c r="AHJ942" s="90"/>
      <c r="AHK942" s="90"/>
      <c r="AHL942" s="90"/>
      <c r="AHM942" s="90"/>
      <c r="AHN942" s="90"/>
      <c r="AHO942" s="90"/>
      <c r="AHP942" s="90"/>
      <c r="AHQ942" s="90"/>
      <c r="AHR942" s="90"/>
      <c r="AHS942" s="90"/>
      <c r="AHT942" s="90"/>
      <c r="AHU942" s="90"/>
      <c r="AHV942" s="90"/>
      <c r="AHW942" s="90"/>
      <c r="AHX942" s="90"/>
      <c r="AHY942" s="90"/>
      <c r="AHZ942" s="90"/>
      <c r="AIA942" s="90"/>
      <c r="AIB942" s="90"/>
      <c r="AIC942" s="90"/>
      <c r="AID942" s="90"/>
      <c r="AIE942" s="90"/>
      <c r="AIF942" s="90"/>
      <c r="AIG942" s="90"/>
      <c r="AIH942" s="90"/>
      <c r="AII942" s="90"/>
      <c r="AIJ942" s="90"/>
      <c r="AIK942" s="90"/>
      <c r="AIL942" s="90"/>
      <c r="AIM942" s="90"/>
      <c r="AIN942" s="90"/>
      <c r="AIO942" s="90"/>
      <c r="AIP942" s="90"/>
      <c r="AIQ942" s="90"/>
      <c r="AIR942" s="90"/>
      <c r="AIS942" s="90"/>
      <c r="AIT942" s="90"/>
      <c r="AIU942" s="90"/>
      <c r="AIV942" s="90"/>
      <c r="AIW942" s="90"/>
      <c r="AIX942" s="90"/>
      <c r="AIY942" s="90"/>
      <c r="AIZ942" s="90"/>
      <c r="AJA942" s="90"/>
      <c r="AJB942" s="90"/>
      <c r="AJC942" s="90"/>
      <c r="AJD942" s="90"/>
      <c r="AJE942" s="90"/>
      <c r="AJF942" s="90"/>
      <c r="AJG942" s="90"/>
      <c r="AJH942" s="90"/>
      <c r="AJI942" s="90"/>
      <c r="AJJ942" s="90"/>
      <c r="AJK942" s="90"/>
      <c r="AJL942" s="90"/>
      <c r="AJM942" s="90"/>
      <c r="AJN942" s="90"/>
      <c r="AJO942" s="90"/>
      <c r="AJP942" s="90"/>
      <c r="AJQ942" s="90"/>
      <c r="AJR942" s="90"/>
      <c r="AJS942" s="90"/>
      <c r="AJT942" s="90"/>
      <c r="AJU942" s="90"/>
      <c r="AJV942" s="90"/>
      <c r="AJW942" s="90"/>
      <c r="AJX942" s="90"/>
      <c r="AJY942" s="90"/>
      <c r="AJZ942" s="90"/>
      <c r="AKA942" s="90"/>
      <c r="AKB942" s="90"/>
      <c r="AKC942" s="90"/>
      <c r="AKD942" s="90"/>
      <c r="AKE942" s="90"/>
      <c r="AKF942" s="90"/>
      <c r="AKG942" s="90"/>
      <c r="AKH942" s="90"/>
      <c r="AKI942" s="90"/>
      <c r="AKJ942" s="90"/>
      <c r="AKK942" s="90"/>
      <c r="AKL942" s="90"/>
      <c r="AKM942" s="90"/>
      <c r="AKN942" s="90"/>
      <c r="AKO942" s="90"/>
      <c r="AKP942" s="90"/>
      <c r="AKQ942" s="90"/>
      <c r="AKR942" s="90"/>
      <c r="AKS942" s="90"/>
      <c r="AKT942" s="90"/>
      <c r="AKU942" s="90"/>
      <c r="AKV942" s="90"/>
      <c r="AKW942" s="90"/>
      <c r="AKX942" s="90"/>
      <c r="AKY942" s="90"/>
      <c r="AKZ942" s="90"/>
      <c r="ALA942" s="90"/>
      <c r="ALB942" s="90"/>
      <c r="ALC942" s="90"/>
      <c r="ALD942" s="90"/>
      <c r="ALE942" s="90"/>
      <c r="ALF942" s="90"/>
      <c r="ALG942" s="90"/>
      <c r="ALH942" s="90"/>
      <c r="ALI942" s="90"/>
      <c r="ALJ942" s="90"/>
      <c r="ALK942" s="90"/>
      <c r="ALL942" s="90"/>
      <c r="ALM942" s="90"/>
      <c r="ALN942" s="90"/>
      <c r="ALO942" s="90"/>
      <c r="ALP942" s="90"/>
      <c r="ALQ942" s="90"/>
      <c r="ALR942" s="90"/>
      <c r="ALS942" s="90"/>
      <c r="ALT942" s="90"/>
      <c r="ALU942" s="90"/>
      <c r="ALV942" s="90"/>
      <c r="ALW942" s="90"/>
      <c r="ALX942" s="90"/>
      <c r="ALY942" s="90"/>
      <c r="ALZ942" s="90"/>
      <c r="AMA942" s="90"/>
      <c r="AMB942" s="90"/>
      <c r="AMC942" s="90"/>
      <c r="AMD942" s="90"/>
      <c r="AME942" s="90"/>
      <c r="AMF942" s="90"/>
      <c r="AMG942" s="90"/>
      <c r="AMH942" s="90"/>
    </row>
    <row r="943" spans="1:1022" ht="74.099999999999994" customHeight="1">
      <c r="A943" s="536"/>
      <c r="B943" s="530"/>
      <c r="C943" s="367"/>
      <c r="D943" s="530"/>
      <c r="E943" s="530"/>
      <c r="F943" s="427"/>
      <c r="G943" s="530"/>
      <c r="H943" s="545"/>
      <c r="I943" s="538"/>
      <c r="J943" s="216" t="s">
        <v>735</v>
      </c>
      <c r="K943" s="213"/>
      <c r="L943" s="538"/>
      <c r="M943" s="538"/>
      <c r="N943" s="540"/>
      <c r="O943" s="369"/>
      <c r="P943" s="391"/>
      <c r="Q943" s="385"/>
      <c r="R943" s="393"/>
      <c r="S943" s="394"/>
      <c r="T943" s="385"/>
      <c r="U943" s="386"/>
      <c r="V943" s="216" t="s">
        <v>112</v>
      </c>
      <c r="W943" s="116"/>
      <c r="X943" s="117"/>
      <c r="Y943" s="117"/>
      <c r="Z943" s="116"/>
      <c r="AA943" s="143" t="str">
        <f t="shared" si="1200"/>
        <v/>
      </c>
      <c r="AB943" s="121"/>
      <c r="AC943" s="121"/>
      <c r="AD943" s="122" t="str">
        <f t="shared" si="1198"/>
        <v/>
      </c>
      <c r="AE943" s="121"/>
      <c r="AF943" s="121"/>
      <c r="AG943" s="121"/>
      <c r="AH943" s="123" t="str">
        <f>IFERROR(IF(AND(AA942="Probabilidad",AA943="Probabilidad"),(AI942-(+AI942*AD943)),IF(AND(AA943="Probabilidad",AA942="Impacto"),(AI942-(+AI942*AD943)),IF(AA943="Impacto",AI942,""))),"")</f>
        <v/>
      </c>
      <c r="AI943" s="122" t="str">
        <f t="shared" si="1199"/>
        <v/>
      </c>
      <c r="AJ943" s="387"/>
      <c r="AK943" s="542"/>
      <c r="AL943" s="214" t="str">
        <f t="shared" si="1262"/>
        <v/>
      </c>
      <c r="AM943" s="543"/>
      <c r="AN943" s="542"/>
      <c r="AO943" s="541"/>
      <c r="AP943" s="367"/>
      <c r="AQ943" s="217" t="s">
        <v>118</v>
      </c>
      <c r="AR943" s="119"/>
      <c r="AS943" s="135"/>
      <c r="AT943" s="218"/>
      <c r="AU943" s="219"/>
      <c r="AV943" s="459"/>
      <c r="AW943" s="216" t="s">
        <v>112</v>
      </c>
      <c r="AX943" s="220"/>
      <c r="AY943" s="221"/>
      <c r="AZ943" s="222"/>
      <c r="BA943" s="217" t="s">
        <v>118</v>
      </c>
      <c r="BB943" s="128"/>
      <c r="BC943" s="128"/>
      <c r="BD943" s="128"/>
      <c r="BE943" s="373"/>
      <c r="BF943" s="374"/>
      <c r="BG943" s="374"/>
      <c r="BH943" s="131"/>
    </row>
    <row r="944" spans="1:1022" ht="45" customHeight="1">
      <c r="A944" s="536"/>
      <c r="B944" s="530"/>
      <c r="C944" s="367"/>
      <c r="D944" s="530"/>
      <c r="E944" s="530"/>
      <c r="F944" s="427"/>
      <c r="G944" s="530"/>
      <c r="H944" s="545"/>
      <c r="I944" s="538"/>
      <c r="J944" s="216" t="s">
        <v>741</v>
      </c>
      <c r="K944" s="213"/>
      <c r="L944" s="538"/>
      <c r="M944" s="538"/>
      <c r="N944" s="540"/>
      <c r="O944" s="369"/>
      <c r="P944" s="391"/>
      <c r="Q944" s="385"/>
      <c r="R944" s="393"/>
      <c r="S944" s="394"/>
      <c r="T944" s="385"/>
      <c r="U944" s="386"/>
      <c r="V944" s="216" t="s">
        <v>124</v>
      </c>
      <c r="W944" s="116"/>
      <c r="X944" s="117"/>
      <c r="Y944" s="117"/>
      <c r="Z944" s="116"/>
      <c r="AA944" s="143" t="str">
        <f t="shared" si="1200"/>
        <v/>
      </c>
      <c r="AB944" s="121"/>
      <c r="AC944" s="121"/>
      <c r="AD944" s="122" t="str">
        <f t="shared" ref="AD944:AD1007" si="1281">IF(AND(AB944="Preventivo",AC944="Automático"),"50%",IF(AND(AB944="Preventivo",AC944="Manual"),"40%",IF(AND(AB944="Detectivo",AC944="Automático"),"40%",IF(AND(AB944="Detectivo",AC944="Manual"),"30%",IF(AND(AB944="Correctivo",AC944="Automático"),"35%",IF(AND(AB944="Correctivo",AC944="Manual"),"25%",""))))))</f>
        <v/>
      </c>
      <c r="AE944" s="121"/>
      <c r="AF944" s="121"/>
      <c r="AG944" s="121"/>
      <c r="AH944" s="123" t="str">
        <f t="shared" ref="AH944:AH948" si="1282">IFERROR(IF(AND(AA943="Probabilidad",AA944="Probabilidad"),(AI943-(+AI943*AD944)),IF(AND(AA944="Probabilidad",AA943="Impacto"),(AI943-(+AI943*AD944)),IF(AA944="Impacto",AI943,""))),"")</f>
        <v/>
      </c>
      <c r="AI944" s="122" t="str">
        <f t="shared" ref="AI944:AI1007" si="1283">AH944</f>
        <v/>
      </c>
      <c r="AJ944" s="387"/>
      <c r="AK944" s="542"/>
      <c r="AL944" s="214" t="str">
        <f t="shared" si="1262"/>
        <v/>
      </c>
      <c r="AM944" s="543"/>
      <c r="AN944" s="542"/>
      <c r="AO944" s="541"/>
      <c r="AP944" s="367"/>
      <c r="AQ944" s="217" t="s">
        <v>128</v>
      </c>
      <c r="AR944" s="119"/>
      <c r="AS944" s="135"/>
      <c r="AT944" s="218"/>
      <c r="AU944" s="219"/>
      <c r="AV944" s="459"/>
      <c r="AW944" s="216" t="s">
        <v>124</v>
      </c>
      <c r="AX944" s="220"/>
      <c r="AY944" s="221"/>
      <c r="AZ944" s="222"/>
      <c r="BA944" s="217" t="s">
        <v>128</v>
      </c>
      <c r="BB944" s="128"/>
      <c r="BC944" s="128"/>
      <c r="BD944" s="128"/>
      <c r="BE944" s="373"/>
      <c r="BF944" s="374"/>
      <c r="BG944" s="374"/>
      <c r="BH944" s="131"/>
    </row>
    <row r="945" spans="1:1022" ht="30" customHeight="1">
      <c r="A945" s="536"/>
      <c r="B945" s="530"/>
      <c r="C945" s="367"/>
      <c r="D945" s="530"/>
      <c r="E945" s="530"/>
      <c r="F945" s="427"/>
      <c r="G945" s="530"/>
      <c r="H945" s="545"/>
      <c r="I945" s="538"/>
      <c r="J945" s="216" t="s">
        <v>749</v>
      </c>
      <c r="K945" s="213"/>
      <c r="L945" s="538"/>
      <c r="M945" s="538"/>
      <c r="N945" s="540"/>
      <c r="O945" s="369"/>
      <c r="P945" s="391"/>
      <c r="Q945" s="385"/>
      <c r="R945" s="393"/>
      <c r="S945" s="394"/>
      <c r="T945" s="385"/>
      <c r="U945" s="386"/>
      <c r="V945" s="216" t="s">
        <v>131</v>
      </c>
      <c r="W945" s="116"/>
      <c r="X945" s="117"/>
      <c r="Y945" s="117"/>
      <c r="Z945" s="116"/>
      <c r="AA945" s="143" t="str">
        <f t="shared" ref="AA945:AA1008" si="1284">IF(OR(AB945="Preventivo",AB945="Detectivo"),"Probabilidad",IF(AB945="Correctivo","Impacto",""))</f>
        <v/>
      </c>
      <c r="AB945" s="121"/>
      <c r="AC945" s="121"/>
      <c r="AD945" s="122" t="str">
        <f t="shared" si="1281"/>
        <v/>
      </c>
      <c r="AE945" s="121"/>
      <c r="AF945" s="121"/>
      <c r="AG945" s="121"/>
      <c r="AH945" s="123" t="str">
        <f t="shared" si="1282"/>
        <v/>
      </c>
      <c r="AI945" s="122" t="str">
        <f t="shared" si="1283"/>
        <v/>
      </c>
      <c r="AJ945" s="387"/>
      <c r="AK945" s="542"/>
      <c r="AL945" s="214" t="str">
        <f t="shared" si="1262"/>
        <v/>
      </c>
      <c r="AM945" s="543"/>
      <c r="AN945" s="542"/>
      <c r="AO945" s="541"/>
      <c r="AP945" s="367"/>
      <c r="AQ945" s="217" t="s">
        <v>136</v>
      </c>
      <c r="AR945" s="119"/>
      <c r="AS945" s="135"/>
      <c r="AT945" s="218"/>
      <c r="AU945" s="219"/>
      <c r="AV945" s="459"/>
      <c r="AW945" s="216" t="s">
        <v>131</v>
      </c>
      <c r="AX945" s="220"/>
      <c r="AY945" s="221"/>
      <c r="AZ945" s="222"/>
      <c r="BA945" s="217" t="s">
        <v>136</v>
      </c>
      <c r="BB945" s="128"/>
      <c r="BC945" s="128"/>
      <c r="BD945" s="128"/>
      <c r="BE945" s="373"/>
      <c r="BF945" s="374"/>
      <c r="BG945" s="374"/>
      <c r="BH945" s="131"/>
    </row>
    <row r="946" spans="1:1022" ht="18.95" customHeight="1">
      <c r="A946" s="536"/>
      <c r="B946" s="530"/>
      <c r="C946" s="367"/>
      <c r="D946" s="530"/>
      <c r="E946" s="530"/>
      <c r="F946" s="427"/>
      <c r="G946" s="530"/>
      <c r="H946" s="545"/>
      <c r="I946" s="538"/>
      <c r="J946" s="216" t="s">
        <v>756</v>
      </c>
      <c r="K946" s="213"/>
      <c r="L946" s="538"/>
      <c r="M946" s="538"/>
      <c r="N946" s="540"/>
      <c r="O946" s="369"/>
      <c r="P946" s="391"/>
      <c r="Q946" s="385"/>
      <c r="R946" s="393"/>
      <c r="S946" s="394"/>
      <c r="T946" s="385"/>
      <c r="U946" s="386"/>
      <c r="V946" s="216" t="s">
        <v>139</v>
      </c>
      <c r="W946" s="116"/>
      <c r="X946" s="117"/>
      <c r="Y946" s="117"/>
      <c r="Z946" s="116"/>
      <c r="AA946" s="143" t="str">
        <f t="shared" si="1284"/>
        <v/>
      </c>
      <c r="AB946" s="121"/>
      <c r="AC946" s="121"/>
      <c r="AD946" s="122" t="str">
        <f t="shared" si="1281"/>
        <v/>
      </c>
      <c r="AE946" s="121"/>
      <c r="AF946" s="121"/>
      <c r="AG946" s="121"/>
      <c r="AH946" s="123" t="str">
        <f t="shared" si="1282"/>
        <v/>
      </c>
      <c r="AI946" s="122" t="str">
        <f t="shared" si="1283"/>
        <v/>
      </c>
      <c r="AJ946" s="387"/>
      <c r="AK946" s="542"/>
      <c r="AL946" s="214" t="str">
        <f t="shared" si="1262"/>
        <v/>
      </c>
      <c r="AM946" s="543"/>
      <c r="AN946" s="542"/>
      <c r="AO946" s="541"/>
      <c r="AP946" s="367"/>
      <c r="AQ946" s="217" t="s">
        <v>145</v>
      </c>
      <c r="AR946" s="119"/>
      <c r="AS946" s="135"/>
      <c r="AT946" s="218"/>
      <c r="AU946" s="219"/>
      <c r="AV946" s="459"/>
      <c r="AW946" s="216" t="s">
        <v>139</v>
      </c>
      <c r="AX946" s="220"/>
      <c r="AY946" s="221"/>
      <c r="AZ946" s="222"/>
      <c r="BA946" s="217" t="s">
        <v>145</v>
      </c>
      <c r="BB946" s="128"/>
      <c r="BC946" s="128"/>
      <c r="BD946" s="128"/>
      <c r="BE946" s="373"/>
      <c r="BF946" s="374"/>
      <c r="BG946" s="374"/>
      <c r="BH946" s="131"/>
    </row>
    <row r="947" spans="1:1022" ht="18.95" customHeight="1">
      <c r="A947" s="536"/>
      <c r="B947" s="530"/>
      <c r="C947" s="367"/>
      <c r="D947" s="530"/>
      <c r="E947" s="530"/>
      <c r="F947" s="427"/>
      <c r="G947" s="530"/>
      <c r="H947" s="545"/>
      <c r="I947" s="538"/>
      <c r="J947" s="216" t="s">
        <v>757</v>
      </c>
      <c r="K947" s="213"/>
      <c r="L947" s="538"/>
      <c r="M947" s="538"/>
      <c r="N947" s="540"/>
      <c r="O947" s="369"/>
      <c r="P947" s="391"/>
      <c r="Q947" s="385"/>
      <c r="R947" s="393"/>
      <c r="S947" s="394"/>
      <c r="T947" s="385"/>
      <c r="U947" s="386"/>
      <c r="V947" s="216" t="s">
        <v>150</v>
      </c>
      <c r="W947" s="116"/>
      <c r="X947" s="117"/>
      <c r="Y947" s="117"/>
      <c r="Z947" s="116"/>
      <c r="AA947" s="143" t="str">
        <f t="shared" si="1284"/>
        <v/>
      </c>
      <c r="AB947" s="121"/>
      <c r="AC947" s="121"/>
      <c r="AD947" s="122" t="str">
        <f t="shared" si="1281"/>
        <v/>
      </c>
      <c r="AE947" s="121"/>
      <c r="AF947" s="121"/>
      <c r="AG947" s="121"/>
      <c r="AH947" s="123" t="str">
        <f t="shared" si="1282"/>
        <v/>
      </c>
      <c r="AI947" s="122" t="str">
        <f t="shared" si="1283"/>
        <v/>
      </c>
      <c r="AJ947" s="387"/>
      <c r="AK947" s="542"/>
      <c r="AL947" s="214" t="str">
        <f t="shared" si="1262"/>
        <v/>
      </c>
      <c r="AM947" s="543"/>
      <c r="AN947" s="542"/>
      <c r="AO947" s="541"/>
      <c r="AP947" s="367"/>
      <c r="AQ947" s="217" t="s">
        <v>155</v>
      </c>
      <c r="AR947" s="119"/>
      <c r="AS947" s="135"/>
      <c r="AT947" s="218"/>
      <c r="AU947" s="219"/>
      <c r="AV947" s="459"/>
      <c r="AW947" s="216" t="s">
        <v>150</v>
      </c>
      <c r="AX947" s="220"/>
      <c r="AY947" s="221"/>
      <c r="AZ947" s="222"/>
      <c r="BA947" s="217" t="s">
        <v>155</v>
      </c>
      <c r="BB947" s="128"/>
      <c r="BC947" s="128"/>
      <c r="BD947" s="128"/>
      <c r="BE947" s="373"/>
      <c r="BF947" s="374"/>
      <c r="BG947" s="374"/>
      <c r="BH947" s="131"/>
    </row>
    <row r="948" spans="1:1022" ht="23.1" customHeight="1">
      <c r="A948" s="536"/>
      <c r="B948" s="530"/>
      <c r="C948" s="367"/>
      <c r="D948" s="530"/>
      <c r="E948" s="530"/>
      <c r="F948" s="427"/>
      <c r="G948" s="530"/>
      <c r="H948" s="545"/>
      <c r="I948" s="538"/>
      <c r="J948" s="216" t="s">
        <v>758</v>
      </c>
      <c r="K948" s="213"/>
      <c r="L948" s="538"/>
      <c r="M948" s="538"/>
      <c r="N948" s="540"/>
      <c r="O948" s="369"/>
      <c r="P948" s="392"/>
      <c r="Q948" s="385"/>
      <c r="R948" s="393"/>
      <c r="S948" s="394"/>
      <c r="T948" s="385"/>
      <c r="U948" s="386"/>
      <c r="V948" s="216" t="s">
        <v>161</v>
      </c>
      <c r="W948" s="116"/>
      <c r="X948" s="117"/>
      <c r="Y948" s="117"/>
      <c r="Z948" s="116"/>
      <c r="AA948" s="143" t="str">
        <f t="shared" si="1284"/>
        <v/>
      </c>
      <c r="AB948" s="121"/>
      <c r="AC948" s="121"/>
      <c r="AD948" s="122" t="str">
        <f t="shared" si="1281"/>
        <v/>
      </c>
      <c r="AE948" s="121"/>
      <c r="AF948" s="121"/>
      <c r="AG948" s="121"/>
      <c r="AH948" s="123" t="str">
        <f t="shared" si="1282"/>
        <v/>
      </c>
      <c r="AI948" s="122" t="str">
        <f t="shared" si="1283"/>
        <v/>
      </c>
      <c r="AJ948" s="387"/>
      <c r="AK948" s="542"/>
      <c r="AL948" s="214" t="str">
        <f t="shared" si="1262"/>
        <v/>
      </c>
      <c r="AM948" s="543"/>
      <c r="AN948" s="542"/>
      <c r="AO948" s="541"/>
      <c r="AP948" s="367"/>
      <c r="AQ948" s="217" t="s">
        <v>162</v>
      </c>
      <c r="AR948" s="119"/>
      <c r="AS948" s="135"/>
      <c r="AT948" s="218"/>
      <c r="AU948" s="219"/>
      <c r="AV948" s="460"/>
      <c r="AW948" s="216" t="s">
        <v>161</v>
      </c>
      <c r="AX948" s="220"/>
      <c r="AY948" s="221"/>
      <c r="AZ948" s="222"/>
      <c r="BA948" s="217" t="s">
        <v>162</v>
      </c>
      <c r="BB948" s="128"/>
      <c r="BC948" s="128"/>
      <c r="BD948" s="128"/>
      <c r="BE948" s="373"/>
      <c r="BF948" s="374"/>
      <c r="BG948" s="374"/>
      <c r="BH948" s="131"/>
    </row>
    <row r="949" spans="1:1022" s="144" customFormat="1" ht="69.95" customHeight="1">
      <c r="A949" s="536"/>
      <c r="B949" s="530"/>
      <c r="C949" s="367"/>
      <c r="D949" s="530"/>
      <c r="E949" s="530"/>
      <c r="F949" s="427"/>
      <c r="G949" s="530"/>
      <c r="H949" s="545" t="str">
        <f>IF(B949="Seguridad_Información","Posibilidad de "&amp;C949&amp;"con "&amp;M949&amp;" "&amp;"por"&amp;" "&amp;I949&amp;" "&amp;"debido a"&amp;" "&amp;L949,"Posibilidad de"&amp;" "&amp;M949&amp;" "&amp;"por"&amp;" "&amp;I949&amp;" debido a"&amp;" "&amp;L949)</f>
        <v xml:space="preserve">Posibilidad de  por  debido a </v>
      </c>
      <c r="I949" s="538"/>
      <c r="J949" s="216" t="s">
        <v>717</v>
      </c>
      <c r="K949" s="213"/>
      <c r="L949" s="538"/>
      <c r="M949" s="538"/>
      <c r="N949" s="540"/>
      <c r="O949" s="369"/>
      <c r="P949" s="390" t="str">
        <f>IF(OR($O949=[3]Tabla_Probabilidad!$D$30,$O949=[3]Tabla_Probabilidad!$D$32,$O949=[3]Tabla_Probabilidad!$J$32),"Muy Baja",IF(OR($O949=[3]Tabla_Probabilidad!$E$30,$O949=[3]Tabla_Probabilidad!$E$32,$O949=[3]Tabla_Probabilidad!$K$32),"Baja",IF(OR($O949=[3]Tabla_Probabilidad!$F$30,$O949=[3]Tabla_Probabilidad!$F$32,$O949=[3]Tabla_Probabilidad!$L$32),"Media",IF(OR($O949=[3]Tabla_Probabilidad!$G$30,$O949=[3]Tabla_Probabilidad!$G$32,$O949=[3]Tabla_Probabilidad!$M$32),"Alta",IF(OR($O949=[3]Tabla_Probabilidad!$H$30,$O949=[3]Tabla_Probabilidad!$H$32,$O949=[3]Tabla_Probabilidad!$N$32),"Muy Alta","")))))</f>
        <v/>
      </c>
      <c r="Q949" s="385" t="str">
        <f t="shared" ref="Q949" si="1285">IF(P949="","",IF(P949="Muy Baja",0.2,IF(P949="Baja",0.4,IF(P949="Media",0.6,IF(P949="Alta",0.8,IF(P949="Muy Alta",1,))))))</f>
        <v/>
      </c>
      <c r="R949" s="393"/>
      <c r="S949" s="394" t="str">
        <f>IF(OR($R949=[3]Tabla_Impacto!$D$24,$R949=[3]Tabla_Impacto!$D$27,$R949=[3]Tabla_Impacto!$J$24,$R949=[3]Tabla_Impacto!$P$26,$R949=[3]Tabla_Impacto!$V$26,$R949=[3]Tabla_Impacto!$AB$26),"Leve",IF(OR($R949=[3]Tabla_Impacto!$E$24,$R949=[3]Tabla_Impacto!$E$27,$R949=[3]Tabla_Impacto!$K$24,$R949=[3]Tabla_Impacto!$Q$26,$R949=[3]Tabla_Impacto!$W$26,$R949=[3]Tabla_Impacto!$AC$26),"Menor",IF(OR($R949=[3]Tabla_Impacto!$F$24,$R949=[3]Tabla_Impacto!$F$27,$R949=[3]Tabla_Impacto!$L$24,$R949=[3]Tabla_Impacto!$R$26,$R949=[3]Tabla_Impacto!$X$26,$R949=[3]Tabla_Impacto!$AD$26),"Moderado",IF(OR($R949=[3]Tabla_Impacto!$G$24,$R949=[3]Tabla_Impacto!$G$27,$R949=[3]Tabla_Impacto!$M$24,$R949=[3]Tabla_Impacto!$S$26,$R949=[3]Tabla_Impacto!$Y$26,$R949=[3]Tabla_Impacto!$AE$26),"Mayor",IF(OR($R949=[3]Tabla_Impacto!$H$24,$R949=[3]Tabla_Impacto!$H$27,$R949=[3]Tabla_Impacto!$N$24,$R949=[3]Tabla_Impacto!$T$26,$R949=[3]Tabla_Impacto!$Z$26,$R949=[3]Tabla_Impacto!$AF$26),"Catastrófico","")))))</f>
        <v/>
      </c>
      <c r="T949" s="385" t="str">
        <f>IF(S949="","",IF(S949="Leve",0.2,IF(S949="Menor",0.4,IF(S949="Moderado",0.6,IF(S949="Mayor",0.8,IF(S949="Catastrófico",1,))))))</f>
        <v/>
      </c>
      <c r="U949" s="403" t="str">
        <f t="shared" ref="U949" si="1286">IF(OR(AND(P949="Muy Baja",S949="Leve"),AND(P949="Muy Baja",S949="Menor"),AND(P949="Baja",S949="Leve")),"Bajo",IF(OR(AND(P949="Muy baja",S949="Moderado"),AND(P949="Baja",S949="Menor"),AND(P949="Baja",S949="Moderado"),AND(P949="Media",S949="Leve"),AND(P949="Media",S949="Menor"),AND(P949="Media",S949="Moderado"),AND(P949="Alta",S949="Leve"),AND(P949="Alta",S949="Menor")),"Moderado",IF(OR(AND(P949="Muy Baja",S949="Mayor"),AND(P949="Baja",S949="Mayor"),AND(P949="Media",S949="Mayor"),AND(P949="Alta",S949="Moderado"),AND(P949="Alta",S949="Mayor"),AND(P949="Muy Alta",S949="Leve"),AND(P949="Muy Alta",S949="Menor"),AND(P949="Muy Alta",S949="Moderado"),AND(P949="Muy Alta",S949="Mayor")),"Alto",IF(OR(AND(P949="Muy Baja",S949="Catastrófico"),AND(P949="Baja",S949="Catastrófico"),AND(P949="Media",S949="Catastrófico"),AND(P949="Alta",S949="Catastrófico"),AND(P949="Muy Alta",S949="Catastrófico")),"Extremo",""))))</f>
        <v/>
      </c>
      <c r="V949" s="216" t="s">
        <v>91</v>
      </c>
      <c r="W949" s="116"/>
      <c r="X949" s="117"/>
      <c r="Y949" s="117"/>
      <c r="Z949" s="116"/>
      <c r="AA949" s="143" t="str">
        <f t="shared" si="1284"/>
        <v/>
      </c>
      <c r="AB949" s="121"/>
      <c r="AC949" s="121"/>
      <c r="AD949" s="122" t="str">
        <f t="shared" si="1281"/>
        <v/>
      </c>
      <c r="AE949" s="121"/>
      <c r="AF949" s="121"/>
      <c r="AG949" s="121"/>
      <c r="AH949" s="123" t="str">
        <f>IFERROR(IF(AA949="Probabilidad",(Q949-(+Q949*AD949)),IF(AA949="Impacto",Q949,"")),"")</f>
        <v/>
      </c>
      <c r="AI949" s="122" t="str">
        <f t="shared" si="1283"/>
        <v/>
      </c>
      <c r="AJ949" s="387" t="str">
        <f t="shared" ref="AJ949" si="1287">IFERROR(IF(AK949="","",IF(AK949&lt;=0.2,"Muy Baja",IF(AK949&lt;=0.4,"Baja",IF(AK949&lt;=0.6,"Media",IF(AK949&lt;=0.8,"Alta","Muy Alta"))))),"")</f>
        <v/>
      </c>
      <c r="AK949" s="542" t="str">
        <f t="shared" ref="AK949" si="1288">IFERROR(LOOKUP(MAX(AI949:AI955)+1,(AI949:AI955)),"")</f>
        <v/>
      </c>
      <c r="AL949" s="214" t="str">
        <f>IFERROR(IF(AA949="Impacto",(T949-(+T949*AD949)),IF(AA949="Probabilidad",T949,"")),"")</f>
        <v/>
      </c>
      <c r="AM949" s="543" t="str">
        <f t="shared" ref="AM949" si="1289">IFERROR(IF(AN949="","",IF(AN949&lt;=0.2,"Leve",IF(AN949&lt;=0.4,"Menor",IF(AN949&lt;=0.6,"Moderado",IF(AN949&lt;=0.8,"Mayor","Catastrófico"))))),"")</f>
        <v/>
      </c>
      <c r="AN949" s="542" t="str">
        <f t="shared" ref="AN949" si="1290">IFERROR(LOOKUP(MAX(AL949:AL955)+1,(AL949:AL955)),"")</f>
        <v/>
      </c>
      <c r="AO949" s="541" t="str">
        <f t="shared" ref="AO949" si="1291">IFERROR(IF(OR(AND(AJ949="Muy Baja",AM949="Leve"),AND(AJ949="Muy Baja",AM949="Menor"),AND(AJ949="Baja",AM949="Leve")),"Bajo",IF(OR(AND(AJ949="Muy baja",AM949="Moderado"),AND(AJ949="Baja",AM949="Menor"),AND(AJ949="Baja",AM949="Moderado"),AND(AJ949="Media",AM949="Leve"),AND(AJ949="Media",AM949="Menor"),AND(AJ949="Media",AM949="Moderado"),AND(AJ949="Alta",AM949="Leve"),AND(AJ949="Alta",AM949="Menor")),"Moderado",IF(OR(AND(AJ949="Muy Baja",AM949="Mayor"),AND(AJ949="Baja",AM949="Mayor"),AND(AJ949="Media",AM949="Mayor"),AND(AJ949="Alta",AM949="Moderado"),AND(AJ949="Alta",AM949="Mayor"),AND(AJ949="Muy Alta",AM949="Leve"),AND(AJ949="Muy Alta",AM949="Menor"),AND(AJ949="Muy Alta",AM949="Moderado"),AND(AJ949="Muy Alta",AM949="Mayor")),"Alto",IF(OR(AND(AJ949="Muy Baja",AM949="Catastrófico"),AND(AJ949="Baja",AM949="Catastrófico"),AND(AJ949="Media",AM949="Catastrófico"),AND(AJ949="Alta",AM949="Catastrófico"),AND(AJ949="Muy Alta",AM949="Catastrófico")),"Extremo","")))),"")</f>
        <v/>
      </c>
      <c r="AP949" s="367"/>
      <c r="AQ949" s="217" t="s">
        <v>105</v>
      </c>
      <c r="AR949" s="119"/>
      <c r="AS949" s="135"/>
      <c r="AT949" s="218"/>
      <c r="AU949" s="219"/>
      <c r="AV949" s="458"/>
      <c r="AW949" s="216" t="s">
        <v>91</v>
      </c>
      <c r="AX949" s="220"/>
      <c r="AY949" s="221"/>
      <c r="AZ949" s="222"/>
      <c r="BA949" s="217" t="s">
        <v>105</v>
      </c>
      <c r="BB949" s="128"/>
      <c r="BC949" s="128"/>
      <c r="BD949" s="128"/>
      <c r="BE949" s="373"/>
      <c r="BF949" s="374"/>
      <c r="BG949" s="374"/>
      <c r="BH949" s="131"/>
      <c r="BI949" s="90"/>
      <c r="BJ949" s="90"/>
      <c r="BK949" s="90"/>
      <c r="BL949" s="90"/>
      <c r="BM949" s="90"/>
      <c r="BN949" s="90"/>
      <c r="BO949" s="90"/>
      <c r="BP949" s="90"/>
      <c r="BQ949" s="90"/>
      <c r="BR949" s="90"/>
      <c r="BS949" s="90"/>
      <c r="BT949" s="90"/>
      <c r="BU949" s="90"/>
      <c r="BV949" s="90"/>
      <c r="BW949" s="90"/>
      <c r="BX949" s="90"/>
      <c r="BY949" s="90"/>
      <c r="BZ949" s="90"/>
      <c r="CA949" s="90"/>
      <c r="CB949" s="90"/>
      <c r="CC949" s="90"/>
      <c r="CD949" s="90"/>
      <c r="CE949" s="90"/>
      <c r="CF949" s="90"/>
      <c r="CG949" s="90"/>
      <c r="CH949" s="90"/>
      <c r="CI949" s="90"/>
      <c r="CJ949" s="90"/>
      <c r="CK949" s="90"/>
      <c r="CL949" s="90"/>
      <c r="CM949" s="90"/>
      <c r="CN949" s="90"/>
      <c r="CO949" s="90"/>
      <c r="CP949" s="90"/>
      <c r="CQ949" s="90"/>
      <c r="CR949" s="90"/>
      <c r="CS949" s="90"/>
      <c r="CT949" s="90"/>
      <c r="CU949" s="90"/>
      <c r="CV949" s="90"/>
      <c r="CW949" s="90"/>
      <c r="CX949" s="90"/>
      <c r="CY949" s="90"/>
      <c r="CZ949" s="90"/>
      <c r="DA949" s="90"/>
      <c r="DB949" s="90"/>
      <c r="DC949" s="90"/>
      <c r="DD949" s="90"/>
      <c r="DE949" s="90"/>
      <c r="DF949" s="90"/>
      <c r="DG949" s="90"/>
      <c r="DH949" s="90"/>
      <c r="DI949" s="90"/>
      <c r="DJ949" s="90"/>
      <c r="DK949" s="90"/>
      <c r="DL949" s="90"/>
      <c r="DM949" s="90"/>
      <c r="DN949" s="90"/>
      <c r="DO949" s="90"/>
      <c r="DP949" s="90"/>
      <c r="DQ949" s="90"/>
      <c r="DR949" s="90"/>
      <c r="DS949" s="90"/>
      <c r="DT949" s="90"/>
      <c r="DU949" s="90"/>
      <c r="DV949" s="90"/>
      <c r="DW949" s="90"/>
      <c r="DX949" s="90"/>
      <c r="DY949" s="90"/>
      <c r="DZ949" s="90"/>
      <c r="EA949" s="90"/>
      <c r="EB949" s="90"/>
      <c r="EC949" s="90"/>
      <c r="ED949" s="90"/>
      <c r="EE949" s="90"/>
      <c r="EF949" s="90"/>
      <c r="EG949" s="90"/>
      <c r="EH949" s="90"/>
      <c r="EI949" s="90"/>
      <c r="EJ949" s="90"/>
      <c r="EK949" s="90"/>
      <c r="EL949" s="90"/>
      <c r="EM949" s="90"/>
      <c r="EN949" s="90"/>
      <c r="EO949" s="90"/>
      <c r="EP949" s="90"/>
      <c r="EQ949" s="90"/>
      <c r="ER949" s="90"/>
      <c r="ES949" s="90"/>
      <c r="ET949" s="90"/>
      <c r="EU949" s="90"/>
      <c r="EV949" s="90"/>
      <c r="EW949" s="90"/>
      <c r="EX949" s="90"/>
      <c r="EY949" s="90"/>
      <c r="EZ949" s="90"/>
      <c r="FA949" s="90"/>
      <c r="FB949" s="90"/>
      <c r="FC949" s="90"/>
      <c r="FD949" s="90"/>
      <c r="FE949" s="90"/>
      <c r="FF949" s="90"/>
      <c r="FG949" s="90"/>
      <c r="FH949" s="90"/>
      <c r="FI949" s="90"/>
      <c r="FJ949" s="90"/>
      <c r="FK949" s="90"/>
      <c r="FL949" s="90"/>
      <c r="FM949" s="90"/>
      <c r="FN949" s="90"/>
      <c r="FO949" s="90"/>
      <c r="FP949" s="90"/>
      <c r="FQ949" s="90"/>
      <c r="FR949" s="90"/>
      <c r="FS949" s="90"/>
      <c r="FT949" s="90"/>
      <c r="FU949" s="90"/>
      <c r="FV949" s="90"/>
      <c r="FW949" s="90"/>
      <c r="FX949" s="90"/>
      <c r="FY949" s="90"/>
      <c r="FZ949" s="90"/>
      <c r="GA949" s="90"/>
      <c r="GB949" s="90"/>
      <c r="GC949" s="90"/>
      <c r="GD949" s="90"/>
      <c r="GE949" s="90"/>
      <c r="GF949" s="90"/>
      <c r="GG949" s="90"/>
      <c r="GH949" s="90"/>
      <c r="GI949" s="90"/>
      <c r="GJ949" s="90"/>
      <c r="GK949" s="90"/>
      <c r="GL949" s="90"/>
      <c r="GM949" s="90"/>
      <c r="GN949" s="90"/>
      <c r="GO949" s="90"/>
      <c r="GP949" s="90"/>
      <c r="GQ949" s="90"/>
      <c r="GR949" s="90"/>
      <c r="GS949" s="90"/>
      <c r="GT949" s="90"/>
      <c r="GU949" s="90"/>
      <c r="GV949" s="90"/>
      <c r="GW949" s="90"/>
      <c r="GX949" s="90"/>
      <c r="GY949" s="90"/>
      <c r="GZ949" s="90"/>
      <c r="HA949" s="90"/>
      <c r="HB949" s="90"/>
      <c r="HC949" s="90"/>
      <c r="HD949" s="90"/>
      <c r="HE949" s="90"/>
      <c r="HF949" s="90"/>
      <c r="HG949" s="90"/>
      <c r="HH949" s="90"/>
      <c r="HI949" s="90"/>
      <c r="HJ949" s="90"/>
      <c r="HK949" s="90"/>
      <c r="HL949" s="90"/>
      <c r="HM949" s="90"/>
      <c r="HN949" s="90"/>
      <c r="HO949" s="90"/>
      <c r="HP949" s="90"/>
      <c r="HQ949" s="90"/>
      <c r="HR949" s="90"/>
      <c r="HS949" s="90"/>
      <c r="HT949" s="90"/>
      <c r="HU949" s="90"/>
      <c r="HV949" s="90"/>
      <c r="HW949" s="90"/>
      <c r="HX949" s="90"/>
      <c r="HY949" s="90"/>
      <c r="HZ949" s="90"/>
      <c r="IA949" s="90"/>
      <c r="IB949" s="90"/>
      <c r="IC949" s="90"/>
      <c r="ID949" s="90"/>
      <c r="IE949" s="90"/>
      <c r="IF949" s="90"/>
      <c r="IG949" s="90"/>
      <c r="IH949" s="90"/>
      <c r="II949" s="90"/>
      <c r="IJ949" s="90"/>
      <c r="IK949" s="90"/>
      <c r="IL949" s="90"/>
      <c r="IM949" s="90"/>
      <c r="IN949" s="90"/>
      <c r="IO949" s="90"/>
      <c r="IP949" s="90"/>
      <c r="IQ949" s="90"/>
      <c r="IR949" s="90"/>
      <c r="IS949" s="90"/>
      <c r="IT949" s="90"/>
      <c r="IU949" s="90"/>
      <c r="IV949" s="90"/>
      <c r="IW949" s="90"/>
      <c r="IX949" s="90"/>
      <c r="IY949" s="90"/>
      <c r="IZ949" s="90"/>
      <c r="JA949" s="90"/>
      <c r="JB949" s="90"/>
      <c r="JC949" s="90"/>
      <c r="JD949" s="90"/>
      <c r="JE949" s="90"/>
      <c r="JF949" s="90"/>
      <c r="JG949" s="90"/>
      <c r="JH949" s="90"/>
      <c r="JI949" s="90"/>
      <c r="JJ949" s="90"/>
      <c r="JK949" s="90"/>
      <c r="JL949" s="90"/>
      <c r="JM949" s="90"/>
      <c r="JN949" s="90"/>
      <c r="JO949" s="90"/>
      <c r="JP949" s="90"/>
      <c r="JQ949" s="90"/>
      <c r="JR949" s="90"/>
      <c r="JS949" s="90"/>
      <c r="JT949" s="90"/>
      <c r="JU949" s="90"/>
      <c r="JV949" s="90"/>
      <c r="JW949" s="90"/>
      <c r="JX949" s="90"/>
      <c r="JY949" s="90"/>
      <c r="JZ949" s="90"/>
      <c r="KA949" s="90"/>
      <c r="KB949" s="90"/>
      <c r="KC949" s="90"/>
      <c r="KD949" s="90"/>
      <c r="KE949" s="90"/>
      <c r="KF949" s="90"/>
      <c r="KG949" s="90"/>
      <c r="KH949" s="90"/>
      <c r="KI949" s="90"/>
      <c r="KJ949" s="90"/>
      <c r="KK949" s="90"/>
      <c r="KL949" s="90"/>
      <c r="KM949" s="90"/>
      <c r="KN949" s="90"/>
      <c r="KO949" s="90"/>
      <c r="KP949" s="90"/>
      <c r="KQ949" s="90"/>
      <c r="KR949" s="90"/>
      <c r="KS949" s="90"/>
      <c r="KT949" s="90"/>
      <c r="KU949" s="90"/>
      <c r="KV949" s="90"/>
      <c r="KW949" s="90"/>
      <c r="KX949" s="90"/>
      <c r="KY949" s="90"/>
      <c r="KZ949" s="90"/>
      <c r="LA949" s="90"/>
      <c r="LB949" s="90"/>
      <c r="LC949" s="90"/>
      <c r="LD949" s="90"/>
      <c r="LE949" s="90"/>
      <c r="LF949" s="90"/>
      <c r="LG949" s="90"/>
      <c r="LH949" s="90"/>
      <c r="LI949" s="90"/>
      <c r="LJ949" s="90"/>
      <c r="LK949" s="90"/>
      <c r="LL949" s="90"/>
      <c r="LM949" s="90"/>
      <c r="LN949" s="90"/>
      <c r="LO949" s="90"/>
      <c r="LP949" s="90"/>
      <c r="LQ949" s="90"/>
      <c r="LR949" s="90"/>
      <c r="LS949" s="90"/>
      <c r="LT949" s="90"/>
      <c r="LU949" s="90"/>
      <c r="LV949" s="90"/>
      <c r="LW949" s="90"/>
      <c r="LX949" s="90"/>
      <c r="LY949" s="90"/>
      <c r="LZ949" s="90"/>
      <c r="MA949" s="90"/>
      <c r="MB949" s="90"/>
      <c r="MC949" s="90"/>
      <c r="MD949" s="90"/>
      <c r="ME949" s="90"/>
      <c r="MF949" s="90"/>
      <c r="MG949" s="90"/>
      <c r="MH949" s="90"/>
      <c r="MI949" s="90"/>
      <c r="MJ949" s="90"/>
      <c r="MK949" s="90"/>
      <c r="ML949" s="90"/>
      <c r="MM949" s="90"/>
      <c r="MN949" s="90"/>
      <c r="MO949" s="90"/>
      <c r="MP949" s="90"/>
      <c r="MQ949" s="90"/>
      <c r="MR949" s="90"/>
      <c r="MS949" s="90"/>
      <c r="MT949" s="90"/>
      <c r="MU949" s="90"/>
      <c r="MV949" s="90"/>
      <c r="MW949" s="90"/>
      <c r="MX949" s="90"/>
      <c r="MY949" s="90"/>
      <c r="MZ949" s="90"/>
      <c r="NA949" s="90"/>
      <c r="NB949" s="90"/>
      <c r="NC949" s="90"/>
      <c r="ND949" s="90"/>
      <c r="NE949" s="90"/>
      <c r="NF949" s="90"/>
      <c r="NG949" s="90"/>
      <c r="NH949" s="90"/>
      <c r="NI949" s="90"/>
      <c r="NJ949" s="90"/>
      <c r="NK949" s="90"/>
      <c r="NL949" s="90"/>
      <c r="NM949" s="90"/>
      <c r="NN949" s="90"/>
      <c r="NO949" s="90"/>
      <c r="NP949" s="90"/>
      <c r="NQ949" s="90"/>
      <c r="NR949" s="90"/>
      <c r="NS949" s="90"/>
      <c r="NT949" s="90"/>
      <c r="NU949" s="90"/>
      <c r="NV949" s="90"/>
      <c r="NW949" s="90"/>
      <c r="NX949" s="90"/>
      <c r="NY949" s="90"/>
      <c r="NZ949" s="90"/>
      <c r="OA949" s="90"/>
      <c r="OB949" s="90"/>
      <c r="OC949" s="90"/>
      <c r="OD949" s="90"/>
      <c r="OE949" s="90"/>
      <c r="OF949" s="90"/>
      <c r="OG949" s="90"/>
      <c r="OH949" s="90"/>
      <c r="OI949" s="90"/>
      <c r="OJ949" s="90"/>
      <c r="OK949" s="90"/>
      <c r="OL949" s="90"/>
      <c r="OM949" s="90"/>
      <c r="ON949" s="90"/>
      <c r="OO949" s="90"/>
      <c r="OP949" s="90"/>
      <c r="OQ949" s="90"/>
      <c r="OR949" s="90"/>
      <c r="OS949" s="90"/>
      <c r="OT949" s="90"/>
      <c r="OU949" s="90"/>
      <c r="OV949" s="90"/>
      <c r="OW949" s="90"/>
      <c r="OX949" s="90"/>
      <c r="OY949" s="90"/>
      <c r="OZ949" s="90"/>
      <c r="PA949" s="90"/>
      <c r="PB949" s="90"/>
      <c r="PC949" s="90"/>
      <c r="PD949" s="90"/>
      <c r="PE949" s="90"/>
      <c r="PF949" s="90"/>
      <c r="PG949" s="90"/>
      <c r="PH949" s="90"/>
      <c r="PI949" s="90"/>
      <c r="PJ949" s="90"/>
      <c r="PK949" s="90"/>
      <c r="PL949" s="90"/>
      <c r="PM949" s="90"/>
      <c r="PN949" s="90"/>
      <c r="PO949" s="90"/>
      <c r="PP949" s="90"/>
      <c r="PQ949" s="90"/>
      <c r="PR949" s="90"/>
      <c r="PS949" s="90"/>
      <c r="PT949" s="90"/>
      <c r="PU949" s="90"/>
      <c r="PV949" s="90"/>
      <c r="PW949" s="90"/>
      <c r="PX949" s="90"/>
      <c r="PY949" s="90"/>
      <c r="PZ949" s="90"/>
      <c r="QA949" s="90"/>
      <c r="QB949" s="90"/>
      <c r="QC949" s="90"/>
      <c r="QD949" s="90"/>
      <c r="QE949" s="90"/>
      <c r="QF949" s="90"/>
      <c r="QG949" s="90"/>
      <c r="QH949" s="90"/>
      <c r="QI949" s="90"/>
      <c r="QJ949" s="90"/>
      <c r="QK949" s="90"/>
      <c r="QL949" s="90"/>
      <c r="QM949" s="90"/>
      <c r="QN949" s="90"/>
      <c r="QO949" s="90"/>
      <c r="QP949" s="90"/>
      <c r="QQ949" s="90"/>
      <c r="QR949" s="90"/>
      <c r="QS949" s="90"/>
      <c r="QT949" s="90"/>
      <c r="QU949" s="90"/>
      <c r="QV949" s="90"/>
      <c r="QW949" s="90"/>
      <c r="QX949" s="90"/>
      <c r="QY949" s="90"/>
      <c r="QZ949" s="90"/>
      <c r="RA949" s="90"/>
      <c r="RB949" s="90"/>
      <c r="RC949" s="90"/>
      <c r="RD949" s="90"/>
      <c r="RE949" s="90"/>
      <c r="RF949" s="90"/>
      <c r="RG949" s="90"/>
      <c r="RH949" s="90"/>
      <c r="RI949" s="90"/>
      <c r="RJ949" s="90"/>
      <c r="RK949" s="90"/>
      <c r="RL949" s="90"/>
      <c r="RM949" s="90"/>
      <c r="RN949" s="90"/>
      <c r="RO949" s="90"/>
      <c r="RP949" s="90"/>
      <c r="RQ949" s="90"/>
      <c r="RR949" s="90"/>
      <c r="RS949" s="90"/>
      <c r="RT949" s="90"/>
      <c r="RU949" s="90"/>
      <c r="RV949" s="90"/>
      <c r="RW949" s="90"/>
      <c r="RX949" s="90"/>
      <c r="RY949" s="90"/>
      <c r="RZ949" s="90"/>
      <c r="SA949" s="90"/>
      <c r="SB949" s="90"/>
      <c r="SC949" s="90"/>
      <c r="SD949" s="90"/>
      <c r="SE949" s="90"/>
      <c r="SF949" s="90"/>
      <c r="SG949" s="90"/>
      <c r="SH949" s="90"/>
      <c r="SI949" s="90"/>
      <c r="SJ949" s="90"/>
      <c r="SK949" s="90"/>
      <c r="SL949" s="90"/>
      <c r="SM949" s="90"/>
      <c r="SN949" s="90"/>
      <c r="SO949" s="90"/>
      <c r="SP949" s="90"/>
      <c r="SQ949" s="90"/>
      <c r="SR949" s="90"/>
      <c r="SS949" s="90"/>
      <c r="ST949" s="90"/>
      <c r="SU949" s="90"/>
      <c r="SV949" s="90"/>
      <c r="SW949" s="90"/>
      <c r="SX949" s="90"/>
      <c r="SY949" s="90"/>
      <c r="SZ949" s="90"/>
      <c r="TA949" s="90"/>
      <c r="TB949" s="90"/>
      <c r="TC949" s="90"/>
      <c r="TD949" s="90"/>
      <c r="TE949" s="90"/>
      <c r="TF949" s="90"/>
      <c r="TG949" s="90"/>
      <c r="TH949" s="90"/>
      <c r="TI949" s="90"/>
      <c r="TJ949" s="90"/>
      <c r="TK949" s="90"/>
      <c r="TL949" s="90"/>
      <c r="TM949" s="90"/>
      <c r="TN949" s="90"/>
      <c r="TO949" s="90"/>
      <c r="TP949" s="90"/>
      <c r="TQ949" s="90"/>
      <c r="TR949" s="90"/>
      <c r="TS949" s="90"/>
      <c r="TT949" s="90"/>
      <c r="TU949" s="90"/>
      <c r="TV949" s="90"/>
      <c r="TW949" s="90"/>
      <c r="TX949" s="90"/>
      <c r="TY949" s="90"/>
      <c r="TZ949" s="90"/>
      <c r="UA949" s="90"/>
      <c r="UB949" s="90"/>
      <c r="UC949" s="90"/>
      <c r="UD949" s="90"/>
      <c r="UE949" s="90"/>
      <c r="UF949" s="90"/>
      <c r="UG949" s="90"/>
      <c r="UH949" s="90"/>
      <c r="UI949" s="90"/>
      <c r="UJ949" s="90"/>
      <c r="UK949" s="90"/>
      <c r="UL949" s="90"/>
      <c r="UM949" s="90"/>
      <c r="UN949" s="90"/>
      <c r="UO949" s="90"/>
      <c r="UP949" s="90"/>
      <c r="UQ949" s="90"/>
      <c r="UR949" s="90"/>
      <c r="US949" s="90"/>
      <c r="UT949" s="90"/>
      <c r="UU949" s="90"/>
      <c r="UV949" s="90"/>
      <c r="UW949" s="90"/>
      <c r="UX949" s="90"/>
      <c r="UY949" s="90"/>
      <c r="UZ949" s="90"/>
      <c r="VA949" s="90"/>
      <c r="VB949" s="90"/>
      <c r="VC949" s="90"/>
      <c r="VD949" s="90"/>
      <c r="VE949" s="90"/>
      <c r="VF949" s="90"/>
      <c r="VG949" s="90"/>
      <c r="VH949" s="90"/>
      <c r="VI949" s="90"/>
      <c r="VJ949" s="90"/>
      <c r="VK949" s="90"/>
      <c r="VL949" s="90"/>
      <c r="VM949" s="90"/>
      <c r="VN949" s="90"/>
      <c r="VO949" s="90"/>
      <c r="VP949" s="90"/>
      <c r="VQ949" s="90"/>
      <c r="VR949" s="90"/>
      <c r="VS949" s="90"/>
      <c r="VT949" s="90"/>
      <c r="VU949" s="90"/>
      <c r="VV949" s="90"/>
      <c r="VW949" s="90"/>
      <c r="VX949" s="90"/>
      <c r="VY949" s="90"/>
      <c r="VZ949" s="90"/>
      <c r="WA949" s="90"/>
      <c r="WB949" s="90"/>
      <c r="WC949" s="90"/>
      <c r="WD949" s="90"/>
      <c r="WE949" s="90"/>
      <c r="WF949" s="90"/>
      <c r="WG949" s="90"/>
      <c r="WH949" s="90"/>
      <c r="WI949" s="90"/>
      <c r="WJ949" s="90"/>
      <c r="WK949" s="90"/>
      <c r="WL949" s="90"/>
      <c r="WM949" s="90"/>
      <c r="WN949" s="90"/>
      <c r="WO949" s="90"/>
      <c r="WP949" s="90"/>
      <c r="WQ949" s="90"/>
      <c r="WR949" s="90"/>
      <c r="WS949" s="90"/>
      <c r="WT949" s="90"/>
      <c r="WU949" s="90"/>
      <c r="WV949" s="90"/>
      <c r="WW949" s="90"/>
      <c r="WX949" s="90"/>
      <c r="WY949" s="90"/>
      <c r="WZ949" s="90"/>
      <c r="XA949" s="90"/>
      <c r="XB949" s="90"/>
      <c r="XC949" s="90"/>
      <c r="XD949" s="90"/>
      <c r="XE949" s="90"/>
      <c r="XF949" s="90"/>
      <c r="XG949" s="90"/>
      <c r="XH949" s="90"/>
      <c r="XI949" s="90"/>
      <c r="XJ949" s="90"/>
      <c r="XK949" s="90"/>
      <c r="XL949" s="90"/>
      <c r="XM949" s="90"/>
      <c r="XN949" s="90"/>
      <c r="XO949" s="90"/>
      <c r="XP949" s="90"/>
      <c r="XQ949" s="90"/>
      <c r="XR949" s="90"/>
      <c r="XS949" s="90"/>
      <c r="XT949" s="90"/>
      <c r="XU949" s="90"/>
      <c r="XV949" s="90"/>
      <c r="XW949" s="90"/>
      <c r="XX949" s="90"/>
      <c r="XY949" s="90"/>
      <c r="XZ949" s="90"/>
      <c r="YA949" s="90"/>
      <c r="YB949" s="90"/>
      <c r="YC949" s="90"/>
      <c r="YD949" s="90"/>
      <c r="YE949" s="90"/>
      <c r="YF949" s="90"/>
      <c r="YG949" s="90"/>
      <c r="YH949" s="90"/>
      <c r="YI949" s="90"/>
      <c r="YJ949" s="90"/>
      <c r="YK949" s="90"/>
      <c r="YL949" s="90"/>
      <c r="YM949" s="90"/>
      <c r="YN949" s="90"/>
      <c r="YO949" s="90"/>
      <c r="YP949" s="90"/>
      <c r="YQ949" s="90"/>
      <c r="YR949" s="90"/>
      <c r="YS949" s="90"/>
      <c r="YT949" s="90"/>
      <c r="YU949" s="90"/>
      <c r="YV949" s="90"/>
      <c r="YW949" s="90"/>
      <c r="YX949" s="90"/>
      <c r="YY949" s="90"/>
      <c r="YZ949" s="90"/>
      <c r="ZA949" s="90"/>
      <c r="ZB949" s="90"/>
      <c r="ZC949" s="90"/>
      <c r="ZD949" s="90"/>
      <c r="ZE949" s="90"/>
      <c r="ZF949" s="90"/>
      <c r="ZG949" s="90"/>
      <c r="ZH949" s="90"/>
      <c r="ZI949" s="90"/>
      <c r="ZJ949" s="90"/>
      <c r="ZK949" s="90"/>
      <c r="ZL949" s="90"/>
      <c r="ZM949" s="90"/>
      <c r="ZN949" s="90"/>
      <c r="ZO949" s="90"/>
      <c r="ZP949" s="90"/>
      <c r="ZQ949" s="90"/>
      <c r="ZR949" s="90"/>
      <c r="ZS949" s="90"/>
      <c r="ZT949" s="90"/>
      <c r="ZU949" s="90"/>
      <c r="ZV949" s="90"/>
      <c r="ZW949" s="90"/>
      <c r="ZX949" s="90"/>
      <c r="ZY949" s="90"/>
      <c r="ZZ949" s="90"/>
      <c r="AAA949" s="90"/>
      <c r="AAB949" s="90"/>
      <c r="AAC949" s="90"/>
      <c r="AAD949" s="90"/>
      <c r="AAE949" s="90"/>
      <c r="AAF949" s="90"/>
      <c r="AAG949" s="90"/>
      <c r="AAH949" s="90"/>
      <c r="AAI949" s="90"/>
      <c r="AAJ949" s="90"/>
      <c r="AAK949" s="90"/>
      <c r="AAL949" s="90"/>
      <c r="AAM949" s="90"/>
      <c r="AAN949" s="90"/>
      <c r="AAO949" s="90"/>
      <c r="AAP949" s="90"/>
      <c r="AAQ949" s="90"/>
      <c r="AAR949" s="90"/>
      <c r="AAS949" s="90"/>
      <c r="AAT949" s="90"/>
      <c r="AAU949" s="90"/>
      <c r="AAV949" s="90"/>
      <c r="AAW949" s="90"/>
      <c r="AAX949" s="90"/>
      <c r="AAY949" s="90"/>
      <c r="AAZ949" s="90"/>
      <c r="ABA949" s="90"/>
      <c r="ABB949" s="90"/>
      <c r="ABC949" s="90"/>
      <c r="ABD949" s="90"/>
      <c r="ABE949" s="90"/>
      <c r="ABF949" s="90"/>
      <c r="ABG949" s="90"/>
      <c r="ABH949" s="90"/>
      <c r="ABI949" s="90"/>
      <c r="ABJ949" s="90"/>
      <c r="ABK949" s="90"/>
      <c r="ABL949" s="90"/>
      <c r="ABM949" s="90"/>
      <c r="ABN949" s="90"/>
      <c r="ABO949" s="90"/>
      <c r="ABP949" s="90"/>
      <c r="ABQ949" s="90"/>
      <c r="ABR949" s="90"/>
      <c r="ABS949" s="90"/>
      <c r="ABT949" s="90"/>
      <c r="ABU949" s="90"/>
      <c r="ABV949" s="90"/>
      <c r="ABW949" s="90"/>
      <c r="ABX949" s="90"/>
      <c r="ABY949" s="90"/>
      <c r="ABZ949" s="90"/>
      <c r="ACA949" s="90"/>
      <c r="ACB949" s="90"/>
      <c r="ACC949" s="90"/>
      <c r="ACD949" s="90"/>
      <c r="ACE949" s="90"/>
      <c r="ACF949" s="90"/>
      <c r="ACG949" s="90"/>
      <c r="ACH949" s="90"/>
      <c r="ACI949" s="90"/>
      <c r="ACJ949" s="90"/>
      <c r="ACK949" s="90"/>
      <c r="ACL949" s="90"/>
      <c r="ACM949" s="90"/>
      <c r="ACN949" s="90"/>
      <c r="ACO949" s="90"/>
      <c r="ACP949" s="90"/>
      <c r="ACQ949" s="90"/>
      <c r="ACR949" s="90"/>
      <c r="ACS949" s="90"/>
      <c r="ACT949" s="90"/>
      <c r="ACU949" s="90"/>
      <c r="ACV949" s="90"/>
      <c r="ACW949" s="90"/>
      <c r="ACX949" s="90"/>
      <c r="ACY949" s="90"/>
      <c r="ACZ949" s="90"/>
      <c r="ADA949" s="90"/>
      <c r="ADB949" s="90"/>
      <c r="ADC949" s="90"/>
      <c r="ADD949" s="90"/>
      <c r="ADE949" s="90"/>
      <c r="ADF949" s="90"/>
      <c r="ADG949" s="90"/>
      <c r="ADH949" s="90"/>
      <c r="ADI949" s="90"/>
      <c r="ADJ949" s="90"/>
      <c r="ADK949" s="90"/>
      <c r="ADL949" s="90"/>
      <c r="ADM949" s="90"/>
      <c r="ADN949" s="90"/>
      <c r="ADO949" s="90"/>
      <c r="ADP949" s="90"/>
      <c r="ADQ949" s="90"/>
      <c r="ADR949" s="90"/>
      <c r="ADS949" s="90"/>
      <c r="ADT949" s="90"/>
      <c r="ADU949" s="90"/>
      <c r="ADV949" s="90"/>
      <c r="ADW949" s="90"/>
      <c r="ADX949" s="90"/>
      <c r="ADY949" s="90"/>
      <c r="ADZ949" s="90"/>
      <c r="AEA949" s="90"/>
      <c r="AEB949" s="90"/>
      <c r="AEC949" s="90"/>
      <c r="AED949" s="90"/>
      <c r="AEE949" s="90"/>
      <c r="AEF949" s="90"/>
      <c r="AEG949" s="90"/>
      <c r="AEH949" s="90"/>
      <c r="AEI949" s="90"/>
      <c r="AEJ949" s="90"/>
      <c r="AEK949" s="90"/>
      <c r="AEL949" s="90"/>
      <c r="AEM949" s="90"/>
      <c r="AEN949" s="90"/>
      <c r="AEO949" s="90"/>
      <c r="AEP949" s="90"/>
      <c r="AEQ949" s="90"/>
      <c r="AER949" s="90"/>
      <c r="AES949" s="90"/>
      <c r="AET949" s="90"/>
      <c r="AEU949" s="90"/>
      <c r="AEV949" s="90"/>
      <c r="AEW949" s="90"/>
      <c r="AEX949" s="90"/>
      <c r="AEY949" s="90"/>
      <c r="AEZ949" s="90"/>
      <c r="AFA949" s="90"/>
      <c r="AFB949" s="90"/>
      <c r="AFC949" s="90"/>
      <c r="AFD949" s="90"/>
      <c r="AFE949" s="90"/>
      <c r="AFF949" s="90"/>
      <c r="AFG949" s="90"/>
      <c r="AFH949" s="90"/>
      <c r="AFI949" s="90"/>
      <c r="AFJ949" s="90"/>
      <c r="AFK949" s="90"/>
      <c r="AFL949" s="90"/>
      <c r="AFM949" s="90"/>
      <c r="AFN949" s="90"/>
      <c r="AFO949" s="90"/>
      <c r="AFP949" s="90"/>
      <c r="AFQ949" s="90"/>
      <c r="AFR949" s="90"/>
      <c r="AFS949" s="90"/>
      <c r="AFT949" s="90"/>
      <c r="AFU949" s="90"/>
      <c r="AFV949" s="90"/>
      <c r="AFW949" s="90"/>
      <c r="AFX949" s="90"/>
      <c r="AFY949" s="90"/>
      <c r="AFZ949" s="90"/>
      <c r="AGA949" s="90"/>
      <c r="AGB949" s="90"/>
      <c r="AGC949" s="90"/>
      <c r="AGD949" s="90"/>
      <c r="AGE949" s="90"/>
      <c r="AGF949" s="90"/>
      <c r="AGG949" s="90"/>
      <c r="AGH949" s="90"/>
      <c r="AGI949" s="90"/>
      <c r="AGJ949" s="90"/>
      <c r="AGK949" s="90"/>
      <c r="AGL949" s="90"/>
      <c r="AGM949" s="90"/>
      <c r="AGN949" s="90"/>
      <c r="AGO949" s="90"/>
      <c r="AGP949" s="90"/>
      <c r="AGQ949" s="90"/>
      <c r="AGR949" s="90"/>
      <c r="AGS949" s="90"/>
      <c r="AGT949" s="90"/>
      <c r="AGU949" s="90"/>
      <c r="AGV949" s="90"/>
      <c r="AGW949" s="90"/>
      <c r="AGX949" s="90"/>
      <c r="AGY949" s="90"/>
      <c r="AGZ949" s="90"/>
      <c r="AHA949" s="90"/>
      <c r="AHB949" s="90"/>
      <c r="AHC949" s="90"/>
      <c r="AHD949" s="90"/>
      <c r="AHE949" s="90"/>
      <c r="AHF949" s="90"/>
      <c r="AHG949" s="90"/>
      <c r="AHH949" s="90"/>
      <c r="AHI949" s="90"/>
      <c r="AHJ949" s="90"/>
      <c r="AHK949" s="90"/>
      <c r="AHL949" s="90"/>
      <c r="AHM949" s="90"/>
      <c r="AHN949" s="90"/>
      <c r="AHO949" s="90"/>
      <c r="AHP949" s="90"/>
      <c r="AHQ949" s="90"/>
      <c r="AHR949" s="90"/>
      <c r="AHS949" s="90"/>
      <c r="AHT949" s="90"/>
      <c r="AHU949" s="90"/>
      <c r="AHV949" s="90"/>
      <c r="AHW949" s="90"/>
      <c r="AHX949" s="90"/>
      <c r="AHY949" s="90"/>
      <c r="AHZ949" s="90"/>
      <c r="AIA949" s="90"/>
      <c r="AIB949" s="90"/>
      <c r="AIC949" s="90"/>
      <c r="AID949" s="90"/>
      <c r="AIE949" s="90"/>
      <c r="AIF949" s="90"/>
      <c r="AIG949" s="90"/>
      <c r="AIH949" s="90"/>
      <c r="AII949" s="90"/>
      <c r="AIJ949" s="90"/>
      <c r="AIK949" s="90"/>
      <c r="AIL949" s="90"/>
      <c r="AIM949" s="90"/>
      <c r="AIN949" s="90"/>
      <c r="AIO949" s="90"/>
      <c r="AIP949" s="90"/>
      <c r="AIQ949" s="90"/>
      <c r="AIR949" s="90"/>
      <c r="AIS949" s="90"/>
      <c r="AIT949" s="90"/>
      <c r="AIU949" s="90"/>
      <c r="AIV949" s="90"/>
      <c r="AIW949" s="90"/>
      <c r="AIX949" s="90"/>
      <c r="AIY949" s="90"/>
      <c r="AIZ949" s="90"/>
      <c r="AJA949" s="90"/>
      <c r="AJB949" s="90"/>
      <c r="AJC949" s="90"/>
      <c r="AJD949" s="90"/>
      <c r="AJE949" s="90"/>
      <c r="AJF949" s="90"/>
      <c r="AJG949" s="90"/>
      <c r="AJH949" s="90"/>
      <c r="AJI949" s="90"/>
      <c r="AJJ949" s="90"/>
      <c r="AJK949" s="90"/>
      <c r="AJL949" s="90"/>
      <c r="AJM949" s="90"/>
      <c r="AJN949" s="90"/>
      <c r="AJO949" s="90"/>
      <c r="AJP949" s="90"/>
      <c r="AJQ949" s="90"/>
      <c r="AJR949" s="90"/>
      <c r="AJS949" s="90"/>
      <c r="AJT949" s="90"/>
      <c r="AJU949" s="90"/>
      <c r="AJV949" s="90"/>
      <c r="AJW949" s="90"/>
      <c r="AJX949" s="90"/>
      <c r="AJY949" s="90"/>
      <c r="AJZ949" s="90"/>
      <c r="AKA949" s="90"/>
      <c r="AKB949" s="90"/>
      <c r="AKC949" s="90"/>
      <c r="AKD949" s="90"/>
      <c r="AKE949" s="90"/>
      <c r="AKF949" s="90"/>
      <c r="AKG949" s="90"/>
      <c r="AKH949" s="90"/>
      <c r="AKI949" s="90"/>
      <c r="AKJ949" s="90"/>
      <c r="AKK949" s="90"/>
      <c r="AKL949" s="90"/>
      <c r="AKM949" s="90"/>
      <c r="AKN949" s="90"/>
      <c r="AKO949" s="90"/>
      <c r="AKP949" s="90"/>
      <c r="AKQ949" s="90"/>
      <c r="AKR949" s="90"/>
      <c r="AKS949" s="90"/>
      <c r="AKT949" s="90"/>
      <c r="AKU949" s="90"/>
      <c r="AKV949" s="90"/>
      <c r="AKW949" s="90"/>
      <c r="AKX949" s="90"/>
      <c r="AKY949" s="90"/>
      <c r="AKZ949" s="90"/>
      <c r="ALA949" s="90"/>
      <c r="ALB949" s="90"/>
      <c r="ALC949" s="90"/>
      <c r="ALD949" s="90"/>
      <c r="ALE949" s="90"/>
      <c r="ALF949" s="90"/>
      <c r="ALG949" s="90"/>
      <c r="ALH949" s="90"/>
      <c r="ALI949" s="90"/>
      <c r="ALJ949" s="90"/>
      <c r="ALK949" s="90"/>
      <c r="ALL949" s="90"/>
      <c r="ALM949" s="90"/>
      <c r="ALN949" s="90"/>
      <c r="ALO949" s="90"/>
      <c r="ALP949" s="90"/>
      <c r="ALQ949" s="90"/>
      <c r="ALR949" s="90"/>
      <c r="ALS949" s="90"/>
      <c r="ALT949" s="90"/>
      <c r="ALU949" s="90"/>
      <c r="ALV949" s="90"/>
      <c r="ALW949" s="90"/>
      <c r="ALX949" s="90"/>
      <c r="ALY949" s="90"/>
      <c r="ALZ949" s="90"/>
      <c r="AMA949" s="90"/>
      <c r="AMB949" s="90"/>
      <c r="AMC949" s="90"/>
      <c r="AMD949" s="90"/>
      <c r="AME949" s="90"/>
      <c r="AMF949" s="90"/>
      <c r="AMG949" s="90"/>
      <c r="AMH949" s="90"/>
    </row>
    <row r="950" spans="1:1022" ht="74.099999999999994" customHeight="1">
      <c r="A950" s="536"/>
      <c r="B950" s="530"/>
      <c r="C950" s="367"/>
      <c r="D950" s="530"/>
      <c r="E950" s="530"/>
      <c r="F950" s="427"/>
      <c r="G950" s="530"/>
      <c r="H950" s="545"/>
      <c r="I950" s="538"/>
      <c r="J950" s="216" t="s">
        <v>735</v>
      </c>
      <c r="K950" s="213"/>
      <c r="L950" s="538"/>
      <c r="M950" s="538"/>
      <c r="N950" s="540"/>
      <c r="O950" s="369"/>
      <c r="P950" s="391"/>
      <c r="Q950" s="385"/>
      <c r="R950" s="393"/>
      <c r="S950" s="394"/>
      <c r="T950" s="385"/>
      <c r="U950" s="404"/>
      <c r="V950" s="216" t="s">
        <v>112</v>
      </c>
      <c r="W950" s="116"/>
      <c r="X950" s="117"/>
      <c r="Y950" s="117"/>
      <c r="Z950" s="116"/>
      <c r="AA950" s="143" t="str">
        <f t="shared" si="1284"/>
        <v/>
      </c>
      <c r="AB950" s="121"/>
      <c r="AC950" s="121"/>
      <c r="AD950" s="122" t="str">
        <f t="shared" si="1281"/>
        <v/>
      </c>
      <c r="AE950" s="121"/>
      <c r="AF950" s="121"/>
      <c r="AG950" s="121"/>
      <c r="AH950" s="123" t="str">
        <f>IFERROR(IF(AND(AA949="Probabilidad",AA950="Probabilidad"),(AI949-(+AI949*AD950)),IF(AND(AA950="Probabilidad",AA949="Impacto"),(AI949-(+AI949*AD950)),IF(AA950="Impacto",AI949,""))),"")</f>
        <v/>
      </c>
      <c r="AI950" s="122" t="str">
        <f t="shared" si="1283"/>
        <v/>
      </c>
      <c r="AJ950" s="387"/>
      <c r="AK950" s="542"/>
      <c r="AL950" s="214" t="str">
        <f t="shared" si="1262"/>
        <v/>
      </c>
      <c r="AM950" s="543"/>
      <c r="AN950" s="542"/>
      <c r="AO950" s="541"/>
      <c r="AP950" s="367"/>
      <c r="AQ950" s="217" t="s">
        <v>118</v>
      </c>
      <c r="AR950" s="119"/>
      <c r="AS950" s="135"/>
      <c r="AT950" s="218"/>
      <c r="AU950" s="219"/>
      <c r="AV950" s="459"/>
      <c r="AW950" s="216" t="s">
        <v>112</v>
      </c>
      <c r="AX950" s="220"/>
      <c r="AY950" s="221"/>
      <c r="AZ950" s="222"/>
      <c r="BA950" s="217" t="s">
        <v>118</v>
      </c>
      <c r="BB950" s="128"/>
      <c r="BC950" s="128"/>
      <c r="BD950" s="128"/>
      <c r="BE950" s="373"/>
      <c r="BF950" s="374"/>
      <c r="BG950" s="374"/>
      <c r="BH950" s="131"/>
    </row>
    <row r="951" spans="1:1022" ht="45" customHeight="1">
      <c r="A951" s="536"/>
      <c r="B951" s="530"/>
      <c r="C951" s="367"/>
      <c r="D951" s="530"/>
      <c r="E951" s="530"/>
      <c r="F951" s="427"/>
      <c r="G951" s="530"/>
      <c r="H951" s="545"/>
      <c r="I951" s="538"/>
      <c r="J951" s="216" t="s">
        <v>741</v>
      </c>
      <c r="K951" s="213"/>
      <c r="L951" s="538"/>
      <c r="M951" s="538"/>
      <c r="N951" s="540"/>
      <c r="O951" s="369"/>
      <c r="P951" s="391"/>
      <c r="Q951" s="385"/>
      <c r="R951" s="393"/>
      <c r="S951" s="394"/>
      <c r="T951" s="385"/>
      <c r="U951" s="404"/>
      <c r="V951" s="216" t="s">
        <v>124</v>
      </c>
      <c r="W951" s="116"/>
      <c r="X951" s="117"/>
      <c r="Y951" s="117"/>
      <c r="Z951" s="116"/>
      <c r="AA951" s="143" t="str">
        <f t="shared" si="1284"/>
        <v/>
      </c>
      <c r="AB951" s="121"/>
      <c r="AC951" s="121"/>
      <c r="AD951" s="122" t="str">
        <f t="shared" si="1281"/>
        <v/>
      </c>
      <c r="AE951" s="121"/>
      <c r="AF951" s="121"/>
      <c r="AG951" s="121"/>
      <c r="AH951" s="123" t="str">
        <f t="shared" ref="AH951:AH955" si="1292">IFERROR(IF(AND(AA950="Probabilidad",AA951="Probabilidad"),(AI950-(+AI950*AD951)),IF(AND(AA951="Probabilidad",AA950="Impacto"),(AI950-(+AI950*AD951)),IF(AA951="Impacto",AI950,""))),"")</f>
        <v/>
      </c>
      <c r="AI951" s="122" t="str">
        <f t="shared" si="1283"/>
        <v/>
      </c>
      <c r="AJ951" s="387"/>
      <c r="AK951" s="542"/>
      <c r="AL951" s="214" t="str">
        <f t="shared" si="1262"/>
        <v/>
      </c>
      <c r="AM951" s="543"/>
      <c r="AN951" s="542"/>
      <c r="AO951" s="541"/>
      <c r="AP951" s="367"/>
      <c r="AQ951" s="217" t="s">
        <v>128</v>
      </c>
      <c r="AR951" s="119"/>
      <c r="AS951" s="135"/>
      <c r="AT951" s="218"/>
      <c r="AU951" s="219"/>
      <c r="AV951" s="459"/>
      <c r="AW951" s="216" t="s">
        <v>124</v>
      </c>
      <c r="AX951" s="220"/>
      <c r="AY951" s="221"/>
      <c r="AZ951" s="222"/>
      <c r="BA951" s="217" t="s">
        <v>128</v>
      </c>
      <c r="BB951" s="128"/>
      <c r="BC951" s="128"/>
      <c r="BD951" s="128"/>
      <c r="BE951" s="373"/>
      <c r="BF951" s="374"/>
      <c r="BG951" s="374"/>
      <c r="BH951" s="131"/>
    </row>
    <row r="952" spans="1:1022" ht="30" customHeight="1">
      <c r="A952" s="536"/>
      <c r="B952" s="530"/>
      <c r="C952" s="367"/>
      <c r="D952" s="530"/>
      <c r="E952" s="530"/>
      <c r="F952" s="427"/>
      <c r="G952" s="530"/>
      <c r="H952" s="545"/>
      <c r="I952" s="538"/>
      <c r="J952" s="216" t="s">
        <v>749</v>
      </c>
      <c r="K952" s="213"/>
      <c r="L952" s="538"/>
      <c r="M952" s="538"/>
      <c r="N952" s="540"/>
      <c r="O952" s="369"/>
      <c r="P952" s="391"/>
      <c r="Q952" s="385"/>
      <c r="R952" s="393"/>
      <c r="S952" s="394"/>
      <c r="T952" s="385"/>
      <c r="U952" s="404"/>
      <c r="V952" s="216" t="s">
        <v>131</v>
      </c>
      <c r="W952" s="116"/>
      <c r="X952" s="117"/>
      <c r="Y952" s="117"/>
      <c r="Z952" s="116"/>
      <c r="AA952" s="143" t="str">
        <f t="shared" si="1284"/>
        <v/>
      </c>
      <c r="AB952" s="121"/>
      <c r="AC952" s="121"/>
      <c r="AD952" s="122" t="str">
        <f t="shared" si="1281"/>
        <v/>
      </c>
      <c r="AE952" s="121"/>
      <c r="AF952" s="121"/>
      <c r="AG952" s="121"/>
      <c r="AH952" s="123" t="str">
        <f t="shared" si="1292"/>
        <v/>
      </c>
      <c r="AI952" s="122" t="str">
        <f t="shared" si="1283"/>
        <v/>
      </c>
      <c r="AJ952" s="387"/>
      <c r="AK952" s="542"/>
      <c r="AL952" s="214" t="str">
        <f t="shared" si="1262"/>
        <v/>
      </c>
      <c r="AM952" s="543"/>
      <c r="AN952" s="542"/>
      <c r="AO952" s="541"/>
      <c r="AP952" s="367"/>
      <c r="AQ952" s="217" t="s">
        <v>136</v>
      </c>
      <c r="AR952" s="119"/>
      <c r="AS952" s="135"/>
      <c r="AT952" s="218"/>
      <c r="AU952" s="219"/>
      <c r="AV952" s="459"/>
      <c r="AW952" s="216" t="s">
        <v>131</v>
      </c>
      <c r="AX952" s="220"/>
      <c r="AY952" s="221"/>
      <c r="AZ952" s="222"/>
      <c r="BA952" s="217" t="s">
        <v>136</v>
      </c>
      <c r="BB952" s="128"/>
      <c r="BC952" s="128"/>
      <c r="BD952" s="128"/>
      <c r="BE952" s="373"/>
      <c r="BF952" s="374"/>
      <c r="BG952" s="374"/>
      <c r="BH952" s="131"/>
    </row>
    <row r="953" spans="1:1022" ht="18.95" customHeight="1">
      <c r="A953" s="536"/>
      <c r="B953" s="530"/>
      <c r="C953" s="367"/>
      <c r="D953" s="530"/>
      <c r="E953" s="530"/>
      <c r="F953" s="427"/>
      <c r="G953" s="530"/>
      <c r="H953" s="545"/>
      <c r="I953" s="538"/>
      <c r="J953" s="216" t="s">
        <v>756</v>
      </c>
      <c r="K953" s="213"/>
      <c r="L953" s="538"/>
      <c r="M953" s="538"/>
      <c r="N953" s="540"/>
      <c r="O953" s="369"/>
      <c r="P953" s="391"/>
      <c r="Q953" s="385"/>
      <c r="R953" s="393"/>
      <c r="S953" s="394"/>
      <c r="T953" s="385"/>
      <c r="U953" s="404"/>
      <c r="V953" s="216" t="s">
        <v>139</v>
      </c>
      <c r="W953" s="116"/>
      <c r="X953" s="117"/>
      <c r="Y953" s="117"/>
      <c r="Z953" s="116"/>
      <c r="AA953" s="143" t="str">
        <f t="shared" si="1284"/>
        <v/>
      </c>
      <c r="AB953" s="121"/>
      <c r="AC953" s="121"/>
      <c r="AD953" s="122" t="str">
        <f t="shared" si="1281"/>
        <v/>
      </c>
      <c r="AE953" s="121"/>
      <c r="AF953" s="121"/>
      <c r="AG953" s="121"/>
      <c r="AH953" s="123" t="str">
        <f t="shared" si="1292"/>
        <v/>
      </c>
      <c r="AI953" s="122" t="str">
        <f t="shared" si="1283"/>
        <v/>
      </c>
      <c r="AJ953" s="387"/>
      <c r="AK953" s="542"/>
      <c r="AL953" s="214" t="str">
        <f t="shared" si="1262"/>
        <v/>
      </c>
      <c r="AM953" s="543"/>
      <c r="AN953" s="542"/>
      <c r="AO953" s="541"/>
      <c r="AP953" s="367"/>
      <c r="AQ953" s="217" t="s">
        <v>145</v>
      </c>
      <c r="AR953" s="119"/>
      <c r="AS953" s="135"/>
      <c r="AT953" s="218"/>
      <c r="AU953" s="219"/>
      <c r="AV953" s="459"/>
      <c r="AW953" s="216" t="s">
        <v>139</v>
      </c>
      <c r="AX953" s="220"/>
      <c r="AY953" s="221"/>
      <c r="AZ953" s="222"/>
      <c r="BA953" s="217" t="s">
        <v>145</v>
      </c>
      <c r="BB953" s="128"/>
      <c r="BC953" s="128"/>
      <c r="BD953" s="128"/>
      <c r="BE953" s="373"/>
      <c r="BF953" s="374"/>
      <c r="BG953" s="374"/>
      <c r="BH953" s="131"/>
    </row>
    <row r="954" spans="1:1022" ht="18.95" customHeight="1">
      <c r="A954" s="536"/>
      <c r="B954" s="530"/>
      <c r="C954" s="367"/>
      <c r="D954" s="530"/>
      <c r="E954" s="530"/>
      <c r="F954" s="427"/>
      <c r="G954" s="530"/>
      <c r="H954" s="545"/>
      <c r="I954" s="538"/>
      <c r="J954" s="216" t="s">
        <v>757</v>
      </c>
      <c r="K954" s="213"/>
      <c r="L954" s="538"/>
      <c r="M954" s="538"/>
      <c r="N954" s="540"/>
      <c r="O954" s="369"/>
      <c r="P954" s="391"/>
      <c r="Q954" s="385"/>
      <c r="R954" s="393"/>
      <c r="S954" s="394"/>
      <c r="T954" s="385"/>
      <c r="U954" s="404"/>
      <c r="V954" s="216" t="s">
        <v>150</v>
      </c>
      <c r="W954" s="116"/>
      <c r="X954" s="117"/>
      <c r="Y954" s="117"/>
      <c r="Z954" s="116"/>
      <c r="AA954" s="143" t="str">
        <f t="shared" si="1284"/>
        <v/>
      </c>
      <c r="AB954" s="121"/>
      <c r="AC954" s="121"/>
      <c r="AD954" s="122" t="str">
        <f t="shared" si="1281"/>
        <v/>
      </c>
      <c r="AE954" s="121"/>
      <c r="AF954" s="121"/>
      <c r="AG954" s="121"/>
      <c r="AH954" s="123" t="str">
        <f t="shared" si="1292"/>
        <v/>
      </c>
      <c r="AI954" s="122" t="str">
        <f t="shared" si="1283"/>
        <v/>
      </c>
      <c r="AJ954" s="387"/>
      <c r="AK954" s="542"/>
      <c r="AL954" s="214" t="str">
        <f t="shared" si="1262"/>
        <v/>
      </c>
      <c r="AM954" s="543"/>
      <c r="AN954" s="542"/>
      <c r="AO954" s="541"/>
      <c r="AP954" s="367"/>
      <c r="AQ954" s="217" t="s">
        <v>155</v>
      </c>
      <c r="AR954" s="119"/>
      <c r="AS954" s="135"/>
      <c r="AT954" s="218"/>
      <c r="AU954" s="219"/>
      <c r="AV954" s="459"/>
      <c r="AW954" s="216" t="s">
        <v>150</v>
      </c>
      <c r="AX954" s="220"/>
      <c r="AY954" s="221"/>
      <c r="AZ954" s="222"/>
      <c r="BA954" s="217" t="s">
        <v>155</v>
      </c>
      <c r="BB954" s="128"/>
      <c r="BC954" s="128"/>
      <c r="BD954" s="128"/>
      <c r="BE954" s="373"/>
      <c r="BF954" s="374"/>
      <c r="BG954" s="374"/>
      <c r="BH954" s="131"/>
    </row>
    <row r="955" spans="1:1022" ht="23.1" customHeight="1">
      <c r="A955" s="536"/>
      <c r="B955" s="530"/>
      <c r="C955" s="367"/>
      <c r="D955" s="530"/>
      <c r="E955" s="530"/>
      <c r="F955" s="427"/>
      <c r="G955" s="530"/>
      <c r="H955" s="545"/>
      <c r="I955" s="538"/>
      <c r="J955" s="216" t="s">
        <v>758</v>
      </c>
      <c r="K955" s="213"/>
      <c r="L955" s="538"/>
      <c r="M955" s="538"/>
      <c r="N955" s="540"/>
      <c r="O955" s="369"/>
      <c r="P955" s="392"/>
      <c r="Q955" s="385"/>
      <c r="R955" s="393"/>
      <c r="S955" s="394"/>
      <c r="T955" s="385"/>
      <c r="U955" s="405"/>
      <c r="V955" s="216" t="s">
        <v>161</v>
      </c>
      <c r="W955" s="116"/>
      <c r="X955" s="117"/>
      <c r="Y955" s="117"/>
      <c r="Z955" s="116"/>
      <c r="AA955" s="143" t="str">
        <f t="shared" si="1284"/>
        <v/>
      </c>
      <c r="AB955" s="121"/>
      <c r="AC955" s="121"/>
      <c r="AD955" s="122" t="str">
        <f t="shared" si="1281"/>
        <v/>
      </c>
      <c r="AE955" s="121"/>
      <c r="AF955" s="121"/>
      <c r="AG955" s="121"/>
      <c r="AH955" s="123" t="str">
        <f t="shared" si="1292"/>
        <v/>
      </c>
      <c r="AI955" s="122" t="str">
        <f t="shared" si="1283"/>
        <v/>
      </c>
      <c r="AJ955" s="387"/>
      <c r="AK955" s="542"/>
      <c r="AL955" s="214" t="str">
        <f t="shared" si="1262"/>
        <v/>
      </c>
      <c r="AM955" s="543"/>
      <c r="AN955" s="542"/>
      <c r="AO955" s="541"/>
      <c r="AP955" s="367"/>
      <c r="AQ955" s="217" t="s">
        <v>162</v>
      </c>
      <c r="AR955" s="119"/>
      <c r="AS955" s="135"/>
      <c r="AT955" s="218"/>
      <c r="AU955" s="219"/>
      <c r="AV955" s="460"/>
      <c r="AW955" s="216" t="s">
        <v>161</v>
      </c>
      <c r="AX955" s="220"/>
      <c r="AY955" s="221"/>
      <c r="AZ955" s="222"/>
      <c r="BA955" s="217" t="s">
        <v>162</v>
      </c>
      <c r="BB955" s="128"/>
      <c r="BC955" s="128"/>
      <c r="BD955" s="128"/>
      <c r="BE955" s="373"/>
      <c r="BF955" s="374"/>
      <c r="BG955" s="374"/>
      <c r="BH955" s="131"/>
    </row>
    <row r="956" spans="1:1022" s="144" customFormat="1" ht="69.95" customHeight="1">
      <c r="A956" s="536"/>
      <c r="B956" s="530"/>
      <c r="C956" s="367"/>
      <c r="D956" s="530"/>
      <c r="E956" s="530"/>
      <c r="F956" s="427"/>
      <c r="G956" s="530"/>
      <c r="H956" s="545" t="str">
        <f>IF(B956="Seguridad_Información","Posibilidad de "&amp;C956&amp;"con "&amp;M956&amp;" "&amp;"por"&amp;" "&amp;I956&amp;" "&amp;"debido a"&amp;" "&amp;L956,"Posibilidad de"&amp;" "&amp;M956&amp;" "&amp;"por"&amp;" "&amp;I956&amp;" debido a"&amp;" "&amp;L956)</f>
        <v xml:space="preserve">Posibilidad de  por  debido a </v>
      </c>
      <c r="I956" s="538"/>
      <c r="J956" s="216" t="s">
        <v>717</v>
      </c>
      <c r="K956" s="213"/>
      <c r="L956" s="538"/>
      <c r="M956" s="538"/>
      <c r="N956" s="540"/>
      <c r="O956" s="369"/>
      <c r="P956" s="390" t="str">
        <f>IF(OR($O956=[3]Tabla_Probabilidad!$D$30,$O956=[3]Tabla_Probabilidad!$D$32,$O956=[3]Tabla_Probabilidad!$J$32),"Muy Baja",IF(OR($O956=[3]Tabla_Probabilidad!$E$30,$O956=[3]Tabla_Probabilidad!$E$32,$O956=[3]Tabla_Probabilidad!$K$32),"Baja",IF(OR($O956=[3]Tabla_Probabilidad!$F$30,$O956=[3]Tabla_Probabilidad!$F$32,$O956=[3]Tabla_Probabilidad!$L$32),"Media",IF(OR($O956=[3]Tabla_Probabilidad!$G$30,$O956=[3]Tabla_Probabilidad!$G$32,$O956=[3]Tabla_Probabilidad!$M$32),"Alta",IF(OR($O956=[3]Tabla_Probabilidad!$H$30,$O956=[3]Tabla_Probabilidad!$H$32,$O956=[3]Tabla_Probabilidad!$N$32),"Muy Alta","")))))</f>
        <v/>
      </c>
      <c r="Q956" s="385" t="str">
        <f t="shared" ref="Q956" si="1293">IF(P956="","",IF(P956="Muy Baja",0.2,IF(P956="Baja",0.4,IF(P956="Media",0.6,IF(P956="Alta",0.8,IF(P956="Muy Alta",1,))))))</f>
        <v/>
      </c>
      <c r="R956" s="393"/>
      <c r="S956" s="394" t="str">
        <f>IF(OR($R956=[3]Tabla_Impacto!$D$24,$R956=[3]Tabla_Impacto!$D$27,$R956=[3]Tabla_Impacto!$J$24,$R956=[3]Tabla_Impacto!$P$26,$R956=[3]Tabla_Impacto!$V$26,$R956=[3]Tabla_Impacto!$AB$26),"Leve",IF(OR($R956=[3]Tabla_Impacto!$E$24,$R956=[3]Tabla_Impacto!$E$27,$R956=[3]Tabla_Impacto!$K$24,$R956=[3]Tabla_Impacto!$Q$26,$R956=[3]Tabla_Impacto!$W$26,$R956=[3]Tabla_Impacto!$AC$26),"Menor",IF(OR($R956=[3]Tabla_Impacto!$F$24,$R956=[3]Tabla_Impacto!$F$27,$R956=[3]Tabla_Impacto!$L$24,$R956=[3]Tabla_Impacto!$R$26,$R956=[3]Tabla_Impacto!$X$26,$R956=[3]Tabla_Impacto!$AD$26),"Moderado",IF(OR($R956=[3]Tabla_Impacto!$G$24,$R956=[3]Tabla_Impacto!$G$27,$R956=[3]Tabla_Impacto!$M$24,$R956=[3]Tabla_Impacto!$S$26,$R956=[3]Tabla_Impacto!$Y$26,$R956=[3]Tabla_Impacto!$AE$26),"Mayor",IF(OR($R956=[3]Tabla_Impacto!$H$24,$R956=[3]Tabla_Impacto!$H$27,$R956=[3]Tabla_Impacto!$N$24,$R956=[3]Tabla_Impacto!$T$26,$R956=[3]Tabla_Impacto!$Z$26,$R956=[3]Tabla_Impacto!$AF$26),"Catastrófico","")))))</f>
        <v/>
      </c>
      <c r="T956" s="385" t="str">
        <f t="shared" ref="T956" si="1294">IF(S956="","",IF(S956="Leve",0.2,IF(S956="Menor",0.4,IF(S956="Moderado",0.6,IF(S956="Mayor",0.8,IF(S956="Catastrófico",1,))))))</f>
        <v/>
      </c>
      <c r="U956" s="386" t="str">
        <f t="shared" ref="U956" si="1295">IF(OR(AND(P956="Muy Baja",S956="Leve"),AND(P956="Muy Baja",S956="Menor"),AND(P956="Baja",S956="Leve")),"Bajo",IF(OR(AND(P956="Muy baja",S956="Moderado"),AND(P956="Baja",S956="Menor"),AND(P956="Baja",S956="Moderado"),AND(P956="Media",S956="Leve"),AND(P956="Media",S956="Menor"),AND(P956="Media",S956="Moderado"),AND(P956="Alta",S956="Leve"),AND(P956="Alta",S956="Menor")),"Moderado",IF(OR(AND(P956="Muy Baja",S956="Mayor"),AND(P956="Baja",S956="Mayor"),AND(P956="Media",S956="Mayor"),AND(P956="Alta",S956="Moderado"),AND(P956="Alta",S956="Mayor"),AND(P956="Muy Alta",S956="Leve"),AND(P956="Muy Alta",S956="Menor"),AND(P956="Muy Alta",S956="Moderado"),AND(P956="Muy Alta",S956="Mayor")),"Alto",IF(OR(AND(P956="Muy Baja",S956="Catastrófico"),AND(P956="Baja",S956="Catastrófico"),AND(P956="Media",S956="Catastrófico"),AND(P956="Alta",S956="Catastrófico"),AND(P956="Muy Alta",S956="Catastrófico")),"Extremo",""))))</f>
        <v/>
      </c>
      <c r="V956" s="216" t="s">
        <v>91</v>
      </c>
      <c r="W956" s="116"/>
      <c r="X956" s="117"/>
      <c r="Y956" s="117"/>
      <c r="Z956" s="116"/>
      <c r="AA956" s="143" t="str">
        <f t="shared" si="1284"/>
        <v/>
      </c>
      <c r="AB956" s="121"/>
      <c r="AC956" s="121"/>
      <c r="AD956" s="122" t="str">
        <f t="shared" si="1281"/>
        <v/>
      </c>
      <c r="AE956" s="121"/>
      <c r="AF956" s="121"/>
      <c r="AG956" s="121"/>
      <c r="AH956" s="123" t="str">
        <f>IFERROR(IF(AA956="Probabilidad",(Q956-(+Q956*AD956)),IF(AA956="Impacto",Q956,"")),"")</f>
        <v/>
      </c>
      <c r="AI956" s="122" t="str">
        <f t="shared" si="1283"/>
        <v/>
      </c>
      <c r="AJ956" s="387" t="str">
        <f t="shared" ref="AJ956" si="1296">IFERROR(IF(AK956="","",IF(AK956&lt;=0.2,"Muy Baja",IF(AK956&lt;=0.4,"Baja",IF(AK956&lt;=0.6,"Media",IF(AK956&lt;=0.8,"Alta","Muy Alta"))))),"")</f>
        <v/>
      </c>
      <c r="AK956" s="542" t="str">
        <f t="shared" ref="AK956" si="1297">IFERROR(LOOKUP(MAX(AI956:AI962)+1,(AI956:AI962)),"")</f>
        <v/>
      </c>
      <c r="AL956" s="214" t="str">
        <f>IFERROR(IF(AA956="Impacto",(T956-(+T956*AD956)),IF(AA956="Probabilidad",T956,"")),"")</f>
        <v/>
      </c>
      <c r="AM956" s="543" t="str">
        <f t="shared" ref="AM956" si="1298">IFERROR(IF(AN956="","",IF(AN956&lt;=0.2,"Leve",IF(AN956&lt;=0.4,"Menor",IF(AN956&lt;=0.6,"Moderado",IF(AN956&lt;=0.8,"Mayor","Catastrófico"))))),"")</f>
        <v/>
      </c>
      <c r="AN956" s="542" t="str">
        <f t="shared" ref="AN956" si="1299">IFERROR(LOOKUP(MAX(AL956:AL962)+1,(AL956:AL962)),"")</f>
        <v/>
      </c>
      <c r="AO956" s="541" t="str">
        <f t="shared" ref="AO956" si="1300">IFERROR(IF(OR(AND(AJ956="Muy Baja",AM956="Leve"),AND(AJ956="Muy Baja",AM956="Menor"),AND(AJ956="Baja",AM956="Leve")),"Bajo",IF(OR(AND(AJ956="Muy baja",AM956="Moderado"),AND(AJ956="Baja",AM956="Menor"),AND(AJ956="Baja",AM956="Moderado"),AND(AJ956="Media",AM956="Leve"),AND(AJ956="Media",AM956="Menor"),AND(AJ956="Media",AM956="Moderado"),AND(AJ956="Alta",AM956="Leve"),AND(AJ956="Alta",AM956="Menor")),"Moderado",IF(OR(AND(AJ956="Muy Baja",AM956="Mayor"),AND(AJ956="Baja",AM956="Mayor"),AND(AJ956="Media",AM956="Mayor"),AND(AJ956="Alta",AM956="Moderado"),AND(AJ956="Alta",AM956="Mayor"),AND(AJ956="Muy Alta",AM956="Leve"),AND(AJ956="Muy Alta",AM956="Menor"),AND(AJ956="Muy Alta",AM956="Moderado"),AND(AJ956="Muy Alta",AM956="Mayor")),"Alto",IF(OR(AND(AJ956="Muy Baja",AM956="Catastrófico"),AND(AJ956="Baja",AM956="Catastrófico"),AND(AJ956="Media",AM956="Catastrófico"),AND(AJ956="Alta",AM956="Catastrófico"),AND(AJ956="Muy Alta",AM956="Catastrófico")),"Extremo","")))),"")</f>
        <v/>
      </c>
      <c r="AP956" s="367"/>
      <c r="AQ956" s="217" t="s">
        <v>105</v>
      </c>
      <c r="AR956" s="119"/>
      <c r="AS956" s="135"/>
      <c r="AT956" s="218"/>
      <c r="AU956" s="219"/>
      <c r="AV956" s="458"/>
      <c r="AW956" s="216" t="s">
        <v>91</v>
      </c>
      <c r="AX956" s="220"/>
      <c r="AY956" s="221"/>
      <c r="AZ956" s="222"/>
      <c r="BA956" s="217" t="s">
        <v>105</v>
      </c>
      <c r="BB956" s="128"/>
      <c r="BC956" s="128"/>
      <c r="BD956" s="128"/>
      <c r="BE956" s="373"/>
      <c r="BF956" s="374"/>
      <c r="BG956" s="374"/>
      <c r="BH956" s="131"/>
      <c r="BI956" s="90"/>
      <c r="BJ956" s="90"/>
      <c r="BK956" s="90"/>
      <c r="BL956" s="90"/>
      <c r="BM956" s="90"/>
      <c r="BN956" s="90"/>
      <c r="BO956" s="90"/>
      <c r="BP956" s="90"/>
      <c r="BQ956" s="90"/>
      <c r="BR956" s="90"/>
      <c r="BS956" s="90"/>
      <c r="BT956" s="90"/>
      <c r="BU956" s="90"/>
      <c r="BV956" s="90"/>
      <c r="BW956" s="90"/>
      <c r="BX956" s="90"/>
      <c r="BY956" s="90"/>
      <c r="BZ956" s="90"/>
      <c r="CA956" s="90"/>
      <c r="CB956" s="90"/>
      <c r="CC956" s="90"/>
      <c r="CD956" s="90"/>
      <c r="CE956" s="90"/>
      <c r="CF956" s="90"/>
      <c r="CG956" s="90"/>
      <c r="CH956" s="90"/>
      <c r="CI956" s="90"/>
      <c r="CJ956" s="90"/>
      <c r="CK956" s="90"/>
      <c r="CL956" s="90"/>
      <c r="CM956" s="90"/>
      <c r="CN956" s="90"/>
      <c r="CO956" s="90"/>
      <c r="CP956" s="90"/>
      <c r="CQ956" s="90"/>
      <c r="CR956" s="90"/>
      <c r="CS956" s="90"/>
      <c r="CT956" s="90"/>
      <c r="CU956" s="90"/>
      <c r="CV956" s="90"/>
      <c r="CW956" s="90"/>
      <c r="CX956" s="90"/>
      <c r="CY956" s="90"/>
      <c r="CZ956" s="90"/>
      <c r="DA956" s="90"/>
      <c r="DB956" s="90"/>
      <c r="DC956" s="90"/>
      <c r="DD956" s="90"/>
      <c r="DE956" s="90"/>
      <c r="DF956" s="90"/>
      <c r="DG956" s="90"/>
      <c r="DH956" s="90"/>
      <c r="DI956" s="90"/>
      <c r="DJ956" s="90"/>
      <c r="DK956" s="90"/>
      <c r="DL956" s="90"/>
      <c r="DM956" s="90"/>
      <c r="DN956" s="90"/>
      <c r="DO956" s="90"/>
      <c r="DP956" s="90"/>
      <c r="DQ956" s="90"/>
      <c r="DR956" s="90"/>
      <c r="DS956" s="90"/>
      <c r="DT956" s="90"/>
      <c r="DU956" s="90"/>
      <c r="DV956" s="90"/>
      <c r="DW956" s="90"/>
      <c r="DX956" s="90"/>
      <c r="DY956" s="90"/>
      <c r="DZ956" s="90"/>
      <c r="EA956" s="90"/>
      <c r="EB956" s="90"/>
      <c r="EC956" s="90"/>
      <c r="ED956" s="90"/>
      <c r="EE956" s="90"/>
      <c r="EF956" s="90"/>
      <c r="EG956" s="90"/>
      <c r="EH956" s="90"/>
      <c r="EI956" s="90"/>
      <c r="EJ956" s="90"/>
      <c r="EK956" s="90"/>
      <c r="EL956" s="90"/>
      <c r="EM956" s="90"/>
      <c r="EN956" s="90"/>
      <c r="EO956" s="90"/>
      <c r="EP956" s="90"/>
      <c r="EQ956" s="90"/>
      <c r="ER956" s="90"/>
      <c r="ES956" s="90"/>
      <c r="ET956" s="90"/>
      <c r="EU956" s="90"/>
      <c r="EV956" s="90"/>
      <c r="EW956" s="90"/>
      <c r="EX956" s="90"/>
      <c r="EY956" s="90"/>
      <c r="EZ956" s="90"/>
      <c r="FA956" s="90"/>
      <c r="FB956" s="90"/>
      <c r="FC956" s="90"/>
      <c r="FD956" s="90"/>
      <c r="FE956" s="90"/>
      <c r="FF956" s="90"/>
      <c r="FG956" s="90"/>
      <c r="FH956" s="90"/>
      <c r="FI956" s="90"/>
      <c r="FJ956" s="90"/>
      <c r="FK956" s="90"/>
      <c r="FL956" s="90"/>
      <c r="FM956" s="90"/>
      <c r="FN956" s="90"/>
      <c r="FO956" s="90"/>
      <c r="FP956" s="90"/>
      <c r="FQ956" s="90"/>
      <c r="FR956" s="90"/>
      <c r="FS956" s="90"/>
      <c r="FT956" s="90"/>
      <c r="FU956" s="90"/>
      <c r="FV956" s="90"/>
      <c r="FW956" s="90"/>
      <c r="FX956" s="90"/>
      <c r="FY956" s="90"/>
      <c r="FZ956" s="90"/>
      <c r="GA956" s="90"/>
      <c r="GB956" s="90"/>
      <c r="GC956" s="90"/>
      <c r="GD956" s="90"/>
      <c r="GE956" s="90"/>
      <c r="GF956" s="90"/>
      <c r="GG956" s="90"/>
      <c r="GH956" s="90"/>
      <c r="GI956" s="90"/>
      <c r="GJ956" s="90"/>
      <c r="GK956" s="90"/>
      <c r="GL956" s="90"/>
      <c r="GM956" s="90"/>
      <c r="GN956" s="90"/>
      <c r="GO956" s="90"/>
      <c r="GP956" s="90"/>
      <c r="GQ956" s="90"/>
      <c r="GR956" s="90"/>
      <c r="GS956" s="90"/>
      <c r="GT956" s="90"/>
      <c r="GU956" s="90"/>
      <c r="GV956" s="90"/>
      <c r="GW956" s="90"/>
      <c r="GX956" s="90"/>
      <c r="GY956" s="90"/>
      <c r="GZ956" s="90"/>
      <c r="HA956" s="90"/>
      <c r="HB956" s="90"/>
      <c r="HC956" s="90"/>
      <c r="HD956" s="90"/>
      <c r="HE956" s="90"/>
      <c r="HF956" s="90"/>
      <c r="HG956" s="90"/>
      <c r="HH956" s="90"/>
      <c r="HI956" s="90"/>
      <c r="HJ956" s="90"/>
      <c r="HK956" s="90"/>
      <c r="HL956" s="90"/>
      <c r="HM956" s="90"/>
      <c r="HN956" s="90"/>
      <c r="HO956" s="90"/>
      <c r="HP956" s="90"/>
      <c r="HQ956" s="90"/>
      <c r="HR956" s="90"/>
      <c r="HS956" s="90"/>
      <c r="HT956" s="90"/>
      <c r="HU956" s="90"/>
      <c r="HV956" s="90"/>
      <c r="HW956" s="90"/>
      <c r="HX956" s="90"/>
      <c r="HY956" s="90"/>
      <c r="HZ956" s="90"/>
      <c r="IA956" s="90"/>
      <c r="IB956" s="90"/>
      <c r="IC956" s="90"/>
      <c r="ID956" s="90"/>
      <c r="IE956" s="90"/>
      <c r="IF956" s="90"/>
      <c r="IG956" s="90"/>
      <c r="IH956" s="90"/>
      <c r="II956" s="90"/>
      <c r="IJ956" s="90"/>
      <c r="IK956" s="90"/>
      <c r="IL956" s="90"/>
      <c r="IM956" s="90"/>
      <c r="IN956" s="90"/>
      <c r="IO956" s="90"/>
      <c r="IP956" s="90"/>
      <c r="IQ956" s="90"/>
      <c r="IR956" s="90"/>
      <c r="IS956" s="90"/>
      <c r="IT956" s="90"/>
      <c r="IU956" s="90"/>
      <c r="IV956" s="90"/>
      <c r="IW956" s="90"/>
      <c r="IX956" s="90"/>
      <c r="IY956" s="90"/>
      <c r="IZ956" s="90"/>
      <c r="JA956" s="90"/>
      <c r="JB956" s="90"/>
      <c r="JC956" s="90"/>
      <c r="JD956" s="90"/>
      <c r="JE956" s="90"/>
      <c r="JF956" s="90"/>
      <c r="JG956" s="90"/>
      <c r="JH956" s="90"/>
      <c r="JI956" s="90"/>
      <c r="JJ956" s="90"/>
      <c r="JK956" s="90"/>
      <c r="JL956" s="90"/>
      <c r="JM956" s="90"/>
      <c r="JN956" s="90"/>
      <c r="JO956" s="90"/>
      <c r="JP956" s="90"/>
      <c r="JQ956" s="90"/>
      <c r="JR956" s="90"/>
      <c r="JS956" s="90"/>
      <c r="JT956" s="90"/>
      <c r="JU956" s="90"/>
      <c r="JV956" s="90"/>
      <c r="JW956" s="90"/>
      <c r="JX956" s="90"/>
      <c r="JY956" s="90"/>
      <c r="JZ956" s="90"/>
      <c r="KA956" s="90"/>
      <c r="KB956" s="90"/>
      <c r="KC956" s="90"/>
      <c r="KD956" s="90"/>
      <c r="KE956" s="90"/>
      <c r="KF956" s="90"/>
      <c r="KG956" s="90"/>
      <c r="KH956" s="90"/>
      <c r="KI956" s="90"/>
      <c r="KJ956" s="90"/>
      <c r="KK956" s="90"/>
      <c r="KL956" s="90"/>
      <c r="KM956" s="90"/>
      <c r="KN956" s="90"/>
      <c r="KO956" s="90"/>
      <c r="KP956" s="90"/>
      <c r="KQ956" s="90"/>
      <c r="KR956" s="90"/>
      <c r="KS956" s="90"/>
      <c r="KT956" s="90"/>
      <c r="KU956" s="90"/>
      <c r="KV956" s="90"/>
      <c r="KW956" s="90"/>
      <c r="KX956" s="90"/>
      <c r="KY956" s="90"/>
      <c r="KZ956" s="90"/>
      <c r="LA956" s="90"/>
      <c r="LB956" s="90"/>
      <c r="LC956" s="90"/>
      <c r="LD956" s="90"/>
      <c r="LE956" s="90"/>
      <c r="LF956" s="90"/>
      <c r="LG956" s="90"/>
      <c r="LH956" s="90"/>
      <c r="LI956" s="90"/>
      <c r="LJ956" s="90"/>
      <c r="LK956" s="90"/>
      <c r="LL956" s="90"/>
      <c r="LM956" s="90"/>
      <c r="LN956" s="90"/>
      <c r="LO956" s="90"/>
      <c r="LP956" s="90"/>
      <c r="LQ956" s="90"/>
      <c r="LR956" s="90"/>
      <c r="LS956" s="90"/>
      <c r="LT956" s="90"/>
      <c r="LU956" s="90"/>
      <c r="LV956" s="90"/>
      <c r="LW956" s="90"/>
      <c r="LX956" s="90"/>
      <c r="LY956" s="90"/>
      <c r="LZ956" s="90"/>
      <c r="MA956" s="90"/>
      <c r="MB956" s="90"/>
      <c r="MC956" s="90"/>
      <c r="MD956" s="90"/>
      <c r="ME956" s="90"/>
      <c r="MF956" s="90"/>
      <c r="MG956" s="90"/>
      <c r="MH956" s="90"/>
      <c r="MI956" s="90"/>
      <c r="MJ956" s="90"/>
      <c r="MK956" s="90"/>
      <c r="ML956" s="90"/>
      <c r="MM956" s="90"/>
      <c r="MN956" s="90"/>
      <c r="MO956" s="90"/>
      <c r="MP956" s="90"/>
      <c r="MQ956" s="90"/>
      <c r="MR956" s="90"/>
      <c r="MS956" s="90"/>
      <c r="MT956" s="90"/>
      <c r="MU956" s="90"/>
      <c r="MV956" s="90"/>
      <c r="MW956" s="90"/>
      <c r="MX956" s="90"/>
      <c r="MY956" s="90"/>
      <c r="MZ956" s="90"/>
      <c r="NA956" s="90"/>
      <c r="NB956" s="90"/>
      <c r="NC956" s="90"/>
      <c r="ND956" s="90"/>
      <c r="NE956" s="90"/>
      <c r="NF956" s="90"/>
      <c r="NG956" s="90"/>
      <c r="NH956" s="90"/>
      <c r="NI956" s="90"/>
      <c r="NJ956" s="90"/>
      <c r="NK956" s="90"/>
      <c r="NL956" s="90"/>
      <c r="NM956" s="90"/>
      <c r="NN956" s="90"/>
      <c r="NO956" s="90"/>
      <c r="NP956" s="90"/>
      <c r="NQ956" s="90"/>
      <c r="NR956" s="90"/>
      <c r="NS956" s="90"/>
      <c r="NT956" s="90"/>
      <c r="NU956" s="90"/>
      <c r="NV956" s="90"/>
      <c r="NW956" s="90"/>
      <c r="NX956" s="90"/>
      <c r="NY956" s="90"/>
      <c r="NZ956" s="90"/>
      <c r="OA956" s="90"/>
      <c r="OB956" s="90"/>
      <c r="OC956" s="90"/>
      <c r="OD956" s="90"/>
      <c r="OE956" s="90"/>
      <c r="OF956" s="90"/>
      <c r="OG956" s="90"/>
      <c r="OH956" s="90"/>
      <c r="OI956" s="90"/>
      <c r="OJ956" s="90"/>
      <c r="OK956" s="90"/>
      <c r="OL956" s="90"/>
      <c r="OM956" s="90"/>
      <c r="ON956" s="90"/>
      <c r="OO956" s="90"/>
      <c r="OP956" s="90"/>
      <c r="OQ956" s="90"/>
      <c r="OR956" s="90"/>
      <c r="OS956" s="90"/>
      <c r="OT956" s="90"/>
      <c r="OU956" s="90"/>
      <c r="OV956" s="90"/>
      <c r="OW956" s="90"/>
      <c r="OX956" s="90"/>
      <c r="OY956" s="90"/>
      <c r="OZ956" s="90"/>
      <c r="PA956" s="90"/>
      <c r="PB956" s="90"/>
      <c r="PC956" s="90"/>
      <c r="PD956" s="90"/>
      <c r="PE956" s="90"/>
      <c r="PF956" s="90"/>
      <c r="PG956" s="90"/>
      <c r="PH956" s="90"/>
      <c r="PI956" s="90"/>
      <c r="PJ956" s="90"/>
      <c r="PK956" s="90"/>
      <c r="PL956" s="90"/>
      <c r="PM956" s="90"/>
      <c r="PN956" s="90"/>
      <c r="PO956" s="90"/>
      <c r="PP956" s="90"/>
      <c r="PQ956" s="90"/>
      <c r="PR956" s="90"/>
      <c r="PS956" s="90"/>
      <c r="PT956" s="90"/>
      <c r="PU956" s="90"/>
      <c r="PV956" s="90"/>
      <c r="PW956" s="90"/>
      <c r="PX956" s="90"/>
      <c r="PY956" s="90"/>
      <c r="PZ956" s="90"/>
      <c r="QA956" s="90"/>
      <c r="QB956" s="90"/>
      <c r="QC956" s="90"/>
      <c r="QD956" s="90"/>
      <c r="QE956" s="90"/>
      <c r="QF956" s="90"/>
      <c r="QG956" s="90"/>
      <c r="QH956" s="90"/>
      <c r="QI956" s="90"/>
      <c r="QJ956" s="90"/>
      <c r="QK956" s="90"/>
      <c r="QL956" s="90"/>
      <c r="QM956" s="90"/>
      <c r="QN956" s="90"/>
      <c r="QO956" s="90"/>
      <c r="QP956" s="90"/>
      <c r="QQ956" s="90"/>
      <c r="QR956" s="90"/>
      <c r="QS956" s="90"/>
      <c r="QT956" s="90"/>
      <c r="QU956" s="90"/>
      <c r="QV956" s="90"/>
      <c r="QW956" s="90"/>
      <c r="QX956" s="90"/>
      <c r="QY956" s="90"/>
      <c r="QZ956" s="90"/>
      <c r="RA956" s="90"/>
      <c r="RB956" s="90"/>
      <c r="RC956" s="90"/>
      <c r="RD956" s="90"/>
      <c r="RE956" s="90"/>
      <c r="RF956" s="90"/>
      <c r="RG956" s="90"/>
      <c r="RH956" s="90"/>
      <c r="RI956" s="90"/>
      <c r="RJ956" s="90"/>
      <c r="RK956" s="90"/>
      <c r="RL956" s="90"/>
      <c r="RM956" s="90"/>
      <c r="RN956" s="90"/>
      <c r="RO956" s="90"/>
      <c r="RP956" s="90"/>
      <c r="RQ956" s="90"/>
      <c r="RR956" s="90"/>
      <c r="RS956" s="90"/>
      <c r="RT956" s="90"/>
      <c r="RU956" s="90"/>
      <c r="RV956" s="90"/>
      <c r="RW956" s="90"/>
      <c r="RX956" s="90"/>
      <c r="RY956" s="90"/>
      <c r="RZ956" s="90"/>
      <c r="SA956" s="90"/>
      <c r="SB956" s="90"/>
      <c r="SC956" s="90"/>
      <c r="SD956" s="90"/>
      <c r="SE956" s="90"/>
      <c r="SF956" s="90"/>
      <c r="SG956" s="90"/>
      <c r="SH956" s="90"/>
      <c r="SI956" s="90"/>
      <c r="SJ956" s="90"/>
      <c r="SK956" s="90"/>
      <c r="SL956" s="90"/>
      <c r="SM956" s="90"/>
      <c r="SN956" s="90"/>
      <c r="SO956" s="90"/>
      <c r="SP956" s="90"/>
      <c r="SQ956" s="90"/>
      <c r="SR956" s="90"/>
      <c r="SS956" s="90"/>
      <c r="ST956" s="90"/>
      <c r="SU956" s="90"/>
      <c r="SV956" s="90"/>
      <c r="SW956" s="90"/>
      <c r="SX956" s="90"/>
      <c r="SY956" s="90"/>
      <c r="SZ956" s="90"/>
      <c r="TA956" s="90"/>
      <c r="TB956" s="90"/>
      <c r="TC956" s="90"/>
      <c r="TD956" s="90"/>
      <c r="TE956" s="90"/>
      <c r="TF956" s="90"/>
      <c r="TG956" s="90"/>
      <c r="TH956" s="90"/>
      <c r="TI956" s="90"/>
      <c r="TJ956" s="90"/>
      <c r="TK956" s="90"/>
      <c r="TL956" s="90"/>
      <c r="TM956" s="90"/>
      <c r="TN956" s="90"/>
      <c r="TO956" s="90"/>
      <c r="TP956" s="90"/>
      <c r="TQ956" s="90"/>
      <c r="TR956" s="90"/>
      <c r="TS956" s="90"/>
      <c r="TT956" s="90"/>
      <c r="TU956" s="90"/>
      <c r="TV956" s="90"/>
      <c r="TW956" s="90"/>
      <c r="TX956" s="90"/>
      <c r="TY956" s="90"/>
      <c r="TZ956" s="90"/>
      <c r="UA956" s="90"/>
      <c r="UB956" s="90"/>
      <c r="UC956" s="90"/>
      <c r="UD956" s="90"/>
      <c r="UE956" s="90"/>
      <c r="UF956" s="90"/>
      <c r="UG956" s="90"/>
      <c r="UH956" s="90"/>
      <c r="UI956" s="90"/>
      <c r="UJ956" s="90"/>
      <c r="UK956" s="90"/>
      <c r="UL956" s="90"/>
      <c r="UM956" s="90"/>
      <c r="UN956" s="90"/>
      <c r="UO956" s="90"/>
      <c r="UP956" s="90"/>
      <c r="UQ956" s="90"/>
      <c r="UR956" s="90"/>
      <c r="US956" s="90"/>
      <c r="UT956" s="90"/>
      <c r="UU956" s="90"/>
      <c r="UV956" s="90"/>
      <c r="UW956" s="90"/>
      <c r="UX956" s="90"/>
      <c r="UY956" s="90"/>
      <c r="UZ956" s="90"/>
      <c r="VA956" s="90"/>
      <c r="VB956" s="90"/>
      <c r="VC956" s="90"/>
      <c r="VD956" s="90"/>
      <c r="VE956" s="90"/>
      <c r="VF956" s="90"/>
      <c r="VG956" s="90"/>
      <c r="VH956" s="90"/>
      <c r="VI956" s="90"/>
      <c r="VJ956" s="90"/>
      <c r="VK956" s="90"/>
      <c r="VL956" s="90"/>
      <c r="VM956" s="90"/>
      <c r="VN956" s="90"/>
      <c r="VO956" s="90"/>
      <c r="VP956" s="90"/>
      <c r="VQ956" s="90"/>
      <c r="VR956" s="90"/>
      <c r="VS956" s="90"/>
      <c r="VT956" s="90"/>
      <c r="VU956" s="90"/>
      <c r="VV956" s="90"/>
      <c r="VW956" s="90"/>
      <c r="VX956" s="90"/>
      <c r="VY956" s="90"/>
      <c r="VZ956" s="90"/>
      <c r="WA956" s="90"/>
      <c r="WB956" s="90"/>
      <c r="WC956" s="90"/>
      <c r="WD956" s="90"/>
      <c r="WE956" s="90"/>
      <c r="WF956" s="90"/>
      <c r="WG956" s="90"/>
      <c r="WH956" s="90"/>
      <c r="WI956" s="90"/>
      <c r="WJ956" s="90"/>
      <c r="WK956" s="90"/>
      <c r="WL956" s="90"/>
      <c r="WM956" s="90"/>
      <c r="WN956" s="90"/>
      <c r="WO956" s="90"/>
      <c r="WP956" s="90"/>
      <c r="WQ956" s="90"/>
      <c r="WR956" s="90"/>
      <c r="WS956" s="90"/>
      <c r="WT956" s="90"/>
      <c r="WU956" s="90"/>
      <c r="WV956" s="90"/>
      <c r="WW956" s="90"/>
      <c r="WX956" s="90"/>
      <c r="WY956" s="90"/>
      <c r="WZ956" s="90"/>
      <c r="XA956" s="90"/>
      <c r="XB956" s="90"/>
      <c r="XC956" s="90"/>
      <c r="XD956" s="90"/>
      <c r="XE956" s="90"/>
      <c r="XF956" s="90"/>
      <c r="XG956" s="90"/>
      <c r="XH956" s="90"/>
      <c r="XI956" s="90"/>
      <c r="XJ956" s="90"/>
      <c r="XK956" s="90"/>
      <c r="XL956" s="90"/>
      <c r="XM956" s="90"/>
      <c r="XN956" s="90"/>
      <c r="XO956" s="90"/>
      <c r="XP956" s="90"/>
      <c r="XQ956" s="90"/>
      <c r="XR956" s="90"/>
      <c r="XS956" s="90"/>
      <c r="XT956" s="90"/>
      <c r="XU956" s="90"/>
      <c r="XV956" s="90"/>
      <c r="XW956" s="90"/>
      <c r="XX956" s="90"/>
      <c r="XY956" s="90"/>
      <c r="XZ956" s="90"/>
      <c r="YA956" s="90"/>
      <c r="YB956" s="90"/>
      <c r="YC956" s="90"/>
      <c r="YD956" s="90"/>
      <c r="YE956" s="90"/>
      <c r="YF956" s="90"/>
      <c r="YG956" s="90"/>
      <c r="YH956" s="90"/>
      <c r="YI956" s="90"/>
      <c r="YJ956" s="90"/>
      <c r="YK956" s="90"/>
      <c r="YL956" s="90"/>
      <c r="YM956" s="90"/>
      <c r="YN956" s="90"/>
      <c r="YO956" s="90"/>
      <c r="YP956" s="90"/>
      <c r="YQ956" s="90"/>
      <c r="YR956" s="90"/>
      <c r="YS956" s="90"/>
      <c r="YT956" s="90"/>
      <c r="YU956" s="90"/>
      <c r="YV956" s="90"/>
      <c r="YW956" s="90"/>
      <c r="YX956" s="90"/>
      <c r="YY956" s="90"/>
      <c r="YZ956" s="90"/>
      <c r="ZA956" s="90"/>
      <c r="ZB956" s="90"/>
      <c r="ZC956" s="90"/>
      <c r="ZD956" s="90"/>
      <c r="ZE956" s="90"/>
      <c r="ZF956" s="90"/>
      <c r="ZG956" s="90"/>
      <c r="ZH956" s="90"/>
      <c r="ZI956" s="90"/>
      <c r="ZJ956" s="90"/>
      <c r="ZK956" s="90"/>
      <c r="ZL956" s="90"/>
      <c r="ZM956" s="90"/>
      <c r="ZN956" s="90"/>
      <c r="ZO956" s="90"/>
      <c r="ZP956" s="90"/>
      <c r="ZQ956" s="90"/>
      <c r="ZR956" s="90"/>
      <c r="ZS956" s="90"/>
      <c r="ZT956" s="90"/>
      <c r="ZU956" s="90"/>
      <c r="ZV956" s="90"/>
      <c r="ZW956" s="90"/>
      <c r="ZX956" s="90"/>
      <c r="ZY956" s="90"/>
      <c r="ZZ956" s="90"/>
      <c r="AAA956" s="90"/>
      <c r="AAB956" s="90"/>
      <c r="AAC956" s="90"/>
      <c r="AAD956" s="90"/>
      <c r="AAE956" s="90"/>
      <c r="AAF956" s="90"/>
      <c r="AAG956" s="90"/>
      <c r="AAH956" s="90"/>
      <c r="AAI956" s="90"/>
      <c r="AAJ956" s="90"/>
      <c r="AAK956" s="90"/>
      <c r="AAL956" s="90"/>
      <c r="AAM956" s="90"/>
      <c r="AAN956" s="90"/>
      <c r="AAO956" s="90"/>
      <c r="AAP956" s="90"/>
      <c r="AAQ956" s="90"/>
      <c r="AAR956" s="90"/>
      <c r="AAS956" s="90"/>
      <c r="AAT956" s="90"/>
      <c r="AAU956" s="90"/>
      <c r="AAV956" s="90"/>
      <c r="AAW956" s="90"/>
      <c r="AAX956" s="90"/>
      <c r="AAY956" s="90"/>
      <c r="AAZ956" s="90"/>
      <c r="ABA956" s="90"/>
      <c r="ABB956" s="90"/>
      <c r="ABC956" s="90"/>
      <c r="ABD956" s="90"/>
      <c r="ABE956" s="90"/>
      <c r="ABF956" s="90"/>
      <c r="ABG956" s="90"/>
      <c r="ABH956" s="90"/>
      <c r="ABI956" s="90"/>
      <c r="ABJ956" s="90"/>
      <c r="ABK956" s="90"/>
      <c r="ABL956" s="90"/>
      <c r="ABM956" s="90"/>
      <c r="ABN956" s="90"/>
      <c r="ABO956" s="90"/>
      <c r="ABP956" s="90"/>
      <c r="ABQ956" s="90"/>
      <c r="ABR956" s="90"/>
      <c r="ABS956" s="90"/>
      <c r="ABT956" s="90"/>
      <c r="ABU956" s="90"/>
      <c r="ABV956" s="90"/>
      <c r="ABW956" s="90"/>
      <c r="ABX956" s="90"/>
      <c r="ABY956" s="90"/>
      <c r="ABZ956" s="90"/>
      <c r="ACA956" s="90"/>
      <c r="ACB956" s="90"/>
      <c r="ACC956" s="90"/>
      <c r="ACD956" s="90"/>
      <c r="ACE956" s="90"/>
      <c r="ACF956" s="90"/>
      <c r="ACG956" s="90"/>
      <c r="ACH956" s="90"/>
      <c r="ACI956" s="90"/>
      <c r="ACJ956" s="90"/>
      <c r="ACK956" s="90"/>
      <c r="ACL956" s="90"/>
      <c r="ACM956" s="90"/>
      <c r="ACN956" s="90"/>
      <c r="ACO956" s="90"/>
      <c r="ACP956" s="90"/>
      <c r="ACQ956" s="90"/>
      <c r="ACR956" s="90"/>
      <c r="ACS956" s="90"/>
      <c r="ACT956" s="90"/>
      <c r="ACU956" s="90"/>
      <c r="ACV956" s="90"/>
      <c r="ACW956" s="90"/>
      <c r="ACX956" s="90"/>
      <c r="ACY956" s="90"/>
      <c r="ACZ956" s="90"/>
      <c r="ADA956" s="90"/>
      <c r="ADB956" s="90"/>
      <c r="ADC956" s="90"/>
      <c r="ADD956" s="90"/>
      <c r="ADE956" s="90"/>
      <c r="ADF956" s="90"/>
      <c r="ADG956" s="90"/>
      <c r="ADH956" s="90"/>
      <c r="ADI956" s="90"/>
      <c r="ADJ956" s="90"/>
      <c r="ADK956" s="90"/>
      <c r="ADL956" s="90"/>
      <c r="ADM956" s="90"/>
      <c r="ADN956" s="90"/>
      <c r="ADO956" s="90"/>
      <c r="ADP956" s="90"/>
      <c r="ADQ956" s="90"/>
      <c r="ADR956" s="90"/>
      <c r="ADS956" s="90"/>
      <c r="ADT956" s="90"/>
      <c r="ADU956" s="90"/>
      <c r="ADV956" s="90"/>
      <c r="ADW956" s="90"/>
      <c r="ADX956" s="90"/>
      <c r="ADY956" s="90"/>
      <c r="ADZ956" s="90"/>
      <c r="AEA956" s="90"/>
      <c r="AEB956" s="90"/>
      <c r="AEC956" s="90"/>
      <c r="AED956" s="90"/>
      <c r="AEE956" s="90"/>
      <c r="AEF956" s="90"/>
      <c r="AEG956" s="90"/>
      <c r="AEH956" s="90"/>
      <c r="AEI956" s="90"/>
      <c r="AEJ956" s="90"/>
      <c r="AEK956" s="90"/>
      <c r="AEL956" s="90"/>
      <c r="AEM956" s="90"/>
      <c r="AEN956" s="90"/>
      <c r="AEO956" s="90"/>
      <c r="AEP956" s="90"/>
      <c r="AEQ956" s="90"/>
      <c r="AER956" s="90"/>
      <c r="AES956" s="90"/>
      <c r="AET956" s="90"/>
      <c r="AEU956" s="90"/>
      <c r="AEV956" s="90"/>
      <c r="AEW956" s="90"/>
      <c r="AEX956" s="90"/>
      <c r="AEY956" s="90"/>
      <c r="AEZ956" s="90"/>
      <c r="AFA956" s="90"/>
      <c r="AFB956" s="90"/>
      <c r="AFC956" s="90"/>
      <c r="AFD956" s="90"/>
      <c r="AFE956" s="90"/>
      <c r="AFF956" s="90"/>
      <c r="AFG956" s="90"/>
      <c r="AFH956" s="90"/>
      <c r="AFI956" s="90"/>
      <c r="AFJ956" s="90"/>
      <c r="AFK956" s="90"/>
      <c r="AFL956" s="90"/>
      <c r="AFM956" s="90"/>
      <c r="AFN956" s="90"/>
      <c r="AFO956" s="90"/>
      <c r="AFP956" s="90"/>
      <c r="AFQ956" s="90"/>
      <c r="AFR956" s="90"/>
      <c r="AFS956" s="90"/>
      <c r="AFT956" s="90"/>
      <c r="AFU956" s="90"/>
      <c r="AFV956" s="90"/>
      <c r="AFW956" s="90"/>
      <c r="AFX956" s="90"/>
      <c r="AFY956" s="90"/>
      <c r="AFZ956" s="90"/>
      <c r="AGA956" s="90"/>
      <c r="AGB956" s="90"/>
      <c r="AGC956" s="90"/>
      <c r="AGD956" s="90"/>
      <c r="AGE956" s="90"/>
      <c r="AGF956" s="90"/>
      <c r="AGG956" s="90"/>
      <c r="AGH956" s="90"/>
      <c r="AGI956" s="90"/>
      <c r="AGJ956" s="90"/>
      <c r="AGK956" s="90"/>
      <c r="AGL956" s="90"/>
      <c r="AGM956" s="90"/>
      <c r="AGN956" s="90"/>
      <c r="AGO956" s="90"/>
      <c r="AGP956" s="90"/>
      <c r="AGQ956" s="90"/>
      <c r="AGR956" s="90"/>
      <c r="AGS956" s="90"/>
      <c r="AGT956" s="90"/>
      <c r="AGU956" s="90"/>
      <c r="AGV956" s="90"/>
      <c r="AGW956" s="90"/>
      <c r="AGX956" s="90"/>
      <c r="AGY956" s="90"/>
      <c r="AGZ956" s="90"/>
      <c r="AHA956" s="90"/>
      <c r="AHB956" s="90"/>
      <c r="AHC956" s="90"/>
      <c r="AHD956" s="90"/>
      <c r="AHE956" s="90"/>
      <c r="AHF956" s="90"/>
      <c r="AHG956" s="90"/>
      <c r="AHH956" s="90"/>
      <c r="AHI956" s="90"/>
      <c r="AHJ956" s="90"/>
      <c r="AHK956" s="90"/>
      <c r="AHL956" s="90"/>
      <c r="AHM956" s="90"/>
      <c r="AHN956" s="90"/>
      <c r="AHO956" s="90"/>
      <c r="AHP956" s="90"/>
      <c r="AHQ956" s="90"/>
      <c r="AHR956" s="90"/>
      <c r="AHS956" s="90"/>
      <c r="AHT956" s="90"/>
      <c r="AHU956" s="90"/>
      <c r="AHV956" s="90"/>
      <c r="AHW956" s="90"/>
      <c r="AHX956" s="90"/>
      <c r="AHY956" s="90"/>
      <c r="AHZ956" s="90"/>
      <c r="AIA956" s="90"/>
      <c r="AIB956" s="90"/>
      <c r="AIC956" s="90"/>
      <c r="AID956" s="90"/>
      <c r="AIE956" s="90"/>
      <c r="AIF956" s="90"/>
      <c r="AIG956" s="90"/>
      <c r="AIH956" s="90"/>
      <c r="AII956" s="90"/>
      <c r="AIJ956" s="90"/>
      <c r="AIK956" s="90"/>
      <c r="AIL956" s="90"/>
      <c r="AIM956" s="90"/>
      <c r="AIN956" s="90"/>
      <c r="AIO956" s="90"/>
      <c r="AIP956" s="90"/>
      <c r="AIQ956" s="90"/>
      <c r="AIR956" s="90"/>
      <c r="AIS956" s="90"/>
      <c r="AIT956" s="90"/>
      <c r="AIU956" s="90"/>
      <c r="AIV956" s="90"/>
      <c r="AIW956" s="90"/>
      <c r="AIX956" s="90"/>
      <c r="AIY956" s="90"/>
      <c r="AIZ956" s="90"/>
      <c r="AJA956" s="90"/>
      <c r="AJB956" s="90"/>
      <c r="AJC956" s="90"/>
      <c r="AJD956" s="90"/>
      <c r="AJE956" s="90"/>
      <c r="AJF956" s="90"/>
      <c r="AJG956" s="90"/>
      <c r="AJH956" s="90"/>
      <c r="AJI956" s="90"/>
      <c r="AJJ956" s="90"/>
      <c r="AJK956" s="90"/>
      <c r="AJL956" s="90"/>
      <c r="AJM956" s="90"/>
      <c r="AJN956" s="90"/>
      <c r="AJO956" s="90"/>
      <c r="AJP956" s="90"/>
      <c r="AJQ956" s="90"/>
      <c r="AJR956" s="90"/>
      <c r="AJS956" s="90"/>
      <c r="AJT956" s="90"/>
      <c r="AJU956" s="90"/>
      <c r="AJV956" s="90"/>
      <c r="AJW956" s="90"/>
      <c r="AJX956" s="90"/>
      <c r="AJY956" s="90"/>
      <c r="AJZ956" s="90"/>
      <c r="AKA956" s="90"/>
      <c r="AKB956" s="90"/>
      <c r="AKC956" s="90"/>
      <c r="AKD956" s="90"/>
      <c r="AKE956" s="90"/>
      <c r="AKF956" s="90"/>
      <c r="AKG956" s="90"/>
      <c r="AKH956" s="90"/>
      <c r="AKI956" s="90"/>
      <c r="AKJ956" s="90"/>
      <c r="AKK956" s="90"/>
      <c r="AKL956" s="90"/>
      <c r="AKM956" s="90"/>
      <c r="AKN956" s="90"/>
      <c r="AKO956" s="90"/>
      <c r="AKP956" s="90"/>
      <c r="AKQ956" s="90"/>
      <c r="AKR956" s="90"/>
      <c r="AKS956" s="90"/>
      <c r="AKT956" s="90"/>
      <c r="AKU956" s="90"/>
      <c r="AKV956" s="90"/>
      <c r="AKW956" s="90"/>
      <c r="AKX956" s="90"/>
      <c r="AKY956" s="90"/>
      <c r="AKZ956" s="90"/>
      <c r="ALA956" s="90"/>
      <c r="ALB956" s="90"/>
      <c r="ALC956" s="90"/>
      <c r="ALD956" s="90"/>
      <c r="ALE956" s="90"/>
      <c r="ALF956" s="90"/>
      <c r="ALG956" s="90"/>
      <c r="ALH956" s="90"/>
      <c r="ALI956" s="90"/>
      <c r="ALJ956" s="90"/>
      <c r="ALK956" s="90"/>
      <c r="ALL956" s="90"/>
      <c r="ALM956" s="90"/>
      <c r="ALN956" s="90"/>
      <c r="ALO956" s="90"/>
      <c r="ALP956" s="90"/>
      <c r="ALQ956" s="90"/>
      <c r="ALR956" s="90"/>
      <c r="ALS956" s="90"/>
      <c r="ALT956" s="90"/>
      <c r="ALU956" s="90"/>
      <c r="ALV956" s="90"/>
      <c r="ALW956" s="90"/>
      <c r="ALX956" s="90"/>
      <c r="ALY956" s="90"/>
      <c r="ALZ956" s="90"/>
      <c r="AMA956" s="90"/>
      <c r="AMB956" s="90"/>
      <c r="AMC956" s="90"/>
      <c r="AMD956" s="90"/>
      <c r="AME956" s="90"/>
      <c r="AMF956" s="90"/>
      <c r="AMG956" s="90"/>
      <c r="AMH956" s="90"/>
    </row>
    <row r="957" spans="1:1022" ht="74.099999999999994" customHeight="1">
      <c r="A957" s="536"/>
      <c r="B957" s="530"/>
      <c r="C957" s="367"/>
      <c r="D957" s="530"/>
      <c r="E957" s="530"/>
      <c r="F957" s="427"/>
      <c r="G957" s="530"/>
      <c r="H957" s="545"/>
      <c r="I957" s="538"/>
      <c r="J957" s="216" t="s">
        <v>735</v>
      </c>
      <c r="K957" s="213"/>
      <c r="L957" s="538"/>
      <c r="M957" s="538"/>
      <c r="N957" s="540"/>
      <c r="O957" s="369"/>
      <c r="P957" s="391"/>
      <c r="Q957" s="385"/>
      <c r="R957" s="393"/>
      <c r="S957" s="394"/>
      <c r="T957" s="385"/>
      <c r="U957" s="386"/>
      <c r="V957" s="216" t="s">
        <v>112</v>
      </c>
      <c r="W957" s="116"/>
      <c r="X957" s="117"/>
      <c r="Y957" s="117"/>
      <c r="Z957" s="116"/>
      <c r="AA957" s="143" t="str">
        <f t="shared" si="1284"/>
        <v/>
      </c>
      <c r="AB957" s="121"/>
      <c r="AC957" s="121"/>
      <c r="AD957" s="122" t="str">
        <f t="shared" si="1281"/>
        <v/>
      </c>
      <c r="AE957" s="121"/>
      <c r="AF957" s="121"/>
      <c r="AG957" s="121"/>
      <c r="AH957" s="123" t="str">
        <f>IFERROR(IF(AND(AA956="Probabilidad",AA957="Probabilidad"),(AI956-(+AI956*AD957)),IF(AND(AA957="Probabilidad",AA956="Impacto"),(AI956-(+AI956*AD957)),IF(AA957="Impacto",AI956,""))),"")</f>
        <v/>
      </c>
      <c r="AI957" s="122" t="str">
        <f t="shared" si="1283"/>
        <v/>
      </c>
      <c r="AJ957" s="387"/>
      <c r="AK957" s="542"/>
      <c r="AL957" s="214" t="str">
        <f t="shared" si="1262"/>
        <v/>
      </c>
      <c r="AM957" s="543"/>
      <c r="AN957" s="542"/>
      <c r="AO957" s="541"/>
      <c r="AP957" s="367"/>
      <c r="AQ957" s="217" t="s">
        <v>118</v>
      </c>
      <c r="AR957" s="119"/>
      <c r="AS957" s="135"/>
      <c r="AT957" s="218"/>
      <c r="AU957" s="219"/>
      <c r="AV957" s="459"/>
      <c r="AW957" s="216" t="s">
        <v>112</v>
      </c>
      <c r="AX957" s="220"/>
      <c r="AY957" s="221"/>
      <c r="AZ957" s="222"/>
      <c r="BA957" s="217" t="s">
        <v>118</v>
      </c>
      <c r="BB957" s="128"/>
      <c r="BC957" s="128"/>
      <c r="BD957" s="128"/>
      <c r="BE957" s="373"/>
      <c r="BF957" s="374"/>
      <c r="BG957" s="374"/>
      <c r="BH957" s="131"/>
    </row>
    <row r="958" spans="1:1022" ht="45" customHeight="1">
      <c r="A958" s="536"/>
      <c r="B958" s="530"/>
      <c r="C958" s="367"/>
      <c r="D958" s="530"/>
      <c r="E958" s="530"/>
      <c r="F958" s="427"/>
      <c r="G958" s="530"/>
      <c r="H958" s="545"/>
      <c r="I958" s="538"/>
      <c r="J958" s="216" t="s">
        <v>741</v>
      </c>
      <c r="K958" s="213"/>
      <c r="L958" s="538"/>
      <c r="M958" s="538"/>
      <c r="N958" s="540"/>
      <c r="O958" s="369"/>
      <c r="P958" s="391"/>
      <c r="Q958" s="385"/>
      <c r="R958" s="393"/>
      <c r="S958" s="394"/>
      <c r="T958" s="385"/>
      <c r="U958" s="386"/>
      <c r="V958" s="216" t="s">
        <v>124</v>
      </c>
      <c r="W958" s="116"/>
      <c r="X958" s="117"/>
      <c r="Y958" s="117"/>
      <c r="Z958" s="116"/>
      <c r="AA958" s="143" t="str">
        <f t="shared" si="1284"/>
        <v/>
      </c>
      <c r="AB958" s="121"/>
      <c r="AC958" s="121"/>
      <c r="AD958" s="122" t="str">
        <f t="shared" si="1281"/>
        <v/>
      </c>
      <c r="AE958" s="121"/>
      <c r="AF958" s="121"/>
      <c r="AG958" s="121"/>
      <c r="AH958" s="123" t="str">
        <f t="shared" ref="AH958:AH962" si="1301">IFERROR(IF(AND(AA957="Probabilidad",AA958="Probabilidad"),(AI957-(+AI957*AD958)),IF(AND(AA958="Probabilidad",AA957="Impacto"),(AI957-(+AI957*AD958)),IF(AA958="Impacto",AI957,""))),"")</f>
        <v/>
      </c>
      <c r="AI958" s="122" t="str">
        <f t="shared" si="1283"/>
        <v/>
      </c>
      <c r="AJ958" s="387"/>
      <c r="AK958" s="542"/>
      <c r="AL958" s="214" t="str">
        <f t="shared" si="1262"/>
        <v/>
      </c>
      <c r="AM958" s="543"/>
      <c r="AN958" s="542"/>
      <c r="AO958" s="541"/>
      <c r="AP958" s="367"/>
      <c r="AQ958" s="217" t="s">
        <v>128</v>
      </c>
      <c r="AR958" s="119"/>
      <c r="AS958" s="135"/>
      <c r="AT958" s="218"/>
      <c r="AU958" s="219"/>
      <c r="AV958" s="459"/>
      <c r="AW958" s="216" t="s">
        <v>124</v>
      </c>
      <c r="AX958" s="220"/>
      <c r="AY958" s="221"/>
      <c r="AZ958" s="222"/>
      <c r="BA958" s="217" t="s">
        <v>128</v>
      </c>
      <c r="BB958" s="128"/>
      <c r="BC958" s="128"/>
      <c r="BD958" s="128"/>
      <c r="BE958" s="373"/>
      <c r="BF958" s="374"/>
      <c r="BG958" s="374"/>
      <c r="BH958" s="131"/>
    </row>
    <row r="959" spans="1:1022" ht="30" customHeight="1">
      <c r="A959" s="536"/>
      <c r="B959" s="530"/>
      <c r="C959" s="367"/>
      <c r="D959" s="530"/>
      <c r="E959" s="530"/>
      <c r="F959" s="427"/>
      <c r="G959" s="530"/>
      <c r="H959" s="545"/>
      <c r="I959" s="538"/>
      <c r="J959" s="216" t="s">
        <v>749</v>
      </c>
      <c r="K959" s="213"/>
      <c r="L959" s="538"/>
      <c r="M959" s="538"/>
      <c r="N959" s="540"/>
      <c r="O959" s="369"/>
      <c r="P959" s="391"/>
      <c r="Q959" s="385"/>
      <c r="R959" s="393"/>
      <c r="S959" s="394"/>
      <c r="T959" s="385"/>
      <c r="U959" s="386"/>
      <c r="V959" s="216" t="s">
        <v>131</v>
      </c>
      <c r="W959" s="116"/>
      <c r="X959" s="117"/>
      <c r="Y959" s="117"/>
      <c r="Z959" s="116"/>
      <c r="AA959" s="143" t="str">
        <f t="shared" si="1284"/>
        <v/>
      </c>
      <c r="AB959" s="121"/>
      <c r="AC959" s="121"/>
      <c r="AD959" s="122" t="str">
        <f t="shared" si="1281"/>
        <v/>
      </c>
      <c r="AE959" s="121"/>
      <c r="AF959" s="121"/>
      <c r="AG959" s="121"/>
      <c r="AH959" s="123" t="str">
        <f t="shared" si="1301"/>
        <v/>
      </c>
      <c r="AI959" s="122" t="str">
        <f t="shared" si="1283"/>
        <v/>
      </c>
      <c r="AJ959" s="387"/>
      <c r="AK959" s="542"/>
      <c r="AL959" s="214" t="str">
        <f t="shared" si="1262"/>
        <v/>
      </c>
      <c r="AM959" s="543"/>
      <c r="AN959" s="542"/>
      <c r="AO959" s="541"/>
      <c r="AP959" s="367"/>
      <c r="AQ959" s="217" t="s">
        <v>136</v>
      </c>
      <c r="AR959" s="119"/>
      <c r="AS959" s="135"/>
      <c r="AT959" s="218"/>
      <c r="AU959" s="219"/>
      <c r="AV959" s="459"/>
      <c r="AW959" s="216" t="s">
        <v>131</v>
      </c>
      <c r="AX959" s="220"/>
      <c r="AY959" s="221"/>
      <c r="AZ959" s="222"/>
      <c r="BA959" s="217" t="s">
        <v>136</v>
      </c>
      <c r="BB959" s="128"/>
      <c r="BC959" s="128"/>
      <c r="BD959" s="128"/>
      <c r="BE959" s="373"/>
      <c r="BF959" s="374"/>
      <c r="BG959" s="374"/>
      <c r="BH959" s="131"/>
    </row>
    <row r="960" spans="1:1022" ht="18.95" customHeight="1">
      <c r="A960" s="536"/>
      <c r="B960" s="530"/>
      <c r="C960" s="367"/>
      <c r="D960" s="530"/>
      <c r="E960" s="530"/>
      <c r="F960" s="427"/>
      <c r="G960" s="530"/>
      <c r="H960" s="545"/>
      <c r="I960" s="538"/>
      <c r="J960" s="216" t="s">
        <v>756</v>
      </c>
      <c r="K960" s="213"/>
      <c r="L960" s="538"/>
      <c r="M960" s="538"/>
      <c r="N960" s="540"/>
      <c r="O960" s="369"/>
      <c r="P960" s="391"/>
      <c r="Q960" s="385"/>
      <c r="R960" s="393"/>
      <c r="S960" s="394"/>
      <c r="T960" s="385"/>
      <c r="U960" s="386"/>
      <c r="V960" s="216" t="s">
        <v>139</v>
      </c>
      <c r="W960" s="116"/>
      <c r="X960" s="117"/>
      <c r="Y960" s="117"/>
      <c r="Z960" s="116"/>
      <c r="AA960" s="143" t="str">
        <f t="shared" si="1284"/>
        <v/>
      </c>
      <c r="AB960" s="121"/>
      <c r="AC960" s="121"/>
      <c r="AD960" s="122" t="str">
        <f t="shared" si="1281"/>
        <v/>
      </c>
      <c r="AE960" s="121"/>
      <c r="AF960" s="121"/>
      <c r="AG960" s="121"/>
      <c r="AH960" s="123" t="str">
        <f t="shared" si="1301"/>
        <v/>
      </c>
      <c r="AI960" s="122" t="str">
        <f t="shared" si="1283"/>
        <v/>
      </c>
      <c r="AJ960" s="387"/>
      <c r="AK960" s="542"/>
      <c r="AL960" s="214" t="str">
        <f t="shared" si="1262"/>
        <v/>
      </c>
      <c r="AM960" s="543"/>
      <c r="AN960" s="542"/>
      <c r="AO960" s="541"/>
      <c r="AP960" s="367"/>
      <c r="AQ960" s="217" t="s">
        <v>145</v>
      </c>
      <c r="AR960" s="119"/>
      <c r="AS960" s="135"/>
      <c r="AT960" s="218"/>
      <c r="AU960" s="219"/>
      <c r="AV960" s="459"/>
      <c r="AW960" s="216" t="s">
        <v>139</v>
      </c>
      <c r="AX960" s="220"/>
      <c r="AY960" s="221"/>
      <c r="AZ960" s="222"/>
      <c r="BA960" s="217" t="s">
        <v>145</v>
      </c>
      <c r="BB960" s="128"/>
      <c r="BC960" s="128"/>
      <c r="BD960" s="128"/>
      <c r="BE960" s="373"/>
      <c r="BF960" s="374"/>
      <c r="BG960" s="374"/>
      <c r="BH960" s="131"/>
    </row>
    <row r="961" spans="1:1022" ht="18.95" customHeight="1">
      <c r="A961" s="536"/>
      <c r="B961" s="530"/>
      <c r="C961" s="367"/>
      <c r="D961" s="530"/>
      <c r="E961" s="530"/>
      <c r="F961" s="427"/>
      <c r="G961" s="530"/>
      <c r="H961" s="545"/>
      <c r="I961" s="538"/>
      <c r="J961" s="216" t="s">
        <v>757</v>
      </c>
      <c r="K961" s="213"/>
      <c r="L961" s="538"/>
      <c r="M961" s="538"/>
      <c r="N961" s="540"/>
      <c r="O961" s="369"/>
      <c r="P961" s="391"/>
      <c r="Q961" s="385"/>
      <c r="R961" s="393"/>
      <c r="S961" s="394"/>
      <c r="T961" s="385"/>
      <c r="U961" s="386"/>
      <c r="V961" s="216" t="s">
        <v>150</v>
      </c>
      <c r="W961" s="116"/>
      <c r="X961" s="117"/>
      <c r="Y961" s="117"/>
      <c r="Z961" s="116"/>
      <c r="AA961" s="143" t="str">
        <f t="shared" si="1284"/>
        <v/>
      </c>
      <c r="AB961" s="121"/>
      <c r="AC961" s="121"/>
      <c r="AD961" s="122" t="str">
        <f t="shared" si="1281"/>
        <v/>
      </c>
      <c r="AE961" s="121"/>
      <c r="AF961" s="121"/>
      <c r="AG961" s="121"/>
      <c r="AH961" s="123" t="str">
        <f t="shared" si="1301"/>
        <v/>
      </c>
      <c r="AI961" s="122" t="str">
        <f t="shared" si="1283"/>
        <v/>
      </c>
      <c r="AJ961" s="387"/>
      <c r="AK961" s="542"/>
      <c r="AL961" s="214" t="str">
        <f t="shared" si="1262"/>
        <v/>
      </c>
      <c r="AM961" s="543"/>
      <c r="AN961" s="542"/>
      <c r="AO961" s="541"/>
      <c r="AP961" s="367"/>
      <c r="AQ961" s="217" t="s">
        <v>155</v>
      </c>
      <c r="AR961" s="119"/>
      <c r="AS961" s="135"/>
      <c r="AT961" s="218"/>
      <c r="AU961" s="219"/>
      <c r="AV961" s="459"/>
      <c r="AW961" s="216" t="s">
        <v>150</v>
      </c>
      <c r="AX961" s="220"/>
      <c r="AY961" s="221"/>
      <c r="AZ961" s="222"/>
      <c r="BA961" s="217" t="s">
        <v>155</v>
      </c>
      <c r="BB961" s="128"/>
      <c r="BC961" s="128"/>
      <c r="BD961" s="128"/>
      <c r="BE961" s="373"/>
      <c r="BF961" s="374"/>
      <c r="BG961" s="374"/>
      <c r="BH961" s="131"/>
    </row>
    <row r="962" spans="1:1022" ht="23.1" customHeight="1">
      <c r="A962" s="536"/>
      <c r="B962" s="530"/>
      <c r="C962" s="367"/>
      <c r="D962" s="530"/>
      <c r="E962" s="530"/>
      <c r="F962" s="427"/>
      <c r="G962" s="530"/>
      <c r="H962" s="545"/>
      <c r="I962" s="538"/>
      <c r="J962" s="216" t="s">
        <v>758</v>
      </c>
      <c r="K962" s="213"/>
      <c r="L962" s="538"/>
      <c r="M962" s="538"/>
      <c r="N962" s="540"/>
      <c r="O962" s="369"/>
      <c r="P962" s="392"/>
      <c r="Q962" s="385"/>
      <c r="R962" s="393"/>
      <c r="S962" s="394"/>
      <c r="T962" s="385"/>
      <c r="U962" s="386"/>
      <c r="V962" s="216" t="s">
        <v>161</v>
      </c>
      <c r="W962" s="116"/>
      <c r="X962" s="117"/>
      <c r="Y962" s="117"/>
      <c r="Z962" s="116"/>
      <c r="AA962" s="143" t="str">
        <f t="shared" si="1284"/>
        <v/>
      </c>
      <c r="AB962" s="121"/>
      <c r="AC962" s="121"/>
      <c r="AD962" s="122" t="str">
        <f t="shared" si="1281"/>
        <v/>
      </c>
      <c r="AE962" s="121"/>
      <c r="AF962" s="121"/>
      <c r="AG962" s="121"/>
      <c r="AH962" s="123" t="str">
        <f t="shared" si="1301"/>
        <v/>
      </c>
      <c r="AI962" s="122" t="str">
        <f t="shared" si="1283"/>
        <v/>
      </c>
      <c r="AJ962" s="387"/>
      <c r="AK962" s="542"/>
      <c r="AL962" s="214" t="str">
        <f t="shared" si="1262"/>
        <v/>
      </c>
      <c r="AM962" s="543"/>
      <c r="AN962" s="542"/>
      <c r="AO962" s="541"/>
      <c r="AP962" s="367"/>
      <c r="AQ962" s="217" t="s">
        <v>162</v>
      </c>
      <c r="AR962" s="119"/>
      <c r="AS962" s="135"/>
      <c r="AT962" s="218"/>
      <c r="AU962" s="219"/>
      <c r="AV962" s="460"/>
      <c r="AW962" s="216" t="s">
        <v>161</v>
      </c>
      <c r="AX962" s="220"/>
      <c r="AY962" s="221"/>
      <c r="AZ962" s="222"/>
      <c r="BA962" s="217" t="s">
        <v>162</v>
      </c>
      <c r="BB962" s="128"/>
      <c r="BC962" s="128"/>
      <c r="BD962" s="128"/>
      <c r="BE962" s="373"/>
      <c r="BF962" s="374"/>
      <c r="BG962" s="374"/>
      <c r="BH962" s="131"/>
    </row>
    <row r="963" spans="1:1022" s="144" customFormat="1" ht="69.95" customHeight="1">
      <c r="A963" s="536"/>
      <c r="B963" s="530"/>
      <c r="C963" s="367"/>
      <c r="D963" s="530"/>
      <c r="E963" s="530"/>
      <c r="F963" s="427"/>
      <c r="G963" s="530"/>
      <c r="H963" s="545" t="str">
        <f>IF(B963="Seguridad_Información","Posibilidad de "&amp;C963&amp;"con "&amp;M963&amp;" "&amp;"por"&amp;" "&amp;I963&amp;" "&amp;"debido a"&amp;" "&amp;L963,"Posibilidad de"&amp;" "&amp;M963&amp;" "&amp;"por"&amp;" "&amp;I963&amp;" debido a"&amp;" "&amp;L963)</f>
        <v xml:space="preserve">Posibilidad de  por  debido a </v>
      </c>
      <c r="I963" s="538"/>
      <c r="J963" s="216" t="s">
        <v>717</v>
      </c>
      <c r="K963" s="213"/>
      <c r="L963" s="538"/>
      <c r="M963" s="538"/>
      <c r="N963" s="540"/>
      <c r="O963" s="369"/>
      <c r="P963" s="390" t="str">
        <f>IF(OR($O963=[3]Tabla_Probabilidad!$D$30,$O963=[3]Tabla_Probabilidad!$D$32,$O963=[3]Tabla_Probabilidad!$J$32),"Muy Baja",IF(OR($O963=[3]Tabla_Probabilidad!$E$30,$O963=[3]Tabla_Probabilidad!$E$32,$O963=[3]Tabla_Probabilidad!$K$32),"Baja",IF(OR($O963=[3]Tabla_Probabilidad!$F$30,$O963=[3]Tabla_Probabilidad!$F$32,$O963=[3]Tabla_Probabilidad!$L$32),"Media",IF(OR($O963=[3]Tabla_Probabilidad!$G$30,$O963=[3]Tabla_Probabilidad!$G$32,$O963=[3]Tabla_Probabilidad!$M$32),"Alta",IF(OR($O963=[3]Tabla_Probabilidad!$H$30,$O963=[3]Tabla_Probabilidad!$H$32,$O963=[3]Tabla_Probabilidad!$N$32),"Muy Alta","")))))</f>
        <v/>
      </c>
      <c r="Q963" s="385" t="str">
        <f t="shared" ref="Q963" si="1302">IF(P963="","",IF(P963="Muy Baja",0.2,IF(P963="Baja",0.4,IF(P963="Media",0.6,IF(P963="Alta",0.8,IF(P963="Muy Alta",1,))))))</f>
        <v/>
      </c>
      <c r="R963" s="393"/>
      <c r="S963" s="394" t="str">
        <f>IF(OR($R963=[3]Tabla_Impacto!$D$24,$R963=[3]Tabla_Impacto!$D$27,$R963=[3]Tabla_Impacto!$J$24,$R963=[3]Tabla_Impacto!$P$26,$R963=[3]Tabla_Impacto!$V$26,$R963=[3]Tabla_Impacto!$AB$26),"Leve",IF(OR($R963=[3]Tabla_Impacto!$E$24,$R963=[3]Tabla_Impacto!$E$27,$R963=[3]Tabla_Impacto!$K$24,$R963=[3]Tabla_Impacto!$Q$26,$R963=[3]Tabla_Impacto!$W$26,$R963=[3]Tabla_Impacto!$AC$26),"Menor",IF(OR($R963=[3]Tabla_Impacto!$F$24,$R963=[3]Tabla_Impacto!$F$27,$R963=[3]Tabla_Impacto!$L$24,$R963=[3]Tabla_Impacto!$R$26,$R963=[3]Tabla_Impacto!$X$26,$R963=[3]Tabla_Impacto!$AD$26),"Moderado",IF(OR($R963=[3]Tabla_Impacto!$G$24,$R963=[3]Tabla_Impacto!$G$27,$R963=[3]Tabla_Impacto!$M$24,$R963=[3]Tabla_Impacto!$S$26,$R963=[3]Tabla_Impacto!$Y$26,$R963=[3]Tabla_Impacto!$AE$26),"Mayor",IF(OR($R963=[3]Tabla_Impacto!$H$24,$R963=[3]Tabla_Impacto!$H$27,$R963=[3]Tabla_Impacto!$N$24,$R963=[3]Tabla_Impacto!$T$26,$R963=[3]Tabla_Impacto!$Z$26,$R963=[3]Tabla_Impacto!$AF$26),"Catastrófico","")))))</f>
        <v/>
      </c>
      <c r="T963" s="385" t="str">
        <f>IF(S963="","",IF(S963="Leve",0.2,IF(S963="Menor",0.4,IF(S963="Moderado",0.6,IF(S963="Mayor",0.8,IF(S963="Catastrófico",1,))))))</f>
        <v/>
      </c>
      <c r="U963" s="403" t="str">
        <f t="shared" ref="U963" si="1303">IF(OR(AND(P963="Muy Baja",S963="Leve"),AND(P963="Muy Baja",S963="Menor"),AND(P963="Baja",S963="Leve")),"Bajo",IF(OR(AND(P963="Muy baja",S963="Moderado"),AND(P963="Baja",S963="Menor"),AND(P963="Baja",S963="Moderado"),AND(P963="Media",S963="Leve"),AND(P963="Media",S963="Menor"),AND(P963="Media",S963="Moderado"),AND(P963="Alta",S963="Leve"),AND(P963="Alta",S963="Menor")),"Moderado",IF(OR(AND(P963="Muy Baja",S963="Mayor"),AND(P963="Baja",S963="Mayor"),AND(P963="Media",S963="Mayor"),AND(P963="Alta",S963="Moderado"),AND(P963="Alta",S963="Mayor"),AND(P963="Muy Alta",S963="Leve"),AND(P963="Muy Alta",S963="Menor"),AND(P963="Muy Alta",S963="Moderado"),AND(P963="Muy Alta",S963="Mayor")),"Alto",IF(OR(AND(P963="Muy Baja",S963="Catastrófico"),AND(P963="Baja",S963="Catastrófico"),AND(P963="Media",S963="Catastrófico"),AND(P963="Alta",S963="Catastrófico"),AND(P963="Muy Alta",S963="Catastrófico")),"Extremo",""))))</f>
        <v/>
      </c>
      <c r="V963" s="216" t="s">
        <v>91</v>
      </c>
      <c r="W963" s="116"/>
      <c r="X963" s="117"/>
      <c r="Y963" s="117"/>
      <c r="Z963" s="116"/>
      <c r="AA963" s="143" t="str">
        <f t="shared" si="1284"/>
        <v/>
      </c>
      <c r="AB963" s="121"/>
      <c r="AC963" s="121"/>
      <c r="AD963" s="122" t="str">
        <f t="shared" si="1281"/>
        <v/>
      </c>
      <c r="AE963" s="121"/>
      <c r="AF963" s="121"/>
      <c r="AG963" s="121"/>
      <c r="AH963" s="123" t="str">
        <f>IFERROR(IF(AA963="Probabilidad",(Q963-(+Q963*AD963)),IF(AA963="Impacto",Q963,"")),"")</f>
        <v/>
      </c>
      <c r="AI963" s="122" t="str">
        <f t="shared" si="1283"/>
        <v/>
      </c>
      <c r="AJ963" s="387" t="str">
        <f t="shared" ref="AJ963" si="1304">IFERROR(IF(AK963="","",IF(AK963&lt;=0.2,"Muy Baja",IF(AK963&lt;=0.4,"Baja",IF(AK963&lt;=0.6,"Media",IF(AK963&lt;=0.8,"Alta","Muy Alta"))))),"")</f>
        <v/>
      </c>
      <c r="AK963" s="542" t="str">
        <f t="shared" ref="AK963" si="1305">IFERROR(LOOKUP(MAX(AI963:AI969)+1,(AI963:AI969)),"")</f>
        <v/>
      </c>
      <c r="AL963" s="214" t="str">
        <f>IFERROR(IF(AA963="Impacto",(T963-(+T963*AD963)),IF(AA963="Probabilidad",T963,"")),"")</f>
        <v/>
      </c>
      <c r="AM963" s="543" t="str">
        <f t="shared" ref="AM963" si="1306">IFERROR(IF(AN963="","",IF(AN963&lt;=0.2,"Leve",IF(AN963&lt;=0.4,"Menor",IF(AN963&lt;=0.6,"Moderado",IF(AN963&lt;=0.8,"Mayor","Catastrófico"))))),"")</f>
        <v/>
      </c>
      <c r="AN963" s="542" t="str">
        <f t="shared" ref="AN963" si="1307">IFERROR(LOOKUP(MAX(AL963:AL969)+1,(AL963:AL969)),"")</f>
        <v/>
      </c>
      <c r="AO963" s="541" t="str">
        <f t="shared" ref="AO963" si="1308">IFERROR(IF(OR(AND(AJ963="Muy Baja",AM963="Leve"),AND(AJ963="Muy Baja",AM963="Menor"),AND(AJ963="Baja",AM963="Leve")),"Bajo",IF(OR(AND(AJ963="Muy baja",AM963="Moderado"),AND(AJ963="Baja",AM963="Menor"),AND(AJ963="Baja",AM963="Moderado"),AND(AJ963="Media",AM963="Leve"),AND(AJ963="Media",AM963="Menor"),AND(AJ963="Media",AM963="Moderado"),AND(AJ963="Alta",AM963="Leve"),AND(AJ963="Alta",AM963="Menor")),"Moderado",IF(OR(AND(AJ963="Muy Baja",AM963="Mayor"),AND(AJ963="Baja",AM963="Mayor"),AND(AJ963="Media",AM963="Mayor"),AND(AJ963="Alta",AM963="Moderado"),AND(AJ963="Alta",AM963="Mayor"),AND(AJ963="Muy Alta",AM963="Leve"),AND(AJ963="Muy Alta",AM963="Menor"),AND(AJ963="Muy Alta",AM963="Moderado"),AND(AJ963="Muy Alta",AM963="Mayor")),"Alto",IF(OR(AND(AJ963="Muy Baja",AM963="Catastrófico"),AND(AJ963="Baja",AM963="Catastrófico"),AND(AJ963="Media",AM963="Catastrófico"),AND(AJ963="Alta",AM963="Catastrófico"),AND(AJ963="Muy Alta",AM963="Catastrófico")),"Extremo","")))),"")</f>
        <v/>
      </c>
      <c r="AP963" s="367"/>
      <c r="AQ963" s="217" t="s">
        <v>105</v>
      </c>
      <c r="AR963" s="119"/>
      <c r="AS963" s="135"/>
      <c r="AT963" s="218"/>
      <c r="AU963" s="219"/>
      <c r="AV963" s="458"/>
      <c r="AW963" s="216" t="s">
        <v>91</v>
      </c>
      <c r="AX963" s="220"/>
      <c r="AY963" s="221"/>
      <c r="AZ963" s="222"/>
      <c r="BA963" s="217" t="s">
        <v>105</v>
      </c>
      <c r="BB963" s="220"/>
      <c r="BC963" s="115"/>
      <c r="BD963" s="115"/>
      <c r="BE963" s="373"/>
      <c r="BF963" s="374"/>
      <c r="BG963" s="374"/>
      <c r="BH963" s="131"/>
      <c r="BI963" s="90"/>
      <c r="BJ963" s="90"/>
      <c r="BK963" s="90"/>
      <c r="BL963" s="90"/>
      <c r="BM963" s="90"/>
      <c r="BN963" s="90"/>
      <c r="BO963" s="90"/>
      <c r="BP963" s="90"/>
      <c r="BQ963" s="90"/>
      <c r="BR963" s="90"/>
      <c r="BS963" s="90"/>
      <c r="BT963" s="90"/>
      <c r="BU963" s="90"/>
      <c r="BV963" s="90"/>
      <c r="BW963" s="90"/>
      <c r="BX963" s="90"/>
      <c r="BY963" s="90"/>
      <c r="BZ963" s="90"/>
      <c r="CA963" s="90"/>
      <c r="CB963" s="90"/>
      <c r="CC963" s="90"/>
      <c r="CD963" s="90"/>
      <c r="CE963" s="90"/>
      <c r="CF963" s="90"/>
      <c r="CG963" s="90"/>
      <c r="CH963" s="90"/>
      <c r="CI963" s="90"/>
      <c r="CJ963" s="90"/>
      <c r="CK963" s="90"/>
      <c r="CL963" s="90"/>
      <c r="CM963" s="90"/>
      <c r="CN963" s="90"/>
      <c r="CO963" s="90"/>
      <c r="CP963" s="90"/>
      <c r="CQ963" s="90"/>
      <c r="CR963" s="90"/>
      <c r="CS963" s="90"/>
      <c r="CT963" s="90"/>
      <c r="CU963" s="90"/>
      <c r="CV963" s="90"/>
      <c r="CW963" s="90"/>
      <c r="CX963" s="90"/>
      <c r="CY963" s="90"/>
      <c r="CZ963" s="90"/>
      <c r="DA963" s="90"/>
      <c r="DB963" s="90"/>
      <c r="DC963" s="90"/>
      <c r="DD963" s="90"/>
      <c r="DE963" s="90"/>
      <c r="DF963" s="90"/>
      <c r="DG963" s="90"/>
      <c r="DH963" s="90"/>
      <c r="DI963" s="90"/>
      <c r="DJ963" s="90"/>
      <c r="DK963" s="90"/>
      <c r="DL963" s="90"/>
      <c r="DM963" s="90"/>
      <c r="DN963" s="90"/>
      <c r="DO963" s="90"/>
      <c r="DP963" s="90"/>
      <c r="DQ963" s="90"/>
      <c r="DR963" s="90"/>
      <c r="DS963" s="90"/>
      <c r="DT963" s="90"/>
      <c r="DU963" s="90"/>
      <c r="DV963" s="90"/>
      <c r="DW963" s="90"/>
      <c r="DX963" s="90"/>
      <c r="DY963" s="90"/>
      <c r="DZ963" s="90"/>
      <c r="EA963" s="90"/>
      <c r="EB963" s="90"/>
      <c r="EC963" s="90"/>
      <c r="ED963" s="90"/>
      <c r="EE963" s="90"/>
      <c r="EF963" s="90"/>
      <c r="EG963" s="90"/>
      <c r="EH963" s="90"/>
      <c r="EI963" s="90"/>
      <c r="EJ963" s="90"/>
      <c r="EK963" s="90"/>
      <c r="EL963" s="90"/>
      <c r="EM963" s="90"/>
      <c r="EN963" s="90"/>
      <c r="EO963" s="90"/>
      <c r="EP963" s="90"/>
      <c r="EQ963" s="90"/>
      <c r="ER963" s="90"/>
      <c r="ES963" s="90"/>
      <c r="ET963" s="90"/>
      <c r="EU963" s="90"/>
      <c r="EV963" s="90"/>
      <c r="EW963" s="90"/>
      <c r="EX963" s="90"/>
      <c r="EY963" s="90"/>
      <c r="EZ963" s="90"/>
      <c r="FA963" s="90"/>
      <c r="FB963" s="90"/>
      <c r="FC963" s="90"/>
      <c r="FD963" s="90"/>
      <c r="FE963" s="90"/>
      <c r="FF963" s="90"/>
      <c r="FG963" s="90"/>
      <c r="FH963" s="90"/>
      <c r="FI963" s="90"/>
      <c r="FJ963" s="90"/>
      <c r="FK963" s="90"/>
      <c r="FL963" s="90"/>
      <c r="FM963" s="90"/>
      <c r="FN963" s="90"/>
      <c r="FO963" s="90"/>
      <c r="FP963" s="90"/>
      <c r="FQ963" s="90"/>
      <c r="FR963" s="90"/>
      <c r="FS963" s="90"/>
      <c r="FT963" s="90"/>
      <c r="FU963" s="90"/>
      <c r="FV963" s="90"/>
      <c r="FW963" s="90"/>
      <c r="FX963" s="90"/>
      <c r="FY963" s="90"/>
      <c r="FZ963" s="90"/>
      <c r="GA963" s="90"/>
      <c r="GB963" s="90"/>
      <c r="GC963" s="90"/>
      <c r="GD963" s="90"/>
      <c r="GE963" s="90"/>
      <c r="GF963" s="90"/>
      <c r="GG963" s="90"/>
      <c r="GH963" s="90"/>
      <c r="GI963" s="90"/>
      <c r="GJ963" s="90"/>
      <c r="GK963" s="90"/>
      <c r="GL963" s="90"/>
      <c r="GM963" s="90"/>
      <c r="GN963" s="90"/>
      <c r="GO963" s="90"/>
      <c r="GP963" s="90"/>
      <c r="GQ963" s="90"/>
      <c r="GR963" s="90"/>
      <c r="GS963" s="90"/>
      <c r="GT963" s="90"/>
      <c r="GU963" s="90"/>
      <c r="GV963" s="90"/>
      <c r="GW963" s="90"/>
      <c r="GX963" s="90"/>
      <c r="GY963" s="90"/>
      <c r="GZ963" s="90"/>
      <c r="HA963" s="90"/>
      <c r="HB963" s="90"/>
      <c r="HC963" s="90"/>
      <c r="HD963" s="90"/>
      <c r="HE963" s="90"/>
      <c r="HF963" s="90"/>
      <c r="HG963" s="90"/>
      <c r="HH963" s="90"/>
      <c r="HI963" s="90"/>
      <c r="HJ963" s="90"/>
      <c r="HK963" s="90"/>
      <c r="HL963" s="90"/>
      <c r="HM963" s="90"/>
      <c r="HN963" s="90"/>
      <c r="HO963" s="90"/>
      <c r="HP963" s="90"/>
      <c r="HQ963" s="90"/>
      <c r="HR963" s="90"/>
      <c r="HS963" s="90"/>
      <c r="HT963" s="90"/>
      <c r="HU963" s="90"/>
      <c r="HV963" s="90"/>
      <c r="HW963" s="90"/>
      <c r="HX963" s="90"/>
      <c r="HY963" s="90"/>
      <c r="HZ963" s="90"/>
      <c r="IA963" s="90"/>
      <c r="IB963" s="90"/>
      <c r="IC963" s="90"/>
      <c r="ID963" s="90"/>
      <c r="IE963" s="90"/>
      <c r="IF963" s="90"/>
      <c r="IG963" s="90"/>
      <c r="IH963" s="90"/>
      <c r="II963" s="90"/>
      <c r="IJ963" s="90"/>
      <c r="IK963" s="90"/>
      <c r="IL963" s="90"/>
      <c r="IM963" s="90"/>
      <c r="IN963" s="90"/>
      <c r="IO963" s="90"/>
      <c r="IP963" s="90"/>
      <c r="IQ963" s="90"/>
      <c r="IR963" s="90"/>
      <c r="IS963" s="90"/>
      <c r="IT963" s="90"/>
      <c r="IU963" s="90"/>
      <c r="IV963" s="90"/>
      <c r="IW963" s="90"/>
      <c r="IX963" s="90"/>
      <c r="IY963" s="90"/>
      <c r="IZ963" s="90"/>
      <c r="JA963" s="90"/>
      <c r="JB963" s="90"/>
      <c r="JC963" s="90"/>
      <c r="JD963" s="90"/>
      <c r="JE963" s="90"/>
      <c r="JF963" s="90"/>
      <c r="JG963" s="90"/>
      <c r="JH963" s="90"/>
      <c r="JI963" s="90"/>
      <c r="JJ963" s="90"/>
      <c r="JK963" s="90"/>
      <c r="JL963" s="90"/>
      <c r="JM963" s="90"/>
      <c r="JN963" s="90"/>
      <c r="JO963" s="90"/>
      <c r="JP963" s="90"/>
      <c r="JQ963" s="90"/>
      <c r="JR963" s="90"/>
      <c r="JS963" s="90"/>
      <c r="JT963" s="90"/>
      <c r="JU963" s="90"/>
      <c r="JV963" s="90"/>
      <c r="JW963" s="90"/>
      <c r="JX963" s="90"/>
      <c r="JY963" s="90"/>
      <c r="JZ963" s="90"/>
      <c r="KA963" s="90"/>
      <c r="KB963" s="90"/>
      <c r="KC963" s="90"/>
      <c r="KD963" s="90"/>
      <c r="KE963" s="90"/>
      <c r="KF963" s="90"/>
      <c r="KG963" s="90"/>
      <c r="KH963" s="90"/>
      <c r="KI963" s="90"/>
      <c r="KJ963" s="90"/>
      <c r="KK963" s="90"/>
      <c r="KL963" s="90"/>
      <c r="KM963" s="90"/>
      <c r="KN963" s="90"/>
      <c r="KO963" s="90"/>
      <c r="KP963" s="90"/>
      <c r="KQ963" s="90"/>
      <c r="KR963" s="90"/>
      <c r="KS963" s="90"/>
      <c r="KT963" s="90"/>
      <c r="KU963" s="90"/>
      <c r="KV963" s="90"/>
      <c r="KW963" s="90"/>
      <c r="KX963" s="90"/>
      <c r="KY963" s="90"/>
      <c r="KZ963" s="90"/>
      <c r="LA963" s="90"/>
      <c r="LB963" s="90"/>
      <c r="LC963" s="90"/>
      <c r="LD963" s="90"/>
      <c r="LE963" s="90"/>
      <c r="LF963" s="90"/>
      <c r="LG963" s="90"/>
      <c r="LH963" s="90"/>
      <c r="LI963" s="90"/>
      <c r="LJ963" s="90"/>
      <c r="LK963" s="90"/>
      <c r="LL963" s="90"/>
      <c r="LM963" s="90"/>
      <c r="LN963" s="90"/>
      <c r="LO963" s="90"/>
      <c r="LP963" s="90"/>
      <c r="LQ963" s="90"/>
      <c r="LR963" s="90"/>
      <c r="LS963" s="90"/>
      <c r="LT963" s="90"/>
      <c r="LU963" s="90"/>
      <c r="LV963" s="90"/>
      <c r="LW963" s="90"/>
      <c r="LX963" s="90"/>
      <c r="LY963" s="90"/>
      <c r="LZ963" s="90"/>
      <c r="MA963" s="90"/>
      <c r="MB963" s="90"/>
      <c r="MC963" s="90"/>
      <c r="MD963" s="90"/>
      <c r="ME963" s="90"/>
      <c r="MF963" s="90"/>
      <c r="MG963" s="90"/>
      <c r="MH963" s="90"/>
      <c r="MI963" s="90"/>
      <c r="MJ963" s="90"/>
      <c r="MK963" s="90"/>
      <c r="ML963" s="90"/>
      <c r="MM963" s="90"/>
      <c r="MN963" s="90"/>
      <c r="MO963" s="90"/>
      <c r="MP963" s="90"/>
      <c r="MQ963" s="90"/>
      <c r="MR963" s="90"/>
      <c r="MS963" s="90"/>
      <c r="MT963" s="90"/>
      <c r="MU963" s="90"/>
      <c r="MV963" s="90"/>
      <c r="MW963" s="90"/>
      <c r="MX963" s="90"/>
      <c r="MY963" s="90"/>
      <c r="MZ963" s="90"/>
      <c r="NA963" s="90"/>
      <c r="NB963" s="90"/>
      <c r="NC963" s="90"/>
      <c r="ND963" s="90"/>
      <c r="NE963" s="90"/>
      <c r="NF963" s="90"/>
      <c r="NG963" s="90"/>
      <c r="NH963" s="90"/>
      <c r="NI963" s="90"/>
      <c r="NJ963" s="90"/>
      <c r="NK963" s="90"/>
      <c r="NL963" s="90"/>
      <c r="NM963" s="90"/>
      <c r="NN963" s="90"/>
      <c r="NO963" s="90"/>
      <c r="NP963" s="90"/>
      <c r="NQ963" s="90"/>
      <c r="NR963" s="90"/>
      <c r="NS963" s="90"/>
      <c r="NT963" s="90"/>
      <c r="NU963" s="90"/>
      <c r="NV963" s="90"/>
      <c r="NW963" s="90"/>
      <c r="NX963" s="90"/>
      <c r="NY963" s="90"/>
      <c r="NZ963" s="90"/>
      <c r="OA963" s="90"/>
      <c r="OB963" s="90"/>
      <c r="OC963" s="90"/>
      <c r="OD963" s="90"/>
      <c r="OE963" s="90"/>
      <c r="OF963" s="90"/>
      <c r="OG963" s="90"/>
      <c r="OH963" s="90"/>
      <c r="OI963" s="90"/>
      <c r="OJ963" s="90"/>
      <c r="OK963" s="90"/>
      <c r="OL963" s="90"/>
      <c r="OM963" s="90"/>
      <c r="ON963" s="90"/>
      <c r="OO963" s="90"/>
      <c r="OP963" s="90"/>
      <c r="OQ963" s="90"/>
      <c r="OR963" s="90"/>
      <c r="OS963" s="90"/>
      <c r="OT963" s="90"/>
      <c r="OU963" s="90"/>
      <c r="OV963" s="90"/>
      <c r="OW963" s="90"/>
      <c r="OX963" s="90"/>
      <c r="OY963" s="90"/>
      <c r="OZ963" s="90"/>
      <c r="PA963" s="90"/>
      <c r="PB963" s="90"/>
      <c r="PC963" s="90"/>
      <c r="PD963" s="90"/>
      <c r="PE963" s="90"/>
      <c r="PF963" s="90"/>
      <c r="PG963" s="90"/>
      <c r="PH963" s="90"/>
      <c r="PI963" s="90"/>
      <c r="PJ963" s="90"/>
      <c r="PK963" s="90"/>
      <c r="PL963" s="90"/>
      <c r="PM963" s="90"/>
      <c r="PN963" s="90"/>
      <c r="PO963" s="90"/>
      <c r="PP963" s="90"/>
      <c r="PQ963" s="90"/>
      <c r="PR963" s="90"/>
      <c r="PS963" s="90"/>
      <c r="PT963" s="90"/>
      <c r="PU963" s="90"/>
      <c r="PV963" s="90"/>
      <c r="PW963" s="90"/>
      <c r="PX963" s="90"/>
      <c r="PY963" s="90"/>
      <c r="PZ963" s="90"/>
      <c r="QA963" s="90"/>
      <c r="QB963" s="90"/>
      <c r="QC963" s="90"/>
      <c r="QD963" s="90"/>
      <c r="QE963" s="90"/>
      <c r="QF963" s="90"/>
      <c r="QG963" s="90"/>
      <c r="QH963" s="90"/>
      <c r="QI963" s="90"/>
      <c r="QJ963" s="90"/>
      <c r="QK963" s="90"/>
      <c r="QL963" s="90"/>
      <c r="QM963" s="90"/>
      <c r="QN963" s="90"/>
      <c r="QO963" s="90"/>
      <c r="QP963" s="90"/>
      <c r="QQ963" s="90"/>
      <c r="QR963" s="90"/>
      <c r="QS963" s="90"/>
      <c r="QT963" s="90"/>
      <c r="QU963" s="90"/>
      <c r="QV963" s="90"/>
      <c r="QW963" s="90"/>
      <c r="QX963" s="90"/>
      <c r="QY963" s="90"/>
      <c r="QZ963" s="90"/>
      <c r="RA963" s="90"/>
      <c r="RB963" s="90"/>
      <c r="RC963" s="90"/>
      <c r="RD963" s="90"/>
      <c r="RE963" s="90"/>
      <c r="RF963" s="90"/>
      <c r="RG963" s="90"/>
      <c r="RH963" s="90"/>
      <c r="RI963" s="90"/>
      <c r="RJ963" s="90"/>
      <c r="RK963" s="90"/>
      <c r="RL963" s="90"/>
      <c r="RM963" s="90"/>
      <c r="RN963" s="90"/>
      <c r="RO963" s="90"/>
      <c r="RP963" s="90"/>
      <c r="RQ963" s="90"/>
      <c r="RR963" s="90"/>
      <c r="RS963" s="90"/>
      <c r="RT963" s="90"/>
      <c r="RU963" s="90"/>
      <c r="RV963" s="90"/>
      <c r="RW963" s="90"/>
      <c r="RX963" s="90"/>
      <c r="RY963" s="90"/>
      <c r="RZ963" s="90"/>
      <c r="SA963" s="90"/>
      <c r="SB963" s="90"/>
      <c r="SC963" s="90"/>
      <c r="SD963" s="90"/>
      <c r="SE963" s="90"/>
      <c r="SF963" s="90"/>
      <c r="SG963" s="90"/>
      <c r="SH963" s="90"/>
      <c r="SI963" s="90"/>
      <c r="SJ963" s="90"/>
      <c r="SK963" s="90"/>
      <c r="SL963" s="90"/>
      <c r="SM963" s="90"/>
      <c r="SN963" s="90"/>
      <c r="SO963" s="90"/>
      <c r="SP963" s="90"/>
      <c r="SQ963" s="90"/>
      <c r="SR963" s="90"/>
      <c r="SS963" s="90"/>
      <c r="ST963" s="90"/>
      <c r="SU963" s="90"/>
      <c r="SV963" s="90"/>
      <c r="SW963" s="90"/>
      <c r="SX963" s="90"/>
      <c r="SY963" s="90"/>
      <c r="SZ963" s="90"/>
      <c r="TA963" s="90"/>
      <c r="TB963" s="90"/>
      <c r="TC963" s="90"/>
      <c r="TD963" s="90"/>
      <c r="TE963" s="90"/>
      <c r="TF963" s="90"/>
      <c r="TG963" s="90"/>
      <c r="TH963" s="90"/>
      <c r="TI963" s="90"/>
      <c r="TJ963" s="90"/>
      <c r="TK963" s="90"/>
      <c r="TL963" s="90"/>
      <c r="TM963" s="90"/>
      <c r="TN963" s="90"/>
      <c r="TO963" s="90"/>
      <c r="TP963" s="90"/>
      <c r="TQ963" s="90"/>
      <c r="TR963" s="90"/>
      <c r="TS963" s="90"/>
      <c r="TT963" s="90"/>
      <c r="TU963" s="90"/>
      <c r="TV963" s="90"/>
      <c r="TW963" s="90"/>
      <c r="TX963" s="90"/>
      <c r="TY963" s="90"/>
      <c r="TZ963" s="90"/>
      <c r="UA963" s="90"/>
      <c r="UB963" s="90"/>
      <c r="UC963" s="90"/>
      <c r="UD963" s="90"/>
      <c r="UE963" s="90"/>
      <c r="UF963" s="90"/>
      <c r="UG963" s="90"/>
      <c r="UH963" s="90"/>
      <c r="UI963" s="90"/>
      <c r="UJ963" s="90"/>
      <c r="UK963" s="90"/>
      <c r="UL963" s="90"/>
      <c r="UM963" s="90"/>
      <c r="UN963" s="90"/>
      <c r="UO963" s="90"/>
      <c r="UP963" s="90"/>
      <c r="UQ963" s="90"/>
      <c r="UR963" s="90"/>
      <c r="US963" s="90"/>
      <c r="UT963" s="90"/>
      <c r="UU963" s="90"/>
      <c r="UV963" s="90"/>
      <c r="UW963" s="90"/>
      <c r="UX963" s="90"/>
      <c r="UY963" s="90"/>
      <c r="UZ963" s="90"/>
      <c r="VA963" s="90"/>
      <c r="VB963" s="90"/>
      <c r="VC963" s="90"/>
      <c r="VD963" s="90"/>
      <c r="VE963" s="90"/>
      <c r="VF963" s="90"/>
      <c r="VG963" s="90"/>
      <c r="VH963" s="90"/>
      <c r="VI963" s="90"/>
      <c r="VJ963" s="90"/>
      <c r="VK963" s="90"/>
      <c r="VL963" s="90"/>
      <c r="VM963" s="90"/>
      <c r="VN963" s="90"/>
      <c r="VO963" s="90"/>
      <c r="VP963" s="90"/>
      <c r="VQ963" s="90"/>
      <c r="VR963" s="90"/>
      <c r="VS963" s="90"/>
      <c r="VT963" s="90"/>
      <c r="VU963" s="90"/>
      <c r="VV963" s="90"/>
      <c r="VW963" s="90"/>
      <c r="VX963" s="90"/>
      <c r="VY963" s="90"/>
      <c r="VZ963" s="90"/>
      <c r="WA963" s="90"/>
      <c r="WB963" s="90"/>
      <c r="WC963" s="90"/>
      <c r="WD963" s="90"/>
      <c r="WE963" s="90"/>
      <c r="WF963" s="90"/>
      <c r="WG963" s="90"/>
      <c r="WH963" s="90"/>
      <c r="WI963" s="90"/>
      <c r="WJ963" s="90"/>
      <c r="WK963" s="90"/>
      <c r="WL963" s="90"/>
      <c r="WM963" s="90"/>
      <c r="WN963" s="90"/>
      <c r="WO963" s="90"/>
      <c r="WP963" s="90"/>
      <c r="WQ963" s="90"/>
      <c r="WR963" s="90"/>
      <c r="WS963" s="90"/>
      <c r="WT963" s="90"/>
      <c r="WU963" s="90"/>
      <c r="WV963" s="90"/>
      <c r="WW963" s="90"/>
      <c r="WX963" s="90"/>
      <c r="WY963" s="90"/>
      <c r="WZ963" s="90"/>
      <c r="XA963" s="90"/>
      <c r="XB963" s="90"/>
      <c r="XC963" s="90"/>
      <c r="XD963" s="90"/>
      <c r="XE963" s="90"/>
      <c r="XF963" s="90"/>
      <c r="XG963" s="90"/>
      <c r="XH963" s="90"/>
      <c r="XI963" s="90"/>
      <c r="XJ963" s="90"/>
      <c r="XK963" s="90"/>
      <c r="XL963" s="90"/>
      <c r="XM963" s="90"/>
      <c r="XN963" s="90"/>
      <c r="XO963" s="90"/>
      <c r="XP963" s="90"/>
      <c r="XQ963" s="90"/>
      <c r="XR963" s="90"/>
      <c r="XS963" s="90"/>
      <c r="XT963" s="90"/>
      <c r="XU963" s="90"/>
      <c r="XV963" s="90"/>
      <c r="XW963" s="90"/>
      <c r="XX963" s="90"/>
      <c r="XY963" s="90"/>
      <c r="XZ963" s="90"/>
      <c r="YA963" s="90"/>
      <c r="YB963" s="90"/>
      <c r="YC963" s="90"/>
      <c r="YD963" s="90"/>
      <c r="YE963" s="90"/>
      <c r="YF963" s="90"/>
      <c r="YG963" s="90"/>
      <c r="YH963" s="90"/>
      <c r="YI963" s="90"/>
      <c r="YJ963" s="90"/>
      <c r="YK963" s="90"/>
      <c r="YL963" s="90"/>
      <c r="YM963" s="90"/>
      <c r="YN963" s="90"/>
      <c r="YO963" s="90"/>
      <c r="YP963" s="90"/>
      <c r="YQ963" s="90"/>
      <c r="YR963" s="90"/>
      <c r="YS963" s="90"/>
      <c r="YT963" s="90"/>
      <c r="YU963" s="90"/>
      <c r="YV963" s="90"/>
      <c r="YW963" s="90"/>
      <c r="YX963" s="90"/>
      <c r="YY963" s="90"/>
      <c r="YZ963" s="90"/>
      <c r="ZA963" s="90"/>
      <c r="ZB963" s="90"/>
      <c r="ZC963" s="90"/>
      <c r="ZD963" s="90"/>
      <c r="ZE963" s="90"/>
      <c r="ZF963" s="90"/>
      <c r="ZG963" s="90"/>
      <c r="ZH963" s="90"/>
      <c r="ZI963" s="90"/>
      <c r="ZJ963" s="90"/>
      <c r="ZK963" s="90"/>
      <c r="ZL963" s="90"/>
      <c r="ZM963" s="90"/>
      <c r="ZN963" s="90"/>
      <c r="ZO963" s="90"/>
      <c r="ZP963" s="90"/>
      <c r="ZQ963" s="90"/>
      <c r="ZR963" s="90"/>
      <c r="ZS963" s="90"/>
      <c r="ZT963" s="90"/>
      <c r="ZU963" s="90"/>
      <c r="ZV963" s="90"/>
      <c r="ZW963" s="90"/>
      <c r="ZX963" s="90"/>
      <c r="ZY963" s="90"/>
      <c r="ZZ963" s="90"/>
      <c r="AAA963" s="90"/>
      <c r="AAB963" s="90"/>
      <c r="AAC963" s="90"/>
      <c r="AAD963" s="90"/>
      <c r="AAE963" s="90"/>
      <c r="AAF963" s="90"/>
      <c r="AAG963" s="90"/>
      <c r="AAH963" s="90"/>
      <c r="AAI963" s="90"/>
      <c r="AAJ963" s="90"/>
      <c r="AAK963" s="90"/>
      <c r="AAL963" s="90"/>
      <c r="AAM963" s="90"/>
      <c r="AAN963" s="90"/>
      <c r="AAO963" s="90"/>
      <c r="AAP963" s="90"/>
      <c r="AAQ963" s="90"/>
      <c r="AAR963" s="90"/>
      <c r="AAS963" s="90"/>
      <c r="AAT963" s="90"/>
      <c r="AAU963" s="90"/>
      <c r="AAV963" s="90"/>
      <c r="AAW963" s="90"/>
      <c r="AAX963" s="90"/>
      <c r="AAY963" s="90"/>
      <c r="AAZ963" s="90"/>
      <c r="ABA963" s="90"/>
      <c r="ABB963" s="90"/>
      <c r="ABC963" s="90"/>
      <c r="ABD963" s="90"/>
      <c r="ABE963" s="90"/>
      <c r="ABF963" s="90"/>
      <c r="ABG963" s="90"/>
      <c r="ABH963" s="90"/>
      <c r="ABI963" s="90"/>
      <c r="ABJ963" s="90"/>
      <c r="ABK963" s="90"/>
      <c r="ABL963" s="90"/>
      <c r="ABM963" s="90"/>
      <c r="ABN963" s="90"/>
      <c r="ABO963" s="90"/>
      <c r="ABP963" s="90"/>
      <c r="ABQ963" s="90"/>
      <c r="ABR963" s="90"/>
      <c r="ABS963" s="90"/>
      <c r="ABT963" s="90"/>
      <c r="ABU963" s="90"/>
      <c r="ABV963" s="90"/>
      <c r="ABW963" s="90"/>
      <c r="ABX963" s="90"/>
      <c r="ABY963" s="90"/>
      <c r="ABZ963" s="90"/>
      <c r="ACA963" s="90"/>
      <c r="ACB963" s="90"/>
      <c r="ACC963" s="90"/>
      <c r="ACD963" s="90"/>
      <c r="ACE963" s="90"/>
      <c r="ACF963" s="90"/>
      <c r="ACG963" s="90"/>
      <c r="ACH963" s="90"/>
      <c r="ACI963" s="90"/>
      <c r="ACJ963" s="90"/>
      <c r="ACK963" s="90"/>
      <c r="ACL963" s="90"/>
      <c r="ACM963" s="90"/>
      <c r="ACN963" s="90"/>
      <c r="ACO963" s="90"/>
      <c r="ACP963" s="90"/>
      <c r="ACQ963" s="90"/>
      <c r="ACR963" s="90"/>
      <c r="ACS963" s="90"/>
      <c r="ACT963" s="90"/>
      <c r="ACU963" s="90"/>
      <c r="ACV963" s="90"/>
      <c r="ACW963" s="90"/>
      <c r="ACX963" s="90"/>
      <c r="ACY963" s="90"/>
      <c r="ACZ963" s="90"/>
      <c r="ADA963" s="90"/>
      <c r="ADB963" s="90"/>
      <c r="ADC963" s="90"/>
      <c r="ADD963" s="90"/>
      <c r="ADE963" s="90"/>
      <c r="ADF963" s="90"/>
      <c r="ADG963" s="90"/>
      <c r="ADH963" s="90"/>
      <c r="ADI963" s="90"/>
      <c r="ADJ963" s="90"/>
      <c r="ADK963" s="90"/>
      <c r="ADL963" s="90"/>
      <c r="ADM963" s="90"/>
      <c r="ADN963" s="90"/>
      <c r="ADO963" s="90"/>
      <c r="ADP963" s="90"/>
      <c r="ADQ963" s="90"/>
      <c r="ADR963" s="90"/>
      <c r="ADS963" s="90"/>
      <c r="ADT963" s="90"/>
      <c r="ADU963" s="90"/>
      <c r="ADV963" s="90"/>
      <c r="ADW963" s="90"/>
      <c r="ADX963" s="90"/>
      <c r="ADY963" s="90"/>
      <c r="ADZ963" s="90"/>
      <c r="AEA963" s="90"/>
      <c r="AEB963" s="90"/>
      <c r="AEC963" s="90"/>
      <c r="AED963" s="90"/>
      <c r="AEE963" s="90"/>
      <c r="AEF963" s="90"/>
      <c r="AEG963" s="90"/>
      <c r="AEH963" s="90"/>
      <c r="AEI963" s="90"/>
      <c r="AEJ963" s="90"/>
      <c r="AEK963" s="90"/>
      <c r="AEL963" s="90"/>
      <c r="AEM963" s="90"/>
      <c r="AEN963" s="90"/>
      <c r="AEO963" s="90"/>
      <c r="AEP963" s="90"/>
      <c r="AEQ963" s="90"/>
      <c r="AER963" s="90"/>
      <c r="AES963" s="90"/>
      <c r="AET963" s="90"/>
      <c r="AEU963" s="90"/>
      <c r="AEV963" s="90"/>
      <c r="AEW963" s="90"/>
      <c r="AEX963" s="90"/>
      <c r="AEY963" s="90"/>
      <c r="AEZ963" s="90"/>
      <c r="AFA963" s="90"/>
      <c r="AFB963" s="90"/>
      <c r="AFC963" s="90"/>
      <c r="AFD963" s="90"/>
      <c r="AFE963" s="90"/>
      <c r="AFF963" s="90"/>
      <c r="AFG963" s="90"/>
      <c r="AFH963" s="90"/>
      <c r="AFI963" s="90"/>
      <c r="AFJ963" s="90"/>
      <c r="AFK963" s="90"/>
      <c r="AFL963" s="90"/>
      <c r="AFM963" s="90"/>
      <c r="AFN963" s="90"/>
      <c r="AFO963" s="90"/>
      <c r="AFP963" s="90"/>
      <c r="AFQ963" s="90"/>
      <c r="AFR963" s="90"/>
      <c r="AFS963" s="90"/>
      <c r="AFT963" s="90"/>
      <c r="AFU963" s="90"/>
      <c r="AFV963" s="90"/>
      <c r="AFW963" s="90"/>
      <c r="AFX963" s="90"/>
      <c r="AFY963" s="90"/>
      <c r="AFZ963" s="90"/>
      <c r="AGA963" s="90"/>
      <c r="AGB963" s="90"/>
      <c r="AGC963" s="90"/>
      <c r="AGD963" s="90"/>
      <c r="AGE963" s="90"/>
      <c r="AGF963" s="90"/>
      <c r="AGG963" s="90"/>
      <c r="AGH963" s="90"/>
      <c r="AGI963" s="90"/>
      <c r="AGJ963" s="90"/>
      <c r="AGK963" s="90"/>
      <c r="AGL963" s="90"/>
      <c r="AGM963" s="90"/>
      <c r="AGN963" s="90"/>
      <c r="AGO963" s="90"/>
      <c r="AGP963" s="90"/>
      <c r="AGQ963" s="90"/>
      <c r="AGR963" s="90"/>
      <c r="AGS963" s="90"/>
      <c r="AGT963" s="90"/>
      <c r="AGU963" s="90"/>
      <c r="AGV963" s="90"/>
      <c r="AGW963" s="90"/>
      <c r="AGX963" s="90"/>
      <c r="AGY963" s="90"/>
      <c r="AGZ963" s="90"/>
      <c r="AHA963" s="90"/>
      <c r="AHB963" s="90"/>
      <c r="AHC963" s="90"/>
      <c r="AHD963" s="90"/>
      <c r="AHE963" s="90"/>
      <c r="AHF963" s="90"/>
      <c r="AHG963" s="90"/>
      <c r="AHH963" s="90"/>
      <c r="AHI963" s="90"/>
      <c r="AHJ963" s="90"/>
      <c r="AHK963" s="90"/>
      <c r="AHL963" s="90"/>
      <c r="AHM963" s="90"/>
      <c r="AHN963" s="90"/>
      <c r="AHO963" s="90"/>
      <c r="AHP963" s="90"/>
      <c r="AHQ963" s="90"/>
      <c r="AHR963" s="90"/>
      <c r="AHS963" s="90"/>
      <c r="AHT963" s="90"/>
      <c r="AHU963" s="90"/>
      <c r="AHV963" s="90"/>
      <c r="AHW963" s="90"/>
      <c r="AHX963" s="90"/>
      <c r="AHY963" s="90"/>
      <c r="AHZ963" s="90"/>
      <c r="AIA963" s="90"/>
      <c r="AIB963" s="90"/>
      <c r="AIC963" s="90"/>
      <c r="AID963" s="90"/>
      <c r="AIE963" s="90"/>
      <c r="AIF963" s="90"/>
      <c r="AIG963" s="90"/>
      <c r="AIH963" s="90"/>
      <c r="AII963" s="90"/>
      <c r="AIJ963" s="90"/>
      <c r="AIK963" s="90"/>
      <c r="AIL963" s="90"/>
      <c r="AIM963" s="90"/>
      <c r="AIN963" s="90"/>
      <c r="AIO963" s="90"/>
      <c r="AIP963" s="90"/>
      <c r="AIQ963" s="90"/>
      <c r="AIR963" s="90"/>
      <c r="AIS963" s="90"/>
      <c r="AIT963" s="90"/>
      <c r="AIU963" s="90"/>
      <c r="AIV963" s="90"/>
      <c r="AIW963" s="90"/>
      <c r="AIX963" s="90"/>
      <c r="AIY963" s="90"/>
      <c r="AIZ963" s="90"/>
      <c r="AJA963" s="90"/>
      <c r="AJB963" s="90"/>
      <c r="AJC963" s="90"/>
      <c r="AJD963" s="90"/>
      <c r="AJE963" s="90"/>
      <c r="AJF963" s="90"/>
      <c r="AJG963" s="90"/>
      <c r="AJH963" s="90"/>
      <c r="AJI963" s="90"/>
      <c r="AJJ963" s="90"/>
      <c r="AJK963" s="90"/>
      <c r="AJL963" s="90"/>
      <c r="AJM963" s="90"/>
      <c r="AJN963" s="90"/>
      <c r="AJO963" s="90"/>
      <c r="AJP963" s="90"/>
      <c r="AJQ963" s="90"/>
      <c r="AJR963" s="90"/>
      <c r="AJS963" s="90"/>
      <c r="AJT963" s="90"/>
      <c r="AJU963" s="90"/>
      <c r="AJV963" s="90"/>
      <c r="AJW963" s="90"/>
      <c r="AJX963" s="90"/>
      <c r="AJY963" s="90"/>
      <c r="AJZ963" s="90"/>
      <c r="AKA963" s="90"/>
      <c r="AKB963" s="90"/>
      <c r="AKC963" s="90"/>
      <c r="AKD963" s="90"/>
      <c r="AKE963" s="90"/>
      <c r="AKF963" s="90"/>
      <c r="AKG963" s="90"/>
      <c r="AKH963" s="90"/>
      <c r="AKI963" s="90"/>
      <c r="AKJ963" s="90"/>
      <c r="AKK963" s="90"/>
      <c r="AKL963" s="90"/>
      <c r="AKM963" s="90"/>
      <c r="AKN963" s="90"/>
      <c r="AKO963" s="90"/>
      <c r="AKP963" s="90"/>
      <c r="AKQ963" s="90"/>
      <c r="AKR963" s="90"/>
      <c r="AKS963" s="90"/>
      <c r="AKT963" s="90"/>
      <c r="AKU963" s="90"/>
      <c r="AKV963" s="90"/>
      <c r="AKW963" s="90"/>
      <c r="AKX963" s="90"/>
      <c r="AKY963" s="90"/>
      <c r="AKZ963" s="90"/>
      <c r="ALA963" s="90"/>
      <c r="ALB963" s="90"/>
      <c r="ALC963" s="90"/>
      <c r="ALD963" s="90"/>
      <c r="ALE963" s="90"/>
      <c r="ALF963" s="90"/>
      <c r="ALG963" s="90"/>
      <c r="ALH963" s="90"/>
      <c r="ALI963" s="90"/>
      <c r="ALJ963" s="90"/>
      <c r="ALK963" s="90"/>
      <c r="ALL963" s="90"/>
      <c r="ALM963" s="90"/>
      <c r="ALN963" s="90"/>
      <c r="ALO963" s="90"/>
      <c r="ALP963" s="90"/>
      <c r="ALQ963" s="90"/>
      <c r="ALR963" s="90"/>
      <c r="ALS963" s="90"/>
      <c r="ALT963" s="90"/>
      <c r="ALU963" s="90"/>
      <c r="ALV963" s="90"/>
      <c r="ALW963" s="90"/>
      <c r="ALX963" s="90"/>
      <c r="ALY963" s="90"/>
      <c r="ALZ963" s="90"/>
      <c r="AMA963" s="90"/>
      <c r="AMB963" s="90"/>
      <c r="AMC963" s="90"/>
      <c r="AMD963" s="90"/>
      <c r="AME963" s="90"/>
      <c r="AMF963" s="90"/>
      <c r="AMG963" s="90"/>
      <c r="AMH963" s="90"/>
    </row>
    <row r="964" spans="1:1022" ht="74.099999999999994" customHeight="1">
      <c r="A964" s="536"/>
      <c r="B964" s="530"/>
      <c r="C964" s="367"/>
      <c r="D964" s="530"/>
      <c r="E964" s="530"/>
      <c r="F964" s="427"/>
      <c r="G964" s="530"/>
      <c r="H964" s="545"/>
      <c r="I964" s="538"/>
      <c r="J964" s="216" t="s">
        <v>735</v>
      </c>
      <c r="K964" s="213"/>
      <c r="L964" s="538"/>
      <c r="M964" s="538"/>
      <c r="N964" s="540"/>
      <c r="O964" s="369"/>
      <c r="P964" s="391"/>
      <c r="Q964" s="385"/>
      <c r="R964" s="393"/>
      <c r="S964" s="394"/>
      <c r="T964" s="385"/>
      <c r="U964" s="404"/>
      <c r="V964" s="216" t="s">
        <v>112</v>
      </c>
      <c r="W964" s="116"/>
      <c r="X964" s="117"/>
      <c r="Y964" s="117"/>
      <c r="Z964" s="116"/>
      <c r="AA964" s="143" t="str">
        <f t="shared" si="1284"/>
        <v/>
      </c>
      <c r="AB964" s="121"/>
      <c r="AC964" s="121"/>
      <c r="AD964" s="122" t="str">
        <f t="shared" si="1281"/>
        <v/>
      </c>
      <c r="AE964" s="121"/>
      <c r="AF964" s="121"/>
      <c r="AG964" s="121"/>
      <c r="AH964" s="123" t="str">
        <f>IFERROR(IF(AND(AA963="Probabilidad",AA964="Probabilidad"),(AI963-(+AI963*AD964)),IF(AND(AA964="Probabilidad",AA963="Impacto"),(AI963-(+AI963*AD964)),IF(AA964="Impacto",AI963,""))),"")</f>
        <v/>
      </c>
      <c r="AI964" s="122" t="str">
        <f t="shared" si="1283"/>
        <v/>
      </c>
      <c r="AJ964" s="387"/>
      <c r="AK964" s="542"/>
      <c r="AL964" s="214" t="str">
        <f t="shared" si="1262"/>
        <v/>
      </c>
      <c r="AM964" s="543"/>
      <c r="AN964" s="542"/>
      <c r="AO964" s="541"/>
      <c r="AP964" s="367"/>
      <c r="AQ964" s="217" t="s">
        <v>118</v>
      </c>
      <c r="AR964" s="119"/>
      <c r="AS964" s="135"/>
      <c r="AT964" s="218"/>
      <c r="AU964" s="219"/>
      <c r="AV964" s="459"/>
      <c r="AW964" s="216" t="s">
        <v>112</v>
      </c>
      <c r="AX964" s="220"/>
      <c r="AY964" s="221"/>
      <c r="AZ964" s="222"/>
      <c r="BA964" s="217" t="s">
        <v>118</v>
      </c>
      <c r="BB964" s="220"/>
      <c r="BC964" s="115"/>
      <c r="BD964" s="115"/>
      <c r="BE964" s="373"/>
      <c r="BF964" s="374"/>
      <c r="BG964" s="374"/>
      <c r="BH964" s="131"/>
    </row>
    <row r="965" spans="1:1022" ht="45" customHeight="1">
      <c r="A965" s="536"/>
      <c r="B965" s="530"/>
      <c r="C965" s="367"/>
      <c r="D965" s="530"/>
      <c r="E965" s="530"/>
      <c r="F965" s="427"/>
      <c r="G965" s="530"/>
      <c r="H965" s="545"/>
      <c r="I965" s="538"/>
      <c r="J965" s="216" t="s">
        <v>741</v>
      </c>
      <c r="K965" s="213"/>
      <c r="L965" s="538"/>
      <c r="M965" s="538"/>
      <c r="N965" s="540"/>
      <c r="O965" s="369"/>
      <c r="P965" s="391"/>
      <c r="Q965" s="385"/>
      <c r="R965" s="393"/>
      <c r="S965" s="394"/>
      <c r="T965" s="385"/>
      <c r="U965" s="404"/>
      <c r="V965" s="216" t="s">
        <v>124</v>
      </c>
      <c r="W965" s="116"/>
      <c r="X965" s="117"/>
      <c r="Y965" s="117"/>
      <c r="Z965" s="116"/>
      <c r="AA965" s="143" t="str">
        <f t="shared" si="1284"/>
        <v/>
      </c>
      <c r="AB965" s="121"/>
      <c r="AC965" s="121"/>
      <c r="AD965" s="122" t="str">
        <f t="shared" si="1281"/>
        <v/>
      </c>
      <c r="AE965" s="121"/>
      <c r="AF965" s="121"/>
      <c r="AG965" s="121"/>
      <c r="AH965" s="123" t="str">
        <f t="shared" ref="AH965:AH969" si="1309">IFERROR(IF(AND(AA964="Probabilidad",AA965="Probabilidad"),(AI964-(+AI964*AD965)),IF(AND(AA965="Probabilidad",AA964="Impacto"),(AI964-(+AI964*AD965)),IF(AA965="Impacto",AI964,""))),"")</f>
        <v/>
      </c>
      <c r="AI965" s="122" t="str">
        <f t="shared" si="1283"/>
        <v/>
      </c>
      <c r="AJ965" s="387"/>
      <c r="AK965" s="542"/>
      <c r="AL965" s="214" t="str">
        <f t="shared" si="1262"/>
        <v/>
      </c>
      <c r="AM965" s="543"/>
      <c r="AN965" s="542"/>
      <c r="AO965" s="541"/>
      <c r="AP965" s="367"/>
      <c r="AQ965" s="217" t="s">
        <v>128</v>
      </c>
      <c r="AR965" s="119"/>
      <c r="AS965" s="135"/>
      <c r="AT965" s="218"/>
      <c r="AU965" s="219"/>
      <c r="AV965" s="459"/>
      <c r="AW965" s="216" t="s">
        <v>124</v>
      </c>
      <c r="AX965" s="220"/>
      <c r="AY965" s="221"/>
      <c r="AZ965" s="222"/>
      <c r="BA965" s="217" t="s">
        <v>128</v>
      </c>
      <c r="BB965" s="220"/>
      <c r="BC965" s="115"/>
      <c r="BD965" s="115"/>
      <c r="BE965" s="373"/>
      <c r="BF965" s="374"/>
      <c r="BG965" s="374"/>
      <c r="BH965" s="131"/>
    </row>
    <row r="966" spans="1:1022" ht="30" customHeight="1">
      <c r="A966" s="536"/>
      <c r="B966" s="530"/>
      <c r="C966" s="367"/>
      <c r="D966" s="530"/>
      <c r="E966" s="530"/>
      <c r="F966" s="427"/>
      <c r="G966" s="530"/>
      <c r="H966" s="545"/>
      <c r="I966" s="538"/>
      <c r="J966" s="216" t="s">
        <v>749</v>
      </c>
      <c r="K966" s="213"/>
      <c r="L966" s="538"/>
      <c r="M966" s="538"/>
      <c r="N966" s="540"/>
      <c r="O966" s="369"/>
      <c r="P966" s="391"/>
      <c r="Q966" s="385"/>
      <c r="R966" s="393"/>
      <c r="S966" s="394"/>
      <c r="T966" s="385"/>
      <c r="U966" s="404"/>
      <c r="V966" s="216" t="s">
        <v>131</v>
      </c>
      <c r="W966" s="116"/>
      <c r="X966" s="117"/>
      <c r="Y966" s="117"/>
      <c r="Z966" s="116"/>
      <c r="AA966" s="143" t="str">
        <f t="shared" si="1284"/>
        <v/>
      </c>
      <c r="AB966" s="121"/>
      <c r="AC966" s="121"/>
      <c r="AD966" s="122" t="str">
        <f t="shared" si="1281"/>
        <v/>
      </c>
      <c r="AE966" s="121"/>
      <c r="AF966" s="121"/>
      <c r="AG966" s="121"/>
      <c r="AH966" s="123" t="str">
        <f t="shared" si="1309"/>
        <v/>
      </c>
      <c r="AI966" s="122" t="str">
        <f t="shared" si="1283"/>
        <v/>
      </c>
      <c r="AJ966" s="387"/>
      <c r="AK966" s="542"/>
      <c r="AL966" s="214" t="str">
        <f t="shared" si="1262"/>
        <v/>
      </c>
      <c r="AM966" s="543"/>
      <c r="AN966" s="542"/>
      <c r="AO966" s="541"/>
      <c r="AP966" s="367"/>
      <c r="AQ966" s="217" t="s">
        <v>136</v>
      </c>
      <c r="AR966" s="119"/>
      <c r="AS966" s="135"/>
      <c r="AT966" s="218"/>
      <c r="AU966" s="219"/>
      <c r="AV966" s="459"/>
      <c r="AW966" s="216" t="s">
        <v>131</v>
      </c>
      <c r="AX966" s="220"/>
      <c r="AY966" s="221"/>
      <c r="AZ966" s="222"/>
      <c r="BA966" s="217" t="s">
        <v>136</v>
      </c>
      <c r="BB966" s="220"/>
      <c r="BC966" s="115"/>
      <c r="BD966" s="115"/>
      <c r="BE966" s="373"/>
      <c r="BF966" s="374"/>
      <c r="BG966" s="374"/>
      <c r="BH966" s="131"/>
    </row>
    <row r="967" spans="1:1022" ht="18.95" customHeight="1">
      <c r="A967" s="536"/>
      <c r="B967" s="530"/>
      <c r="C967" s="367"/>
      <c r="D967" s="530"/>
      <c r="E967" s="530"/>
      <c r="F967" s="427"/>
      <c r="G967" s="530"/>
      <c r="H967" s="545"/>
      <c r="I967" s="538"/>
      <c r="J967" s="216" t="s">
        <v>756</v>
      </c>
      <c r="K967" s="213"/>
      <c r="L967" s="538"/>
      <c r="M967" s="538"/>
      <c r="N967" s="540"/>
      <c r="O967" s="369"/>
      <c r="P967" s="391"/>
      <c r="Q967" s="385"/>
      <c r="R967" s="393"/>
      <c r="S967" s="394"/>
      <c r="T967" s="385"/>
      <c r="U967" s="404"/>
      <c r="V967" s="216" t="s">
        <v>139</v>
      </c>
      <c r="W967" s="116"/>
      <c r="X967" s="117"/>
      <c r="Y967" s="117"/>
      <c r="Z967" s="116"/>
      <c r="AA967" s="143" t="str">
        <f t="shared" si="1284"/>
        <v/>
      </c>
      <c r="AB967" s="121"/>
      <c r="AC967" s="121"/>
      <c r="AD967" s="122" t="str">
        <f t="shared" si="1281"/>
        <v/>
      </c>
      <c r="AE967" s="121"/>
      <c r="AF967" s="121"/>
      <c r="AG967" s="121"/>
      <c r="AH967" s="123" t="str">
        <f t="shared" si="1309"/>
        <v/>
      </c>
      <c r="AI967" s="122" t="str">
        <f t="shared" si="1283"/>
        <v/>
      </c>
      <c r="AJ967" s="387"/>
      <c r="AK967" s="542"/>
      <c r="AL967" s="214" t="str">
        <f t="shared" si="1262"/>
        <v/>
      </c>
      <c r="AM967" s="543"/>
      <c r="AN967" s="542"/>
      <c r="AO967" s="541"/>
      <c r="AP967" s="367"/>
      <c r="AQ967" s="217" t="s">
        <v>145</v>
      </c>
      <c r="AR967" s="119"/>
      <c r="AS967" s="135"/>
      <c r="AT967" s="218"/>
      <c r="AU967" s="219"/>
      <c r="AV967" s="459"/>
      <c r="AW967" s="216" t="s">
        <v>139</v>
      </c>
      <c r="AX967" s="220"/>
      <c r="AY967" s="221"/>
      <c r="AZ967" s="222"/>
      <c r="BA967" s="217" t="s">
        <v>145</v>
      </c>
      <c r="BB967" s="220"/>
      <c r="BC967" s="115"/>
      <c r="BD967" s="115"/>
      <c r="BE967" s="373"/>
      <c r="BF967" s="374"/>
      <c r="BG967" s="374"/>
      <c r="BH967" s="131"/>
    </row>
    <row r="968" spans="1:1022" ht="18.95" customHeight="1">
      <c r="A968" s="536"/>
      <c r="B968" s="530"/>
      <c r="C968" s="367"/>
      <c r="D968" s="530"/>
      <c r="E968" s="530"/>
      <c r="F968" s="427"/>
      <c r="G968" s="530"/>
      <c r="H968" s="545"/>
      <c r="I968" s="538"/>
      <c r="J968" s="216" t="s">
        <v>757</v>
      </c>
      <c r="K968" s="213"/>
      <c r="L968" s="538"/>
      <c r="M968" s="538"/>
      <c r="N968" s="540"/>
      <c r="O968" s="369"/>
      <c r="P968" s="391"/>
      <c r="Q968" s="385"/>
      <c r="R968" s="393"/>
      <c r="S968" s="394"/>
      <c r="T968" s="385"/>
      <c r="U968" s="404"/>
      <c r="V968" s="216" t="s">
        <v>150</v>
      </c>
      <c r="W968" s="116"/>
      <c r="X968" s="117"/>
      <c r="Y968" s="117"/>
      <c r="Z968" s="116"/>
      <c r="AA968" s="143" t="str">
        <f t="shared" si="1284"/>
        <v/>
      </c>
      <c r="AB968" s="121"/>
      <c r="AC968" s="121"/>
      <c r="AD968" s="122" t="str">
        <f t="shared" si="1281"/>
        <v/>
      </c>
      <c r="AE968" s="121"/>
      <c r="AF968" s="121"/>
      <c r="AG968" s="121"/>
      <c r="AH968" s="123" t="str">
        <f t="shared" si="1309"/>
        <v/>
      </c>
      <c r="AI968" s="122" t="str">
        <f t="shared" si="1283"/>
        <v/>
      </c>
      <c r="AJ968" s="387"/>
      <c r="AK968" s="542"/>
      <c r="AL968" s="214" t="str">
        <f t="shared" si="1262"/>
        <v/>
      </c>
      <c r="AM968" s="543"/>
      <c r="AN968" s="542"/>
      <c r="AO968" s="541"/>
      <c r="AP968" s="367"/>
      <c r="AQ968" s="217" t="s">
        <v>155</v>
      </c>
      <c r="AR968" s="119"/>
      <c r="AS968" s="135"/>
      <c r="AT968" s="218"/>
      <c r="AU968" s="219"/>
      <c r="AV968" s="459"/>
      <c r="AW968" s="216" t="s">
        <v>150</v>
      </c>
      <c r="AX968" s="220"/>
      <c r="AY968" s="221"/>
      <c r="AZ968" s="222"/>
      <c r="BA968" s="217" t="s">
        <v>155</v>
      </c>
      <c r="BB968" s="220"/>
      <c r="BC968" s="115"/>
      <c r="BD968" s="115"/>
      <c r="BE968" s="373"/>
      <c r="BF968" s="374"/>
      <c r="BG968" s="374"/>
      <c r="BH968" s="131"/>
    </row>
    <row r="969" spans="1:1022" ht="23.1" customHeight="1">
      <c r="A969" s="536"/>
      <c r="B969" s="530"/>
      <c r="C969" s="367"/>
      <c r="D969" s="530"/>
      <c r="E969" s="530"/>
      <c r="F969" s="427"/>
      <c r="G969" s="530"/>
      <c r="H969" s="545"/>
      <c r="I969" s="538"/>
      <c r="J969" s="216" t="s">
        <v>758</v>
      </c>
      <c r="K969" s="213"/>
      <c r="L969" s="538"/>
      <c r="M969" s="538"/>
      <c r="N969" s="540"/>
      <c r="O969" s="369"/>
      <c r="P969" s="392"/>
      <c r="Q969" s="385"/>
      <c r="R969" s="393"/>
      <c r="S969" s="394"/>
      <c r="T969" s="385"/>
      <c r="U969" s="405"/>
      <c r="V969" s="216" t="s">
        <v>161</v>
      </c>
      <c r="W969" s="116"/>
      <c r="X969" s="117"/>
      <c r="Y969" s="117"/>
      <c r="Z969" s="116"/>
      <c r="AA969" s="143" t="str">
        <f t="shared" si="1284"/>
        <v/>
      </c>
      <c r="AB969" s="121"/>
      <c r="AC969" s="121"/>
      <c r="AD969" s="122" t="str">
        <f t="shared" si="1281"/>
        <v/>
      </c>
      <c r="AE969" s="121"/>
      <c r="AF969" s="121"/>
      <c r="AG969" s="121"/>
      <c r="AH969" s="123" t="str">
        <f t="shared" si="1309"/>
        <v/>
      </c>
      <c r="AI969" s="122" t="str">
        <f t="shared" si="1283"/>
        <v/>
      </c>
      <c r="AJ969" s="387"/>
      <c r="AK969" s="542"/>
      <c r="AL969" s="214" t="str">
        <f t="shared" si="1262"/>
        <v/>
      </c>
      <c r="AM969" s="543"/>
      <c r="AN969" s="542"/>
      <c r="AO969" s="541"/>
      <c r="AP969" s="367"/>
      <c r="AQ969" s="217" t="s">
        <v>162</v>
      </c>
      <c r="AR969" s="119"/>
      <c r="AS969" s="135"/>
      <c r="AT969" s="218"/>
      <c r="AU969" s="219"/>
      <c r="AV969" s="460"/>
      <c r="AW969" s="216" t="s">
        <v>161</v>
      </c>
      <c r="AX969" s="220"/>
      <c r="AY969" s="221"/>
      <c r="AZ969" s="222"/>
      <c r="BA969" s="217" t="s">
        <v>162</v>
      </c>
      <c r="BB969" s="220"/>
      <c r="BC969" s="115"/>
      <c r="BD969" s="115"/>
      <c r="BE969" s="373"/>
      <c r="BF969" s="374"/>
      <c r="BG969" s="374"/>
      <c r="BH969" s="131"/>
    </row>
    <row r="970" spans="1:1022" s="144" customFormat="1" ht="69.95" customHeight="1">
      <c r="A970" s="536"/>
      <c r="B970" s="530"/>
      <c r="C970" s="367"/>
      <c r="D970" s="530"/>
      <c r="E970" s="530"/>
      <c r="F970" s="427"/>
      <c r="G970" s="530"/>
      <c r="H970" s="545" t="str">
        <f>IF(B970="Seguridad_Información","Posibilidad de "&amp;C970&amp;"con "&amp;M970&amp;" "&amp;"por"&amp;" "&amp;I970&amp;" "&amp;"debido a"&amp;" "&amp;L970,"Posibilidad de"&amp;" "&amp;M970&amp;" "&amp;"por"&amp;" "&amp;I970&amp;" debido a"&amp;" "&amp;L970)</f>
        <v xml:space="preserve">Posibilidad de  por  debido a </v>
      </c>
      <c r="I970" s="538"/>
      <c r="J970" s="216" t="s">
        <v>717</v>
      </c>
      <c r="K970" s="213"/>
      <c r="L970" s="538"/>
      <c r="M970" s="538"/>
      <c r="N970" s="540"/>
      <c r="O970" s="369"/>
      <c r="P970" s="390" t="str">
        <f>IF(OR($O970=[3]Tabla_Probabilidad!$D$30,$O970=[3]Tabla_Probabilidad!$D$32,$O970=[3]Tabla_Probabilidad!$J$32),"Muy Baja",IF(OR($O970=[3]Tabla_Probabilidad!$E$30,$O970=[3]Tabla_Probabilidad!$E$32,$O970=[3]Tabla_Probabilidad!$K$32),"Baja",IF(OR($O970=[3]Tabla_Probabilidad!$F$30,$O970=[3]Tabla_Probabilidad!$F$32,$O970=[3]Tabla_Probabilidad!$L$32),"Media",IF(OR($O970=[3]Tabla_Probabilidad!$G$30,$O970=[3]Tabla_Probabilidad!$G$32,$O970=[3]Tabla_Probabilidad!$M$32),"Alta",IF(OR($O970=[3]Tabla_Probabilidad!$H$30,$O970=[3]Tabla_Probabilidad!$H$32,$O970=[3]Tabla_Probabilidad!$N$32),"Muy Alta","")))))</f>
        <v/>
      </c>
      <c r="Q970" s="385" t="str">
        <f t="shared" ref="Q970" si="1310">IF(P970="","",IF(P970="Muy Baja",0.2,IF(P970="Baja",0.4,IF(P970="Media",0.6,IF(P970="Alta",0.8,IF(P970="Muy Alta",1,))))))</f>
        <v/>
      </c>
      <c r="R970" s="393"/>
      <c r="S970" s="394" t="str">
        <f>IF(OR($R970=[3]Tabla_Impacto!$D$24,$R970=[3]Tabla_Impacto!$D$27,$R970=[3]Tabla_Impacto!$J$24,$R970=[3]Tabla_Impacto!$P$26,$R970=[3]Tabla_Impacto!$V$26,$R970=[3]Tabla_Impacto!$AB$26),"Leve",IF(OR($R970=[3]Tabla_Impacto!$E$24,$R970=[3]Tabla_Impacto!$E$27,$R970=[3]Tabla_Impacto!$K$24,$R970=[3]Tabla_Impacto!$Q$26,$R970=[3]Tabla_Impacto!$W$26,$R970=[3]Tabla_Impacto!$AC$26),"Menor",IF(OR($R970=[3]Tabla_Impacto!$F$24,$R970=[3]Tabla_Impacto!$F$27,$R970=[3]Tabla_Impacto!$L$24,$R970=[3]Tabla_Impacto!$R$26,$R970=[3]Tabla_Impacto!$X$26,$R970=[3]Tabla_Impacto!$AD$26),"Moderado",IF(OR($R970=[3]Tabla_Impacto!$G$24,$R970=[3]Tabla_Impacto!$G$27,$R970=[3]Tabla_Impacto!$M$24,$R970=[3]Tabla_Impacto!$S$26,$R970=[3]Tabla_Impacto!$Y$26,$R970=[3]Tabla_Impacto!$AE$26),"Mayor",IF(OR($R970=[3]Tabla_Impacto!$H$24,$R970=[3]Tabla_Impacto!$H$27,$R970=[3]Tabla_Impacto!$N$24,$R970=[3]Tabla_Impacto!$T$26,$R970=[3]Tabla_Impacto!$Z$26,$R970=[3]Tabla_Impacto!$AF$26),"Catastrófico","")))))</f>
        <v/>
      </c>
      <c r="T970" s="385" t="str">
        <f t="shared" ref="T970" si="1311">IF(S970="","",IF(S970="Leve",0.2,IF(S970="Menor",0.4,IF(S970="Moderado",0.6,IF(S970="Mayor",0.8,IF(S970="Catastrófico",1,))))))</f>
        <v/>
      </c>
      <c r="U970" s="386" t="str">
        <f t="shared" ref="U970" si="1312">IF(OR(AND(P970="Muy Baja",S970="Leve"),AND(P970="Muy Baja",S970="Menor"),AND(P970="Baja",S970="Leve")),"Bajo",IF(OR(AND(P970="Muy baja",S970="Moderado"),AND(P970="Baja",S970="Menor"),AND(P970="Baja",S970="Moderado"),AND(P970="Media",S970="Leve"),AND(P970="Media",S970="Menor"),AND(P970="Media",S970="Moderado"),AND(P970="Alta",S970="Leve"),AND(P970="Alta",S970="Menor")),"Moderado",IF(OR(AND(P970="Muy Baja",S970="Mayor"),AND(P970="Baja",S970="Mayor"),AND(P970="Media",S970="Mayor"),AND(P970="Alta",S970="Moderado"),AND(P970="Alta",S970="Mayor"),AND(P970="Muy Alta",S970="Leve"),AND(P970="Muy Alta",S970="Menor"),AND(P970="Muy Alta",S970="Moderado"),AND(P970="Muy Alta",S970="Mayor")),"Alto",IF(OR(AND(P970="Muy Baja",S970="Catastrófico"),AND(P970="Baja",S970="Catastrófico"),AND(P970="Media",S970="Catastrófico"),AND(P970="Alta",S970="Catastrófico"),AND(P970="Muy Alta",S970="Catastrófico")),"Extremo",""))))</f>
        <v/>
      </c>
      <c r="V970" s="216" t="s">
        <v>91</v>
      </c>
      <c r="W970" s="116"/>
      <c r="X970" s="117"/>
      <c r="Y970" s="117"/>
      <c r="Z970" s="116"/>
      <c r="AA970" s="143" t="str">
        <f t="shared" si="1284"/>
        <v/>
      </c>
      <c r="AB970" s="121"/>
      <c r="AC970" s="121"/>
      <c r="AD970" s="122" t="str">
        <f t="shared" si="1281"/>
        <v/>
      </c>
      <c r="AE970" s="121"/>
      <c r="AF970" s="121"/>
      <c r="AG970" s="121"/>
      <c r="AH970" s="123" t="str">
        <f>IFERROR(IF(AA970="Probabilidad",(Q970-(+Q970*AD970)),IF(AA970="Impacto",Q970,"")),"")</f>
        <v/>
      </c>
      <c r="AI970" s="122" t="str">
        <f t="shared" si="1283"/>
        <v/>
      </c>
      <c r="AJ970" s="387" t="str">
        <f t="shared" ref="AJ970" si="1313">IFERROR(IF(AK970="","",IF(AK970&lt;=0.2,"Muy Baja",IF(AK970&lt;=0.4,"Baja",IF(AK970&lt;=0.6,"Media",IF(AK970&lt;=0.8,"Alta","Muy Alta"))))),"")</f>
        <v/>
      </c>
      <c r="AK970" s="542" t="str">
        <f t="shared" ref="AK970" si="1314">IFERROR(LOOKUP(MAX(AI970:AI976)+1,(AI970:AI976)),"")</f>
        <v/>
      </c>
      <c r="AL970" s="214" t="str">
        <f>IFERROR(IF(AA970="Impacto",(T970-(+T970*AD970)),IF(AA970="Probabilidad",T970,"")),"")</f>
        <v/>
      </c>
      <c r="AM970" s="543" t="str">
        <f t="shared" ref="AM970" si="1315">IFERROR(IF(AN970="","",IF(AN970&lt;=0.2,"Leve",IF(AN970&lt;=0.4,"Menor",IF(AN970&lt;=0.6,"Moderado",IF(AN970&lt;=0.8,"Mayor","Catastrófico"))))),"")</f>
        <v/>
      </c>
      <c r="AN970" s="542" t="str">
        <f t="shared" ref="AN970" si="1316">IFERROR(LOOKUP(MAX(AL970:AL976)+1,(AL970:AL976)),"")</f>
        <v/>
      </c>
      <c r="AO970" s="541" t="str">
        <f t="shared" ref="AO970" si="1317">IFERROR(IF(OR(AND(AJ970="Muy Baja",AM970="Leve"),AND(AJ970="Muy Baja",AM970="Menor"),AND(AJ970="Baja",AM970="Leve")),"Bajo",IF(OR(AND(AJ970="Muy baja",AM970="Moderado"),AND(AJ970="Baja",AM970="Menor"),AND(AJ970="Baja",AM970="Moderado"),AND(AJ970="Media",AM970="Leve"),AND(AJ970="Media",AM970="Menor"),AND(AJ970="Media",AM970="Moderado"),AND(AJ970="Alta",AM970="Leve"),AND(AJ970="Alta",AM970="Menor")),"Moderado",IF(OR(AND(AJ970="Muy Baja",AM970="Mayor"),AND(AJ970="Baja",AM970="Mayor"),AND(AJ970="Media",AM970="Mayor"),AND(AJ970="Alta",AM970="Moderado"),AND(AJ970="Alta",AM970="Mayor"),AND(AJ970="Muy Alta",AM970="Leve"),AND(AJ970="Muy Alta",AM970="Menor"),AND(AJ970="Muy Alta",AM970="Moderado"),AND(AJ970="Muy Alta",AM970="Mayor")),"Alto",IF(OR(AND(AJ970="Muy Baja",AM970="Catastrófico"),AND(AJ970="Baja",AM970="Catastrófico"),AND(AJ970="Media",AM970="Catastrófico"),AND(AJ970="Alta",AM970="Catastrófico"),AND(AJ970="Muy Alta",AM970="Catastrófico")),"Extremo","")))),"")</f>
        <v/>
      </c>
      <c r="AP970" s="367"/>
      <c r="AQ970" s="217" t="s">
        <v>105</v>
      </c>
      <c r="AR970" s="119"/>
      <c r="AS970" s="135"/>
      <c r="AT970" s="218"/>
      <c r="AU970" s="219"/>
      <c r="AV970" s="458"/>
      <c r="AW970" s="216" t="s">
        <v>91</v>
      </c>
      <c r="AX970" s="220"/>
      <c r="AY970" s="221"/>
      <c r="AZ970" s="222"/>
      <c r="BA970" s="217" t="s">
        <v>105</v>
      </c>
      <c r="BB970" s="220"/>
      <c r="BC970" s="115"/>
      <c r="BD970" s="115"/>
      <c r="BE970" s="373"/>
      <c r="BF970" s="374"/>
      <c r="BG970" s="374"/>
      <c r="BH970" s="131"/>
      <c r="BI970" s="90"/>
      <c r="BJ970" s="90"/>
      <c r="BK970" s="90"/>
      <c r="BL970" s="90"/>
      <c r="BM970" s="90"/>
      <c r="BN970" s="90"/>
      <c r="BO970" s="90"/>
      <c r="BP970" s="90"/>
      <c r="BQ970" s="90"/>
      <c r="BR970" s="90"/>
      <c r="BS970" s="90"/>
      <c r="BT970" s="90"/>
      <c r="BU970" s="90"/>
      <c r="BV970" s="90"/>
      <c r="BW970" s="90"/>
      <c r="BX970" s="90"/>
      <c r="BY970" s="90"/>
      <c r="BZ970" s="90"/>
      <c r="CA970" s="90"/>
      <c r="CB970" s="90"/>
      <c r="CC970" s="90"/>
      <c r="CD970" s="90"/>
      <c r="CE970" s="90"/>
      <c r="CF970" s="90"/>
      <c r="CG970" s="90"/>
      <c r="CH970" s="90"/>
      <c r="CI970" s="90"/>
      <c r="CJ970" s="90"/>
      <c r="CK970" s="90"/>
      <c r="CL970" s="90"/>
      <c r="CM970" s="90"/>
      <c r="CN970" s="90"/>
      <c r="CO970" s="90"/>
      <c r="CP970" s="90"/>
      <c r="CQ970" s="90"/>
      <c r="CR970" s="90"/>
      <c r="CS970" s="90"/>
      <c r="CT970" s="90"/>
      <c r="CU970" s="90"/>
      <c r="CV970" s="90"/>
      <c r="CW970" s="90"/>
      <c r="CX970" s="90"/>
      <c r="CY970" s="90"/>
      <c r="CZ970" s="90"/>
      <c r="DA970" s="90"/>
      <c r="DB970" s="90"/>
      <c r="DC970" s="90"/>
      <c r="DD970" s="90"/>
      <c r="DE970" s="90"/>
      <c r="DF970" s="90"/>
      <c r="DG970" s="90"/>
      <c r="DH970" s="90"/>
      <c r="DI970" s="90"/>
      <c r="DJ970" s="90"/>
      <c r="DK970" s="90"/>
      <c r="DL970" s="90"/>
      <c r="DM970" s="90"/>
      <c r="DN970" s="90"/>
      <c r="DO970" s="90"/>
      <c r="DP970" s="90"/>
      <c r="DQ970" s="90"/>
      <c r="DR970" s="90"/>
      <c r="DS970" s="90"/>
      <c r="DT970" s="90"/>
      <c r="DU970" s="90"/>
      <c r="DV970" s="90"/>
      <c r="DW970" s="90"/>
      <c r="DX970" s="90"/>
      <c r="DY970" s="90"/>
      <c r="DZ970" s="90"/>
      <c r="EA970" s="90"/>
      <c r="EB970" s="90"/>
      <c r="EC970" s="90"/>
      <c r="ED970" s="90"/>
      <c r="EE970" s="90"/>
      <c r="EF970" s="90"/>
      <c r="EG970" s="90"/>
      <c r="EH970" s="90"/>
      <c r="EI970" s="90"/>
      <c r="EJ970" s="90"/>
      <c r="EK970" s="90"/>
      <c r="EL970" s="90"/>
      <c r="EM970" s="90"/>
      <c r="EN970" s="90"/>
      <c r="EO970" s="90"/>
      <c r="EP970" s="90"/>
      <c r="EQ970" s="90"/>
      <c r="ER970" s="90"/>
      <c r="ES970" s="90"/>
      <c r="ET970" s="90"/>
      <c r="EU970" s="90"/>
      <c r="EV970" s="90"/>
      <c r="EW970" s="90"/>
      <c r="EX970" s="90"/>
      <c r="EY970" s="90"/>
      <c r="EZ970" s="90"/>
      <c r="FA970" s="90"/>
      <c r="FB970" s="90"/>
      <c r="FC970" s="90"/>
      <c r="FD970" s="90"/>
      <c r="FE970" s="90"/>
      <c r="FF970" s="90"/>
      <c r="FG970" s="90"/>
      <c r="FH970" s="90"/>
      <c r="FI970" s="90"/>
      <c r="FJ970" s="90"/>
      <c r="FK970" s="90"/>
      <c r="FL970" s="90"/>
      <c r="FM970" s="90"/>
      <c r="FN970" s="90"/>
      <c r="FO970" s="90"/>
      <c r="FP970" s="90"/>
      <c r="FQ970" s="90"/>
      <c r="FR970" s="90"/>
      <c r="FS970" s="90"/>
      <c r="FT970" s="90"/>
      <c r="FU970" s="90"/>
      <c r="FV970" s="90"/>
      <c r="FW970" s="90"/>
      <c r="FX970" s="90"/>
      <c r="FY970" s="90"/>
      <c r="FZ970" s="90"/>
      <c r="GA970" s="90"/>
      <c r="GB970" s="90"/>
      <c r="GC970" s="90"/>
      <c r="GD970" s="90"/>
      <c r="GE970" s="90"/>
      <c r="GF970" s="90"/>
      <c r="GG970" s="90"/>
      <c r="GH970" s="90"/>
      <c r="GI970" s="90"/>
      <c r="GJ970" s="90"/>
      <c r="GK970" s="90"/>
      <c r="GL970" s="90"/>
      <c r="GM970" s="90"/>
      <c r="GN970" s="90"/>
      <c r="GO970" s="90"/>
      <c r="GP970" s="90"/>
      <c r="GQ970" s="90"/>
      <c r="GR970" s="90"/>
      <c r="GS970" s="90"/>
      <c r="GT970" s="90"/>
      <c r="GU970" s="90"/>
      <c r="GV970" s="90"/>
      <c r="GW970" s="90"/>
      <c r="GX970" s="90"/>
      <c r="GY970" s="90"/>
      <c r="GZ970" s="90"/>
      <c r="HA970" s="90"/>
      <c r="HB970" s="90"/>
      <c r="HC970" s="90"/>
      <c r="HD970" s="90"/>
      <c r="HE970" s="90"/>
      <c r="HF970" s="90"/>
      <c r="HG970" s="90"/>
      <c r="HH970" s="90"/>
      <c r="HI970" s="90"/>
      <c r="HJ970" s="90"/>
      <c r="HK970" s="90"/>
      <c r="HL970" s="90"/>
      <c r="HM970" s="90"/>
      <c r="HN970" s="90"/>
      <c r="HO970" s="90"/>
      <c r="HP970" s="90"/>
      <c r="HQ970" s="90"/>
      <c r="HR970" s="90"/>
      <c r="HS970" s="90"/>
      <c r="HT970" s="90"/>
      <c r="HU970" s="90"/>
      <c r="HV970" s="90"/>
      <c r="HW970" s="90"/>
      <c r="HX970" s="90"/>
      <c r="HY970" s="90"/>
      <c r="HZ970" s="90"/>
      <c r="IA970" s="90"/>
      <c r="IB970" s="90"/>
      <c r="IC970" s="90"/>
      <c r="ID970" s="90"/>
      <c r="IE970" s="90"/>
      <c r="IF970" s="90"/>
      <c r="IG970" s="90"/>
      <c r="IH970" s="90"/>
      <c r="II970" s="90"/>
      <c r="IJ970" s="90"/>
      <c r="IK970" s="90"/>
      <c r="IL970" s="90"/>
      <c r="IM970" s="90"/>
      <c r="IN970" s="90"/>
      <c r="IO970" s="90"/>
      <c r="IP970" s="90"/>
      <c r="IQ970" s="90"/>
      <c r="IR970" s="90"/>
      <c r="IS970" s="90"/>
      <c r="IT970" s="90"/>
      <c r="IU970" s="90"/>
      <c r="IV970" s="90"/>
      <c r="IW970" s="90"/>
      <c r="IX970" s="90"/>
      <c r="IY970" s="90"/>
      <c r="IZ970" s="90"/>
      <c r="JA970" s="90"/>
      <c r="JB970" s="90"/>
      <c r="JC970" s="90"/>
      <c r="JD970" s="90"/>
      <c r="JE970" s="90"/>
      <c r="JF970" s="90"/>
      <c r="JG970" s="90"/>
      <c r="JH970" s="90"/>
      <c r="JI970" s="90"/>
      <c r="JJ970" s="90"/>
      <c r="JK970" s="90"/>
      <c r="JL970" s="90"/>
      <c r="JM970" s="90"/>
      <c r="JN970" s="90"/>
      <c r="JO970" s="90"/>
      <c r="JP970" s="90"/>
      <c r="JQ970" s="90"/>
      <c r="JR970" s="90"/>
      <c r="JS970" s="90"/>
      <c r="JT970" s="90"/>
      <c r="JU970" s="90"/>
      <c r="JV970" s="90"/>
      <c r="JW970" s="90"/>
      <c r="JX970" s="90"/>
      <c r="JY970" s="90"/>
      <c r="JZ970" s="90"/>
      <c r="KA970" s="90"/>
      <c r="KB970" s="90"/>
      <c r="KC970" s="90"/>
      <c r="KD970" s="90"/>
      <c r="KE970" s="90"/>
      <c r="KF970" s="90"/>
      <c r="KG970" s="90"/>
      <c r="KH970" s="90"/>
      <c r="KI970" s="90"/>
      <c r="KJ970" s="90"/>
      <c r="KK970" s="90"/>
      <c r="KL970" s="90"/>
      <c r="KM970" s="90"/>
      <c r="KN970" s="90"/>
      <c r="KO970" s="90"/>
      <c r="KP970" s="90"/>
      <c r="KQ970" s="90"/>
      <c r="KR970" s="90"/>
      <c r="KS970" s="90"/>
      <c r="KT970" s="90"/>
      <c r="KU970" s="90"/>
      <c r="KV970" s="90"/>
      <c r="KW970" s="90"/>
      <c r="KX970" s="90"/>
      <c r="KY970" s="90"/>
      <c r="KZ970" s="90"/>
      <c r="LA970" s="90"/>
      <c r="LB970" s="90"/>
      <c r="LC970" s="90"/>
      <c r="LD970" s="90"/>
      <c r="LE970" s="90"/>
      <c r="LF970" s="90"/>
      <c r="LG970" s="90"/>
      <c r="LH970" s="90"/>
      <c r="LI970" s="90"/>
      <c r="LJ970" s="90"/>
      <c r="LK970" s="90"/>
      <c r="LL970" s="90"/>
      <c r="LM970" s="90"/>
      <c r="LN970" s="90"/>
      <c r="LO970" s="90"/>
      <c r="LP970" s="90"/>
      <c r="LQ970" s="90"/>
      <c r="LR970" s="90"/>
      <c r="LS970" s="90"/>
      <c r="LT970" s="90"/>
      <c r="LU970" s="90"/>
      <c r="LV970" s="90"/>
      <c r="LW970" s="90"/>
      <c r="LX970" s="90"/>
      <c r="LY970" s="90"/>
      <c r="LZ970" s="90"/>
      <c r="MA970" s="90"/>
      <c r="MB970" s="90"/>
      <c r="MC970" s="90"/>
      <c r="MD970" s="90"/>
      <c r="ME970" s="90"/>
      <c r="MF970" s="90"/>
      <c r="MG970" s="90"/>
      <c r="MH970" s="90"/>
      <c r="MI970" s="90"/>
      <c r="MJ970" s="90"/>
      <c r="MK970" s="90"/>
      <c r="ML970" s="90"/>
      <c r="MM970" s="90"/>
      <c r="MN970" s="90"/>
      <c r="MO970" s="90"/>
      <c r="MP970" s="90"/>
      <c r="MQ970" s="90"/>
      <c r="MR970" s="90"/>
      <c r="MS970" s="90"/>
      <c r="MT970" s="90"/>
      <c r="MU970" s="90"/>
      <c r="MV970" s="90"/>
      <c r="MW970" s="90"/>
      <c r="MX970" s="90"/>
      <c r="MY970" s="90"/>
      <c r="MZ970" s="90"/>
      <c r="NA970" s="90"/>
      <c r="NB970" s="90"/>
      <c r="NC970" s="90"/>
      <c r="ND970" s="90"/>
      <c r="NE970" s="90"/>
      <c r="NF970" s="90"/>
      <c r="NG970" s="90"/>
      <c r="NH970" s="90"/>
      <c r="NI970" s="90"/>
      <c r="NJ970" s="90"/>
      <c r="NK970" s="90"/>
      <c r="NL970" s="90"/>
      <c r="NM970" s="90"/>
      <c r="NN970" s="90"/>
      <c r="NO970" s="90"/>
      <c r="NP970" s="90"/>
      <c r="NQ970" s="90"/>
      <c r="NR970" s="90"/>
      <c r="NS970" s="90"/>
      <c r="NT970" s="90"/>
      <c r="NU970" s="90"/>
      <c r="NV970" s="90"/>
      <c r="NW970" s="90"/>
      <c r="NX970" s="90"/>
      <c r="NY970" s="90"/>
      <c r="NZ970" s="90"/>
      <c r="OA970" s="90"/>
      <c r="OB970" s="90"/>
      <c r="OC970" s="90"/>
      <c r="OD970" s="90"/>
      <c r="OE970" s="90"/>
      <c r="OF970" s="90"/>
      <c r="OG970" s="90"/>
      <c r="OH970" s="90"/>
      <c r="OI970" s="90"/>
      <c r="OJ970" s="90"/>
      <c r="OK970" s="90"/>
      <c r="OL970" s="90"/>
      <c r="OM970" s="90"/>
      <c r="ON970" s="90"/>
      <c r="OO970" s="90"/>
      <c r="OP970" s="90"/>
      <c r="OQ970" s="90"/>
      <c r="OR970" s="90"/>
      <c r="OS970" s="90"/>
      <c r="OT970" s="90"/>
      <c r="OU970" s="90"/>
      <c r="OV970" s="90"/>
      <c r="OW970" s="90"/>
      <c r="OX970" s="90"/>
      <c r="OY970" s="90"/>
      <c r="OZ970" s="90"/>
      <c r="PA970" s="90"/>
      <c r="PB970" s="90"/>
      <c r="PC970" s="90"/>
      <c r="PD970" s="90"/>
      <c r="PE970" s="90"/>
      <c r="PF970" s="90"/>
      <c r="PG970" s="90"/>
      <c r="PH970" s="90"/>
      <c r="PI970" s="90"/>
      <c r="PJ970" s="90"/>
      <c r="PK970" s="90"/>
      <c r="PL970" s="90"/>
      <c r="PM970" s="90"/>
      <c r="PN970" s="90"/>
      <c r="PO970" s="90"/>
      <c r="PP970" s="90"/>
      <c r="PQ970" s="90"/>
      <c r="PR970" s="90"/>
      <c r="PS970" s="90"/>
      <c r="PT970" s="90"/>
      <c r="PU970" s="90"/>
      <c r="PV970" s="90"/>
      <c r="PW970" s="90"/>
      <c r="PX970" s="90"/>
      <c r="PY970" s="90"/>
      <c r="PZ970" s="90"/>
      <c r="QA970" s="90"/>
      <c r="QB970" s="90"/>
      <c r="QC970" s="90"/>
      <c r="QD970" s="90"/>
      <c r="QE970" s="90"/>
      <c r="QF970" s="90"/>
      <c r="QG970" s="90"/>
      <c r="QH970" s="90"/>
      <c r="QI970" s="90"/>
      <c r="QJ970" s="90"/>
      <c r="QK970" s="90"/>
      <c r="QL970" s="90"/>
      <c r="QM970" s="90"/>
      <c r="QN970" s="90"/>
      <c r="QO970" s="90"/>
      <c r="QP970" s="90"/>
      <c r="QQ970" s="90"/>
      <c r="QR970" s="90"/>
      <c r="QS970" s="90"/>
      <c r="QT970" s="90"/>
      <c r="QU970" s="90"/>
      <c r="QV970" s="90"/>
      <c r="QW970" s="90"/>
      <c r="QX970" s="90"/>
      <c r="QY970" s="90"/>
      <c r="QZ970" s="90"/>
      <c r="RA970" s="90"/>
      <c r="RB970" s="90"/>
      <c r="RC970" s="90"/>
      <c r="RD970" s="90"/>
      <c r="RE970" s="90"/>
      <c r="RF970" s="90"/>
      <c r="RG970" s="90"/>
      <c r="RH970" s="90"/>
      <c r="RI970" s="90"/>
      <c r="RJ970" s="90"/>
      <c r="RK970" s="90"/>
      <c r="RL970" s="90"/>
      <c r="RM970" s="90"/>
      <c r="RN970" s="90"/>
      <c r="RO970" s="90"/>
      <c r="RP970" s="90"/>
      <c r="RQ970" s="90"/>
      <c r="RR970" s="90"/>
      <c r="RS970" s="90"/>
      <c r="RT970" s="90"/>
      <c r="RU970" s="90"/>
      <c r="RV970" s="90"/>
      <c r="RW970" s="90"/>
      <c r="RX970" s="90"/>
      <c r="RY970" s="90"/>
      <c r="RZ970" s="90"/>
      <c r="SA970" s="90"/>
      <c r="SB970" s="90"/>
      <c r="SC970" s="90"/>
      <c r="SD970" s="90"/>
      <c r="SE970" s="90"/>
      <c r="SF970" s="90"/>
      <c r="SG970" s="90"/>
      <c r="SH970" s="90"/>
      <c r="SI970" s="90"/>
      <c r="SJ970" s="90"/>
      <c r="SK970" s="90"/>
      <c r="SL970" s="90"/>
      <c r="SM970" s="90"/>
      <c r="SN970" s="90"/>
      <c r="SO970" s="90"/>
      <c r="SP970" s="90"/>
      <c r="SQ970" s="90"/>
      <c r="SR970" s="90"/>
      <c r="SS970" s="90"/>
      <c r="ST970" s="90"/>
      <c r="SU970" s="90"/>
      <c r="SV970" s="90"/>
      <c r="SW970" s="90"/>
      <c r="SX970" s="90"/>
      <c r="SY970" s="90"/>
      <c r="SZ970" s="90"/>
      <c r="TA970" s="90"/>
      <c r="TB970" s="90"/>
      <c r="TC970" s="90"/>
      <c r="TD970" s="90"/>
      <c r="TE970" s="90"/>
      <c r="TF970" s="90"/>
      <c r="TG970" s="90"/>
      <c r="TH970" s="90"/>
      <c r="TI970" s="90"/>
      <c r="TJ970" s="90"/>
      <c r="TK970" s="90"/>
      <c r="TL970" s="90"/>
      <c r="TM970" s="90"/>
      <c r="TN970" s="90"/>
      <c r="TO970" s="90"/>
      <c r="TP970" s="90"/>
      <c r="TQ970" s="90"/>
      <c r="TR970" s="90"/>
      <c r="TS970" s="90"/>
      <c r="TT970" s="90"/>
      <c r="TU970" s="90"/>
      <c r="TV970" s="90"/>
      <c r="TW970" s="90"/>
      <c r="TX970" s="90"/>
      <c r="TY970" s="90"/>
      <c r="TZ970" s="90"/>
      <c r="UA970" s="90"/>
      <c r="UB970" s="90"/>
      <c r="UC970" s="90"/>
      <c r="UD970" s="90"/>
      <c r="UE970" s="90"/>
      <c r="UF970" s="90"/>
      <c r="UG970" s="90"/>
      <c r="UH970" s="90"/>
      <c r="UI970" s="90"/>
      <c r="UJ970" s="90"/>
      <c r="UK970" s="90"/>
      <c r="UL970" s="90"/>
      <c r="UM970" s="90"/>
      <c r="UN970" s="90"/>
      <c r="UO970" s="90"/>
      <c r="UP970" s="90"/>
      <c r="UQ970" s="90"/>
      <c r="UR970" s="90"/>
      <c r="US970" s="90"/>
      <c r="UT970" s="90"/>
      <c r="UU970" s="90"/>
      <c r="UV970" s="90"/>
      <c r="UW970" s="90"/>
      <c r="UX970" s="90"/>
      <c r="UY970" s="90"/>
      <c r="UZ970" s="90"/>
      <c r="VA970" s="90"/>
      <c r="VB970" s="90"/>
      <c r="VC970" s="90"/>
      <c r="VD970" s="90"/>
      <c r="VE970" s="90"/>
      <c r="VF970" s="90"/>
      <c r="VG970" s="90"/>
      <c r="VH970" s="90"/>
      <c r="VI970" s="90"/>
      <c r="VJ970" s="90"/>
      <c r="VK970" s="90"/>
      <c r="VL970" s="90"/>
      <c r="VM970" s="90"/>
      <c r="VN970" s="90"/>
      <c r="VO970" s="90"/>
      <c r="VP970" s="90"/>
      <c r="VQ970" s="90"/>
      <c r="VR970" s="90"/>
      <c r="VS970" s="90"/>
      <c r="VT970" s="90"/>
      <c r="VU970" s="90"/>
      <c r="VV970" s="90"/>
      <c r="VW970" s="90"/>
      <c r="VX970" s="90"/>
      <c r="VY970" s="90"/>
      <c r="VZ970" s="90"/>
      <c r="WA970" s="90"/>
      <c r="WB970" s="90"/>
      <c r="WC970" s="90"/>
      <c r="WD970" s="90"/>
      <c r="WE970" s="90"/>
      <c r="WF970" s="90"/>
      <c r="WG970" s="90"/>
      <c r="WH970" s="90"/>
      <c r="WI970" s="90"/>
      <c r="WJ970" s="90"/>
      <c r="WK970" s="90"/>
      <c r="WL970" s="90"/>
      <c r="WM970" s="90"/>
      <c r="WN970" s="90"/>
      <c r="WO970" s="90"/>
      <c r="WP970" s="90"/>
      <c r="WQ970" s="90"/>
      <c r="WR970" s="90"/>
      <c r="WS970" s="90"/>
      <c r="WT970" s="90"/>
      <c r="WU970" s="90"/>
      <c r="WV970" s="90"/>
      <c r="WW970" s="90"/>
      <c r="WX970" s="90"/>
      <c r="WY970" s="90"/>
      <c r="WZ970" s="90"/>
      <c r="XA970" s="90"/>
      <c r="XB970" s="90"/>
      <c r="XC970" s="90"/>
      <c r="XD970" s="90"/>
      <c r="XE970" s="90"/>
      <c r="XF970" s="90"/>
      <c r="XG970" s="90"/>
      <c r="XH970" s="90"/>
      <c r="XI970" s="90"/>
      <c r="XJ970" s="90"/>
      <c r="XK970" s="90"/>
      <c r="XL970" s="90"/>
      <c r="XM970" s="90"/>
      <c r="XN970" s="90"/>
      <c r="XO970" s="90"/>
      <c r="XP970" s="90"/>
      <c r="XQ970" s="90"/>
      <c r="XR970" s="90"/>
      <c r="XS970" s="90"/>
      <c r="XT970" s="90"/>
      <c r="XU970" s="90"/>
      <c r="XV970" s="90"/>
      <c r="XW970" s="90"/>
      <c r="XX970" s="90"/>
      <c r="XY970" s="90"/>
      <c r="XZ970" s="90"/>
      <c r="YA970" s="90"/>
      <c r="YB970" s="90"/>
      <c r="YC970" s="90"/>
      <c r="YD970" s="90"/>
      <c r="YE970" s="90"/>
      <c r="YF970" s="90"/>
      <c r="YG970" s="90"/>
      <c r="YH970" s="90"/>
      <c r="YI970" s="90"/>
      <c r="YJ970" s="90"/>
      <c r="YK970" s="90"/>
      <c r="YL970" s="90"/>
      <c r="YM970" s="90"/>
      <c r="YN970" s="90"/>
      <c r="YO970" s="90"/>
      <c r="YP970" s="90"/>
      <c r="YQ970" s="90"/>
      <c r="YR970" s="90"/>
      <c r="YS970" s="90"/>
      <c r="YT970" s="90"/>
      <c r="YU970" s="90"/>
      <c r="YV970" s="90"/>
      <c r="YW970" s="90"/>
      <c r="YX970" s="90"/>
      <c r="YY970" s="90"/>
      <c r="YZ970" s="90"/>
      <c r="ZA970" s="90"/>
      <c r="ZB970" s="90"/>
      <c r="ZC970" s="90"/>
      <c r="ZD970" s="90"/>
      <c r="ZE970" s="90"/>
      <c r="ZF970" s="90"/>
      <c r="ZG970" s="90"/>
      <c r="ZH970" s="90"/>
      <c r="ZI970" s="90"/>
      <c r="ZJ970" s="90"/>
      <c r="ZK970" s="90"/>
      <c r="ZL970" s="90"/>
      <c r="ZM970" s="90"/>
      <c r="ZN970" s="90"/>
      <c r="ZO970" s="90"/>
      <c r="ZP970" s="90"/>
      <c r="ZQ970" s="90"/>
      <c r="ZR970" s="90"/>
      <c r="ZS970" s="90"/>
      <c r="ZT970" s="90"/>
      <c r="ZU970" s="90"/>
      <c r="ZV970" s="90"/>
      <c r="ZW970" s="90"/>
      <c r="ZX970" s="90"/>
      <c r="ZY970" s="90"/>
      <c r="ZZ970" s="90"/>
      <c r="AAA970" s="90"/>
      <c r="AAB970" s="90"/>
      <c r="AAC970" s="90"/>
      <c r="AAD970" s="90"/>
      <c r="AAE970" s="90"/>
      <c r="AAF970" s="90"/>
      <c r="AAG970" s="90"/>
      <c r="AAH970" s="90"/>
      <c r="AAI970" s="90"/>
      <c r="AAJ970" s="90"/>
      <c r="AAK970" s="90"/>
      <c r="AAL970" s="90"/>
      <c r="AAM970" s="90"/>
      <c r="AAN970" s="90"/>
      <c r="AAO970" s="90"/>
      <c r="AAP970" s="90"/>
      <c r="AAQ970" s="90"/>
      <c r="AAR970" s="90"/>
      <c r="AAS970" s="90"/>
      <c r="AAT970" s="90"/>
      <c r="AAU970" s="90"/>
      <c r="AAV970" s="90"/>
      <c r="AAW970" s="90"/>
      <c r="AAX970" s="90"/>
      <c r="AAY970" s="90"/>
      <c r="AAZ970" s="90"/>
      <c r="ABA970" s="90"/>
      <c r="ABB970" s="90"/>
      <c r="ABC970" s="90"/>
      <c r="ABD970" s="90"/>
      <c r="ABE970" s="90"/>
      <c r="ABF970" s="90"/>
      <c r="ABG970" s="90"/>
      <c r="ABH970" s="90"/>
      <c r="ABI970" s="90"/>
      <c r="ABJ970" s="90"/>
      <c r="ABK970" s="90"/>
      <c r="ABL970" s="90"/>
      <c r="ABM970" s="90"/>
      <c r="ABN970" s="90"/>
      <c r="ABO970" s="90"/>
      <c r="ABP970" s="90"/>
      <c r="ABQ970" s="90"/>
      <c r="ABR970" s="90"/>
      <c r="ABS970" s="90"/>
      <c r="ABT970" s="90"/>
      <c r="ABU970" s="90"/>
      <c r="ABV970" s="90"/>
      <c r="ABW970" s="90"/>
      <c r="ABX970" s="90"/>
      <c r="ABY970" s="90"/>
      <c r="ABZ970" s="90"/>
      <c r="ACA970" s="90"/>
      <c r="ACB970" s="90"/>
      <c r="ACC970" s="90"/>
      <c r="ACD970" s="90"/>
      <c r="ACE970" s="90"/>
      <c r="ACF970" s="90"/>
      <c r="ACG970" s="90"/>
      <c r="ACH970" s="90"/>
      <c r="ACI970" s="90"/>
      <c r="ACJ970" s="90"/>
      <c r="ACK970" s="90"/>
      <c r="ACL970" s="90"/>
      <c r="ACM970" s="90"/>
      <c r="ACN970" s="90"/>
      <c r="ACO970" s="90"/>
      <c r="ACP970" s="90"/>
      <c r="ACQ970" s="90"/>
      <c r="ACR970" s="90"/>
      <c r="ACS970" s="90"/>
      <c r="ACT970" s="90"/>
      <c r="ACU970" s="90"/>
      <c r="ACV970" s="90"/>
      <c r="ACW970" s="90"/>
      <c r="ACX970" s="90"/>
      <c r="ACY970" s="90"/>
      <c r="ACZ970" s="90"/>
      <c r="ADA970" s="90"/>
      <c r="ADB970" s="90"/>
      <c r="ADC970" s="90"/>
      <c r="ADD970" s="90"/>
      <c r="ADE970" s="90"/>
      <c r="ADF970" s="90"/>
      <c r="ADG970" s="90"/>
      <c r="ADH970" s="90"/>
      <c r="ADI970" s="90"/>
      <c r="ADJ970" s="90"/>
      <c r="ADK970" s="90"/>
      <c r="ADL970" s="90"/>
      <c r="ADM970" s="90"/>
      <c r="ADN970" s="90"/>
      <c r="ADO970" s="90"/>
      <c r="ADP970" s="90"/>
      <c r="ADQ970" s="90"/>
      <c r="ADR970" s="90"/>
      <c r="ADS970" s="90"/>
      <c r="ADT970" s="90"/>
      <c r="ADU970" s="90"/>
      <c r="ADV970" s="90"/>
      <c r="ADW970" s="90"/>
      <c r="ADX970" s="90"/>
      <c r="ADY970" s="90"/>
      <c r="ADZ970" s="90"/>
      <c r="AEA970" s="90"/>
      <c r="AEB970" s="90"/>
      <c r="AEC970" s="90"/>
      <c r="AED970" s="90"/>
      <c r="AEE970" s="90"/>
      <c r="AEF970" s="90"/>
      <c r="AEG970" s="90"/>
      <c r="AEH970" s="90"/>
      <c r="AEI970" s="90"/>
      <c r="AEJ970" s="90"/>
      <c r="AEK970" s="90"/>
      <c r="AEL970" s="90"/>
      <c r="AEM970" s="90"/>
      <c r="AEN970" s="90"/>
      <c r="AEO970" s="90"/>
      <c r="AEP970" s="90"/>
      <c r="AEQ970" s="90"/>
      <c r="AER970" s="90"/>
      <c r="AES970" s="90"/>
      <c r="AET970" s="90"/>
      <c r="AEU970" s="90"/>
      <c r="AEV970" s="90"/>
      <c r="AEW970" s="90"/>
      <c r="AEX970" s="90"/>
      <c r="AEY970" s="90"/>
      <c r="AEZ970" s="90"/>
      <c r="AFA970" s="90"/>
      <c r="AFB970" s="90"/>
      <c r="AFC970" s="90"/>
      <c r="AFD970" s="90"/>
      <c r="AFE970" s="90"/>
      <c r="AFF970" s="90"/>
      <c r="AFG970" s="90"/>
      <c r="AFH970" s="90"/>
      <c r="AFI970" s="90"/>
      <c r="AFJ970" s="90"/>
      <c r="AFK970" s="90"/>
      <c r="AFL970" s="90"/>
      <c r="AFM970" s="90"/>
      <c r="AFN970" s="90"/>
      <c r="AFO970" s="90"/>
      <c r="AFP970" s="90"/>
      <c r="AFQ970" s="90"/>
      <c r="AFR970" s="90"/>
      <c r="AFS970" s="90"/>
      <c r="AFT970" s="90"/>
      <c r="AFU970" s="90"/>
      <c r="AFV970" s="90"/>
      <c r="AFW970" s="90"/>
      <c r="AFX970" s="90"/>
      <c r="AFY970" s="90"/>
      <c r="AFZ970" s="90"/>
      <c r="AGA970" s="90"/>
      <c r="AGB970" s="90"/>
      <c r="AGC970" s="90"/>
      <c r="AGD970" s="90"/>
      <c r="AGE970" s="90"/>
      <c r="AGF970" s="90"/>
      <c r="AGG970" s="90"/>
      <c r="AGH970" s="90"/>
      <c r="AGI970" s="90"/>
      <c r="AGJ970" s="90"/>
      <c r="AGK970" s="90"/>
      <c r="AGL970" s="90"/>
      <c r="AGM970" s="90"/>
      <c r="AGN970" s="90"/>
      <c r="AGO970" s="90"/>
      <c r="AGP970" s="90"/>
      <c r="AGQ970" s="90"/>
      <c r="AGR970" s="90"/>
      <c r="AGS970" s="90"/>
      <c r="AGT970" s="90"/>
      <c r="AGU970" s="90"/>
      <c r="AGV970" s="90"/>
      <c r="AGW970" s="90"/>
      <c r="AGX970" s="90"/>
      <c r="AGY970" s="90"/>
      <c r="AGZ970" s="90"/>
      <c r="AHA970" s="90"/>
      <c r="AHB970" s="90"/>
      <c r="AHC970" s="90"/>
      <c r="AHD970" s="90"/>
      <c r="AHE970" s="90"/>
      <c r="AHF970" s="90"/>
      <c r="AHG970" s="90"/>
      <c r="AHH970" s="90"/>
      <c r="AHI970" s="90"/>
      <c r="AHJ970" s="90"/>
      <c r="AHK970" s="90"/>
      <c r="AHL970" s="90"/>
      <c r="AHM970" s="90"/>
      <c r="AHN970" s="90"/>
      <c r="AHO970" s="90"/>
      <c r="AHP970" s="90"/>
      <c r="AHQ970" s="90"/>
      <c r="AHR970" s="90"/>
      <c r="AHS970" s="90"/>
      <c r="AHT970" s="90"/>
      <c r="AHU970" s="90"/>
      <c r="AHV970" s="90"/>
      <c r="AHW970" s="90"/>
      <c r="AHX970" s="90"/>
      <c r="AHY970" s="90"/>
      <c r="AHZ970" s="90"/>
      <c r="AIA970" s="90"/>
      <c r="AIB970" s="90"/>
      <c r="AIC970" s="90"/>
      <c r="AID970" s="90"/>
      <c r="AIE970" s="90"/>
      <c r="AIF970" s="90"/>
      <c r="AIG970" s="90"/>
      <c r="AIH970" s="90"/>
      <c r="AII970" s="90"/>
      <c r="AIJ970" s="90"/>
      <c r="AIK970" s="90"/>
      <c r="AIL970" s="90"/>
      <c r="AIM970" s="90"/>
      <c r="AIN970" s="90"/>
      <c r="AIO970" s="90"/>
      <c r="AIP970" s="90"/>
      <c r="AIQ970" s="90"/>
      <c r="AIR970" s="90"/>
      <c r="AIS970" s="90"/>
      <c r="AIT970" s="90"/>
      <c r="AIU970" s="90"/>
      <c r="AIV970" s="90"/>
      <c r="AIW970" s="90"/>
      <c r="AIX970" s="90"/>
      <c r="AIY970" s="90"/>
      <c r="AIZ970" s="90"/>
      <c r="AJA970" s="90"/>
      <c r="AJB970" s="90"/>
      <c r="AJC970" s="90"/>
      <c r="AJD970" s="90"/>
      <c r="AJE970" s="90"/>
      <c r="AJF970" s="90"/>
      <c r="AJG970" s="90"/>
      <c r="AJH970" s="90"/>
      <c r="AJI970" s="90"/>
      <c r="AJJ970" s="90"/>
      <c r="AJK970" s="90"/>
      <c r="AJL970" s="90"/>
      <c r="AJM970" s="90"/>
      <c r="AJN970" s="90"/>
      <c r="AJO970" s="90"/>
      <c r="AJP970" s="90"/>
      <c r="AJQ970" s="90"/>
      <c r="AJR970" s="90"/>
      <c r="AJS970" s="90"/>
      <c r="AJT970" s="90"/>
      <c r="AJU970" s="90"/>
      <c r="AJV970" s="90"/>
      <c r="AJW970" s="90"/>
      <c r="AJX970" s="90"/>
      <c r="AJY970" s="90"/>
      <c r="AJZ970" s="90"/>
      <c r="AKA970" s="90"/>
      <c r="AKB970" s="90"/>
      <c r="AKC970" s="90"/>
      <c r="AKD970" s="90"/>
      <c r="AKE970" s="90"/>
      <c r="AKF970" s="90"/>
      <c r="AKG970" s="90"/>
      <c r="AKH970" s="90"/>
      <c r="AKI970" s="90"/>
      <c r="AKJ970" s="90"/>
      <c r="AKK970" s="90"/>
      <c r="AKL970" s="90"/>
      <c r="AKM970" s="90"/>
      <c r="AKN970" s="90"/>
      <c r="AKO970" s="90"/>
      <c r="AKP970" s="90"/>
      <c r="AKQ970" s="90"/>
      <c r="AKR970" s="90"/>
      <c r="AKS970" s="90"/>
      <c r="AKT970" s="90"/>
      <c r="AKU970" s="90"/>
      <c r="AKV970" s="90"/>
      <c r="AKW970" s="90"/>
      <c r="AKX970" s="90"/>
      <c r="AKY970" s="90"/>
      <c r="AKZ970" s="90"/>
      <c r="ALA970" s="90"/>
      <c r="ALB970" s="90"/>
      <c r="ALC970" s="90"/>
      <c r="ALD970" s="90"/>
      <c r="ALE970" s="90"/>
      <c r="ALF970" s="90"/>
      <c r="ALG970" s="90"/>
      <c r="ALH970" s="90"/>
      <c r="ALI970" s="90"/>
      <c r="ALJ970" s="90"/>
      <c r="ALK970" s="90"/>
      <c r="ALL970" s="90"/>
      <c r="ALM970" s="90"/>
      <c r="ALN970" s="90"/>
      <c r="ALO970" s="90"/>
      <c r="ALP970" s="90"/>
      <c r="ALQ970" s="90"/>
      <c r="ALR970" s="90"/>
      <c r="ALS970" s="90"/>
      <c r="ALT970" s="90"/>
      <c r="ALU970" s="90"/>
      <c r="ALV970" s="90"/>
      <c r="ALW970" s="90"/>
      <c r="ALX970" s="90"/>
      <c r="ALY970" s="90"/>
      <c r="ALZ970" s="90"/>
      <c r="AMA970" s="90"/>
      <c r="AMB970" s="90"/>
      <c r="AMC970" s="90"/>
      <c r="AMD970" s="90"/>
      <c r="AME970" s="90"/>
      <c r="AMF970" s="90"/>
      <c r="AMG970" s="90"/>
      <c r="AMH970" s="90"/>
    </row>
    <row r="971" spans="1:1022" ht="74.099999999999994" customHeight="1">
      <c r="A971" s="536"/>
      <c r="B971" s="530"/>
      <c r="C971" s="367"/>
      <c r="D971" s="530"/>
      <c r="E971" s="530"/>
      <c r="F971" s="427"/>
      <c r="G971" s="530"/>
      <c r="H971" s="545"/>
      <c r="I971" s="538"/>
      <c r="J971" s="216" t="s">
        <v>735</v>
      </c>
      <c r="K971" s="213"/>
      <c r="L971" s="538"/>
      <c r="M971" s="538"/>
      <c r="N971" s="540"/>
      <c r="O971" s="369"/>
      <c r="P971" s="391"/>
      <c r="Q971" s="385"/>
      <c r="R971" s="393"/>
      <c r="S971" s="394"/>
      <c r="T971" s="385"/>
      <c r="U971" s="386"/>
      <c r="V971" s="216" t="s">
        <v>112</v>
      </c>
      <c r="W971" s="116"/>
      <c r="X971" s="117"/>
      <c r="Y971" s="117"/>
      <c r="Z971" s="116"/>
      <c r="AA971" s="143" t="str">
        <f t="shared" si="1284"/>
        <v/>
      </c>
      <c r="AB971" s="121"/>
      <c r="AC971" s="121"/>
      <c r="AD971" s="122" t="str">
        <f t="shared" si="1281"/>
        <v/>
      </c>
      <c r="AE971" s="121"/>
      <c r="AF971" s="121"/>
      <c r="AG971" s="121"/>
      <c r="AH971" s="123" t="str">
        <f>IFERROR(IF(AND(AA970="Probabilidad",AA971="Probabilidad"),(AI970-(+AI970*AD971)),IF(AND(AA971="Probabilidad",AA970="Impacto"),(AI970-(+AI970*AD971)),IF(AA971="Impacto",AI970,""))),"")</f>
        <v/>
      </c>
      <c r="AI971" s="122" t="str">
        <f t="shared" si="1283"/>
        <v/>
      </c>
      <c r="AJ971" s="387"/>
      <c r="AK971" s="542"/>
      <c r="AL971" s="214" t="str">
        <f t="shared" si="1262"/>
        <v/>
      </c>
      <c r="AM971" s="543"/>
      <c r="AN971" s="542"/>
      <c r="AO971" s="541"/>
      <c r="AP971" s="367"/>
      <c r="AQ971" s="217" t="s">
        <v>118</v>
      </c>
      <c r="AR971" s="119"/>
      <c r="AS971" s="135"/>
      <c r="AT971" s="218"/>
      <c r="AU971" s="219"/>
      <c r="AV971" s="459"/>
      <c r="AW971" s="216" t="s">
        <v>112</v>
      </c>
      <c r="AX971" s="220"/>
      <c r="AY971" s="221"/>
      <c r="AZ971" s="222"/>
      <c r="BA971" s="217" t="s">
        <v>118</v>
      </c>
      <c r="BB971" s="220"/>
      <c r="BC971" s="115"/>
      <c r="BD971" s="115"/>
      <c r="BE971" s="373"/>
      <c r="BF971" s="374"/>
      <c r="BG971" s="374"/>
      <c r="BH971" s="131"/>
    </row>
    <row r="972" spans="1:1022" ht="45" customHeight="1">
      <c r="A972" s="536"/>
      <c r="B972" s="530"/>
      <c r="C972" s="367"/>
      <c r="D972" s="530"/>
      <c r="E972" s="530"/>
      <c r="F972" s="427"/>
      <c r="G972" s="530"/>
      <c r="H972" s="545"/>
      <c r="I972" s="538"/>
      <c r="J972" s="216" t="s">
        <v>741</v>
      </c>
      <c r="K972" s="213"/>
      <c r="L972" s="538"/>
      <c r="M972" s="538"/>
      <c r="N972" s="540"/>
      <c r="O972" s="369"/>
      <c r="P972" s="391"/>
      <c r="Q972" s="385"/>
      <c r="R972" s="393"/>
      <c r="S972" s="394"/>
      <c r="T972" s="385"/>
      <c r="U972" s="386"/>
      <c r="V972" s="216" t="s">
        <v>124</v>
      </c>
      <c r="W972" s="116"/>
      <c r="X972" s="117"/>
      <c r="Y972" s="117"/>
      <c r="Z972" s="116"/>
      <c r="AA972" s="143" t="str">
        <f t="shared" si="1284"/>
        <v/>
      </c>
      <c r="AB972" s="121"/>
      <c r="AC972" s="121"/>
      <c r="AD972" s="122" t="str">
        <f t="shared" si="1281"/>
        <v/>
      </c>
      <c r="AE972" s="121"/>
      <c r="AF972" s="121"/>
      <c r="AG972" s="121"/>
      <c r="AH972" s="123" t="str">
        <f t="shared" ref="AH972:AH976" si="1318">IFERROR(IF(AND(AA971="Probabilidad",AA972="Probabilidad"),(AI971-(+AI971*AD972)),IF(AND(AA972="Probabilidad",AA971="Impacto"),(AI971-(+AI971*AD972)),IF(AA972="Impacto",AI971,""))),"")</f>
        <v/>
      </c>
      <c r="AI972" s="122" t="str">
        <f t="shared" si="1283"/>
        <v/>
      </c>
      <c r="AJ972" s="387"/>
      <c r="AK972" s="542"/>
      <c r="AL972" s="214" t="str">
        <f t="shared" si="1262"/>
        <v/>
      </c>
      <c r="AM972" s="543"/>
      <c r="AN972" s="542"/>
      <c r="AO972" s="541"/>
      <c r="AP972" s="367"/>
      <c r="AQ972" s="217" t="s">
        <v>128</v>
      </c>
      <c r="AR972" s="119"/>
      <c r="AS972" s="135"/>
      <c r="AT972" s="218"/>
      <c r="AU972" s="219"/>
      <c r="AV972" s="459"/>
      <c r="AW972" s="216" t="s">
        <v>124</v>
      </c>
      <c r="AX972" s="220"/>
      <c r="AY972" s="221"/>
      <c r="AZ972" s="222"/>
      <c r="BA972" s="217" t="s">
        <v>128</v>
      </c>
      <c r="BB972" s="220"/>
      <c r="BC972" s="115"/>
      <c r="BD972" s="115"/>
      <c r="BE972" s="373"/>
      <c r="BF972" s="374"/>
      <c r="BG972" s="374"/>
      <c r="BH972" s="131"/>
    </row>
    <row r="973" spans="1:1022" ht="30" customHeight="1">
      <c r="A973" s="536"/>
      <c r="B973" s="530"/>
      <c r="C973" s="367"/>
      <c r="D973" s="530"/>
      <c r="E973" s="530"/>
      <c r="F973" s="427"/>
      <c r="G973" s="530"/>
      <c r="H973" s="545"/>
      <c r="I973" s="538"/>
      <c r="J973" s="216" t="s">
        <v>749</v>
      </c>
      <c r="K973" s="213"/>
      <c r="L973" s="538"/>
      <c r="M973" s="538"/>
      <c r="N973" s="540"/>
      <c r="O973" s="369"/>
      <c r="P973" s="391"/>
      <c r="Q973" s="385"/>
      <c r="R973" s="393"/>
      <c r="S973" s="394"/>
      <c r="T973" s="385"/>
      <c r="U973" s="386"/>
      <c r="V973" s="216" t="s">
        <v>131</v>
      </c>
      <c r="W973" s="116"/>
      <c r="X973" s="117"/>
      <c r="Y973" s="117"/>
      <c r="Z973" s="116"/>
      <c r="AA973" s="143" t="str">
        <f t="shared" si="1284"/>
        <v/>
      </c>
      <c r="AB973" s="121"/>
      <c r="AC973" s="121"/>
      <c r="AD973" s="122" t="str">
        <f t="shared" si="1281"/>
        <v/>
      </c>
      <c r="AE973" s="121"/>
      <c r="AF973" s="121"/>
      <c r="AG973" s="121"/>
      <c r="AH973" s="123" t="str">
        <f t="shared" si="1318"/>
        <v/>
      </c>
      <c r="AI973" s="122" t="str">
        <f t="shared" si="1283"/>
        <v/>
      </c>
      <c r="AJ973" s="387"/>
      <c r="AK973" s="542"/>
      <c r="AL973" s="214" t="str">
        <f t="shared" si="1262"/>
        <v/>
      </c>
      <c r="AM973" s="543"/>
      <c r="AN973" s="542"/>
      <c r="AO973" s="541"/>
      <c r="AP973" s="367"/>
      <c r="AQ973" s="217" t="s">
        <v>136</v>
      </c>
      <c r="AR973" s="119"/>
      <c r="AS973" s="135"/>
      <c r="AT973" s="218"/>
      <c r="AU973" s="219"/>
      <c r="AV973" s="459"/>
      <c r="AW973" s="216" t="s">
        <v>131</v>
      </c>
      <c r="AX973" s="220"/>
      <c r="AY973" s="221"/>
      <c r="AZ973" s="222"/>
      <c r="BA973" s="217" t="s">
        <v>136</v>
      </c>
      <c r="BB973" s="220"/>
      <c r="BC973" s="115"/>
      <c r="BD973" s="115"/>
      <c r="BE973" s="373"/>
      <c r="BF973" s="374"/>
      <c r="BG973" s="374"/>
      <c r="BH973" s="131"/>
    </row>
    <row r="974" spans="1:1022" ht="18.95" customHeight="1">
      <c r="A974" s="536"/>
      <c r="B974" s="530"/>
      <c r="C974" s="367"/>
      <c r="D974" s="530"/>
      <c r="E974" s="530"/>
      <c r="F974" s="427"/>
      <c r="G974" s="530"/>
      <c r="H974" s="545"/>
      <c r="I974" s="538"/>
      <c r="J974" s="216" t="s">
        <v>756</v>
      </c>
      <c r="K974" s="213"/>
      <c r="L974" s="538"/>
      <c r="M974" s="538"/>
      <c r="N974" s="540"/>
      <c r="O974" s="369"/>
      <c r="P974" s="391"/>
      <c r="Q974" s="385"/>
      <c r="R974" s="393"/>
      <c r="S974" s="394"/>
      <c r="T974" s="385"/>
      <c r="U974" s="386"/>
      <c r="V974" s="216" t="s">
        <v>139</v>
      </c>
      <c r="W974" s="116"/>
      <c r="X974" s="117"/>
      <c r="Y974" s="117"/>
      <c r="Z974" s="116"/>
      <c r="AA974" s="143" t="str">
        <f t="shared" si="1284"/>
        <v/>
      </c>
      <c r="AB974" s="121"/>
      <c r="AC974" s="121"/>
      <c r="AD974" s="122" t="str">
        <f t="shared" si="1281"/>
        <v/>
      </c>
      <c r="AE974" s="121"/>
      <c r="AF974" s="121"/>
      <c r="AG974" s="121"/>
      <c r="AH974" s="123" t="str">
        <f t="shared" si="1318"/>
        <v/>
      </c>
      <c r="AI974" s="122" t="str">
        <f t="shared" si="1283"/>
        <v/>
      </c>
      <c r="AJ974" s="387"/>
      <c r="AK974" s="542"/>
      <c r="AL974" s="214" t="str">
        <f t="shared" si="1262"/>
        <v/>
      </c>
      <c r="AM974" s="543"/>
      <c r="AN974" s="542"/>
      <c r="AO974" s="541"/>
      <c r="AP974" s="367"/>
      <c r="AQ974" s="217" t="s">
        <v>145</v>
      </c>
      <c r="AR974" s="119"/>
      <c r="AS974" s="135"/>
      <c r="AT974" s="218"/>
      <c r="AU974" s="219"/>
      <c r="AV974" s="459"/>
      <c r="AW974" s="216" t="s">
        <v>139</v>
      </c>
      <c r="AX974" s="220"/>
      <c r="AY974" s="221"/>
      <c r="AZ974" s="222"/>
      <c r="BA974" s="217" t="s">
        <v>145</v>
      </c>
      <c r="BB974" s="220"/>
      <c r="BC974" s="115"/>
      <c r="BD974" s="115"/>
      <c r="BE974" s="373"/>
      <c r="BF974" s="374"/>
      <c r="BG974" s="374"/>
      <c r="BH974" s="131"/>
    </row>
    <row r="975" spans="1:1022" ht="18.95" customHeight="1">
      <c r="A975" s="536"/>
      <c r="B975" s="530"/>
      <c r="C975" s="367"/>
      <c r="D975" s="530"/>
      <c r="E975" s="530"/>
      <c r="F975" s="427"/>
      <c r="G975" s="530"/>
      <c r="H975" s="545"/>
      <c r="I975" s="538"/>
      <c r="J975" s="216" t="s">
        <v>757</v>
      </c>
      <c r="K975" s="213"/>
      <c r="L975" s="538"/>
      <c r="M975" s="538"/>
      <c r="N975" s="540"/>
      <c r="O975" s="369"/>
      <c r="P975" s="391"/>
      <c r="Q975" s="385"/>
      <c r="R975" s="393"/>
      <c r="S975" s="394"/>
      <c r="T975" s="385"/>
      <c r="U975" s="386"/>
      <c r="V975" s="216" t="s">
        <v>150</v>
      </c>
      <c r="W975" s="116"/>
      <c r="X975" s="117"/>
      <c r="Y975" s="117"/>
      <c r="Z975" s="116"/>
      <c r="AA975" s="143" t="str">
        <f t="shared" si="1284"/>
        <v/>
      </c>
      <c r="AB975" s="121"/>
      <c r="AC975" s="121"/>
      <c r="AD975" s="122" t="str">
        <f t="shared" si="1281"/>
        <v/>
      </c>
      <c r="AE975" s="121"/>
      <c r="AF975" s="121"/>
      <c r="AG975" s="121"/>
      <c r="AH975" s="123" t="str">
        <f t="shared" si="1318"/>
        <v/>
      </c>
      <c r="AI975" s="122" t="str">
        <f t="shared" si="1283"/>
        <v/>
      </c>
      <c r="AJ975" s="387"/>
      <c r="AK975" s="542"/>
      <c r="AL975" s="214" t="str">
        <f t="shared" si="1262"/>
        <v/>
      </c>
      <c r="AM975" s="543"/>
      <c r="AN975" s="542"/>
      <c r="AO975" s="541"/>
      <c r="AP975" s="367"/>
      <c r="AQ975" s="217" t="s">
        <v>155</v>
      </c>
      <c r="AR975" s="119"/>
      <c r="AS975" s="135"/>
      <c r="AT975" s="218"/>
      <c r="AU975" s="219"/>
      <c r="AV975" s="459"/>
      <c r="AW975" s="216" t="s">
        <v>150</v>
      </c>
      <c r="AX975" s="220"/>
      <c r="AY975" s="221"/>
      <c r="AZ975" s="222"/>
      <c r="BA975" s="217" t="s">
        <v>155</v>
      </c>
      <c r="BB975" s="220"/>
      <c r="BC975" s="115"/>
      <c r="BD975" s="115"/>
      <c r="BE975" s="373"/>
      <c r="BF975" s="374"/>
      <c r="BG975" s="374"/>
      <c r="BH975" s="131"/>
    </row>
    <row r="976" spans="1:1022" ht="23.1" customHeight="1">
      <c r="A976" s="536"/>
      <c r="B976" s="530"/>
      <c r="C976" s="367"/>
      <c r="D976" s="530"/>
      <c r="E976" s="530"/>
      <c r="F976" s="427"/>
      <c r="G976" s="530"/>
      <c r="H976" s="545"/>
      <c r="I976" s="538"/>
      <c r="J976" s="216" t="s">
        <v>758</v>
      </c>
      <c r="K976" s="213"/>
      <c r="L976" s="538"/>
      <c r="M976" s="538"/>
      <c r="N976" s="540"/>
      <c r="O976" s="369"/>
      <c r="P976" s="392"/>
      <c r="Q976" s="385"/>
      <c r="R976" s="393"/>
      <c r="S976" s="394"/>
      <c r="T976" s="385"/>
      <c r="U976" s="386"/>
      <c r="V976" s="216" t="s">
        <v>161</v>
      </c>
      <c r="W976" s="116"/>
      <c r="X976" s="117"/>
      <c r="Y976" s="117"/>
      <c r="Z976" s="116"/>
      <c r="AA976" s="143" t="str">
        <f t="shared" si="1284"/>
        <v/>
      </c>
      <c r="AB976" s="121"/>
      <c r="AC976" s="121"/>
      <c r="AD976" s="122" t="str">
        <f t="shared" si="1281"/>
        <v/>
      </c>
      <c r="AE976" s="121"/>
      <c r="AF976" s="121"/>
      <c r="AG976" s="121"/>
      <c r="AH976" s="123" t="str">
        <f t="shared" si="1318"/>
        <v/>
      </c>
      <c r="AI976" s="122" t="str">
        <f t="shared" si="1283"/>
        <v/>
      </c>
      <c r="AJ976" s="387"/>
      <c r="AK976" s="542"/>
      <c r="AL976" s="214" t="str">
        <f t="shared" si="1262"/>
        <v/>
      </c>
      <c r="AM976" s="543"/>
      <c r="AN976" s="542"/>
      <c r="AO976" s="541"/>
      <c r="AP976" s="367"/>
      <c r="AQ976" s="217" t="s">
        <v>162</v>
      </c>
      <c r="AR976" s="119"/>
      <c r="AS976" s="135"/>
      <c r="AT976" s="218"/>
      <c r="AU976" s="219"/>
      <c r="AV976" s="460"/>
      <c r="AW976" s="216" t="s">
        <v>161</v>
      </c>
      <c r="AX976" s="220"/>
      <c r="AY976" s="221"/>
      <c r="AZ976" s="222"/>
      <c r="BA976" s="217" t="s">
        <v>162</v>
      </c>
      <c r="BB976" s="220"/>
      <c r="BC976" s="115"/>
      <c r="BD976" s="115"/>
      <c r="BE976" s="373"/>
      <c r="BF976" s="374"/>
      <c r="BG976" s="374"/>
      <c r="BH976" s="131"/>
    </row>
    <row r="977" spans="1:1022" s="144" customFormat="1" ht="69.95" customHeight="1">
      <c r="A977" s="536"/>
      <c r="B977" s="530"/>
      <c r="C977" s="367"/>
      <c r="D977" s="530"/>
      <c r="E977" s="530"/>
      <c r="F977" s="427"/>
      <c r="G977" s="530"/>
      <c r="H977" s="545" t="str">
        <f>IF(B977="Seguridad_Información","Posibilidad de "&amp;C977&amp;"con "&amp;M977&amp;" "&amp;"por"&amp;" "&amp;I977&amp;" "&amp;"debido a"&amp;" "&amp;L977,"Posibilidad de"&amp;" "&amp;M977&amp;" "&amp;"por"&amp;" "&amp;I977&amp;" debido a"&amp;" "&amp;L977)</f>
        <v xml:space="preserve">Posibilidad de  por  debido a </v>
      </c>
      <c r="I977" s="538"/>
      <c r="J977" s="216" t="s">
        <v>717</v>
      </c>
      <c r="K977" s="213"/>
      <c r="L977" s="538"/>
      <c r="M977" s="538"/>
      <c r="N977" s="540"/>
      <c r="O977" s="369"/>
      <c r="P977" s="390" t="str">
        <f>IF(OR($O977=[3]Tabla_Probabilidad!$D$30,$O977=[3]Tabla_Probabilidad!$D$32,$O977=[3]Tabla_Probabilidad!$J$32),"Muy Baja",IF(OR($O977=[3]Tabla_Probabilidad!$E$30,$O977=[3]Tabla_Probabilidad!$E$32,$O977=[3]Tabla_Probabilidad!$K$32),"Baja",IF(OR($O977=[3]Tabla_Probabilidad!$F$30,$O977=[3]Tabla_Probabilidad!$F$32,$O977=[3]Tabla_Probabilidad!$L$32),"Media",IF(OR($O977=[3]Tabla_Probabilidad!$G$30,$O977=[3]Tabla_Probabilidad!$G$32,$O977=[3]Tabla_Probabilidad!$M$32),"Alta",IF(OR($O977=[3]Tabla_Probabilidad!$H$30,$O977=[3]Tabla_Probabilidad!$H$32,$O977=[3]Tabla_Probabilidad!$N$32),"Muy Alta","")))))</f>
        <v/>
      </c>
      <c r="Q977" s="385" t="str">
        <f t="shared" ref="Q977" si="1319">IF(P977="","",IF(P977="Muy Baja",0.2,IF(P977="Baja",0.4,IF(P977="Media",0.6,IF(P977="Alta",0.8,IF(P977="Muy Alta",1,))))))</f>
        <v/>
      </c>
      <c r="R977" s="393"/>
      <c r="S977" s="394" t="str">
        <f>IF(OR($R977=[3]Tabla_Impacto!$D$24,$R977=[3]Tabla_Impacto!$D$27,$R977=[3]Tabla_Impacto!$J$24,$R977=[3]Tabla_Impacto!$P$26,$R977=[3]Tabla_Impacto!$V$26,$R977=[3]Tabla_Impacto!$AB$26),"Leve",IF(OR($R977=[3]Tabla_Impacto!$E$24,$R977=[3]Tabla_Impacto!$E$27,$R977=[3]Tabla_Impacto!$K$24,$R977=[3]Tabla_Impacto!$Q$26,$R977=[3]Tabla_Impacto!$W$26,$R977=[3]Tabla_Impacto!$AC$26),"Menor",IF(OR($R977=[3]Tabla_Impacto!$F$24,$R977=[3]Tabla_Impacto!$F$27,$R977=[3]Tabla_Impacto!$L$24,$R977=[3]Tabla_Impacto!$R$26,$R977=[3]Tabla_Impacto!$X$26,$R977=[3]Tabla_Impacto!$AD$26),"Moderado",IF(OR($R977=[3]Tabla_Impacto!$G$24,$R977=[3]Tabla_Impacto!$G$27,$R977=[3]Tabla_Impacto!$M$24,$R977=[3]Tabla_Impacto!$S$26,$R977=[3]Tabla_Impacto!$Y$26,$R977=[3]Tabla_Impacto!$AE$26),"Mayor",IF(OR($R977=[3]Tabla_Impacto!$H$24,$R977=[3]Tabla_Impacto!$H$27,$R977=[3]Tabla_Impacto!$N$24,$R977=[3]Tabla_Impacto!$T$26,$R977=[3]Tabla_Impacto!$Z$26,$R977=[3]Tabla_Impacto!$AF$26),"Catastrófico","")))))</f>
        <v/>
      </c>
      <c r="T977" s="385" t="str">
        <f t="shared" ref="T977" si="1320">IF(S977="","",IF(S977="Leve",0.2,IF(S977="Menor",0.4,IF(S977="Moderado",0.6,IF(S977="Mayor",0.8,IF(S977="Catastrófico",1,))))))</f>
        <v/>
      </c>
      <c r="U977" s="403" t="str">
        <f t="shared" ref="U977" si="1321">IF(OR(AND(P977="Muy Baja",S977="Leve"),AND(P977="Muy Baja",S977="Menor"),AND(P977="Baja",S977="Leve")),"Bajo",IF(OR(AND(P977="Muy baja",S977="Moderado"),AND(P977="Baja",S977="Menor"),AND(P977="Baja",S977="Moderado"),AND(P977="Media",S977="Leve"),AND(P977="Media",S977="Menor"),AND(P977="Media",S977="Moderado"),AND(P977="Alta",S977="Leve"),AND(P977="Alta",S977="Menor")),"Moderado",IF(OR(AND(P977="Muy Baja",S977="Mayor"),AND(P977="Baja",S977="Mayor"),AND(P977="Media",S977="Mayor"),AND(P977="Alta",S977="Moderado"),AND(P977="Alta",S977="Mayor"),AND(P977="Muy Alta",S977="Leve"),AND(P977="Muy Alta",S977="Menor"),AND(P977="Muy Alta",S977="Moderado"),AND(P977="Muy Alta",S977="Mayor")),"Alto",IF(OR(AND(P977="Muy Baja",S977="Catastrófico"),AND(P977="Baja",S977="Catastrófico"),AND(P977="Media",S977="Catastrófico"),AND(P977="Alta",S977="Catastrófico"),AND(P977="Muy Alta",S977="Catastrófico")),"Extremo",""))))</f>
        <v/>
      </c>
      <c r="V977" s="216" t="s">
        <v>91</v>
      </c>
      <c r="W977" s="116"/>
      <c r="X977" s="117"/>
      <c r="Y977" s="117"/>
      <c r="Z977" s="116"/>
      <c r="AA977" s="143" t="str">
        <f t="shared" si="1284"/>
        <v/>
      </c>
      <c r="AB977" s="121"/>
      <c r="AC977" s="121"/>
      <c r="AD977" s="122" t="str">
        <f t="shared" si="1281"/>
        <v/>
      </c>
      <c r="AE977" s="121"/>
      <c r="AF977" s="121"/>
      <c r="AG977" s="121"/>
      <c r="AH977" s="123" t="str">
        <f>IFERROR(IF(AA977="Probabilidad",(Q977-(+Q977*AD977)),IF(AA977="Impacto",Q977,"")),"")</f>
        <v/>
      </c>
      <c r="AI977" s="122" t="str">
        <f t="shared" si="1283"/>
        <v/>
      </c>
      <c r="AJ977" s="387" t="str">
        <f t="shared" ref="AJ977" si="1322">IFERROR(IF(AK977="","",IF(AK977&lt;=0.2,"Muy Baja",IF(AK977&lt;=0.4,"Baja",IF(AK977&lt;=0.6,"Media",IF(AK977&lt;=0.8,"Alta","Muy Alta"))))),"")</f>
        <v/>
      </c>
      <c r="AK977" s="542" t="str">
        <f t="shared" ref="AK977" si="1323">IFERROR(LOOKUP(MAX(AI977:AI983)+1,(AI977:AI983)),"")</f>
        <v/>
      </c>
      <c r="AL977" s="214" t="str">
        <f>IFERROR(IF(AA977="Impacto",(T977-(+T977*AD977)),IF(AA977="Probabilidad",T977,"")),"")</f>
        <v/>
      </c>
      <c r="AM977" s="543" t="str">
        <f t="shared" ref="AM977" si="1324">IFERROR(IF(AN977="","",IF(AN977&lt;=0.2,"Leve",IF(AN977&lt;=0.4,"Menor",IF(AN977&lt;=0.6,"Moderado",IF(AN977&lt;=0.8,"Mayor","Catastrófico"))))),"")</f>
        <v/>
      </c>
      <c r="AN977" s="542" t="str">
        <f t="shared" ref="AN977" si="1325">IFERROR(LOOKUP(MAX(AL977:AL983)+1,(AL977:AL983)),"")</f>
        <v/>
      </c>
      <c r="AO977" s="541" t="str">
        <f t="shared" ref="AO977" si="1326">IFERROR(IF(OR(AND(AJ977="Muy Baja",AM977="Leve"),AND(AJ977="Muy Baja",AM977="Menor"),AND(AJ977="Baja",AM977="Leve")),"Bajo",IF(OR(AND(AJ977="Muy baja",AM977="Moderado"),AND(AJ977="Baja",AM977="Menor"),AND(AJ977="Baja",AM977="Moderado"),AND(AJ977="Media",AM977="Leve"),AND(AJ977="Media",AM977="Menor"),AND(AJ977="Media",AM977="Moderado"),AND(AJ977="Alta",AM977="Leve"),AND(AJ977="Alta",AM977="Menor")),"Moderado",IF(OR(AND(AJ977="Muy Baja",AM977="Mayor"),AND(AJ977="Baja",AM977="Mayor"),AND(AJ977="Media",AM977="Mayor"),AND(AJ977="Alta",AM977="Moderado"),AND(AJ977="Alta",AM977="Mayor"),AND(AJ977="Muy Alta",AM977="Leve"),AND(AJ977="Muy Alta",AM977="Menor"),AND(AJ977="Muy Alta",AM977="Moderado"),AND(AJ977="Muy Alta",AM977="Mayor")),"Alto",IF(OR(AND(AJ977="Muy Baja",AM977="Catastrófico"),AND(AJ977="Baja",AM977="Catastrófico"),AND(AJ977="Media",AM977="Catastrófico"),AND(AJ977="Alta",AM977="Catastrófico"),AND(AJ977="Muy Alta",AM977="Catastrófico")),"Extremo","")))),"")</f>
        <v/>
      </c>
      <c r="AP977" s="367"/>
      <c r="AQ977" s="217" t="s">
        <v>105</v>
      </c>
      <c r="AR977" s="119"/>
      <c r="AS977" s="135"/>
      <c r="AT977" s="218"/>
      <c r="AU977" s="219"/>
      <c r="AV977" s="458"/>
      <c r="AW977" s="216" t="s">
        <v>91</v>
      </c>
      <c r="AX977" s="220"/>
      <c r="AY977" s="221"/>
      <c r="AZ977" s="222"/>
      <c r="BA977" s="217" t="s">
        <v>105</v>
      </c>
      <c r="BB977" s="220"/>
      <c r="BC977" s="115"/>
      <c r="BD977" s="115"/>
      <c r="BE977" s="373"/>
      <c r="BF977" s="374"/>
      <c r="BG977" s="374"/>
      <c r="BH977" s="131"/>
      <c r="BI977" s="90"/>
      <c r="BJ977" s="90"/>
      <c r="BK977" s="90"/>
      <c r="BL977" s="90"/>
      <c r="BM977" s="90"/>
      <c r="BN977" s="90"/>
      <c r="BO977" s="90"/>
      <c r="BP977" s="90"/>
      <c r="BQ977" s="90"/>
      <c r="BR977" s="90"/>
      <c r="BS977" s="90"/>
      <c r="BT977" s="90"/>
      <c r="BU977" s="90"/>
      <c r="BV977" s="90"/>
      <c r="BW977" s="90"/>
      <c r="BX977" s="90"/>
      <c r="BY977" s="90"/>
      <c r="BZ977" s="90"/>
      <c r="CA977" s="90"/>
      <c r="CB977" s="90"/>
      <c r="CC977" s="90"/>
      <c r="CD977" s="90"/>
      <c r="CE977" s="90"/>
      <c r="CF977" s="90"/>
      <c r="CG977" s="90"/>
      <c r="CH977" s="90"/>
      <c r="CI977" s="90"/>
      <c r="CJ977" s="90"/>
      <c r="CK977" s="90"/>
      <c r="CL977" s="90"/>
      <c r="CM977" s="90"/>
      <c r="CN977" s="90"/>
      <c r="CO977" s="90"/>
      <c r="CP977" s="90"/>
      <c r="CQ977" s="90"/>
      <c r="CR977" s="90"/>
      <c r="CS977" s="90"/>
      <c r="CT977" s="90"/>
      <c r="CU977" s="90"/>
      <c r="CV977" s="90"/>
      <c r="CW977" s="90"/>
      <c r="CX977" s="90"/>
      <c r="CY977" s="90"/>
      <c r="CZ977" s="90"/>
      <c r="DA977" s="90"/>
      <c r="DB977" s="90"/>
      <c r="DC977" s="90"/>
      <c r="DD977" s="90"/>
      <c r="DE977" s="90"/>
      <c r="DF977" s="90"/>
      <c r="DG977" s="90"/>
      <c r="DH977" s="90"/>
      <c r="DI977" s="90"/>
      <c r="DJ977" s="90"/>
      <c r="DK977" s="90"/>
      <c r="DL977" s="90"/>
      <c r="DM977" s="90"/>
      <c r="DN977" s="90"/>
      <c r="DO977" s="90"/>
      <c r="DP977" s="90"/>
      <c r="DQ977" s="90"/>
      <c r="DR977" s="90"/>
      <c r="DS977" s="90"/>
      <c r="DT977" s="90"/>
      <c r="DU977" s="90"/>
      <c r="DV977" s="90"/>
      <c r="DW977" s="90"/>
      <c r="DX977" s="90"/>
      <c r="DY977" s="90"/>
      <c r="DZ977" s="90"/>
      <c r="EA977" s="90"/>
      <c r="EB977" s="90"/>
      <c r="EC977" s="90"/>
      <c r="ED977" s="90"/>
      <c r="EE977" s="90"/>
      <c r="EF977" s="90"/>
      <c r="EG977" s="90"/>
      <c r="EH977" s="90"/>
      <c r="EI977" s="90"/>
      <c r="EJ977" s="90"/>
      <c r="EK977" s="90"/>
      <c r="EL977" s="90"/>
      <c r="EM977" s="90"/>
      <c r="EN977" s="90"/>
      <c r="EO977" s="90"/>
      <c r="EP977" s="90"/>
      <c r="EQ977" s="90"/>
      <c r="ER977" s="90"/>
      <c r="ES977" s="90"/>
      <c r="ET977" s="90"/>
      <c r="EU977" s="90"/>
      <c r="EV977" s="90"/>
      <c r="EW977" s="90"/>
      <c r="EX977" s="90"/>
      <c r="EY977" s="90"/>
      <c r="EZ977" s="90"/>
      <c r="FA977" s="90"/>
      <c r="FB977" s="90"/>
      <c r="FC977" s="90"/>
      <c r="FD977" s="90"/>
      <c r="FE977" s="90"/>
      <c r="FF977" s="90"/>
      <c r="FG977" s="90"/>
      <c r="FH977" s="90"/>
      <c r="FI977" s="90"/>
      <c r="FJ977" s="90"/>
      <c r="FK977" s="90"/>
      <c r="FL977" s="90"/>
      <c r="FM977" s="90"/>
      <c r="FN977" s="90"/>
      <c r="FO977" s="90"/>
      <c r="FP977" s="90"/>
      <c r="FQ977" s="90"/>
      <c r="FR977" s="90"/>
      <c r="FS977" s="90"/>
      <c r="FT977" s="90"/>
      <c r="FU977" s="90"/>
      <c r="FV977" s="90"/>
      <c r="FW977" s="90"/>
      <c r="FX977" s="90"/>
      <c r="FY977" s="90"/>
      <c r="FZ977" s="90"/>
      <c r="GA977" s="90"/>
      <c r="GB977" s="90"/>
      <c r="GC977" s="90"/>
      <c r="GD977" s="90"/>
      <c r="GE977" s="90"/>
      <c r="GF977" s="90"/>
      <c r="GG977" s="90"/>
      <c r="GH977" s="90"/>
      <c r="GI977" s="90"/>
      <c r="GJ977" s="90"/>
      <c r="GK977" s="90"/>
      <c r="GL977" s="90"/>
      <c r="GM977" s="90"/>
      <c r="GN977" s="90"/>
      <c r="GO977" s="90"/>
      <c r="GP977" s="90"/>
      <c r="GQ977" s="90"/>
      <c r="GR977" s="90"/>
      <c r="GS977" s="90"/>
      <c r="GT977" s="90"/>
      <c r="GU977" s="90"/>
      <c r="GV977" s="90"/>
      <c r="GW977" s="90"/>
      <c r="GX977" s="90"/>
      <c r="GY977" s="90"/>
      <c r="GZ977" s="90"/>
      <c r="HA977" s="90"/>
      <c r="HB977" s="90"/>
      <c r="HC977" s="90"/>
      <c r="HD977" s="90"/>
      <c r="HE977" s="90"/>
      <c r="HF977" s="90"/>
      <c r="HG977" s="90"/>
      <c r="HH977" s="90"/>
      <c r="HI977" s="90"/>
      <c r="HJ977" s="90"/>
      <c r="HK977" s="90"/>
      <c r="HL977" s="90"/>
      <c r="HM977" s="90"/>
      <c r="HN977" s="90"/>
      <c r="HO977" s="90"/>
      <c r="HP977" s="90"/>
      <c r="HQ977" s="90"/>
      <c r="HR977" s="90"/>
      <c r="HS977" s="90"/>
      <c r="HT977" s="90"/>
      <c r="HU977" s="90"/>
      <c r="HV977" s="90"/>
      <c r="HW977" s="90"/>
      <c r="HX977" s="90"/>
      <c r="HY977" s="90"/>
      <c r="HZ977" s="90"/>
      <c r="IA977" s="90"/>
      <c r="IB977" s="90"/>
      <c r="IC977" s="90"/>
      <c r="ID977" s="90"/>
      <c r="IE977" s="90"/>
      <c r="IF977" s="90"/>
      <c r="IG977" s="90"/>
      <c r="IH977" s="90"/>
      <c r="II977" s="90"/>
      <c r="IJ977" s="90"/>
      <c r="IK977" s="90"/>
      <c r="IL977" s="90"/>
      <c r="IM977" s="90"/>
      <c r="IN977" s="90"/>
      <c r="IO977" s="90"/>
      <c r="IP977" s="90"/>
      <c r="IQ977" s="90"/>
      <c r="IR977" s="90"/>
      <c r="IS977" s="90"/>
      <c r="IT977" s="90"/>
      <c r="IU977" s="90"/>
      <c r="IV977" s="90"/>
      <c r="IW977" s="90"/>
      <c r="IX977" s="90"/>
      <c r="IY977" s="90"/>
      <c r="IZ977" s="90"/>
      <c r="JA977" s="90"/>
      <c r="JB977" s="90"/>
      <c r="JC977" s="90"/>
      <c r="JD977" s="90"/>
      <c r="JE977" s="90"/>
      <c r="JF977" s="90"/>
      <c r="JG977" s="90"/>
      <c r="JH977" s="90"/>
      <c r="JI977" s="90"/>
      <c r="JJ977" s="90"/>
      <c r="JK977" s="90"/>
      <c r="JL977" s="90"/>
      <c r="JM977" s="90"/>
      <c r="JN977" s="90"/>
      <c r="JO977" s="90"/>
      <c r="JP977" s="90"/>
      <c r="JQ977" s="90"/>
      <c r="JR977" s="90"/>
      <c r="JS977" s="90"/>
      <c r="JT977" s="90"/>
      <c r="JU977" s="90"/>
      <c r="JV977" s="90"/>
      <c r="JW977" s="90"/>
      <c r="JX977" s="90"/>
      <c r="JY977" s="90"/>
      <c r="JZ977" s="90"/>
      <c r="KA977" s="90"/>
      <c r="KB977" s="90"/>
      <c r="KC977" s="90"/>
      <c r="KD977" s="90"/>
      <c r="KE977" s="90"/>
      <c r="KF977" s="90"/>
      <c r="KG977" s="90"/>
      <c r="KH977" s="90"/>
      <c r="KI977" s="90"/>
      <c r="KJ977" s="90"/>
      <c r="KK977" s="90"/>
      <c r="KL977" s="90"/>
      <c r="KM977" s="90"/>
      <c r="KN977" s="90"/>
      <c r="KO977" s="90"/>
      <c r="KP977" s="90"/>
      <c r="KQ977" s="90"/>
      <c r="KR977" s="90"/>
      <c r="KS977" s="90"/>
      <c r="KT977" s="90"/>
      <c r="KU977" s="90"/>
      <c r="KV977" s="90"/>
      <c r="KW977" s="90"/>
      <c r="KX977" s="90"/>
      <c r="KY977" s="90"/>
      <c r="KZ977" s="90"/>
      <c r="LA977" s="90"/>
      <c r="LB977" s="90"/>
      <c r="LC977" s="90"/>
      <c r="LD977" s="90"/>
      <c r="LE977" s="90"/>
      <c r="LF977" s="90"/>
      <c r="LG977" s="90"/>
      <c r="LH977" s="90"/>
      <c r="LI977" s="90"/>
      <c r="LJ977" s="90"/>
      <c r="LK977" s="90"/>
      <c r="LL977" s="90"/>
      <c r="LM977" s="90"/>
      <c r="LN977" s="90"/>
      <c r="LO977" s="90"/>
      <c r="LP977" s="90"/>
      <c r="LQ977" s="90"/>
      <c r="LR977" s="90"/>
      <c r="LS977" s="90"/>
      <c r="LT977" s="90"/>
      <c r="LU977" s="90"/>
      <c r="LV977" s="90"/>
      <c r="LW977" s="90"/>
      <c r="LX977" s="90"/>
      <c r="LY977" s="90"/>
      <c r="LZ977" s="90"/>
      <c r="MA977" s="90"/>
      <c r="MB977" s="90"/>
      <c r="MC977" s="90"/>
      <c r="MD977" s="90"/>
      <c r="ME977" s="90"/>
      <c r="MF977" s="90"/>
      <c r="MG977" s="90"/>
      <c r="MH977" s="90"/>
      <c r="MI977" s="90"/>
      <c r="MJ977" s="90"/>
      <c r="MK977" s="90"/>
      <c r="ML977" s="90"/>
      <c r="MM977" s="90"/>
      <c r="MN977" s="90"/>
      <c r="MO977" s="90"/>
      <c r="MP977" s="90"/>
      <c r="MQ977" s="90"/>
      <c r="MR977" s="90"/>
      <c r="MS977" s="90"/>
      <c r="MT977" s="90"/>
      <c r="MU977" s="90"/>
      <c r="MV977" s="90"/>
      <c r="MW977" s="90"/>
      <c r="MX977" s="90"/>
      <c r="MY977" s="90"/>
      <c r="MZ977" s="90"/>
      <c r="NA977" s="90"/>
      <c r="NB977" s="90"/>
      <c r="NC977" s="90"/>
      <c r="ND977" s="90"/>
      <c r="NE977" s="90"/>
      <c r="NF977" s="90"/>
      <c r="NG977" s="90"/>
      <c r="NH977" s="90"/>
      <c r="NI977" s="90"/>
      <c r="NJ977" s="90"/>
      <c r="NK977" s="90"/>
      <c r="NL977" s="90"/>
      <c r="NM977" s="90"/>
      <c r="NN977" s="90"/>
      <c r="NO977" s="90"/>
      <c r="NP977" s="90"/>
      <c r="NQ977" s="90"/>
      <c r="NR977" s="90"/>
      <c r="NS977" s="90"/>
      <c r="NT977" s="90"/>
      <c r="NU977" s="90"/>
      <c r="NV977" s="90"/>
      <c r="NW977" s="90"/>
      <c r="NX977" s="90"/>
      <c r="NY977" s="90"/>
      <c r="NZ977" s="90"/>
      <c r="OA977" s="90"/>
      <c r="OB977" s="90"/>
      <c r="OC977" s="90"/>
      <c r="OD977" s="90"/>
      <c r="OE977" s="90"/>
      <c r="OF977" s="90"/>
      <c r="OG977" s="90"/>
      <c r="OH977" s="90"/>
      <c r="OI977" s="90"/>
      <c r="OJ977" s="90"/>
      <c r="OK977" s="90"/>
      <c r="OL977" s="90"/>
      <c r="OM977" s="90"/>
      <c r="ON977" s="90"/>
      <c r="OO977" s="90"/>
      <c r="OP977" s="90"/>
      <c r="OQ977" s="90"/>
      <c r="OR977" s="90"/>
      <c r="OS977" s="90"/>
      <c r="OT977" s="90"/>
      <c r="OU977" s="90"/>
      <c r="OV977" s="90"/>
      <c r="OW977" s="90"/>
      <c r="OX977" s="90"/>
      <c r="OY977" s="90"/>
      <c r="OZ977" s="90"/>
      <c r="PA977" s="90"/>
      <c r="PB977" s="90"/>
      <c r="PC977" s="90"/>
      <c r="PD977" s="90"/>
      <c r="PE977" s="90"/>
      <c r="PF977" s="90"/>
      <c r="PG977" s="90"/>
      <c r="PH977" s="90"/>
      <c r="PI977" s="90"/>
      <c r="PJ977" s="90"/>
      <c r="PK977" s="90"/>
      <c r="PL977" s="90"/>
      <c r="PM977" s="90"/>
      <c r="PN977" s="90"/>
      <c r="PO977" s="90"/>
      <c r="PP977" s="90"/>
      <c r="PQ977" s="90"/>
      <c r="PR977" s="90"/>
      <c r="PS977" s="90"/>
      <c r="PT977" s="90"/>
      <c r="PU977" s="90"/>
      <c r="PV977" s="90"/>
      <c r="PW977" s="90"/>
      <c r="PX977" s="90"/>
      <c r="PY977" s="90"/>
      <c r="PZ977" s="90"/>
      <c r="QA977" s="90"/>
      <c r="QB977" s="90"/>
      <c r="QC977" s="90"/>
      <c r="QD977" s="90"/>
      <c r="QE977" s="90"/>
      <c r="QF977" s="90"/>
      <c r="QG977" s="90"/>
      <c r="QH977" s="90"/>
      <c r="QI977" s="90"/>
      <c r="QJ977" s="90"/>
      <c r="QK977" s="90"/>
      <c r="QL977" s="90"/>
      <c r="QM977" s="90"/>
      <c r="QN977" s="90"/>
      <c r="QO977" s="90"/>
      <c r="QP977" s="90"/>
      <c r="QQ977" s="90"/>
      <c r="QR977" s="90"/>
      <c r="QS977" s="90"/>
      <c r="QT977" s="90"/>
      <c r="QU977" s="90"/>
      <c r="QV977" s="90"/>
      <c r="QW977" s="90"/>
      <c r="QX977" s="90"/>
      <c r="QY977" s="90"/>
      <c r="QZ977" s="90"/>
      <c r="RA977" s="90"/>
      <c r="RB977" s="90"/>
      <c r="RC977" s="90"/>
      <c r="RD977" s="90"/>
      <c r="RE977" s="90"/>
      <c r="RF977" s="90"/>
      <c r="RG977" s="90"/>
      <c r="RH977" s="90"/>
      <c r="RI977" s="90"/>
      <c r="RJ977" s="90"/>
      <c r="RK977" s="90"/>
      <c r="RL977" s="90"/>
      <c r="RM977" s="90"/>
      <c r="RN977" s="90"/>
      <c r="RO977" s="90"/>
      <c r="RP977" s="90"/>
      <c r="RQ977" s="90"/>
      <c r="RR977" s="90"/>
      <c r="RS977" s="90"/>
      <c r="RT977" s="90"/>
      <c r="RU977" s="90"/>
      <c r="RV977" s="90"/>
      <c r="RW977" s="90"/>
      <c r="RX977" s="90"/>
      <c r="RY977" s="90"/>
      <c r="RZ977" s="90"/>
      <c r="SA977" s="90"/>
      <c r="SB977" s="90"/>
      <c r="SC977" s="90"/>
      <c r="SD977" s="90"/>
      <c r="SE977" s="90"/>
      <c r="SF977" s="90"/>
      <c r="SG977" s="90"/>
      <c r="SH977" s="90"/>
      <c r="SI977" s="90"/>
      <c r="SJ977" s="90"/>
      <c r="SK977" s="90"/>
      <c r="SL977" s="90"/>
      <c r="SM977" s="90"/>
      <c r="SN977" s="90"/>
      <c r="SO977" s="90"/>
      <c r="SP977" s="90"/>
      <c r="SQ977" s="90"/>
      <c r="SR977" s="90"/>
      <c r="SS977" s="90"/>
      <c r="ST977" s="90"/>
      <c r="SU977" s="90"/>
      <c r="SV977" s="90"/>
      <c r="SW977" s="90"/>
      <c r="SX977" s="90"/>
      <c r="SY977" s="90"/>
      <c r="SZ977" s="90"/>
      <c r="TA977" s="90"/>
      <c r="TB977" s="90"/>
      <c r="TC977" s="90"/>
      <c r="TD977" s="90"/>
      <c r="TE977" s="90"/>
      <c r="TF977" s="90"/>
      <c r="TG977" s="90"/>
      <c r="TH977" s="90"/>
      <c r="TI977" s="90"/>
      <c r="TJ977" s="90"/>
      <c r="TK977" s="90"/>
      <c r="TL977" s="90"/>
      <c r="TM977" s="90"/>
      <c r="TN977" s="90"/>
      <c r="TO977" s="90"/>
      <c r="TP977" s="90"/>
      <c r="TQ977" s="90"/>
      <c r="TR977" s="90"/>
      <c r="TS977" s="90"/>
      <c r="TT977" s="90"/>
      <c r="TU977" s="90"/>
      <c r="TV977" s="90"/>
      <c r="TW977" s="90"/>
      <c r="TX977" s="90"/>
      <c r="TY977" s="90"/>
      <c r="TZ977" s="90"/>
      <c r="UA977" s="90"/>
      <c r="UB977" s="90"/>
      <c r="UC977" s="90"/>
      <c r="UD977" s="90"/>
      <c r="UE977" s="90"/>
      <c r="UF977" s="90"/>
      <c r="UG977" s="90"/>
      <c r="UH977" s="90"/>
      <c r="UI977" s="90"/>
      <c r="UJ977" s="90"/>
      <c r="UK977" s="90"/>
      <c r="UL977" s="90"/>
      <c r="UM977" s="90"/>
      <c r="UN977" s="90"/>
      <c r="UO977" s="90"/>
      <c r="UP977" s="90"/>
      <c r="UQ977" s="90"/>
      <c r="UR977" s="90"/>
      <c r="US977" s="90"/>
      <c r="UT977" s="90"/>
      <c r="UU977" s="90"/>
      <c r="UV977" s="90"/>
      <c r="UW977" s="90"/>
      <c r="UX977" s="90"/>
      <c r="UY977" s="90"/>
      <c r="UZ977" s="90"/>
      <c r="VA977" s="90"/>
      <c r="VB977" s="90"/>
      <c r="VC977" s="90"/>
      <c r="VD977" s="90"/>
      <c r="VE977" s="90"/>
      <c r="VF977" s="90"/>
      <c r="VG977" s="90"/>
      <c r="VH977" s="90"/>
      <c r="VI977" s="90"/>
      <c r="VJ977" s="90"/>
      <c r="VK977" s="90"/>
      <c r="VL977" s="90"/>
      <c r="VM977" s="90"/>
      <c r="VN977" s="90"/>
      <c r="VO977" s="90"/>
      <c r="VP977" s="90"/>
      <c r="VQ977" s="90"/>
      <c r="VR977" s="90"/>
      <c r="VS977" s="90"/>
      <c r="VT977" s="90"/>
      <c r="VU977" s="90"/>
      <c r="VV977" s="90"/>
      <c r="VW977" s="90"/>
      <c r="VX977" s="90"/>
      <c r="VY977" s="90"/>
      <c r="VZ977" s="90"/>
      <c r="WA977" s="90"/>
      <c r="WB977" s="90"/>
      <c r="WC977" s="90"/>
      <c r="WD977" s="90"/>
      <c r="WE977" s="90"/>
      <c r="WF977" s="90"/>
      <c r="WG977" s="90"/>
      <c r="WH977" s="90"/>
      <c r="WI977" s="90"/>
      <c r="WJ977" s="90"/>
      <c r="WK977" s="90"/>
      <c r="WL977" s="90"/>
      <c r="WM977" s="90"/>
      <c r="WN977" s="90"/>
      <c r="WO977" s="90"/>
      <c r="WP977" s="90"/>
      <c r="WQ977" s="90"/>
      <c r="WR977" s="90"/>
      <c r="WS977" s="90"/>
      <c r="WT977" s="90"/>
      <c r="WU977" s="90"/>
      <c r="WV977" s="90"/>
      <c r="WW977" s="90"/>
      <c r="WX977" s="90"/>
      <c r="WY977" s="90"/>
      <c r="WZ977" s="90"/>
      <c r="XA977" s="90"/>
      <c r="XB977" s="90"/>
      <c r="XC977" s="90"/>
      <c r="XD977" s="90"/>
      <c r="XE977" s="90"/>
      <c r="XF977" s="90"/>
      <c r="XG977" s="90"/>
      <c r="XH977" s="90"/>
      <c r="XI977" s="90"/>
      <c r="XJ977" s="90"/>
      <c r="XK977" s="90"/>
      <c r="XL977" s="90"/>
      <c r="XM977" s="90"/>
      <c r="XN977" s="90"/>
      <c r="XO977" s="90"/>
      <c r="XP977" s="90"/>
      <c r="XQ977" s="90"/>
      <c r="XR977" s="90"/>
      <c r="XS977" s="90"/>
      <c r="XT977" s="90"/>
      <c r="XU977" s="90"/>
      <c r="XV977" s="90"/>
      <c r="XW977" s="90"/>
      <c r="XX977" s="90"/>
      <c r="XY977" s="90"/>
      <c r="XZ977" s="90"/>
      <c r="YA977" s="90"/>
      <c r="YB977" s="90"/>
      <c r="YC977" s="90"/>
      <c r="YD977" s="90"/>
      <c r="YE977" s="90"/>
      <c r="YF977" s="90"/>
      <c r="YG977" s="90"/>
      <c r="YH977" s="90"/>
      <c r="YI977" s="90"/>
      <c r="YJ977" s="90"/>
      <c r="YK977" s="90"/>
      <c r="YL977" s="90"/>
      <c r="YM977" s="90"/>
      <c r="YN977" s="90"/>
      <c r="YO977" s="90"/>
      <c r="YP977" s="90"/>
      <c r="YQ977" s="90"/>
      <c r="YR977" s="90"/>
      <c r="YS977" s="90"/>
      <c r="YT977" s="90"/>
      <c r="YU977" s="90"/>
      <c r="YV977" s="90"/>
      <c r="YW977" s="90"/>
      <c r="YX977" s="90"/>
      <c r="YY977" s="90"/>
      <c r="YZ977" s="90"/>
      <c r="ZA977" s="90"/>
      <c r="ZB977" s="90"/>
      <c r="ZC977" s="90"/>
      <c r="ZD977" s="90"/>
      <c r="ZE977" s="90"/>
      <c r="ZF977" s="90"/>
      <c r="ZG977" s="90"/>
      <c r="ZH977" s="90"/>
      <c r="ZI977" s="90"/>
      <c r="ZJ977" s="90"/>
      <c r="ZK977" s="90"/>
      <c r="ZL977" s="90"/>
      <c r="ZM977" s="90"/>
      <c r="ZN977" s="90"/>
      <c r="ZO977" s="90"/>
      <c r="ZP977" s="90"/>
      <c r="ZQ977" s="90"/>
      <c r="ZR977" s="90"/>
      <c r="ZS977" s="90"/>
      <c r="ZT977" s="90"/>
      <c r="ZU977" s="90"/>
      <c r="ZV977" s="90"/>
      <c r="ZW977" s="90"/>
      <c r="ZX977" s="90"/>
      <c r="ZY977" s="90"/>
      <c r="ZZ977" s="90"/>
      <c r="AAA977" s="90"/>
      <c r="AAB977" s="90"/>
      <c r="AAC977" s="90"/>
      <c r="AAD977" s="90"/>
      <c r="AAE977" s="90"/>
      <c r="AAF977" s="90"/>
      <c r="AAG977" s="90"/>
      <c r="AAH977" s="90"/>
      <c r="AAI977" s="90"/>
      <c r="AAJ977" s="90"/>
      <c r="AAK977" s="90"/>
      <c r="AAL977" s="90"/>
      <c r="AAM977" s="90"/>
      <c r="AAN977" s="90"/>
      <c r="AAO977" s="90"/>
      <c r="AAP977" s="90"/>
      <c r="AAQ977" s="90"/>
      <c r="AAR977" s="90"/>
      <c r="AAS977" s="90"/>
      <c r="AAT977" s="90"/>
      <c r="AAU977" s="90"/>
      <c r="AAV977" s="90"/>
      <c r="AAW977" s="90"/>
      <c r="AAX977" s="90"/>
      <c r="AAY977" s="90"/>
      <c r="AAZ977" s="90"/>
      <c r="ABA977" s="90"/>
      <c r="ABB977" s="90"/>
      <c r="ABC977" s="90"/>
      <c r="ABD977" s="90"/>
      <c r="ABE977" s="90"/>
      <c r="ABF977" s="90"/>
      <c r="ABG977" s="90"/>
      <c r="ABH977" s="90"/>
      <c r="ABI977" s="90"/>
      <c r="ABJ977" s="90"/>
      <c r="ABK977" s="90"/>
      <c r="ABL977" s="90"/>
      <c r="ABM977" s="90"/>
      <c r="ABN977" s="90"/>
      <c r="ABO977" s="90"/>
      <c r="ABP977" s="90"/>
      <c r="ABQ977" s="90"/>
      <c r="ABR977" s="90"/>
      <c r="ABS977" s="90"/>
      <c r="ABT977" s="90"/>
      <c r="ABU977" s="90"/>
      <c r="ABV977" s="90"/>
      <c r="ABW977" s="90"/>
      <c r="ABX977" s="90"/>
      <c r="ABY977" s="90"/>
      <c r="ABZ977" s="90"/>
      <c r="ACA977" s="90"/>
      <c r="ACB977" s="90"/>
      <c r="ACC977" s="90"/>
      <c r="ACD977" s="90"/>
      <c r="ACE977" s="90"/>
      <c r="ACF977" s="90"/>
      <c r="ACG977" s="90"/>
      <c r="ACH977" s="90"/>
      <c r="ACI977" s="90"/>
      <c r="ACJ977" s="90"/>
      <c r="ACK977" s="90"/>
      <c r="ACL977" s="90"/>
      <c r="ACM977" s="90"/>
      <c r="ACN977" s="90"/>
      <c r="ACO977" s="90"/>
      <c r="ACP977" s="90"/>
      <c r="ACQ977" s="90"/>
      <c r="ACR977" s="90"/>
      <c r="ACS977" s="90"/>
      <c r="ACT977" s="90"/>
      <c r="ACU977" s="90"/>
      <c r="ACV977" s="90"/>
      <c r="ACW977" s="90"/>
      <c r="ACX977" s="90"/>
      <c r="ACY977" s="90"/>
      <c r="ACZ977" s="90"/>
      <c r="ADA977" s="90"/>
      <c r="ADB977" s="90"/>
      <c r="ADC977" s="90"/>
      <c r="ADD977" s="90"/>
      <c r="ADE977" s="90"/>
      <c r="ADF977" s="90"/>
      <c r="ADG977" s="90"/>
      <c r="ADH977" s="90"/>
      <c r="ADI977" s="90"/>
      <c r="ADJ977" s="90"/>
      <c r="ADK977" s="90"/>
      <c r="ADL977" s="90"/>
      <c r="ADM977" s="90"/>
      <c r="ADN977" s="90"/>
      <c r="ADO977" s="90"/>
      <c r="ADP977" s="90"/>
      <c r="ADQ977" s="90"/>
      <c r="ADR977" s="90"/>
      <c r="ADS977" s="90"/>
      <c r="ADT977" s="90"/>
      <c r="ADU977" s="90"/>
      <c r="ADV977" s="90"/>
      <c r="ADW977" s="90"/>
      <c r="ADX977" s="90"/>
      <c r="ADY977" s="90"/>
      <c r="ADZ977" s="90"/>
      <c r="AEA977" s="90"/>
      <c r="AEB977" s="90"/>
      <c r="AEC977" s="90"/>
      <c r="AED977" s="90"/>
      <c r="AEE977" s="90"/>
      <c r="AEF977" s="90"/>
      <c r="AEG977" s="90"/>
      <c r="AEH977" s="90"/>
      <c r="AEI977" s="90"/>
      <c r="AEJ977" s="90"/>
      <c r="AEK977" s="90"/>
      <c r="AEL977" s="90"/>
      <c r="AEM977" s="90"/>
      <c r="AEN977" s="90"/>
      <c r="AEO977" s="90"/>
      <c r="AEP977" s="90"/>
      <c r="AEQ977" s="90"/>
      <c r="AER977" s="90"/>
      <c r="AES977" s="90"/>
      <c r="AET977" s="90"/>
      <c r="AEU977" s="90"/>
      <c r="AEV977" s="90"/>
      <c r="AEW977" s="90"/>
      <c r="AEX977" s="90"/>
      <c r="AEY977" s="90"/>
      <c r="AEZ977" s="90"/>
      <c r="AFA977" s="90"/>
      <c r="AFB977" s="90"/>
      <c r="AFC977" s="90"/>
      <c r="AFD977" s="90"/>
      <c r="AFE977" s="90"/>
      <c r="AFF977" s="90"/>
      <c r="AFG977" s="90"/>
      <c r="AFH977" s="90"/>
      <c r="AFI977" s="90"/>
      <c r="AFJ977" s="90"/>
      <c r="AFK977" s="90"/>
      <c r="AFL977" s="90"/>
      <c r="AFM977" s="90"/>
      <c r="AFN977" s="90"/>
      <c r="AFO977" s="90"/>
      <c r="AFP977" s="90"/>
      <c r="AFQ977" s="90"/>
      <c r="AFR977" s="90"/>
      <c r="AFS977" s="90"/>
      <c r="AFT977" s="90"/>
      <c r="AFU977" s="90"/>
      <c r="AFV977" s="90"/>
      <c r="AFW977" s="90"/>
      <c r="AFX977" s="90"/>
      <c r="AFY977" s="90"/>
      <c r="AFZ977" s="90"/>
      <c r="AGA977" s="90"/>
      <c r="AGB977" s="90"/>
      <c r="AGC977" s="90"/>
      <c r="AGD977" s="90"/>
      <c r="AGE977" s="90"/>
      <c r="AGF977" s="90"/>
      <c r="AGG977" s="90"/>
      <c r="AGH977" s="90"/>
      <c r="AGI977" s="90"/>
      <c r="AGJ977" s="90"/>
      <c r="AGK977" s="90"/>
      <c r="AGL977" s="90"/>
      <c r="AGM977" s="90"/>
      <c r="AGN977" s="90"/>
      <c r="AGO977" s="90"/>
      <c r="AGP977" s="90"/>
      <c r="AGQ977" s="90"/>
      <c r="AGR977" s="90"/>
      <c r="AGS977" s="90"/>
      <c r="AGT977" s="90"/>
      <c r="AGU977" s="90"/>
      <c r="AGV977" s="90"/>
      <c r="AGW977" s="90"/>
      <c r="AGX977" s="90"/>
      <c r="AGY977" s="90"/>
      <c r="AGZ977" s="90"/>
      <c r="AHA977" s="90"/>
      <c r="AHB977" s="90"/>
      <c r="AHC977" s="90"/>
      <c r="AHD977" s="90"/>
      <c r="AHE977" s="90"/>
      <c r="AHF977" s="90"/>
      <c r="AHG977" s="90"/>
      <c r="AHH977" s="90"/>
      <c r="AHI977" s="90"/>
      <c r="AHJ977" s="90"/>
      <c r="AHK977" s="90"/>
      <c r="AHL977" s="90"/>
      <c r="AHM977" s="90"/>
      <c r="AHN977" s="90"/>
      <c r="AHO977" s="90"/>
      <c r="AHP977" s="90"/>
      <c r="AHQ977" s="90"/>
      <c r="AHR977" s="90"/>
      <c r="AHS977" s="90"/>
      <c r="AHT977" s="90"/>
      <c r="AHU977" s="90"/>
      <c r="AHV977" s="90"/>
      <c r="AHW977" s="90"/>
      <c r="AHX977" s="90"/>
      <c r="AHY977" s="90"/>
      <c r="AHZ977" s="90"/>
      <c r="AIA977" s="90"/>
      <c r="AIB977" s="90"/>
      <c r="AIC977" s="90"/>
      <c r="AID977" s="90"/>
      <c r="AIE977" s="90"/>
      <c r="AIF977" s="90"/>
      <c r="AIG977" s="90"/>
      <c r="AIH977" s="90"/>
      <c r="AII977" s="90"/>
      <c r="AIJ977" s="90"/>
      <c r="AIK977" s="90"/>
      <c r="AIL977" s="90"/>
      <c r="AIM977" s="90"/>
      <c r="AIN977" s="90"/>
      <c r="AIO977" s="90"/>
      <c r="AIP977" s="90"/>
      <c r="AIQ977" s="90"/>
      <c r="AIR977" s="90"/>
      <c r="AIS977" s="90"/>
      <c r="AIT977" s="90"/>
      <c r="AIU977" s="90"/>
      <c r="AIV977" s="90"/>
      <c r="AIW977" s="90"/>
      <c r="AIX977" s="90"/>
      <c r="AIY977" s="90"/>
      <c r="AIZ977" s="90"/>
      <c r="AJA977" s="90"/>
      <c r="AJB977" s="90"/>
      <c r="AJC977" s="90"/>
      <c r="AJD977" s="90"/>
      <c r="AJE977" s="90"/>
      <c r="AJF977" s="90"/>
      <c r="AJG977" s="90"/>
      <c r="AJH977" s="90"/>
      <c r="AJI977" s="90"/>
      <c r="AJJ977" s="90"/>
      <c r="AJK977" s="90"/>
      <c r="AJL977" s="90"/>
      <c r="AJM977" s="90"/>
      <c r="AJN977" s="90"/>
      <c r="AJO977" s="90"/>
      <c r="AJP977" s="90"/>
      <c r="AJQ977" s="90"/>
      <c r="AJR977" s="90"/>
      <c r="AJS977" s="90"/>
      <c r="AJT977" s="90"/>
      <c r="AJU977" s="90"/>
      <c r="AJV977" s="90"/>
      <c r="AJW977" s="90"/>
      <c r="AJX977" s="90"/>
      <c r="AJY977" s="90"/>
      <c r="AJZ977" s="90"/>
      <c r="AKA977" s="90"/>
      <c r="AKB977" s="90"/>
      <c r="AKC977" s="90"/>
      <c r="AKD977" s="90"/>
      <c r="AKE977" s="90"/>
      <c r="AKF977" s="90"/>
      <c r="AKG977" s="90"/>
      <c r="AKH977" s="90"/>
      <c r="AKI977" s="90"/>
      <c r="AKJ977" s="90"/>
      <c r="AKK977" s="90"/>
      <c r="AKL977" s="90"/>
      <c r="AKM977" s="90"/>
      <c r="AKN977" s="90"/>
      <c r="AKO977" s="90"/>
      <c r="AKP977" s="90"/>
      <c r="AKQ977" s="90"/>
      <c r="AKR977" s="90"/>
      <c r="AKS977" s="90"/>
      <c r="AKT977" s="90"/>
      <c r="AKU977" s="90"/>
      <c r="AKV977" s="90"/>
      <c r="AKW977" s="90"/>
      <c r="AKX977" s="90"/>
      <c r="AKY977" s="90"/>
      <c r="AKZ977" s="90"/>
      <c r="ALA977" s="90"/>
      <c r="ALB977" s="90"/>
      <c r="ALC977" s="90"/>
      <c r="ALD977" s="90"/>
      <c r="ALE977" s="90"/>
      <c r="ALF977" s="90"/>
      <c r="ALG977" s="90"/>
      <c r="ALH977" s="90"/>
      <c r="ALI977" s="90"/>
      <c r="ALJ977" s="90"/>
      <c r="ALK977" s="90"/>
      <c r="ALL977" s="90"/>
      <c r="ALM977" s="90"/>
      <c r="ALN977" s="90"/>
      <c r="ALO977" s="90"/>
      <c r="ALP977" s="90"/>
      <c r="ALQ977" s="90"/>
      <c r="ALR977" s="90"/>
      <c r="ALS977" s="90"/>
      <c r="ALT977" s="90"/>
      <c r="ALU977" s="90"/>
      <c r="ALV977" s="90"/>
      <c r="ALW977" s="90"/>
      <c r="ALX977" s="90"/>
      <c r="ALY977" s="90"/>
      <c r="ALZ977" s="90"/>
      <c r="AMA977" s="90"/>
      <c r="AMB977" s="90"/>
      <c r="AMC977" s="90"/>
      <c r="AMD977" s="90"/>
      <c r="AME977" s="90"/>
      <c r="AMF977" s="90"/>
      <c r="AMG977" s="90"/>
      <c r="AMH977" s="90"/>
    </row>
    <row r="978" spans="1:1022" ht="74.099999999999994" customHeight="1">
      <c r="A978" s="536"/>
      <c r="B978" s="530"/>
      <c r="C978" s="367"/>
      <c r="D978" s="530"/>
      <c r="E978" s="530"/>
      <c r="F978" s="427"/>
      <c r="G978" s="530"/>
      <c r="H978" s="545"/>
      <c r="I978" s="538"/>
      <c r="J978" s="216" t="s">
        <v>735</v>
      </c>
      <c r="K978" s="213"/>
      <c r="L978" s="538"/>
      <c r="M978" s="538"/>
      <c r="N978" s="540"/>
      <c r="O978" s="369"/>
      <c r="P978" s="391"/>
      <c r="Q978" s="385"/>
      <c r="R978" s="393"/>
      <c r="S978" s="394"/>
      <c r="T978" s="385"/>
      <c r="U978" s="404"/>
      <c r="V978" s="216" t="s">
        <v>112</v>
      </c>
      <c r="W978" s="116"/>
      <c r="X978" s="117"/>
      <c r="Y978" s="117"/>
      <c r="Z978" s="116"/>
      <c r="AA978" s="143" t="str">
        <f t="shared" si="1284"/>
        <v/>
      </c>
      <c r="AB978" s="121"/>
      <c r="AC978" s="121"/>
      <c r="AD978" s="122" t="str">
        <f t="shared" si="1281"/>
        <v/>
      </c>
      <c r="AE978" s="121"/>
      <c r="AF978" s="121"/>
      <c r="AG978" s="121"/>
      <c r="AH978" s="123" t="str">
        <f>IFERROR(IF(AND(AA977="Probabilidad",AA978="Probabilidad"),(AI977-(+AI977*AD978)),IF(AND(AA978="Probabilidad",AA977="Impacto"),(AI977-(+AI977*AD978)),IF(AA978="Impacto",AI977,""))),"")</f>
        <v/>
      </c>
      <c r="AI978" s="122" t="str">
        <f t="shared" si="1283"/>
        <v/>
      </c>
      <c r="AJ978" s="387"/>
      <c r="AK978" s="542"/>
      <c r="AL978" s="214" t="str">
        <f t="shared" si="1262"/>
        <v/>
      </c>
      <c r="AM978" s="543"/>
      <c r="AN978" s="542"/>
      <c r="AO978" s="541"/>
      <c r="AP978" s="367"/>
      <c r="AQ978" s="217" t="s">
        <v>118</v>
      </c>
      <c r="AR978" s="119"/>
      <c r="AS978" s="135"/>
      <c r="AT978" s="218"/>
      <c r="AU978" s="219"/>
      <c r="AV978" s="459"/>
      <c r="AW978" s="216" t="s">
        <v>112</v>
      </c>
      <c r="AX978" s="220"/>
      <c r="AY978" s="221"/>
      <c r="AZ978" s="222"/>
      <c r="BA978" s="217" t="s">
        <v>118</v>
      </c>
      <c r="BB978" s="220"/>
      <c r="BC978" s="115"/>
      <c r="BD978" s="115"/>
      <c r="BE978" s="373"/>
      <c r="BF978" s="374"/>
      <c r="BG978" s="374"/>
      <c r="BH978" s="131"/>
    </row>
    <row r="979" spans="1:1022" ht="45" customHeight="1">
      <c r="A979" s="536"/>
      <c r="B979" s="530"/>
      <c r="C979" s="367"/>
      <c r="D979" s="530"/>
      <c r="E979" s="530"/>
      <c r="F979" s="427"/>
      <c r="G979" s="530"/>
      <c r="H979" s="545"/>
      <c r="I979" s="538"/>
      <c r="J979" s="216" t="s">
        <v>741</v>
      </c>
      <c r="K979" s="213"/>
      <c r="L979" s="538"/>
      <c r="M979" s="538"/>
      <c r="N979" s="540"/>
      <c r="O979" s="369"/>
      <c r="P979" s="391"/>
      <c r="Q979" s="385"/>
      <c r="R979" s="393"/>
      <c r="S979" s="394"/>
      <c r="T979" s="385"/>
      <c r="U979" s="404"/>
      <c r="V979" s="216" t="s">
        <v>124</v>
      </c>
      <c r="W979" s="116"/>
      <c r="X979" s="117"/>
      <c r="Y979" s="117"/>
      <c r="Z979" s="116"/>
      <c r="AA979" s="143" t="str">
        <f t="shared" si="1284"/>
        <v/>
      </c>
      <c r="AB979" s="121"/>
      <c r="AC979" s="121"/>
      <c r="AD979" s="122" t="str">
        <f t="shared" si="1281"/>
        <v/>
      </c>
      <c r="AE979" s="121"/>
      <c r="AF979" s="121"/>
      <c r="AG979" s="121"/>
      <c r="AH979" s="123" t="str">
        <f t="shared" ref="AH979:AH983" si="1327">IFERROR(IF(AND(AA978="Probabilidad",AA979="Probabilidad"),(AI978-(+AI978*AD979)),IF(AND(AA979="Probabilidad",AA978="Impacto"),(AI978-(+AI978*AD979)),IF(AA979="Impacto",AI978,""))),"")</f>
        <v/>
      </c>
      <c r="AI979" s="122" t="str">
        <f t="shared" si="1283"/>
        <v/>
      </c>
      <c r="AJ979" s="387"/>
      <c r="AK979" s="542"/>
      <c r="AL979" s="214" t="str">
        <f t="shared" si="1262"/>
        <v/>
      </c>
      <c r="AM979" s="543"/>
      <c r="AN979" s="542"/>
      <c r="AO979" s="541"/>
      <c r="AP979" s="367"/>
      <c r="AQ979" s="217" t="s">
        <v>128</v>
      </c>
      <c r="AR979" s="119"/>
      <c r="AS979" s="135"/>
      <c r="AT979" s="218"/>
      <c r="AU979" s="219"/>
      <c r="AV979" s="459"/>
      <c r="AW979" s="216" t="s">
        <v>124</v>
      </c>
      <c r="AX979" s="220"/>
      <c r="AY979" s="221"/>
      <c r="AZ979" s="222"/>
      <c r="BA979" s="217" t="s">
        <v>128</v>
      </c>
      <c r="BB979" s="220"/>
      <c r="BC979" s="115"/>
      <c r="BD979" s="115"/>
      <c r="BE979" s="373"/>
      <c r="BF979" s="374"/>
      <c r="BG979" s="374"/>
      <c r="BH979" s="131"/>
    </row>
    <row r="980" spans="1:1022" ht="30" customHeight="1">
      <c r="A980" s="536"/>
      <c r="B980" s="530"/>
      <c r="C980" s="367"/>
      <c r="D980" s="530"/>
      <c r="E980" s="530"/>
      <c r="F980" s="427"/>
      <c r="G980" s="530"/>
      <c r="H980" s="545"/>
      <c r="I980" s="538"/>
      <c r="J980" s="216" t="s">
        <v>749</v>
      </c>
      <c r="K980" s="213"/>
      <c r="L980" s="538"/>
      <c r="M980" s="538"/>
      <c r="N980" s="540"/>
      <c r="O980" s="369"/>
      <c r="P980" s="391"/>
      <c r="Q980" s="385"/>
      <c r="R980" s="393"/>
      <c r="S980" s="394"/>
      <c r="T980" s="385"/>
      <c r="U980" s="404"/>
      <c r="V980" s="216" t="s">
        <v>131</v>
      </c>
      <c r="W980" s="116"/>
      <c r="X980" s="117"/>
      <c r="Y980" s="117"/>
      <c r="Z980" s="116"/>
      <c r="AA980" s="143" t="str">
        <f t="shared" si="1284"/>
        <v/>
      </c>
      <c r="AB980" s="121"/>
      <c r="AC980" s="121"/>
      <c r="AD980" s="122" t="str">
        <f t="shared" si="1281"/>
        <v/>
      </c>
      <c r="AE980" s="121"/>
      <c r="AF980" s="121"/>
      <c r="AG980" s="121"/>
      <c r="AH980" s="123" t="str">
        <f t="shared" si="1327"/>
        <v/>
      </c>
      <c r="AI980" s="122" t="str">
        <f t="shared" si="1283"/>
        <v/>
      </c>
      <c r="AJ980" s="387"/>
      <c r="AK980" s="542"/>
      <c r="AL980" s="214" t="str">
        <f t="shared" si="1262"/>
        <v/>
      </c>
      <c r="AM980" s="543"/>
      <c r="AN980" s="542"/>
      <c r="AO980" s="541"/>
      <c r="AP980" s="367"/>
      <c r="AQ980" s="217" t="s">
        <v>136</v>
      </c>
      <c r="AR980" s="119"/>
      <c r="AS980" s="135"/>
      <c r="AT980" s="218"/>
      <c r="AU980" s="219"/>
      <c r="AV980" s="459"/>
      <c r="AW980" s="216" t="s">
        <v>131</v>
      </c>
      <c r="AX980" s="220"/>
      <c r="AY980" s="221"/>
      <c r="AZ980" s="222"/>
      <c r="BA980" s="217" t="s">
        <v>136</v>
      </c>
      <c r="BB980" s="220"/>
      <c r="BC980" s="115"/>
      <c r="BD980" s="115"/>
      <c r="BE980" s="373"/>
      <c r="BF980" s="374"/>
      <c r="BG980" s="374"/>
      <c r="BH980" s="131"/>
    </row>
    <row r="981" spans="1:1022" ht="18.95" customHeight="1">
      <c r="A981" s="536"/>
      <c r="B981" s="530"/>
      <c r="C981" s="367"/>
      <c r="D981" s="530"/>
      <c r="E981" s="530"/>
      <c r="F981" s="427"/>
      <c r="G981" s="530"/>
      <c r="H981" s="545"/>
      <c r="I981" s="538"/>
      <c r="J981" s="216" t="s">
        <v>756</v>
      </c>
      <c r="K981" s="213"/>
      <c r="L981" s="538"/>
      <c r="M981" s="538"/>
      <c r="N981" s="540"/>
      <c r="O981" s="369"/>
      <c r="P981" s="391"/>
      <c r="Q981" s="385"/>
      <c r="R981" s="393"/>
      <c r="S981" s="394"/>
      <c r="T981" s="385"/>
      <c r="U981" s="404"/>
      <c r="V981" s="216" t="s">
        <v>139</v>
      </c>
      <c r="W981" s="116"/>
      <c r="X981" s="117"/>
      <c r="Y981" s="117"/>
      <c r="Z981" s="116"/>
      <c r="AA981" s="143" t="str">
        <f t="shared" si="1284"/>
        <v/>
      </c>
      <c r="AB981" s="121"/>
      <c r="AC981" s="121"/>
      <c r="AD981" s="122" t="str">
        <f t="shared" si="1281"/>
        <v/>
      </c>
      <c r="AE981" s="121"/>
      <c r="AF981" s="121"/>
      <c r="AG981" s="121"/>
      <c r="AH981" s="123" t="str">
        <f t="shared" si="1327"/>
        <v/>
      </c>
      <c r="AI981" s="122" t="str">
        <f t="shared" si="1283"/>
        <v/>
      </c>
      <c r="AJ981" s="387"/>
      <c r="AK981" s="542"/>
      <c r="AL981" s="214" t="str">
        <f t="shared" si="1262"/>
        <v/>
      </c>
      <c r="AM981" s="543"/>
      <c r="AN981" s="542"/>
      <c r="AO981" s="541"/>
      <c r="AP981" s="367"/>
      <c r="AQ981" s="217" t="s">
        <v>145</v>
      </c>
      <c r="AR981" s="119"/>
      <c r="AS981" s="135"/>
      <c r="AT981" s="218"/>
      <c r="AU981" s="219"/>
      <c r="AV981" s="459"/>
      <c r="AW981" s="216" t="s">
        <v>139</v>
      </c>
      <c r="AX981" s="220"/>
      <c r="AY981" s="221"/>
      <c r="AZ981" s="222"/>
      <c r="BA981" s="217" t="s">
        <v>145</v>
      </c>
      <c r="BB981" s="220"/>
      <c r="BC981" s="115"/>
      <c r="BD981" s="115"/>
      <c r="BE981" s="373"/>
      <c r="BF981" s="374"/>
      <c r="BG981" s="374"/>
      <c r="BH981" s="131"/>
    </row>
    <row r="982" spans="1:1022" ht="18.95" customHeight="1">
      <c r="A982" s="536"/>
      <c r="B982" s="530"/>
      <c r="C982" s="367"/>
      <c r="D982" s="530"/>
      <c r="E982" s="530"/>
      <c r="F982" s="427"/>
      <c r="G982" s="530"/>
      <c r="H982" s="545"/>
      <c r="I982" s="538"/>
      <c r="J982" s="216" t="s">
        <v>757</v>
      </c>
      <c r="K982" s="213"/>
      <c r="L982" s="538"/>
      <c r="M982" s="538"/>
      <c r="N982" s="540"/>
      <c r="O982" s="369"/>
      <c r="P982" s="391"/>
      <c r="Q982" s="385"/>
      <c r="R982" s="393"/>
      <c r="S982" s="394"/>
      <c r="T982" s="385"/>
      <c r="U982" s="404"/>
      <c r="V982" s="216" t="s">
        <v>150</v>
      </c>
      <c r="W982" s="116"/>
      <c r="X982" s="117"/>
      <c r="Y982" s="117"/>
      <c r="Z982" s="116"/>
      <c r="AA982" s="143" t="str">
        <f t="shared" si="1284"/>
        <v/>
      </c>
      <c r="AB982" s="121"/>
      <c r="AC982" s="121"/>
      <c r="AD982" s="122" t="str">
        <f t="shared" si="1281"/>
        <v/>
      </c>
      <c r="AE982" s="121"/>
      <c r="AF982" s="121"/>
      <c r="AG982" s="121"/>
      <c r="AH982" s="123" t="str">
        <f t="shared" si="1327"/>
        <v/>
      </c>
      <c r="AI982" s="122" t="str">
        <f t="shared" si="1283"/>
        <v/>
      </c>
      <c r="AJ982" s="387"/>
      <c r="AK982" s="542"/>
      <c r="AL982" s="214" t="str">
        <f t="shared" si="1262"/>
        <v/>
      </c>
      <c r="AM982" s="543"/>
      <c r="AN982" s="542"/>
      <c r="AO982" s="541"/>
      <c r="AP982" s="367"/>
      <c r="AQ982" s="217" t="s">
        <v>155</v>
      </c>
      <c r="AR982" s="119"/>
      <c r="AS982" s="135"/>
      <c r="AT982" s="218"/>
      <c r="AU982" s="219"/>
      <c r="AV982" s="459"/>
      <c r="AW982" s="216" t="s">
        <v>150</v>
      </c>
      <c r="AX982" s="220"/>
      <c r="AY982" s="221"/>
      <c r="AZ982" s="222"/>
      <c r="BA982" s="217" t="s">
        <v>155</v>
      </c>
      <c r="BB982" s="220"/>
      <c r="BC982" s="115"/>
      <c r="BD982" s="115"/>
      <c r="BE982" s="373"/>
      <c r="BF982" s="374"/>
      <c r="BG982" s="374"/>
      <c r="BH982" s="131"/>
    </row>
    <row r="983" spans="1:1022" ht="23.1" customHeight="1">
      <c r="A983" s="536"/>
      <c r="B983" s="530"/>
      <c r="C983" s="367"/>
      <c r="D983" s="530"/>
      <c r="E983" s="530"/>
      <c r="F983" s="427"/>
      <c r="G983" s="530"/>
      <c r="H983" s="545"/>
      <c r="I983" s="538"/>
      <c r="J983" s="216" t="s">
        <v>758</v>
      </c>
      <c r="K983" s="213"/>
      <c r="L983" s="538"/>
      <c r="M983" s="538"/>
      <c r="N983" s="540"/>
      <c r="O983" s="369"/>
      <c r="P983" s="392"/>
      <c r="Q983" s="385"/>
      <c r="R983" s="393"/>
      <c r="S983" s="394"/>
      <c r="T983" s="385"/>
      <c r="U983" s="405"/>
      <c r="V983" s="216" t="s">
        <v>161</v>
      </c>
      <c r="W983" s="116"/>
      <c r="X983" s="117"/>
      <c r="Y983" s="117"/>
      <c r="Z983" s="116"/>
      <c r="AA983" s="143" t="str">
        <f t="shared" si="1284"/>
        <v/>
      </c>
      <c r="AB983" s="121"/>
      <c r="AC983" s="121"/>
      <c r="AD983" s="122" t="str">
        <f t="shared" si="1281"/>
        <v/>
      </c>
      <c r="AE983" s="121"/>
      <c r="AF983" s="121"/>
      <c r="AG983" s="121"/>
      <c r="AH983" s="123" t="str">
        <f t="shared" si="1327"/>
        <v/>
      </c>
      <c r="AI983" s="122" t="str">
        <f t="shared" si="1283"/>
        <v/>
      </c>
      <c r="AJ983" s="387"/>
      <c r="AK983" s="542"/>
      <c r="AL983" s="214" t="str">
        <f t="shared" si="1262"/>
        <v/>
      </c>
      <c r="AM983" s="543"/>
      <c r="AN983" s="542"/>
      <c r="AO983" s="541"/>
      <c r="AP983" s="367"/>
      <c r="AQ983" s="217" t="s">
        <v>162</v>
      </c>
      <c r="AR983" s="119"/>
      <c r="AS983" s="135"/>
      <c r="AT983" s="218"/>
      <c r="AU983" s="219"/>
      <c r="AV983" s="460"/>
      <c r="AW983" s="216" t="s">
        <v>161</v>
      </c>
      <c r="AX983" s="220"/>
      <c r="AY983" s="221"/>
      <c r="AZ983" s="222"/>
      <c r="BA983" s="217" t="s">
        <v>162</v>
      </c>
      <c r="BB983" s="220"/>
      <c r="BC983" s="115"/>
      <c r="BD983" s="115"/>
      <c r="BE983" s="373"/>
      <c r="BF983" s="374"/>
      <c r="BG983" s="374"/>
      <c r="BH983" s="131"/>
    </row>
    <row r="984" spans="1:1022" s="144" customFormat="1" ht="69.95" customHeight="1">
      <c r="A984" s="536"/>
      <c r="B984" s="530"/>
      <c r="C984" s="367"/>
      <c r="D984" s="530"/>
      <c r="E984" s="530"/>
      <c r="F984" s="427"/>
      <c r="G984" s="530"/>
      <c r="H984" s="545" t="str">
        <f>IF(B984="Seguridad_Información","Posibilidad de "&amp;C984&amp;"con "&amp;M984&amp;" "&amp;"por"&amp;" "&amp;I984&amp;" "&amp;"debido a"&amp;" "&amp;L984,"Posibilidad de"&amp;" "&amp;M984&amp;" "&amp;"por"&amp;" "&amp;I984&amp;" debido a"&amp;" "&amp;L984)</f>
        <v xml:space="preserve">Posibilidad de  por  debido a </v>
      </c>
      <c r="I984" s="538"/>
      <c r="J984" s="216" t="s">
        <v>717</v>
      </c>
      <c r="K984" s="213"/>
      <c r="L984" s="538"/>
      <c r="M984" s="538"/>
      <c r="N984" s="540"/>
      <c r="O984" s="369"/>
      <c r="P984" s="390" t="str">
        <f>IF(OR($O984=[3]Tabla_Probabilidad!$D$30,$O984=[3]Tabla_Probabilidad!$D$32,$O984=[3]Tabla_Probabilidad!$J$32),"Muy Baja",IF(OR($O984=[3]Tabla_Probabilidad!$E$30,$O984=[3]Tabla_Probabilidad!$E$32,$O984=[3]Tabla_Probabilidad!$K$32),"Baja",IF(OR($O984=[3]Tabla_Probabilidad!$F$30,$O984=[3]Tabla_Probabilidad!$F$32,$O984=[3]Tabla_Probabilidad!$L$32),"Media",IF(OR($O984=[3]Tabla_Probabilidad!$G$30,$O984=[3]Tabla_Probabilidad!$G$32,$O984=[3]Tabla_Probabilidad!$M$32),"Alta",IF(OR($O984=[3]Tabla_Probabilidad!$H$30,$O984=[3]Tabla_Probabilidad!$H$32,$O984=[3]Tabla_Probabilidad!$N$32),"Muy Alta","")))))</f>
        <v/>
      </c>
      <c r="Q984" s="385" t="str">
        <f t="shared" ref="Q984" si="1328">IF(P984="","",IF(P984="Muy Baja",0.2,IF(P984="Baja",0.4,IF(P984="Media",0.6,IF(P984="Alta",0.8,IF(P984="Muy Alta",1,))))))</f>
        <v/>
      </c>
      <c r="R984" s="393"/>
      <c r="S984" s="394" t="str">
        <f>IF(OR($R984=[3]Tabla_Impacto!$D$24,$R984=[3]Tabla_Impacto!$D$27,$R984=[3]Tabla_Impacto!$J$24,$R984=[3]Tabla_Impacto!$P$26,$R984=[3]Tabla_Impacto!$V$26,$R984=[3]Tabla_Impacto!$AB$26),"Leve",IF(OR($R984=[3]Tabla_Impacto!$E$24,$R984=[3]Tabla_Impacto!$E$27,$R984=[3]Tabla_Impacto!$K$24,$R984=[3]Tabla_Impacto!$Q$26,$R984=[3]Tabla_Impacto!$W$26,$R984=[3]Tabla_Impacto!$AC$26),"Menor",IF(OR($R984=[3]Tabla_Impacto!$F$24,$R984=[3]Tabla_Impacto!$F$27,$R984=[3]Tabla_Impacto!$L$24,$R984=[3]Tabla_Impacto!$R$26,$R984=[3]Tabla_Impacto!$X$26,$R984=[3]Tabla_Impacto!$AD$26),"Moderado",IF(OR($R984=[3]Tabla_Impacto!$G$24,$R984=[3]Tabla_Impacto!$G$27,$R984=[3]Tabla_Impacto!$M$24,$R984=[3]Tabla_Impacto!$S$26,$R984=[3]Tabla_Impacto!$Y$26,$R984=[3]Tabla_Impacto!$AE$26),"Mayor",IF(OR($R984=[3]Tabla_Impacto!$H$24,$R984=[3]Tabla_Impacto!$H$27,$R984=[3]Tabla_Impacto!$N$24,$R984=[3]Tabla_Impacto!$T$26,$R984=[3]Tabla_Impacto!$Z$26,$R984=[3]Tabla_Impacto!$AF$26),"Catastrófico","")))))</f>
        <v/>
      </c>
      <c r="T984" s="385" t="str">
        <f t="shared" ref="T984" si="1329">IF(S984="","",IF(S984="Leve",0.2,IF(S984="Menor",0.4,IF(S984="Moderado",0.6,IF(S984="Mayor",0.8,IF(S984="Catastrófico",1,))))))</f>
        <v/>
      </c>
      <c r="U984" s="386" t="str">
        <f t="shared" ref="U984" si="1330">IF(OR(AND(P984="Muy Baja",S984="Leve"),AND(P984="Muy Baja",S984="Menor"),AND(P984="Baja",S984="Leve")),"Bajo",IF(OR(AND(P984="Muy baja",S984="Moderado"),AND(P984="Baja",S984="Menor"),AND(P984="Baja",S984="Moderado"),AND(P984="Media",S984="Leve"),AND(P984="Media",S984="Menor"),AND(P984="Media",S984="Moderado"),AND(P984="Alta",S984="Leve"),AND(P984="Alta",S984="Menor")),"Moderado",IF(OR(AND(P984="Muy Baja",S984="Mayor"),AND(P984="Baja",S984="Mayor"),AND(P984="Media",S984="Mayor"),AND(P984="Alta",S984="Moderado"),AND(P984="Alta",S984="Mayor"),AND(P984="Muy Alta",S984="Leve"),AND(P984="Muy Alta",S984="Menor"),AND(P984="Muy Alta",S984="Moderado"),AND(P984="Muy Alta",S984="Mayor")),"Alto",IF(OR(AND(P984="Muy Baja",S984="Catastrófico"),AND(P984="Baja",S984="Catastrófico"),AND(P984="Media",S984="Catastrófico"),AND(P984="Alta",S984="Catastrófico"),AND(P984="Muy Alta",S984="Catastrófico")),"Extremo",""))))</f>
        <v/>
      </c>
      <c r="V984" s="216" t="s">
        <v>91</v>
      </c>
      <c r="W984" s="116"/>
      <c r="X984" s="117"/>
      <c r="Y984" s="117"/>
      <c r="Z984" s="116"/>
      <c r="AA984" s="143" t="str">
        <f t="shared" si="1284"/>
        <v/>
      </c>
      <c r="AB984" s="121"/>
      <c r="AC984" s="121"/>
      <c r="AD984" s="122" t="str">
        <f t="shared" si="1281"/>
        <v/>
      </c>
      <c r="AE984" s="121"/>
      <c r="AF984" s="121"/>
      <c r="AG984" s="121"/>
      <c r="AH984" s="123" t="str">
        <f>IFERROR(IF(AA984="Probabilidad",(Q984-(+Q984*AD984)),IF(AA984="Impacto",Q984,"")),"")</f>
        <v/>
      </c>
      <c r="AI984" s="122" t="str">
        <f t="shared" si="1283"/>
        <v/>
      </c>
      <c r="AJ984" s="387" t="str">
        <f t="shared" ref="AJ984" si="1331">IFERROR(IF(AK984="","",IF(AK984&lt;=0.2,"Muy Baja",IF(AK984&lt;=0.4,"Baja",IF(AK984&lt;=0.6,"Media",IF(AK984&lt;=0.8,"Alta","Muy Alta"))))),"")</f>
        <v/>
      </c>
      <c r="AK984" s="542" t="str">
        <f t="shared" ref="AK984" si="1332">IFERROR(LOOKUP(MAX(AI984:AI990)+1,(AI984:AI990)),"")</f>
        <v/>
      </c>
      <c r="AL984" s="214" t="str">
        <f>IFERROR(IF(AA984="Impacto",(T984-(+T984*AD984)),IF(AA984="Probabilidad",T984,"")),"")</f>
        <v/>
      </c>
      <c r="AM984" s="543" t="str">
        <f t="shared" ref="AM984" si="1333">IFERROR(IF(AN984="","",IF(AN984&lt;=0.2,"Leve",IF(AN984&lt;=0.4,"Menor",IF(AN984&lt;=0.6,"Moderado",IF(AN984&lt;=0.8,"Mayor","Catastrófico"))))),"")</f>
        <v/>
      </c>
      <c r="AN984" s="542" t="str">
        <f t="shared" ref="AN984" si="1334">IFERROR(LOOKUP(MAX(AL984:AL990)+1,(AL984:AL990)),"")</f>
        <v/>
      </c>
      <c r="AO984" s="541" t="str">
        <f t="shared" ref="AO984" si="1335">IFERROR(IF(OR(AND(AJ984="Muy Baja",AM984="Leve"),AND(AJ984="Muy Baja",AM984="Menor"),AND(AJ984="Baja",AM984="Leve")),"Bajo",IF(OR(AND(AJ984="Muy baja",AM984="Moderado"),AND(AJ984="Baja",AM984="Menor"),AND(AJ984="Baja",AM984="Moderado"),AND(AJ984="Media",AM984="Leve"),AND(AJ984="Media",AM984="Menor"),AND(AJ984="Media",AM984="Moderado"),AND(AJ984="Alta",AM984="Leve"),AND(AJ984="Alta",AM984="Menor")),"Moderado",IF(OR(AND(AJ984="Muy Baja",AM984="Mayor"),AND(AJ984="Baja",AM984="Mayor"),AND(AJ984="Media",AM984="Mayor"),AND(AJ984="Alta",AM984="Moderado"),AND(AJ984="Alta",AM984="Mayor"),AND(AJ984="Muy Alta",AM984="Leve"),AND(AJ984="Muy Alta",AM984="Menor"),AND(AJ984="Muy Alta",AM984="Moderado"),AND(AJ984="Muy Alta",AM984="Mayor")),"Alto",IF(OR(AND(AJ984="Muy Baja",AM984="Catastrófico"),AND(AJ984="Baja",AM984="Catastrófico"),AND(AJ984="Media",AM984="Catastrófico"),AND(AJ984="Alta",AM984="Catastrófico"),AND(AJ984="Muy Alta",AM984="Catastrófico")),"Extremo","")))),"")</f>
        <v/>
      </c>
      <c r="AP984" s="367"/>
      <c r="AQ984" s="217" t="s">
        <v>105</v>
      </c>
      <c r="AR984" s="119"/>
      <c r="AS984" s="135"/>
      <c r="AT984" s="218"/>
      <c r="AU984" s="219"/>
      <c r="AV984" s="458"/>
      <c r="AW984" s="216" t="s">
        <v>91</v>
      </c>
      <c r="AX984" s="220"/>
      <c r="AY984" s="221"/>
      <c r="AZ984" s="222"/>
      <c r="BA984" s="217" t="s">
        <v>105</v>
      </c>
      <c r="BB984" s="220"/>
      <c r="BC984" s="115"/>
      <c r="BD984" s="115"/>
      <c r="BE984" s="373"/>
      <c r="BF984" s="374"/>
      <c r="BG984" s="374"/>
      <c r="BH984" s="131"/>
      <c r="BI984" s="90"/>
      <c r="BJ984" s="90"/>
      <c r="BK984" s="90"/>
      <c r="BL984" s="90"/>
      <c r="BM984" s="90"/>
      <c r="BN984" s="90"/>
      <c r="BO984" s="90"/>
      <c r="BP984" s="90"/>
      <c r="BQ984" s="90"/>
      <c r="BR984" s="90"/>
      <c r="BS984" s="90"/>
      <c r="BT984" s="90"/>
      <c r="BU984" s="90"/>
      <c r="BV984" s="90"/>
      <c r="BW984" s="90"/>
      <c r="BX984" s="90"/>
      <c r="BY984" s="90"/>
      <c r="BZ984" s="90"/>
      <c r="CA984" s="90"/>
      <c r="CB984" s="90"/>
      <c r="CC984" s="90"/>
      <c r="CD984" s="90"/>
      <c r="CE984" s="90"/>
      <c r="CF984" s="90"/>
      <c r="CG984" s="90"/>
      <c r="CH984" s="90"/>
      <c r="CI984" s="90"/>
      <c r="CJ984" s="90"/>
      <c r="CK984" s="90"/>
      <c r="CL984" s="90"/>
      <c r="CM984" s="90"/>
      <c r="CN984" s="90"/>
      <c r="CO984" s="90"/>
      <c r="CP984" s="90"/>
      <c r="CQ984" s="90"/>
      <c r="CR984" s="90"/>
      <c r="CS984" s="90"/>
      <c r="CT984" s="90"/>
      <c r="CU984" s="90"/>
      <c r="CV984" s="90"/>
      <c r="CW984" s="90"/>
      <c r="CX984" s="90"/>
      <c r="CY984" s="90"/>
      <c r="CZ984" s="90"/>
      <c r="DA984" s="90"/>
      <c r="DB984" s="90"/>
      <c r="DC984" s="90"/>
      <c r="DD984" s="90"/>
      <c r="DE984" s="90"/>
      <c r="DF984" s="90"/>
      <c r="DG984" s="90"/>
      <c r="DH984" s="90"/>
      <c r="DI984" s="90"/>
      <c r="DJ984" s="90"/>
      <c r="DK984" s="90"/>
      <c r="DL984" s="90"/>
      <c r="DM984" s="90"/>
      <c r="DN984" s="90"/>
      <c r="DO984" s="90"/>
      <c r="DP984" s="90"/>
      <c r="DQ984" s="90"/>
      <c r="DR984" s="90"/>
      <c r="DS984" s="90"/>
      <c r="DT984" s="90"/>
      <c r="DU984" s="90"/>
      <c r="DV984" s="90"/>
      <c r="DW984" s="90"/>
      <c r="DX984" s="90"/>
      <c r="DY984" s="90"/>
      <c r="DZ984" s="90"/>
      <c r="EA984" s="90"/>
      <c r="EB984" s="90"/>
      <c r="EC984" s="90"/>
      <c r="ED984" s="90"/>
      <c r="EE984" s="90"/>
      <c r="EF984" s="90"/>
      <c r="EG984" s="90"/>
      <c r="EH984" s="90"/>
      <c r="EI984" s="90"/>
      <c r="EJ984" s="90"/>
      <c r="EK984" s="90"/>
      <c r="EL984" s="90"/>
      <c r="EM984" s="90"/>
      <c r="EN984" s="90"/>
      <c r="EO984" s="90"/>
      <c r="EP984" s="90"/>
      <c r="EQ984" s="90"/>
      <c r="ER984" s="90"/>
      <c r="ES984" s="90"/>
      <c r="ET984" s="90"/>
      <c r="EU984" s="90"/>
      <c r="EV984" s="90"/>
      <c r="EW984" s="90"/>
      <c r="EX984" s="90"/>
      <c r="EY984" s="90"/>
      <c r="EZ984" s="90"/>
      <c r="FA984" s="90"/>
      <c r="FB984" s="90"/>
      <c r="FC984" s="90"/>
      <c r="FD984" s="90"/>
      <c r="FE984" s="90"/>
      <c r="FF984" s="90"/>
      <c r="FG984" s="90"/>
      <c r="FH984" s="90"/>
      <c r="FI984" s="90"/>
      <c r="FJ984" s="90"/>
      <c r="FK984" s="90"/>
      <c r="FL984" s="90"/>
      <c r="FM984" s="90"/>
      <c r="FN984" s="90"/>
      <c r="FO984" s="90"/>
      <c r="FP984" s="90"/>
      <c r="FQ984" s="90"/>
      <c r="FR984" s="90"/>
      <c r="FS984" s="90"/>
      <c r="FT984" s="90"/>
      <c r="FU984" s="90"/>
      <c r="FV984" s="90"/>
      <c r="FW984" s="90"/>
      <c r="FX984" s="90"/>
      <c r="FY984" s="90"/>
      <c r="FZ984" s="90"/>
      <c r="GA984" s="90"/>
      <c r="GB984" s="90"/>
      <c r="GC984" s="90"/>
      <c r="GD984" s="90"/>
      <c r="GE984" s="90"/>
      <c r="GF984" s="90"/>
      <c r="GG984" s="90"/>
      <c r="GH984" s="90"/>
      <c r="GI984" s="90"/>
      <c r="GJ984" s="90"/>
      <c r="GK984" s="90"/>
      <c r="GL984" s="90"/>
      <c r="GM984" s="90"/>
      <c r="GN984" s="90"/>
      <c r="GO984" s="90"/>
      <c r="GP984" s="90"/>
      <c r="GQ984" s="90"/>
      <c r="GR984" s="90"/>
      <c r="GS984" s="90"/>
      <c r="GT984" s="90"/>
      <c r="GU984" s="90"/>
      <c r="GV984" s="90"/>
      <c r="GW984" s="90"/>
      <c r="GX984" s="90"/>
      <c r="GY984" s="90"/>
      <c r="GZ984" s="90"/>
      <c r="HA984" s="90"/>
      <c r="HB984" s="90"/>
      <c r="HC984" s="90"/>
      <c r="HD984" s="90"/>
      <c r="HE984" s="90"/>
      <c r="HF984" s="90"/>
      <c r="HG984" s="90"/>
      <c r="HH984" s="90"/>
      <c r="HI984" s="90"/>
      <c r="HJ984" s="90"/>
      <c r="HK984" s="90"/>
      <c r="HL984" s="90"/>
      <c r="HM984" s="90"/>
      <c r="HN984" s="90"/>
      <c r="HO984" s="90"/>
      <c r="HP984" s="90"/>
      <c r="HQ984" s="90"/>
      <c r="HR984" s="90"/>
      <c r="HS984" s="90"/>
      <c r="HT984" s="90"/>
      <c r="HU984" s="90"/>
      <c r="HV984" s="90"/>
      <c r="HW984" s="90"/>
      <c r="HX984" s="90"/>
      <c r="HY984" s="90"/>
      <c r="HZ984" s="90"/>
      <c r="IA984" s="90"/>
      <c r="IB984" s="90"/>
      <c r="IC984" s="90"/>
      <c r="ID984" s="90"/>
      <c r="IE984" s="90"/>
      <c r="IF984" s="90"/>
      <c r="IG984" s="90"/>
      <c r="IH984" s="90"/>
      <c r="II984" s="90"/>
      <c r="IJ984" s="90"/>
      <c r="IK984" s="90"/>
      <c r="IL984" s="90"/>
      <c r="IM984" s="90"/>
      <c r="IN984" s="90"/>
      <c r="IO984" s="90"/>
      <c r="IP984" s="90"/>
      <c r="IQ984" s="90"/>
      <c r="IR984" s="90"/>
      <c r="IS984" s="90"/>
      <c r="IT984" s="90"/>
      <c r="IU984" s="90"/>
      <c r="IV984" s="90"/>
      <c r="IW984" s="90"/>
      <c r="IX984" s="90"/>
      <c r="IY984" s="90"/>
      <c r="IZ984" s="90"/>
      <c r="JA984" s="90"/>
      <c r="JB984" s="90"/>
      <c r="JC984" s="90"/>
      <c r="JD984" s="90"/>
      <c r="JE984" s="90"/>
      <c r="JF984" s="90"/>
      <c r="JG984" s="90"/>
      <c r="JH984" s="90"/>
      <c r="JI984" s="90"/>
      <c r="JJ984" s="90"/>
      <c r="JK984" s="90"/>
      <c r="JL984" s="90"/>
      <c r="JM984" s="90"/>
      <c r="JN984" s="90"/>
      <c r="JO984" s="90"/>
      <c r="JP984" s="90"/>
      <c r="JQ984" s="90"/>
      <c r="JR984" s="90"/>
      <c r="JS984" s="90"/>
      <c r="JT984" s="90"/>
      <c r="JU984" s="90"/>
      <c r="JV984" s="90"/>
      <c r="JW984" s="90"/>
      <c r="JX984" s="90"/>
      <c r="JY984" s="90"/>
      <c r="JZ984" s="90"/>
      <c r="KA984" s="90"/>
      <c r="KB984" s="90"/>
      <c r="KC984" s="90"/>
      <c r="KD984" s="90"/>
      <c r="KE984" s="90"/>
      <c r="KF984" s="90"/>
      <c r="KG984" s="90"/>
      <c r="KH984" s="90"/>
      <c r="KI984" s="90"/>
      <c r="KJ984" s="90"/>
      <c r="KK984" s="90"/>
      <c r="KL984" s="90"/>
      <c r="KM984" s="90"/>
      <c r="KN984" s="90"/>
      <c r="KO984" s="90"/>
      <c r="KP984" s="90"/>
      <c r="KQ984" s="90"/>
      <c r="KR984" s="90"/>
      <c r="KS984" s="90"/>
      <c r="KT984" s="90"/>
      <c r="KU984" s="90"/>
      <c r="KV984" s="90"/>
      <c r="KW984" s="90"/>
      <c r="KX984" s="90"/>
      <c r="KY984" s="90"/>
      <c r="KZ984" s="90"/>
      <c r="LA984" s="90"/>
      <c r="LB984" s="90"/>
      <c r="LC984" s="90"/>
      <c r="LD984" s="90"/>
      <c r="LE984" s="90"/>
      <c r="LF984" s="90"/>
      <c r="LG984" s="90"/>
      <c r="LH984" s="90"/>
      <c r="LI984" s="90"/>
      <c r="LJ984" s="90"/>
      <c r="LK984" s="90"/>
      <c r="LL984" s="90"/>
      <c r="LM984" s="90"/>
      <c r="LN984" s="90"/>
      <c r="LO984" s="90"/>
      <c r="LP984" s="90"/>
      <c r="LQ984" s="90"/>
      <c r="LR984" s="90"/>
      <c r="LS984" s="90"/>
      <c r="LT984" s="90"/>
      <c r="LU984" s="90"/>
      <c r="LV984" s="90"/>
      <c r="LW984" s="90"/>
      <c r="LX984" s="90"/>
      <c r="LY984" s="90"/>
      <c r="LZ984" s="90"/>
      <c r="MA984" s="90"/>
      <c r="MB984" s="90"/>
      <c r="MC984" s="90"/>
      <c r="MD984" s="90"/>
      <c r="ME984" s="90"/>
      <c r="MF984" s="90"/>
      <c r="MG984" s="90"/>
      <c r="MH984" s="90"/>
      <c r="MI984" s="90"/>
      <c r="MJ984" s="90"/>
      <c r="MK984" s="90"/>
      <c r="ML984" s="90"/>
      <c r="MM984" s="90"/>
      <c r="MN984" s="90"/>
      <c r="MO984" s="90"/>
      <c r="MP984" s="90"/>
      <c r="MQ984" s="90"/>
      <c r="MR984" s="90"/>
      <c r="MS984" s="90"/>
      <c r="MT984" s="90"/>
      <c r="MU984" s="90"/>
      <c r="MV984" s="90"/>
      <c r="MW984" s="90"/>
      <c r="MX984" s="90"/>
      <c r="MY984" s="90"/>
      <c r="MZ984" s="90"/>
      <c r="NA984" s="90"/>
      <c r="NB984" s="90"/>
      <c r="NC984" s="90"/>
      <c r="ND984" s="90"/>
      <c r="NE984" s="90"/>
      <c r="NF984" s="90"/>
      <c r="NG984" s="90"/>
      <c r="NH984" s="90"/>
      <c r="NI984" s="90"/>
      <c r="NJ984" s="90"/>
      <c r="NK984" s="90"/>
      <c r="NL984" s="90"/>
      <c r="NM984" s="90"/>
      <c r="NN984" s="90"/>
      <c r="NO984" s="90"/>
      <c r="NP984" s="90"/>
      <c r="NQ984" s="90"/>
      <c r="NR984" s="90"/>
      <c r="NS984" s="90"/>
      <c r="NT984" s="90"/>
      <c r="NU984" s="90"/>
      <c r="NV984" s="90"/>
      <c r="NW984" s="90"/>
      <c r="NX984" s="90"/>
      <c r="NY984" s="90"/>
      <c r="NZ984" s="90"/>
      <c r="OA984" s="90"/>
      <c r="OB984" s="90"/>
      <c r="OC984" s="90"/>
      <c r="OD984" s="90"/>
      <c r="OE984" s="90"/>
      <c r="OF984" s="90"/>
      <c r="OG984" s="90"/>
      <c r="OH984" s="90"/>
      <c r="OI984" s="90"/>
      <c r="OJ984" s="90"/>
      <c r="OK984" s="90"/>
      <c r="OL984" s="90"/>
      <c r="OM984" s="90"/>
      <c r="ON984" s="90"/>
      <c r="OO984" s="90"/>
      <c r="OP984" s="90"/>
      <c r="OQ984" s="90"/>
      <c r="OR984" s="90"/>
      <c r="OS984" s="90"/>
      <c r="OT984" s="90"/>
      <c r="OU984" s="90"/>
      <c r="OV984" s="90"/>
      <c r="OW984" s="90"/>
      <c r="OX984" s="90"/>
      <c r="OY984" s="90"/>
      <c r="OZ984" s="90"/>
      <c r="PA984" s="90"/>
      <c r="PB984" s="90"/>
      <c r="PC984" s="90"/>
      <c r="PD984" s="90"/>
      <c r="PE984" s="90"/>
      <c r="PF984" s="90"/>
      <c r="PG984" s="90"/>
      <c r="PH984" s="90"/>
      <c r="PI984" s="90"/>
      <c r="PJ984" s="90"/>
      <c r="PK984" s="90"/>
      <c r="PL984" s="90"/>
      <c r="PM984" s="90"/>
      <c r="PN984" s="90"/>
      <c r="PO984" s="90"/>
      <c r="PP984" s="90"/>
      <c r="PQ984" s="90"/>
      <c r="PR984" s="90"/>
      <c r="PS984" s="90"/>
      <c r="PT984" s="90"/>
      <c r="PU984" s="90"/>
      <c r="PV984" s="90"/>
      <c r="PW984" s="90"/>
      <c r="PX984" s="90"/>
      <c r="PY984" s="90"/>
      <c r="PZ984" s="90"/>
      <c r="QA984" s="90"/>
      <c r="QB984" s="90"/>
      <c r="QC984" s="90"/>
      <c r="QD984" s="90"/>
      <c r="QE984" s="90"/>
      <c r="QF984" s="90"/>
      <c r="QG984" s="90"/>
      <c r="QH984" s="90"/>
      <c r="QI984" s="90"/>
      <c r="QJ984" s="90"/>
      <c r="QK984" s="90"/>
      <c r="QL984" s="90"/>
      <c r="QM984" s="90"/>
      <c r="QN984" s="90"/>
      <c r="QO984" s="90"/>
      <c r="QP984" s="90"/>
      <c r="QQ984" s="90"/>
      <c r="QR984" s="90"/>
      <c r="QS984" s="90"/>
      <c r="QT984" s="90"/>
      <c r="QU984" s="90"/>
      <c r="QV984" s="90"/>
      <c r="QW984" s="90"/>
      <c r="QX984" s="90"/>
      <c r="QY984" s="90"/>
      <c r="QZ984" s="90"/>
      <c r="RA984" s="90"/>
      <c r="RB984" s="90"/>
      <c r="RC984" s="90"/>
      <c r="RD984" s="90"/>
      <c r="RE984" s="90"/>
      <c r="RF984" s="90"/>
      <c r="RG984" s="90"/>
      <c r="RH984" s="90"/>
      <c r="RI984" s="90"/>
      <c r="RJ984" s="90"/>
      <c r="RK984" s="90"/>
      <c r="RL984" s="90"/>
      <c r="RM984" s="90"/>
      <c r="RN984" s="90"/>
      <c r="RO984" s="90"/>
      <c r="RP984" s="90"/>
      <c r="RQ984" s="90"/>
      <c r="RR984" s="90"/>
      <c r="RS984" s="90"/>
      <c r="RT984" s="90"/>
      <c r="RU984" s="90"/>
      <c r="RV984" s="90"/>
      <c r="RW984" s="90"/>
      <c r="RX984" s="90"/>
      <c r="RY984" s="90"/>
      <c r="RZ984" s="90"/>
      <c r="SA984" s="90"/>
      <c r="SB984" s="90"/>
      <c r="SC984" s="90"/>
      <c r="SD984" s="90"/>
      <c r="SE984" s="90"/>
      <c r="SF984" s="90"/>
      <c r="SG984" s="90"/>
      <c r="SH984" s="90"/>
      <c r="SI984" s="90"/>
      <c r="SJ984" s="90"/>
      <c r="SK984" s="90"/>
      <c r="SL984" s="90"/>
      <c r="SM984" s="90"/>
      <c r="SN984" s="90"/>
      <c r="SO984" s="90"/>
      <c r="SP984" s="90"/>
      <c r="SQ984" s="90"/>
      <c r="SR984" s="90"/>
      <c r="SS984" s="90"/>
      <c r="ST984" s="90"/>
      <c r="SU984" s="90"/>
      <c r="SV984" s="90"/>
      <c r="SW984" s="90"/>
      <c r="SX984" s="90"/>
      <c r="SY984" s="90"/>
      <c r="SZ984" s="90"/>
      <c r="TA984" s="90"/>
      <c r="TB984" s="90"/>
      <c r="TC984" s="90"/>
      <c r="TD984" s="90"/>
      <c r="TE984" s="90"/>
      <c r="TF984" s="90"/>
      <c r="TG984" s="90"/>
      <c r="TH984" s="90"/>
      <c r="TI984" s="90"/>
      <c r="TJ984" s="90"/>
      <c r="TK984" s="90"/>
      <c r="TL984" s="90"/>
      <c r="TM984" s="90"/>
      <c r="TN984" s="90"/>
      <c r="TO984" s="90"/>
      <c r="TP984" s="90"/>
      <c r="TQ984" s="90"/>
      <c r="TR984" s="90"/>
      <c r="TS984" s="90"/>
      <c r="TT984" s="90"/>
      <c r="TU984" s="90"/>
      <c r="TV984" s="90"/>
      <c r="TW984" s="90"/>
      <c r="TX984" s="90"/>
      <c r="TY984" s="90"/>
      <c r="TZ984" s="90"/>
      <c r="UA984" s="90"/>
      <c r="UB984" s="90"/>
      <c r="UC984" s="90"/>
      <c r="UD984" s="90"/>
      <c r="UE984" s="90"/>
      <c r="UF984" s="90"/>
      <c r="UG984" s="90"/>
      <c r="UH984" s="90"/>
      <c r="UI984" s="90"/>
      <c r="UJ984" s="90"/>
      <c r="UK984" s="90"/>
      <c r="UL984" s="90"/>
      <c r="UM984" s="90"/>
      <c r="UN984" s="90"/>
      <c r="UO984" s="90"/>
      <c r="UP984" s="90"/>
      <c r="UQ984" s="90"/>
      <c r="UR984" s="90"/>
      <c r="US984" s="90"/>
      <c r="UT984" s="90"/>
      <c r="UU984" s="90"/>
      <c r="UV984" s="90"/>
      <c r="UW984" s="90"/>
      <c r="UX984" s="90"/>
      <c r="UY984" s="90"/>
      <c r="UZ984" s="90"/>
      <c r="VA984" s="90"/>
      <c r="VB984" s="90"/>
      <c r="VC984" s="90"/>
      <c r="VD984" s="90"/>
      <c r="VE984" s="90"/>
      <c r="VF984" s="90"/>
      <c r="VG984" s="90"/>
      <c r="VH984" s="90"/>
      <c r="VI984" s="90"/>
      <c r="VJ984" s="90"/>
      <c r="VK984" s="90"/>
      <c r="VL984" s="90"/>
      <c r="VM984" s="90"/>
      <c r="VN984" s="90"/>
      <c r="VO984" s="90"/>
      <c r="VP984" s="90"/>
      <c r="VQ984" s="90"/>
      <c r="VR984" s="90"/>
      <c r="VS984" s="90"/>
      <c r="VT984" s="90"/>
      <c r="VU984" s="90"/>
      <c r="VV984" s="90"/>
      <c r="VW984" s="90"/>
      <c r="VX984" s="90"/>
      <c r="VY984" s="90"/>
      <c r="VZ984" s="90"/>
      <c r="WA984" s="90"/>
      <c r="WB984" s="90"/>
      <c r="WC984" s="90"/>
      <c r="WD984" s="90"/>
      <c r="WE984" s="90"/>
      <c r="WF984" s="90"/>
      <c r="WG984" s="90"/>
      <c r="WH984" s="90"/>
      <c r="WI984" s="90"/>
      <c r="WJ984" s="90"/>
      <c r="WK984" s="90"/>
      <c r="WL984" s="90"/>
      <c r="WM984" s="90"/>
      <c r="WN984" s="90"/>
      <c r="WO984" s="90"/>
      <c r="WP984" s="90"/>
      <c r="WQ984" s="90"/>
      <c r="WR984" s="90"/>
      <c r="WS984" s="90"/>
      <c r="WT984" s="90"/>
      <c r="WU984" s="90"/>
      <c r="WV984" s="90"/>
      <c r="WW984" s="90"/>
      <c r="WX984" s="90"/>
      <c r="WY984" s="90"/>
      <c r="WZ984" s="90"/>
      <c r="XA984" s="90"/>
      <c r="XB984" s="90"/>
      <c r="XC984" s="90"/>
      <c r="XD984" s="90"/>
      <c r="XE984" s="90"/>
      <c r="XF984" s="90"/>
      <c r="XG984" s="90"/>
      <c r="XH984" s="90"/>
      <c r="XI984" s="90"/>
      <c r="XJ984" s="90"/>
      <c r="XK984" s="90"/>
      <c r="XL984" s="90"/>
      <c r="XM984" s="90"/>
      <c r="XN984" s="90"/>
      <c r="XO984" s="90"/>
      <c r="XP984" s="90"/>
      <c r="XQ984" s="90"/>
      <c r="XR984" s="90"/>
      <c r="XS984" s="90"/>
      <c r="XT984" s="90"/>
      <c r="XU984" s="90"/>
      <c r="XV984" s="90"/>
      <c r="XW984" s="90"/>
      <c r="XX984" s="90"/>
      <c r="XY984" s="90"/>
      <c r="XZ984" s="90"/>
      <c r="YA984" s="90"/>
      <c r="YB984" s="90"/>
      <c r="YC984" s="90"/>
      <c r="YD984" s="90"/>
      <c r="YE984" s="90"/>
      <c r="YF984" s="90"/>
      <c r="YG984" s="90"/>
      <c r="YH984" s="90"/>
      <c r="YI984" s="90"/>
      <c r="YJ984" s="90"/>
      <c r="YK984" s="90"/>
      <c r="YL984" s="90"/>
      <c r="YM984" s="90"/>
      <c r="YN984" s="90"/>
      <c r="YO984" s="90"/>
      <c r="YP984" s="90"/>
      <c r="YQ984" s="90"/>
      <c r="YR984" s="90"/>
      <c r="YS984" s="90"/>
      <c r="YT984" s="90"/>
      <c r="YU984" s="90"/>
      <c r="YV984" s="90"/>
      <c r="YW984" s="90"/>
      <c r="YX984" s="90"/>
      <c r="YY984" s="90"/>
      <c r="YZ984" s="90"/>
      <c r="ZA984" s="90"/>
      <c r="ZB984" s="90"/>
      <c r="ZC984" s="90"/>
      <c r="ZD984" s="90"/>
      <c r="ZE984" s="90"/>
      <c r="ZF984" s="90"/>
      <c r="ZG984" s="90"/>
      <c r="ZH984" s="90"/>
      <c r="ZI984" s="90"/>
      <c r="ZJ984" s="90"/>
      <c r="ZK984" s="90"/>
      <c r="ZL984" s="90"/>
      <c r="ZM984" s="90"/>
      <c r="ZN984" s="90"/>
      <c r="ZO984" s="90"/>
      <c r="ZP984" s="90"/>
      <c r="ZQ984" s="90"/>
      <c r="ZR984" s="90"/>
      <c r="ZS984" s="90"/>
      <c r="ZT984" s="90"/>
      <c r="ZU984" s="90"/>
      <c r="ZV984" s="90"/>
      <c r="ZW984" s="90"/>
      <c r="ZX984" s="90"/>
      <c r="ZY984" s="90"/>
      <c r="ZZ984" s="90"/>
      <c r="AAA984" s="90"/>
      <c r="AAB984" s="90"/>
      <c r="AAC984" s="90"/>
      <c r="AAD984" s="90"/>
      <c r="AAE984" s="90"/>
      <c r="AAF984" s="90"/>
      <c r="AAG984" s="90"/>
      <c r="AAH984" s="90"/>
      <c r="AAI984" s="90"/>
      <c r="AAJ984" s="90"/>
      <c r="AAK984" s="90"/>
      <c r="AAL984" s="90"/>
      <c r="AAM984" s="90"/>
      <c r="AAN984" s="90"/>
      <c r="AAO984" s="90"/>
      <c r="AAP984" s="90"/>
      <c r="AAQ984" s="90"/>
      <c r="AAR984" s="90"/>
      <c r="AAS984" s="90"/>
      <c r="AAT984" s="90"/>
      <c r="AAU984" s="90"/>
      <c r="AAV984" s="90"/>
      <c r="AAW984" s="90"/>
      <c r="AAX984" s="90"/>
      <c r="AAY984" s="90"/>
      <c r="AAZ984" s="90"/>
      <c r="ABA984" s="90"/>
      <c r="ABB984" s="90"/>
      <c r="ABC984" s="90"/>
      <c r="ABD984" s="90"/>
      <c r="ABE984" s="90"/>
      <c r="ABF984" s="90"/>
      <c r="ABG984" s="90"/>
      <c r="ABH984" s="90"/>
      <c r="ABI984" s="90"/>
      <c r="ABJ984" s="90"/>
      <c r="ABK984" s="90"/>
      <c r="ABL984" s="90"/>
      <c r="ABM984" s="90"/>
      <c r="ABN984" s="90"/>
      <c r="ABO984" s="90"/>
      <c r="ABP984" s="90"/>
      <c r="ABQ984" s="90"/>
      <c r="ABR984" s="90"/>
      <c r="ABS984" s="90"/>
      <c r="ABT984" s="90"/>
      <c r="ABU984" s="90"/>
      <c r="ABV984" s="90"/>
      <c r="ABW984" s="90"/>
      <c r="ABX984" s="90"/>
      <c r="ABY984" s="90"/>
      <c r="ABZ984" s="90"/>
      <c r="ACA984" s="90"/>
      <c r="ACB984" s="90"/>
      <c r="ACC984" s="90"/>
      <c r="ACD984" s="90"/>
      <c r="ACE984" s="90"/>
      <c r="ACF984" s="90"/>
      <c r="ACG984" s="90"/>
      <c r="ACH984" s="90"/>
      <c r="ACI984" s="90"/>
      <c r="ACJ984" s="90"/>
      <c r="ACK984" s="90"/>
      <c r="ACL984" s="90"/>
      <c r="ACM984" s="90"/>
      <c r="ACN984" s="90"/>
      <c r="ACO984" s="90"/>
      <c r="ACP984" s="90"/>
      <c r="ACQ984" s="90"/>
      <c r="ACR984" s="90"/>
      <c r="ACS984" s="90"/>
      <c r="ACT984" s="90"/>
      <c r="ACU984" s="90"/>
      <c r="ACV984" s="90"/>
      <c r="ACW984" s="90"/>
      <c r="ACX984" s="90"/>
      <c r="ACY984" s="90"/>
      <c r="ACZ984" s="90"/>
      <c r="ADA984" s="90"/>
      <c r="ADB984" s="90"/>
      <c r="ADC984" s="90"/>
      <c r="ADD984" s="90"/>
      <c r="ADE984" s="90"/>
      <c r="ADF984" s="90"/>
      <c r="ADG984" s="90"/>
      <c r="ADH984" s="90"/>
      <c r="ADI984" s="90"/>
      <c r="ADJ984" s="90"/>
      <c r="ADK984" s="90"/>
      <c r="ADL984" s="90"/>
      <c r="ADM984" s="90"/>
      <c r="ADN984" s="90"/>
      <c r="ADO984" s="90"/>
      <c r="ADP984" s="90"/>
      <c r="ADQ984" s="90"/>
      <c r="ADR984" s="90"/>
      <c r="ADS984" s="90"/>
      <c r="ADT984" s="90"/>
      <c r="ADU984" s="90"/>
      <c r="ADV984" s="90"/>
      <c r="ADW984" s="90"/>
      <c r="ADX984" s="90"/>
      <c r="ADY984" s="90"/>
      <c r="ADZ984" s="90"/>
      <c r="AEA984" s="90"/>
      <c r="AEB984" s="90"/>
      <c r="AEC984" s="90"/>
      <c r="AED984" s="90"/>
      <c r="AEE984" s="90"/>
      <c r="AEF984" s="90"/>
      <c r="AEG984" s="90"/>
      <c r="AEH984" s="90"/>
      <c r="AEI984" s="90"/>
      <c r="AEJ984" s="90"/>
      <c r="AEK984" s="90"/>
      <c r="AEL984" s="90"/>
      <c r="AEM984" s="90"/>
      <c r="AEN984" s="90"/>
      <c r="AEO984" s="90"/>
      <c r="AEP984" s="90"/>
      <c r="AEQ984" s="90"/>
      <c r="AER984" s="90"/>
      <c r="AES984" s="90"/>
      <c r="AET984" s="90"/>
      <c r="AEU984" s="90"/>
      <c r="AEV984" s="90"/>
      <c r="AEW984" s="90"/>
      <c r="AEX984" s="90"/>
      <c r="AEY984" s="90"/>
      <c r="AEZ984" s="90"/>
      <c r="AFA984" s="90"/>
      <c r="AFB984" s="90"/>
      <c r="AFC984" s="90"/>
      <c r="AFD984" s="90"/>
      <c r="AFE984" s="90"/>
      <c r="AFF984" s="90"/>
      <c r="AFG984" s="90"/>
      <c r="AFH984" s="90"/>
      <c r="AFI984" s="90"/>
      <c r="AFJ984" s="90"/>
      <c r="AFK984" s="90"/>
      <c r="AFL984" s="90"/>
      <c r="AFM984" s="90"/>
      <c r="AFN984" s="90"/>
      <c r="AFO984" s="90"/>
      <c r="AFP984" s="90"/>
      <c r="AFQ984" s="90"/>
      <c r="AFR984" s="90"/>
      <c r="AFS984" s="90"/>
      <c r="AFT984" s="90"/>
      <c r="AFU984" s="90"/>
      <c r="AFV984" s="90"/>
      <c r="AFW984" s="90"/>
      <c r="AFX984" s="90"/>
      <c r="AFY984" s="90"/>
      <c r="AFZ984" s="90"/>
      <c r="AGA984" s="90"/>
      <c r="AGB984" s="90"/>
      <c r="AGC984" s="90"/>
      <c r="AGD984" s="90"/>
      <c r="AGE984" s="90"/>
      <c r="AGF984" s="90"/>
      <c r="AGG984" s="90"/>
      <c r="AGH984" s="90"/>
      <c r="AGI984" s="90"/>
      <c r="AGJ984" s="90"/>
      <c r="AGK984" s="90"/>
      <c r="AGL984" s="90"/>
      <c r="AGM984" s="90"/>
      <c r="AGN984" s="90"/>
      <c r="AGO984" s="90"/>
      <c r="AGP984" s="90"/>
      <c r="AGQ984" s="90"/>
      <c r="AGR984" s="90"/>
      <c r="AGS984" s="90"/>
      <c r="AGT984" s="90"/>
      <c r="AGU984" s="90"/>
      <c r="AGV984" s="90"/>
      <c r="AGW984" s="90"/>
      <c r="AGX984" s="90"/>
      <c r="AGY984" s="90"/>
      <c r="AGZ984" s="90"/>
      <c r="AHA984" s="90"/>
      <c r="AHB984" s="90"/>
      <c r="AHC984" s="90"/>
      <c r="AHD984" s="90"/>
      <c r="AHE984" s="90"/>
      <c r="AHF984" s="90"/>
      <c r="AHG984" s="90"/>
      <c r="AHH984" s="90"/>
      <c r="AHI984" s="90"/>
      <c r="AHJ984" s="90"/>
      <c r="AHK984" s="90"/>
      <c r="AHL984" s="90"/>
      <c r="AHM984" s="90"/>
      <c r="AHN984" s="90"/>
      <c r="AHO984" s="90"/>
      <c r="AHP984" s="90"/>
      <c r="AHQ984" s="90"/>
      <c r="AHR984" s="90"/>
      <c r="AHS984" s="90"/>
      <c r="AHT984" s="90"/>
      <c r="AHU984" s="90"/>
      <c r="AHV984" s="90"/>
      <c r="AHW984" s="90"/>
      <c r="AHX984" s="90"/>
      <c r="AHY984" s="90"/>
      <c r="AHZ984" s="90"/>
      <c r="AIA984" s="90"/>
      <c r="AIB984" s="90"/>
      <c r="AIC984" s="90"/>
      <c r="AID984" s="90"/>
      <c r="AIE984" s="90"/>
      <c r="AIF984" s="90"/>
      <c r="AIG984" s="90"/>
      <c r="AIH984" s="90"/>
      <c r="AII984" s="90"/>
      <c r="AIJ984" s="90"/>
      <c r="AIK984" s="90"/>
      <c r="AIL984" s="90"/>
      <c r="AIM984" s="90"/>
      <c r="AIN984" s="90"/>
      <c r="AIO984" s="90"/>
      <c r="AIP984" s="90"/>
      <c r="AIQ984" s="90"/>
      <c r="AIR984" s="90"/>
      <c r="AIS984" s="90"/>
      <c r="AIT984" s="90"/>
      <c r="AIU984" s="90"/>
      <c r="AIV984" s="90"/>
      <c r="AIW984" s="90"/>
      <c r="AIX984" s="90"/>
      <c r="AIY984" s="90"/>
      <c r="AIZ984" s="90"/>
      <c r="AJA984" s="90"/>
      <c r="AJB984" s="90"/>
      <c r="AJC984" s="90"/>
      <c r="AJD984" s="90"/>
      <c r="AJE984" s="90"/>
      <c r="AJF984" s="90"/>
      <c r="AJG984" s="90"/>
      <c r="AJH984" s="90"/>
      <c r="AJI984" s="90"/>
      <c r="AJJ984" s="90"/>
      <c r="AJK984" s="90"/>
      <c r="AJL984" s="90"/>
      <c r="AJM984" s="90"/>
      <c r="AJN984" s="90"/>
      <c r="AJO984" s="90"/>
      <c r="AJP984" s="90"/>
      <c r="AJQ984" s="90"/>
      <c r="AJR984" s="90"/>
      <c r="AJS984" s="90"/>
      <c r="AJT984" s="90"/>
      <c r="AJU984" s="90"/>
      <c r="AJV984" s="90"/>
      <c r="AJW984" s="90"/>
      <c r="AJX984" s="90"/>
      <c r="AJY984" s="90"/>
      <c r="AJZ984" s="90"/>
      <c r="AKA984" s="90"/>
      <c r="AKB984" s="90"/>
      <c r="AKC984" s="90"/>
      <c r="AKD984" s="90"/>
      <c r="AKE984" s="90"/>
      <c r="AKF984" s="90"/>
      <c r="AKG984" s="90"/>
      <c r="AKH984" s="90"/>
      <c r="AKI984" s="90"/>
      <c r="AKJ984" s="90"/>
      <c r="AKK984" s="90"/>
      <c r="AKL984" s="90"/>
      <c r="AKM984" s="90"/>
      <c r="AKN984" s="90"/>
      <c r="AKO984" s="90"/>
      <c r="AKP984" s="90"/>
      <c r="AKQ984" s="90"/>
      <c r="AKR984" s="90"/>
      <c r="AKS984" s="90"/>
      <c r="AKT984" s="90"/>
      <c r="AKU984" s="90"/>
      <c r="AKV984" s="90"/>
      <c r="AKW984" s="90"/>
      <c r="AKX984" s="90"/>
      <c r="AKY984" s="90"/>
      <c r="AKZ984" s="90"/>
      <c r="ALA984" s="90"/>
      <c r="ALB984" s="90"/>
      <c r="ALC984" s="90"/>
      <c r="ALD984" s="90"/>
      <c r="ALE984" s="90"/>
      <c r="ALF984" s="90"/>
      <c r="ALG984" s="90"/>
      <c r="ALH984" s="90"/>
      <c r="ALI984" s="90"/>
      <c r="ALJ984" s="90"/>
      <c r="ALK984" s="90"/>
      <c r="ALL984" s="90"/>
      <c r="ALM984" s="90"/>
      <c r="ALN984" s="90"/>
      <c r="ALO984" s="90"/>
      <c r="ALP984" s="90"/>
      <c r="ALQ984" s="90"/>
      <c r="ALR984" s="90"/>
      <c r="ALS984" s="90"/>
      <c r="ALT984" s="90"/>
      <c r="ALU984" s="90"/>
      <c r="ALV984" s="90"/>
      <c r="ALW984" s="90"/>
      <c r="ALX984" s="90"/>
      <c r="ALY984" s="90"/>
      <c r="ALZ984" s="90"/>
      <c r="AMA984" s="90"/>
      <c r="AMB984" s="90"/>
      <c r="AMC984" s="90"/>
      <c r="AMD984" s="90"/>
      <c r="AME984" s="90"/>
      <c r="AMF984" s="90"/>
      <c r="AMG984" s="90"/>
      <c r="AMH984" s="90"/>
    </row>
    <row r="985" spans="1:1022" ht="74.099999999999994" customHeight="1">
      <c r="A985" s="536"/>
      <c r="B985" s="530"/>
      <c r="C985" s="367"/>
      <c r="D985" s="530"/>
      <c r="E985" s="530"/>
      <c r="F985" s="427"/>
      <c r="G985" s="530"/>
      <c r="H985" s="545"/>
      <c r="I985" s="538"/>
      <c r="J985" s="216" t="s">
        <v>735</v>
      </c>
      <c r="K985" s="213"/>
      <c r="L985" s="538"/>
      <c r="M985" s="538"/>
      <c r="N985" s="540"/>
      <c r="O985" s="369"/>
      <c r="P985" s="391"/>
      <c r="Q985" s="385"/>
      <c r="R985" s="393"/>
      <c r="S985" s="394"/>
      <c r="T985" s="385"/>
      <c r="U985" s="386"/>
      <c r="V985" s="216" t="s">
        <v>112</v>
      </c>
      <c r="W985" s="116"/>
      <c r="X985" s="117"/>
      <c r="Y985" s="117"/>
      <c r="Z985" s="116"/>
      <c r="AA985" s="143" t="str">
        <f t="shared" si="1284"/>
        <v/>
      </c>
      <c r="AB985" s="121"/>
      <c r="AC985" s="121"/>
      <c r="AD985" s="122" t="str">
        <f t="shared" si="1281"/>
        <v/>
      </c>
      <c r="AE985" s="121"/>
      <c r="AF985" s="121"/>
      <c r="AG985" s="121"/>
      <c r="AH985" s="123" t="str">
        <f>IFERROR(IF(AND(AA984="Probabilidad",AA985="Probabilidad"),(AI984-(+AI984*AD985)),IF(AND(AA985="Probabilidad",AA984="Impacto"),(AI984-(+AI984*AD985)),IF(AA985="Impacto",AI984,""))),"")</f>
        <v/>
      </c>
      <c r="AI985" s="122" t="str">
        <f t="shared" si="1283"/>
        <v/>
      </c>
      <c r="AJ985" s="387"/>
      <c r="AK985" s="542"/>
      <c r="AL985" s="214" t="str">
        <f t="shared" si="1262"/>
        <v/>
      </c>
      <c r="AM985" s="543"/>
      <c r="AN985" s="542"/>
      <c r="AO985" s="541"/>
      <c r="AP985" s="367"/>
      <c r="AQ985" s="217" t="s">
        <v>118</v>
      </c>
      <c r="AR985" s="119"/>
      <c r="AS985" s="135"/>
      <c r="AT985" s="218"/>
      <c r="AU985" s="219"/>
      <c r="AV985" s="459"/>
      <c r="AW985" s="216" t="s">
        <v>112</v>
      </c>
      <c r="AX985" s="220"/>
      <c r="AY985" s="221"/>
      <c r="AZ985" s="222"/>
      <c r="BA985" s="217" t="s">
        <v>118</v>
      </c>
      <c r="BB985" s="220"/>
      <c r="BC985" s="115"/>
      <c r="BD985" s="115"/>
      <c r="BE985" s="373"/>
      <c r="BF985" s="374"/>
      <c r="BG985" s="374"/>
      <c r="BH985" s="131"/>
    </row>
    <row r="986" spans="1:1022" ht="45" customHeight="1">
      <c r="A986" s="536"/>
      <c r="B986" s="530"/>
      <c r="C986" s="367"/>
      <c r="D986" s="530"/>
      <c r="E986" s="530"/>
      <c r="F986" s="427"/>
      <c r="G986" s="530"/>
      <c r="H986" s="545"/>
      <c r="I986" s="538"/>
      <c r="J986" s="216" t="s">
        <v>741</v>
      </c>
      <c r="K986" s="213"/>
      <c r="L986" s="538"/>
      <c r="M986" s="538"/>
      <c r="N986" s="540"/>
      <c r="O986" s="369"/>
      <c r="P986" s="391"/>
      <c r="Q986" s="385"/>
      <c r="R986" s="393"/>
      <c r="S986" s="394"/>
      <c r="T986" s="385"/>
      <c r="U986" s="386"/>
      <c r="V986" s="216" t="s">
        <v>124</v>
      </c>
      <c r="W986" s="116"/>
      <c r="X986" s="117"/>
      <c r="Y986" s="117"/>
      <c r="Z986" s="116"/>
      <c r="AA986" s="143" t="str">
        <f t="shared" si="1284"/>
        <v/>
      </c>
      <c r="AB986" s="121"/>
      <c r="AC986" s="121"/>
      <c r="AD986" s="122" t="str">
        <f t="shared" si="1281"/>
        <v/>
      </c>
      <c r="AE986" s="121"/>
      <c r="AF986" s="121"/>
      <c r="AG986" s="121"/>
      <c r="AH986" s="123" t="str">
        <f t="shared" ref="AH986:AH990" si="1336">IFERROR(IF(AND(AA985="Probabilidad",AA986="Probabilidad"),(AI985-(+AI985*AD986)),IF(AND(AA986="Probabilidad",AA985="Impacto"),(AI985-(+AI985*AD986)),IF(AA986="Impacto",AI985,""))),"")</f>
        <v/>
      </c>
      <c r="AI986" s="122" t="str">
        <f t="shared" si="1283"/>
        <v/>
      </c>
      <c r="AJ986" s="387"/>
      <c r="AK986" s="542"/>
      <c r="AL986" s="214" t="str">
        <f t="shared" si="1262"/>
        <v/>
      </c>
      <c r="AM986" s="543"/>
      <c r="AN986" s="542"/>
      <c r="AO986" s="541"/>
      <c r="AP986" s="367"/>
      <c r="AQ986" s="217" t="s">
        <v>128</v>
      </c>
      <c r="AR986" s="119"/>
      <c r="AS986" s="135"/>
      <c r="AT986" s="218"/>
      <c r="AU986" s="219"/>
      <c r="AV986" s="459"/>
      <c r="AW986" s="216" t="s">
        <v>124</v>
      </c>
      <c r="AX986" s="220"/>
      <c r="AY986" s="221"/>
      <c r="AZ986" s="222"/>
      <c r="BA986" s="217" t="s">
        <v>128</v>
      </c>
      <c r="BB986" s="220"/>
      <c r="BC986" s="115"/>
      <c r="BD986" s="115"/>
      <c r="BE986" s="373"/>
      <c r="BF986" s="374"/>
      <c r="BG986" s="374"/>
      <c r="BH986" s="131"/>
    </row>
    <row r="987" spans="1:1022" ht="30" customHeight="1">
      <c r="A987" s="536"/>
      <c r="B987" s="530"/>
      <c r="C987" s="367"/>
      <c r="D987" s="530"/>
      <c r="E987" s="530"/>
      <c r="F987" s="427"/>
      <c r="G987" s="530"/>
      <c r="H987" s="545"/>
      <c r="I987" s="538"/>
      <c r="J987" s="216" t="s">
        <v>749</v>
      </c>
      <c r="K987" s="213"/>
      <c r="L987" s="538"/>
      <c r="M987" s="538"/>
      <c r="N987" s="540"/>
      <c r="O987" s="369"/>
      <c r="P987" s="391"/>
      <c r="Q987" s="385"/>
      <c r="R987" s="393"/>
      <c r="S987" s="394"/>
      <c r="T987" s="385"/>
      <c r="U987" s="386"/>
      <c r="V987" s="216" t="s">
        <v>131</v>
      </c>
      <c r="W987" s="116"/>
      <c r="X987" s="117"/>
      <c r="Y987" s="117"/>
      <c r="Z987" s="116"/>
      <c r="AA987" s="143" t="str">
        <f t="shared" si="1284"/>
        <v/>
      </c>
      <c r="AB987" s="121"/>
      <c r="AC987" s="121"/>
      <c r="AD987" s="122" t="str">
        <f t="shared" si="1281"/>
        <v/>
      </c>
      <c r="AE987" s="121"/>
      <c r="AF987" s="121"/>
      <c r="AG987" s="121"/>
      <c r="AH987" s="123" t="str">
        <f t="shared" si="1336"/>
        <v/>
      </c>
      <c r="AI987" s="122" t="str">
        <f t="shared" si="1283"/>
        <v/>
      </c>
      <c r="AJ987" s="387"/>
      <c r="AK987" s="542"/>
      <c r="AL987" s="214" t="str">
        <f t="shared" si="1262"/>
        <v/>
      </c>
      <c r="AM987" s="543"/>
      <c r="AN987" s="542"/>
      <c r="AO987" s="541"/>
      <c r="AP987" s="367"/>
      <c r="AQ987" s="217" t="s">
        <v>136</v>
      </c>
      <c r="AR987" s="119"/>
      <c r="AS987" s="135"/>
      <c r="AT987" s="218"/>
      <c r="AU987" s="219"/>
      <c r="AV987" s="459"/>
      <c r="AW987" s="216" t="s">
        <v>131</v>
      </c>
      <c r="AX987" s="220"/>
      <c r="AY987" s="221"/>
      <c r="AZ987" s="222"/>
      <c r="BA987" s="217" t="s">
        <v>136</v>
      </c>
      <c r="BB987" s="220"/>
      <c r="BC987" s="115"/>
      <c r="BD987" s="115"/>
      <c r="BE987" s="373"/>
      <c r="BF987" s="374"/>
      <c r="BG987" s="374"/>
      <c r="BH987" s="131"/>
    </row>
    <row r="988" spans="1:1022" ht="18.95" customHeight="1">
      <c r="A988" s="536"/>
      <c r="B988" s="530"/>
      <c r="C988" s="367"/>
      <c r="D988" s="530"/>
      <c r="E988" s="530"/>
      <c r="F988" s="427"/>
      <c r="G988" s="530"/>
      <c r="H988" s="545"/>
      <c r="I988" s="538"/>
      <c r="J988" s="216" t="s">
        <v>756</v>
      </c>
      <c r="K988" s="213"/>
      <c r="L988" s="538"/>
      <c r="M988" s="538"/>
      <c r="N988" s="540"/>
      <c r="O988" s="369"/>
      <c r="P988" s="391"/>
      <c r="Q988" s="385"/>
      <c r="R988" s="393"/>
      <c r="S988" s="394"/>
      <c r="T988" s="385"/>
      <c r="U988" s="386"/>
      <c r="V988" s="216" t="s">
        <v>139</v>
      </c>
      <c r="W988" s="116"/>
      <c r="X988" s="117"/>
      <c r="Y988" s="117"/>
      <c r="Z988" s="116"/>
      <c r="AA988" s="143" t="str">
        <f t="shared" si="1284"/>
        <v/>
      </c>
      <c r="AB988" s="121"/>
      <c r="AC988" s="121"/>
      <c r="AD988" s="122" t="str">
        <f t="shared" si="1281"/>
        <v/>
      </c>
      <c r="AE988" s="121"/>
      <c r="AF988" s="121"/>
      <c r="AG988" s="121"/>
      <c r="AH988" s="123" t="str">
        <f t="shared" si="1336"/>
        <v/>
      </c>
      <c r="AI988" s="122" t="str">
        <f t="shared" si="1283"/>
        <v/>
      </c>
      <c r="AJ988" s="387"/>
      <c r="AK988" s="542"/>
      <c r="AL988" s="214" t="str">
        <f t="shared" si="1262"/>
        <v/>
      </c>
      <c r="AM988" s="543"/>
      <c r="AN988" s="542"/>
      <c r="AO988" s="541"/>
      <c r="AP988" s="367"/>
      <c r="AQ988" s="217" t="s">
        <v>145</v>
      </c>
      <c r="AR988" s="119"/>
      <c r="AS988" s="135"/>
      <c r="AT988" s="218"/>
      <c r="AU988" s="219"/>
      <c r="AV988" s="459"/>
      <c r="AW988" s="216" t="s">
        <v>139</v>
      </c>
      <c r="AX988" s="220"/>
      <c r="AY988" s="221"/>
      <c r="AZ988" s="222"/>
      <c r="BA988" s="217" t="s">
        <v>145</v>
      </c>
      <c r="BB988" s="220"/>
      <c r="BC988" s="115"/>
      <c r="BD988" s="115"/>
      <c r="BE988" s="373"/>
      <c r="BF988" s="374"/>
      <c r="BG988" s="374"/>
      <c r="BH988" s="131"/>
    </row>
    <row r="989" spans="1:1022" ht="18.95" customHeight="1">
      <c r="A989" s="536"/>
      <c r="B989" s="530"/>
      <c r="C989" s="367"/>
      <c r="D989" s="530"/>
      <c r="E989" s="530"/>
      <c r="F989" s="427"/>
      <c r="G989" s="530"/>
      <c r="H989" s="545"/>
      <c r="I989" s="538"/>
      <c r="J989" s="216" t="s">
        <v>757</v>
      </c>
      <c r="K989" s="213"/>
      <c r="L989" s="538"/>
      <c r="M989" s="538"/>
      <c r="N989" s="540"/>
      <c r="O989" s="369"/>
      <c r="P989" s="391"/>
      <c r="Q989" s="385"/>
      <c r="R989" s="393"/>
      <c r="S989" s="394"/>
      <c r="T989" s="385"/>
      <c r="U989" s="386"/>
      <c r="V989" s="216" t="s">
        <v>150</v>
      </c>
      <c r="W989" s="116"/>
      <c r="X989" s="117"/>
      <c r="Y989" s="117"/>
      <c r="Z989" s="116"/>
      <c r="AA989" s="143" t="str">
        <f t="shared" si="1284"/>
        <v/>
      </c>
      <c r="AB989" s="121"/>
      <c r="AC989" s="121"/>
      <c r="AD989" s="122" t="str">
        <f t="shared" si="1281"/>
        <v/>
      </c>
      <c r="AE989" s="121"/>
      <c r="AF989" s="121"/>
      <c r="AG989" s="121"/>
      <c r="AH989" s="123" t="str">
        <f t="shared" si="1336"/>
        <v/>
      </c>
      <c r="AI989" s="122" t="str">
        <f t="shared" si="1283"/>
        <v/>
      </c>
      <c r="AJ989" s="387"/>
      <c r="AK989" s="542"/>
      <c r="AL989" s="214" t="str">
        <f t="shared" si="1262"/>
        <v/>
      </c>
      <c r="AM989" s="543"/>
      <c r="AN989" s="542"/>
      <c r="AO989" s="541"/>
      <c r="AP989" s="367"/>
      <c r="AQ989" s="217" t="s">
        <v>155</v>
      </c>
      <c r="AR989" s="119"/>
      <c r="AS989" s="135"/>
      <c r="AT989" s="218"/>
      <c r="AU989" s="219"/>
      <c r="AV989" s="459"/>
      <c r="AW989" s="216" t="s">
        <v>150</v>
      </c>
      <c r="AX989" s="220"/>
      <c r="AY989" s="221"/>
      <c r="AZ989" s="222"/>
      <c r="BA989" s="217" t="s">
        <v>155</v>
      </c>
      <c r="BB989" s="220"/>
      <c r="BC989" s="115"/>
      <c r="BD989" s="115"/>
      <c r="BE989" s="373"/>
      <c r="BF989" s="374"/>
      <c r="BG989" s="374"/>
      <c r="BH989" s="131"/>
    </row>
    <row r="990" spans="1:1022" ht="23.1" customHeight="1">
      <c r="A990" s="536"/>
      <c r="B990" s="530"/>
      <c r="C990" s="367"/>
      <c r="D990" s="530"/>
      <c r="E990" s="530"/>
      <c r="F990" s="427"/>
      <c r="G990" s="530"/>
      <c r="H990" s="545"/>
      <c r="I990" s="538"/>
      <c r="J990" s="216" t="s">
        <v>758</v>
      </c>
      <c r="K990" s="213"/>
      <c r="L990" s="538"/>
      <c r="M990" s="538"/>
      <c r="N990" s="540"/>
      <c r="O990" s="369"/>
      <c r="P990" s="392"/>
      <c r="Q990" s="385"/>
      <c r="R990" s="393"/>
      <c r="S990" s="394"/>
      <c r="T990" s="385"/>
      <c r="U990" s="386"/>
      <c r="V990" s="216" t="s">
        <v>161</v>
      </c>
      <c r="W990" s="116"/>
      <c r="X990" s="117"/>
      <c r="Y990" s="117"/>
      <c r="Z990" s="116"/>
      <c r="AA990" s="143" t="str">
        <f t="shared" si="1284"/>
        <v/>
      </c>
      <c r="AB990" s="121"/>
      <c r="AC990" s="121"/>
      <c r="AD990" s="122" t="str">
        <f t="shared" si="1281"/>
        <v/>
      </c>
      <c r="AE990" s="121"/>
      <c r="AF990" s="121"/>
      <c r="AG990" s="121"/>
      <c r="AH990" s="123" t="str">
        <f t="shared" si="1336"/>
        <v/>
      </c>
      <c r="AI990" s="122" t="str">
        <f t="shared" si="1283"/>
        <v/>
      </c>
      <c r="AJ990" s="387"/>
      <c r="AK990" s="542"/>
      <c r="AL990" s="214" t="str">
        <f t="shared" si="1262"/>
        <v/>
      </c>
      <c r="AM990" s="543"/>
      <c r="AN990" s="542"/>
      <c r="AO990" s="541"/>
      <c r="AP990" s="367"/>
      <c r="AQ990" s="217" t="s">
        <v>162</v>
      </c>
      <c r="AR990" s="119"/>
      <c r="AS990" s="135"/>
      <c r="AT990" s="218"/>
      <c r="AU990" s="219"/>
      <c r="AV990" s="460"/>
      <c r="AW990" s="216" t="s">
        <v>161</v>
      </c>
      <c r="AX990" s="220"/>
      <c r="AY990" s="221"/>
      <c r="AZ990" s="222"/>
      <c r="BA990" s="217" t="s">
        <v>162</v>
      </c>
      <c r="BB990" s="220"/>
      <c r="BC990" s="115"/>
      <c r="BD990" s="115"/>
      <c r="BE990" s="373"/>
      <c r="BF990" s="374"/>
      <c r="BG990" s="374"/>
      <c r="BH990" s="131"/>
    </row>
    <row r="991" spans="1:1022" s="144" customFormat="1" ht="69.95" customHeight="1">
      <c r="A991" s="536"/>
      <c r="B991" s="530"/>
      <c r="C991" s="367"/>
      <c r="D991" s="530"/>
      <c r="E991" s="530"/>
      <c r="F991" s="427"/>
      <c r="G991" s="530"/>
      <c r="H991" s="545" t="str">
        <f>IF(B991="Seguridad_Información","Posibilidad de "&amp;C991&amp;"con "&amp;M991&amp;" "&amp;"por"&amp;" "&amp;I991&amp;" "&amp;"debido a"&amp;" "&amp;L991,"Posibilidad de"&amp;" "&amp;M991&amp;" "&amp;"por"&amp;" "&amp;I991&amp;" debido a"&amp;" "&amp;L991)</f>
        <v xml:space="preserve">Posibilidad de  por  debido a </v>
      </c>
      <c r="I991" s="538"/>
      <c r="J991" s="216" t="s">
        <v>717</v>
      </c>
      <c r="K991" s="213"/>
      <c r="L991" s="538"/>
      <c r="M991" s="538"/>
      <c r="N991" s="540"/>
      <c r="O991" s="369"/>
      <c r="P991" s="390" t="str">
        <f>IF(OR($O991=[3]Tabla_Probabilidad!$D$30,$O991=[3]Tabla_Probabilidad!$D$32,$O991=[3]Tabla_Probabilidad!$J$32),"Muy Baja",IF(OR($O991=[3]Tabla_Probabilidad!$E$30,$O991=[3]Tabla_Probabilidad!$E$32,$O991=[3]Tabla_Probabilidad!$K$32),"Baja",IF(OR($O991=[3]Tabla_Probabilidad!$F$30,$O991=[3]Tabla_Probabilidad!$F$32,$O991=[3]Tabla_Probabilidad!$L$32),"Media",IF(OR($O991=[3]Tabla_Probabilidad!$G$30,$O991=[3]Tabla_Probabilidad!$G$32,$O991=[3]Tabla_Probabilidad!$M$32),"Alta",IF(OR($O991=[3]Tabla_Probabilidad!$H$30,$O991=[3]Tabla_Probabilidad!$H$32,$O991=[3]Tabla_Probabilidad!$N$32),"Muy Alta","")))))</f>
        <v/>
      </c>
      <c r="Q991" s="385" t="str">
        <f t="shared" ref="Q991" si="1337">IF(P991="","",IF(P991="Muy Baja",0.2,IF(P991="Baja",0.4,IF(P991="Media",0.6,IF(P991="Alta",0.8,IF(P991="Muy Alta",1,))))))</f>
        <v/>
      </c>
      <c r="R991" s="393"/>
      <c r="S991" s="394" t="str">
        <f>IF(OR($R991=[3]Tabla_Impacto!$D$24,$R991=[3]Tabla_Impacto!$D$27,$R991=[3]Tabla_Impacto!$J$24,$R991=[3]Tabla_Impacto!$P$26,$R991=[3]Tabla_Impacto!$V$26,$R991=[3]Tabla_Impacto!$AB$26),"Leve",IF(OR($R991=[3]Tabla_Impacto!$E$24,$R991=[3]Tabla_Impacto!$E$27,$R991=[3]Tabla_Impacto!$K$24,$R991=[3]Tabla_Impacto!$Q$26,$R991=[3]Tabla_Impacto!$W$26,$R991=[3]Tabla_Impacto!$AC$26),"Menor",IF(OR($R991=[3]Tabla_Impacto!$F$24,$R991=[3]Tabla_Impacto!$F$27,$R991=[3]Tabla_Impacto!$L$24,$R991=[3]Tabla_Impacto!$R$26,$R991=[3]Tabla_Impacto!$X$26,$R991=[3]Tabla_Impacto!$AD$26),"Moderado",IF(OR($R991=[3]Tabla_Impacto!$G$24,$R991=[3]Tabla_Impacto!$G$27,$R991=[3]Tabla_Impacto!$M$24,$R991=[3]Tabla_Impacto!$S$26,$R991=[3]Tabla_Impacto!$Y$26,$R991=[3]Tabla_Impacto!$AE$26),"Mayor",IF(OR($R991=[3]Tabla_Impacto!$H$24,$R991=[3]Tabla_Impacto!$H$27,$R991=[3]Tabla_Impacto!$N$24,$R991=[3]Tabla_Impacto!$T$26,$R991=[3]Tabla_Impacto!$Z$26,$R991=[3]Tabla_Impacto!$AF$26),"Catastrófico","")))))</f>
        <v/>
      </c>
      <c r="T991" s="385" t="str">
        <f t="shared" ref="T991" si="1338">IF(S991="","",IF(S991="Leve",0.2,IF(S991="Menor",0.4,IF(S991="Moderado",0.6,IF(S991="Mayor",0.8,IF(S991="Catastrófico",1,))))))</f>
        <v/>
      </c>
      <c r="U991" s="403" t="str">
        <f t="shared" ref="U991" si="1339">IF(OR(AND(P991="Muy Baja",S991="Leve"),AND(P991="Muy Baja",S991="Menor"),AND(P991="Baja",S991="Leve")),"Bajo",IF(OR(AND(P991="Muy baja",S991="Moderado"),AND(P991="Baja",S991="Menor"),AND(P991="Baja",S991="Moderado"),AND(P991="Media",S991="Leve"),AND(P991="Media",S991="Menor"),AND(P991="Media",S991="Moderado"),AND(P991="Alta",S991="Leve"),AND(P991="Alta",S991="Menor")),"Moderado",IF(OR(AND(P991="Muy Baja",S991="Mayor"),AND(P991="Baja",S991="Mayor"),AND(P991="Media",S991="Mayor"),AND(P991="Alta",S991="Moderado"),AND(P991="Alta",S991="Mayor"),AND(P991="Muy Alta",S991="Leve"),AND(P991="Muy Alta",S991="Menor"),AND(P991="Muy Alta",S991="Moderado"),AND(P991="Muy Alta",S991="Mayor")),"Alto",IF(OR(AND(P991="Muy Baja",S991="Catastrófico"),AND(P991="Baja",S991="Catastrófico"),AND(P991="Media",S991="Catastrófico"),AND(P991="Alta",S991="Catastrófico"),AND(P991="Muy Alta",S991="Catastrófico")),"Extremo",""))))</f>
        <v/>
      </c>
      <c r="V991" s="216" t="s">
        <v>91</v>
      </c>
      <c r="W991" s="116"/>
      <c r="X991" s="117"/>
      <c r="Y991" s="117"/>
      <c r="Z991" s="116"/>
      <c r="AA991" s="143" t="str">
        <f t="shared" si="1284"/>
        <v/>
      </c>
      <c r="AB991" s="121"/>
      <c r="AC991" s="121"/>
      <c r="AD991" s="122" t="str">
        <f t="shared" si="1281"/>
        <v/>
      </c>
      <c r="AE991" s="121"/>
      <c r="AF991" s="121"/>
      <c r="AG991" s="121"/>
      <c r="AH991" s="123" t="str">
        <f>IFERROR(IF(AA991="Probabilidad",(Q991-(+Q991*AD991)),IF(AA991="Impacto",Q991,"")),"")</f>
        <v/>
      </c>
      <c r="AI991" s="122" t="str">
        <f t="shared" si="1283"/>
        <v/>
      </c>
      <c r="AJ991" s="387" t="str">
        <f t="shared" ref="AJ991" si="1340">IFERROR(IF(AK991="","",IF(AK991&lt;=0.2,"Muy Baja",IF(AK991&lt;=0.4,"Baja",IF(AK991&lt;=0.6,"Media",IF(AK991&lt;=0.8,"Alta","Muy Alta"))))),"")</f>
        <v/>
      </c>
      <c r="AK991" s="542" t="str">
        <f t="shared" ref="AK991" si="1341">IFERROR(LOOKUP(MAX(AI991:AI997)+1,(AI991:AI997)),"")</f>
        <v/>
      </c>
      <c r="AL991" s="214" t="str">
        <f>IFERROR(IF(AA991="Impacto",(T991-(+T991*AD991)),IF(AA991="Probabilidad",T991,"")),"")</f>
        <v/>
      </c>
      <c r="AM991" s="543" t="str">
        <f t="shared" ref="AM991" si="1342">IFERROR(IF(AN991="","",IF(AN991&lt;=0.2,"Leve",IF(AN991&lt;=0.4,"Menor",IF(AN991&lt;=0.6,"Moderado",IF(AN991&lt;=0.8,"Mayor","Catastrófico"))))),"")</f>
        <v/>
      </c>
      <c r="AN991" s="542" t="str">
        <f t="shared" ref="AN991" si="1343">IFERROR(LOOKUP(MAX(AL991:AL997)+1,(AL991:AL997)),"")</f>
        <v/>
      </c>
      <c r="AO991" s="541" t="str">
        <f t="shared" ref="AO991" si="1344">IFERROR(IF(OR(AND(AJ991="Muy Baja",AM991="Leve"),AND(AJ991="Muy Baja",AM991="Menor"),AND(AJ991="Baja",AM991="Leve")),"Bajo",IF(OR(AND(AJ991="Muy baja",AM991="Moderado"),AND(AJ991="Baja",AM991="Menor"),AND(AJ991="Baja",AM991="Moderado"),AND(AJ991="Media",AM991="Leve"),AND(AJ991="Media",AM991="Menor"),AND(AJ991="Media",AM991="Moderado"),AND(AJ991="Alta",AM991="Leve"),AND(AJ991="Alta",AM991="Menor")),"Moderado",IF(OR(AND(AJ991="Muy Baja",AM991="Mayor"),AND(AJ991="Baja",AM991="Mayor"),AND(AJ991="Media",AM991="Mayor"),AND(AJ991="Alta",AM991="Moderado"),AND(AJ991="Alta",AM991="Mayor"),AND(AJ991="Muy Alta",AM991="Leve"),AND(AJ991="Muy Alta",AM991="Menor"),AND(AJ991="Muy Alta",AM991="Moderado"),AND(AJ991="Muy Alta",AM991="Mayor")),"Alto",IF(OR(AND(AJ991="Muy Baja",AM991="Catastrófico"),AND(AJ991="Baja",AM991="Catastrófico"),AND(AJ991="Media",AM991="Catastrófico"),AND(AJ991="Alta",AM991="Catastrófico"),AND(AJ991="Muy Alta",AM991="Catastrófico")),"Extremo","")))),"")</f>
        <v/>
      </c>
      <c r="AP991" s="367"/>
      <c r="AQ991" s="217" t="s">
        <v>105</v>
      </c>
      <c r="AR991" s="119"/>
      <c r="AS991" s="135"/>
      <c r="AT991" s="218"/>
      <c r="AU991" s="219"/>
      <c r="AV991" s="458"/>
      <c r="AW991" s="216" t="s">
        <v>91</v>
      </c>
      <c r="AX991" s="220"/>
      <c r="AY991" s="221"/>
      <c r="AZ991" s="222"/>
      <c r="BA991" s="217" t="s">
        <v>105</v>
      </c>
      <c r="BB991" s="220"/>
      <c r="BC991" s="115"/>
      <c r="BD991" s="115"/>
      <c r="BE991" s="373"/>
      <c r="BF991" s="374"/>
      <c r="BG991" s="374"/>
      <c r="BH991" s="131"/>
      <c r="BI991" s="90"/>
      <c r="BJ991" s="90"/>
      <c r="BK991" s="90"/>
      <c r="BL991" s="90"/>
      <c r="BM991" s="90"/>
      <c r="BN991" s="90"/>
      <c r="BO991" s="90"/>
      <c r="BP991" s="90"/>
      <c r="BQ991" s="90"/>
      <c r="BR991" s="90"/>
      <c r="BS991" s="90"/>
      <c r="BT991" s="90"/>
      <c r="BU991" s="90"/>
      <c r="BV991" s="90"/>
      <c r="BW991" s="90"/>
      <c r="BX991" s="90"/>
      <c r="BY991" s="90"/>
      <c r="BZ991" s="90"/>
      <c r="CA991" s="90"/>
      <c r="CB991" s="90"/>
      <c r="CC991" s="90"/>
      <c r="CD991" s="90"/>
      <c r="CE991" s="90"/>
      <c r="CF991" s="90"/>
      <c r="CG991" s="90"/>
      <c r="CH991" s="90"/>
      <c r="CI991" s="90"/>
      <c r="CJ991" s="90"/>
      <c r="CK991" s="90"/>
      <c r="CL991" s="90"/>
      <c r="CM991" s="90"/>
      <c r="CN991" s="90"/>
      <c r="CO991" s="90"/>
      <c r="CP991" s="90"/>
      <c r="CQ991" s="90"/>
      <c r="CR991" s="90"/>
      <c r="CS991" s="90"/>
      <c r="CT991" s="90"/>
      <c r="CU991" s="90"/>
      <c r="CV991" s="90"/>
      <c r="CW991" s="90"/>
      <c r="CX991" s="90"/>
      <c r="CY991" s="90"/>
      <c r="CZ991" s="90"/>
      <c r="DA991" s="90"/>
      <c r="DB991" s="90"/>
      <c r="DC991" s="90"/>
      <c r="DD991" s="90"/>
      <c r="DE991" s="90"/>
      <c r="DF991" s="90"/>
      <c r="DG991" s="90"/>
      <c r="DH991" s="90"/>
      <c r="DI991" s="90"/>
      <c r="DJ991" s="90"/>
      <c r="DK991" s="90"/>
      <c r="DL991" s="90"/>
      <c r="DM991" s="90"/>
      <c r="DN991" s="90"/>
      <c r="DO991" s="90"/>
      <c r="DP991" s="90"/>
      <c r="DQ991" s="90"/>
      <c r="DR991" s="90"/>
      <c r="DS991" s="90"/>
      <c r="DT991" s="90"/>
      <c r="DU991" s="90"/>
      <c r="DV991" s="90"/>
      <c r="DW991" s="90"/>
      <c r="DX991" s="90"/>
      <c r="DY991" s="90"/>
      <c r="DZ991" s="90"/>
      <c r="EA991" s="90"/>
      <c r="EB991" s="90"/>
      <c r="EC991" s="90"/>
      <c r="ED991" s="90"/>
      <c r="EE991" s="90"/>
      <c r="EF991" s="90"/>
      <c r="EG991" s="90"/>
      <c r="EH991" s="90"/>
      <c r="EI991" s="90"/>
      <c r="EJ991" s="90"/>
      <c r="EK991" s="90"/>
      <c r="EL991" s="90"/>
      <c r="EM991" s="90"/>
      <c r="EN991" s="90"/>
      <c r="EO991" s="90"/>
      <c r="EP991" s="90"/>
      <c r="EQ991" s="90"/>
      <c r="ER991" s="90"/>
      <c r="ES991" s="90"/>
      <c r="ET991" s="90"/>
      <c r="EU991" s="90"/>
      <c r="EV991" s="90"/>
      <c r="EW991" s="90"/>
      <c r="EX991" s="90"/>
      <c r="EY991" s="90"/>
      <c r="EZ991" s="90"/>
      <c r="FA991" s="90"/>
      <c r="FB991" s="90"/>
      <c r="FC991" s="90"/>
      <c r="FD991" s="90"/>
      <c r="FE991" s="90"/>
      <c r="FF991" s="90"/>
      <c r="FG991" s="90"/>
      <c r="FH991" s="90"/>
      <c r="FI991" s="90"/>
      <c r="FJ991" s="90"/>
      <c r="FK991" s="90"/>
      <c r="FL991" s="90"/>
      <c r="FM991" s="90"/>
      <c r="FN991" s="90"/>
      <c r="FO991" s="90"/>
      <c r="FP991" s="90"/>
      <c r="FQ991" s="90"/>
      <c r="FR991" s="90"/>
      <c r="FS991" s="90"/>
      <c r="FT991" s="90"/>
      <c r="FU991" s="90"/>
      <c r="FV991" s="90"/>
      <c r="FW991" s="90"/>
      <c r="FX991" s="90"/>
      <c r="FY991" s="90"/>
      <c r="FZ991" s="90"/>
      <c r="GA991" s="90"/>
      <c r="GB991" s="90"/>
      <c r="GC991" s="90"/>
      <c r="GD991" s="90"/>
      <c r="GE991" s="90"/>
      <c r="GF991" s="90"/>
      <c r="GG991" s="90"/>
      <c r="GH991" s="90"/>
      <c r="GI991" s="90"/>
      <c r="GJ991" s="90"/>
      <c r="GK991" s="90"/>
      <c r="GL991" s="90"/>
      <c r="GM991" s="90"/>
      <c r="GN991" s="90"/>
      <c r="GO991" s="90"/>
      <c r="GP991" s="90"/>
      <c r="GQ991" s="90"/>
      <c r="GR991" s="90"/>
      <c r="GS991" s="90"/>
      <c r="GT991" s="90"/>
      <c r="GU991" s="90"/>
      <c r="GV991" s="90"/>
      <c r="GW991" s="90"/>
      <c r="GX991" s="90"/>
      <c r="GY991" s="90"/>
      <c r="GZ991" s="90"/>
      <c r="HA991" s="90"/>
      <c r="HB991" s="90"/>
      <c r="HC991" s="90"/>
      <c r="HD991" s="90"/>
      <c r="HE991" s="90"/>
      <c r="HF991" s="90"/>
      <c r="HG991" s="90"/>
      <c r="HH991" s="90"/>
      <c r="HI991" s="90"/>
      <c r="HJ991" s="90"/>
      <c r="HK991" s="90"/>
      <c r="HL991" s="90"/>
      <c r="HM991" s="90"/>
      <c r="HN991" s="90"/>
      <c r="HO991" s="90"/>
      <c r="HP991" s="90"/>
      <c r="HQ991" s="90"/>
      <c r="HR991" s="90"/>
      <c r="HS991" s="90"/>
      <c r="HT991" s="90"/>
      <c r="HU991" s="90"/>
      <c r="HV991" s="90"/>
      <c r="HW991" s="90"/>
      <c r="HX991" s="90"/>
      <c r="HY991" s="90"/>
      <c r="HZ991" s="90"/>
      <c r="IA991" s="90"/>
      <c r="IB991" s="90"/>
      <c r="IC991" s="90"/>
      <c r="ID991" s="90"/>
      <c r="IE991" s="90"/>
      <c r="IF991" s="90"/>
      <c r="IG991" s="90"/>
      <c r="IH991" s="90"/>
      <c r="II991" s="90"/>
      <c r="IJ991" s="90"/>
      <c r="IK991" s="90"/>
      <c r="IL991" s="90"/>
      <c r="IM991" s="90"/>
      <c r="IN991" s="90"/>
      <c r="IO991" s="90"/>
      <c r="IP991" s="90"/>
      <c r="IQ991" s="90"/>
      <c r="IR991" s="90"/>
      <c r="IS991" s="90"/>
      <c r="IT991" s="90"/>
      <c r="IU991" s="90"/>
      <c r="IV991" s="90"/>
      <c r="IW991" s="90"/>
      <c r="IX991" s="90"/>
      <c r="IY991" s="90"/>
      <c r="IZ991" s="90"/>
      <c r="JA991" s="90"/>
      <c r="JB991" s="90"/>
      <c r="JC991" s="90"/>
      <c r="JD991" s="90"/>
      <c r="JE991" s="90"/>
      <c r="JF991" s="90"/>
      <c r="JG991" s="90"/>
      <c r="JH991" s="90"/>
      <c r="JI991" s="90"/>
      <c r="JJ991" s="90"/>
      <c r="JK991" s="90"/>
      <c r="JL991" s="90"/>
      <c r="JM991" s="90"/>
      <c r="JN991" s="90"/>
      <c r="JO991" s="90"/>
      <c r="JP991" s="90"/>
      <c r="JQ991" s="90"/>
      <c r="JR991" s="90"/>
      <c r="JS991" s="90"/>
      <c r="JT991" s="90"/>
      <c r="JU991" s="90"/>
      <c r="JV991" s="90"/>
      <c r="JW991" s="90"/>
      <c r="JX991" s="90"/>
      <c r="JY991" s="90"/>
      <c r="JZ991" s="90"/>
      <c r="KA991" s="90"/>
      <c r="KB991" s="90"/>
      <c r="KC991" s="90"/>
      <c r="KD991" s="90"/>
      <c r="KE991" s="90"/>
      <c r="KF991" s="90"/>
      <c r="KG991" s="90"/>
      <c r="KH991" s="90"/>
      <c r="KI991" s="90"/>
      <c r="KJ991" s="90"/>
      <c r="KK991" s="90"/>
      <c r="KL991" s="90"/>
      <c r="KM991" s="90"/>
      <c r="KN991" s="90"/>
      <c r="KO991" s="90"/>
      <c r="KP991" s="90"/>
      <c r="KQ991" s="90"/>
      <c r="KR991" s="90"/>
      <c r="KS991" s="90"/>
      <c r="KT991" s="90"/>
      <c r="KU991" s="90"/>
      <c r="KV991" s="90"/>
      <c r="KW991" s="90"/>
      <c r="KX991" s="90"/>
      <c r="KY991" s="90"/>
      <c r="KZ991" s="90"/>
      <c r="LA991" s="90"/>
      <c r="LB991" s="90"/>
      <c r="LC991" s="90"/>
      <c r="LD991" s="90"/>
      <c r="LE991" s="90"/>
      <c r="LF991" s="90"/>
      <c r="LG991" s="90"/>
      <c r="LH991" s="90"/>
      <c r="LI991" s="90"/>
      <c r="LJ991" s="90"/>
      <c r="LK991" s="90"/>
      <c r="LL991" s="90"/>
      <c r="LM991" s="90"/>
      <c r="LN991" s="90"/>
      <c r="LO991" s="90"/>
      <c r="LP991" s="90"/>
      <c r="LQ991" s="90"/>
      <c r="LR991" s="90"/>
      <c r="LS991" s="90"/>
      <c r="LT991" s="90"/>
      <c r="LU991" s="90"/>
      <c r="LV991" s="90"/>
      <c r="LW991" s="90"/>
      <c r="LX991" s="90"/>
      <c r="LY991" s="90"/>
      <c r="LZ991" s="90"/>
      <c r="MA991" s="90"/>
      <c r="MB991" s="90"/>
      <c r="MC991" s="90"/>
      <c r="MD991" s="90"/>
      <c r="ME991" s="90"/>
      <c r="MF991" s="90"/>
      <c r="MG991" s="90"/>
      <c r="MH991" s="90"/>
      <c r="MI991" s="90"/>
      <c r="MJ991" s="90"/>
      <c r="MK991" s="90"/>
      <c r="ML991" s="90"/>
      <c r="MM991" s="90"/>
      <c r="MN991" s="90"/>
      <c r="MO991" s="90"/>
      <c r="MP991" s="90"/>
      <c r="MQ991" s="90"/>
      <c r="MR991" s="90"/>
      <c r="MS991" s="90"/>
      <c r="MT991" s="90"/>
      <c r="MU991" s="90"/>
      <c r="MV991" s="90"/>
      <c r="MW991" s="90"/>
      <c r="MX991" s="90"/>
      <c r="MY991" s="90"/>
      <c r="MZ991" s="90"/>
      <c r="NA991" s="90"/>
      <c r="NB991" s="90"/>
      <c r="NC991" s="90"/>
      <c r="ND991" s="90"/>
      <c r="NE991" s="90"/>
      <c r="NF991" s="90"/>
      <c r="NG991" s="90"/>
      <c r="NH991" s="90"/>
      <c r="NI991" s="90"/>
      <c r="NJ991" s="90"/>
      <c r="NK991" s="90"/>
      <c r="NL991" s="90"/>
      <c r="NM991" s="90"/>
      <c r="NN991" s="90"/>
      <c r="NO991" s="90"/>
      <c r="NP991" s="90"/>
      <c r="NQ991" s="90"/>
      <c r="NR991" s="90"/>
      <c r="NS991" s="90"/>
      <c r="NT991" s="90"/>
      <c r="NU991" s="90"/>
      <c r="NV991" s="90"/>
      <c r="NW991" s="90"/>
      <c r="NX991" s="90"/>
      <c r="NY991" s="90"/>
      <c r="NZ991" s="90"/>
      <c r="OA991" s="90"/>
      <c r="OB991" s="90"/>
      <c r="OC991" s="90"/>
      <c r="OD991" s="90"/>
      <c r="OE991" s="90"/>
      <c r="OF991" s="90"/>
      <c r="OG991" s="90"/>
      <c r="OH991" s="90"/>
      <c r="OI991" s="90"/>
      <c r="OJ991" s="90"/>
      <c r="OK991" s="90"/>
      <c r="OL991" s="90"/>
      <c r="OM991" s="90"/>
      <c r="ON991" s="90"/>
      <c r="OO991" s="90"/>
      <c r="OP991" s="90"/>
      <c r="OQ991" s="90"/>
      <c r="OR991" s="90"/>
      <c r="OS991" s="90"/>
      <c r="OT991" s="90"/>
      <c r="OU991" s="90"/>
      <c r="OV991" s="90"/>
      <c r="OW991" s="90"/>
      <c r="OX991" s="90"/>
      <c r="OY991" s="90"/>
      <c r="OZ991" s="90"/>
      <c r="PA991" s="90"/>
      <c r="PB991" s="90"/>
      <c r="PC991" s="90"/>
      <c r="PD991" s="90"/>
      <c r="PE991" s="90"/>
      <c r="PF991" s="90"/>
      <c r="PG991" s="90"/>
      <c r="PH991" s="90"/>
      <c r="PI991" s="90"/>
      <c r="PJ991" s="90"/>
      <c r="PK991" s="90"/>
      <c r="PL991" s="90"/>
      <c r="PM991" s="90"/>
      <c r="PN991" s="90"/>
      <c r="PO991" s="90"/>
      <c r="PP991" s="90"/>
      <c r="PQ991" s="90"/>
      <c r="PR991" s="90"/>
      <c r="PS991" s="90"/>
      <c r="PT991" s="90"/>
      <c r="PU991" s="90"/>
      <c r="PV991" s="90"/>
      <c r="PW991" s="90"/>
      <c r="PX991" s="90"/>
      <c r="PY991" s="90"/>
      <c r="PZ991" s="90"/>
      <c r="QA991" s="90"/>
      <c r="QB991" s="90"/>
      <c r="QC991" s="90"/>
      <c r="QD991" s="90"/>
      <c r="QE991" s="90"/>
      <c r="QF991" s="90"/>
      <c r="QG991" s="90"/>
      <c r="QH991" s="90"/>
      <c r="QI991" s="90"/>
      <c r="QJ991" s="90"/>
      <c r="QK991" s="90"/>
      <c r="QL991" s="90"/>
      <c r="QM991" s="90"/>
      <c r="QN991" s="90"/>
      <c r="QO991" s="90"/>
      <c r="QP991" s="90"/>
      <c r="QQ991" s="90"/>
      <c r="QR991" s="90"/>
      <c r="QS991" s="90"/>
      <c r="QT991" s="90"/>
      <c r="QU991" s="90"/>
      <c r="QV991" s="90"/>
      <c r="QW991" s="90"/>
      <c r="QX991" s="90"/>
      <c r="QY991" s="90"/>
      <c r="QZ991" s="90"/>
      <c r="RA991" s="90"/>
      <c r="RB991" s="90"/>
      <c r="RC991" s="90"/>
      <c r="RD991" s="90"/>
      <c r="RE991" s="90"/>
      <c r="RF991" s="90"/>
      <c r="RG991" s="90"/>
      <c r="RH991" s="90"/>
      <c r="RI991" s="90"/>
      <c r="RJ991" s="90"/>
      <c r="RK991" s="90"/>
      <c r="RL991" s="90"/>
      <c r="RM991" s="90"/>
      <c r="RN991" s="90"/>
      <c r="RO991" s="90"/>
      <c r="RP991" s="90"/>
      <c r="RQ991" s="90"/>
      <c r="RR991" s="90"/>
      <c r="RS991" s="90"/>
      <c r="RT991" s="90"/>
      <c r="RU991" s="90"/>
      <c r="RV991" s="90"/>
      <c r="RW991" s="90"/>
      <c r="RX991" s="90"/>
      <c r="RY991" s="90"/>
      <c r="RZ991" s="90"/>
      <c r="SA991" s="90"/>
      <c r="SB991" s="90"/>
      <c r="SC991" s="90"/>
      <c r="SD991" s="90"/>
      <c r="SE991" s="90"/>
      <c r="SF991" s="90"/>
      <c r="SG991" s="90"/>
      <c r="SH991" s="90"/>
      <c r="SI991" s="90"/>
      <c r="SJ991" s="90"/>
      <c r="SK991" s="90"/>
      <c r="SL991" s="90"/>
      <c r="SM991" s="90"/>
      <c r="SN991" s="90"/>
      <c r="SO991" s="90"/>
      <c r="SP991" s="90"/>
      <c r="SQ991" s="90"/>
      <c r="SR991" s="90"/>
      <c r="SS991" s="90"/>
      <c r="ST991" s="90"/>
      <c r="SU991" s="90"/>
      <c r="SV991" s="90"/>
      <c r="SW991" s="90"/>
      <c r="SX991" s="90"/>
      <c r="SY991" s="90"/>
      <c r="SZ991" s="90"/>
      <c r="TA991" s="90"/>
      <c r="TB991" s="90"/>
      <c r="TC991" s="90"/>
      <c r="TD991" s="90"/>
      <c r="TE991" s="90"/>
      <c r="TF991" s="90"/>
      <c r="TG991" s="90"/>
      <c r="TH991" s="90"/>
      <c r="TI991" s="90"/>
      <c r="TJ991" s="90"/>
      <c r="TK991" s="90"/>
      <c r="TL991" s="90"/>
      <c r="TM991" s="90"/>
      <c r="TN991" s="90"/>
      <c r="TO991" s="90"/>
      <c r="TP991" s="90"/>
      <c r="TQ991" s="90"/>
      <c r="TR991" s="90"/>
      <c r="TS991" s="90"/>
      <c r="TT991" s="90"/>
      <c r="TU991" s="90"/>
      <c r="TV991" s="90"/>
      <c r="TW991" s="90"/>
      <c r="TX991" s="90"/>
      <c r="TY991" s="90"/>
      <c r="TZ991" s="90"/>
      <c r="UA991" s="90"/>
      <c r="UB991" s="90"/>
      <c r="UC991" s="90"/>
      <c r="UD991" s="90"/>
      <c r="UE991" s="90"/>
      <c r="UF991" s="90"/>
      <c r="UG991" s="90"/>
      <c r="UH991" s="90"/>
      <c r="UI991" s="90"/>
      <c r="UJ991" s="90"/>
      <c r="UK991" s="90"/>
      <c r="UL991" s="90"/>
      <c r="UM991" s="90"/>
      <c r="UN991" s="90"/>
      <c r="UO991" s="90"/>
      <c r="UP991" s="90"/>
      <c r="UQ991" s="90"/>
      <c r="UR991" s="90"/>
      <c r="US991" s="90"/>
      <c r="UT991" s="90"/>
      <c r="UU991" s="90"/>
      <c r="UV991" s="90"/>
      <c r="UW991" s="90"/>
      <c r="UX991" s="90"/>
      <c r="UY991" s="90"/>
      <c r="UZ991" s="90"/>
      <c r="VA991" s="90"/>
      <c r="VB991" s="90"/>
      <c r="VC991" s="90"/>
      <c r="VD991" s="90"/>
      <c r="VE991" s="90"/>
      <c r="VF991" s="90"/>
      <c r="VG991" s="90"/>
      <c r="VH991" s="90"/>
      <c r="VI991" s="90"/>
      <c r="VJ991" s="90"/>
      <c r="VK991" s="90"/>
      <c r="VL991" s="90"/>
      <c r="VM991" s="90"/>
      <c r="VN991" s="90"/>
      <c r="VO991" s="90"/>
      <c r="VP991" s="90"/>
      <c r="VQ991" s="90"/>
      <c r="VR991" s="90"/>
      <c r="VS991" s="90"/>
      <c r="VT991" s="90"/>
      <c r="VU991" s="90"/>
      <c r="VV991" s="90"/>
      <c r="VW991" s="90"/>
      <c r="VX991" s="90"/>
      <c r="VY991" s="90"/>
      <c r="VZ991" s="90"/>
      <c r="WA991" s="90"/>
      <c r="WB991" s="90"/>
      <c r="WC991" s="90"/>
      <c r="WD991" s="90"/>
      <c r="WE991" s="90"/>
      <c r="WF991" s="90"/>
      <c r="WG991" s="90"/>
      <c r="WH991" s="90"/>
      <c r="WI991" s="90"/>
      <c r="WJ991" s="90"/>
      <c r="WK991" s="90"/>
      <c r="WL991" s="90"/>
      <c r="WM991" s="90"/>
      <c r="WN991" s="90"/>
      <c r="WO991" s="90"/>
      <c r="WP991" s="90"/>
      <c r="WQ991" s="90"/>
      <c r="WR991" s="90"/>
      <c r="WS991" s="90"/>
      <c r="WT991" s="90"/>
      <c r="WU991" s="90"/>
      <c r="WV991" s="90"/>
      <c r="WW991" s="90"/>
      <c r="WX991" s="90"/>
      <c r="WY991" s="90"/>
      <c r="WZ991" s="90"/>
      <c r="XA991" s="90"/>
      <c r="XB991" s="90"/>
      <c r="XC991" s="90"/>
      <c r="XD991" s="90"/>
      <c r="XE991" s="90"/>
      <c r="XF991" s="90"/>
      <c r="XG991" s="90"/>
      <c r="XH991" s="90"/>
      <c r="XI991" s="90"/>
      <c r="XJ991" s="90"/>
      <c r="XK991" s="90"/>
      <c r="XL991" s="90"/>
      <c r="XM991" s="90"/>
      <c r="XN991" s="90"/>
      <c r="XO991" s="90"/>
      <c r="XP991" s="90"/>
      <c r="XQ991" s="90"/>
      <c r="XR991" s="90"/>
      <c r="XS991" s="90"/>
      <c r="XT991" s="90"/>
      <c r="XU991" s="90"/>
      <c r="XV991" s="90"/>
      <c r="XW991" s="90"/>
      <c r="XX991" s="90"/>
      <c r="XY991" s="90"/>
      <c r="XZ991" s="90"/>
      <c r="YA991" s="90"/>
      <c r="YB991" s="90"/>
      <c r="YC991" s="90"/>
      <c r="YD991" s="90"/>
      <c r="YE991" s="90"/>
      <c r="YF991" s="90"/>
      <c r="YG991" s="90"/>
      <c r="YH991" s="90"/>
      <c r="YI991" s="90"/>
      <c r="YJ991" s="90"/>
      <c r="YK991" s="90"/>
      <c r="YL991" s="90"/>
      <c r="YM991" s="90"/>
      <c r="YN991" s="90"/>
      <c r="YO991" s="90"/>
      <c r="YP991" s="90"/>
      <c r="YQ991" s="90"/>
      <c r="YR991" s="90"/>
      <c r="YS991" s="90"/>
      <c r="YT991" s="90"/>
      <c r="YU991" s="90"/>
      <c r="YV991" s="90"/>
      <c r="YW991" s="90"/>
      <c r="YX991" s="90"/>
      <c r="YY991" s="90"/>
      <c r="YZ991" s="90"/>
      <c r="ZA991" s="90"/>
      <c r="ZB991" s="90"/>
      <c r="ZC991" s="90"/>
      <c r="ZD991" s="90"/>
      <c r="ZE991" s="90"/>
      <c r="ZF991" s="90"/>
      <c r="ZG991" s="90"/>
      <c r="ZH991" s="90"/>
      <c r="ZI991" s="90"/>
      <c r="ZJ991" s="90"/>
      <c r="ZK991" s="90"/>
      <c r="ZL991" s="90"/>
      <c r="ZM991" s="90"/>
      <c r="ZN991" s="90"/>
      <c r="ZO991" s="90"/>
      <c r="ZP991" s="90"/>
      <c r="ZQ991" s="90"/>
      <c r="ZR991" s="90"/>
      <c r="ZS991" s="90"/>
      <c r="ZT991" s="90"/>
      <c r="ZU991" s="90"/>
      <c r="ZV991" s="90"/>
      <c r="ZW991" s="90"/>
      <c r="ZX991" s="90"/>
      <c r="ZY991" s="90"/>
      <c r="ZZ991" s="90"/>
      <c r="AAA991" s="90"/>
      <c r="AAB991" s="90"/>
      <c r="AAC991" s="90"/>
      <c r="AAD991" s="90"/>
      <c r="AAE991" s="90"/>
      <c r="AAF991" s="90"/>
      <c r="AAG991" s="90"/>
      <c r="AAH991" s="90"/>
      <c r="AAI991" s="90"/>
      <c r="AAJ991" s="90"/>
      <c r="AAK991" s="90"/>
      <c r="AAL991" s="90"/>
      <c r="AAM991" s="90"/>
      <c r="AAN991" s="90"/>
      <c r="AAO991" s="90"/>
      <c r="AAP991" s="90"/>
      <c r="AAQ991" s="90"/>
      <c r="AAR991" s="90"/>
      <c r="AAS991" s="90"/>
      <c r="AAT991" s="90"/>
      <c r="AAU991" s="90"/>
      <c r="AAV991" s="90"/>
      <c r="AAW991" s="90"/>
      <c r="AAX991" s="90"/>
      <c r="AAY991" s="90"/>
      <c r="AAZ991" s="90"/>
      <c r="ABA991" s="90"/>
      <c r="ABB991" s="90"/>
      <c r="ABC991" s="90"/>
      <c r="ABD991" s="90"/>
      <c r="ABE991" s="90"/>
      <c r="ABF991" s="90"/>
      <c r="ABG991" s="90"/>
      <c r="ABH991" s="90"/>
      <c r="ABI991" s="90"/>
      <c r="ABJ991" s="90"/>
      <c r="ABK991" s="90"/>
      <c r="ABL991" s="90"/>
      <c r="ABM991" s="90"/>
      <c r="ABN991" s="90"/>
      <c r="ABO991" s="90"/>
      <c r="ABP991" s="90"/>
      <c r="ABQ991" s="90"/>
      <c r="ABR991" s="90"/>
      <c r="ABS991" s="90"/>
      <c r="ABT991" s="90"/>
      <c r="ABU991" s="90"/>
      <c r="ABV991" s="90"/>
      <c r="ABW991" s="90"/>
      <c r="ABX991" s="90"/>
      <c r="ABY991" s="90"/>
      <c r="ABZ991" s="90"/>
      <c r="ACA991" s="90"/>
      <c r="ACB991" s="90"/>
      <c r="ACC991" s="90"/>
      <c r="ACD991" s="90"/>
      <c r="ACE991" s="90"/>
      <c r="ACF991" s="90"/>
      <c r="ACG991" s="90"/>
      <c r="ACH991" s="90"/>
      <c r="ACI991" s="90"/>
      <c r="ACJ991" s="90"/>
      <c r="ACK991" s="90"/>
      <c r="ACL991" s="90"/>
      <c r="ACM991" s="90"/>
      <c r="ACN991" s="90"/>
      <c r="ACO991" s="90"/>
      <c r="ACP991" s="90"/>
      <c r="ACQ991" s="90"/>
      <c r="ACR991" s="90"/>
      <c r="ACS991" s="90"/>
      <c r="ACT991" s="90"/>
      <c r="ACU991" s="90"/>
      <c r="ACV991" s="90"/>
      <c r="ACW991" s="90"/>
      <c r="ACX991" s="90"/>
      <c r="ACY991" s="90"/>
      <c r="ACZ991" s="90"/>
      <c r="ADA991" s="90"/>
      <c r="ADB991" s="90"/>
      <c r="ADC991" s="90"/>
      <c r="ADD991" s="90"/>
      <c r="ADE991" s="90"/>
      <c r="ADF991" s="90"/>
      <c r="ADG991" s="90"/>
      <c r="ADH991" s="90"/>
      <c r="ADI991" s="90"/>
      <c r="ADJ991" s="90"/>
      <c r="ADK991" s="90"/>
      <c r="ADL991" s="90"/>
      <c r="ADM991" s="90"/>
      <c r="ADN991" s="90"/>
      <c r="ADO991" s="90"/>
      <c r="ADP991" s="90"/>
      <c r="ADQ991" s="90"/>
      <c r="ADR991" s="90"/>
      <c r="ADS991" s="90"/>
      <c r="ADT991" s="90"/>
      <c r="ADU991" s="90"/>
      <c r="ADV991" s="90"/>
      <c r="ADW991" s="90"/>
      <c r="ADX991" s="90"/>
      <c r="ADY991" s="90"/>
      <c r="ADZ991" s="90"/>
      <c r="AEA991" s="90"/>
      <c r="AEB991" s="90"/>
      <c r="AEC991" s="90"/>
      <c r="AED991" s="90"/>
      <c r="AEE991" s="90"/>
      <c r="AEF991" s="90"/>
      <c r="AEG991" s="90"/>
      <c r="AEH991" s="90"/>
      <c r="AEI991" s="90"/>
      <c r="AEJ991" s="90"/>
      <c r="AEK991" s="90"/>
      <c r="AEL991" s="90"/>
      <c r="AEM991" s="90"/>
      <c r="AEN991" s="90"/>
      <c r="AEO991" s="90"/>
      <c r="AEP991" s="90"/>
      <c r="AEQ991" s="90"/>
      <c r="AER991" s="90"/>
      <c r="AES991" s="90"/>
      <c r="AET991" s="90"/>
      <c r="AEU991" s="90"/>
      <c r="AEV991" s="90"/>
      <c r="AEW991" s="90"/>
      <c r="AEX991" s="90"/>
      <c r="AEY991" s="90"/>
      <c r="AEZ991" s="90"/>
      <c r="AFA991" s="90"/>
      <c r="AFB991" s="90"/>
      <c r="AFC991" s="90"/>
      <c r="AFD991" s="90"/>
      <c r="AFE991" s="90"/>
      <c r="AFF991" s="90"/>
      <c r="AFG991" s="90"/>
      <c r="AFH991" s="90"/>
      <c r="AFI991" s="90"/>
      <c r="AFJ991" s="90"/>
      <c r="AFK991" s="90"/>
      <c r="AFL991" s="90"/>
      <c r="AFM991" s="90"/>
      <c r="AFN991" s="90"/>
      <c r="AFO991" s="90"/>
      <c r="AFP991" s="90"/>
      <c r="AFQ991" s="90"/>
      <c r="AFR991" s="90"/>
      <c r="AFS991" s="90"/>
      <c r="AFT991" s="90"/>
      <c r="AFU991" s="90"/>
      <c r="AFV991" s="90"/>
      <c r="AFW991" s="90"/>
      <c r="AFX991" s="90"/>
      <c r="AFY991" s="90"/>
      <c r="AFZ991" s="90"/>
      <c r="AGA991" s="90"/>
      <c r="AGB991" s="90"/>
      <c r="AGC991" s="90"/>
      <c r="AGD991" s="90"/>
      <c r="AGE991" s="90"/>
      <c r="AGF991" s="90"/>
      <c r="AGG991" s="90"/>
      <c r="AGH991" s="90"/>
      <c r="AGI991" s="90"/>
      <c r="AGJ991" s="90"/>
      <c r="AGK991" s="90"/>
      <c r="AGL991" s="90"/>
      <c r="AGM991" s="90"/>
      <c r="AGN991" s="90"/>
      <c r="AGO991" s="90"/>
      <c r="AGP991" s="90"/>
      <c r="AGQ991" s="90"/>
      <c r="AGR991" s="90"/>
      <c r="AGS991" s="90"/>
      <c r="AGT991" s="90"/>
      <c r="AGU991" s="90"/>
      <c r="AGV991" s="90"/>
      <c r="AGW991" s="90"/>
      <c r="AGX991" s="90"/>
      <c r="AGY991" s="90"/>
      <c r="AGZ991" s="90"/>
      <c r="AHA991" s="90"/>
      <c r="AHB991" s="90"/>
      <c r="AHC991" s="90"/>
      <c r="AHD991" s="90"/>
      <c r="AHE991" s="90"/>
      <c r="AHF991" s="90"/>
      <c r="AHG991" s="90"/>
      <c r="AHH991" s="90"/>
      <c r="AHI991" s="90"/>
      <c r="AHJ991" s="90"/>
      <c r="AHK991" s="90"/>
      <c r="AHL991" s="90"/>
      <c r="AHM991" s="90"/>
      <c r="AHN991" s="90"/>
      <c r="AHO991" s="90"/>
      <c r="AHP991" s="90"/>
      <c r="AHQ991" s="90"/>
      <c r="AHR991" s="90"/>
      <c r="AHS991" s="90"/>
      <c r="AHT991" s="90"/>
      <c r="AHU991" s="90"/>
      <c r="AHV991" s="90"/>
      <c r="AHW991" s="90"/>
      <c r="AHX991" s="90"/>
      <c r="AHY991" s="90"/>
      <c r="AHZ991" s="90"/>
      <c r="AIA991" s="90"/>
      <c r="AIB991" s="90"/>
      <c r="AIC991" s="90"/>
      <c r="AID991" s="90"/>
      <c r="AIE991" s="90"/>
      <c r="AIF991" s="90"/>
      <c r="AIG991" s="90"/>
      <c r="AIH991" s="90"/>
      <c r="AII991" s="90"/>
      <c r="AIJ991" s="90"/>
      <c r="AIK991" s="90"/>
      <c r="AIL991" s="90"/>
      <c r="AIM991" s="90"/>
      <c r="AIN991" s="90"/>
      <c r="AIO991" s="90"/>
      <c r="AIP991" s="90"/>
      <c r="AIQ991" s="90"/>
      <c r="AIR991" s="90"/>
      <c r="AIS991" s="90"/>
      <c r="AIT991" s="90"/>
      <c r="AIU991" s="90"/>
      <c r="AIV991" s="90"/>
      <c r="AIW991" s="90"/>
      <c r="AIX991" s="90"/>
      <c r="AIY991" s="90"/>
      <c r="AIZ991" s="90"/>
      <c r="AJA991" s="90"/>
      <c r="AJB991" s="90"/>
      <c r="AJC991" s="90"/>
      <c r="AJD991" s="90"/>
      <c r="AJE991" s="90"/>
      <c r="AJF991" s="90"/>
      <c r="AJG991" s="90"/>
      <c r="AJH991" s="90"/>
      <c r="AJI991" s="90"/>
      <c r="AJJ991" s="90"/>
      <c r="AJK991" s="90"/>
      <c r="AJL991" s="90"/>
      <c r="AJM991" s="90"/>
      <c r="AJN991" s="90"/>
      <c r="AJO991" s="90"/>
      <c r="AJP991" s="90"/>
      <c r="AJQ991" s="90"/>
      <c r="AJR991" s="90"/>
      <c r="AJS991" s="90"/>
      <c r="AJT991" s="90"/>
      <c r="AJU991" s="90"/>
      <c r="AJV991" s="90"/>
      <c r="AJW991" s="90"/>
      <c r="AJX991" s="90"/>
      <c r="AJY991" s="90"/>
      <c r="AJZ991" s="90"/>
      <c r="AKA991" s="90"/>
      <c r="AKB991" s="90"/>
      <c r="AKC991" s="90"/>
      <c r="AKD991" s="90"/>
      <c r="AKE991" s="90"/>
      <c r="AKF991" s="90"/>
      <c r="AKG991" s="90"/>
      <c r="AKH991" s="90"/>
      <c r="AKI991" s="90"/>
      <c r="AKJ991" s="90"/>
      <c r="AKK991" s="90"/>
      <c r="AKL991" s="90"/>
      <c r="AKM991" s="90"/>
      <c r="AKN991" s="90"/>
      <c r="AKO991" s="90"/>
      <c r="AKP991" s="90"/>
      <c r="AKQ991" s="90"/>
      <c r="AKR991" s="90"/>
      <c r="AKS991" s="90"/>
      <c r="AKT991" s="90"/>
      <c r="AKU991" s="90"/>
      <c r="AKV991" s="90"/>
      <c r="AKW991" s="90"/>
      <c r="AKX991" s="90"/>
      <c r="AKY991" s="90"/>
      <c r="AKZ991" s="90"/>
      <c r="ALA991" s="90"/>
      <c r="ALB991" s="90"/>
      <c r="ALC991" s="90"/>
      <c r="ALD991" s="90"/>
      <c r="ALE991" s="90"/>
      <c r="ALF991" s="90"/>
      <c r="ALG991" s="90"/>
      <c r="ALH991" s="90"/>
      <c r="ALI991" s="90"/>
      <c r="ALJ991" s="90"/>
      <c r="ALK991" s="90"/>
      <c r="ALL991" s="90"/>
      <c r="ALM991" s="90"/>
      <c r="ALN991" s="90"/>
      <c r="ALO991" s="90"/>
      <c r="ALP991" s="90"/>
      <c r="ALQ991" s="90"/>
      <c r="ALR991" s="90"/>
      <c r="ALS991" s="90"/>
      <c r="ALT991" s="90"/>
      <c r="ALU991" s="90"/>
      <c r="ALV991" s="90"/>
      <c r="ALW991" s="90"/>
      <c r="ALX991" s="90"/>
      <c r="ALY991" s="90"/>
      <c r="ALZ991" s="90"/>
      <c r="AMA991" s="90"/>
      <c r="AMB991" s="90"/>
      <c r="AMC991" s="90"/>
      <c r="AMD991" s="90"/>
      <c r="AME991" s="90"/>
      <c r="AMF991" s="90"/>
      <c r="AMG991" s="90"/>
      <c r="AMH991" s="90"/>
    </row>
    <row r="992" spans="1:1022" ht="74.099999999999994" customHeight="1">
      <c r="A992" s="536"/>
      <c r="B992" s="530"/>
      <c r="C992" s="367"/>
      <c r="D992" s="530"/>
      <c r="E992" s="530"/>
      <c r="F992" s="427"/>
      <c r="G992" s="530"/>
      <c r="H992" s="545"/>
      <c r="I992" s="538"/>
      <c r="J992" s="216" t="s">
        <v>735</v>
      </c>
      <c r="K992" s="213"/>
      <c r="L992" s="538"/>
      <c r="M992" s="538"/>
      <c r="N992" s="540"/>
      <c r="O992" s="369"/>
      <c r="P992" s="391"/>
      <c r="Q992" s="385"/>
      <c r="R992" s="393"/>
      <c r="S992" s="394"/>
      <c r="T992" s="385"/>
      <c r="U992" s="404"/>
      <c r="V992" s="216" t="s">
        <v>112</v>
      </c>
      <c r="W992" s="116"/>
      <c r="X992" s="117"/>
      <c r="Y992" s="117"/>
      <c r="Z992" s="116"/>
      <c r="AA992" s="143" t="str">
        <f t="shared" si="1284"/>
        <v/>
      </c>
      <c r="AB992" s="121"/>
      <c r="AC992" s="121"/>
      <c r="AD992" s="122" t="str">
        <f t="shared" si="1281"/>
        <v/>
      </c>
      <c r="AE992" s="121"/>
      <c r="AF992" s="121"/>
      <c r="AG992" s="121"/>
      <c r="AH992" s="123" t="str">
        <f>IFERROR(IF(AND(AA991="Probabilidad",AA992="Probabilidad"),(AI991-(+AI991*AD992)),IF(AND(AA992="Probabilidad",AA991="Impacto"),(AI991-(+AI991*AD992)),IF(AA992="Impacto",AI991,""))),"")</f>
        <v/>
      </c>
      <c r="AI992" s="122" t="str">
        <f t="shared" si="1283"/>
        <v/>
      </c>
      <c r="AJ992" s="387"/>
      <c r="AK992" s="542"/>
      <c r="AL992" s="214" t="str">
        <f t="shared" si="1262"/>
        <v/>
      </c>
      <c r="AM992" s="543"/>
      <c r="AN992" s="542"/>
      <c r="AO992" s="541"/>
      <c r="AP992" s="367"/>
      <c r="AQ992" s="217" t="s">
        <v>118</v>
      </c>
      <c r="AR992" s="119"/>
      <c r="AS992" s="135"/>
      <c r="AT992" s="218"/>
      <c r="AU992" s="219"/>
      <c r="AV992" s="459"/>
      <c r="AW992" s="216" t="s">
        <v>112</v>
      </c>
      <c r="AX992" s="220"/>
      <c r="AY992" s="221"/>
      <c r="AZ992" s="222"/>
      <c r="BA992" s="217" t="s">
        <v>118</v>
      </c>
      <c r="BB992" s="220"/>
      <c r="BC992" s="115"/>
      <c r="BD992" s="115"/>
      <c r="BE992" s="373"/>
      <c r="BF992" s="374"/>
      <c r="BG992" s="374"/>
      <c r="BH992" s="131"/>
    </row>
    <row r="993" spans="1:1022" ht="45" customHeight="1">
      <c r="A993" s="536"/>
      <c r="B993" s="530"/>
      <c r="C993" s="367"/>
      <c r="D993" s="530"/>
      <c r="E993" s="530"/>
      <c r="F993" s="427"/>
      <c r="G993" s="530"/>
      <c r="H993" s="545"/>
      <c r="I993" s="538"/>
      <c r="J993" s="216" t="s">
        <v>741</v>
      </c>
      <c r="K993" s="213"/>
      <c r="L993" s="538"/>
      <c r="M993" s="538"/>
      <c r="N993" s="540"/>
      <c r="O993" s="369"/>
      <c r="P993" s="391"/>
      <c r="Q993" s="385"/>
      <c r="R993" s="393"/>
      <c r="S993" s="394"/>
      <c r="T993" s="385"/>
      <c r="U993" s="404"/>
      <c r="V993" s="216" t="s">
        <v>124</v>
      </c>
      <c r="W993" s="116"/>
      <c r="X993" s="117"/>
      <c r="Y993" s="117"/>
      <c r="Z993" s="116"/>
      <c r="AA993" s="143" t="str">
        <f t="shared" si="1284"/>
        <v/>
      </c>
      <c r="AB993" s="121"/>
      <c r="AC993" s="121"/>
      <c r="AD993" s="122" t="str">
        <f t="shared" si="1281"/>
        <v/>
      </c>
      <c r="AE993" s="121"/>
      <c r="AF993" s="121"/>
      <c r="AG993" s="121"/>
      <c r="AH993" s="123" t="str">
        <f t="shared" ref="AH993:AH997" si="1345">IFERROR(IF(AND(AA992="Probabilidad",AA993="Probabilidad"),(AI992-(+AI992*AD993)),IF(AND(AA993="Probabilidad",AA992="Impacto"),(AI992-(+AI992*AD993)),IF(AA993="Impacto",AI992,""))),"")</f>
        <v/>
      </c>
      <c r="AI993" s="122" t="str">
        <f t="shared" si="1283"/>
        <v/>
      </c>
      <c r="AJ993" s="387"/>
      <c r="AK993" s="542"/>
      <c r="AL993" s="214" t="str">
        <f t="shared" ref="AL993:AL997" si="1346">IFERROR(IF(AND(AA992="Impacto",AA993="Impacto"),(AL992-(+AL992*AD993)),IF(AND(AA993="Impacto",AA992="Probabilidad"),(AL992-(+AL992*AD993)),IF(AA993="Probabilidad",AL992,""))),"")</f>
        <v/>
      </c>
      <c r="AM993" s="543"/>
      <c r="AN993" s="542"/>
      <c r="AO993" s="541"/>
      <c r="AP993" s="367"/>
      <c r="AQ993" s="217" t="s">
        <v>128</v>
      </c>
      <c r="AR993" s="119"/>
      <c r="AS993" s="135"/>
      <c r="AT993" s="218"/>
      <c r="AU993" s="219"/>
      <c r="AV993" s="459"/>
      <c r="AW993" s="216" t="s">
        <v>124</v>
      </c>
      <c r="AX993" s="220"/>
      <c r="AY993" s="221"/>
      <c r="AZ993" s="222"/>
      <c r="BA993" s="217" t="s">
        <v>128</v>
      </c>
      <c r="BB993" s="220"/>
      <c r="BC993" s="115"/>
      <c r="BD993" s="115"/>
      <c r="BE993" s="373"/>
      <c r="BF993" s="374"/>
      <c r="BG993" s="374"/>
      <c r="BH993" s="131"/>
    </row>
    <row r="994" spans="1:1022" ht="30" customHeight="1">
      <c r="A994" s="536"/>
      <c r="B994" s="530"/>
      <c r="C994" s="367"/>
      <c r="D994" s="530"/>
      <c r="E994" s="530"/>
      <c r="F994" s="427"/>
      <c r="G994" s="530"/>
      <c r="H994" s="545"/>
      <c r="I994" s="538"/>
      <c r="J994" s="216" t="s">
        <v>749</v>
      </c>
      <c r="K994" s="213"/>
      <c r="L994" s="538"/>
      <c r="M994" s="538"/>
      <c r="N994" s="540"/>
      <c r="O994" s="369"/>
      <c r="P994" s="391"/>
      <c r="Q994" s="385"/>
      <c r="R994" s="393"/>
      <c r="S994" s="394"/>
      <c r="T994" s="385"/>
      <c r="U994" s="404"/>
      <c r="V994" s="216" t="s">
        <v>131</v>
      </c>
      <c r="W994" s="116"/>
      <c r="X994" s="117"/>
      <c r="Y994" s="117"/>
      <c r="Z994" s="116"/>
      <c r="AA994" s="143" t="str">
        <f t="shared" si="1284"/>
        <v/>
      </c>
      <c r="AB994" s="121"/>
      <c r="AC994" s="121"/>
      <c r="AD994" s="122" t="str">
        <f t="shared" si="1281"/>
        <v/>
      </c>
      <c r="AE994" s="121"/>
      <c r="AF994" s="121"/>
      <c r="AG994" s="121"/>
      <c r="AH994" s="123" t="str">
        <f t="shared" si="1345"/>
        <v/>
      </c>
      <c r="AI994" s="122" t="str">
        <f t="shared" si="1283"/>
        <v/>
      </c>
      <c r="AJ994" s="387"/>
      <c r="AK994" s="542"/>
      <c r="AL994" s="214" t="str">
        <f t="shared" si="1346"/>
        <v/>
      </c>
      <c r="AM994" s="543"/>
      <c r="AN994" s="542"/>
      <c r="AO994" s="541"/>
      <c r="AP994" s="367"/>
      <c r="AQ994" s="217" t="s">
        <v>136</v>
      </c>
      <c r="AR994" s="119"/>
      <c r="AS994" s="135"/>
      <c r="AT994" s="218"/>
      <c r="AU994" s="219"/>
      <c r="AV994" s="459"/>
      <c r="AW994" s="216" t="s">
        <v>131</v>
      </c>
      <c r="AX994" s="220"/>
      <c r="AY994" s="221"/>
      <c r="AZ994" s="222"/>
      <c r="BA994" s="217" t="s">
        <v>136</v>
      </c>
      <c r="BB994" s="220"/>
      <c r="BC994" s="115"/>
      <c r="BD994" s="115"/>
      <c r="BE994" s="373"/>
      <c r="BF994" s="374"/>
      <c r="BG994" s="374"/>
      <c r="BH994" s="131"/>
    </row>
    <row r="995" spans="1:1022" ht="18.95" customHeight="1">
      <c r="A995" s="536"/>
      <c r="B995" s="530"/>
      <c r="C995" s="367"/>
      <c r="D995" s="530"/>
      <c r="E995" s="530"/>
      <c r="F995" s="427"/>
      <c r="G995" s="530"/>
      <c r="H995" s="545"/>
      <c r="I995" s="538"/>
      <c r="J995" s="216" t="s">
        <v>756</v>
      </c>
      <c r="K995" s="213"/>
      <c r="L995" s="538"/>
      <c r="M995" s="538"/>
      <c r="N995" s="540"/>
      <c r="O995" s="369"/>
      <c r="P995" s="391"/>
      <c r="Q995" s="385"/>
      <c r="R995" s="393"/>
      <c r="S995" s="394"/>
      <c r="T995" s="385"/>
      <c r="U995" s="404"/>
      <c r="V995" s="216" t="s">
        <v>139</v>
      </c>
      <c r="W995" s="116"/>
      <c r="X995" s="117"/>
      <c r="Y995" s="117"/>
      <c r="Z995" s="116"/>
      <c r="AA995" s="143" t="str">
        <f t="shared" si="1284"/>
        <v/>
      </c>
      <c r="AB995" s="121"/>
      <c r="AC995" s="121"/>
      <c r="AD995" s="122" t="str">
        <f t="shared" si="1281"/>
        <v/>
      </c>
      <c r="AE995" s="121"/>
      <c r="AF995" s="121"/>
      <c r="AG995" s="121"/>
      <c r="AH995" s="123" t="str">
        <f t="shared" si="1345"/>
        <v/>
      </c>
      <c r="AI995" s="122" t="str">
        <f t="shared" si="1283"/>
        <v/>
      </c>
      <c r="AJ995" s="387"/>
      <c r="AK995" s="542"/>
      <c r="AL995" s="214" t="str">
        <f t="shared" si="1346"/>
        <v/>
      </c>
      <c r="AM995" s="543"/>
      <c r="AN995" s="542"/>
      <c r="AO995" s="541"/>
      <c r="AP995" s="367"/>
      <c r="AQ995" s="217" t="s">
        <v>145</v>
      </c>
      <c r="AR995" s="119"/>
      <c r="AS995" s="135"/>
      <c r="AT995" s="218"/>
      <c r="AU995" s="219"/>
      <c r="AV995" s="459"/>
      <c r="AW995" s="216" t="s">
        <v>139</v>
      </c>
      <c r="AX995" s="220"/>
      <c r="AY995" s="221"/>
      <c r="AZ995" s="222"/>
      <c r="BA995" s="217" t="s">
        <v>145</v>
      </c>
      <c r="BB995" s="220"/>
      <c r="BC995" s="115"/>
      <c r="BD995" s="115"/>
      <c r="BE995" s="373"/>
      <c r="BF995" s="374"/>
      <c r="BG995" s="374"/>
      <c r="BH995" s="131"/>
    </row>
    <row r="996" spans="1:1022" ht="18.95" customHeight="1">
      <c r="A996" s="536"/>
      <c r="B996" s="530"/>
      <c r="C996" s="367"/>
      <c r="D996" s="530"/>
      <c r="E996" s="530"/>
      <c r="F996" s="427"/>
      <c r="G996" s="530"/>
      <c r="H996" s="545"/>
      <c r="I996" s="538"/>
      <c r="J996" s="216" t="s">
        <v>757</v>
      </c>
      <c r="K996" s="213"/>
      <c r="L996" s="538"/>
      <c r="M996" s="538"/>
      <c r="N996" s="540"/>
      <c r="O996" s="369"/>
      <c r="P996" s="391"/>
      <c r="Q996" s="385"/>
      <c r="R996" s="393"/>
      <c r="S996" s="394"/>
      <c r="T996" s="385"/>
      <c r="U996" s="404"/>
      <c r="V996" s="216" t="s">
        <v>150</v>
      </c>
      <c r="W996" s="116"/>
      <c r="X996" s="117"/>
      <c r="Y996" s="117"/>
      <c r="Z996" s="116"/>
      <c r="AA996" s="143" t="str">
        <f t="shared" si="1284"/>
        <v/>
      </c>
      <c r="AB996" s="121"/>
      <c r="AC996" s="121"/>
      <c r="AD996" s="122" t="str">
        <f t="shared" si="1281"/>
        <v/>
      </c>
      <c r="AE996" s="121"/>
      <c r="AF996" s="121"/>
      <c r="AG996" s="121"/>
      <c r="AH996" s="123" t="str">
        <f t="shared" si="1345"/>
        <v/>
      </c>
      <c r="AI996" s="122" t="str">
        <f t="shared" si="1283"/>
        <v/>
      </c>
      <c r="AJ996" s="387"/>
      <c r="AK996" s="542"/>
      <c r="AL996" s="214" t="str">
        <f t="shared" si="1346"/>
        <v/>
      </c>
      <c r="AM996" s="543"/>
      <c r="AN996" s="542"/>
      <c r="AO996" s="541"/>
      <c r="AP996" s="367"/>
      <c r="AQ996" s="217" t="s">
        <v>155</v>
      </c>
      <c r="AR996" s="119"/>
      <c r="AS996" s="135"/>
      <c r="AT996" s="218"/>
      <c r="AU996" s="219"/>
      <c r="AV996" s="459"/>
      <c r="AW996" s="216" t="s">
        <v>150</v>
      </c>
      <c r="AX996" s="220"/>
      <c r="AY996" s="221"/>
      <c r="AZ996" s="222"/>
      <c r="BA996" s="217" t="s">
        <v>155</v>
      </c>
      <c r="BB996" s="220"/>
      <c r="BC996" s="115"/>
      <c r="BD996" s="115"/>
      <c r="BE996" s="373"/>
      <c r="BF996" s="374"/>
      <c r="BG996" s="374"/>
      <c r="BH996" s="131"/>
    </row>
    <row r="997" spans="1:1022" ht="23.1" customHeight="1">
      <c r="A997" s="536"/>
      <c r="B997" s="530"/>
      <c r="C997" s="367"/>
      <c r="D997" s="530"/>
      <c r="E997" s="530"/>
      <c r="F997" s="427"/>
      <c r="G997" s="530"/>
      <c r="H997" s="545"/>
      <c r="I997" s="538"/>
      <c r="J997" s="216" t="s">
        <v>758</v>
      </c>
      <c r="K997" s="213"/>
      <c r="L997" s="538"/>
      <c r="M997" s="538"/>
      <c r="N997" s="540"/>
      <c r="O997" s="369"/>
      <c r="P997" s="392"/>
      <c r="Q997" s="385"/>
      <c r="R997" s="393"/>
      <c r="S997" s="394"/>
      <c r="T997" s="385"/>
      <c r="U997" s="405"/>
      <c r="V997" s="216" t="s">
        <v>161</v>
      </c>
      <c r="W997" s="116"/>
      <c r="X997" s="117"/>
      <c r="Y997" s="117"/>
      <c r="Z997" s="116"/>
      <c r="AA997" s="143" t="str">
        <f t="shared" si="1284"/>
        <v/>
      </c>
      <c r="AB997" s="121"/>
      <c r="AC997" s="121"/>
      <c r="AD997" s="122" t="str">
        <f t="shared" si="1281"/>
        <v/>
      </c>
      <c r="AE997" s="121"/>
      <c r="AF997" s="121"/>
      <c r="AG997" s="121"/>
      <c r="AH997" s="123" t="str">
        <f t="shared" si="1345"/>
        <v/>
      </c>
      <c r="AI997" s="122" t="str">
        <f t="shared" si="1283"/>
        <v/>
      </c>
      <c r="AJ997" s="387"/>
      <c r="AK997" s="542"/>
      <c r="AL997" s="214" t="str">
        <f t="shared" si="1346"/>
        <v/>
      </c>
      <c r="AM997" s="543"/>
      <c r="AN997" s="542"/>
      <c r="AO997" s="541"/>
      <c r="AP997" s="367"/>
      <c r="AQ997" s="217" t="s">
        <v>162</v>
      </c>
      <c r="AR997" s="119"/>
      <c r="AS997" s="135"/>
      <c r="AT997" s="218"/>
      <c r="AU997" s="219"/>
      <c r="AV997" s="460"/>
      <c r="AW997" s="216" t="s">
        <v>161</v>
      </c>
      <c r="AX997" s="220"/>
      <c r="AY997" s="221"/>
      <c r="AZ997" s="222"/>
      <c r="BA997" s="217" t="s">
        <v>162</v>
      </c>
      <c r="BB997" s="220"/>
      <c r="BC997" s="115"/>
      <c r="BD997" s="115"/>
      <c r="BE997" s="373"/>
      <c r="BF997" s="374"/>
      <c r="BG997" s="374"/>
      <c r="BH997" s="131"/>
    </row>
    <row r="998" spans="1:1022" s="144" customFormat="1" ht="69.95" customHeight="1">
      <c r="A998" s="536"/>
      <c r="B998" s="530"/>
      <c r="C998" s="367"/>
      <c r="D998" s="530"/>
      <c r="E998" s="530"/>
      <c r="F998" s="427"/>
      <c r="G998" s="530"/>
      <c r="H998" s="545" t="str">
        <f>IF(B998="Seguridad_Información","Posibilidad de "&amp;C998&amp;"con "&amp;M998&amp;" "&amp;"por"&amp;" "&amp;I998&amp;" "&amp;"debido a"&amp;" "&amp;L998,"Posibilidad de"&amp;" "&amp;M998&amp;" "&amp;"por"&amp;" "&amp;I998&amp;" debido a"&amp;" "&amp;L998)</f>
        <v xml:space="preserve">Posibilidad de  por  debido a </v>
      </c>
      <c r="I998" s="538"/>
      <c r="J998" s="216" t="s">
        <v>717</v>
      </c>
      <c r="K998" s="213"/>
      <c r="L998" s="538"/>
      <c r="M998" s="538"/>
      <c r="N998" s="540"/>
      <c r="O998" s="369"/>
      <c r="P998" s="390" t="str">
        <f>IF(OR($O998=[3]Tabla_Probabilidad!$D$30,$O998=[3]Tabla_Probabilidad!$D$32,$O998=[3]Tabla_Probabilidad!$J$32),"Muy Baja",IF(OR($O998=[3]Tabla_Probabilidad!$E$30,$O998=[3]Tabla_Probabilidad!$E$32,$O998=[3]Tabla_Probabilidad!$K$32),"Baja",IF(OR($O998=[3]Tabla_Probabilidad!$F$30,$O998=[3]Tabla_Probabilidad!$F$32,$O998=[3]Tabla_Probabilidad!$L$32),"Media",IF(OR($O998=[3]Tabla_Probabilidad!$G$30,$O998=[3]Tabla_Probabilidad!$G$32,$O998=[3]Tabla_Probabilidad!$M$32),"Alta",IF(OR($O998=[3]Tabla_Probabilidad!$H$30,$O998=[3]Tabla_Probabilidad!$H$32,$O998=[3]Tabla_Probabilidad!$N$32),"Muy Alta","")))))</f>
        <v/>
      </c>
      <c r="Q998" s="385" t="str">
        <f t="shared" ref="Q998" si="1347">IF(P998="","",IF(P998="Muy Baja",0.2,IF(P998="Baja",0.4,IF(P998="Media",0.6,IF(P998="Alta",0.8,IF(P998="Muy Alta",1,))))))</f>
        <v/>
      </c>
      <c r="R998" s="393"/>
      <c r="S998" s="394" t="str">
        <f>IF(OR($R998=[3]Tabla_Impacto!$D$24,$R998=[3]Tabla_Impacto!$D$27,$R998=[3]Tabla_Impacto!$J$24,$R998=[3]Tabla_Impacto!$P$26,$R998=[3]Tabla_Impacto!$V$26,$R998=[3]Tabla_Impacto!$AB$26),"Leve",IF(OR($R998=[3]Tabla_Impacto!$E$24,$R998=[3]Tabla_Impacto!$E$27,$R998=[3]Tabla_Impacto!$K$24,$R998=[3]Tabla_Impacto!$Q$26,$R998=[3]Tabla_Impacto!$W$26,$R998=[3]Tabla_Impacto!$AC$26),"Menor",IF(OR($R998=[3]Tabla_Impacto!$F$24,$R998=[3]Tabla_Impacto!$F$27,$R998=[3]Tabla_Impacto!$L$24,$R998=[3]Tabla_Impacto!$R$26,$R998=[3]Tabla_Impacto!$X$26,$R998=[3]Tabla_Impacto!$AD$26),"Moderado",IF(OR($R998=[3]Tabla_Impacto!$G$24,$R998=[3]Tabla_Impacto!$G$27,$R998=[3]Tabla_Impacto!$M$24,$R998=[3]Tabla_Impacto!$S$26,$R998=[3]Tabla_Impacto!$Y$26,$R998=[3]Tabla_Impacto!$AE$26),"Mayor",IF(OR($R998=[3]Tabla_Impacto!$H$24,$R998=[3]Tabla_Impacto!$H$27,$R998=[3]Tabla_Impacto!$N$24,$R998=[3]Tabla_Impacto!$T$26,$R998=[3]Tabla_Impacto!$Z$26,$R998=[3]Tabla_Impacto!$AF$26),"Catastrófico","")))))</f>
        <v/>
      </c>
      <c r="T998" s="385" t="str">
        <f t="shared" ref="T998" si="1348">IF(S998="","",IF(S998="Leve",0.2,IF(S998="Menor",0.4,IF(S998="Moderado",0.6,IF(S998="Mayor",0.8,IF(S998="Catastrófico",1,))))))</f>
        <v/>
      </c>
      <c r="U998" s="386" t="str">
        <f t="shared" ref="U998" si="1349">IF(OR(AND(P998="Muy Baja",S998="Leve"),AND(P998="Muy Baja",S998="Menor"),AND(P998="Baja",S998="Leve")),"Bajo",IF(OR(AND(P998="Muy baja",S998="Moderado"),AND(P998="Baja",S998="Menor"),AND(P998="Baja",S998="Moderado"),AND(P998="Media",S998="Leve"),AND(P998="Media",S998="Menor"),AND(P998="Media",S998="Moderado"),AND(P998="Alta",S998="Leve"),AND(P998="Alta",S998="Menor")),"Moderado",IF(OR(AND(P998="Muy Baja",S998="Mayor"),AND(P998="Baja",S998="Mayor"),AND(P998="Media",S998="Mayor"),AND(P998="Alta",S998="Moderado"),AND(P998="Alta",S998="Mayor"),AND(P998="Muy Alta",S998="Leve"),AND(P998="Muy Alta",S998="Menor"),AND(P998="Muy Alta",S998="Moderado"),AND(P998="Muy Alta",S998="Mayor")),"Alto",IF(OR(AND(P998="Muy Baja",S998="Catastrófico"),AND(P998="Baja",S998="Catastrófico"),AND(P998="Media",S998="Catastrófico"),AND(P998="Alta",S998="Catastrófico"),AND(P998="Muy Alta",S998="Catastrófico")),"Extremo",""))))</f>
        <v/>
      </c>
      <c r="V998" s="216" t="s">
        <v>91</v>
      </c>
      <c r="W998" s="116"/>
      <c r="X998" s="117"/>
      <c r="Y998" s="117"/>
      <c r="Z998" s="116"/>
      <c r="AA998" s="143" t="str">
        <f t="shared" si="1284"/>
        <v/>
      </c>
      <c r="AB998" s="121"/>
      <c r="AC998" s="121"/>
      <c r="AD998" s="122" t="str">
        <f t="shared" si="1281"/>
        <v/>
      </c>
      <c r="AE998" s="121"/>
      <c r="AF998" s="121"/>
      <c r="AG998" s="121"/>
      <c r="AH998" s="123" t="str">
        <f>IFERROR(IF(AA998="Probabilidad",(Q998-(+Q998*AD998)),IF(AA998="Impacto",Q998,"")),"")</f>
        <v/>
      </c>
      <c r="AI998" s="122" t="str">
        <f t="shared" si="1283"/>
        <v/>
      </c>
      <c r="AJ998" s="387" t="str">
        <f t="shared" ref="AJ998" si="1350">IFERROR(IF(AK998="","",IF(AK998&lt;=0.2,"Muy Baja",IF(AK998&lt;=0.4,"Baja",IF(AK998&lt;=0.6,"Media",IF(AK998&lt;=0.8,"Alta","Muy Alta"))))),"")</f>
        <v/>
      </c>
      <c r="AK998" s="542" t="str">
        <f t="shared" ref="AK998" si="1351">IFERROR(LOOKUP(MAX(AI998:AI1004)+1,(AI998:AI1004)),"")</f>
        <v/>
      </c>
      <c r="AL998" s="214" t="str">
        <f>IFERROR(IF(AA998="Impacto",(T998-(+T998*AD998)),IF(AA998="Probabilidad",T998,"")),"")</f>
        <v/>
      </c>
      <c r="AM998" s="543" t="str">
        <f t="shared" ref="AM998" si="1352">IFERROR(IF(AN998="","",IF(AN998&lt;=0.2,"Leve",IF(AN998&lt;=0.4,"Menor",IF(AN998&lt;=0.6,"Moderado",IF(AN998&lt;=0.8,"Mayor","Catastrófico"))))),"")</f>
        <v/>
      </c>
      <c r="AN998" s="542" t="str">
        <f t="shared" ref="AN998" si="1353">IFERROR(LOOKUP(MAX(AL998:AL1004)+1,(AL998:AL1004)),"")</f>
        <v/>
      </c>
      <c r="AO998" s="541" t="str">
        <f t="shared" ref="AO998" si="1354">IFERROR(IF(OR(AND(AJ998="Muy Baja",AM998="Leve"),AND(AJ998="Muy Baja",AM998="Menor"),AND(AJ998="Baja",AM998="Leve")),"Bajo",IF(OR(AND(AJ998="Muy baja",AM998="Moderado"),AND(AJ998="Baja",AM998="Menor"),AND(AJ998="Baja",AM998="Moderado"),AND(AJ998="Media",AM998="Leve"),AND(AJ998="Media",AM998="Menor"),AND(AJ998="Media",AM998="Moderado"),AND(AJ998="Alta",AM998="Leve"),AND(AJ998="Alta",AM998="Menor")),"Moderado",IF(OR(AND(AJ998="Muy Baja",AM998="Mayor"),AND(AJ998="Baja",AM998="Mayor"),AND(AJ998="Media",AM998="Mayor"),AND(AJ998="Alta",AM998="Moderado"),AND(AJ998="Alta",AM998="Mayor"),AND(AJ998="Muy Alta",AM998="Leve"),AND(AJ998="Muy Alta",AM998="Menor"),AND(AJ998="Muy Alta",AM998="Moderado"),AND(AJ998="Muy Alta",AM998="Mayor")),"Alto",IF(OR(AND(AJ998="Muy Baja",AM998="Catastrófico"),AND(AJ998="Baja",AM998="Catastrófico"),AND(AJ998="Media",AM998="Catastrófico"),AND(AJ998="Alta",AM998="Catastrófico"),AND(AJ998="Muy Alta",AM998="Catastrófico")),"Extremo","")))),"")</f>
        <v/>
      </c>
      <c r="AP998" s="367"/>
      <c r="AQ998" s="217" t="s">
        <v>105</v>
      </c>
      <c r="AR998" s="119"/>
      <c r="AS998" s="135"/>
      <c r="AT998" s="218"/>
      <c r="AU998" s="219"/>
      <c r="AV998" s="458"/>
      <c r="AW998" s="216" t="s">
        <v>91</v>
      </c>
      <c r="AX998" s="220"/>
      <c r="AY998" s="221"/>
      <c r="AZ998" s="222"/>
      <c r="BA998" s="217" t="s">
        <v>105</v>
      </c>
      <c r="BB998" s="220"/>
      <c r="BC998" s="115"/>
      <c r="BD998" s="115"/>
      <c r="BE998" s="373"/>
      <c r="BF998" s="374"/>
      <c r="BG998" s="374"/>
      <c r="BH998" s="131"/>
      <c r="BI998" s="90"/>
      <c r="BJ998" s="90"/>
      <c r="BK998" s="90"/>
      <c r="BL998" s="90"/>
      <c r="BM998" s="90"/>
      <c r="BN998" s="90"/>
      <c r="BO998" s="90"/>
      <c r="BP998" s="90"/>
      <c r="BQ998" s="90"/>
      <c r="BR998" s="90"/>
      <c r="BS998" s="90"/>
      <c r="BT998" s="90"/>
      <c r="BU998" s="90"/>
      <c r="BV998" s="90"/>
      <c r="BW998" s="90"/>
      <c r="BX998" s="90"/>
      <c r="BY998" s="90"/>
      <c r="BZ998" s="90"/>
      <c r="CA998" s="90"/>
      <c r="CB998" s="90"/>
      <c r="CC998" s="90"/>
      <c r="CD998" s="90"/>
      <c r="CE998" s="90"/>
      <c r="CF998" s="90"/>
      <c r="CG998" s="90"/>
      <c r="CH998" s="90"/>
      <c r="CI998" s="90"/>
      <c r="CJ998" s="90"/>
      <c r="CK998" s="90"/>
      <c r="CL998" s="90"/>
      <c r="CM998" s="90"/>
      <c r="CN998" s="90"/>
      <c r="CO998" s="90"/>
      <c r="CP998" s="90"/>
      <c r="CQ998" s="90"/>
      <c r="CR998" s="90"/>
      <c r="CS998" s="90"/>
      <c r="CT998" s="90"/>
      <c r="CU998" s="90"/>
      <c r="CV998" s="90"/>
      <c r="CW998" s="90"/>
      <c r="CX998" s="90"/>
      <c r="CY998" s="90"/>
      <c r="CZ998" s="90"/>
      <c r="DA998" s="90"/>
      <c r="DB998" s="90"/>
      <c r="DC998" s="90"/>
      <c r="DD998" s="90"/>
      <c r="DE998" s="90"/>
      <c r="DF998" s="90"/>
      <c r="DG998" s="90"/>
      <c r="DH998" s="90"/>
      <c r="DI998" s="90"/>
      <c r="DJ998" s="90"/>
      <c r="DK998" s="90"/>
      <c r="DL998" s="90"/>
      <c r="DM998" s="90"/>
      <c r="DN998" s="90"/>
      <c r="DO998" s="90"/>
      <c r="DP998" s="90"/>
      <c r="DQ998" s="90"/>
      <c r="DR998" s="90"/>
      <c r="DS998" s="90"/>
      <c r="DT998" s="90"/>
      <c r="DU998" s="90"/>
      <c r="DV998" s="90"/>
      <c r="DW998" s="90"/>
      <c r="DX998" s="90"/>
      <c r="DY998" s="90"/>
      <c r="DZ998" s="90"/>
      <c r="EA998" s="90"/>
      <c r="EB998" s="90"/>
      <c r="EC998" s="90"/>
      <c r="ED998" s="90"/>
      <c r="EE998" s="90"/>
      <c r="EF998" s="90"/>
      <c r="EG998" s="90"/>
      <c r="EH998" s="90"/>
      <c r="EI998" s="90"/>
      <c r="EJ998" s="90"/>
      <c r="EK998" s="90"/>
      <c r="EL998" s="90"/>
      <c r="EM998" s="90"/>
      <c r="EN998" s="90"/>
      <c r="EO998" s="90"/>
      <c r="EP998" s="90"/>
      <c r="EQ998" s="90"/>
      <c r="ER998" s="90"/>
      <c r="ES998" s="90"/>
      <c r="ET998" s="90"/>
      <c r="EU998" s="90"/>
      <c r="EV998" s="90"/>
      <c r="EW998" s="90"/>
      <c r="EX998" s="90"/>
      <c r="EY998" s="90"/>
      <c r="EZ998" s="90"/>
      <c r="FA998" s="90"/>
      <c r="FB998" s="90"/>
      <c r="FC998" s="90"/>
      <c r="FD998" s="90"/>
      <c r="FE998" s="90"/>
      <c r="FF998" s="90"/>
      <c r="FG998" s="90"/>
      <c r="FH998" s="90"/>
      <c r="FI998" s="90"/>
      <c r="FJ998" s="90"/>
      <c r="FK998" s="90"/>
      <c r="FL998" s="90"/>
      <c r="FM998" s="90"/>
      <c r="FN998" s="90"/>
      <c r="FO998" s="90"/>
      <c r="FP998" s="90"/>
      <c r="FQ998" s="90"/>
      <c r="FR998" s="90"/>
      <c r="FS998" s="90"/>
      <c r="FT998" s="90"/>
      <c r="FU998" s="90"/>
      <c r="FV998" s="90"/>
      <c r="FW998" s="90"/>
      <c r="FX998" s="90"/>
      <c r="FY998" s="90"/>
      <c r="FZ998" s="90"/>
      <c r="GA998" s="90"/>
      <c r="GB998" s="90"/>
      <c r="GC998" s="90"/>
      <c r="GD998" s="90"/>
      <c r="GE998" s="90"/>
      <c r="GF998" s="90"/>
      <c r="GG998" s="90"/>
      <c r="GH998" s="90"/>
      <c r="GI998" s="90"/>
      <c r="GJ998" s="90"/>
      <c r="GK998" s="90"/>
      <c r="GL998" s="90"/>
      <c r="GM998" s="90"/>
      <c r="GN998" s="90"/>
      <c r="GO998" s="90"/>
      <c r="GP998" s="90"/>
      <c r="GQ998" s="90"/>
      <c r="GR998" s="90"/>
      <c r="GS998" s="90"/>
      <c r="GT998" s="90"/>
      <c r="GU998" s="90"/>
      <c r="GV998" s="90"/>
      <c r="GW998" s="90"/>
      <c r="GX998" s="90"/>
      <c r="GY998" s="90"/>
      <c r="GZ998" s="90"/>
      <c r="HA998" s="90"/>
      <c r="HB998" s="90"/>
      <c r="HC998" s="90"/>
      <c r="HD998" s="90"/>
      <c r="HE998" s="90"/>
      <c r="HF998" s="90"/>
      <c r="HG998" s="90"/>
      <c r="HH998" s="90"/>
      <c r="HI998" s="90"/>
      <c r="HJ998" s="90"/>
      <c r="HK998" s="90"/>
      <c r="HL998" s="90"/>
      <c r="HM998" s="90"/>
      <c r="HN998" s="90"/>
      <c r="HO998" s="90"/>
      <c r="HP998" s="90"/>
      <c r="HQ998" s="90"/>
      <c r="HR998" s="90"/>
      <c r="HS998" s="90"/>
      <c r="HT998" s="90"/>
      <c r="HU998" s="90"/>
      <c r="HV998" s="90"/>
      <c r="HW998" s="90"/>
      <c r="HX998" s="90"/>
      <c r="HY998" s="90"/>
      <c r="HZ998" s="90"/>
      <c r="IA998" s="90"/>
      <c r="IB998" s="90"/>
      <c r="IC998" s="90"/>
      <c r="ID998" s="90"/>
      <c r="IE998" s="90"/>
      <c r="IF998" s="90"/>
      <c r="IG998" s="90"/>
      <c r="IH998" s="90"/>
      <c r="II998" s="90"/>
      <c r="IJ998" s="90"/>
      <c r="IK998" s="90"/>
      <c r="IL998" s="90"/>
      <c r="IM998" s="90"/>
      <c r="IN998" s="90"/>
      <c r="IO998" s="90"/>
      <c r="IP998" s="90"/>
      <c r="IQ998" s="90"/>
      <c r="IR998" s="90"/>
      <c r="IS998" s="90"/>
      <c r="IT998" s="90"/>
      <c r="IU998" s="90"/>
      <c r="IV998" s="90"/>
      <c r="IW998" s="90"/>
      <c r="IX998" s="90"/>
      <c r="IY998" s="90"/>
      <c r="IZ998" s="90"/>
      <c r="JA998" s="90"/>
      <c r="JB998" s="90"/>
      <c r="JC998" s="90"/>
      <c r="JD998" s="90"/>
      <c r="JE998" s="90"/>
      <c r="JF998" s="90"/>
      <c r="JG998" s="90"/>
      <c r="JH998" s="90"/>
      <c r="JI998" s="90"/>
      <c r="JJ998" s="90"/>
      <c r="JK998" s="90"/>
      <c r="JL998" s="90"/>
      <c r="JM998" s="90"/>
      <c r="JN998" s="90"/>
      <c r="JO998" s="90"/>
      <c r="JP998" s="90"/>
      <c r="JQ998" s="90"/>
      <c r="JR998" s="90"/>
      <c r="JS998" s="90"/>
      <c r="JT998" s="90"/>
      <c r="JU998" s="90"/>
      <c r="JV998" s="90"/>
      <c r="JW998" s="90"/>
      <c r="JX998" s="90"/>
      <c r="JY998" s="90"/>
      <c r="JZ998" s="90"/>
      <c r="KA998" s="90"/>
      <c r="KB998" s="90"/>
      <c r="KC998" s="90"/>
      <c r="KD998" s="90"/>
      <c r="KE998" s="90"/>
      <c r="KF998" s="90"/>
      <c r="KG998" s="90"/>
      <c r="KH998" s="90"/>
      <c r="KI998" s="90"/>
      <c r="KJ998" s="90"/>
      <c r="KK998" s="90"/>
      <c r="KL998" s="90"/>
      <c r="KM998" s="90"/>
      <c r="KN998" s="90"/>
      <c r="KO998" s="90"/>
      <c r="KP998" s="90"/>
      <c r="KQ998" s="90"/>
      <c r="KR998" s="90"/>
      <c r="KS998" s="90"/>
      <c r="KT998" s="90"/>
      <c r="KU998" s="90"/>
      <c r="KV998" s="90"/>
      <c r="KW998" s="90"/>
      <c r="KX998" s="90"/>
      <c r="KY998" s="90"/>
      <c r="KZ998" s="90"/>
      <c r="LA998" s="90"/>
      <c r="LB998" s="90"/>
      <c r="LC998" s="90"/>
      <c r="LD998" s="90"/>
      <c r="LE998" s="90"/>
      <c r="LF998" s="90"/>
      <c r="LG998" s="90"/>
      <c r="LH998" s="90"/>
      <c r="LI998" s="90"/>
      <c r="LJ998" s="90"/>
      <c r="LK998" s="90"/>
      <c r="LL998" s="90"/>
      <c r="LM998" s="90"/>
      <c r="LN998" s="90"/>
      <c r="LO998" s="90"/>
      <c r="LP998" s="90"/>
      <c r="LQ998" s="90"/>
      <c r="LR998" s="90"/>
      <c r="LS998" s="90"/>
      <c r="LT998" s="90"/>
      <c r="LU998" s="90"/>
      <c r="LV998" s="90"/>
      <c r="LW998" s="90"/>
      <c r="LX998" s="90"/>
      <c r="LY998" s="90"/>
      <c r="LZ998" s="90"/>
      <c r="MA998" s="90"/>
      <c r="MB998" s="90"/>
      <c r="MC998" s="90"/>
      <c r="MD998" s="90"/>
      <c r="ME998" s="90"/>
      <c r="MF998" s="90"/>
      <c r="MG998" s="90"/>
      <c r="MH998" s="90"/>
      <c r="MI998" s="90"/>
      <c r="MJ998" s="90"/>
      <c r="MK998" s="90"/>
      <c r="ML998" s="90"/>
      <c r="MM998" s="90"/>
      <c r="MN998" s="90"/>
      <c r="MO998" s="90"/>
      <c r="MP998" s="90"/>
      <c r="MQ998" s="90"/>
      <c r="MR998" s="90"/>
      <c r="MS998" s="90"/>
      <c r="MT998" s="90"/>
      <c r="MU998" s="90"/>
      <c r="MV998" s="90"/>
      <c r="MW998" s="90"/>
      <c r="MX998" s="90"/>
      <c r="MY998" s="90"/>
      <c r="MZ998" s="90"/>
      <c r="NA998" s="90"/>
      <c r="NB998" s="90"/>
      <c r="NC998" s="90"/>
      <c r="ND998" s="90"/>
      <c r="NE998" s="90"/>
      <c r="NF998" s="90"/>
      <c r="NG998" s="90"/>
      <c r="NH998" s="90"/>
      <c r="NI998" s="90"/>
      <c r="NJ998" s="90"/>
      <c r="NK998" s="90"/>
      <c r="NL998" s="90"/>
      <c r="NM998" s="90"/>
      <c r="NN998" s="90"/>
      <c r="NO998" s="90"/>
      <c r="NP998" s="90"/>
      <c r="NQ998" s="90"/>
      <c r="NR998" s="90"/>
      <c r="NS998" s="90"/>
      <c r="NT998" s="90"/>
      <c r="NU998" s="90"/>
      <c r="NV998" s="90"/>
      <c r="NW998" s="90"/>
      <c r="NX998" s="90"/>
      <c r="NY998" s="90"/>
      <c r="NZ998" s="90"/>
      <c r="OA998" s="90"/>
      <c r="OB998" s="90"/>
      <c r="OC998" s="90"/>
      <c r="OD998" s="90"/>
      <c r="OE998" s="90"/>
      <c r="OF998" s="90"/>
      <c r="OG998" s="90"/>
      <c r="OH998" s="90"/>
      <c r="OI998" s="90"/>
      <c r="OJ998" s="90"/>
      <c r="OK998" s="90"/>
      <c r="OL998" s="90"/>
      <c r="OM998" s="90"/>
      <c r="ON998" s="90"/>
      <c r="OO998" s="90"/>
      <c r="OP998" s="90"/>
      <c r="OQ998" s="90"/>
      <c r="OR998" s="90"/>
      <c r="OS998" s="90"/>
      <c r="OT998" s="90"/>
      <c r="OU998" s="90"/>
      <c r="OV998" s="90"/>
      <c r="OW998" s="90"/>
      <c r="OX998" s="90"/>
      <c r="OY998" s="90"/>
      <c r="OZ998" s="90"/>
      <c r="PA998" s="90"/>
      <c r="PB998" s="90"/>
      <c r="PC998" s="90"/>
      <c r="PD998" s="90"/>
      <c r="PE998" s="90"/>
      <c r="PF998" s="90"/>
      <c r="PG998" s="90"/>
      <c r="PH998" s="90"/>
      <c r="PI998" s="90"/>
      <c r="PJ998" s="90"/>
      <c r="PK998" s="90"/>
      <c r="PL998" s="90"/>
      <c r="PM998" s="90"/>
      <c r="PN998" s="90"/>
      <c r="PO998" s="90"/>
      <c r="PP998" s="90"/>
      <c r="PQ998" s="90"/>
      <c r="PR998" s="90"/>
      <c r="PS998" s="90"/>
      <c r="PT998" s="90"/>
      <c r="PU998" s="90"/>
      <c r="PV998" s="90"/>
      <c r="PW998" s="90"/>
      <c r="PX998" s="90"/>
      <c r="PY998" s="90"/>
      <c r="PZ998" s="90"/>
      <c r="QA998" s="90"/>
      <c r="QB998" s="90"/>
      <c r="QC998" s="90"/>
      <c r="QD998" s="90"/>
      <c r="QE998" s="90"/>
      <c r="QF998" s="90"/>
      <c r="QG998" s="90"/>
      <c r="QH998" s="90"/>
      <c r="QI998" s="90"/>
      <c r="QJ998" s="90"/>
      <c r="QK998" s="90"/>
      <c r="QL998" s="90"/>
      <c r="QM998" s="90"/>
      <c r="QN998" s="90"/>
      <c r="QO998" s="90"/>
      <c r="QP998" s="90"/>
      <c r="QQ998" s="90"/>
      <c r="QR998" s="90"/>
      <c r="QS998" s="90"/>
      <c r="QT998" s="90"/>
      <c r="QU998" s="90"/>
      <c r="QV998" s="90"/>
      <c r="QW998" s="90"/>
      <c r="QX998" s="90"/>
      <c r="QY998" s="90"/>
      <c r="QZ998" s="90"/>
      <c r="RA998" s="90"/>
      <c r="RB998" s="90"/>
      <c r="RC998" s="90"/>
      <c r="RD998" s="90"/>
      <c r="RE998" s="90"/>
      <c r="RF998" s="90"/>
      <c r="RG998" s="90"/>
      <c r="RH998" s="90"/>
      <c r="RI998" s="90"/>
      <c r="RJ998" s="90"/>
      <c r="RK998" s="90"/>
      <c r="RL998" s="90"/>
      <c r="RM998" s="90"/>
      <c r="RN998" s="90"/>
      <c r="RO998" s="90"/>
      <c r="RP998" s="90"/>
      <c r="RQ998" s="90"/>
      <c r="RR998" s="90"/>
      <c r="RS998" s="90"/>
      <c r="RT998" s="90"/>
      <c r="RU998" s="90"/>
      <c r="RV998" s="90"/>
      <c r="RW998" s="90"/>
      <c r="RX998" s="90"/>
      <c r="RY998" s="90"/>
      <c r="RZ998" s="90"/>
      <c r="SA998" s="90"/>
      <c r="SB998" s="90"/>
      <c r="SC998" s="90"/>
      <c r="SD998" s="90"/>
      <c r="SE998" s="90"/>
      <c r="SF998" s="90"/>
      <c r="SG998" s="90"/>
      <c r="SH998" s="90"/>
      <c r="SI998" s="90"/>
      <c r="SJ998" s="90"/>
      <c r="SK998" s="90"/>
      <c r="SL998" s="90"/>
      <c r="SM998" s="90"/>
      <c r="SN998" s="90"/>
      <c r="SO998" s="90"/>
      <c r="SP998" s="90"/>
      <c r="SQ998" s="90"/>
      <c r="SR998" s="90"/>
      <c r="SS998" s="90"/>
      <c r="ST998" s="90"/>
      <c r="SU998" s="90"/>
      <c r="SV998" s="90"/>
      <c r="SW998" s="90"/>
      <c r="SX998" s="90"/>
      <c r="SY998" s="90"/>
      <c r="SZ998" s="90"/>
      <c r="TA998" s="90"/>
      <c r="TB998" s="90"/>
      <c r="TC998" s="90"/>
      <c r="TD998" s="90"/>
      <c r="TE998" s="90"/>
      <c r="TF998" s="90"/>
      <c r="TG998" s="90"/>
      <c r="TH998" s="90"/>
      <c r="TI998" s="90"/>
      <c r="TJ998" s="90"/>
      <c r="TK998" s="90"/>
      <c r="TL998" s="90"/>
      <c r="TM998" s="90"/>
      <c r="TN998" s="90"/>
      <c r="TO998" s="90"/>
      <c r="TP998" s="90"/>
      <c r="TQ998" s="90"/>
      <c r="TR998" s="90"/>
      <c r="TS998" s="90"/>
      <c r="TT998" s="90"/>
      <c r="TU998" s="90"/>
      <c r="TV998" s="90"/>
      <c r="TW998" s="90"/>
      <c r="TX998" s="90"/>
      <c r="TY998" s="90"/>
      <c r="TZ998" s="90"/>
      <c r="UA998" s="90"/>
      <c r="UB998" s="90"/>
      <c r="UC998" s="90"/>
      <c r="UD998" s="90"/>
      <c r="UE998" s="90"/>
      <c r="UF998" s="90"/>
      <c r="UG998" s="90"/>
      <c r="UH998" s="90"/>
      <c r="UI998" s="90"/>
      <c r="UJ998" s="90"/>
      <c r="UK998" s="90"/>
      <c r="UL998" s="90"/>
      <c r="UM998" s="90"/>
      <c r="UN998" s="90"/>
      <c r="UO998" s="90"/>
      <c r="UP998" s="90"/>
      <c r="UQ998" s="90"/>
      <c r="UR998" s="90"/>
      <c r="US998" s="90"/>
      <c r="UT998" s="90"/>
      <c r="UU998" s="90"/>
      <c r="UV998" s="90"/>
      <c r="UW998" s="90"/>
      <c r="UX998" s="90"/>
      <c r="UY998" s="90"/>
      <c r="UZ998" s="90"/>
      <c r="VA998" s="90"/>
      <c r="VB998" s="90"/>
      <c r="VC998" s="90"/>
      <c r="VD998" s="90"/>
      <c r="VE998" s="90"/>
      <c r="VF998" s="90"/>
      <c r="VG998" s="90"/>
      <c r="VH998" s="90"/>
      <c r="VI998" s="90"/>
      <c r="VJ998" s="90"/>
      <c r="VK998" s="90"/>
      <c r="VL998" s="90"/>
      <c r="VM998" s="90"/>
      <c r="VN998" s="90"/>
      <c r="VO998" s="90"/>
      <c r="VP998" s="90"/>
      <c r="VQ998" s="90"/>
      <c r="VR998" s="90"/>
      <c r="VS998" s="90"/>
      <c r="VT998" s="90"/>
      <c r="VU998" s="90"/>
      <c r="VV998" s="90"/>
      <c r="VW998" s="90"/>
      <c r="VX998" s="90"/>
      <c r="VY998" s="90"/>
      <c r="VZ998" s="90"/>
      <c r="WA998" s="90"/>
      <c r="WB998" s="90"/>
      <c r="WC998" s="90"/>
      <c r="WD998" s="90"/>
      <c r="WE998" s="90"/>
      <c r="WF998" s="90"/>
      <c r="WG998" s="90"/>
      <c r="WH998" s="90"/>
      <c r="WI998" s="90"/>
      <c r="WJ998" s="90"/>
      <c r="WK998" s="90"/>
      <c r="WL998" s="90"/>
      <c r="WM998" s="90"/>
      <c r="WN998" s="90"/>
      <c r="WO998" s="90"/>
      <c r="WP998" s="90"/>
      <c r="WQ998" s="90"/>
      <c r="WR998" s="90"/>
      <c r="WS998" s="90"/>
      <c r="WT998" s="90"/>
      <c r="WU998" s="90"/>
      <c r="WV998" s="90"/>
      <c r="WW998" s="90"/>
      <c r="WX998" s="90"/>
      <c r="WY998" s="90"/>
      <c r="WZ998" s="90"/>
      <c r="XA998" s="90"/>
      <c r="XB998" s="90"/>
      <c r="XC998" s="90"/>
      <c r="XD998" s="90"/>
      <c r="XE998" s="90"/>
      <c r="XF998" s="90"/>
      <c r="XG998" s="90"/>
      <c r="XH998" s="90"/>
      <c r="XI998" s="90"/>
      <c r="XJ998" s="90"/>
      <c r="XK998" s="90"/>
      <c r="XL998" s="90"/>
      <c r="XM998" s="90"/>
      <c r="XN998" s="90"/>
      <c r="XO998" s="90"/>
      <c r="XP998" s="90"/>
      <c r="XQ998" s="90"/>
      <c r="XR998" s="90"/>
      <c r="XS998" s="90"/>
      <c r="XT998" s="90"/>
      <c r="XU998" s="90"/>
      <c r="XV998" s="90"/>
      <c r="XW998" s="90"/>
      <c r="XX998" s="90"/>
      <c r="XY998" s="90"/>
      <c r="XZ998" s="90"/>
      <c r="YA998" s="90"/>
      <c r="YB998" s="90"/>
      <c r="YC998" s="90"/>
      <c r="YD998" s="90"/>
      <c r="YE998" s="90"/>
      <c r="YF998" s="90"/>
      <c r="YG998" s="90"/>
      <c r="YH998" s="90"/>
      <c r="YI998" s="90"/>
      <c r="YJ998" s="90"/>
      <c r="YK998" s="90"/>
      <c r="YL998" s="90"/>
      <c r="YM998" s="90"/>
      <c r="YN998" s="90"/>
      <c r="YO998" s="90"/>
      <c r="YP998" s="90"/>
      <c r="YQ998" s="90"/>
      <c r="YR998" s="90"/>
      <c r="YS998" s="90"/>
      <c r="YT998" s="90"/>
      <c r="YU998" s="90"/>
      <c r="YV998" s="90"/>
      <c r="YW998" s="90"/>
      <c r="YX998" s="90"/>
      <c r="YY998" s="90"/>
      <c r="YZ998" s="90"/>
      <c r="ZA998" s="90"/>
      <c r="ZB998" s="90"/>
      <c r="ZC998" s="90"/>
      <c r="ZD998" s="90"/>
      <c r="ZE998" s="90"/>
      <c r="ZF998" s="90"/>
      <c r="ZG998" s="90"/>
      <c r="ZH998" s="90"/>
      <c r="ZI998" s="90"/>
      <c r="ZJ998" s="90"/>
      <c r="ZK998" s="90"/>
      <c r="ZL998" s="90"/>
      <c r="ZM998" s="90"/>
      <c r="ZN998" s="90"/>
      <c r="ZO998" s="90"/>
      <c r="ZP998" s="90"/>
      <c r="ZQ998" s="90"/>
      <c r="ZR998" s="90"/>
      <c r="ZS998" s="90"/>
      <c r="ZT998" s="90"/>
      <c r="ZU998" s="90"/>
      <c r="ZV998" s="90"/>
      <c r="ZW998" s="90"/>
      <c r="ZX998" s="90"/>
      <c r="ZY998" s="90"/>
      <c r="ZZ998" s="90"/>
      <c r="AAA998" s="90"/>
      <c r="AAB998" s="90"/>
      <c r="AAC998" s="90"/>
      <c r="AAD998" s="90"/>
      <c r="AAE998" s="90"/>
      <c r="AAF998" s="90"/>
      <c r="AAG998" s="90"/>
      <c r="AAH998" s="90"/>
      <c r="AAI998" s="90"/>
      <c r="AAJ998" s="90"/>
      <c r="AAK998" s="90"/>
      <c r="AAL998" s="90"/>
      <c r="AAM998" s="90"/>
      <c r="AAN998" s="90"/>
      <c r="AAO998" s="90"/>
      <c r="AAP998" s="90"/>
      <c r="AAQ998" s="90"/>
      <c r="AAR998" s="90"/>
      <c r="AAS998" s="90"/>
      <c r="AAT998" s="90"/>
      <c r="AAU998" s="90"/>
      <c r="AAV998" s="90"/>
      <c r="AAW998" s="90"/>
      <c r="AAX998" s="90"/>
      <c r="AAY998" s="90"/>
      <c r="AAZ998" s="90"/>
      <c r="ABA998" s="90"/>
      <c r="ABB998" s="90"/>
      <c r="ABC998" s="90"/>
      <c r="ABD998" s="90"/>
      <c r="ABE998" s="90"/>
      <c r="ABF998" s="90"/>
      <c r="ABG998" s="90"/>
      <c r="ABH998" s="90"/>
      <c r="ABI998" s="90"/>
      <c r="ABJ998" s="90"/>
      <c r="ABK998" s="90"/>
      <c r="ABL998" s="90"/>
      <c r="ABM998" s="90"/>
      <c r="ABN998" s="90"/>
      <c r="ABO998" s="90"/>
      <c r="ABP998" s="90"/>
      <c r="ABQ998" s="90"/>
      <c r="ABR998" s="90"/>
      <c r="ABS998" s="90"/>
      <c r="ABT998" s="90"/>
      <c r="ABU998" s="90"/>
      <c r="ABV998" s="90"/>
      <c r="ABW998" s="90"/>
      <c r="ABX998" s="90"/>
      <c r="ABY998" s="90"/>
      <c r="ABZ998" s="90"/>
      <c r="ACA998" s="90"/>
      <c r="ACB998" s="90"/>
      <c r="ACC998" s="90"/>
      <c r="ACD998" s="90"/>
      <c r="ACE998" s="90"/>
      <c r="ACF998" s="90"/>
      <c r="ACG998" s="90"/>
      <c r="ACH998" s="90"/>
      <c r="ACI998" s="90"/>
      <c r="ACJ998" s="90"/>
      <c r="ACK998" s="90"/>
      <c r="ACL998" s="90"/>
      <c r="ACM998" s="90"/>
      <c r="ACN998" s="90"/>
      <c r="ACO998" s="90"/>
      <c r="ACP998" s="90"/>
      <c r="ACQ998" s="90"/>
      <c r="ACR998" s="90"/>
      <c r="ACS998" s="90"/>
      <c r="ACT998" s="90"/>
      <c r="ACU998" s="90"/>
      <c r="ACV998" s="90"/>
      <c r="ACW998" s="90"/>
      <c r="ACX998" s="90"/>
      <c r="ACY998" s="90"/>
      <c r="ACZ998" s="90"/>
      <c r="ADA998" s="90"/>
      <c r="ADB998" s="90"/>
      <c r="ADC998" s="90"/>
      <c r="ADD998" s="90"/>
      <c r="ADE998" s="90"/>
      <c r="ADF998" s="90"/>
      <c r="ADG998" s="90"/>
      <c r="ADH998" s="90"/>
      <c r="ADI998" s="90"/>
      <c r="ADJ998" s="90"/>
      <c r="ADK998" s="90"/>
      <c r="ADL998" s="90"/>
      <c r="ADM998" s="90"/>
      <c r="ADN998" s="90"/>
      <c r="ADO998" s="90"/>
      <c r="ADP998" s="90"/>
      <c r="ADQ998" s="90"/>
      <c r="ADR998" s="90"/>
      <c r="ADS998" s="90"/>
      <c r="ADT998" s="90"/>
      <c r="ADU998" s="90"/>
      <c r="ADV998" s="90"/>
      <c r="ADW998" s="90"/>
      <c r="ADX998" s="90"/>
      <c r="ADY998" s="90"/>
      <c r="ADZ998" s="90"/>
      <c r="AEA998" s="90"/>
      <c r="AEB998" s="90"/>
      <c r="AEC998" s="90"/>
      <c r="AED998" s="90"/>
      <c r="AEE998" s="90"/>
      <c r="AEF998" s="90"/>
      <c r="AEG998" s="90"/>
      <c r="AEH998" s="90"/>
      <c r="AEI998" s="90"/>
      <c r="AEJ998" s="90"/>
      <c r="AEK998" s="90"/>
      <c r="AEL998" s="90"/>
      <c r="AEM998" s="90"/>
      <c r="AEN998" s="90"/>
      <c r="AEO998" s="90"/>
      <c r="AEP998" s="90"/>
      <c r="AEQ998" s="90"/>
      <c r="AER998" s="90"/>
      <c r="AES998" s="90"/>
      <c r="AET998" s="90"/>
      <c r="AEU998" s="90"/>
      <c r="AEV998" s="90"/>
      <c r="AEW998" s="90"/>
      <c r="AEX998" s="90"/>
      <c r="AEY998" s="90"/>
      <c r="AEZ998" s="90"/>
      <c r="AFA998" s="90"/>
      <c r="AFB998" s="90"/>
      <c r="AFC998" s="90"/>
      <c r="AFD998" s="90"/>
      <c r="AFE998" s="90"/>
      <c r="AFF998" s="90"/>
      <c r="AFG998" s="90"/>
      <c r="AFH998" s="90"/>
      <c r="AFI998" s="90"/>
      <c r="AFJ998" s="90"/>
      <c r="AFK998" s="90"/>
      <c r="AFL998" s="90"/>
      <c r="AFM998" s="90"/>
      <c r="AFN998" s="90"/>
      <c r="AFO998" s="90"/>
      <c r="AFP998" s="90"/>
      <c r="AFQ998" s="90"/>
      <c r="AFR998" s="90"/>
      <c r="AFS998" s="90"/>
      <c r="AFT998" s="90"/>
      <c r="AFU998" s="90"/>
      <c r="AFV998" s="90"/>
      <c r="AFW998" s="90"/>
      <c r="AFX998" s="90"/>
      <c r="AFY998" s="90"/>
      <c r="AFZ998" s="90"/>
      <c r="AGA998" s="90"/>
      <c r="AGB998" s="90"/>
      <c r="AGC998" s="90"/>
      <c r="AGD998" s="90"/>
      <c r="AGE998" s="90"/>
      <c r="AGF998" s="90"/>
      <c r="AGG998" s="90"/>
      <c r="AGH998" s="90"/>
      <c r="AGI998" s="90"/>
      <c r="AGJ998" s="90"/>
      <c r="AGK998" s="90"/>
      <c r="AGL998" s="90"/>
      <c r="AGM998" s="90"/>
      <c r="AGN998" s="90"/>
      <c r="AGO998" s="90"/>
      <c r="AGP998" s="90"/>
      <c r="AGQ998" s="90"/>
      <c r="AGR998" s="90"/>
      <c r="AGS998" s="90"/>
      <c r="AGT998" s="90"/>
      <c r="AGU998" s="90"/>
      <c r="AGV998" s="90"/>
      <c r="AGW998" s="90"/>
      <c r="AGX998" s="90"/>
      <c r="AGY998" s="90"/>
      <c r="AGZ998" s="90"/>
      <c r="AHA998" s="90"/>
      <c r="AHB998" s="90"/>
      <c r="AHC998" s="90"/>
      <c r="AHD998" s="90"/>
      <c r="AHE998" s="90"/>
      <c r="AHF998" s="90"/>
      <c r="AHG998" s="90"/>
      <c r="AHH998" s="90"/>
      <c r="AHI998" s="90"/>
      <c r="AHJ998" s="90"/>
      <c r="AHK998" s="90"/>
      <c r="AHL998" s="90"/>
      <c r="AHM998" s="90"/>
      <c r="AHN998" s="90"/>
      <c r="AHO998" s="90"/>
      <c r="AHP998" s="90"/>
      <c r="AHQ998" s="90"/>
      <c r="AHR998" s="90"/>
      <c r="AHS998" s="90"/>
      <c r="AHT998" s="90"/>
      <c r="AHU998" s="90"/>
      <c r="AHV998" s="90"/>
      <c r="AHW998" s="90"/>
      <c r="AHX998" s="90"/>
      <c r="AHY998" s="90"/>
      <c r="AHZ998" s="90"/>
      <c r="AIA998" s="90"/>
      <c r="AIB998" s="90"/>
      <c r="AIC998" s="90"/>
      <c r="AID998" s="90"/>
      <c r="AIE998" s="90"/>
      <c r="AIF998" s="90"/>
      <c r="AIG998" s="90"/>
      <c r="AIH998" s="90"/>
      <c r="AII998" s="90"/>
      <c r="AIJ998" s="90"/>
      <c r="AIK998" s="90"/>
      <c r="AIL998" s="90"/>
      <c r="AIM998" s="90"/>
      <c r="AIN998" s="90"/>
      <c r="AIO998" s="90"/>
      <c r="AIP998" s="90"/>
      <c r="AIQ998" s="90"/>
      <c r="AIR998" s="90"/>
      <c r="AIS998" s="90"/>
      <c r="AIT998" s="90"/>
      <c r="AIU998" s="90"/>
      <c r="AIV998" s="90"/>
      <c r="AIW998" s="90"/>
      <c r="AIX998" s="90"/>
      <c r="AIY998" s="90"/>
      <c r="AIZ998" s="90"/>
      <c r="AJA998" s="90"/>
      <c r="AJB998" s="90"/>
      <c r="AJC998" s="90"/>
      <c r="AJD998" s="90"/>
      <c r="AJE998" s="90"/>
      <c r="AJF998" s="90"/>
      <c r="AJG998" s="90"/>
      <c r="AJH998" s="90"/>
      <c r="AJI998" s="90"/>
      <c r="AJJ998" s="90"/>
      <c r="AJK998" s="90"/>
      <c r="AJL998" s="90"/>
      <c r="AJM998" s="90"/>
      <c r="AJN998" s="90"/>
      <c r="AJO998" s="90"/>
      <c r="AJP998" s="90"/>
      <c r="AJQ998" s="90"/>
      <c r="AJR998" s="90"/>
      <c r="AJS998" s="90"/>
      <c r="AJT998" s="90"/>
      <c r="AJU998" s="90"/>
      <c r="AJV998" s="90"/>
      <c r="AJW998" s="90"/>
      <c r="AJX998" s="90"/>
      <c r="AJY998" s="90"/>
      <c r="AJZ998" s="90"/>
      <c r="AKA998" s="90"/>
      <c r="AKB998" s="90"/>
      <c r="AKC998" s="90"/>
      <c r="AKD998" s="90"/>
      <c r="AKE998" s="90"/>
      <c r="AKF998" s="90"/>
      <c r="AKG998" s="90"/>
      <c r="AKH998" s="90"/>
      <c r="AKI998" s="90"/>
      <c r="AKJ998" s="90"/>
      <c r="AKK998" s="90"/>
      <c r="AKL998" s="90"/>
      <c r="AKM998" s="90"/>
      <c r="AKN998" s="90"/>
      <c r="AKO998" s="90"/>
      <c r="AKP998" s="90"/>
      <c r="AKQ998" s="90"/>
      <c r="AKR998" s="90"/>
      <c r="AKS998" s="90"/>
      <c r="AKT998" s="90"/>
      <c r="AKU998" s="90"/>
      <c r="AKV998" s="90"/>
      <c r="AKW998" s="90"/>
      <c r="AKX998" s="90"/>
      <c r="AKY998" s="90"/>
      <c r="AKZ998" s="90"/>
      <c r="ALA998" s="90"/>
      <c r="ALB998" s="90"/>
      <c r="ALC998" s="90"/>
      <c r="ALD998" s="90"/>
      <c r="ALE998" s="90"/>
      <c r="ALF998" s="90"/>
      <c r="ALG998" s="90"/>
      <c r="ALH998" s="90"/>
      <c r="ALI998" s="90"/>
      <c r="ALJ998" s="90"/>
      <c r="ALK998" s="90"/>
      <c r="ALL998" s="90"/>
      <c r="ALM998" s="90"/>
      <c r="ALN998" s="90"/>
      <c r="ALO998" s="90"/>
      <c r="ALP998" s="90"/>
      <c r="ALQ998" s="90"/>
      <c r="ALR998" s="90"/>
      <c r="ALS998" s="90"/>
      <c r="ALT998" s="90"/>
      <c r="ALU998" s="90"/>
      <c r="ALV998" s="90"/>
      <c r="ALW998" s="90"/>
      <c r="ALX998" s="90"/>
      <c r="ALY998" s="90"/>
      <c r="ALZ998" s="90"/>
      <c r="AMA998" s="90"/>
      <c r="AMB998" s="90"/>
      <c r="AMC998" s="90"/>
      <c r="AMD998" s="90"/>
      <c r="AME998" s="90"/>
      <c r="AMF998" s="90"/>
      <c r="AMG998" s="90"/>
      <c r="AMH998" s="90"/>
    </row>
    <row r="999" spans="1:1022" ht="74.099999999999994" customHeight="1">
      <c r="A999" s="536"/>
      <c r="B999" s="530"/>
      <c r="C999" s="367"/>
      <c r="D999" s="530"/>
      <c r="E999" s="530"/>
      <c r="F999" s="427"/>
      <c r="G999" s="530"/>
      <c r="H999" s="545"/>
      <c r="I999" s="538"/>
      <c r="J999" s="216" t="s">
        <v>735</v>
      </c>
      <c r="K999" s="213"/>
      <c r="L999" s="538"/>
      <c r="M999" s="538"/>
      <c r="N999" s="540"/>
      <c r="O999" s="369"/>
      <c r="P999" s="391"/>
      <c r="Q999" s="385"/>
      <c r="R999" s="393"/>
      <c r="S999" s="394"/>
      <c r="T999" s="385"/>
      <c r="U999" s="386"/>
      <c r="V999" s="216" t="s">
        <v>112</v>
      </c>
      <c r="W999" s="116"/>
      <c r="X999" s="117"/>
      <c r="Y999" s="117"/>
      <c r="Z999" s="116"/>
      <c r="AA999" s="143" t="str">
        <f t="shared" si="1284"/>
        <v/>
      </c>
      <c r="AB999" s="121"/>
      <c r="AC999" s="121"/>
      <c r="AD999" s="122" t="str">
        <f t="shared" si="1281"/>
        <v/>
      </c>
      <c r="AE999" s="121"/>
      <c r="AF999" s="121"/>
      <c r="AG999" s="121"/>
      <c r="AH999" s="123" t="str">
        <f>IFERROR(IF(AND(AA998="Probabilidad",AA999="Probabilidad"),(AI998-(+AI998*AD999)),IF(AND(AA999="Probabilidad",AA998="Impacto"),(AI998-(+AI998*AD999)),IF(AA999="Impacto",AI998,""))),"")</f>
        <v/>
      </c>
      <c r="AI999" s="122" t="str">
        <f t="shared" si="1283"/>
        <v/>
      </c>
      <c r="AJ999" s="387"/>
      <c r="AK999" s="542"/>
      <c r="AL999" s="214" t="str">
        <f t="shared" ref="AL999:AL1060" si="1355">IFERROR(IF(AND(AA998="Impacto",AA999="Impacto"),(AL998-(+AL998*AD999)),IF(AND(AA999="Impacto",AA998="Probabilidad"),(AL998-(+AL998*AD999)),IF(AA999="Probabilidad",AL998,""))),"")</f>
        <v/>
      </c>
      <c r="AM999" s="543"/>
      <c r="AN999" s="542"/>
      <c r="AO999" s="541"/>
      <c r="AP999" s="367"/>
      <c r="AQ999" s="217" t="s">
        <v>118</v>
      </c>
      <c r="AR999" s="119"/>
      <c r="AS999" s="135"/>
      <c r="AT999" s="218"/>
      <c r="AU999" s="219"/>
      <c r="AV999" s="459"/>
      <c r="AW999" s="216" t="s">
        <v>112</v>
      </c>
      <c r="AX999" s="220"/>
      <c r="AY999" s="221"/>
      <c r="AZ999" s="222"/>
      <c r="BA999" s="217" t="s">
        <v>118</v>
      </c>
      <c r="BB999" s="220"/>
      <c r="BC999" s="115"/>
      <c r="BD999" s="115"/>
      <c r="BE999" s="373"/>
      <c r="BF999" s="374"/>
      <c r="BG999" s="374"/>
      <c r="BH999" s="131"/>
    </row>
    <row r="1000" spans="1:1022" ht="45" customHeight="1">
      <c r="A1000" s="536"/>
      <c r="B1000" s="530"/>
      <c r="C1000" s="367"/>
      <c r="D1000" s="530"/>
      <c r="E1000" s="530"/>
      <c r="F1000" s="427"/>
      <c r="G1000" s="530"/>
      <c r="H1000" s="545"/>
      <c r="I1000" s="538"/>
      <c r="J1000" s="216" t="s">
        <v>741</v>
      </c>
      <c r="K1000" s="213"/>
      <c r="L1000" s="538"/>
      <c r="M1000" s="538"/>
      <c r="N1000" s="540"/>
      <c r="O1000" s="369"/>
      <c r="P1000" s="391"/>
      <c r="Q1000" s="385"/>
      <c r="R1000" s="393"/>
      <c r="S1000" s="394"/>
      <c r="T1000" s="385"/>
      <c r="U1000" s="386"/>
      <c r="V1000" s="216" t="s">
        <v>124</v>
      </c>
      <c r="W1000" s="116"/>
      <c r="X1000" s="117"/>
      <c r="Y1000" s="117"/>
      <c r="Z1000" s="116"/>
      <c r="AA1000" s="143" t="str">
        <f t="shared" si="1284"/>
        <v/>
      </c>
      <c r="AB1000" s="121"/>
      <c r="AC1000" s="121"/>
      <c r="AD1000" s="122" t="str">
        <f t="shared" si="1281"/>
        <v/>
      </c>
      <c r="AE1000" s="121"/>
      <c r="AF1000" s="121"/>
      <c r="AG1000" s="121"/>
      <c r="AH1000" s="123" t="str">
        <f t="shared" ref="AH1000:AH1004" si="1356">IFERROR(IF(AND(AA999="Probabilidad",AA1000="Probabilidad"),(AI999-(+AI999*AD1000)),IF(AND(AA1000="Probabilidad",AA999="Impacto"),(AI999-(+AI999*AD1000)),IF(AA1000="Impacto",AI999,""))),"")</f>
        <v/>
      </c>
      <c r="AI1000" s="122" t="str">
        <f t="shared" si="1283"/>
        <v/>
      </c>
      <c r="AJ1000" s="387"/>
      <c r="AK1000" s="542"/>
      <c r="AL1000" s="214" t="str">
        <f t="shared" si="1355"/>
        <v/>
      </c>
      <c r="AM1000" s="543"/>
      <c r="AN1000" s="542"/>
      <c r="AO1000" s="541"/>
      <c r="AP1000" s="367"/>
      <c r="AQ1000" s="217" t="s">
        <v>128</v>
      </c>
      <c r="AR1000" s="119"/>
      <c r="AS1000" s="135"/>
      <c r="AT1000" s="218"/>
      <c r="AU1000" s="219"/>
      <c r="AV1000" s="459"/>
      <c r="AW1000" s="216" t="s">
        <v>124</v>
      </c>
      <c r="AX1000" s="220"/>
      <c r="AY1000" s="221"/>
      <c r="AZ1000" s="222"/>
      <c r="BA1000" s="217" t="s">
        <v>128</v>
      </c>
      <c r="BB1000" s="220"/>
      <c r="BC1000" s="115"/>
      <c r="BD1000" s="115"/>
      <c r="BE1000" s="373"/>
      <c r="BF1000" s="374"/>
      <c r="BG1000" s="374"/>
      <c r="BH1000" s="131"/>
    </row>
    <row r="1001" spans="1:1022" ht="30" customHeight="1">
      <c r="A1001" s="536"/>
      <c r="B1001" s="530"/>
      <c r="C1001" s="367"/>
      <c r="D1001" s="530"/>
      <c r="E1001" s="530"/>
      <c r="F1001" s="427"/>
      <c r="G1001" s="530"/>
      <c r="H1001" s="545"/>
      <c r="I1001" s="538"/>
      <c r="J1001" s="216" t="s">
        <v>749</v>
      </c>
      <c r="K1001" s="213"/>
      <c r="L1001" s="538"/>
      <c r="M1001" s="538"/>
      <c r="N1001" s="540"/>
      <c r="O1001" s="369"/>
      <c r="P1001" s="391"/>
      <c r="Q1001" s="385"/>
      <c r="R1001" s="393"/>
      <c r="S1001" s="394"/>
      <c r="T1001" s="385"/>
      <c r="U1001" s="386"/>
      <c r="V1001" s="216" t="s">
        <v>131</v>
      </c>
      <c r="W1001" s="116"/>
      <c r="X1001" s="117"/>
      <c r="Y1001" s="117"/>
      <c r="Z1001" s="116"/>
      <c r="AA1001" s="143" t="str">
        <f t="shared" si="1284"/>
        <v/>
      </c>
      <c r="AB1001" s="121"/>
      <c r="AC1001" s="121"/>
      <c r="AD1001" s="122" t="str">
        <f t="shared" si="1281"/>
        <v/>
      </c>
      <c r="AE1001" s="121"/>
      <c r="AF1001" s="121"/>
      <c r="AG1001" s="121"/>
      <c r="AH1001" s="123" t="str">
        <f t="shared" si="1356"/>
        <v/>
      </c>
      <c r="AI1001" s="122" t="str">
        <f t="shared" si="1283"/>
        <v/>
      </c>
      <c r="AJ1001" s="387"/>
      <c r="AK1001" s="542"/>
      <c r="AL1001" s="214" t="str">
        <f t="shared" si="1355"/>
        <v/>
      </c>
      <c r="AM1001" s="543"/>
      <c r="AN1001" s="542"/>
      <c r="AO1001" s="541"/>
      <c r="AP1001" s="367"/>
      <c r="AQ1001" s="217" t="s">
        <v>136</v>
      </c>
      <c r="AR1001" s="119"/>
      <c r="AS1001" s="135"/>
      <c r="AT1001" s="218"/>
      <c r="AU1001" s="219"/>
      <c r="AV1001" s="459"/>
      <c r="AW1001" s="216" t="s">
        <v>131</v>
      </c>
      <c r="AX1001" s="220"/>
      <c r="AY1001" s="221"/>
      <c r="AZ1001" s="222"/>
      <c r="BA1001" s="217" t="s">
        <v>136</v>
      </c>
      <c r="BB1001" s="220"/>
      <c r="BC1001" s="115"/>
      <c r="BD1001" s="115"/>
      <c r="BE1001" s="373"/>
      <c r="BF1001" s="374"/>
      <c r="BG1001" s="374"/>
      <c r="BH1001" s="131"/>
    </row>
    <row r="1002" spans="1:1022" ht="18.95" customHeight="1">
      <c r="A1002" s="536"/>
      <c r="B1002" s="530"/>
      <c r="C1002" s="367"/>
      <c r="D1002" s="530"/>
      <c r="E1002" s="530"/>
      <c r="F1002" s="427"/>
      <c r="G1002" s="530"/>
      <c r="H1002" s="545"/>
      <c r="I1002" s="538"/>
      <c r="J1002" s="216" t="s">
        <v>756</v>
      </c>
      <c r="K1002" s="213"/>
      <c r="L1002" s="538"/>
      <c r="M1002" s="538"/>
      <c r="N1002" s="540"/>
      <c r="O1002" s="369"/>
      <c r="P1002" s="391"/>
      <c r="Q1002" s="385"/>
      <c r="R1002" s="393"/>
      <c r="S1002" s="394"/>
      <c r="T1002" s="385"/>
      <c r="U1002" s="386"/>
      <c r="V1002" s="216" t="s">
        <v>139</v>
      </c>
      <c r="W1002" s="116"/>
      <c r="X1002" s="117"/>
      <c r="Y1002" s="117"/>
      <c r="Z1002" s="116"/>
      <c r="AA1002" s="143" t="str">
        <f t="shared" si="1284"/>
        <v/>
      </c>
      <c r="AB1002" s="121"/>
      <c r="AC1002" s="121"/>
      <c r="AD1002" s="122" t="str">
        <f t="shared" si="1281"/>
        <v/>
      </c>
      <c r="AE1002" s="121"/>
      <c r="AF1002" s="121"/>
      <c r="AG1002" s="121"/>
      <c r="AH1002" s="123" t="str">
        <f t="shared" si="1356"/>
        <v/>
      </c>
      <c r="AI1002" s="122" t="str">
        <f t="shared" si="1283"/>
        <v/>
      </c>
      <c r="AJ1002" s="387"/>
      <c r="AK1002" s="542"/>
      <c r="AL1002" s="214" t="str">
        <f t="shared" si="1355"/>
        <v/>
      </c>
      <c r="AM1002" s="543"/>
      <c r="AN1002" s="542"/>
      <c r="AO1002" s="541"/>
      <c r="AP1002" s="367"/>
      <c r="AQ1002" s="217" t="s">
        <v>145</v>
      </c>
      <c r="AR1002" s="119"/>
      <c r="AS1002" s="135"/>
      <c r="AT1002" s="218"/>
      <c r="AU1002" s="219"/>
      <c r="AV1002" s="459"/>
      <c r="AW1002" s="216" t="s">
        <v>139</v>
      </c>
      <c r="AX1002" s="220"/>
      <c r="AY1002" s="221"/>
      <c r="AZ1002" s="222"/>
      <c r="BA1002" s="217" t="s">
        <v>145</v>
      </c>
      <c r="BB1002" s="220"/>
      <c r="BC1002" s="115"/>
      <c r="BD1002" s="115"/>
      <c r="BE1002" s="373"/>
      <c r="BF1002" s="374"/>
      <c r="BG1002" s="374"/>
      <c r="BH1002" s="131"/>
    </row>
    <row r="1003" spans="1:1022" ht="18.95" customHeight="1">
      <c r="A1003" s="536"/>
      <c r="B1003" s="530"/>
      <c r="C1003" s="367"/>
      <c r="D1003" s="530"/>
      <c r="E1003" s="530"/>
      <c r="F1003" s="427"/>
      <c r="G1003" s="530"/>
      <c r="H1003" s="545"/>
      <c r="I1003" s="538"/>
      <c r="J1003" s="216" t="s">
        <v>757</v>
      </c>
      <c r="K1003" s="213"/>
      <c r="L1003" s="538"/>
      <c r="M1003" s="538"/>
      <c r="N1003" s="540"/>
      <c r="O1003" s="369"/>
      <c r="P1003" s="391"/>
      <c r="Q1003" s="385"/>
      <c r="R1003" s="393"/>
      <c r="S1003" s="394"/>
      <c r="T1003" s="385"/>
      <c r="U1003" s="386"/>
      <c r="V1003" s="216" t="s">
        <v>150</v>
      </c>
      <c r="W1003" s="116"/>
      <c r="X1003" s="117"/>
      <c r="Y1003" s="117"/>
      <c r="Z1003" s="116"/>
      <c r="AA1003" s="143" t="str">
        <f t="shared" si="1284"/>
        <v/>
      </c>
      <c r="AB1003" s="121"/>
      <c r="AC1003" s="121"/>
      <c r="AD1003" s="122" t="str">
        <f t="shared" si="1281"/>
        <v/>
      </c>
      <c r="AE1003" s="121"/>
      <c r="AF1003" s="121"/>
      <c r="AG1003" s="121"/>
      <c r="AH1003" s="123" t="str">
        <f t="shared" si="1356"/>
        <v/>
      </c>
      <c r="AI1003" s="122" t="str">
        <f t="shared" si="1283"/>
        <v/>
      </c>
      <c r="AJ1003" s="387"/>
      <c r="AK1003" s="542"/>
      <c r="AL1003" s="214" t="str">
        <f t="shared" si="1355"/>
        <v/>
      </c>
      <c r="AM1003" s="543"/>
      <c r="AN1003" s="542"/>
      <c r="AO1003" s="541"/>
      <c r="AP1003" s="367"/>
      <c r="AQ1003" s="217" t="s">
        <v>155</v>
      </c>
      <c r="AR1003" s="119"/>
      <c r="AS1003" s="135"/>
      <c r="AT1003" s="218"/>
      <c r="AU1003" s="219"/>
      <c r="AV1003" s="459"/>
      <c r="AW1003" s="216" t="s">
        <v>150</v>
      </c>
      <c r="AX1003" s="220"/>
      <c r="AY1003" s="221"/>
      <c r="AZ1003" s="222"/>
      <c r="BA1003" s="217" t="s">
        <v>155</v>
      </c>
      <c r="BB1003" s="220"/>
      <c r="BC1003" s="115"/>
      <c r="BD1003" s="115"/>
      <c r="BE1003" s="373"/>
      <c r="BF1003" s="374"/>
      <c r="BG1003" s="374"/>
      <c r="BH1003" s="131"/>
    </row>
    <row r="1004" spans="1:1022" ht="23.1" customHeight="1">
      <c r="A1004" s="536"/>
      <c r="B1004" s="530"/>
      <c r="C1004" s="367"/>
      <c r="D1004" s="530"/>
      <c r="E1004" s="530"/>
      <c r="F1004" s="427"/>
      <c r="G1004" s="530"/>
      <c r="H1004" s="545"/>
      <c r="I1004" s="538"/>
      <c r="J1004" s="216" t="s">
        <v>758</v>
      </c>
      <c r="K1004" s="213"/>
      <c r="L1004" s="538"/>
      <c r="M1004" s="538"/>
      <c r="N1004" s="540"/>
      <c r="O1004" s="369"/>
      <c r="P1004" s="392"/>
      <c r="Q1004" s="385"/>
      <c r="R1004" s="393"/>
      <c r="S1004" s="394"/>
      <c r="T1004" s="385"/>
      <c r="U1004" s="386"/>
      <c r="V1004" s="216" t="s">
        <v>161</v>
      </c>
      <c r="W1004" s="116"/>
      <c r="X1004" s="117"/>
      <c r="Y1004" s="117"/>
      <c r="Z1004" s="116"/>
      <c r="AA1004" s="143" t="str">
        <f t="shared" si="1284"/>
        <v/>
      </c>
      <c r="AB1004" s="121"/>
      <c r="AC1004" s="121"/>
      <c r="AD1004" s="122" t="str">
        <f t="shared" si="1281"/>
        <v/>
      </c>
      <c r="AE1004" s="121"/>
      <c r="AF1004" s="121"/>
      <c r="AG1004" s="121"/>
      <c r="AH1004" s="123" t="str">
        <f t="shared" si="1356"/>
        <v/>
      </c>
      <c r="AI1004" s="122" t="str">
        <f t="shared" si="1283"/>
        <v/>
      </c>
      <c r="AJ1004" s="387"/>
      <c r="AK1004" s="542"/>
      <c r="AL1004" s="214" t="str">
        <f t="shared" si="1355"/>
        <v/>
      </c>
      <c r="AM1004" s="543"/>
      <c r="AN1004" s="542"/>
      <c r="AO1004" s="541"/>
      <c r="AP1004" s="367"/>
      <c r="AQ1004" s="217" t="s">
        <v>162</v>
      </c>
      <c r="AR1004" s="119"/>
      <c r="AS1004" s="135"/>
      <c r="AT1004" s="218"/>
      <c r="AU1004" s="219"/>
      <c r="AV1004" s="460"/>
      <c r="AW1004" s="216" t="s">
        <v>161</v>
      </c>
      <c r="AX1004" s="220"/>
      <c r="AY1004" s="221"/>
      <c r="AZ1004" s="222"/>
      <c r="BA1004" s="217" t="s">
        <v>162</v>
      </c>
      <c r="BB1004" s="220"/>
      <c r="BC1004" s="115"/>
      <c r="BD1004" s="115"/>
      <c r="BE1004" s="373"/>
      <c r="BF1004" s="374"/>
      <c r="BG1004" s="374"/>
      <c r="BH1004" s="131"/>
    </row>
    <row r="1005" spans="1:1022" s="144" customFormat="1" ht="69.95" customHeight="1">
      <c r="A1005" s="536"/>
      <c r="B1005" s="530"/>
      <c r="C1005" s="367"/>
      <c r="D1005" s="530"/>
      <c r="E1005" s="530"/>
      <c r="F1005" s="427"/>
      <c r="G1005" s="530"/>
      <c r="H1005" s="545" t="str">
        <f>IF(B1005="Seguridad_Información","Posibilidad de "&amp;C1005&amp;"con "&amp;M1005&amp;" "&amp;"por"&amp;" "&amp;I1005&amp;" "&amp;"debido a"&amp;" "&amp;L1005,"Posibilidad de"&amp;" "&amp;M1005&amp;" "&amp;"por"&amp;" "&amp;I1005&amp;" debido a"&amp;" "&amp;L1005)</f>
        <v xml:space="preserve">Posibilidad de  por  debido a </v>
      </c>
      <c r="I1005" s="538"/>
      <c r="J1005" s="216" t="s">
        <v>717</v>
      </c>
      <c r="K1005" s="213"/>
      <c r="L1005" s="538"/>
      <c r="M1005" s="538"/>
      <c r="N1005" s="540"/>
      <c r="O1005" s="369"/>
      <c r="P1005" s="390" t="str">
        <f>IF(OR($O1005=[3]Tabla_Probabilidad!$D$30,$O1005=[3]Tabla_Probabilidad!$D$32,$O1005=[3]Tabla_Probabilidad!$J$32),"Muy Baja",IF(OR($O1005=[3]Tabla_Probabilidad!$E$30,$O1005=[3]Tabla_Probabilidad!$E$32,$O1005=[3]Tabla_Probabilidad!$K$32),"Baja",IF(OR($O1005=[3]Tabla_Probabilidad!$F$30,$O1005=[3]Tabla_Probabilidad!$F$32,$O1005=[3]Tabla_Probabilidad!$L$32),"Media",IF(OR($O1005=[3]Tabla_Probabilidad!$G$30,$O1005=[3]Tabla_Probabilidad!$G$32,$O1005=[3]Tabla_Probabilidad!$M$32),"Alta",IF(OR($O1005=[3]Tabla_Probabilidad!$H$30,$O1005=[3]Tabla_Probabilidad!$H$32,$O1005=[3]Tabla_Probabilidad!$N$32),"Muy Alta","")))))</f>
        <v/>
      </c>
      <c r="Q1005" s="385" t="str">
        <f t="shared" ref="Q1005" si="1357">IF(P1005="","",IF(P1005="Muy Baja",0.2,IF(P1005="Baja",0.4,IF(P1005="Media",0.6,IF(P1005="Alta",0.8,IF(P1005="Muy Alta",1,))))))</f>
        <v/>
      </c>
      <c r="R1005" s="393"/>
      <c r="S1005" s="394" t="str">
        <f>IF(OR($R1005=[3]Tabla_Impacto!$D$24,$R1005=[3]Tabla_Impacto!$D$27,$R1005=[3]Tabla_Impacto!$J$24,$R1005=[3]Tabla_Impacto!$P$26,$R1005=[3]Tabla_Impacto!$V$26,$R1005=[3]Tabla_Impacto!$AB$26),"Leve",IF(OR($R1005=[3]Tabla_Impacto!$E$24,$R1005=[3]Tabla_Impacto!$E$27,$R1005=[3]Tabla_Impacto!$K$24,$R1005=[3]Tabla_Impacto!$Q$26,$R1005=[3]Tabla_Impacto!$W$26,$R1005=[3]Tabla_Impacto!$AC$26),"Menor",IF(OR($R1005=[3]Tabla_Impacto!$F$24,$R1005=[3]Tabla_Impacto!$F$27,$R1005=[3]Tabla_Impacto!$L$24,$R1005=[3]Tabla_Impacto!$R$26,$R1005=[3]Tabla_Impacto!$X$26,$R1005=[3]Tabla_Impacto!$AD$26),"Moderado",IF(OR($R1005=[3]Tabla_Impacto!$G$24,$R1005=[3]Tabla_Impacto!$G$27,$R1005=[3]Tabla_Impacto!$M$24,$R1005=[3]Tabla_Impacto!$S$26,$R1005=[3]Tabla_Impacto!$Y$26,$R1005=[3]Tabla_Impacto!$AE$26),"Mayor",IF(OR($R1005=[3]Tabla_Impacto!$H$24,$R1005=[3]Tabla_Impacto!$H$27,$R1005=[3]Tabla_Impacto!$N$24,$R1005=[3]Tabla_Impacto!$T$26,$R1005=[3]Tabla_Impacto!$Z$26,$R1005=[3]Tabla_Impacto!$AF$26),"Catastrófico","")))))</f>
        <v/>
      </c>
      <c r="T1005" s="385" t="str">
        <f t="shared" ref="T1005" si="1358">IF(S1005="","",IF(S1005="Leve",0.2,IF(S1005="Menor",0.4,IF(S1005="Moderado",0.6,IF(S1005="Mayor",0.8,IF(S1005="Catastrófico",1,))))))</f>
        <v/>
      </c>
      <c r="U1005" s="403" t="str">
        <f t="shared" ref="U1005" si="1359">IF(OR(AND(P1005="Muy Baja",S1005="Leve"),AND(P1005="Muy Baja",S1005="Menor"),AND(P1005="Baja",S1005="Leve")),"Bajo",IF(OR(AND(P1005="Muy baja",S1005="Moderado"),AND(P1005="Baja",S1005="Menor"),AND(P1005="Baja",S1005="Moderado"),AND(P1005="Media",S1005="Leve"),AND(P1005="Media",S1005="Menor"),AND(P1005="Media",S1005="Moderado"),AND(P1005="Alta",S1005="Leve"),AND(P1005="Alta",S1005="Menor")),"Moderado",IF(OR(AND(P1005="Muy Baja",S1005="Mayor"),AND(P1005="Baja",S1005="Mayor"),AND(P1005="Media",S1005="Mayor"),AND(P1005="Alta",S1005="Moderado"),AND(P1005="Alta",S1005="Mayor"),AND(P1005="Muy Alta",S1005="Leve"),AND(P1005="Muy Alta",S1005="Menor"),AND(P1005="Muy Alta",S1005="Moderado"),AND(P1005="Muy Alta",S1005="Mayor")),"Alto",IF(OR(AND(P1005="Muy Baja",S1005="Catastrófico"),AND(P1005="Baja",S1005="Catastrófico"),AND(P1005="Media",S1005="Catastrófico"),AND(P1005="Alta",S1005="Catastrófico"),AND(P1005="Muy Alta",S1005="Catastrófico")),"Extremo",""))))</f>
        <v/>
      </c>
      <c r="V1005" s="216" t="s">
        <v>91</v>
      </c>
      <c r="W1005" s="116"/>
      <c r="X1005" s="117"/>
      <c r="Y1005" s="117"/>
      <c r="Z1005" s="116"/>
      <c r="AA1005" s="143" t="str">
        <f t="shared" si="1284"/>
        <v/>
      </c>
      <c r="AB1005" s="121"/>
      <c r="AC1005" s="121"/>
      <c r="AD1005" s="122" t="str">
        <f t="shared" si="1281"/>
        <v/>
      </c>
      <c r="AE1005" s="121"/>
      <c r="AF1005" s="121"/>
      <c r="AG1005" s="121"/>
      <c r="AH1005" s="123" t="str">
        <f>IFERROR(IF(AA1005="Probabilidad",(Q1005-(+Q1005*AD1005)),IF(AA1005="Impacto",Q1005,"")),"")</f>
        <v/>
      </c>
      <c r="AI1005" s="122" t="str">
        <f t="shared" si="1283"/>
        <v/>
      </c>
      <c r="AJ1005" s="387" t="str">
        <f t="shared" ref="AJ1005" si="1360">IFERROR(IF(AK1005="","",IF(AK1005&lt;=0.2,"Muy Baja",IF(AK1005&lt;=0.4,"Baja",IF(AK1005&lt;=0.6,"Media",IF(AK1005&lt;=0.8,"Alta","Muy Alta"))))),"")</f>
        <v/>
      </c>
      <c r="AK1005" s="542" t="str">
        <f t="shared" ref="AK1005" si="1361">IFERROR(LOOKUP(MAX(AI1005:AI1011)+1,(AI1005:AI1011)),"")</f>
        <v/>
      </c>
      <c r="AL1005" s="214" t="str">
        <f>IFERROR(IF(AA1005="Impacto",(T1005-(+T1005*AD1005)),IF(AA1005="Probabilidad",T1005,"")),"")</f>
        <v/>
      </c>
      <c r="AM1005" s="543" t="str">
        <f t="shared" ref="AM1005" si="1362">IFERROR(IF(AN1005="","",IF(AN1005&lt;=0.2,"Leve",IF(AN1005&lt;=0.4,"Menor",IF(AN1005&lt;=0.6,"Moderado",IF(AN1005&lt;=0.8,"Mayor","Catastrófico"))))),"")</f>
        <v/>
      </c>
      <c r="AN1005" s="542" t="str">
        <f t="shared" ref="AN1005" si="1363">IFERROR(LOOKUP(MAX(AL1005:AL1011)+1,(AL1005:AL1011)),"")</f>
        <v/>
      </c>
      <c r="AO1005" s="541" t="str">
        <f t="shared" ref="AO1005" si="1364">IFERROR(IF(OR(AND(AJ1005="Muy Baja",AM1005="Leve"),AND(AJ1005="Muy Baja",AM1005="Menor"),AND(AJ1005="Baja",AM1005="Leve")),"Bajo",IF(OR(AND(AJ1005="Muy baja",AM1005="Moderado"),AND(AJ1005="Baja",AM1005="Menor"),AND(AJ1005="Baja",AM1005="Moderado"),AND(AJ1005="Media",AM1005="Leve"),AND(AJ1005="Media",AM1005="Menor"),AND(AJ1005="Media",AM1005="Moderado"),AND(AJ1005="Alta",AM1005="Leve"),AND(AJ1005="Alta",AM1005="Menor")),"Moderado",IF(OR(AND(AJ1005="Muy Baja",AM1005="Mayor"),AND(AJ1005="Baja",AM1005="Mayor"),AND(AJ1005="Media",AM1005="Mayor"),AND(AJ1005="Alta",AM1005="Moderado"),AND(AJ1005="Alta",AM1005="Mayor"),AND(AJ1005="Muy Alta",AM1005="Leve"),AND(AJ1005="Muy Alta",AM1005="Menor"),AND(AJ1005="Muy Alta",AM1005="Moderado"),AND(AJ1005="Muy Alta",AM1005="Mayor")),"Alto",IF(OR(AND(AJ1005="Muy Baja",AM1005="Catastrófico"),AND(AJ1005="Baja",AM1005="Catastrófico"),AND(AJ1005="Media",AM1005="Catastrófico"),AND(AJ1005="Alta",AM1005="Catastrófico"),AND(AJ1005="Muy Alta",AM1005="Catastrófico")),"Extremo","")))),"")</f>
        <v/>
      </c>
      <c r="AP1005" s="367"/>
      <c r="AQ1005" s="217" t="s">
        <v>105</v>
      </c>
      <c r="AR1005" s="119"/>
      <c r="AS1005" s="135"/>
      <c r="AT1005" s="218"/>
      <c r="AU1005" s="219"/>
      <c r="AV1005" s="458"/>
      <c r="AW1005" s="216" t="s">
        <v>91</v>
      </c>
      <c r="AX1005" s="220"/>
      <c r="AY1005" s="221"/>
      <c r="AZ1005" s="222"/>
      <c r="BA1005" s="217" t="s">
        <v>105</v>
      </c>
      <c r="BB1005" s="220"/>
      <c r="BC1005" s="115"/>
      <c r="BD1005" s="115"/>
      <c r="BE1005" s="373"/>
      <c r="BF1005" s="374"/>
      <c r="BG1005" s="374"/>
      <c r="BH1005" s="131"/>
      <c r="BI1005" s="90"/>
      <c r="BJ1005" s="90"/>
      <c r="BK1005" s="90"/>
      <c r="BL1005" s="90"/>
      <c r="BM1005" s="90"/>
      <c r="BN1005" s="90"/>
      <c r="BO1005" s="90"/>
      <c r="BP1005" s="90"/>
      <c r="BQ1005" s="90"/>
      <c r="BR1005" s="90"/>
      <c r="BS1005" s="90"/>
      <c r="BT1005" s="90"/>
      <c r="BU1005" s="90"/>
      <c r="BV1005" s="90"/>
      <c r="BW1005" s="90"/>
      <c r="BX1005" s="90"/>
      <c r="BY1005" s="90"/>
      <c r="BZ1005" s="90"/>
      <c r="CA1005" s="90"/>
      <c r="CB1005" s="90"/>
      <c r="CC1005" s="90"/>
      <c r="CD1005" s="90"/>
      <c r="CE1005" s="90"/>
      <c r="CF1005" s="90"/>
      <c r="CG1005" s="90"/>
      <c r="CH1005" s="90"/>
      <c r="CI1005" s="90"/>
      <c r="CJ1005" s="90"/>
      <c r="CK1005" s="90"/>
      <c r="CL1005" s="90"/>
      <c r="CM1005" s="90"/>
      <c r="CN1005" s="90"/>
      <c r="CO1005" s="90"/>
      <c r="CP1005" s="90"/>
      <c r="CQ1005" s="90"/>
      <c r="CR1005" s="90"/>
      <c r="CS1005" s="90"/>
      <c r="CT1005" s="90"/>
      <c r="CU1005" s="90"/>
      <c r="CV1005" s="90"/>
      <c r="CW1005" s="90"/>
      <c r="CX1005" s="90"/>
      <c r="CY1005" s="90"/>
      <c r="CZ1005" s="90"/>
      <c r="DA1005" s="90"/>
      <c r="DB1005" s="90"/>
      <c r="DC1005" s="90"/>
      <c r="DD1005" s="90"/>
      <c r="DE1005" s="90"/>
      <c r="DF1005" s="90"/>
      <c r="DG1005" s="90"/>
      <c r="DH1005" s="90"/>
      <c r="DI1005" s="90"/>
      <c r="DJ1005" s="90"/>
      <c r="DK1005" s="90"/>
      <c r="DL1005" s="90"/>
      <c r="DM1005" s="90"/>
      <c r="DN1005" s="90"/>
      <c r="DO1005" s="90"/>
      <c r="DP1005" s="90"/>
      <c r="DQ1005" s="90"/>
      <c r="DR1005" s="90"/>
      <c r="DS1005" s="90"/>
      <c r="DT1005" s="90"/>
      <c r="DU1005" s="90"/>
      <c r="DV1005" s="90"/>
      <c r="DW1005" s="90"/>
      <c r="DX1005" s="90"/>
      <c r="DY1005" s="90"/>
      <c r="DZ1005" s="90"/>
      <c r="EA1005" s="90"/>
      <c r="EB1005" s="90"/>
      <c r="EC1005" s="90"/>
      <c r="ED1005" s="90"/>
      <c r="EE1005" s="90"/>
      <c r="EF1005" s="90"/>
      <c r="EG1005" s="90"/>
      <c r="EH1005" s="90"/>
      <c r="EI1005" s="90"/>
      <c r="EJ1005" s="90"/>
      <c r="EK1005" s="90"/>
      <c r="EL1005" s="90"/>
      <c r="EM1005" s="90"/>
      <c r="EN1005" s="90"/>
      <c r="EO1005" s="90"/>
      <c r="EP1005" s="90"/>
      <c r="EQ1005" s="90"/>
      <c r="ER1005" s="90"/>
      <c r="ES1005" s="90"/>
      <c r="ET1005" s="90"/>
      <c r="EU1005" s="90"/>
      <c r="EV1005" s="90"/>
      <c r="EW1005" s="90"/>
      <c r="EX1005" s="90"/>
      <c r="EY1005" s="90"/>
      <c r="EZ1005" s="90"/>
      <c r="FA1005" s="90"/>
      <c r="FB1005" s="90"/>
      <c r="FC1005" s="90"/>
      <c r="FD1005" s="90"/>
      <c r="FE1005" s="90"/>
      <c r="FF1005" s="90"/>
      <c r="FG1005" s="90"/>
      <c r="FH1005" s="90"/>
      <c r="FI1005" s="90"/>
      <c r="FJ1005" s="90"/>
      <c r="FK1005" s="90"/>
      <c r="FL1005" s="90"/>
      <c r="FM1005" s="90"/>
      <c r="FN1005" s="90"/>
      <c r="FO1005" s="90"/>
      <c r="FP1005" s="90"/>
      <c r="FQ1005" s="90"/>
      <c r="FR1005" s="90"/>
      <c r="FS1005" s="90"/>
      <c r="FT1005" s="90"/>
      <c r="FU1005" s="90"/>
      <c r="FV1005" s="90"/>
      <c r="FW1005" s="90"/>
      <c r="FX1005" s="90"/>
      <c r="FY1005" s="90"/>
      <c r="FZ1005" s="90"/>
      <c r="GA1005" s="90"/>
      <c r="GB1005" s="90"/>
      <c r="GC1005" s="90"/>
      <c r="GD1005" s="90"/>
      <c r="GE1005" s="90"/>
      <c r="GF1005" s="90"/>
      <c r="GG1005" s="90"/>
      <c r="GH1005" s="90"/>
      <c r="GI1005" s="90"/>
      <c r="GJ1005" s="90"/>
      <c r="GK1005" s="90"/>
      <c r="GL1005" s="90"/>
      <c r="GM1005" s="90"/>
      <c r="GN1005" s="90"/>
      <c r="GO1005" s="90"/>
      <c r="GP1005" s="90"/>
      <c r="GQ1005" s="90"/>
      <c r="GR1005" s="90"/>
      <c r="GS1005" s="90"/>
      <c r="GT1005" s="90"/>
      <c r="GU1005" s="90"/>
      <c r="GV1005" s="90"/>
      <c r="GW1005" s="90"/>
      <c r="GX1005" s="90"/>
      <c r="GY1005" s="90"/>
      <c r="GZ1005" s="90"/>
      <c r="HA1005" s="90"/>
      <c r="HB1005" s="90"/>
      <c r="HC1005" s="90"/>
      <c r="HD1005" s="90"/>
      <c r="HE1005" s="90"/>
      <c r="HF1005" s="90"/>
      <c r="HG1005" s="90"/>
      <c r="HH1005" s="90"/>
      <c r="HI1005" s="90"/>
      <c r="HJ1005" s="90"/>
      <c r="HK1005" s="90"/>
      <c r="HL1005" s="90"/>
      <c r="HM1005" s="90"/>
      <c r="HN1005" s="90"/>
      <c r="HO1005" s="90"/>
      <c r="HP1005" s="90"/>
      <c r="HQ1005" s="90"/>
      <c r="HR1005" s="90"/>
      <c r="HS1005" s="90"/>
      <c r="HT1005" s="90"/>
      <c r="HU1005" s="90"/>
      <c r="HV1005" s="90"/>
      <c r="HW1005" s="90"/>
      <c r="HX1005" s="90"/>
      <c r="HY1005" s="90"/>
      <c r="HZ1005" s="90"/>
      <c r="IA1005" s="90"/>
      <c r="IB1005" s="90"/>
      <c r="IC1005" s="90"/>
      <c r="ID1005" s="90"/>
      <c r="IE1005" s="90"/>
      <c r="IF1005" s="90"/>
      <c r="IG1005" s="90"/>
      <c r="IH1005" s="90"/>
      <c r="II1005" s="90"/>
      <c r="IJ1005" s="90"/>
      <c r="IK1005" s="90"/>
      <c r="IL1005" s="90"/>
      <c r="IM1005" s="90"/>
      <c r="IN1005" s="90"/>
      <c r="IO1005" s="90"/>
      <c r="IP1005" s="90"/>
      <c r="IQ1005" s="90"/>
      <c r="IR1005" s="90"/>
      <c r="IS1005" s="90"/>
      <c r="IT1005" s="90"/>
      <c r="IU1005" s="90"/>
      <c r="IV1005" s="90"/>
      <c r="IW1005" s="90"/>
      <c r="IX1005" s="90"/>
      <c r="IY1005" s="90"/>
      <c r="IZ1005" s="90"/>
      <c r="JA1005" s="90"/>
      <c r="JB1005" s="90"/>
      <c r="JC1005" s="90"/>
      <c r="JD1005" s="90"/>
      <c r="JE1005" s="90"/>
      <c r="JF1005" s="90"/>
      <c r="JG1005" s="90"/>
      <c r="JH1005" s="90"/>
      <c r="JI1005" s="90"/>
      <c r="JJ1005" s="90"/>
      <c r="JK1005" s="90"/>
      <c r="JL1005" s="90"/>
      <c r="JM1005" s="90"/>
      <c r="JN1005" s="90"/>
      <c r="JO1005" s="90"/>
      <c r="JP1005" s="90"/>
      <c r="JQ1005" s="90"/>
      <c r="JR1005" s="90"/>
      <c r="JS1005" s="90"/>
      <c r="JT1005" s="90"/>
      <c r="JU1005" s="90"/>
      <c r="JV1005" s="90"/>
      <c r="JW1005" s="90"/>
      <c r="JX1005" s="90"/>
      <c r="JY1005" s="90"/>
      <c r="JZ1005" s="90"/>
      <c r="KA1005" s="90"/>
      <c r="KB1005" s="90"/>
      <c r="KC1005" s="90"/>
      <c r="KD1005" s="90"/>
      <c r="KE1005" s="90"/>
      <c r="KF1005" s="90"/>
      <c r="KG1005" s="90"/>
      <c r="KH1005" s="90"/>
      <c r="KI1005" s="90"/>
      <c r="KJ1005" s="90"/>
      <c r="KK1005" s="90"/>
      <c r="KL1005" s="90"/>
      <c r="KM1005" s="90"/>
      <c r="KN1005" s="90"/>
      <c r="KO1005" s="90"/>
      <c r="KP1005" s="90"/>
      <c r="KQ1005" s="90"/>
      <c r="KR1005" s="90"/>
      <c r="KS1005" s="90"/>
      <c r="KT1005" s="90"/>
      <c r="KU1005" s="90"/>
      <c r="KV1005" s="90"/>
      <c r="KW1005" s="90"/>
      <c r="KX1005" s="90"/>
      <c r="KY1005" s="90"/>
      <c r="KZ1005" s="90"/>
      <c r="LA1005" s="90"/>
      <c r="LB1005" s="90"/>
      <c r="LC1005" s="90"/>
      <c r="LD1005" s="90"/>
      <c r="LE1005" s="90"/>
      <c r="LF1005" s="90"/>
      <c r="LG1005" s="90"/>
      <c r="LH1005" s="90"/>
      <c r="LI1005" s="90"/>
      <c r="LJ1005" s="90"/>
      <c r="LK1005" s="90"/>
      <c r="LL1005" s="90"/>
      <c r="LM1005" s="90"/>
      <c r="LN1005" s="90"/>
      <c r="LO1005" s="90"/>
      <c r="LP1005" s="90"/>
      <c r="LQ1005" s="90"/>
      <c r="LR1005" s="90"/>
      <c r="LS1005" s="90"/>
      <c r="LT1005" s="90"/>
      <c r="LU1005" s="90"/>
      <c r="LV1005" s="90"/>
      <c r="LW1005" s="90"/>
      <c r="LX1005" s="90"/>
      <c r="LY1005" s="90"/>
      <c r="LZ1005" s="90"/>
      <c r="MA1005" s="90"/>
      <c r="MB1005" s="90"/>
      <c r="MC1005" s="90"/>
      <c r="MD1005" s="90"/>
      <c r="ME1005" s="90"/>
      <c r="MF1005" s="90"/>
      <c r="MG1005" s="90"/>
      <c r="MH1005" s="90"/>
      <c r="MI1005" s="90"/>
      <c r="MJ1005" s="90"/>
      <c r="MK1005" s="90"/>
      <c r="ML1005" s="90"/>
      <c r="MM1005" s="90"/>
      <c r="MN1005" s="90"/>
      <c r="MO1005" s="90"/>
      <c r="MP1005" s="90"/>
      <c r="MQ1005" s="90"/>
      <c r="MR1005" s="90"/>
      <c r="MS1005" s="90"/>
      <c r="MT1005" s="90"/>
      <c r="MU1005" s="90"/>
      <c r="MV1005" s="90"/>
      <c r="MW1005" s="90"/>
      <c r="MX1005" s="90"/>
      <c r="MY1005" s="90"/>
      <c r="MZ1005" s="90"/>
      <c r="NA1005" s="90"/>
      <c r="NB1005" s="90"/>
      <c r="NC1005" s="90"/>
      <c r="ND1005" s="90"/>
      <c r="NE1005" s="90"/>
      <c r="NF1005" s="90"/>
      <c r="NG1005" s="90"/>
      <c r="NH1005" s="90"/>
      <c r="NI1005" s="90"/>
      <c r="NJ1005" s="90"/>
      <c r="NK1005" s="90"/>
      <c r="NL1005" s="90"/>
      <c r="NM1005" s="90"/>
      <c r="NN1005" s="90"/>
      <c r="NO1005" s="90"/>
      <c r="NP1005" s="90"/>
      <c r="NQ1005" s="90"/>
      <c r="NR1005" s="90"/>
      <c r="NS1005" s="90"/>
      <c r="NT1005" s="90"/>
      <c r="NU1005" s="90"/>
      <c r="NV1005" s="90"/>
      <c r="NW1005" s="90"/>
      <c r="NX1005" s="90"/>
      <c r="NY1005" s="90"/>
      <c r="NZ1005" s="90"/>
      <c r="OA1005" s="90"/>
      <c r="OB1005" s="90"/>
      <c r="OC1005" s="90"/>
      <c r="OD1005" s="90"/>
      <c r="OE1005" s="90"/>
      <c r="OF1005" s="90"/>
      <c r="OG1005" s="90"/>
      <c r="OH1005" s="90"/>
      <c r="OI1005" s="90"/>
      <c r="OJ1005" s="90"/>
      <c r="OK1005" s="90"/>
      <c r="OL1005" s="90"/>
      <c r="OM1005" s="90"/>
      <c r="ON1005" s="90"/>
      <c r="OO1005" s="90"/>
      <c r="OP1005" s="90"/>
      <c r="OQ1005" s="90"/>
      <c r="OR1005" s="90"/>
      <c r="OS1005" s="90"/>
      <c r="OT1005" s="90"/>
      <c r="OU1005" s="90"/>
      <c r="OV1005" s="90"/>
      <c r="OW1005" s="90"/>
      <c r="OX1005" s="90"/>
      <c r="OY1005" s="90"/>
      <c r="OZ1005" s="90"/>
      <c r="PA1005" s="90"/>
      <c r="PB1005" s="90"/>
      <c r="PC1005" s="90"/>
      <c r="PD1005" s="90"/>
      <c r="PE1005" s="90"/>
      <c r="PF1005" s="90"/>
      <c r="PG1005" s="90"/>
      <c r="PH1005" s="90"/>
      <c r="PI1005" s="90"/>
      <c r="PJ1005" s="90"/>
      <c r="PK1005" s="90"/>
      <c r="PL1005" s="90"/>
      <c r="PM1005" s="90"/>
      <c r="PN1005" s="90"/>
      <c r="PO1005" s="90"/>
      <c r="PP1005" s="90"/>
      <c r="PQ1005" s="90"/>
      <c r="PR1005" s="90"/>
      <c r="PS1005" s="90"/>
      <c r="PT1005" s="90"/>
      <c r="PU1005" s="90"/>
      <c r="PV1005" s="90"/>
      <c r="PW1005" s="90"/>
      <c r="PX1005" s="90"/>
      <c r="PY1005" s="90"/>
      <c r="PZ1005" s="90"/>
      <c r="QA1005" s="90"/>
      <c r="QB1005" s="90"/>
      <c r="QC1005" s="90"/>
      <c r="QD1005" s="90"/>
      <c r="QE1005" s="90"/>
      <c r="QF1005" s="90"/>
      <c r="QG1005" s="90"/>
      <c r="QH1005" s="90"/>
      <c r="QI1005" s="90"/>
      <c r="QJ1005" s="90"/>
      <c r="QK1005" s="90"/>
      <c r="QL1005" s="90"/>
      <c r="QM1005" s="90"/>
      <c r="QN1005" s="90"/>
      <c r="QO1005" s="90"/>
      <c r="QP1005" s="90"/>
      <c r="QQ1005" s="90"/>
      <c r="QR1005" s="90"/>
      <c r="QS1005" s="90"/>
      <c r="QT1005" s="90"/>
      <c r="QU1005" s="90"/>
      <c r="QV1005" s="90"/>
      <c r="QW1005" s="90"/>
      <c r="QX1005" s="90"/>
      <c r="QY1005" s="90"/>
      <c r="QZ1005" s="90"/>
      <c r="RA1005" s="90"/>
      <c r="RB1005" s="90"/>
      <c r="RC1005" s="90"/>
      <c r="RD1005" s="90"/>
      <c r="RE1005" s="90"/>
      <c r="RF1005" s="90"/>
      <c r="RG1005" s="90"/>
      <c r="RH1005" s="90"/>
      <c r="RI1005" s="90"/>
      <c r="RJ1005" s="90"/>
      <c r="RK1005" s="90"/>
      <c r="RL1005" s="90"/>
      <c r="RM1005" s="90"/>
      <c r="RN1005" s="90"/>
      <c r="RO1005" s="90"/>
      <c r="RP1005" s="90"/>
      <c r="RQ1005" s="90"/>
      <c r="RR1005" s="90"/>
      <c r="RS1005" s="90"/>
      <c r="RT1005" s="90"/>
      <c r="RU1005" s="90"/>
      <c r="RV1005" s="90"/>
      <c r="RW1005" s="90"/>
      <c r="RX1005" s="90"/>
      <c r="RY1005" s="90"/>
      <c r="RZ1005" s="90"/>
      <c r="SA1005" s="90"/>
      <c r="SB1005" s="90"/>
      <c r="SC1005" s="90"/>
      <c r="SD1005" s="90"/>
      <c r="SE1005" s="90"/>
      <c r="SF1005" s="90"/>
      <c r="SG1005" s="90"/>
      <c r="SH1005" s="90"/>
      <c r="SI1005" s="90"/>
      <c r="SJ1005" s="90"/>
      <c r="SK1005" s="90"/>
      <c r="SL1005" s="90"/>
      <c r="SM1005" s="90"/>
      <c r="SN1005" s="90"/>
      <c r="SO1005" s="90"/>
      <c r="SP1005" s="90"/>
      <c r="SQ1005" s="90"/>
      <c r="SR1005" s="90"/>
      <c r="SS1005" s="90"/>
      <c r="ST1005" s="90"/>
      <c r="SU1005" s="90"/>
      <c r="SV1005" s="90"/>
      <c r="SW1005" s="90"/>
      <c r="SX1005" s="90"/>
      <c r="SY1005" s="90"/>
      <c r="SZ1005" s="90"/>
      <c r="TA1005" s="90"/>
      <c r="TB1005" s="90"/>
      <c r="TC1005" s="90"/>
      <c r="TD1005" s="90"/>
      <c r="TE1005" s="90"/>
      <c r="TF1005" s="90"/>
      <c r="TG1005" s="90"/>
      <c r="TH1005" s="90"/>
      <c r="TI1005" s="90"/>
      <c r="TJ1005" s="90"/>
      <c r="TK1005" s="90"/>
      <c r="TL1005" s="90"/>
      <c r="TM1005" s="90"/>
      <c r="TN1005" s="90"/>
      <c r="TO1005" s="90"/>
      <c r="TP1005" s="90"/>
      <c r="TQ1005" s="90"/>
      <c r="TR1005" s="90"/>
      <c r="TS1005" s="90"/>
      <c r="TT1005" s="90"/>
      <c r="TU1005" s="90"/>
      <c r="TV1005" s="90"/>
      <c r="TW1005" s="90"/>
      <c r="TX1005" s="90"/>
      <c r="TY1005" s="90"/>
      <c r="TZ1005" s="90"/>
      <c r="UA1005" s="90"/>
      <c r="UB1005" s="90"/>
      <c r="UC1005" s="90"/>
      <c r="UD1005" s="90"/>
      <c r="UE1005" s="90"/>
      <c r="UF1005" s="90"/>
      <c r="UG1005" s="90"/>
      <c r="UH1005" s="90"/>
      <c r="UI1005" s="90"/>
      <c r="UJ1005" s="90"/>
      <c r="UK1005" s="90"/>
      <c r="UL1005" s="90"/>
      <c r="UM1005" s="90"/>
      <c r="UN1005" s="90"/>
      <c r="UO1005" s="90"/>
      <c r="UP1005" s="90"/>
      <c r="UQ1005" s="90"/>
      <c r="UR1005" s="90"/>
      <c r="US1005" s="90"/>
      <c r="UT1005" s="90"/>
      <c r="UU1005" s="90"/>
      <c r="UV1005" s="90"/>
      <c r="UW1005" s="90"/>
      <c r="UX1005" s="90"/>
      <c r="UY1005" s="90"/>
      <c r="UZ1005" s="90"/>
      <c r="VA1005" s="90"/>
      <c r="VB1005" s="90"/>
      <c r="VC1005" s="90"/>
      <c r="VD1005" s="90"/>
      <c r="VE1005" s="90"/>
      <c r="VF1005" s="90"/>
      <c r="VG1005" s="90"/>
      <c r="VH1005" s="90"/>
      <c r="VI1005" s="90"/>
      <c r="VJ1005" s="90"/>
      <c r="VK1005" s="90"/>
      <c r="VL1005" s="90"/>
      <c r="VM1005" s="90"/>
      <c r="VN1005" s="90"/>
      <c r="VO1005" s="90"/>
      <c r="VP1005" s="90"/>
      <c r="VQ1005" s="90"/>
      <c r="VR1005" s="90"/>
      <c r="VS1005" s="90"/>
      <c r="VT1005" s="90"/>
      <c r="VU1005" s="90"/>
      <c r="VV1005" s="90"/>
      <c r="VW1005" s="90"/>
      <c r="VX1005" s="90"/>
      <c r="VY1005" s="90"/>
      <c r="VZ1005" s="90"/>
      <c r="WA1005" s="90"/>
      <c r="WB1005" s="90"/>
      <c r="WC1005" s="90"/>
      <c r="WD1005" s="90"/>
      <c r="WE1005" s="90"/>
      <c r="WF1005" s="90"/>
      <c r="WG1005" s="90"/>
      <c r="WH1005" s="90"/>
      <c r="WI1005" s="90"/>
      <c r="WJ1005" s="90"/>
      <c r="WK1005" s="90"/>
      <c r="WL1005" s="90"/>
      <c r="WM1005" s="90"/>
      <c r="WN1005" s="90"/>
      <c r="WO1005" s="90"/>
      <c r="WP1005" s="90"/>
      <c r="WQ1005" s="90"/>
      <c r="WR1005" s="90"/>
      <c r="WS1005" s="90"/>
      <c r="WT1005" s="90"/>
      <c r="WU1005" s="90"/>
      <c r="WV1005" s="90"/>
      <c r="WW1005" s="90"/>
      <c r="WX1005" s="90"/>
      <c r="WY1005" s="90"/>
      <c r="WZ1005" s="90"/>
      <c r="XA1005" s="90"/>
      <c r="XB1005" s="90"/>
      <c r="XC1005" s="90"/>
      <c r="XD1005" s="90"/>
      <c r="XE1005" s="90"/>
      <c r="XF1005" s="90"/>
      <c r="XG1005" s="90"/>
      <c r="XH1005" s="90"/>
      <c r="XI1005" s="90"/>
      <c r="XJ1005" s="90"/>
      <c r="XK1005" s="90"/>
      <c r="XL1005" s="90"/>
      <c r="XM1005" s="90"/>
      <c r="XN1005" s="90"/>
      <c r="XO1005" s="90"/>
      <c r="XP1005" s="90"/>
      <c r="XQ1005" s="90"/>
      <c r="XR1005" s="90"/>
      <c r="XS1005" s="90"/>
      <c r="XT1005" s="90"/>
      <c r="XU1005" s="90"/>
      <c r="XV1005" s="90"/>
      <c r="XW1005" s="90"/>
      <c r="XX1005" s="90"/>
      <c r="XY1005" s="90"/>
      <c r="XZ1005" s="90"/>
      <c r="YA1005" s="90"/>
      <c r="YB1005" s="90"/>
      <c r="YC1005" s="90"/>
      <c r="YD1005" s="90"/>
      <c r="YE1005" s="90"/>
      <c r="YF1005" s="90"/>
      <c r="YG1005" s="90"/>
      <c r="YH1005" s="90"/>
      <c r="YI1005" s="90"/>
      <c r="YJ1005" s="90"/>
      <c r="YK1005" s="90"/>
      <c r="YL1005" s="90"/>
      <c r="YM1005" s="90"/>
      <c r="YN1005" s="90"/>
      <c r="YO1005" s="90"/>
      <c r="YP1005" s="90"/>
      <c r="YQ1005" s="90"/>
      <c r="YR1005" s="90"/>
      <c r="YS1005" s="90"/>
      <c r="YT1005" s="90"/>
      <c r="YU1005" s="90"/>
      <c r="YV1005" s="90"/>
      <c r="YW1005" s="90"/>
      <c r="YX1005" s="90"/>
      <c r="YY1005" s="90"/>
      <c r="YZ1005" s="90"/>
      <c r="ZA1005" s="90"/>
      <c r="ZB1005" s="90"/>
      <c r="ZC1005" s="90"/>
      <c r="ZD1005" s="90"/>
      <c r="ZE1005" s="90"/>
      <c r="ZF1005" s="90"/>
      <c r="ZG1005" s="90"/>
      <c r="ZH1005" s="90"/>
      <c r="ZI1005" s="90"/>
      <c r="ZJ1005" s="90"/>
      <c r="ZK1005" s="90"/>
      <c r="ZL1005" s="90"/>
      <c r="ZM1005" s="90"/>
      <c r="ZN1005" s="90"/>
      <c r="ZO1005" s="90"/>
      <c r="ZP1005" s="90"/>
      <c r="ZQ1005" s="90"/>
      <c r="ZR1005" s="90"/>
      <c r="ZS1005" s="90"/>
      <c r="ZT1005" s="90"/>
      <c r="ZU1005" s="90"/>
      <c r="ZV1005" s="90"/>
      <c r="ZW1005" s="90"/>
      <c r="ZX1005" s="90"/>
      <c r="ZY1005" s="90"/>
      <c r="ZZ1005" s="90"/>
      <c r="AAA1005" s="90"/>
      <c r="AAB1005" s="90"/>
      <c r="AAC1005" s="90"/>
      <c r="AAD1005" s="90"/>
      <c r="AAE1005" s="90"/>
      <c r="AAF1005" s="90"/>
      <c r="AAG1005" s="90"/>
      <c r="AAH1005" s="90"/>
      <c r="AAI1005" s="90"/>
      <c r="AAJ1005" s="90"/>
      <c r="AAK1005" s="90"/>
      <c r="AAL1005" s="90"/>
      <c r="AAM1005" s="90"/>
      <c r="AAN1005" s="90"/>
      <c r="AAO1005" s="90"/>
      <c r="AAP1005" s="90"/>
      <c r="AAQ1005" s="90"/>
      <c r="AAR1005" s="90"/>
      <c r="AAS1005" s="90"/>
      <c r="AAT1005" s="90"/>
      <c r="AAU1005" s="90"/>
      <c r="AAV1005" s="90"/>
      <c r="AAW1005" s="90"/>
      <c r="AAX1005" s="90"/>
      <c r="AAY1005" s="90"/>
      <c r="AAZ1005" s="90"/>
      <c r="ABA1005" s="90"/>
      <c r="ABB1005" s="90"/>
      <c r="ABC1005" s="90"/>
      <c r="ABD1005" s="90"/>
      <c r="ABE1005" s="90"/>
      <c r="ABF1005" s="90"/>
      <c r="ABG1005" s="90"/>
      <c r="ABH1005" s="90"/>
      <c r="ABI1005" s="90"/>
      <c r="ABJ1005" s="90"/>
      <c r="ABK1005" s="90"/>
      <c r="ABL1005" s="90"/>
      <c r="ABM1005" s="90"/>
      <c r="ABN1005" s="90"/>
      <c r="ABO1005" s="90"/>
      <c r="ABP1005" s="90"/>
      <c r="ABQ1005" s="90"/>
      <c r="ABR1005" s="90"/>
      <c r="ABS1005" s="90"/>
      <c r="ABT1005" s="90"/>
      <c r="ABU1005" s="90"/>
      <c r="ABV1005" s="90"/>
      <c r="ABW1005" s="90"/>
      <c r="ABX1005" s="90"/>
      <c r="ABY1005" s="90"/>
      <c r="ABZ1005" s="90"/>
      <c r="ACA1005" s="90"/>
      <c r="ACB1005" s="90"/>
      <c r="ACC1005" s="90"/>
      <c r="ACD1005" s="90"/>
      <c r="ACE1005" s="90"/>
      <c r="ACF1005" s="90"/>
      <c r="ACG1005" s="90"/>
      <c r="ACH1005" s="90"/>
      <c r="ACI1005" s="90"/>
      <c r="ACJ1005" s="90"/>
      <c r="ACK1005" s="90"/>
      <c r="ACL1005" s="90"/>
      <c r="ACM1005" s="90"/>
      <c r="ACN1005" s="90"/>
      <c r="ACO1005" s="90"/>
      <c r="ACP1005" s="90"/>
      <c r="ACQ1005" s="90"/>
      <c r="ACR1005" s="90"/>
      <c r="ACS1005" s="90"/>
      <c r="ACT1005" s="90"/>
      <c r="ACU1005" s="90"/>
      <c r="ACV1005" s="90"/>
      <c r="ACW1005" s="90"/>
      <c r="ACX1005" s="90"/>
      <c r="ACY1005" s="90"/>
      <c r="ACZ1005" s="90"/>
      <c r="ADA1005" s="90"/>
      <c r="ADB1005" s="90"/>
      <c r="ADC1005" s="90"/>
      <c r="ADD1005" s="90"/>
      <c r="ADE1005" s="90"/>
      <c r="ADF1005" s="90"/>
      <c r="ADG1005" s="90"/>
      <c r="ADH1005" s="90"/>
      <c r="ADI1005" s="90"/>
      <c r="ADJ1005" s="90"/>
      <c r="ADK1005" s="90"/>
      <c r="ADL1005" s="90"/>
      <c r="ADM1005" s="90"/>
      <c r="ADN1005" s="90"/>
      <c r="ADO1005" s="90"/>
      <c r="ADP1005" s="90"/>
      <c r="ADQ1005" s="90"/>
      <c r="ADR1005" s="90"/>
      <c r="ADS1005" s="90"/>
      <c r="ADT1005" s="90"/>
      <c r="ADU1005" s="90"/>
      <c r="ADV1005" s="90"/>
      <c r="ADW1005" s="90"/>
      <c r="ADX1005" s="90"/>
      <c r="ADY1005" s="90"/>
      <c r="ADZ1005" s="90"/>
      <c r="AEA1005" s="90"/>
      <c r="AEB1005" s="90"/>
      <c r="AEC1005" s="90"/>
      <c r="AED1005" s="90"/>
      <c r="AEE1005" s="90"/>
      <c r="AEF1005" s="90"/>
      <c r="AEG1005" s="90"/>
      <c r="AEH1005" s="90"/>
      <c r="AEI1005" s="90"/>
      <c r="AEJ1005" s="90"/>
      <c r="AEK1005" s="90"/>
      <c r="AEL1005" s="90"/>
      <c r="AEM1005" s="90"/>
      <c r="AEN1005" s="90"/>
      <c r="AEO1005" s="90"/>
      <c r="AEP1005" s="90"/>
      <c r="AEQ1005" s="90"/>
      <c r="AER1005" s="90"/>
      <c r="AES1005" s="90"/>
      <c r="AET1005" s="90"/>
      <c r="AEU1005" s="90"/>
      <c r="AEV1005" s="90"/>
      <c r="AEW1005" s="90"/>
      <c r="AEX1005" s="90"/>
      <c r="AEY1005" s="90"/>
      <c r="AEZ1005" s="90"/>
      <c r="AFA1005" s="90"/>
      <c r="AFB1005" s="90"/>
      <c r="AFC1005" s="90"/>
      <c r="AFD1005" s="90"/>
      <c r="AFE1005" s="90"/>
      <c r="AFF1005" s="90"/>
      <c r="AFG1005" s="90"/>
      <c r="AFH1005" s="90"/>
      <c r="AFI1005" s="90"/>
      <c r="AFJ1005" s="90"/>
      <c r="AFK1005" s="90"/>
      <c r="AFL1005" s="90"/>
      <c r="AFM1005" s="90"/>
      <c r="AFN1005" s="90"/>
      <c r="AFO1005" s="90"/>
      <c r="AFP1005" s="90"/>
      <c r="AFQ1005" s="90"/>
      <c r="AFR1005" s="90"/>
      <c r="AFS1005" s="90"/>
      <c r="AFT1005" s="90"/>
      <c r="AFU1005" s="90"/>
      <c r="AFV1005" s="90"/>
      <c r="AFW1005" s="90"/>
      <c r="AFX1005" s="90"/>
      <c r="AFY1005" s="90"/>
      <c r="AFZ1005" s="90"/>
      <c r="AGA1005" s="90"/>
      <c r="AGB1005" s="90"/>
      <c r="AGC1005" s="90"/>
      <c r="AGD1005" s="90"/>
      <c r="AGE1005" s="90"/>
      <c r="AGF1005" s="90"/>
      <c r="AGG1005" s="90"/>
      <c r="AGH1005" s="90"/>
      <c r="AGI1005" s="90"/>
      <c r="AGJ1005" s="90"/>
      <c r="AGK1005" s="90"/>
      <c r="AGL1005" s="90"/>
      <c r="AGM1005" s="90"/>
      <c r="AGN1005" s="90"/>
      <c r="AGO1005" s="90"/>
      <c r="AGP1005" s="90"/>
      <c r="AGQ1005" s="90"/>
      <c r="AGR1005" s="90"/>
      <c r="AGS1005" s="90"/>
      <c r="AGT1005" s="90"/>
      <c r="AGU1005" s="90"/>
      <c r="AGV1005" s="90"/>
      <c r="AGW1005" s="90"/>
      <c r="AGX1005" s="90"/>
      <c r="AGY1005" s="90"/>
      <c r="AGZ1005" s="90"/>
      <c r="AHA1005" s="90"/>
      <c r="AHB1005" s="90"/>
      <c r="AHC1005" s="90"/>
      <c r="AHD1005" s="90"/>
      <c r="AHE1005" s="90"/>
      <c r="AHF1005" s="90"/>
      <c r="AHG1005" s="90"/>
      <c r="AHH1005" s="90"/>
      <c r="AHI1005" s="90"/>
      <c r="AHJ1005" s="90"/>
      <c r="AHK1005" s="90"/>
      <c r="AHL1005" s="90"/>
      <c r="AHM1005" s="90"/>
      <c r="AHN1005" s="90"/>
      <c r="AHO1005" s="90"/>
      <c r="AHP1005" s="90"/>
      <c r="AHQ1005" s="90"/>
      <c r="AHR1005" s="90"/>
      <c r="AHS1005" s="90"/>
      <c r="AHT1005" s="90"/>
      <c r="AHU1005" s="90"/>
      <c r="AHV1005" s="90"/>
      <c r="AHW1005" s="90"/>
      <c r="AHX1005" s="90"/>
      <c r="AHY1005" s="90"/>
      <c r="AHZ1005" s="90"/>
      <c r="AIA1005" s="90"/>
      <c r="AIB1005" s="90"/>
      <c r="AIC1005" s="90"/>
      <c r="AID1005" s="90"/>
      <c r="AIE1005" s="90"/>
      <c r="AIF1005" s="90"/>
      <c r="AIG1005" s="90"/>
      <c r="AIH1005" s="90"/>
      <c r="AII1005" s="90"/>
      <c r="AIJ1005" s="90"/>
      <c r="AIK1005" s="90"/>
      <c r="AIL1005" s="90"/>
      <c r="AIM1005" s="90"/>
      <c r="AIN1005" s="90"/>
      <c r="AIO1005" s="90"/>
      <c r="AIP1005" s="90"/>
      <c r="AIQ1005" s="90"/>
      <c r="AIR1005" s="90"/>
      <c r="AIS1005" s="90"/>
      <c r="AIT1005" s="90"/>
      <c r="AIU1005" s="90"/>
      <c r="AIV1005" s="90"/>
      <c r="AIW1005" s="90"/>
      <c r="AIX1005" s="90"/>
      <c r="AIY1005" s="90"/>
      <c r="AIZ1005" s="90"/>
      <c r="AJA1005" s="90"/>
      <c r="AJB1005" s="90"/>
      <c r="AJC1005" s="90"/>
      <c r="AJD1005" s="90"/>
      <c r="AJE1005" s="90"/>
      <c r="AJF1005" s="90"/>
      <c r="AJG1005" s="90"/>
      <c r="AJH1005" s="90"/>
      <c r="AJI1005" s="90"/>
      <c r="AJJ1005" s="90"/>
      <c r="AJK1005" s="90"/>
      <c r="AJL1005" s="90"/>
      <c r="AJM1005" s="90"/>
      <c r="AJN1005" s="90"/>
      <c r="AJO1005" s="90"/>
      <c r="AJP1005" s="90"/>
      <c r="AJQ1005" s="90"/>
      <c r="AJR1005" s="90"/>
      <c r="AJS1005" s="90"/>
      <c r="AJT1005" s="90"/>
      <c r="AJU1005" s="90"/>
      <c r="AJV1005" s="90"/>
      <c r="AJW1005" s="90"/>
      <c r="AJX1005" s="90"/>
      <c r="AJY1005" s="90"/>
      <c r="AJZ1005" s="90"/>
      <c r="AKA1005" s="90"/>
      <c r="AKB1005" s="90"/>
      <c r="AKC1005" s="90"/>
      <c r="AKD1005" s="90"/>
      <c r="AKE1005" s="90"/>
      <c r="AKF1005" s="90"/>
      <c r="AKG1005" s="90"/>
      <c r="AKH1005" s="90"/>
      <c r="AKI1005" s="90"/>
      <c r="AKJ1005" s="90"/>
      <c r="AKK1005" s="90"/>
      <c r="AKL1005" s="90"/>
      <c r="AKM1005" s="90"/>
      <c r="AKN1005" s="90"/>
      <c r="AKO1005" s="90"/>
      <c r="AKP1005" s="90"/>
      <c r="AKQ1005" s="90"/>
      <c r="AKR1005" s="90"/>
      <c r="AKS1005" s="90"/>
      <c r="AKT1005" s="90"/>
      <c r="AKU1005" s="90"/>
      <c r="AKV1005" s="90"/>
      <c r="AKW1005" s="90"/>
      <c r="AKX1005" s="90"/>
      <c r="AKY1005" s="90"/>
      <c r="AKZ1005" s="90"/>
      <c r="ALA1005" s="90"/>
      <c r="ALB1005" s="90"/>
      <c r="ALC1005" s="90"/>
      <c r="ALD1005" s="90"/>
      <c r="ALE1005" s="90"/>
      <c r="ALF1005" s="90"/>
      <c r="ALG1005" s="90"/>
      <c r="ALH1005" s="90"/>
      <c r="ALI1005" s="90"/>
      <c r="ALJ1005" s="90"/>
      <c r="ALK1005" s="90"/>
      <c r="ALL1005" s="90"/>
      <c r="ALM1005" s="90"/>
      <c r="ALN1005" s="90"/>
      <c r="ALO1005" s="90"/>
      <c r="ALP1005" s="90"/>
      <c r="ALQ1005" s="90"/>
      <c r="ALR1005" s="90"/>
      <c r="ALS1005" s="90"/>
      <c r="ALT1005" s="90"/>
      <c r="ALU1005" s="90"/>
      <c r="ALV1005" s="90"/>
      <c r="ALW1005" s="90"/>
      <c r="ALX1005" s="90"/>
      <c r="ALY1005" s="90"/>
      <c r="ALZ1005" s="90"/>
      <c r="AMA1005" s="90"/>
      <c r="AMB1005" s="90"/>
      <c r="AMC1005" s="90"/>
      <c r="AMD1005" s="90"/>
      <c r="AME1005" s="90"/>
      <c r="AMF1005" s="90"/>
      <c r="AMG1005" s="90"/>
      <c r="AMH1005" s="90"/>
    </row>
    <row r="1006" spans="1:1022" ht="74.099999999999994" customHeight="1">
      <c r="A1006" s="536"/>
      <c r="B1006" s="530"/>
      <c r="C1006" s="367"/>
      <c r="D1006" s="530"/>
      <c r="E1006" s="530"/>
      <c r="F1006" s="427"/>
      <c r="G1006" s="530"/>
      <c r="H1006" s="545"/>
      <c r="I1006" s="538"/>
      <c r="J1006" s="216" t="s">
        <v>735</v>
      </c>
      <c r="K1006" s="213"/>
      <c r="L1006" s="538"/>
      <c r="M1006" s="538"/>
      <c r="N1006" s="540"/>
      <c r="O1006" s="369"/>
      <c r="P1006" s="391"/>
      <c r="Q1006" s="385"/>
      <c r="R1006" s="393"/>
      <c r="S1006" s="394"/>
      <c r="T1006" s="385"/>
      <c r="U1006" s="404"/>
      <c r="V1006" s="216" t="s">
        <v>112</v>
      </c>
      <c r="W1006" s="116"/>
      <c r="X1006" s="117"/>
      <c r="Y1006" s="117"/>
      <c r="Z1006" s="116"/>
      <c r="AA1006" s="143" t="str">
        <f t="shared" si="1284"/>
        <v/>
      </c>
      <c r="AB1006" s="121"/>
      <c r="AC1006" s="121"/>
      <c r="AD1006" s="122" t="str">
        <f t="shared" si="1281"/>
        <v/>
      </c>
      <c r="AE1006" s="121"/>
      <c r="AF1006" s="121"/>
      <c r="AG1006" s="121"/>
      <c r="AH1006" s="123" t="str">
        <f>IFERROR(IF(AND(AA1005="Probabilidad",AA1006="Probabilidad"),(AI1005-(+AI1005*AD1006)),IF(AND(AA1006="Probabilidad",AA1005="Impacto"),(AI1005-(+AI1005*AD1006)),IF(AA1006="Impacto",AI1005,""))),"")</f>
        <v/>
      </c>
      <c r="AI1006" s="122" t="str">
        <f t="shared" si="1283"/>
        <v/>
      </c>
      <c r="AJ1006" s="387"/>
      <c r="AK1006" s="542"/>
      <c r="AL1006" s="214" t="str">
        <f t="shared" si="1355"/>
        <v/>
      </c>
      <c r="AM1006" s="543"/>
      <c r="AN1006" s="542"/>
      <c r="AO1006" s="541"/>
      <c r="AP1006" s="367"/>
      <c r="AQ1006" s="217" t="s">
        <v>118</v>
      </c>
      <c r="AR1006" s="119"/>
      <c r="AS1006" s="135"/>
      <c r="AT1006" s="218"/>
      <c r="AU1006" s="219"/>
      <c r="AV1006" s="459"/>
      <c r="AW1006" s="216" t="s">
        <v>112</v>
      </c>
      <c r="AX1006" s="220"/>
      <c r="AY1006" s="221"/>
      <c r="AZ1006" s="222"/>
      <c r="BA1006" s="217" t="s">
        <v>118</v>
      </c>
      <c r="BB1006" s="220"/>
      <c r="BC1006" s="115"/>
      <c r="BD1006" s="115"/>
      <c r="BE1006" s="373"/>
      <c r="BF1006" s="374"/>
      <c r="BG1006" s="374"/>
      <c r="BH1006" s="131"/>
    </row>
    <row r="1007" spans="1:1022" ht="45" customHeight="1">
      <c r="A1007" s="536"/>
      <c r="B1007" s="530"/>
      <c r="C1007" s="367"/>
      <c r="D1007" s="530"/>
      <c r="E1007" s="530"/>
      <c r="F1007" s="427"/>
      <c r="G1007" s="530"/>
      <c r="H1007" s="545"/>
      <c r="I1007" s="538"/>
      <c r="J1007" s="216" t="s">
        <v>741</v>
      </c>
      <c r="K1007" s="213"/>
      <c r="L1007" s="538"/>
      <c r="M1007" s="538"/>
      <c r="N1007" s="540"/>
      <c r="O1007" s="369"/>
      <c r="P1007" s="391"/>
      <c r="Q1007" s="385"/>
      <c r="R1007" s="393"/>
      <c r="S1007" s="394"/>
      <c r="T1007" s="385"/>
      <c r="U1007" s="404"/>
      <c r="V1007" s="216" t="s">
        <v>124</v>
      </c>
      <c r="W1007" s="116"/>
      <c r="X1007" s="117"/>
      <c r="Y1007" s="117"/>
      <c r="Z1007" s="116"/>
      <c r="AA1007" s="143" t="str">
        <f t="shared" si="1284"/>
        <v/>
      </c>
      <c r="AB1007" s="121"/>
      <c r="AC1007" s="121"/>
      <c r="AD1007" s="122" t="str">
        <f t="shared" si="1281"/>
        <v/>
      </c>
      <c r="AE1007" s="121"/>
      <c r="AF1007" s="121"/>
      <c r="AG1007" s="121"/>
      <c r="AH1007" s="123" t="str">
        <f t="shared" ref="AH1007:AH1011" si="1365">IFERROR(IF(AND(AA1006="Probabilidad",AA1007="Probabilidad"),(AI1006-(+AI1006*AD1007)),IF(AND(AA1007="Probabilidad",AA1006="Impacto"),(AI1006-(+AI1006*AD1007)),IF(AA1007="Impacto",AI1006,""))),"")</f>
        <v/>
      </c>
      <c r="AI1007" s="122" t="str">
        <f t="shared" si="1283"/>
        <v/>
      </c>
      <c r="AJ1007" s="387"/>
      <c r="AK1007" s="542"/>
      <c r="AL1007" s="214" t="str">
        <f t="shared" si="1355"/>
        <v/>
      </c>
      <c r="AM1007" s="543"/>
      <c r="AN1007" s="542"/>
      <c r="AO1007" s="541"/>
      <c r="AP1007" s="367"/>
      <c r="AQ1007" s="217" t="s">
        <v>128</v>
      </c>
      <c r="AR1007" s="119"/>
      <c r="AS1007" s="135"/>
      <c r="AT1007" s="218"/>
      <c r="AU1007" s="219"/>
      <c r="AV1007" s="459"/>
      <c r="AW1007" s="216" t="s">
        <v>124</v>
      </c>
      <c r="AX1007" s="220"/>
      <c r="AY1007" s="221"/>
      <c r="AZ1007" s="222"/>
      <c r="BA1007" s="217" t="s">
        <v>128</v>
      </c>
      <c r="BB1007" s="220"/>
      <c r="BC1007" s="115"/>
      <c r="BD1007" s="115"/>
      <c r="BE1007" s="373"/>
      <c r="BF1007" s="374"/>
      <c r="BG1007" s="374"/>
      <c r="BH1007" s="131"/>
    </row>
    <row r="1008" spans="1:1022" ht="30" customHeight="1">
      <c r="A1008" s="536"/>
      <c r="B1008" s="530"/>
      <c r="C1008" s="367"/>
      <c r="D1008" s="530"/>
      <c r="E1008" s="530"/>
      <c r="F1008" s="427"/>
      <c r="G1008" s="530"/>
      <c r="H1008" s="545"/>
      <c r="I1008" s="538"/>
      <c r="J1008" s="216" t="s">
        <v>749</v>
      </c>
      <c r="K1008" s="213"/>
      <c r="L1008" s="538"/>
      <c r="M1008" s="538"/>
      <c r="N1008" s="540"/>
      <c r="O1008" s="369"/>
      <c r="P1008" s="391"/>
      <c r="Q1008" s="385"/>
      <c r="R1008" s="393"/>
      <c r="S1008" s="394"/>
      <c r="T1008" s="385"/>
      <c r="U1008" s="404"/>
      <c r="V1008" s="216" t="s">
        <v>131</v>
      </c>
      <c r="W1008" s="116"/>
      <c r="X1008" s="117"/>
      <c r="Y1008" s="117"/>
      <c r="Z1008" s="116"/>
      <c r="AA1008" s="143" t="str">
        <f t="shared" si="1284"/>
        <v/>
      </c>
      <c r="AB1008" s="121"/>
      <c r="AC1008" s="121"/>
      <c r="AD1008" s="122" t="str">
        <f t="shared" ref="AD1008:AD1060" si="1366">IF(AND(AB1008="Preventivo",AC1008="Automático"),"50%",IF(AND(AB1008="Preventivo",AC1008="Manual"),"40%",IF(AND(AB1008="Detectivo",AC1008="Automático"),"40%",IF(AND(AB1008="Detectivo",AC1008="Manual"),"30%",IF(AND(AB1008="Correctivo",AC1008="Automático"),"35%",IF(AND(AB1008="Correctivo",AC1008="Manual"),"25%",""))))))</f>
        <v/>
      </c>
      <c r="AE1008" s="121"/>
      <c r="AF1008" s="121"/>
      <c r="AG1008" s="121"/>
      <c r="AH1008" s="123" t="str">
        <f t="shared" si="1365"/>
        <v/>
      </c>
      <c r="AI1008" s="122" t="str">
        <f t="shared" ref="AI1008:AI1060" si="1367">AH1008</f>
        <v/>
      </c>
      <c r="AJ1008" s="387"/>
      <c r="AK1008" s="542"/>
      <c r="AL1008" s="214" t="str">
        <f t="shared" si="1355"/>
        <v/>
      </c>
      <c r="AM1008" s="543"/>
      <c r="AN1008" s="542"/>
      <c r="AO1008" s="541"/>
      <c r="AP1008" s="367"/>
      <c r="AQ1008" s="217" t="s">
        <v>136</v>
      </c>
      <c r="AR1008" s="119"/>
      <c r="AS1008" s="135"/>
      <c r="AT1008" s="218"/>
      <c r="AU1008" s="219"/>
      <c r="AV1008" s="459"/>
      <c r="AW1008" s="216" t="s">
        <v>131</v>
      </c>
      <c r="AX1008" s="220"/>
      <c r="AY1008" s="221"/>
      <c r="AZ1008" s="222"/>
      <c r="BA1008" s="217" t="s">
        <v>136</v>
      </c>
      <c r="BB1008" s="220"/>
      <c r="BC1008" s="115"/>
      <c r="BD1008" s="115"/>
      <c r="BE1008" s="373"/>
      <c r="BF1008" s="374"/>
      <c r="BG1008" s="374"/>
      <c r="BH1008" s="131"/>
    </row>
    <row r="1009" spans="1:1022" ht="18.95" customHeight="1">
      <c r="A1009" s="536"/>
      <c r="B1009" s="530"/>
      <c r="C1009" s="367"/>
      <c r="D1009" s="530"/>
      <c r="E1009" s="530"/>
      <c r="F1009" s="427"/>
      <c r="G1009" s="530"/>
      <c r="H1009" s="545"/>
      <c r="I1009" s="538"/>
      <c r="J1009" s="216" t="s">
        <v>756</v>
      </c>
      <c r="K1009" s="213"/>
      <c r="L1009" s="538"/>
      <c r="M1009" s="538"/>
      <c r="N1009" s="540"/>
      <c r="O1009" s="369"/>
      <c r="P1009" s="391"/>
      <c r="Q1009" s="385"/>
      <c r="R1009" s="393"/>
      <c r="S1009" s="394"/>
      <c r="T1009" s="385"/>
      <c r="U1009" s="404"/>
      <c r="V1009" s="216" t="s">
        <v>139</v>
      </c>
      <c r="W1009" s="116"/>
      <c r="X1009" s="117"/>
      <c r="Y1009" s="117"/>
      <c r="Z1009" s="116"/>
      <c r="AA1009" s="143" t="str">
        <f t="shared" ref="AA1009:AA1060" si="1368">IF(OR(AB1009="Preventivo",AB1009="Detectivo"),"Probabilidad",IF(AB1009="Correctivo","Impacto",""))</f>
        <v/>
      </c>
      <c r="AB1009" s="121"/>
      <c r="AC1009" s="121"/>
      <c r="AD1009" s="122" t="str">
        <f t="shared" si="1366"/>
        <v/>
      </c>
      <c r="AE1009" s="121"/>
      <c r="AF1009" s="121"/>
      <c r="AG1009" s="121"/>
      <c r="AH1009" s="123" t="str">
        <f t="shared" si="1365"/>
        <v/>
      </c>
      <c r="AI1009" s="122" t="str">
        <f t="shared" si="1367"/>
        <v/>
      </c>
      <c r="AJ1009" s="387"/>
      <c r="AK1009" s="542"/>
      <c r="AL1009" s="214" t="str">
        <f t="shared" si="1355"/>
        <v/>
      </c>
      <c r="AM1009" s="543"/>
      <c r="AN1009" s="542"/>
      <c r="AO1009" s="541"/>
      <c r="AP1009" s="367"/>
      <c r="AQ1009" s="217" t="s">
        <v>145</v>
      </c>
      <c r="AR1009" s="119"/>
      <c r="AS1009" s="135"/>
      <c r="AT1009" s="218"/>
      <c r="AU1009" s="219"/>
      <c r="AV1009" s="459"/>
      <c r="AW1009" s="216" t="s">
        <v>139</v>
      </c>
      <c r="AX1009" s="220"/>
      <c r="AY1009" s="221"/>
      <c r="AZ1009" s="222"/>
      <c r="BA1009" s="217" t="s">
        <v>145</v>
      </c>
      <c r="BB1009" s="220"/>
      <c r="BC1009" s="115"/>
      <c r="BD1009" s="115"/>
      <c r="BE1009" s="373"/>
      <c r="BF1009" s="374"/>
      <c r="BG1009" s="374"/>
      <c r="BH1009" s="131"/>
    </row>
    <row r="1010" spans="1:1022" ht="18.95" customHeight="1">
      <c r="A1010" s="536"/>
      <c r="B1010" s="530"/>
      <c r="C1010" s="367"/>
      <c r="D1010" s="530"/>
      <c r="E1010" s="530"/>
      <c r="F1010" s="427"/>
      <c r="G1010" s="530"/>
      <c r="H1010" s="545"/>
      <c r="I1010" s="538"/>
      <c r="J1010" s="216" t="s">
        <v>757</v>
      </c>
      <c r="K1010" s="213"/>
      <c r="L1010" s="538"/>
      <c r="M1010" s="538"/>
      <c r="N1010" s="540"/>
      <c r="O1010" s="369"/>
      <c r="P1010" s="391"/>
      <c r="Q1010" s="385"/>
      <c r="R1010" s="393"/>
      <c r="S1010" s="394"/>
      <c r="T1010" s="385"/>
      <c r="U1010" s="404"/>
      <c r="V1010" s="216" t="s">
        <v>150</v>
      </c>
      <c r="W1010" s="116"/>
      <c r="X1010" s="117"/>
      <c r="Y1010" s="117"/>
      <c r="Z1010" s="116"/>
      <c r="AA1010" s="143" t="str">
        <f t="shared" si="1368"/>
        <v/>
      </c>
      <c r="AB1010" s="121"/>
      <c r="AC1010" s="121"/>
      <c r="AD1010" s="122" t="str">
        <f t="shared" si="1366"/>
        <v/>
      </c>
      <c r="AE1010" s="121"/>
      <c r="AF1010" s="121"/>
      <c r="AG1010" s="121"/>
      <c r="AH1010" s="123" t="str">
        <f t="shared" si="1365"/>
        <v/>
      </c>
      <c r="AI1010" s="122" t="str">
        <f t="shared" si="1367"/>
        <v/>
      </c>
      <c r="AJ1010" s="387"/>
      <c r="AK1010" s="542"/>
      <c r="AL1010" s="214" t="str">
        <f t="shared" si="1355"/>
        <v/>
      </c>
      <c r="AM1010" s="543"/>
      <c r="AN1010" s="542"/>
      <c r="AO1010" s="541"/>
      <c r="AP1010" s="367"/>
      <c r="AQ1010" s="217" t="s">
        <v>155</v>
      </c>
      <c r="AR1010" s="119"/>
      <c r="AS1010" s="135"/>
      <c r="AT1010" s="218"/>
      <c r="AU1010" s="219"/>
      <c r="AV1010" s="459"/>
      <c r="AW1010" s="216" t="s">
        <v>150</v>
      </c>
      <c r="AX1010" s="220"/>
      <c r="AY1010" s="221"/>
      <c r="AZ1010" s="222"/>
      <c r="BA1010" s="217" t="s">
        <v>155</v>
      </c>
      <c r="BB1010" s="220"/>
      <c r="BC1010" s="115"/>
      <c r="BD1010" s="115"/>
      <c r="BE1010" s="373"/>
      <c r="BF1010" s="374"/>
      <c r="BG1010" s="374"/>
      <c r="BH1010" s="131"/>
    </row>
    <row r="1011" spans="1:1022" ht="23.1" customHeight="1">
      <c r="A1011" s="536"/>
      <c r="B1011" s="530"/>
      <c r="C1011" s="367"/>
      <c r="D1011" s="530"/>
      <c r="E1011" s="530"/>
      <c r="F1011" s="427"/>
      <c r="G1011" s="530"/>
      <c r="H1011" s="545"/>
      <c r="I1011" s="538"/>
      <c r="J1011" s="216" t="s">
        <v>758</v>
      </c>
      <c r="K1011" s="213"/>
      <c r="L1011" s="538"/>
      <c r="M1011" s="538"/>
      <c r="N1011" s="540"/>
      <c r="O1011" s="369"/>
      <c r="P1011" s="392"/>
      <c r="Q1011" s="385"/>
      <c r="R1011" s="393"/>
      <c r="S1011" s="394"/>
      <c r="T1011" s="385"/>
      <c r="U1011" s="405"/>
      <c r="V1011" s="216" t="s">
        <v>161</v>
      </c>
      <c r="W1011" s="116"/>
      <c r="X1011" s="117"/>
      <c r="Y1011" s="117"/>
      <c r="Z1011" s="116"/>
      <c r="AA1011" s="143" t="str">
        <f t="shared" si="1368"/>
        <v/>
      </c>
      <c r="AB1011" s="121"/>
      <c r="AC1011" s="121"/>
      <c r="AD1011" s="122" t="str">
        <f t="shared" si="1366"/>
        <v/>
      </c>
      <c r="AE1011" s="121"/>
      <c r="AF1011" s="121"/>
      <c r="AG1011" s="121"/>
      <c r="AH1011" s="123" t="str">
        <f t="shared" si="1365"/>
        <v/>
      </c>
      <c r="AI1011" s="122" t="str">
        <f t="shared" si="1367"/>
        <v/>
      </c>
      <c r="AJ1011" s="387"/>
      <c r="AK1011" s="542"/>
      <c r="AL1011" s="214" t="str">
        <f t="shared" si="1355"/>
        <v/>
      </c>
      <c r="AM1011" s="543"/>
      <c r="AN1011" s="542"/>
      <c r="AO1011" s="541"/>
      <c r="AP1011" s="367"/>
      <c r="AQ1011" s="217" t="s">
        <v>162</v>
      </c>
      <c r="AR1011" s="119"/>
      <c r="AS1011" s="135"/>
      <c r="AT1011" s="218"/>
      <c r="AU1011" s="219"/>
      <c r="AV1011" s="460"/>
      <c r="AW1011" s="216" t="s">
        <v>161</v>
      </c>
      <c r="AX1011" s="220"/>
      <c r="AY1011" s="221"/>
      <c r="AZ1011" s="222"/>
      <c r="BA1011" s="217" t="s">
        <v>162</v>
      </c>
      <c r="BB1011" s="220"/>
      <c r="BC1011" s="115"/>
      <c r="BD1011" s="115"/>
      <c r="BE1011" s="373"/>
      <c r="BF1011" s="374"/>
      <c r="BG1011" s="374"/>
      <c r="BH1011" s="131"/>
    </row>
    <row r="1012" spans="1:1022" s="144" customFormat="1" ht="69.95" customHeight="1">
      <c r="A1012" s="536"/>
      <c r="B1012" s="530"/>
      <c r="C1012" s="367"/>
      <c r="D1012" s="530"/>
      <c r="E1012" s="530"/>
      <c r="F1012" s="427"/>
      <c r="G1012" s="530"/>
      <c r="H1012" s="545" t="str">
        <f>IF(B1012="Seguridad_Información","Posibilidad de "&amp;C1012&amp;"con "&amp;M1012&amp;" "&amp;"por"&amp;" "&amp;I1012&amp;" "&amp;"debido a"&amp;" "&amp;L1012,"Posibilidad de"&amp;" "&amp;M1012&amp;" "&amp;"por"&amp;" "&amp;I1012&amp;" debido a"&amp;" "&amp;L1012)</f>
        <v xml:space="preserve">Posibilidad de  por  debido a </v>
      </c>
      <c r="I1012" s="538"/>
      <c r="J1012" s="216" t="s">
        <v>717</v>
      </c>
      <c r="K1012" s="213"/>
      <c r="L1012" s="538"/>
      <c r="M1012" s="538"/>
      <c r="N1012" s="540"/>
      <c r="O1012" s="369"/>
      <c r="P1012" s="390" t="str">
        <f>IF(OR($O1012=[3]Tabla_Probabilidad!$D$30,$O1012=[3]Tabla_Probabilidad!$D$32,$O1012=[3]Tabla_Probabilidad!$J$32),"Muy Baja",IF(OR($O1012=[3]Tabla_Probabilidad!$E$30,$O1012=[3]Tabla_Probabilidad!$E$32,$O1012=[3]Tabla_Probabilidad!$K$32),"Baja",IF(OR($O1012=[3]Tabla_Probabilidad!$F$30,$O1012=[3]Tabla_Probabilidad!$F$32,$O1012=[3]Tabla_Probabilidad!$L$32),"Media",IF(OR($O1012=[3]Tabla_Probabilidad!$G$30,$O1012=[3]Tabla_Probabilidad!$G$32,$O1012=[3]Tabla_Probabilidad!$M$32),"Alta",IF(OR($O1012=[3]Tabla_Probabilidad!$H$30,$O1012=[3]Tabla_Probabilidad!$H$32,$O1012=[3]Tabla_Probabilidad!$N$32),"Muy Alta","")))))</f>
        <v/>
      </c>
      <c r="Q1012" s="385" t="str">
        <f t="shared" ref="Q1012" si="1369">IF(P1012="","",IF(P1012="Muy Baja",0.2,IF(P1012="Baja",0.4,IF(P1012="Media",0.6,IF(P1012="Alta",0.8,IF(P1012="Muy Alta",1,))))))</f>
        <v/>
      </c>
      <c r="R1012" s="393"/>
      <c r="S1012" s="394" t="str">
        <f>IF(OR($R1012=[3]Tabla_Impacto!$D$24,$R1012=[3]Tabla_Impacto!$D$27,$R1012=[3]Tabla_Impacto!$J$24,$R1012=[3]Tabla_Impacto!$P$26,$R1012=[3]Tabla_Impacto!$V$26,$R1012=[3]Tabla_Impacto!$AB$26),"Leve",IF(OR($R1012=[3]Tabla_Impacto!$E$24,$R1012=[3]Tabla_Impacto!$E$27,$R1012=[3]Tabla_Impacto!$K$24,$R1012=[3]Tabla_Impacto!$Q$26,$R1012=[3]Tabla_Impacto!$W$26,$R1012=[3]Tabla_Impacto!$AC$26),"Menor",IF(OR($R1012=[3]Tabla_Impacto!$F$24,$R1012=[3]Tabla_Impacto!$F$27,$R1012=[3]Tabla_Impacto!$L$24,$R1012=[3]Tabla_Impacto!$R$26,$R1012=[3]Tabla_Impacto!$X$26,$R1012=[3]Tabla_Impacto!$AD$26),"Moderado",IF(OR($R1012=[3]Tabla_Impacto!$G$24,$R1012=[3]Tabla_Impacto!$G$27,$R1012=[3]Tabla_Impacto!$M$24,$R1012=[3]Tabla_Impacto!$S$26,$R1012=[3]Tabla_Impacto!$Y$26,$R1012=[3]Tabla_Impacto!$AE$26),"Mayor",IF(OR($R1012=[3]Tabla_Impacto!$H$24,$R1012=[3]Tabla_Impacto!$H$27,$R1012=[3]Tabla_Impacto!$N$24,$R1012=[3]Tabla_Impacto!$T$26,$R1012=[3]Tabla_Impacto!$Z$26,$R1012=[3]Tabla_Impacto!$AF$26),"Catastrófico","")))))</f>
        <v/>
      </c>
      <c r="T1012" s="385" t="str">
        <f t="shared" ref="T1012" si="1370">IF(S1012="","",IF(S1012="Leve",0.2,IF(S1012="Menor",0.4,IF(S1012="Moderado",0.6,IF(S1012="Mayor",0.8,IF(S1012="Catastrófico",1,))))))</f>
        <v/>
      </c>
      <c r="U1012" s="386" t="str">
        <f t="shared" ref="U1012" si="1371">IF(OR(AND(P1012="Muy Baja",S1012="Leve"),AND(P1012="Muy Baja",S1012="Menor"),AND(P1012="Baja",S1012="Leve")),"Bajo",IF(OR(AND(P1012="Muy baja",S1012="Moderado"),AND(P1012="Baja",S1012="Menor"),AND(P1012="Baja",S1012="Moderado"),AND(P1012="Media",S1012="Leve"),AND(P1012="Media",S1012="Menor"),AND(P1012="Media",S1012="Moderado"),AND(P1012="Alta",S1012="Leve"),AND(P1012="Alta",S1012="Menor")),"Moderado",IF(OR(AND(P1012="Muy Baja",S1012="Mayor"),AND(P1012="Baja",S1012="Mayor"),AND(P1012="Media",S1012="Mayor"),AND(P1012="Alta",S1012="Moderado"),AND(P1012="Alta",S1012="Mayor"),AND(P1012="Muy Alta",S1012="Leve"),AND(P1012="Muy Alta",S1012="Menor"),AND(P1012="Muy Alta",S1012="Moderado"),AND(P1012="Muy Alta",S1012="Mayor")),"Alto",IF(OR(AND(P1012="Muy Baja",S1012="Catastrófico"),AND(P1012="Baja",S1012="Catastrófico"),AND(P1012="Media",S1012="Catastrófico"),AND(P1012="Alta",S1012="Catastrófico"),AND(P1012="Muy Alta",S1012="Catastrófico")),"Extremo",""))))</f>
        <v/>
      </c>
      <c r="V1012" s="216" t="s">
        <v>91</v>
      </c>
      <c r="W1012" s="116"/>
      <c r="X1012" s="117"/>
      <c r="Y1012" s="117"/>
      <c r="Z1012" s="116"/>
      <c r="AA1012" s="143" t="str">
        <f t="shared" si="1368"/>
        <v/>
      </c>
      <c r="AB1012" s="121"/>
      <c r="AC1012" s="121"/>
      <c r="AD1012" s="122" t="str">
        <f t="shared" si="1366"/>
        <v/>
      </c>
      <c r="AE1012" s="121"/>
      <c r="AF1012" s="121"/>
      <c r="AG1012" s="121"/>
      <c r="AH1012" s="123" t="str">
        <f>IFERROR(IF(AA1012="Probabilidad",(Q1012-(+Q1012*AD1012)),IF(AA1012="Impacto",Q1012,"")),"")</f>
        <v/>
      </c>
      <c r="AI1012" s="122" t="str">
        <f t="shared" si="1367"/>
        <v/>
      </c>
      <c r="AJ1012" s="387" t="str">
        <f t="shared" ref="AJ1012" si="1372">IFERROR(IF(AK1012="","",IF(AK1012&lt;=0.2,"Muy Baja",IF(AK1012&lt;=0.4,"Baja",IF(AK1012&lt;=0.6,"Media",IF(AK1012&lt;=0.8,"Alta","Muy Alta"))))),"")</f>
        <v/>
      </c>
      <c r="AK1012" s="542" t="str">
        <f t="shared" ref="AK1012" si="1373">IFERROR(LOOKUP(MAX(AI1012:AI1018)+1,(AI1012:AI1018)),"")</f>
        <v/>
      </c>
      <c r="AL1012" s="214" t="str">
        <f>IFERROR(IF(AA1012="Impacto",(T1012-(+T1012*AD1012)),IF(AA1012="Probabilidad",T1012,"")),"")</f>
        <v/>
      </c>
      <c r="AM1012" s="543" t="str">
        <f t="shared" ref="AM1012" si="1374">IFERROR(IF(AN1012="","",IF(AN1012&lt;=0.2,"Leve",IF(AN1012&lt;=0.4,"Menor",IF(AN1012&lt;=0.6,"Moderado",IF(AN1012&lt;=0.8,"Mayor","Catastrófico"))))),"")</f>
        <v/>
      </c>
      <c r="AN1012" s="542" t="str">
        <f t="shared" ref="AN1012" si="1375">IFERROR(LOOKUP(MAX(AL1012:AL1018)+1,(AL1012:AL1018)),"")</f>
        <v/>
      </c>
      <c r="AO1012" s="541" t="str">
        <f t="shared" ref="AO1012" si="1376">IFERROR(IF(OR(AND(AJ1012="Muy Baja",AM1012="Leve"),AND(AJ1012="Muy Baja",AM1012="Menor"),AND(AJ1012="Baja",AM1012="Leve")),"Bajo",IF(OR(AND(AJ1012="Muy baja",AM1012="Moderado"),AND(AJ1012="Baja",AM1012="Menor"),AND(AJ1012="Baja",AM1012="Moderado"),AND(AJ1012="Media",AM1012="Leve"),AND(AJ1012="Media",AM1012="Menor"),AND(AJ1012="Media",AM1012="Moderado"),AND(AJ1012="Alta",AM1012="Leve"),AND(AJ1012="Alta",AM1012="Menor")),"Moderado",IF(OR(AND(AJ1012="Muy Baja",AM1012="Mayor"),AND(AJ1012="Baja",AM1012="Mayor"),AND(AJ1012="Media",AM1012="Mayor"),AND(AJ1012="Alta",AM1012="Moderado"),AND(AJ1012="Alta",AM1012="Mayor"),AND(AJ1012="Muy Alta",AM1012="Leve"),AND(AJ1012="Muy Alta",AM1012="Menor"),AND(AJ1012="Muy Alta",AM1012="Moderado"),AND(AJ1012="Muy Alta",AM1012="Mayor")),"Alto",IF(OR(AND(AJ1012="Muy Baja",AM1012="Catastrófico"),AND(AJ1012="Baja",AM1012="Catastrófico"),AND(AJ1012="Media",AM1012="Catastrófico"),AND(AJ1012="Alta",AM1012="Catastrófico"),AND(AJ1012="Muy Alta",AM1012="Catastrófico")),"Extremo","")))),"")</f>
        <v/>
      </c>
      <c r="AP1012" s="367"/>
      <c r="AQ1012" s="217" t="s">
        <v>105</v>
      </c>
      <c r="AR1012" s="119"/>
      <c r="AS1012" s="135"/>
      <c r="AT1012" s="218"/>
      <c r="AU1012" s="219"/>
      <c r="AV1012" s="458"/>
      <c r="AW1012" s="216" t="s">
        <v>91</v>
      </c>
      <c r="AX1012" s="220"/>
      <c r="AY1012" s="221"/>
      <c r="AZ1012" s="222"/>
      <c r="BA1012" s="217" t="s">
        <v>105</v>
      </c>
      <c r="BB1012" s="220"/>
      <c r="BC1012" s="115"/>
      <c r="BD1012" s="115"/>
      <c r="BE1012" s="373"/>
      <c r="BF1012" s="374"/>
      <c r="BG1012" s="374"/>
      <c r="BH1012" s="131"/>
      <c r="BI1012" s="90"/>
      <c r="BJ1012" s="90"/>
      <c r="BK1012" s="90"/>
      <c r="BL1012" s="90"/>
      <c r="BM1012" s="90"/>
      <c r="BN1012" s="90"/>
      <c r="BO1012" s="90"/>
      <c r="BP1012" s="90"/>
      <c r="BQ1012" s="90"/>
      <c r="BR1012" s="90"/>
      <c r="BS1012" s="90"/>
      <c r="BT1012" s="90"/>
      <c r="BU1012" s="90"/>
      <c r="BV1012" s="90"/>
      <c r="BW1012" s="90"/>
      <c r="BX1012" s="90"/>
      <c r="BY1012" s="90"/>
      <c r="BZ1012" s="90"/>
      <c r="CA1012" s="90"/>
      <c r="CB1012" s="90"/>
      <c r="CC1012" s="90"/>
      <c r="CD1012" s="90"/>
      <c r="CE1012" s="90"/>
      <c r="CF1012" s="90"/>
      <c r="CG1012" s="90"/>
      <c r="CH1012" s="90"/>
      <c r="CI1012" s="90"/>
      <c r="CJ1012" s="90"/>
      <c r="CK1012" s="90"/>
      <c r="CL1012" s="90"/>
      <c r="CM1012" s="90"/>
      <c r="CN1012" s="90"/>
      <c r="CO1012" s="90"/>
      <c r="CP1012" s="90"/>
      <c r="CQ1012" s="90"/>
      <c r="CR1012" s="90"/>
      <c r="CS1012" s="90"/>
      <c r="CT1012" s="90"/>
      <c r="CU1012" s="90"/>
      <c r="CV1012" s="90"/>
      <c r="CW1012" s="90"/>
      <c r="CX1012" s="90"/>
      <c r="CY1012" s="90"/>
      <c r="CZ1012" s="90"/>
      <c r="DA1012" s="90"/>
      <c r="DB1012" s="90"/>
      <c r="DC1012" s="90"/>
      <c r="DD1012" s="90"/>
      <c r="DE1012" s="90"/>
      <c r="DF1012" s="90"/>
      <c r="DG1012" s="90"/>
      <c r="DH1012" s="90"/>
      <c r="DI1012" s="90"/>
      <c r="DJ1012" s="90"/>
      <c r="DK1012" s="90"/>
      <c r="DL1012" s="90"/>
      <c r="DM1012" s="90"/>
      <c r="DN1012" s="90"/>
      <c r="DO1012" s="90"/>
      <c r="DP1012" s="90"/>
      <c r="DQ1012" s="90"/>
      <c r="DR1012" s="90"/>
      <c r="DS1012" s="90"/>
      <c r="DT1012" s="90"/>
      <c r="DU1012" s="90"/>
      <c r="DV1012" s="90"/>
      <c r="DW1012" s="90"/>
      <c r="DX1012" s="90"/>
      <c r="DY1012" s="90"/>
      <c r="DZ1012" s="90"/>
      <c r="EA1012" s="90"/>
      <c r="EB1012" s="90"/>
      <c r="EC1012" s="90"/>
      <c r="ED1012" s="90"/>
      <c r="EE1012" s="90"/>
      <c r="EF1012" s="90"/>
      <c r="EG1012" s="90"/>
      <c r="EH1012" s="90"/>
      <c r="EI1012" s="90"/>
      <c r="EJ1012" s="90"/>
      <c r="EK1012" s="90"/>
      <c r="EL1012" s="90"/>
      <c r="EM1012" s="90"/>
      <c r="EN1012" s="90"/>
      <c r="EO1012" s="90"/>
      <c r="EP1012" s="90"/>
      <c r="EQ1012" s="90"/>
      <c r="ER1012" s="90"/>
      <c r="ES1012" s="90"/>
      <c r="ET1012" s="90"/>
      <c r="EU1012" s="90"/>
      <c r="EV1012" s="90"/>
      <c r="EW1012" s="90"/>
      <c r="EX1012" s="90"/>
      <c r="EY1012" s="90"/>
      <c r="EZ1012" s="90"/>
      <c r="FA1012" s="90"/>
      <c r="FB1012" s="90"/>
      <c r="FC1012" s="90"/>
      <c r="FD1012" s="90"/>
      <c r="FE1012" s="90"/>
      <c r="FF1012" s="90"/>
      <c r="FG1012" s="90"/>
      <c r="FH1012" s="90"/>
      <c r="FI1012" s="90"/>
      <c r="FJ1012" s="90"/>
      <c r="FK1012" s="90"/>
      <c r="FL1012" s="90"/>
      <c r="FM1012" s="90"/>
      <c r="FN1012" s="90"/>
      <c r="FO1012" s="90"/>
      <c r="FP1012" s="90"/>
      <c r="FQ1012" s="90"/>
      <c r="FR1012" s="90"/>
      <c r="FS1012" s="90"/>
      <c r="FT1012" s="90"/>
      <c r="FU1012" s="90"/>
      <c r="FV1012" s="90"/>
      <c r="FW1012" s="90"/>
      <c r="FX1012" s="90"/>
      <c r="FY1012" s="90"/>
      <c r="FZ1012" s="90"/>
      <c r="GA1012" s="90"/>
      <c r="GB1012" s="90"/>
      <c r="GC1012" s="90"/>
      <c r="GD1012" s="90"/>
      <c r="GE1012" s="90"/>
      <c r="GF1012" s="90"/>
      <c r="GG1012" s="90"/>
      <c r="GH1012" s="90"/>
      <c r="GI1012" s="90"/>
      <c r="GJ1012" s="90"/>
      <c r="GK1012" s="90"/>
      <c r="GL1012" s="90"/>
      <c r="GM1012" s="90"/>
      <c r="GN1012" s="90"/>
      <c r="GO1012" s="90"/>
      <c r="GP1012" s="90"/>
      <c r="GQ1012" s="90"/>
      <c r="GR1012" s="90"/>
      <c r="GS1012" s="90"/>
      <c r="GT1012" s="90"/>
      <c r="GU1012" s="90"/>
      <c r="GV1012" s="90"/>
      <c r="GW1012" s="90"/>
      <c r="GX1012" s="90"/>
      <c r="GY1012" s="90"/>
      <c r="GZ1012" s="90"/>
      <c r="HA1012" s="90"/>
      <c r="HB1012" s="90"/>
      <c r="HC1012" s="90"/>
      <c r="HD1012" s="90"/>
      <c r="HE1012" s="90"/>
      <c r="HF1012" s="90"/>
      <c r="HG1012" s="90"/>
      <c r="HH1012" s="90"/>
      <c r="HI1012" s="90"/>
      <c r="HJ1012" s="90"/>
      <c r="HK1012" s="90"/>
      <c r="HL1012" s="90"/>
      <c r="HM1012" s="90"/>
      <c r="HN1012" s="90"/>
      <c r="HO1012" s="90"/>
      <c r="HP1012" s="90"/>
      <c r="HQ1012" s="90"/>
      <c r="HR1012" s="90"/>
      <c r="HS1012" s="90"/>
      <c r="HT1012" s="90"/>
      <c r="HU1012" s="90"/>
      <c r="HV1012" s="90"/>
      <c r="HW1012" s="90"/>
      <c r="HX1012" s="90"/>
      <c r="HY1012" s="90"/>
      <c r="HZ1012" s="90"/>
      <c r="IA1012" s="90"/>
      <c r="IB1012" s="90"/>
      <c r="IC1012" s="90"/>
      <c r="ID1012" s="90"/>
      <c r="IE1012" s="90"/>
      <c r="IF1012" s="90"/>
      <c r="IG1012" s="90"/>
      <c r="IH1012" s="90"/>
      <c r="II1012" s="90"/>
      <c r="IJ1012" s="90"/>
      <c r="IK1012" s="90"/>
      <c r="IL1012" s="90"/>
      <c r="IM1012" s="90"/>
      <c r="IN1012" s="90"/>
      <c r="IO1012" s="90"/>
      <c r="IP1012" s="90"/>
      <c r="IQ1012" s="90"/>
      <c r="IR1012" s="90"/>
      <c r="IS1012" s="90"/>
      <c r="IT1012" s="90"/>
      <c r="IU1012" s="90"/>
      <c r="IV1012" s="90"/>
      <c r="IW1012" s="90"/>
      <c r="IX1012" s="90"/>
      <c r="IY1012" s="90"/>
      <c r="IZ1012" s="90"/>
      <c r="JA1012" s="90"/>
      <c r="JB1012" s="90"/>
      <c r="JC1012" s="90"/>
      <c r="JD1012" s="90"/>
      <c r="JE1012" s="90"/>
      <c r="JF1012" s="90"/>
      <c r="JG1012" s="90"/>
      <c r="JH1012" s="90"/>
      <c r="JI1012" s="90"/>
      <c r="JJ1012" s="90"/>
      <c r="JK1012" s="90"/>
      <c r="JL1012" s="90"/>
      <c r="JM1012" s="90"/>
      <c r="JN1012" s="90"/>
      <c r="JO1012" s="90"/>
      <c r="JP1012" s="90"/>
      <c r="JQ1012" s="90"/>
      <c r="JR1012" s="90"/>
      <c r="JS1012" s="90"/>
      <c r="JT1012" s="90"/>
      <c r="JU1012" s="90"/>
      <c r="JV1012" s="90"/>
      <c r="JW1012" s="90"/>
      <c r="JX1012" s="90"/>
      <c r="JY1012" s="90"/>
      <c r="JZ1012" s="90"/>
      <c r="KA1012" s="90"/>
      <c r="KB1012" s="90"/>
      <c r="KC1012" s="90"/>
      <c r="KD1012" s="90"/>
      <c r="KE1012" s="90"/>
      <c r="KF1012" s="90"/>
      <c r="KG1012" s="90"/>
      <c r="KH1012" s="90"/>
      <c r="KI1012" s="90"/>
      <c r="KJ1012" s="90"/>
      <c r="KK1012" s="90"/>
      <c r="KL1012" s="90"/>
      <c r="KM1012" s="90"/>
      <c r="KN1012" s="90"/>
      <c r="KO1012" s="90"/>
      <c r="KP1012" s="90"/>
      <c r="KQ1012" s="90"/>
      <c r="KR1012" s="90"/>
      <c r="KS1012" s="90"/>
      <c r="KT1012" s="90"/>
      <c r="KU1012" s="90"/>
      <c r="KV1012" s="90"/>
      <c r="KW1012" s="90"/>
      <c r="KX1012" s="90"/>
      <c r="KY1012" s="90"/>
      <c r="KZ1012" s="90"/>
      <c r="LA1012" s="90"/>
      <c r="LB1012" s="90"/>
      <c r="LC1012" s="90"/>
      <c r="LD1012" s="90"/>
      <c r="LE1012" s="90"/>
      <c r="LF1012" s="90"/>
      <c r="LG1012" s="90"/>
      <c r="LH1012" s="90"/>
      <c r="LI1012" s="90"/>
      <c r="LJ1012" s="90"/>
      <c r="LK1012" s="90"/>
      <c r="LL1012" s="90"/>
      <c r="LM1012" s="90"/>
      <c r="LN1012" s="90"/>
      <c r="LO1012" s="90"/>
      <c r="LP1012" s="90"/>
      <c r="LQ1012" s="90"/>
      <c r="LR1012" s="90"/>
      <c r="LS1012" s="90"/>
      <c r="LT1012" s="90"/>
      <c r="LU1012" s="90"/>
      <c r="LV1012" s="90"/>
      <c r="LW1012" s="90"/>
      <c r="LX1012" s="90"/>
      <c r="LY1012" s="90"/>
      <c r="LZ1012" s="90"/>
      <c r="MA1012" s="90"/>
      <c r="MB1012" s="90"/>
      <c r="MC1012" s="90"/>
      <c r="MD1012" s="90"/>
      <c r="ME1012" s="90"/>
      <c r="MF1012" s="90"/>
      <c r="MG1012" s="90"/>
      <c r="MH1012" s="90"/>
      <c r="MI1012" s="90"/>
      <c r="MJ1012" s="90"/>
      <c r="MK1012" s="90"/>
      <c r="ML1012" s="90"/>
      <c r="MM1012" s="90"/>
      <c r="MN1012" s="90"/>
      <c r="MO1012" s="90"/>
      <c r="MP1012" s="90"/>
      <c r="MQ1012" s="90"/>
      <c r="MR1012" s="90"/>
      <c r="MS1012" s="90"/>
      <c r="MT1012" s="90"/>
      <c r="MU1012" s="90"/>
      <c r="MV1012" s="90"/>
      <c r="MW1012" s="90"/>
      <c r="MX1012" s="90"/>
      <c r="MY1012" s="90"/>
      <c r="MZ1012" s="90"/>
      <c r="NA1012" s="90"/>
      <c r="NB1012" s="90"/>
      <c r="NC1012" s="90"/>
      <c r="ND1012" s="90"/>
      <c r="NE1012" s="90"/>
      <c r="NF1012" s="90"/>
      <c r="NG1012" s="90"/>
      <c r="NH1012" s="90"/>
      <c r="NI1012" s="90"/>
      <c r="NJ1012" s="90"/>
      <c r="NK1012" s="90"/>
      <c r="NL1012" s="90"/>
      <c r="NM1012" s="90"/>
      <c r="NN1012" s="90"/>
      <c r="NO1012" s="90"/>
      <c r="NP1012" s="90"/>
      <c r="NQ1012" s="90"/>
      <c r="NR1012" s="90"/>
      <c r="NS1012" s="90"/>
      <c r="NT1012" s="90"/>
      <c r="NU1012" s="90"/>
      <c r="NV1012" s="90"/>
      <c r="NW1012" s="90"/>
      <c r="NX1012" s="90"/>
      <c r="NY1012" s="90"/>
      <c r="NZ1012" s="90"/>
      <c r="OA1012" s="90"/>
      <c r="OB1012" s="90"/>
      <c r="OC1012" s="90"/>
      <c r="OD1012" s="90"/>
      <c r="OE1012" s="90"/>
      <c r="OF1012" s="90"/>
      <c r="OG1012" s="90"/>
      <c r="OH1012" s="90"/>
      <c r="OI1012" s="90"/>
      <c r="OJ1012" s="90"/>
      <c r="OK1012" s="90"/>
      <c r="OL1012" s="90"/>
      <c r="OM1012" s="90"/>
      <c r="ON1012" s="90"/>
      <c r="OO1012" s="90"/>
      <c r="OP1012" s="90"/>
      <c r="OQ1012" s="90"/>
      <c r="OR1012" s="90"/>
      <c r="OS1012" s="90"/>
      <c r="OT1012" s="90"/>
      <c r="OU1012" s="90"/>
      <c r="OV1012" s="90"/>
      <c r="OW1012" s="90"/>
      <c r="OX1012" s="90"/>
      <c r="OY1012" s="90"/>
      <c r="OZ1012" s="90"/>
      <c r="PA1012" s="90"/>
      <c r="PB1012" s="90"/>
      <c r="PC1012" s="90"/>
      <c r="PD1012" s="90"/>
      <c r="PE1012" s="90"/>
      <c r="PF1012" s="90"/>
      <c r="PG1012" s="90"/>
      <c r="PH1012" s="90"/>
      <c r="PI1012" s="90"/>
      <c r="PJ1012" s="90"/>
      <c r="PK1012" s="90"/>
      <c r="PL1012" s="90"/>
      <c r="PM1012" s="90"/>
      <c r="PN1012" s="90"/>
      <c r="PO1012" s="90"/>
      <c r="PP1012" s="90"/>
      <c r="PQ1012" s="90"/>
      <c r="PR1012" s="90"/>
      <c r="PS1012" s="90"/>
      <c r="PT1012" s="90"/>
      <c r="PU1012" s="90"/>
      <c r="PV1012" s="90"/>
      <c r="PW1012" s="90"/>
      <c r="PX1012" s="90"/>
      <c r="PY1012" s="90"/>
      <c r="PZ1012" s="90"/>
      <c r="QA1012" s="90"/>
      <c r="QB1012" s="90"/>
      <c r="QC1012" s="90"/>
      <c r="QD1012" s="90"/>
      <c r="QE1012" s="90"/>
      <c r="QF1012" s="90"/>
      <c r="QG1012" s="90"/>
      <c r="QH1012" s="90"/>
      <c r="QI1012" s="90"/>
      <c r="QJ1012" s="90"/>
      <c r="QK1012" s="90"/>
      <c r="QL1012" s="90"/>
      <c r="QM1012" s="90"/>
      <c r="QN1012" s="90"/>
      <c r="QO1012" s="90"/>
      <c r="QP1012" s="90"/>
      <c r="QQ1012" s="90"/>
      <c r="QR1012" s="90"/>
      <c r="QS1012" s="90"/>
      <c r="QT1012" s="90"/>
      <c r="QU1012" s="90"/>
      <c r="QV1012" s="90"/>
      <c r="QW1012" s="90"/>
      <c r="QX1012" s="90"/>
      <c r="QY1012" s="90"/>
      <c r="QZ1012" s="90"/>
      <c r="RA1012" s="90"/>
      <c r="RB1012" s="90"/>
      <c r="RC1012" s="90"/>
      <c r="RD1012" s="90"/>
      <c r="RE1012" s="90"/>
      <c r="RF1012" s="90"/>
      <c r="RG1012" s="90"/>
      <c r="RH1012" s="90"/>
      <c r="RI1012" s="90"/>
      <c r="RJ1012" s="90"/>
      <c r="RK1012" s="90"/>
      <c r="RL1012" s="90"/>
      <c r="RM1012" s="90"/>
      <c r="RN1012" s="90"/>
      <c r="RO1012" s="90"/>
      <c r="RP1012" s="90"/>
      <c r="RQ1012" s="90"/>
      <c r="RR1012" s="90"/>
      <c r="RS1012" s="90"/>
      <c r="RT1012" s="90"/>
      <c r="RU1012" s="90"/>
      <c r="RV1012" s="90"/>
      <c r="RW1012" s="90"/>
      <c r="RX1012" s="90"/>
      <c r="RY1012" s="90"/>
      <c r="RZ1012" s="90"/>
      <c r="SA1012" s="90"/>
      <c r="SB1012" s="90"/>
      <c r="SC1012" s="90"/>
      <c r="SD1012" s="90"/>
      <c r="SE1012" s="90"/>
      <c r="SF1012" s="90"/>
      <c r="SG1012" s="90"/>
      <c r="SH1012" s="90"/>
      <c r="SI1012" s="90"/>
      <c r="SJ1012" s="90"/>
      <c r="SK1012" s="90"/>
      <c r="SL1012" s="90"/>
      <c r="SM1012" s="90"/>
      <c r="SN1012" s="90"/>
      <c r="SO1012" s="90"/>
      <c r="SP1012" s="90"/>
      <c r="SQ1012" s="90"/>
      <c r="SR1012" s="90"/>
      <c r="SS1012" s="90"/>
      <c r="ST1012" s="90"/>
      <c r="SU1012" s="90"/>
      <c r="SV1012" s="90"/>
      <c r="SW1012" s="90"/>
      <c r="SX1012" s="90"/>
      <c r="SY1012" s="90"/>
      <c r="SZ1012" s="90"/>
      <c r="TA1012" s="90"/>
      <c r="TB1012" s="90"/>
      <c r="TC1012" s="90"/>
      <c r="TD1012" s="90"/>
      <c r="TE1012" s="90"/>
      <c r="TF1012" s="90"/>
      <c r="TG1012" s="90"/>
      <c r="TH1012" s="90"/>
      <c r="TI1012" s="90"/>
      <c r="TJ1012" s="90"/>
      <c r="TK1012" s="90"/>
      <c r="TL1012" s="90"/>
      <c r="TM1012" s="90"/>
      <c r="TN1012" s="90"/>
      <c r="TO1012" s="90"/>
      <c r="TP1012" s="90"/>
      <c r="TQ1012" s="90"/>
      <c r="TR1012" s="90"/>
      <c r="TS1012" s="90"/>
      <c r="TT1012" s="90"/>
      <c r="TU1012" s="90"/>
      <c r="TV1012" s="90"/>
      <c r="TW1012" s="90"/>
      <c r="TX1012" s="90"/>
      <c r="TY1012" s="90"/>
      <c r="TZ1012" s="90"/>
      <c r="UA1012" s="90"/>
      <c r="UB1012" s="90"/>
      <c r="UC1012" s="90"/>
      <c r="UD1012" s="90"/>
      <c r="UE1012" s="90"/>
      <c r="UF1012" s="90"/>
      <c r="UG1012" s="90"/>
      <c r="UH1012" s="90"/>
      <c r="UI1012" s="90"/>
      <c r="UJ1012" s="90"/>
      <c r="UK1012" s="90"/>
      <c r="UL1012" s="90"/>
      <c r="UM1012" s="90"/>
      <c r="UN1012" s="90"/>
      <c r="UO1012" s="90"/>
      <c r="UP1012" s="90"/>
      <c r="UQ1012" s="90"/>
      <c r="UR1012" s="90"/>
      <c r="US1012" s="90"/>
      <c r="UT1012" s="90"/>
      <c r="UU1012" s="90"/>
      <c r="UV1012" s="90"/>
      <c r="UW1012" s="90"/>
      <c r="UX1012" s="90"/>
      <c r="UY1012" s="90"/>
      <c r="UZ1012" s="90"/>
      <c r="VA1012" s="90"/>
      <c r="VB1012" s="90"/>
      <c r="VC1012" s="90"/>
      <c r="VD1012" s="90"/>
      <c r="VE1012" s="90"/>
      <c r="VF1012" s="90"/>
      <c r="VG1012" s="90"/>
      <c r="VH1012" s="90"/>
      <c r="VI1012" s="90"/>
      <c r="VJ1012" s="90"/>
      <c r="VK1012" s="90"/>
      <c r="VL1012" s="90"/>
      <c r="VM1012" s="90"/>
      <c r="VN1012" s="90"/>
      <c r="VO1012" s="90"/>
      <c r="VP1012" s="90"/>
      <c r="VQ1012" s="90"/>
      <c r="VR1012" s="90"/>
      <c r="VS1012" s="90"/>
      <c r="VT1012" s="90"/>
      <c r="VU1012" s="90"/>
      <c r="VV1012" s="90"/>
      <c r="VW1012" s="90"/>
      <c r="VX1012" s="90"/>
      <c r="VY1012" s="90"/>
      <c r="VZ1012" s="90"/>
      <c r="WA1012" s="90"/>
      <c r="WB1012" s="90"/>
      <c r="WC1012" s="90"/>
      <c r="WD1012" s="90"/>
      <c r="WE1012" s="90"/>
      <c r="WF1012" s="90"/>
      <c r="WG1012" s="90"/>
      <c r="WH1012" s="90"/>
      <c r="WI1012" s="90"/>
      <c r="WJ1012" s="90"/>
      <c r="WK1012" s="90"/>
      <c r="WL1012" s="90"/>
      <c r="WM1012" s="90"/>
      <c r="WN1012" s="90"/>
      <c r="WO1012" s="90"/>
      <c r="WP1012" s="90"/>
      <c r="WQ1012" s="90"/>
      <c r="WR1012" s="90"/>
      <c r="WS1012" s="90"/>
      <c r="WT1012" s="90"/>
      <c r="WU1012" s="90"/>
      <c r="WV1012" s="90"/>
      <c r="WW1012" s="90"/>
      <c r="WX1012" s="90"/>
      <c r="WY1012" s="90"/>
      <c r="WZ1012" s="90"/>
      <c r="XA1012" s="90"/>
      <c r="XB1012" s="90"/>
      <c r="XC1012" s="90"/>
      <c r="XD1012" s="90"/>
      <c r="XE1012" s="90"/>
      <c r="XF1012" s="90"/>
      <c r="XG1012" s="90"/>
      <c r="XH1012" s="90"/>
      <c r="XI1012" s="90"/>
      <c r="XJ1012" s="90"/>
      <c r="XK1012" s="90"/>
      <c r="XL1012" s="90"/>
      <c r="XM1012" s="90"/>
      <c r="XN1012" s="90"/>
      <c r="XO1012" s="90"/>
      <c r="XP1012" s="90"/>
      <c r="XQ1012" s="90"/>
      <c r="XR1012" s="90"/>
      <c r="XS1012" s="90"/>
      <c r="XT1012" s="90"/>
      <c r="XU1012" s="90"/>
      <c r="XV1012" s="90"/>
      <c r="XW1012" s="90"/>
      <c r="XX1012" s="90"/>
      <c r="XY1012" s="90"/>
      <c r="XZ1012" s="90"/>
      <c r="YA1012" s="90"/>
      <c r="YB1012" s="90"/>
      <c r="YC1012" s="90"/>
      <c r="YD1012" s="90"/>
      <c r="YE1012" s="90"/>
      <c r="YF1012" s="90"/>
      <c r="YG1012" s="90"/>
      <c r="YH1012" s="90"/>
      <c r="YI1012" s="90"/>
      <c r="YJ1012" s="90"/>
      <c r="YK1012" s="90"/>
      <c r="YL1012" s="90"/>
      <c r="YM1012" s="90"/>
      <c r="YN1012" s="90"/>
      <c r="YO1012" s="90"/>
      <c r="YP1012" s="90"/>
      <c r="YQ1012" s="90"/>
      <c r="YR1012" s="90"/>
      <c r="YS1012" s="90"/>
      <c r="YT1012" s="90"/>
      <c r="YU1012" s="90"/>
      <c r="YV1012" s="90"/>
      <c r="YW1012" s="90"/>
      <c r="YX1012" s="90"/>
      <c r="YY1012" s="90"/>
      <c r="YZ1012" s="90"/>
      <c r="ZA1012" s="90"/>
      <c r="ZB1012" s="90"/>
      <c r="ZC1012" s="90"/>
      <c r="ZD1012" s="90"/>
      <c r="ZE1012" s="90"/>
      <c r="ZF1012" s="90"/>
      <c r="ZG1012" s="90"/>
      <c r="ZH1012" s="90"/>
      <c r="ZI1012" s="90"/>
      <c r="ZJ1012" s="90"/>
      <c r="ZK1012" s="90"/>
      <c r="ZL1012" s="90"/>
      <c r="ZM1012" s="90"/>
      <c r="ZN1012" s="90"/>
      <c r="ZO1012" s="90"/>
      <c r="ZP1012" s="90"/>
      <c r="ZQ1012" s="90"/>
      <c r="ZR1012" s="90"/>
      <c r="ZS1012" s="90"/>
      <c r="ZT1012" s="90"/>
      <c r="ZU1012" s="90"/>
      <c r="ZV1012" s="90"/>
      <c r="ZW1012" s="90"/>
      <c r="ZX1012" s="90"/>
      <c r="ZY1012" s="90"/>
      <c r="ZZ1012" s="90"/>
      <c r="AAA1012" s="90"/>
      <c r="AAB1012" s="90"/>
      <c r="AAC1012" s="90"/>
      <c r="AAD1012" s="90"/>
      <c r="AAE1012" s="90"/>
      <c r="AAF1012" s="90"/>
      <c r="AAG1012" s="90"/>
      <c r="AAH1012" s="90"/>
      <c r="AAI1012" s="90"/>
      <c r="AAJ1012" s="90"/>
      <c r="AAK1012" s="90"/>
      <c r="AAL1012" s="90"/>
      <c r="AAM1012" s="90"/>
      <c r="AAN1012" s="90"/>
      <c r="AAO1012" s="90"/>
      <c r="AAP1012" s="90"/>
      <c r="AAQ1012" s="90"/>
      <c r="AAR1012" s="90"/>
      <c r="AAS1012" s="90"/>
      <c r="AAT1012" s="90"/>
      <c r="AAU1012" s="90"/>
      <c r="AAV1012" s="90"/>
      <c r="AAW1012" s="90"/>
      <c r="AAX1012" s="90"/>
      <c r="AAY1012" s="90"/>
      <c r="AAZ1012" s="90"/>
      <c r="ABA1012" s="90"/>
      <c r="ABB1012" s="90"/>
      <c r="ABC1012" s="90"/>
      <c r="ABD1012" s="90"/>
      <c r="ABE1012" s="90"/>
      <c r="ABF1012" s="90"/>
      <c r="ABG1012" s="90"/>
      <c r="ABH1012" s="90"/>
      <c r="ABI1012" s="90"/>
      <c r="ABJ1012" s="90"/>
      <c r="ABK1012" s="90"/>
      <c r="ABL1012" s="90"/>
      <c r="ABM1012" s="90"/>
      <c r="ABN1012" s="90"/>
      <c r="ABO1012" s="90"/>
      <c r="ABP1012" s="90"/>
      <c r="ABQ1012" s="90"/>
      <c r="ABR1012" s="90"/>
      <c r="ABS1012" s="90"/>
      <c r="ABT1012" s="90"/>
      <c r="ABU1012" s="90"/>
      <c r="ABV1012" s="90"/>
      <c r="ABW1012" s="90"/>
      <c r="ABX1012" s="90"/>
      <c r="ABY1012" s="90"/>
      <c r="ABZ1012" s="90"/>
      <c r="ACA1012" s="90"/>
      <c r="ACB1012" s="90"/>
      <c r="ACC1012" s="90"/>
      <c r="ACD1012" s="90"/>
      <c r="ACE1012" s="90"/>
      <c r="ACF1012" s="90"/>
      <c r="ACG1012" s="90"/>
      <c r="ACH1012" s="90"/>
      <c r="ACI1012" s="90"/>
      <c r="ACJ1012" s="90"/>
      <c r="ACK1012" s="90"/>
      <c r="ACL1012" s="90"/>
      <c r="ACM1012" s="90"/>
      <c r="ACN1012" s="90"/>
      <c r="ACO1012" s="90"/>
      <c r="ACP1012" s="90"/>
      <c r="ACQ1012" s="90"/>
      <c r="ACR1012" s="90"/>
      <c r="ACS1012" s="90"/>
      <c r="ACT1012" s="90"/>
      <c r="ACU1012" s="90"/>
      <c r="ACV1012" s="90"/>
      <c r="ACW1012" s="90"/>
      <c r="ACX1012" s="90"/>
      <c r="ACY1012" s="90"/>
      <c r="ACZ1012" s="90"/>
      <c r="ADA1012" s="90"/>
      <c r="ADB1012" s="90"/>
      <c r="ADC1012" s="90"/>
      <c r="ADD1012" s="90"/>
      <c r="ADE1012" s="90"/>
      <c r="ADF1012" s="90"/>
      <c r="ADG1012" s="90"/>
      <c r="ADH1012" s="90"/>
      <c r="ADI1012" s="90"/>
      <c r="ADJ1012" s="90"/>
      <c r="ADK1012" s="90"/>
      <c r="ADL1012" s="90"/>
      <c r="ADM1012" s="90"/>
      <c r="ADN1012" s="90"/>
      <c r="ADO1012" s="90"/>
      <c r="ADP1012" s="90"/>
      <c r="ADQ1012" s="90"/>
      <c r="ADR1012" s="90"/>
      <c r="ADS1012" s="90"/>
      <c r="ADT1012" s="90"/>
      <c r="ADU1012" s="90"/>
      <c r="ADV1012" s="90"/>
      <c r="ADW1012" s="90"/>
      <c r="ADX1012" s="90"/>
      <c r="ADY1012" s="90"/>
      <c r="ADZ1012" s="90"/>
      <c r="AEA1012" s="90"/>
      <c r="AEB1012" s="90"/>
      <c r="AEC1012" s="90"/>
      <c r="AED1012" s="90"/>
      <c r="AEE1012" s="90"/>
      <c r="AEF1012" s="90"/>
      <c r="AEG1012" s="90"/>
      <c r="AEH1012" s="90"/>
      <c r="AEI1012" s="90"/>
      <c r="AEJ1012" s="90"/>
      <c r="AEK1012" s="90"/>
      <c r="AEL1012" s="90"/>
      <c r="AEM1012" s="90"/>
      <c r="AEN1012" s="90"/>
      <c r="AEO1012" s="90"/>
      <c r="AEP1012" s="90"/>
      <c r="AEQ1012" s="90"/>
      <c r="AER1012" s="90"/>
      <c r="AES1012" s="90"/>
      <c r="AET1012" s="90"/>
      <c r="AEU1012" s="90"/>
      <c r="AEV1012" s="90"/>
      <c r="AEW1012" s="90"/>
      <c r="AEX1012" s="90"/>
      <c r="AEY1012" s="90"/>
      <c r="AEZ1012" s="90"/>
      <c r="AFA1012" s="90"/>
      <c r="AFB1012" s="90"/>
      <c r="AFC1012" s="90"/>
      <c r="AFD1012" s="90"/>
      <c r="AFE1012" s="90"/>
      <c r="AFF1012" s="90"/>
      <c r="AFG1012" s="90"/>
      <c r="AFH1012" s="90"/>
      <c r="AFI1012" s="90"/>
      <c r="AFJ1012" s="90"/>
      <c r="AFK1012" s="90"/>
      <c r="AFL1012" s="90"/>
      <c r="AFM1012" s="90"/>
      <c r="AFN1012" s="90"/>
      <c r="AFO1012" s="90"/>
      <c r="AFP1012" s="90"/>
      <c r="AFQ1012" s="90"/>
      <c r="AFR1012" s="90"/>
      <c r="AFS1012" s="90"/>
      <c r="AFT1012" s="90"/>
      <c r="AFU1012" s="90"/>
      <c r="AFV1012" s="90"/>
      <c r="AFW1012" s="90"/>
      <c r="AFX1012" s="90"/>
      <c r="AFY1012" s="90"/>
      <c r="AFZ1012" s="90"/>
      <c r="AGA1012" s="90"/>
      <c r="AGB1012" s="90"/>
      <c r="AGC1012" s="90"/>
      <c r="AGD1012" s="90"/>
      <c r="AGE1012" s="90"/>
      <c r="AGF1012" s="90"/>
      <c r="AGG1012" s="90"/>
      <c r="AGH1012" s="90"/>
      <c r="AGI1012" s="90"/>
      <c r="AGJ1012" s="90"/>
      <c r="AGK1012" s="90"/>
      <c r="AGL1012" s="90"/>
      <c r="AGM1012" s="90"/>
      <c r="AGN1012" s="90"/>
      <c r="AGO1012" s="90"/>
      <c r="AGP1012" s="90"/>
      <c r="AGQ1012" s="90"/>
      <c r="AGR1012" s="90"/>
      <c r="AGS1012" s="90"/>
      <c r="AGT1012" s="90"/>
      <c r="AGU1012" s="90"/>
      <c r="AGV1012" s="90"/>
      <c r="AGW1012" s="90"/>
      <c r="AGX1012" s="90"/>
      <c r="AGY1012" s="90"/>
      <c r="AGZ1012" s="90"/>
      <c r="AHA1012" s="90"/>
      <c r="AHB1012" s="90"/>
      <c r="AHC1012" s="90"/>
      <c r="AHD1012" s="90"/>
      <c r="AHE1012" s="90"/>
      <c r="AHF1012" s="90"/>
      <c r="AHG1012" s="90"/>
      <c r="AHH1012" s="90"/>
      <c r="AHI1012" s="90"/>
      <c r="AHJ1012" s="90"/>
      <c r="AHK1012" s="90"/>
      <c r="AHL1012" s="90"/>
      <c r="AHM1012" s="90"/>
      <c r="AHN1012" s="90"/>
      <c r="AHO1012" s="90"/>
      <c r="AHP1012" s="90"/>
      <c r="AHQ1012" s="90"/>
      <c r="AHR1012" s="90"/>
      <c r="AHS1012" s="90"/>
      <c r="AHT1012" s="90"/>
      <c r="AHU1012" s="90"/>
      <c r="AHV1012" s="90"/>
      <c r="AHW1012" s="90"/>
      <c r="AHX1012" s="90"/>
      <c r="AHY1012" s="90"/>
      <c r="AHZ1012" s="90"/>
      <c r="AIA1012" s="90"/>
      <c r="AIB1012" s="90"/>
      <c r="AIC1012" s="90"/>
      <c r="AID1012" s="90"/>
      <c r="AIE1012" s="90"/>
      <c r="AIF1012" s="90"/>
      <c r="AIG1012" s="90"/>
      <c r="AIH1012" s="90"/>
      <c r="AII1012" s="90"/>
      <c r="AIJ1012" s="90"/>
      <c r="AIK1012" s="90"/>
      <c r="AIL1012" s="90"/>
      <c r="AIM1012" s="90"/>
      <c r="AIN1012" s="90"/>
      <c r="AIO1012" s="90"/>
      <c r="AIP1012" s="90"/>
      <c r="AIQ1012" s="90"/>
      <c r="AIR1012" s="90"/>
      <c r="AIS1012" s="90"/>
      <c r="AIT1012" s="90"/>
      <c r="AIU1012" s="90"/>
      <c r="AIV1012" s="90"/>
      <c r="AIW1012" s="90"/>
      <c r="AIX1012" s="90"/>
      <c r="AIY1012" s="90"/>
      <c r="AIZ1012" s="90"/>
      <c r="AJA1012" s="90"/>
      <c r="AJB1012" s="90"/>
      <c r="AJC1012" s="90"/>
      <c r="AJD1012" s="90"/>
      <c r="AJE1012" s="90"/>
      <c r="AJF1012" s="90"/>
      <c r="AJG1012" s="90"/>
      <c r="AJH1012" s="90"/>
      <c r="AJI1012" s="90"/>
      <c r="AJJ1012" s="90"/>
      <c r="AJK1012" s="90"/>
      <c r="AJL1012" s="90"/>
      <c r="AJM1012" s="90"/>
      <c r="AJN1012" s="90"/>
      <c r="AJO1012" s="90"/>
      <c r="AJP1012" s="90"/>
      <c r="AJQ1012" s="90"/>
      <c r="AJR1012" s="90"/>
      <c r="AJS1012" s="90"/>
      <c r="AJT1012" s="90"/>
      <c r="AJU1012" s="90"/>
      <c r="AJV1012" s="90"/>
      <c r="AJW1012" s="90"/>
      <c r="AJX1012" s="90"/>
      <c r="AJY1012" s="90"/>
      <c r="AJZ1012" s="90"/>
      <c r="AKA1012" s="90"/>
      <c r="AKB1012" s="90"/>
      <c r="AKC1012" s="90"/>
      <c r="AKD1012" s="90"/>
      <c r="AKE1012" s="90"/>
      <c r="AKF1012" s="90"/>
      <c r="AKG1012" s="90"/>
      <c r="AKH1012" s="90"/>
      <c r="AKI1012" s="90"/>
      <c r="AKJ1012" s="90"/>
      <c r="AKK1012" s="90"/>
      <c r="AKL1012" s="90"/>
      <c r="AKM1012" s="90"/>
      <c r="AKN1012" s="90"/>
      <c r="AKO1012" s="90"/>
      <c r="AKP1012" s="90"/>
      <c r="AKQ1012" s="90"/>
      <c r="AKR1012" s="90"/>
      <c r="AKS1012" s="90"/>
      <c r="AKT1012" s="90"/>
      <c r="AKU1012" s="90"/>
      <c r="AKV1012" s="90"/>
      <c r="AKW1012" s="90"/>
      <c r="AKX1012" s="90"/>
      <c r="AKY1012" s="90"/>
      <c r="AKZ1012" s="90"/>
      <c r="ALA1012" s="90"/>
      <c r="ALB1012" s="90"/>
      <c r="ALC1012" s="90"/>
      <c r="ALD1012" s="90"/>
      <c r="ALE1012" s="90"/>
      <c r="ALF1012" s="90"/>
      <c r="ALG1012" s="90"/>
      <c r="ALH1012" s="90"/>
      <c r="ALI1012" s="90"/>
      <c r="ALJ1012" s="90"/>
      <c r="ALK1012" s="90"/>
      <c r="ALL1012" s="90"/>
      <c r="ALM1012" s="90"/>
      <c r="ALN1012" s="90"/>
      <c r="ALO1012" s="90"/>
      <c r="ALP1012" s="90"/>
      <c r="ALQ1012" s="90"/>
      <c r="ALR1012" s="90"/>
      <c r="ALS1012" s="90"/>
      <c r="ALT1012" s="90"/>
      <c r="ALU1012" s="90"/>
      <c r="ALV1012" s="90"/>
      <c r="ALW1012" s="90"/>
      <c r="ALX1012" s="90"/>
      <c r="ALY1012" s="90"/>
      <c r="ALZ1012" s="90"/>
      <c r="AMA1012" s="90"/>
      <c r="AMB1012" s="90"/>
      <c r="AMC1012" s="90"/>
      <c r="AMD1012" s="90"/>
      <c r="AME1012" s="90"/>
      <c r="AMF1012" s="90"/>
      <c r="AMG1012" s="90"/>
      <c r="AMH1012" s="90"/>
    </row>
    <row r="1013" spans="1:1022" ht="74.099999999999994" customHeight="1">
      <c r="A1013" s="536"/>
      <c r="B1013" s="530"/>
      <c r="C1013" s="367"/>
      <c r="D1013" s="530"/>
      <c r="E1013" s="530"/>
      <c r="F1013" s="427"/>
      <c r="G1013" s="530"/>
      <c r="H1013" s="545"/>
      <c r="I1013" s="538"/>
      <c r="J1013" s="216" t="s">
        <v>735</v>
      </c>
      <c r="K1013" s="213"/>
      <c r="L1013" s="538"/>
      <c r="M1013" s="538"/>
      <c r="N1013" s="540"/>
      <c r="O1013" s="369"/>
      <c r="P1013" s="391"/>
      <c r="Q1013" s="385"/>
      <c r="R1013" s="393"/>
      <c r="S1013" s="394"/>
      <c r="T1013" s="385"/>
      <c r="U1013" s="386"/>
      <c r="V1013" s="216" t="s">
        <v>112</v>
      </c>
      <c r="W1013" s="116"/>
      <c r="X1013" s="117"/>
      <c r="Y1013" s="117"/>
      <c r="Z1013" s="116"/>
      <c r="AA1013" s="143" t="str">
        <f t="shared" si="1368"/>
        <v/>
      </c>
      <c r="AB1013" s="121"/>
      <c r="AC1013" s="121"/>
      <c r="AD1013" s="122" t="str">
        <f t="shared" si="1366"/>
        <v/>
      </c>
      <c r="AE1013" s="121"/>
      <c r="AF1013" s="121"/>
      <c r="AG1013" s="121"/>
      <c r="AH1013" s="123" t="str">
        <f>IFERROR(IF(AND(AA1012="Probabilidad",AA1013="Probabilidad"),(AI1012-(+AI1012*AD1013)),IF(AND(AA1013="Probabilidad",AA1012="Impacto"),(AI1012-(+AI1012*AD1013)),IF(AA1013="Impacto",AI1012,""))),"")</f>
        <v/>
      </c>
      <c r="AI1013" s="122" t="str">
        <f t="shared" si="1367"/>
        <v/>
      </c>
      <c r="AJ1013" s="387"/>
      <c r="AK1013" s="542"/>
      <c r="AL1013" s="214" t="str">
        <f t="shared" si="1355"/>
        <v/>
      </c>
      <c r="AM1013" s="543"/>
      <c r="AN1013" s="542"/>
      <c r="AO1013" s="541"/>
      <c r="AP1013" s="367"/>
      <c r="AQ1013" s="217" t="s">
        <v>118</v>
      </c>
      <c r="AR1013" s="119"/>
      <c r="AS1013" s="135"/>
      <c r="AT1013" s="218"/>
      <c r="AU1013" s="219"/>
      <c r="AV1013" s="459"/>
      <c r="AW1013" s="216" t="s">
        <v>112</v>
      </c>
      <c r="AX1013" s="220"/>
      <c r="AY1013" s="221"/>
      <c r="AZ1013" s="222"/>
      <c r="BA1013" s="217" t="s">
        <v>118</v>
      </c>
      <c r="BB1013" s="220"/>
      <c r="BC1013" s="115"/>
      <c r="BD1013" s="115"/>
      <c r="BE1013" s="373"/>
      <c r="BF1013" s="374"/>
      <c r="BG1013" s="374"/>
      <c r="BH1013" s="131"/>
    </row>
    <row r="1014" spans="1:1022" ht="45" customHeight="1">
      <c r="A1014" s="536"/>
      <c r="B1014" s="530"/>
      <c r="C1014" s="367"/>
      <c r="D1014" s="530"/>
      <c r="E1014" s="530"/>
      <c r="F1014" s="427"/>
      <c r="G1014" s="530"/>
      <c r="H1014" s="545"/>
      <c r="I1014" s="538"/>
      <c r="J1014" s="216" t="s">
        <v>741</v>
      </c>
      <c r="K1014" s="213"/>
      <c r="L1014" s="538"/>
      <c r="M1014" s="538"/>
      <c r="N1014" s="540"/>
      <c r="O1014" s="369"/>
      <c r="P1014" s="391"/>
      <c r="Q1014" s="385"/>
      <c r="R1014" s="393"/>
      <c r="S1014" s="394"/>
      <c r="T1014" s="385"/>
      <c r="U1014" s="386"/>
      <c r="V1014" s="216" t="s">
        <v>124</v>
      </c>
      <c r="W1014" s="116"/>
      <c r="X1014" s="117"/>
      <c r="Y1014" s="117"/>
      <c r="Z1014" s="116"/>
      <c r="AA1014" s="143" t="str">
        <f t="shared" si="1368"/>
        <v/>
      </c>
      <c r="AB1014" s="121"/>
      <c r="AC1014" s="121"/>
      <c r="AD1014" s="122" t="str">
        <f t="shared" si="1366"/>
        <v/>
      </c>
      <c r="AE1014" s="121"/>
      <c r="AF1014" s="121"/>
      <c r="AG1014" s="121"/>
      <c r="AH1014" s="123" t="str">
        <f t="shared" ref="AH1014:AH1018" si="1377">IFERROR(IF(AND(AA1013="Probabilidad",AA1014="Probabilidad"),(AI1013-(+AI1013*AD1014)),IF(AND(AA1014="Probabilidad",AA1013="Impacto"),(AI1013-(+AI1013*AD1014)),IF(AA1014="Impacto",AI1013,""))),"")</f>
        <v/>
      </c>
      <c r="AI1014" s="122" t="str">
        <f t="shared" si="1367"/>
        <v/>
      </c>
      <c r="AJ1014" s="387"/>
      <c r="AK1014" s="542"/>
      <c r="AL1014" s="214" t="str">
        <f t="shared" si="1355"/>
        <v/>
      </c>
      <c r="AM1014" s="543"/>
      <c r="AN1014" s="542"/>
      <c r="AO1014" s="541"/>
      <c r="AP1014" s="367"/>
      <c r="AQ1014" s="217" t="s">
        <v>128</v>
      </c>
      <c r="AR1014" s="119"/>
      <c r="AS1014" s="135"/>
      <c r="AT1014" s="218"/>
      <c r="AU1014" s="219"/>
      <c r="AV1014" s="459"/>
      <c r="AW1014" s="216" t="s">
        <v>124</v>
      </c>
      <c r="AX1014" s="220"/>
      <c r="AY1014" s="221"/>
      <c r="AZ1014" s="222"/>
      <c r="BA1014" s="217" t="s">
        <v>128</v>
      </c>
      <c r="BB1014" s="220"/>
      <c r="BC1014" s="115"/>
      <c r="BD1014" s="115"/>
      <c r="BE1014" s="373"/>
      <c r="BF1014" s="374"/>
      <c r="BG1014" s="374"/>
      <c r="BH1014" s="131"/>
    </row>
    <row r="1015" spans="1:1022" ht="30" customHeight="1">
      <c r="A1015" s="536"/>
      <c r="B1015" s="530"/>
      <c r="C1015" s="367"/>
      <c r="D1015" s="530"/>
      <c r="E1015" s="530"/>
      <c r="F1015" s="427"/>
      <c r="G1015" s="530"/>
      <c r="H1015" s="545"/>
      <c r="I1015" s="538"/>
      <c r="J1015" s="216" t="s">
        <v>749</v>
      </c>
      <c r="K1015" s="213"/>
      <c r="L1015" s="538"/>
      <c r="M1015" s="538"/>
      <c r="N1015" s="540"/>
      <c r="O1015" s="369"/>
      <c r="P1015" s="391"/>
      <c r="Q1015" s="385"/>
      <c r="R1015" s="393"/>
      <c r="S1015" s="394"/>
      <c r="T1015" s="385"/>
      <c r="U1015" s="386"/>
      <c r="V1015" s="216" t="s">
        <v>131</v>
      </c>
      <c r="W1015" s="116"/>
      <c r="X1015" s="117"/>
      <c r="Y1015" s="117"/>
      <c r="Z1015" s="116"/>
      <c r="AA1015" s="143" t="str">
        <f t="shared" si="1368"/>
        <v/>
      </c>
      <c r="AB1015" s="121"/>
      <c r="AC1015" s="121"/>
      <c r="AD1015" s="122" t="str">
        <f t="shared" si="1366"/>
        <v/>
      </c>
      <c r="AE1015" s="121"/>
      <c r="AF1015" s="121"/>
      <c r="AG1015" s="121"/>
      <c r="AH1015" s="123" t="str">
        <f t="shared" si="1377"/>
        <v/>
      </c>
      <c r="AI1015" s="122" t="str">
        <f t="shared" si="1367"/>
        <v/>
      </c>
      <c r="AJ1015" s="387"/>
      <c r="AK1015" s="542"/>
      <c r="AL1015" s="214" t="str">
        <f t="shared" si="1355"/>
        <v/>
      </c>
      <c r="AM1015" s="543"/>
      <c r="AN1015" s="542"/>
      <c r="AO1015" s="541"/>
      <c r="AP1015" s="367"/>
      <c r="AQ1015" s="217" t="s">
        <v>136</v>
      </c>
      <c r="AR1015" s="119"/>
      <c r="AS1015" s="135"/>
      <c r="AT1015" s="218"/>
      <c r="AU1015" s="219"/>
      <c r="AV1015" s="459"/>
      <c r="AW1015" s="216" t="s">
        <v>131</v>
      </c>
      <c r="AX1015" s="220"/>
      <c r="AY1015" s="221"/>
      <c r="AZ1015" s="222"/>
      <c r="BA1015" s="217" t="s">
        <v>136</v>
      </c>
      <c r="BB1015" s="220"/>
      <c r="BC1015" s="115"/>
      <c r="BD1015" s="115"/>
      <c r="BE1015" s="373"/>
      <c r="BF1015" s="374"/>
      <c r="BG1015" s="374"/>
      <c r="BH1015" s="131"/>
    </row>
    <row r="1016" spans="1:1022" ht="18.95" customHeight="1">
      <c r="A1016" s="536"/>
      <c r="B1016" s="530"/>
      <c r="C1016" s="367"/>
      <c r="D1016" s="530"/>
      <c r="E1016" s="530"/>
      <c r="F1016" s="427"/>
      <c r="G1016" s="530"/>
      <c r="H1016" s="545"/>
      <c r="I1016" s="538"/>
      <c r="J1016" s="216" t="s">
        <v>756</v>
      </c>
      <c r="K1016" s="213"/>
      <c r="L1016" s="538"/>
      <c r="M1016" s="538"/>
      <c r="N1016" s="540"/>
      <c r="O1016" s="369"/>
      <c r="P1016" s="391"/>
      <c r="Q1016" s="385"/>
      <c r="R1016" s="393"/>
      <c r="S1016" s="394"/>
      <c r="T1016" s="385"/>
      <c r="U1016" s="386"/>
      <c r="V1016" s="216" t="s">
        <v>139</v>
      </c>
      <c r="W1016" s="116"/>
      <c r="X1016" s="117"/>
      <c r="Y1016" s="117"/>
      <c r="Z1016" s="116"/>
      <c r="AA1016" s="143" t="str">
        <f t="shared" si="1368"/>
        <v/>
      </c>
      <c r="AB1016" s="121"/>
      <c r="AC1016" s="121"/>
      <c r="AD1016" s="122" t="str">
        <f t="shared" si="1366"/>
        <v/>
      </c>
      <c r="AE1016" s="121"/>
      <c r="AF1016" s="121"/>
      <c r="AG1016" s="121"/>
      <c r="AH1016" s="123" t="str">
        <f t="shared" si="1377"/>
        <v/>
      </c>
      <c r="AI1016" s="122" t="str">
        <f t="shared" si="1367"/>
        <v/>
      </c>
      <c r="AJ1016" s="387"/>
      <c r="AK1016" s="542"/>
      <c r="AL1016" s="214" t="str">
        <f t="shared" si="1355"/>
        <v/>
      </c>
      <c r="AM1016" s="543"/>
      <c r="AN1016" s="542"/>
      <c r="AO1016" s="541"/>
      <c r="AP1016" s="367"/>
      <c r="AQ1016" s="217" t="s">
        <v>145</v>
      </c>
      <c r="AR1016" s="119"/>
      <c r="AS1016" s="135"/>
      <c r="AT1016" s="218"/>
      <c r="AU1016" s="219"/>
      <c r="AV1016" s="459"/>
      <c r="AW1016" s="216" t="s">
        <v>139</v>
      </c>
      <c r="AX1016" s="220"/>
      <c r="AY1016" s="221"/>
      <c r="AZ1016" s="222"/>
      <c r="BA1016" s="217" t="s">
        <v>145</v>
      </c>
      <c r="BB1016" s="220"/>
      <c r="BC1016" s="115"/>
      <c r="BD1016" s="115"/>
      <c r="BE1016" s="373"/>
      <c r="BF1016" s="374"/>
      <c r="BG1016" s="374"/>
      <c r="BH1016" s="131"/>
    </row>
    <row r="1017" spans="1:1022" ht="18.95" customHeight="1">
      <c r="A1017" s="536"/>
      <c r="B1017" s="530"/>
      <c r="C1017" s="367"/>
      <c r="D1017" s="530"/>
      <c r="E1017" s="530"/>
      <c r="F1017" s="427"/>
      <c r="G1017" s="530"/>
      <c r="H1017" s="545"/>
      <c r="I1017" s="538"/>
      <c r="J1017" s="216" t="s">
        <v>757</v>
      </c>
      <c r="K1017" s="213"/>
      <c r="L1017" s="538"/>
      <c r="M1017" s="538"/>
      <c r="N1017" s="540"/>
      <c r="O1017" s="369"/>
      <c r="P1017" s="391"/>
      <c r="Q1017" s="385"/>
      <c r="R1017" s="393"/>
      <c r="S1017" s="394"/>
      <c r="T1017" s="385"/>
      <c r="U1017" s="386"/>
      <c r="V1017" s="216" t="s">
        <v>150</v>
      </c>
      <c r="W1017" s="116"/>
      <c r="X1017" s="117"/>
      <c r="Y1017" s="117"/>
      <c r="Z1017" s="116"/>
      <c r="AA1017" s="143" t="str">
        <f t="shared" si="1368"/>
        <v/>
      </c>
      <c r="AB1017" s="121"/>
      <c r="AC1017" s="121"/>
      <c r="AD1017" s="122" t="str">
        <f t="shared" si="1366"/>
        <v/>
      </c>
      <c r="AE1017" s="121"/>
      <c r="AF1017" s="121"/>
      <c r="AG1017" s="121"/>
      <c r="AH1017" s="123" t="str">
        <f t="shared" si="1377"/>
        <v/>
      </c>
      <c r="AI1017" s="122" t="str">
        <f t="shared" si="1367"/>
        <v/>
      </c>
      <c r="AJ1017" s="387"/>
      <c r="AK1017" s="542"/>
      <c r="AL1017" s="214" t="str">
        <f t="shared" si="1355"/>
        <v/>
      </c>
      <c r="AM1017" s="543"/>
      <c r="AN1017" s="542"/>
      <c r="AO1017" s="541"/>
      <c r="AP1017" s="367"/>
      <c r="AQ1017" s="217" t="s">
        <v>155</v>
      </c>
      <c r="AR1017" s="119"/>
      <c r="AS1017" s="135"/>
      <c r="AT1017" s="218"/>
      <c r="AU1017" s="219"/>
      <c r="AV1017" s="459"/>
      <c r="AW1017" s="216" t="s">
        <v>150</v>
      </c>
      <c r="AX1017" s="220"/>
      <c r="AY1017" s="221"/>
      <c r="AZ1017" s="222"/>
      <c r="BA1017" s="217" t="s">
        <v>155</v>
      </c>
      <c r="BB1017" s="220"/>
      <c r="BC1017" s="115"/>
      <c r="BD1017" s="115"/>
      <c r="BE1017" s="373"/>
      <c r="BF1017" s="374"/>
      <c r="BG1017" s="374"/>
      <c r="BH1017" s="131"/>
    </row>
    <row r="1018" spans="1:1022" ht="23.1" customHeight="1">
      <c r="A1018" s="536"/>
      <c r="B1018" s="530"/>
      <c r="C1018" s="367"/>
      <c r="D1018" s="530"/>
      <c r="E1018" s="530"/>
      <c r="F1018" s="427"/>
      <c r="G1018" s="530"/>
      <c r="H1018" s="545"/>
      <c r="I1018" s="538"/>
      <c r="J1018" s="216" t="s">
        <v>758</v>
      </c>
      <c r="K1018" s="213"/>
      <c r="L1018" s="538"/>
      <c r="M1018" s="538"/>
      <c r="N1018" s="540"/>
      <c r="O1018" s="369"/>
      <c r="P1018" s="392"/>
      <c r="Q1018" s="385"/>
      <c r="R1018" s="393"/>
      <c r="S1018" s="394"/>
      <c r="T1018" s="385"/>
      <c r="U1018" s="386"/>
      <c r="V1018" s="216" t="s">
        <v>161</v>
      </c>
      <c r="W1018" s="116"/>
      <c r="X1018" s="117"/>
      <c r="Y1018" s="117"/>
      <c r="Z1018" s="116"/>
      <c r="AA1018" s="143" t="str">
        <f t="shared" si="1368"/>
        <v/>
      </c>
      <c r="AB1018" s="121"/>
      <c r="AC1018" s="121"/>
      <c r="AD1018" s="122" t="str">
        <f t="shared" si="1366"/>
        <v/>
      </c>
      <c r="AE1018" s="121"/>
      <c r="AF1018" s="121"/>
      <c r="AG1018" s="121"/>
      <c r="AH1018" s="123" t="str">
        <f t="shared" si="1377"/>
        <v/>
      </c>
      <c r="AI1018" s="122" t="str">
        <f t="shared" si="1367"/>
        <v/>
      </c>
      <c r="AJ1018" s="387"/>
      <c r="AK1018" s="542"/>
      <c r="AL1018" s="214" t="str">
        <f t="shared" si="1355"/>
        <v/>
      </c>
      <c r="AM1018" s="543"/>
      <c r="AN1018" s="542"/>
      <c r="AO1018" s="541"/>
      <c r="AP1018" s="367"/>
      <c r="AQ1018" s="217" t="s">
        <v>162</v>
      </c>
      <c r="AR1018" s="119"/>
      <c r="AS1018" s="135"/>
      <c r="AT1018" s="218"/>
      <c r="AU1018" s="219"/>
      <c r="AV1018" s="460"/>
      <c r="AW1018" s="216" t="s">
        <v>161</v>
      </c>
      <c r="AX1018" s="220"/>
      <c r="AY1018" s="221"/>
      <c r="AZ1018" s="222"/>
      <c r="BA1018" s="217" t="s">
        <v>162</v>
      </c>
      <c r="BB1018" s="220"/>
      <c r="BC1018" s="115"/>
      <c r="BD1018" s="115"/>
      <c r="BE1018" s="373"/>
      <c r="BF1018" s="374"/>
      <c r="BG1018" s="374"/>
      <c r="BH1018" s="131"/>
    </row>
    <row r="1019" spans="1:1022" s="144" customFormat="1" ht="69.95" customHeight="1">
      <c r="A1019" s="536"/>
      <c r="B1019" s="530"/>
      <c r="C1019" s="367"/>
      <c r="D1019" s="530"/>
      <c r="E1019" s="530"/>
      <c r="F1019" s="427"/>
      <c r="G1019" s="530"/>
      <c r="H1019" s="545" t="str">
        <f>IF(B1019="Seguridad_Información","Posibilidad de "&amp;C1019&amp;"con "&amp;M1019&amp;" "&amp;"por"&amp;" "&amp;I1019&amp;" "&amp;"debido a"&amp;" "&amp;L1019,"Posibilidad de"&amp;" "&amp;M1019&amp;" "&amp;"por"&amp;" "&amp;I1019&amp;" debido a"&amp;" "&amp;L1019)</f>
        <v xml:space="preserve">Posibilidad de  por  debido a </v>
      </c>
      <c r="I1019" s="538"/>
      <c r="J1019" s="216" t="s">
        <v>717</v>
      </c>
      <c r="K1019" s="213"/>
      <c r="L1019" s="538"/>
      <c r="M1019" s="538"/>
      <c r="N1019" s="540"/>
      <c r="O1019" s="369"/>
      <c r="P1019" s="390" t="str">
        <f>IF(OR($O1019=[3]Tabla_Probabilidad!$D$30,$O1019=[3]Tabla_Probabilidad!$D$32,$O1019=[3]Tabla_Probabilidad!$J$32),"Muy Baja",IF(OR($O1019=[3]Tabla_Probabilidad!$E$30,$O1019=[3]Tabla_Probabilidad!$E$32,$O1019=[3]Tabla_Probabilidad!$K$32),"Baja",IF(OR($O1019=[3]Tabla_Probabilidad!$F$30,$O1019=[3]Tabla_Probabilidad!$F$32,$O1019=[3]Tabla_Probabilidad!$L$32),"Media",IF(OR($O1019=[3]Tabla_Probabilidad!$G$30,$O1019=[3]Tabla_Probabilidad!$G$32,$O1019=[3]Tabla_Probabilidad!$M$32),"Alta",IF(OR($O1019=[3]Tabla_Probabilidad!$H$30,$O1019=[3]Tabla_Probabilidad!$H$32,$O1019=[3]Tabla_Probabilidad!$N$32),"Muy Alta","")))))</f>
        <v/>
      </c>
      <c r="Q1019" s="385" t="str">
        <f t="shared" ref="Q1019" si="1378">IF(P1019="","",IF(P1019="Muy Baja",0.2,IF(P1019="Baja",0.4,IF(P1019="Media",0.6,IF(P1019="Alta",0.8,IF(P1019="Muy Alta",1,))))))</f>
        <v/>
      </c>
      <c r="R1019" s="393"/>
      <c r="S1019" s="394" t="str">
        <f>IF(OR($R1019=[3]Tabla_Impacto!$D$24,$R1019=[3]Tabla_Impacto!$D$27,$R1019=[3]Tabla_Impacto!$J$24,$R1019=[3]Tabla_Impacto!$P$26,$R1019=[3]Tabla_Impacto!$V$26,$R1019=[3]Tabla_Impacto!$AB$26),"Leve",IF(OR($R1019=[3]Tabla_Impacto!$E$24,$R1019=[3]Tabla_Impacto!$E$27,$R1019=[3]Tabla_Impacto!$K$24,$R1019=[3]Tabla_Impacto!$Q$26,$R1019=[3]Tabla_Impacto!$W$26,$R1019=[3]Tabla_Impacto!$AC$26),"Menor",IF(OR($R1019=[3]Tabla_Impacto!$F$24,$R1019=[3]Tabla_Impacto!$F$27,$R1019=[3]Tabla_Impacto!$L$24,$R1019=[3]Tabla_Impacto!$R$26,$R1019=[3]Tabla_Impacto!$X$26,$R1019=[3]Tabla_Impacto!$AD$26),"Moderado",IF(OR($R1019=[3]Tabla_Impacto!$G$24,$R1019=[3]Tabla_Impacto!$G$27,$R1019=[3]Tabla_Impacto!$M$24,$R1019=[3]Tabla_Impacto!$S$26,$R1019=[3]Tabla_Impacto!$Y$26,$R1019=[3]Tabla_Impacto!$AE$26),"Mayor",IF(OR($R1019=[3]Tabla_Impacto!$H$24,$R1019=[3]Tabla_Impacto!$H$27,$R1019=[3]Tabla_Impacto!$N$24,$R1019=[3]Tabla_Impacto!$T$26,$R1019=[3]Tabla_Impacto!$Z$26,$R1019=[3]Tabla_Impacto!$AF$26),"Catastrófico","")))))</f>
        <v/>
      </c>
      <c r="T1019" s="385" t="str">
        <f>IF(S1019="","",IF(S1019="Leve",0.2,IF(S1019="Menor",0.4,IF(S1019="Moderado",0.6,IF(S1019="Mayor",0.8,IF(S1019="Catastrófico",1,))))))</f>
        <v/>
      </c>
      <c r="U1019" s="403" t="str">
        <f t="shared" ref="U1019" si="1379">IF(OR(AND(P1019="Muy Baja",S1019="Leve"),AND(P1019="Muy Baja",S1019="Menor"),AND(P1019="Baja",S1019="Leve")),"Bajo",IF(OR(AND(P1019="Muy baja",S1019="Moderado"),AND(P1019="Baja",S1019="Menor"),AND(P1019="Baja",S1019="Moderado"),AND(P1019="Media",S1019="Leve"),AND(P1019="Media",S1019="Menor"),AND(P1019="Media",S1019="Moderado"),AND(P1019="Alta",S1019="Leve"),AND(P1019="Alta",S1019="Menor")),"Moderado",IF(OR(AND(P1019="Muy Baja",S1019="Mayor"),AND(P1019="Baja",S1019="Mayor"),AND(P1019="Media",S1019="Mayor"),AND(P1019="Alta",S1019="Moderado"),AND(P1019="Alta",S1019="Mayor"),AND(P1019="Muy Alta",S1019="Leve"),AND(P1019="Muy Alta",S1019="Menor"),AND(P1019="Muy Alta",S1019="Moderado"),AND(P1019="Muy Alta",S1019="Mayor")),"Alto",IF(OR(AND(P1019="Muy Baja",S1019="Catastrófico"),AND(P1019="Baja",S1019="Catastrófico"),AND(P1019="Media",S1019="Catastrófico"),AND(P1019="Alta",S1019="Catastrófico"),AND(P1019="Muy Alta",S1019="Catastrófico")),"Extremo",""))))</f>
        <v/>
      </c>
      <c r="V1019" s="216" t="s">
        <v>91</v>
      </c>
      <c r="W1019" s="116"/>
      <c r="X1019" s="117"/>
      <c r="Y1019" s="117"/>
      <c r="Z1019" s="116"/>
      <c r="AA1019" s="143" t="str">
        <f t="shared" si="1368"/>
        <v/>
      </c>
      <c r="AB1019" s="121"/>
      <c r="AC1019" s="121"/>
      <c r="AD1019" s="122" t="str">
        <f t="shared" si="1366"/>
        <v/>
      </c>
      <c r="AE1019" s="121"/>
      <c r="AF1019" s="121"/>
      <c r="AG1019" s="121"/>
      <c r="AH1019" s="123" t="str">
        <f>IFERROR(IF(AA1019="Probabilidad",(Q1019-(+Q1019*AD1019)),IF(AA1019="Impacto",Q1019,"")),"")</f>
        <v/>
      </c>
      <c r="AI1019" s="122" t="str">
        <f t="shared" si="1367"/>
        <v/>
      </c>
      <c r="AJ1019" s="387" t="str">
        <f t="shared" ref="AJ1019" si="1380">IFERROR(IF(AK1019="","",IF(AK1019&lt;=0.2,"Muy Baja",IF(AK1019&lt;=0.4,"Baja",IF(AK1019&lt;=0.6,"Media",IF(AK1019&lt;=0.8,"Alta","Muy Alta"))))),"")</f>
        <v/>
      </c>
      <c r="AK1019" s="542" t="str">
        <f t="shared" ref="AK1019" si="1381">IFERROR(LOOKUP(MAX(AI1019:AI1025)+1,(AI1019:AI1025)),"")</f>
        <v/>
      </c>
      <c r="AL1019" s="214" t="str">
        <f>IFERROR(IF(AA1019="Impacto",(T1019-(+T1019*AD1019)),IF(AA1019="Probabilidad",T1019,"")),"")</f>
        <v/>
      </c>
      <c r="AM1019" s="543" t="str">
        <f t="shared" ref="AM1019" si="1382">IFERROR(IF(AN1019="","",IF(AN1019&lt;=0.2,"Leve",IF(AN1019&lt;=0.4,"Menor",IF(AN1019&lt;=0.6,"Moderado",IF(AN1019&lt;=0.8,"Mayor","Catastrófico"))))),"")</f>
        <v/>
      </c>
      <c r="AN1019" s="542" t="str">
        <f t="shared" ref="AN1019" si="1383">IFERROR(LOOKUP(MAX(AL1019:AL1025)+1,(AL1019:AL1025)),"")</f>
        <v/>
      </c>
      <c r="AO1019" s="541" t="str">
        <f t="shared" ref="AO1019" si="1384">IFERROR(IF(OR(AND(AJ1019="Muy Baja",AM1019="Leve"),AND(AJ1019="Muy Baja",AM1019="Menor"),AND(AJ1019="Baja",AM1019="Leve")),"Bajo",IF(OR(AND(AJ1019="Muy baja",AM1019="Moderado"),AND(AJ1019="Baja",AM1019="Menor"),AND(AJ1019="Baja",AM1019="Moderado"),AND(AJ1019="Media",AM1019="Leve"),AND(AJ1019="Media",AM1019="Menor"),AND(AJ1019="Media",AM1019="Moderado"),AND(AJ1019="Alta",AM1019="Leve"),AND(AJ1019="Alta",AM1019="Menor")),"Moderado",IF(OR(AND(AJ1019="Muy Baja",AM1019="Mayor"),AND(AJ1019="Baja",AM1019="Mayor"),AND(AJ1019="Media",AM1019="Mayor"),AND(AJ1019="Alta",AM1019="Moderado"),AND(AJ1019="Alta",AM1019="Mayor"),AND(AJ1019="Muy Alta",AM1019="Leve"),AND(AJ1019="Muy Alta",AM1019="Menor"),AND(AJ1019="Muy Alta",AM1019="Moderado"),AND(AJ1019="Muy Alta",AM1019="Mayor")),"Alto",IF(OR(AND(AJ1019="Muy Baja",AM1019="Catastrófico"),AND(AJ1019="Baja",AM1019="Catastrófico"),AND(AJ1019="Media",AM1019="Catastrófico"),AND(AJ1019="Alta",AM1019="Catastrófico"),AND(AJ1019="Muy Alta",AM1019="Catastrófico")),"Extremo","")))),"")</f>
        <v/>
      </c>
      <c r="AP1019" s="367"/>
      <c r="AQ1019" s="217" t="s">
        <v>105</v>
      </c>
      <c r="AR1019" s="119"/>
      <c r="AS1019" s="135"/>
      <c r="AT1019" s="218"/>
      <c r="AU1019" s="219"/>
      <c r="AV1019" s="458"/>
      <c r="AW1019" s="216" t="s">
        <v>91</v>
      </c>
      <c r="AX1019" s="220"/>
      <c r="AY1019" s="221"/>
      <c r="AZ1019" s="222"/>
      <c r="BA1019" s="217" t="s">
        <v>105</v>
      </c>
      <c r="BB1019" s="220"/>
      <c r="BC1019" s="115"/>
      <c r="BD1019" s="115"/>
      <c r="BE1019" s="373"/>
      <c r="BF1019" s="374"/>
      <c r="BG1019" s="374"/>
      <c r="BH1019" s="131"/>
      <c r="BI1019" s="90"/>
      <c r="BJ1019" s="90"/>
      <c r="BK1019" s="90"/>
      <c r="BL1019" s="90"/>
      <c r="BM1019" s="90"/>
      <c r="BN1019" s="90"/>
      <c r="BO1019" s="90"/>
      <c r="BP1019" s="90"/>
      <c r="BQ1019" s="90"/>
      <c r="BR1019" s="90"/>
      <c r="BS1019" s="90"/>
      <c r="BT1019" s="90"/>
      <c r="BU1019" s="90"/>
      <c r="BV1019" s="90"/>
      <c r="BW1019" s="90"/>
      <c r="BX1019" s="90"/>
      <c r="BY1019" s="90"/>
      <c r="BZ1019" s="90"/>
      <c r="CA1019" s="90"/>
      <c r="CB1019" s="90"/>
      <c r="CC1019" s="90"/>
      <c r="CD1019" s="90"/>
      <c r="CE1019" s="90"/>
      <c r="CF1019" s="90"/>
      <c r="CG1019" s="90"/>
      <c r="CH1019" s="90"/>
      <c r="CI1019" s="90"/>
      <c r="CJ1019" s="90"/>
      <c r="CK1019" s="90"/>
      <c r="CL1019" s="90"/>
      <c r="CM1019" s="90"/>
      <c r="CN1019" s="90"/>
      <c r="CO1019" s="90"/>
      <c r="CP1019" s="90"/>
      <c r="CQ1019" s="90"/>
      <c r="CR1019" s="90"/>
      <c r="CS1019" s="90"/>
      <c r="CT1019" s="90"/>
      <c r="CU1019" s="90"/>
      <c r="CV1019" s="90"/>
      <c r="CW1019" s="90"/>
      <c r="CX1019" s="90"/>
      <c r="CY1019" s="90"/>
      <c r="CZ1019" s="90"/>
      <c r="DA1019" s="90"/>
      <c r="DB1019" s="90"/>
      <c r="DC1019" s="90"/>
      <c r="DD1019" s="90"/>
      <c r="DE1019" s="90"/>
      <c r="DF1019" s="90"/>
      <c r="DG1019" s="90"/>
      <c r="DH1019" s="90"/>
      <c r="DI1019" s="90"/>
      <c r="DJ1019" s="90"/>
      <c r="DK1019" s="90"/>
      <c r="DL1019" s="90"/>
      <c r="DM1019" s="90"/>
      <c r="DN1019" s="90"/>
      <c r="DO1019" s="90"/>
      <c r="DP1019" s="90"/>
      <c r="DQ1019" s="90"/>
      <c r="DR1019" s="90"/>
      <c r="DS1019" s="90"/>
      <c r="DT1019" s="90"/>
      <c r="DU1019" s="90"/>
      <c r="DV1019" s="90"/>
      <c r="DW1019" s="90"/>
      <c r="DX1019" s="90"/>
      <c r="DY1019" s="90"/>
      <c r="DZ1019" s="90"/>
      <c r="EA1019" s="90"/>
      <c r="EB1019" s="90"/>
      <c r="EC1019" s="90"/>
      <c r="ED1019" s="90"/>
      <c r="EE1019" s="90"/>
      <c r="EF1019" s="90"/>
      <c r="EG1019" s="90"/>
      <c r="EH1019" s="90"/>
      <c r="EI1019" s="90"/>
      <c r="EJ1019" s="90"/>
      <c r="EK1019" s="90"/>
      <c r="EL1019" s="90"/>
      <c r="EM1019" s="90"/>
      <c r="EN1019" s="90"/>
      <c r="EO1019" s="90"/>
      <c r="EP1019" s="90"/>
      <c r="EQ1019" s="90"/>
      <c r="ER1019" s="90"/>
      <c r="ES1019" s="90"/>
      <c r="ET1019" s="90"/>
      <c r="EU1019" s="90"/>
      <c r="EV1019" s="90"/>
      <c r="EW1019" s="90"/>
      <c r="EX1019" s="90"/>
      <c r="EY1019" s="90"/>
      <c r="EZ1019" s="90"/>
      <c r="FA1019" s="90"/>
      <c r="FB1019" s="90"/>
      <c r="FC1019" s="90"/>
      <c r="FD1019" s="90"/>
      <c r="FE1019" s="90"/>
      <c r="FF1019" s="90"/>
      <c r="FG1019" s="90"/>
      <c r="FH1019" s="90"/>
      <c r="FI1019" s="90"/>
      <c r="FJ1019" s="90"/>
      <c r="FK1019" s="90"/>
      <c r="FL1019" s="90"/>
      <c r="FM1019" s="90"/>
      <c r="FN1019" s="90"/>
      <c r="FO1019" s="90"/>
      <c r="FP1019" s="90"/>
      <c r="FQ1019" s="90"/>
      <c r="FR1019" s="90"/>
      <c r="FS1019" s="90"/>
      <c r="FT1019" s="90"/>
      <c r="FU1019" s="90"/>
      <c r="FV1019" s="90"/>
      <c r="FW1019" s="90"/>
      <c r="FX1019" s="90"/>
      <c r="FY1019" s="90"/>
      <c r="FZ1019" s="90"/>
      <c r="GA1019" s="90"/>
      <c r="GB1019" s="90"/>
      <c r="GC1019" s="90"/>
      <c r="GD1019" s="90"/>
      <c r="GE1019" s="90"/>
      <c r="GF1019" s="90"/>
      <c r="GG1019" s="90"/>
      <c r="GH1019" s="90"/>
      <c r="GI1019" s="90"/>
      <c r="GJ1019" s="90"/>
      <c r="GK1019" s="90"/>
      <c r="GL1019" s="90"/>
      <c r="GM1019" s="90"/>
      <c r="GN1019" s="90"/>
      <c r="GO1019" s="90"/>
      <c r="GP1019" s="90"/>
      <c r="GQ1019" s="90"/>
      <c r="GR1019" s="90"/>
      <c r="GS1019" s="90"/>
      <c r="GT1019" s="90"/>
      <c r="GU1019" s="90"/>
      <c r="GV1019" s="90"/>
      <c r="GW1019" s="90"/>
      <c r="GX1019" s="90"/>
      <c r="GY1019" s="90"/>
      <c r="GZ1019" s="90"/>
      <c r="HA1019" s="90"/>
      <c r="HB1019" s="90"/>
      <c r="HC1019" s="90"/>
      <c r="HD1019" s="90"/>
      <c r="HE1019" s="90"/>
      <c r="HF1019" s="90"/>
      <c r="HG1019" s="90"/>
      <c r="HH1019" s="90"/>
      <c r="HI1019" s="90"/>
      <c r="HJ1019" s="90"/>
      <c r="HK1019" s="90"/>
      <c r="HL1019" s="90"/>
      <c r="HM1019" s="90"/>
      <c r="HN1019" s="90"/>
      <c r="HO1019" s="90"/>
      <c r="HP1019" s="90"/>
      <c r="HQ1019" s="90"/>
      <c r="HR1019" s="90"/>
      <c r="HS1019" s="90"/>
      <c r="HT1019" s="90"/>
      <c r="HU1019" s="90"/>
      <c r="HV1019" s="90"/>
      <c r="HW1019" s="90"/>
      <c r="HX1019" s="90"/>
      <c r="HY1019" s="90"/>
      <c r="HZ1019" s="90"/>
      <c r="IA1019" s="90"/>
      <c r="IB1019" s="90"/>
      <c r="IC1019" s="90"/>
      <c r="ID1019" s="90"/>
      <c r="IE1019" s="90"/>
      <c r="IF1019" s="90"/>
      <c r="IG1019" s="90"/>
      <c r="IH1019" s="90"/>
      <c r="II1019" s="90"/>
      <c r="IJ1019" s="90"/>
      <c r="IK1019" s="90"/>
      <c r="IL1019" s="90"/>
      <c r="IM1019" s="90"/>
      <c r="IN1019" s="90"/>
      <c r="IO1019" s="90"/>
      <c r="IP1019" s="90"/>
      <c r="IQ1019" s="90"/>
      <c r="IR1019" s="90"/>
      <c r="IS1019" s="90"/>
      <c r="IT1019" s="90"/>
      <c r="IU1019" s="90"/>
      <c r="IV1019" s="90"/>
      <c r="IW1019" s="90"/>
      <c r="IX1019" s="90"/>
      <c r="IY1019" s="90"/>
      <c r="IZ1019" s="90"/>
      <c r="JA1019" s="90"/>
      <c r="JB1019" s="90"/>
      <c r="JC1019" s="90"/>
      <c r="JD1019" s="90"/>
      <c r="JE1019" s="90"/>
      <c r="JF1019" s="90"/>
      <c r="JG1019" s="90"/>
      <c r="JH1019" s="90"/>
      <c r="JI1019" s="90"/>
      <c r="JJ1019" s="90"/>
      <c r="JK1019" s="90"/>
      <c r="JL1019" s="90"/>
      <c r="JM1019" s="90"/>
      <c r="JN1019" s="90"/>
      <c r="JO1019" s="90"/>
      <c r="JP1019" s="90"/>
      <c r="JQ1019" s="90"/>
      <c r="JR1019" s="90"/>
      <c r="JS1019" s="90"/>
      <c r="JT1019" s="90"/>
      <c r="JU1019" s="90"/>
      <c r="JV1019" s="90"/>
      <c r="JW1019" s="90"/>
      <c r="JX1019" s="90"/>
      <c r="JY1019" s="90"/>
      <c r="JZ1019" s="90"/>
      <c r="KA1019" s="90"/>
      <c r="KB1019" s="90"/>
      <c r="KC1019" s="90"/>
      <c r="KD1019" s="90"/>
      <c r="KE1019" s="90"/>
      <c r="KF1019" s="90"/>
      <c r="KG1019" s="90"/>
      <c r="KH1019" s="90"/>
      <c r="KI1019" s="90"/>
      <c r="KJ1019" s="90"/>
      <c r="KK1019" s="90"/>
      <c r="KL1019" s="90"/>
      <c r="KM1019" s="90"/>
      <c r="KN1019" s="90"/>
      <c r="KO1019" s="90"/>
      <c r="KP1019" s="90"/>
      <c r="KQ1019" s="90"/>
      <c r="KR1019" s="90"/>
      <c r="KS1019" s="90"/>
      <c r="KT1019" s="90"/>
      <c r="KU1019" s="90"/>
      <c r="KV1019" s="90"/>
      <c r="KW1019" s="90"/>
      <c r="KX1019" s="90"/>
      <c r="KY1019" s="90"/>
      <c r="KZ1019" s="90"/>
      <c r="LA1019" s="90"/>
      <c r="LB1019" s="90"/>
      <c r="LC1019" s="90"/>
      <c r="LD1019" s="90"/>
      <c r="LE1019" s="90"/>
      <c r="LF1019" s="90"/>
      <c r="LG1019" s="90"/>
      <c r="LH1019" s="90"/>
      <c r="LI1019" s="90"/>
      <c r="LJ1019" s="90"/>
      <c r="LK1019" s="90"/>
      <c r="LL1019" s="90"/>
      <c r="LM1019" s="90"/>
      <c r="LN1019" s="90"/>
      <c r="LO1019" s="90"/>
      <c r="LP1019" s="90"/>
      <c r="LQ1019" s="90"/>
      <c r="LR1019" s="90"/>
      <c r="LS1019" s="90"/>
      <c r="LT1019" s="90"/>
      <c r="LU1019" s="90"/>
      <c r="LV1019" s="90"/>
      <c r="LW1019" s="90"/>
      <c r="LX1019" s="90"/>
      <c r="LY1019" s="90"/>
      <c r="LZ1019" s="90"/>
      <c r="MA1019" s="90"/>
      <c r="MB1019" s="90"/>
      <c r="MC1019" s="90"/>
      <c r="MD1019" s="90"/>
      <c r="ME1019" s="90"/>
      <c r="MF1019" s="90"/>
      <c r="MG1019" s="90"/>
      <c r="MH1019" s="90"/>
      <c r="MI1019" s="90"/>
      <c r="MJ1019" s="90"/>
      <c r="MK1019" s="90"/>
      <c r="ML1019" s="90"/>
      <c r="MM1019" s="90"/>
      <c r="MN1019" s="90"/>
      <c r="MO1019" s="90"/>
      <c r="MP1019" s="90"/>
      <c r="MQ1019" s="90"/>
      <c r="MR1019" s="90"/>
      <c r="MS1019" s="90"/>
      <c r="MT1019" s="90"/>
      <c r="MU1019" s="90"/>
      <c r="MV1019" s="90"/>
      <c r="MW1019" s="90"/>
      <c r="MX1019" s="90"/>
      <c r="MY1019" s="90"/>
      <c r="MZ1019" s="90"/>
      <c r="NA1019" s="90"/>
      <c r="NB1019" s="90"/>
      <c r="NC1019" s="90"/>
      <c r="ND1019" s="90"/>
      <c r="NE1019" s="90"/>
      <c r="NF1019" s="90"/>
      <c r="NG1019" s="90"/>
      <c r="NH1019" s="90"/>
      <c r="NI1019" s="90"/>
      <c r="NJ1019" s="90"/>
      <c r="NK1019" s="90"/>
      <c r="NL1019" s="90"/>
      <c r="NM1019" s="90"/>
      <c r="NN1019" s="90"/>
      <c r="NO1019" s="90"/>
      <c r="NP1019" s="90"/>
      <c r="NQ1019" s="90"/>
      <c r="NR1019" s="90"/>
      <c r="NS1019" s="90"/>
      <c r="NT1019" s="90"/>
      <c r="NU1019" s="90"/>
      <c r="NV1019" s="90"/>
      <c r="NW1019" s="90"/>
      <c r="NX1019" s="90"/>
      <c r="NY1019" s="90"/>
      <c r="NZ1019" s="90"/>
      <c r="OA1019" s="90"/>
      <c r="OB1019" s="90"/>
      <c r="OC1019" s="90"/>
      <c r="OD1019" s="90"/>
      <c r="OE1019" s="90"/>
      <c r="OF1019" s="90"/>
      <c r="OG1019" s="90"/>
      <c r="OH1019" s="90"/>
      <c r="OI1019" s="90"/>
      <c r="OJ1019" s="90"/>
      <c r="OK1019" s="90"/>
      <c r="OL1019" s="90"/>
      <c r="OM1019" s="90"/>
      <c r="ON1019" s="90"/>
      <c r="OO1019" s="90"/>
      <c r="OP1019" s="90"/>
      <c r="OQ1019" s="90"/>
      <c r="OR1019" s="90"/>
      <c r="OS1019" s="90"/>
      <c r="OT1019" s="90"/>
      <c r="OU1019" s="90"/>
      <c r="OV1019" s="90"/>
      <c r="OW1019" s="90"/>
      <c r="OX1019" s="90"/>
      <c r="OY1019" s="90"/>
      <c r="OZ1019" s="90"/>
      <c r="PA1019" s="90"/>
      <c r="PB1019" s="90"/>
      <c r="PC1019" s="90"/>
      <c r="PD1019" s="90"/>
      <c r="PE1019" s="90"/>
      <c r="PF1019" s="90"/>
      <c r="PG1019" s="90"/>
      <c r="PH1019" s="90"/>
      <c r="PI1019" s="90"/>
      <c r="PJ1019" s="90"/>
      <c r="PK1019" s="90"/>
      <c r="PL1019" s="90"/>
      <c r="PM1019" s="90"/>
      <c r="PN1019" s="90"/>
      <c r="PO1019" s="90"/>
      <c r="PP1019" s="90"/>
      <c r="PQ1019" s="90"/>
      <c r="PR1019" s="90"/>
      <c r="PS1019" s="90"/>
      <c r="PT1019" s="90"/>
      <c r="PU1019" s="90"/>
      <c r="PV1019" s="90"/>
      <c r="PW1019" s="90"/>
      <c r="PX1019" s="90"/>
      <c r="PY1019" s="90"/>
      <c r="PZ1019" s="90"/>
      <c r="QA1019" s="90"/>
      <c r="QB1019" s="90"/>
      <c r="QC1019" s="90"/>
      <c r="QD1019" s="90"/>
      <c r="QE1019" s="90"/>
      <c r="QF1019" s="90"/>
      <c r="QG1019" s="90"/>
      <c r="QH1019" s="90"/>
      <c r="QI1019" s="90"/>
      <c r="QJ1019" s="90"/>
      <c r="QK1019" s="90"/>
      <c r="QL1019" s="90"/>
      <c r="QM1019" s="90"/>
      <c r="QN1019" s="90"/>
      <c r="QO1019" s="90"/>
      <c r="QP1019" s="90"/>
      <c r="QQ1019" s="90"/>
      <c r="QR1019" s="90"/>
      <c r="QS1019" s="90"/>
      <c r="QT1019" s="90"/>
      <c r="QU1019" s="90"/>
      <c r="QV1019" s="90"/>
      <c r="QW1019" s="90"/>
      <c r="QX1019" s="90"/>
      <c r="QY1019" s="90"/>
      <c r="QZ1019" s="90"/>
      <c r="RA1019" s="90"/>
      <c r="RB1019" s="90"/>
      <c r="RC1019" s="90"/>
      <c r="RD1019" s="90"/>
      <c r="RE1019" s="90"/>
      <c r="RF1019" s="90"/>
      <c r="RG1019" s="90"/>
      <c r="RH1019" s="90"/>
      <c r="RI1019" s="90"/>
      <c r="RJ1019" s="90"/>
      <c r="RK1019" s="90"/>
      <c r="RL1019" s="90"/>
      <c r="RM1019" s="90"/>
      <c r="RN1019" s="90"/>
      <c r="RO1019" s="90"/>
      <c r="RP1019" s="90"/>
      <c r="RQ1019" s="90"/>
      <c r="RR1019" s="90"/>
      <c r="RS1019" s="90"/>
      <c r="RT1019" s="90"/>
      <c r="RU1019" s="90"/>
      <c r="RV1019" s="90"/>
      <c r="RW1019" s="90"/>
      <c r="RX1019" s="90"/>
      <c r="RY1019" s="90"/>
      <c r="RZ1019" s="90"/>
      <c r="SA1019" s="90"/>
      <c r="SB1019" s="90"/>
      <c r="SC1019" s="90"/>
      <c r="SD1019" s="90"/>
      <c r="SE1019" s="90"/>
      <c r="SF1019" s="90"/>
      <c r="SG1019" s="90"/>
      <c r="SH1019" s="90"/>
      <c r="SI1019" s="90"/>
      <c r="SJ1019" s="90"/>
      <c r="SK1019" s="90"/>
      <c r="SL1019" s="90"/>
      <c r="SM1019" s="90"/>
      <c r="SN1019" s="90"/>
      <c r="SO1019" s="90"/>
      <c r="SP1019" s="90"/>
      <c r="SQ1019" s="90"/>
      <c r="SR1019" s="90"/>
      <c r="SS1019" s="90"/>
      <c r="ST1019" s="90"/>
      <c r="SU1019" s="90"/>
      <c r="SV1019" s="90"/>
      <c r="SW1019" s="90"/>
      <c r="SX1019" s="90"/>
      <c r="SY1019" s="90"/>
      <c r="SZ1019" s="90"/>
      <c r="TA1019" s="90"/>
      <c r="TB1019" s="90"/>
      <c r="TC1019" s="90"/>
      <c r="TD1019" s="90"/>
      <c r="TE1019" s="90"/>
      <c r="TF1019" s="90"/>
      <c r="TG1019" s="90"/>
      <c r="TH1019" s="90"/>
      <c r="TI1019" s="90"/>
      <c r="TJ1019" s="90"/>
      <c r="TK1019" s="90"/>
      <c r="TL1019" s="90"/>
      <c r="TM1019" s="90"/>
      <c r="TN1019" s="90"/>
      <c r="TO1019" s="90"/>
      <c r="TP1019" s="90"/>
      <c r="TQ1019" s="90"/>
      <c r="TR1019" s="90"/>
      <c r="TS1019" s="90"/>
      <c r="TT1019" s="90"/>
      <c r="TU1019" s="90"/>
      <c r="TV1019" s="90"/>
      <c r="TW1019" s="90"/>
      <c r="TX1019" s="90"/>
      <c r="TY1019" s="90"/>
      <c r="TZ1019" s="90"/>
      <c r="UA1019" s="90"/>
      <c r="UB1019" s="90"/>
      <c r="UC1019" s="90"/>
      <c r="UD1019" s="90"/>
      <c r="UE1019" s="90"/>
      <c r="UF1019" s="90"/>
      <c r="UG1019" s="90"/>
      <c r="UH1019" s="90"/>
      <c r="UI1019" s="90"/>
      <c r="UJ1019" s="90"/>
      <c r="UK1019" s="90"/>
      <c r="UL1019" s="90"/>
      <c r="UM1019" s="90"/>
      <c r="UN1019" s="90"/>
      <c r="UO1019" s="90"/>
      <c r="UP1019" s="90"/>
      <c r="UQ1019" s="90"/>
      <c r="UR1019" s="90"/>
      <c r="US1019" s="90"/>
      <c r="UT1019" s="90"/>
      <c r="UU1019" s="90"/>
      <c r="UV1019" s="90"/>
      <c r="UW1019" s="90"/>
      <c r="UX1019" s="90"/>
      <c r="UY1019" s="90"/>
      <c r="UZ1019" s="90"/>
      <c r="VA1019" s="90"/>
      <c r="VB1019" s="90"/>
      <c r="VC1019" s="90"/>
      <c r="VD1019" s="90"/>
      <c r="VE1019" s="90"/>
      <c r="VF1019" s="90"/>
      <c r="VG1019" s="90"/>
      <c r="VH1019" s="90"/>
      <c r="VI1019" s="90"/>
      <c r="VJ1019" s="90"/>
      <c r="VK1019" s="90"/>
      <c r="VL1019" s="90"/>
      <c r="VM1019" s="90"/>
      <c r="VN1019" s="90"/>
      <c r="VO1019" s="90"/>
      <c r="VP1019" s="90"/>
      <c r="VQ1019" s="90"/>
      <c r="VR1019" s="90"/>
      <c r="VS1019" s="90"/>
      <c r="VT1019" s="90"/>
      <c r="VU1019" s="90"/>
      <c r="VV1019" s="90"/>
      <c r="VW1019" s="90"/>
      <c r="VX1019" s="90"/>
      <c r="VY1019" s="90"/>
      <c r="VZ1019" s="90"/>
      <c r="WA1019" s="90"/>
      <c r="WB1019" s="90"/>
      <c r="WC1019" s="90"/>
      <c r="WD1019" s="90"/>
      <c r="WE1019" s="90"/>
      <c r="WF1019" s="90"/>
      <c r="WG1019" s="90"/>
      <c r="WH1019" s="90"/>
      <c r="WI1019" s="90"/>
      <c r="WJ1019" s="90"/>
      <c r="WK1019" s="90"/>
      <c r="WL1019" s="90"/>
      <c r="WM1019" s="90"/>
      <c r="WN1019" s="90"/>
      <c r="WO1019" s="90"/>
      <c r="WP1019" s="90"/>
      <c r="WQ1019" s="90"/>
      <c r="WR1019" s="90"/>
      <c r="WS1019" s="90"/>
      <c r="WT1019" s="90"/>
      <c r="WU1019" s="90"/>
      <c r="WV1019" s="90"/>
      <c r="WW1019" s="90"/>
      <c r="WX1019" s="90"/>
      <c r="WY1019" s="90"/>
      <c r="WZ1019" s="90"/>
      <c r="XA1019" s="90"/>
      <c r="XB1019" s="90"/>
      <c r="XC1019" s="90"/>
      <c r="XD1019" s="90"/>
      <c r="XE1019" s="90"/>
      <c r="XF1019" s="90"/>
      <c r="XG1019" s="90"/>
      <c r="XH1019" s="90"/>
      <c r="XI1019" s="90"/>
      <c r="XJ1019" s="90"/>
      <c r="XK1019" s="90"/>
      <c r="XL1019" s="90"/>
      <c r="XM1019" s="90"/>
      <c r="XN1019" s="90"/>
      <c r="XO1019" s="90"/>
      <c r="XP1019" s="90"/>
      <c r="XQ1019" s="90"/>
      <c r="XR1019" s="90"/>
      <c r="XS1019" s="90"/>
      <c r="XT1019" s="90"/>
      <c r="XU1019" s="90"/>
      <c r="XV1019" s="90"/>
      <c r="XW1019" s="90"/>
      <c r="XX1019" s="90"/>
      <c r="XY1019" s="90"/>
      <c r="XZ1019" s="90"/>
      <c r="YA1019" s="90"/>
      <c r="YB1019" s="90"/>
      <c r="YC1019" s="90"/>
      <c r="YD1019" s="90"/>
      <c r="YE1019" s="90"/>
      <c r="YF1019" s="90"/>
      <c r="YG1019" s="90"/>
      <c r="YH1019" s="90"/>
      <c r="YI1019" s="90"/>
      <c r="YJ1019" s="90"/>
      <c r="YK1019" s="90"/>
      <c r="YL1019" s="90"/>
      <c r="YM1019" s="90"/>
      <c r="YN1019" s="90"/>
      <c r="YO1019" s="90"/>
      <c r="YP1019" s="90"/>
      <c r="YQ1019" s="90"/>
      <c r="YR1019" s="90"/>
      <c r="YS1019" s="90"/>
      <c r="YT1019" s="90"/>
      <c r="YU1019" s="90"/>
      <c r="YV1019" s="90"/>
      <c r="YW1019" s="90"/>
      <c r="YX1019" s="90"/>
      <c r="YY1019" s="90"/>
      <c r="YZ1019" s="90"/>
      <c r="ZA1019" s="90"/>
      <c r="ZB1019" s="90"/>
      <c r="ZC1019" s="90"/>
      <c r="ZD1019" s="90"/>
      <c r="ZE1019" s="90"/>
      <c r="ZF1019" s="90"/>
      <c r="ZG1019" s="90"/>
      <c r="ZH1019" s="90"/>
      <c r="ZI1019" s="90"/>
      <c r="ZJ1019" s="90"/>
      <c r="ZK1019" s="90"/>
      <c r="ZL1019" s="90"/>
      <c r="ZM1019" s="90"/>
      <c r="ZN1019" s="90"/>
      <c r="ZO1019" s="90"/>
      <c r="ZP1019" s="90"/>
      <c r="ZQ1019" s="90"/>
      <c r="ZR1019" s="90"/>
      <c r="ZS1019" s="90"/>
      <c r="ZT1019" s="90"/>
      <c r="ZU1019" s="90"/>
      <c r="ZV1019" s="90"/>
      <c r="ZW1019" s="90"/>
      <c r="ZX1019" s="90"/>
      <c r="ZY1019" s="90"/>
      <c r="ZZ1019" s="90"/>
      <c r="AAA1019" s="90"/>
      <c r="AAB1019" s="90"/>
      <c r="AAC1019" s="90"/>
      <c r="AAD1019" s="90"/>
      <c r="AAE1019" s="90"/>
      <c r="AAF1019" s="90"/>
      <c r="AAG1019" s="90"/>
      <c r="AAH1019" s="90"/>
      <c r="AAI1019" s="90"/>
      <c r="AAJ1019" s="90"/>
      <c r="AAK1019" s="90"/>
      <c r="AAL1019" s="90"/>
      <c r="AAM1019" s="90"/>
      <c r="AAN1019" s="90"/>
      <c r="AAO1019" s="90"/>
      <c r="AAP1019" s="90"/>
      <c r="AAQ1019" s="90"/>
      <c r="AAR1019" s="90"/>
      <c r="AAS1019" s="90"/>
      <c r="AAT1019" s="90"/>
      <c r="AAU1019" s="90"/>
      <c r="AAV1019" s="90"/>
      <c r="AAW1019" s="90"/>
      <c r="AAX1019" s="90"/>
      <c r="AAY1019" s="90"/>
      <c r="AAZ1019" s="90"/>
      <c r="ABA1019" s="90"/>
      <c r="ABB1019" s="90"/>
      <c r="ABC1019" s="90"/>
      <c r="ABD1019" s="90"/>
      <c r="ABE1019" s="90"/>
      <c r="ABF1019" s="90"/>
      <c r="ABG1019" s="90"/>
      <c r="ABH1019" s="90"/>
      <c r="ABI1019" s="90"/>
      <c r="ABJ1019" s="90"/>
      <c r="ABK1019" s="90"/>
      <c r="ABL1019" s="90"/>
      <c r="ABM1019" s="90"/>
      <c r="ABN1019" s="90"/>
      <c r="ABO1019" s="90"/>
      <c r="ABP1019" s="90"/>
      <c r="ABQ1019" s="90"/>
      <c r="ABR1019" s="90"/>
      <c r="ABS1019" s="90"/>
      <c r="ABT1019" s="90"/>
      <c r="ABU1019" s="90"/>
      <c r="ABV1019" s="90"/>
      <c r="ABW1019" s="90"/>
      <c r="ABX1019" s="90"/>
      <c r="ABY1019" s="90"/>
      <c r="ABZ1019" s="90"/>
      <c r="ACA1019" s="90"/>
      <c r="ACB1019" s="90"/>
      <c r="ACC1019" s="90"/>
      <c r="ACD1019" s="90"/>
      <c r="ACE1019" s="90"/>
      <c r="ACF1019" s="90"/>
      <c r="ACG1019" s="90"/>
      <c r="ACH1019" s="90"/>
      <c r="ACI1019" s="90"/>
      <c r="ACJ1019" s="90"/>
      <c r="ACK1019" s="90"/>
      <c r="ACL1019" s="90"/>
      <c r="ACM1019" s="90"/>
      <c r="ACN1019" s="90"/>
      <c r="ACO1019" s="90"/>
      <c r="ACP1019" s="90"/>
      <c r="ACQ1019" s="90"/>
      <c r="ACR1019" s="90"/>
      <c r="ACS1019" s="90"/>
      <c r="ACT1019" s="90"/>
      <c r="ACU1019" s="90"/>
      <c r="ACV1019" s="90"/>
      <c r="ACW1019" s="90"/>
      <c r="ACX1019" s="90"/>
      <c r="ACY1019" s="90"/>
      <c r="ACZ1019" s="90"/>
      <c r="ADA1019" s="90"/>
      <c r="ADB1019" s="90"/>
      <c r="ADC1019" s="90"/>
      <c r="ADD1019" s="90"/>
      <c r="ADE1019" s="90"/>
      <c r="ADF1019" s="90"/>
      <c r="ADG1019" s="90"/>
      <c r="ADH1019" s="90"/>
      <c r="ADI1019" s="90"/>
      <c r="ADJ1019" s="90"/>
      <c r="ADK1019" s="90"/>
      <c r="ADL1019" s="90"/>
      <c r="ADM1019" s="90"/>
      <c r="ADN1019" s="90"/>
      <c r="ADO1019" s="90"/>
      <c r="ADP1019" s="90"/>
      <c r="ADQ1019" s="90"/>
      <c r="ADR1019" s="90"/>
      <c r="ADS1019" s="90"/>
      <c r="ADT1019" s="90"/>
      <c r="ADU1019" s="90"/>
      <c r="ADV1019" s="90"/>
      <c r="ADW1019" s="90"/>
      <c r="ADX1019" s="90"/>
      <c r="ADY1019" s="90"/>
      <c r="ADZ1019" s="90"/>
      <c r="AEA1019" s="90"/>
      <c r="AEB1019" s="90"/>
      <c r="AEC1019" s="90"/>
      <c r="AED1019" s="90"/>
      <c r="AEE1019" s="90"/>
      <c r="AEF1019" s="90"/>
      <c r="AEG1019" s="90"/>
      <c r="AEH1019" s="90"/>
      <c r="AEI1019" s="90"/>
      <c r="AEJ1019" s="90"/>
      <c r="AEK1019" s="90"/>
      <c r="AEL1019" s="90"/>
      <c r="AEM1019" s="90"/>
      <c r="AEN1019" s="90"/>
      <c r="AEO1019" s="90"/>
      <c r="AEP1019" s="90"/>
      <c r="AEQ1019" s="90"/>
      <c r="AER1019" s="90"/>
      <c r="AES1019" s="90"/>
      <c r="AET1019" s="90"/>
      <c r="AEU1019" s="90"/>
      <c r="AEV1019" s="90"/>
      <c r="AEW1019" s="90"/>
      <c r="AEX1019" s="90"/>
      <c r="AEY1019" s="90"/>
      <c r="AEZ1019" s="90"/>
      <c r="AFA1019" s="90"/>
      <c r="AFB1019" s="90"/>
      <c r="AFC1019" s="90"/>
      <c r="AFD1019" s="90"/>
      <c r="AFE1019" s="90"/>
      <c r="AFF1019" s="90"/>
      <c r="AFG1019" s="90"/>
      <c r="AFH1019" s="90"/>
      <c r="AFI1019" s="90"/>
      <c r="AFJ1019" s="90"/>
      <c r="AFK1019" s="90"/>
      <c r="AFL1019" s="90"/>
      <c r="AFM1019" s="90"/>
      <c r="AFN1019" s="90"/>
      <c r="AFO1019" s="90"/>
      <c r="AFP1019" s="90"/>
      <c r="AFQ1019" s="90"/>
      <c r="AFR1019" s="90"/>
      <c r="AFS1019" s="90"/>
      <c r="AFT1019" s="90"/>
      <c r="AFU1019" s="90"/>
      <c r="AFV1019" s="90"/>
      <c r="AFW1019" s="90"/>
      <c r="AFX1019" s="90"/>
      <c r="AFY1019" s="90"/>
      <c r="AFZ1019" s="90"/>
      <c r="AGA1019" s="90"/>
      <c r="AGB1019" s="90"/>
      <c r="AGC1019" s="90"/>
      <c r="AGD1019" s="90"/>
      <c r="AGE1019" s="90"/>
      <c r="AGF1019" s="90"/>
      <c r="AGG1019" s="90"/>
      <c r="AGH1019" s="90"/>
      <c r="AGI1019" s="90"/>
      <c r="AGJ1019" s="90"/>
      <c r="AGK1019" s="90"/>
      <c r="AGL1019" s="90"/>
      <c r="AGM1019" s="90"/>
      <c r="AGN1019" s="90"/>
      <c r="AGO1019" s="90"/>
      <c r="AGP1019" s="90"/>
      <c r="AGQ1019" s="90"/>
      <c r="AGR1019" s="90"/>
      <c r="AGS1019" s="90"/>
      <c r="AGT1019" s="90"/>
      <c r="AGU1019" s="90"/>
      <c r="AGV1019" s="90"/>
      <c r="AGW1019" s="90"/>
      <c r="AGX1019" s="90"/>
      <c r="AGY1019" s="90"/>
      <c r="AGZ1019" s="90"/>
      <c r="AHA1019" s="90"/>
      <c r="AHB1019" s="90"/>
      <c r="AHC1019" s="90"/>
      <c r="AHD1019" s="90"/>
      <c r="AHE1019" s="90"/>
      <c r="AHF1019" s="90"/>
      <c r="AHG1019" s="90"/>
      <c r="AHH1019" s="90"/>
      <c r="AHI1019" s="90"/>
      <c r="AHJ1019" s="90"/>
      <c r="AHK1019" s="90"/>
      <c r="AHL1019" s="90"/>
      <c r="AHM1019" s="90"/>
      <c r="AHN1019" s="90"/>
      <c r="AHO1019" s="90"/>
      <c r="AHP1019" s="90"/>
      <c r="AHQ1019" s="90"/>
      <c r="AHR1019" s="90"/>
      <c r="AHS1019" s="90"/>
      <c r="AHT1019" s="90"/>
      <c r="AHU1019" s="90"/>
      <c r="AHV1019" s="90"/>
      <c r="AHW1019" s="90"/>
      <c r="AHX1019" s="90"/>
      <c r="AHY1019" s="90"/>
      <c r="AHZ1019" s="90"/>
      <c r="AIA1019" s="90"/>
      <c r="AIB1019" s="90"/>
      <c r="AIC1019" s="90"/>
      <c r="AID1019" s="90"/>
      <c r="AIE1019" s="90"/>
      <c r="AIF1019" s="90"/>
      <c r="AIG1019" s="90"/>
      <c r="AIH1019" s="90"/>
      <c r="AII1019" s="90"/>
      <c r="AIJ1019" s="90"/>
      <c r="AIK1019" s="90"/>
      <c r="AIL1019" s="90"/>
      <c r="AIM1019" s="90"/>
      <c r="AIN1019" s="90"/>
      <c r="AIO1019" s="90"/>
      <c r="AIP1019" s="90"/>
      <c r="AIQ1019" s="90"/>
      <c r="AIR1019" s="90"/>
      <c r="AIS1019" s="90"/>
      <c r="AIT1019" s="90"/>
      <c r="AIU1019" s="90"/>
      <c r="AIV1019" s="90"/>
      <c r="AIW1019" s="90"/>
      <c r="AIX1019" s="90"/>
      <c r="AIY1019" s="90"/>
      <c r="AIZ1019" s="90"/>
      <c r="AJA1019" s="90"/>
      <c r="AJB1019" s="90"/>
      <c r="AJC1019" s="90"/>
      <c r="AJD1019" s="90"/>
      <c r="AJE1019" s="90"/>
      <c r="AJF1019" s="90"/>
      <c r="AJG1019" s="90"/>
      <c r="AJH1019" s="90"/>
      <c r="AJI1019" s="90"/>
      <c r="AJJ1019" s="90"/>
      <c r="AJK1019" s="90"/>
      <c r="AJL1019" s="90"/>
      <c r="AJM1019" s="90"/>
      <c r="AJN1019" s="90"/>
      <c r="AJO1019" s="90"/>
      <c r="AJP1019" s="90"/>
      <c r="AJQ1019" s="90"/>
      <c r="AJR1019" s="90"/>
      <c r="AJS1019" s="90"/>
      <c r="AJT1019" s="90"/>
      <c r="AJU1019" s="90"/>
      <c r="AJV1019" s="90"/>
      <c r="AJW1019" s="90"/>
      <c r="AJX1019" s="90"/>
      <c r="AJY1019" s="90"/>
      <c r="AJZ1019" s="90"/>
      <c r="AKA1019" s="90"/>
      <c r="AKB1019" s="90"/>
      <c r="AKC1019" s="90"/>
      <c r="AKD1019" s="90"/>
      <c r="AKE1019" s="90"/>
      <c r="AKF1019" s="90"/>
      <c r="AKG1019" s="90"/>
      <c r="AKH1019" s="90"/>
      <c r="AKI1019" s="90"/>
      <c r="AKJ1019" s="90"/>
      <c r="AKK1019" s="90"/>
      <c r="AKL1019" s="90"/>
      <c r="AKM1019" s="90"/>
      <c r="AKN1019" s="90"/>
      <c r="AKO1019" s="90"/>
      <c r="AKP1019" s="90"/>
      <c r="AKQ1019" s="90"/>
      <c r="AKR1019" s="90"/>
      <c r="AKS1019" s="90"/>
      <c r="AKT1019" s="90"/>
      <c r="AKU1019" s="90"/>
      <c r="AKV1019" s="90"/>
      <c r="AKW1019" s="90"/>
      <c r="AKX1019" s="90"/>
      <c r="AKY1019" s="90"/>
      <c r="AKZ1019" s="90"/>
      <c r="ALA1019" s="90"/>
      <c r="ALB1019" s="90"/>
      <c r="ALC1019" s="90"/>
      <c r="ALD1019" s="90"/>
      <c r="ALE1019" s="90"/>
      <c r="ALF1019" s="90"/>
      <c r="ALG1019" s="90"/>
      <c r="ALH1019" s="90"/>
      <c r="ALI1019" s="90"/>
      <c r="ALJ1019" s="90"/>
      <c r="ALK1019" s="90"/>
      <c r="ALL1019" s="90"/>
      <c r="ALM1019" s="90"/>
      <c r="ALN1019" s="90"/>
      <c r="ALO1019" s="90"/>
      <c r="ALP1019" s="90"/>
      <c r="ALQ1019" s="90"/>
      <c r="ALR1019" s="90"/>
      <c r="ALS1019" s="90"/>
      <c r="ALT1019" s="90"/>
      <c r="ALU1019" s="90"/>
      <c r="ALV1019" s="90"/>
      <c r="ALW1019" s="90"/>
      <c r="ALX1019" s="90"/>
      <c r="ALY1019" s="90"/>
      <c r="ALZ1019" s="90"/>
      <c r="AMA1019" s="90"/>
      <c r="AMB1019" s="90"/>
      <c r="AMC1019" s="90"/>
      <c r="AMD1019" s="90"/>
      <c r="AME1019" s="90"/>
      <c r="AMF1019" s="90"/>
      <c r="AMG1019" s="90"/>
      <c r="AMH1019" s="90"/>
    </row>
    <row r="1020" spans="1:1022" ht="74.099999999999994" customHeight="1">
      <c r="A1020" s="536"/>
      <c r="B1020" s="530"/>
      <c r="C1020" s="367"/>
      <c r="D1020" s="530"/>
      <c r="E1020" s="530"/>
      <c r="F1020" s="427"/>
      <c r="G1020" s="530"/>
      <c r="H1020" s="545"/>
      <c r="I1020" s="538"/>
      <c r="J1020" s="216" t="s">
        <v>735</v>
      </c>
      <c r="K1020" s="213"/>
      <c r="L1020" s="538"/>
      <c r="M1020" s="538"/>
      <c r="N1020" s="540"/>
      <c r="O1020" s="369"/>
      <c r="P1020" s="391"/>
      <c r="Q1020" s="385"/>
      <c r="R1020" s="393"/>
      <c r="S1020" s="394"/>
      <c r="T1020" s="385"/>
      <c r="U1020" s="404"/>
      <c r="V1020" s="216" t="s">
        <v>112</v>
      </c>
      <c r="W1020" s="116"/>
      <c r="X1020" s="117"/>
      <c r="Y1020" s="117"/>
      <c r="Z1020" s="116"/>
      <c r="AA1020" s="143" t="str">
        <f t="shared" si="1368"/>
        <v/>
      </c>
      <c r="AB1020" s="121"/>
      <c r="AC1020" s="121"/>
      <c r="AD1020" s="122" t="str">
        <f t="shared" si="1366"/>
        <v/>
      </c>
      <c r="AE1020" s="121"/>
      <c r="AF1020" s="121"/>
      <c r="AG1020" s="121"/>
      <c r="AH1020" s="123" t="str">
        <f>IFERROR(IF(AND(AA1019="Probabilidad",AA1020="Probabilidad"),(AI1019-(+AI1019*AD1020)),IF(AND(AA1020="Probabilidad",AA1019="Impacto"),(AI1019-(+AI1019*AD1020)),IF(AA1020="Impacto",AI1019,""))),"")</f>
        <v/>
      </c>
      <c r="AI1020" s="122" t="str">
        <f t="shared" si="1367"/>
        <v/>
      </c>
      <c r="AJ1020" s="387"/>
      <c r="AK1020" s="542"/>
      <c r="AL1020" s="214" t="str">
        <f t="shared" si="1355"/>
        <v/>
      </c>
      <c r="AM1020" s="543"/>
      <c r="AN1020" s="542"/>
      <c r="AO1020" s="541"/>
      <c r="AP1020" s="367"/>
      <c r="AQ1020" s="217" t="s">
        <v>118</v>
      </c>
      <c r="AR1020" s="119"/>
      <c r="AS1020" s="135"/>
      <c r="AT1020" s="218"/>
      <c r="AU1020" s="219"/>
      <c r="AV1020" s="459"/>
      <c r="AW1020" s="216" t="s">
        <v>112</v>
      </c>
      <c r="AX1020" s="220"/>
      <c r="AY1020" s="221"/>
      <c r="AZ1020" s="222"/>
      <c r="BA1020" s="217" t="s">
        <v>118</v>
      </c>
      <c r="BB1020" s="220"/>
      <c r="BC1020" s="115"/>
      <c r="BD1020" s="115"/>
      <c r="BE1020" s="373"/>
      <c r="BF1020" s="374"/>
      <c r="BG1020" s="374"/>
      <c r="BH1020" s="131"/>
    </row>
    <row r="1021" spans="1:1022" ht="45" customHeight="1">
      <c r="A1021" s="536"/>
      <c r="B1021" s="530"/>
      <c r="C1021" s="367"/>
      <c r="D1021" s="530"/>
      <c r="E1021" s="530"/>
      <c r="F1021" s="427"/>
      <c r="G1021" s="530"/>
      <c r="H1021" s="545"/>
      <c r="I1021" s="538"/>
      <c r="J1021" s="216" t="s">
        <v>741</v>
      </c>
      <c r="K1021" s="213"/>
      <c r="L1021" s="538"/>
      <c r="M1021" s="538"/>
      <c r="N1021" s="540"/>
      <c r="O1021" s="369"/>
      <c r="P1021" s="391"/>
      <c r="Q1021" s="385"/>
      <c r="R1021" s="393"/>
      <c r="S1021" s="394"/>
      <c r="T1021" s="385"/>
      <c r="U1021" s="404"/>
      <c r="V1021" s="216" t="s">
        <v>124</v>
      </c>
      <c r="W1021" s="116"/>
      <c r="X1021" s="117"/>
      <c r="Y1021" s="117"/>
      <c r="Z1021" s="116"/>
      <c r="AA1021" s="143" t="str">
        <f t="shared" si="1368"/>
        <v/>
      </c>
      <c r="AB1021" s="121"/>
      <c r="AC1021" s="121"/>
      <c r="AD1021" s="122" t="str">
        <f t="shared" si="1366"/>
        <v/>
      </c>
      <c r="AE1021" s="121"/>
      <c r="AF1021" s="121"/>
      <c r="AG1021" s="121"/>
      <c r="AH1021" s="123" t="str">
        <f t="shared" ref="AH1021:AH1025" si="1385">IFERROR(IF(AND(AA1020="Probabilidad",AA1021="Probabilidad"),(AI1020-(+AI1020*AD1021)),IF(AND(AA1021="Probabilidad",AA1020="Impacto"),(AI1020-(+AI1020*AD1021)),IF(AA1021="Impacto",AI1020,""))),"")</f>
        <v/>
      </c>
      <c r="AI1021" s="122" t="str">
        <f t="shared" si="1367"/>
        <v/>
      </c>
      <c r="AJ1021" s="387"/>
      <c r="AK1021" s="542"/>
      <c r="AL1021" s="214" t="str">
        <f t="shared" si="1355"/>
        <v/>
      </c>
      <c r="AM1021" s="543"/>
      <c r="AN1021" s="542"/>
      <c r="AO1021" s="541"/>
      <c r="AP1021" s="367"/>
      <c r="AQ1021" s="217" t="s">
        <v>128</v>
      </c>
      <c r="AR1021" s="119"/>
      <c r="AS1021" s="135"/>
      <c r="AT1021" s="218"/>
      <c r="AU1021" s="219"/>
      <c r="AV1021" s="459"/>
      <c r="AW1021" s="216" t="s">
        <v>124</v>
      </c>
      <c r="AX1021" s="220"/>
      <c r="AY1021" s="221"/>
      <c r="AZ1021" s="222"/>
      <c r="BA1021" s="217" t="s">
        <v>128</v>
      </c>
      <c r="BB1021" s="220"/>
      <c r="BC1021" s="115"/>
      <c r="BD1021" s="115"/>
      <c r="BE1021" s="373"/>
      <c r="BF1021" s="374"/>
      <c r="BG1021" s="374"/>
      <c r="BH1021" s="131"/>
    </row>
    <row r="1022" spans="1:1022" ht="30" customHeight="1">
      <c r="A1022" s="536"/>
      <c r="B1022" s="530"/>
      <c r="C1022" s="367"/>
      <c r="D1022" s="530"/>
      <c r="E1022" s="530"/>
      <c r="F1022" s="427"/>
      <c r="G1022" s="530"/>
      <c r="H1022" s="545"/>
      <c r="I1022" s="538"/>
      <c r="J1022" s="216" t="s">
        <v>749</v>
      </c>
      <c r="K1022" s="213"/>
      <c r="L1022" s="538"/>
      <c r="M1022" s="538"/>
      <c r="N1022" s="540"/>
      <c r="O1022" s="369"/>
      <c r="P1022" s="391"/>
      <c r="Q1022" s="385"/>
      <c r="R1022" s="393"/>
      <c r="S1022" s="394"/>
      <c r="T1022" s="385"/>
      <c r="U1022" s="404"/>
      <c r="V1022" s="216" t="s">
        <v>131</v>
      </c>
      <c r="W1022" s="116"/>
      <c r="X1022" s="117"/>
      <c r="Y1022" s="117"/>
      <c r="Z1022" s="116"/>
      <c r="AA1022" s="143" t="str">
        <f t="shared" si="1368"/>
        <v/>
      </c>
      <c r="AB1022" s="121"/>
      <c r="AC1022" s="121"/>
      <c r="AD1022" s="122" t="str">
        <f t="shared" si="1366"/>
        <v/>
      </c>
      <c r="AE1022" s="121"/>
      <c r="AF1022" s="121"/>
      <c r="AG1022" s="121"/>
      <c r="AH1022" s="123" t="str">
        <f t="shared" si="1385"/>
        <v/>
      </c>
      <c r="AI1022" s="122" t="str">
        <f t="shared" si="1367"/>
        <v/>
      </c>
      <c r="AJ1022" s="387"/>
      <c r="AK1022" s="542"/>
      <c r="AL1022" s="214" t="str">
        <f t="shared" si="1355"/>
        <v/>
      </c>
      <c r="AM1022" s="543"/>
      <c r="AN1022" s="542"/>
      <c r="AO1022" s="541"/>
      <c r="AP1022" s="367"/>
      <c r="AQ1022" s="217" t="s">
        <v>136</v>
      </c>
      <c r="AR1022" s="119"/>
      <c r="AS1022" s="135"/>
      <c r="AT1022" s="218"/>
      <c r="AU1022" s="219"/>
      <c r="AV1022" s="459"/>
      <c r="AW1022" s="216" t="s">
        <v>131</v>
      </c>
      <c r="AX1022" s="220"/>
      <c r="AY1022" s="221"/>
      <c r="AZ1022" s="222"/>
      <c r="BA1022" s="217" t="s">
        <v>136</v>
      </c>
      <c r="BB1022" s="220"/>
      <c r="BC1022" s="115"/>
      <c r="BD1022" s="115"/>
      <c r="BE1022" s="373"/>
      <c r="BF1022" s="374"/>
      <c r="BG1022" s="374"/>
      <c r="BH1022" s="131"/>
    </row>
    <row r="1023" spans="1:1022" ht="18.95" customHeight="1">
      <c r="A1023" s="536"/>
      <c r="B1023" s="530"/>
      <c r="C1023" s="367"/>
      <c r="D1023" s="530"/>
      <c r="E1023" s="530"/>
      <c r="F1023" s="427"/>
      <c r="G1023" s="530"/>
      <c r="H1023" s="545"/>
      <c r="I1023" s="538"/>
      <c r="J1023" s="216" t="s">
        <v>756</v>
      </c>
      <c r="K1023" s="213"/>
      <c r="L1023" s="538"/>
      <c r="M1023" s="538"/>
      <c r="N1023" s="540"/>
      <c r="O1023" s="369"/>
      <c r="P1023" s="391"/>
      <c r="Q1023" s="385"/>
      <c r="R1023" s="393"/>
      <c r="S1023" s="394"/>
      <c r="T1023" s="385"/>
      <c r="U1023" s="404"/>
      <c r="V1023" s="216" t="s">
        <v>139</v>
      </c>
      <c r="W1023" s="116"/>
      <c r="X1023" s="117"/>
      <c r="Y1023" s="117"/>
      <c r="Z1023" s="116"/>
      <c r="AA1023" s="143" t="str">
        <f t="shared" si="1368"/>
        <v/>
      </c>
      <c r="AB1023" s="121"/>
      <c r="AC1023" s="121"/>
      <c r="AD1023" s="122" t="str">
        <f t="shared" si="1366"/>
        <v/>
      </c>
      <c r="AE1023" s="121"/>
      <c r="AF1023" s="121"/>
      <c r="AG1023" s="121"/>
      <c r="AH1023" s="123" t="str">
        <f t="shared" si="1385"/>
        <v/>
      </c>
      <c r="AI1023" s="122" t="str">
        <f t="shared" si="1367"/>
        <v/>
      </c>
      <c r="AJ1023" s="387"/>
      <c r="AK1023" s="542"/>
      <c r="AL1023" s="214" t="str">
        <f t="shared" si="1355"/>
        <v/>
      </c>
      <c r="AM1023" s="543"/>
      <c r="AN1023" s="542"/>
      <c r="AO1023" s="541"/>
      <c r="AP1023" s="367"/>
      <c r="AQ1023" s="217" t="s">
        <v>145</v>
      </c>
      <c r="AR1023" s="119"/>
      <c r="AS1023" s="135"/>
      <c r="AT1023" s="218"/>
      <c r="AU1023" s="219"/>
      <c r="AV1023" s="459"/>
      <c r="AW1023" s="216" t="s">
        <v>139</v>
      </c>
      <c r="AX1023" s="220"/>
      <c r="AY1023" s="221"/>
      <c r="AZ1023" s="222"/>
      <c r="BA1023" s="217" t="s">
        <v>145</v>
      </c>
      <c r="BB1023" s="220"/>
      <c r="BC1023" s="115"/>
      <c r="BD1023" s="115"/>
      <c r="BE1023" s="373"/>
      <c r="BF1023" s="374"/>
      <c r="BG1023" s="374"/>
      <c r="BH1023" s="131"/>
    </row>
    <row r="1024" spans="1:1022" ht="18.95" customHeight="1">
      <c r="A1024" s="536"/>
      <c r="B1024" s="530"/>
      <c r="C1024" s="367"/>
      <c r="D1024" s="530"/>
      <c r="E1024" s="530"/>
      <c r="F1024" s="427"/>
      <c r="G1024" s="530"/>
      <c r="H1024" s="545"/>
      <c r="I1024" s="538"/>
      <c r="J1024" s="216" t="s">
        <v>757</v>
      </c>
      <c r="K1024" s="213"/>
      <c r="L1024" s="538"/>
      <c r="M1024" s="538"/>
      <c r="N1024" s="540"/>
      <c r="O1024" s="369"/>
      <c r="P1024" s="391"/>
      <c r="Q1024" s="385"/>
      <c r="R1024" s="393"/>
      <c r="S1024" s="394"/>
      <c r="T1024" s="385"/>
      <c r="U1024" s="404"/>
      <c r="V1024" s="216" t="s">
        <v>150</v>
      </c>
      <c r="W1024" s="116"/>
      <c r="X1024" s="117"/>
      <c r="Y1024" s="117"/>
      <c r="Z1024" s="116"/>
      <c r="AA1024" s="143" t="str">
        <f t="shared" si="1368"/>
        <v/>
      </c>
      <c r="AB1024" s="121"/>
      <c r="AC1024" s="121"/>
      <c r="AD1024" s="122" t="str">
        <f t="shared" si="1366"/>
        <v/>
      </c>
      <c r="AE1024" s="121"/>
      <c r="AF1024" s="121"/>
      <c r="AG1024" s="121"/>
      <c r="AH1024" s="123" t="str">
        <f t="shared" si="1385"/>
        <v/>
      </c>
      <c r="AI1024" s="122" t="str">
        <f t="shared" si="1367"/>
        <v/>
      </c>
      <c r="AJ1024" s="387"/>
      <c r="AK1024" s="542"/>
      <c r="AL1024" s="214" t="str">
        <f t="shared" si="1355"/>
        <v/>
      </c>
      <c r="AM1024" s="543"/>
      <c r="AN1024" s="542"/>
      <c r="AO1024" s="541"/>
      <c r="AP1024" s="367"/>
      <c r="AQ1024" s="217" t="s">
        <v>155</v>
      </c>
      <c r="AR1024" s="119"/>
      <c r="AS1024" s="135"/>
      <c r="AT1024" s="218"/>
      <c r="AU1024" s="219"/>
      <c r="AV1024" s="459"/>
      <c r="AW1024" s="216" t="s">
        <v>150</v>
      </c>
      <c r="AX1024" s="220"/>
      <c r="AY1024" s="221"/>
      <c r="AZ1024" s="222"/>
      <c r="BA1024" s="217" t="s">
        <v>155</v>
      </c>
      <c r="BB1024" s="220"/>
      <c r="BC1024" s="115"/>
      <c r="BD1024" s="115"/>
      <c r="BE1024" s="373"/>
      <c r="BF1024" s="374"/>
      <c r="BG1024" s="374"/>
      <c r="BH1024" s="131"/>
    </row>
    <row r="1025" spans="1:1022" ht="23.1" customHeight="1">
      <c r="A1025" s="536"/>
      <c r="B1025" s="530"/>
      <c r="C1025" s="367"/>
      <c r="D1025" s="530"/>
      <c r="E1025" s="530"/>
      <c r="F1025" s="427"/>
      <c r="G1025" s="530"/>
      <c r="H1025" s="545"/>
      <c r="I1025" s="538"/>
      <c r="J1025" s="216" t="s">
        <v>758</v>
      </c>
      <c r="K1025" s="213"/>
      <c r="L1025" s="538"/>
      <c r="M1025" s="538"/>
      <c r="N1025" s="540"/>
      <c r="O1025" s="369"/>
      <c r="P1025" s="392"/>
      <c r="Q1025" s="385"/>
      <c r="R1025" s="393"/>
      <c r="S1025" s="394"/>
      <c r="T1025" s="385"/>
      <c r="U1025" s="405"/>
      <c r="V1025" s="216" t="s">
        <v>161</v>
      </c>
      <c r="W1025" s="116"/>
      <c r="X1025" s="117"/>
      <c r="Y1025" s="117"/>
      <c r="Z1025" s="116"/>
      <c r="AA1025" s="143" t="str">
        <f t="shared" si="1368"/>
        <v/>
      </c>
      <c r="AB1025" s="121"/>
      <c r="AC1025" s="121"/>
      <c r="AD1025" s="122" t="str">
        <f t="shared" si="1366"/>
        <v/>
      </c>
      <c r="AE1025" s="121"/>
      <c r="AF1025" s="121"/>
      <c r="AG1025" s="121"/>
      <c r="AH1025" s="123" t="str">
        <f t="shared" si="1385"/>
        <v/>
      </c>
      <c r="AI1025" s="122" t="str">
        <f t="shared" si="1367"/>
        <v/>
      </c>
      <c r="AJ1025" s="387"/>
      <c r="AK1025" s="542"/>
      <c r="AL1025" s="214" t="str">
        <f t="shared" si="1355"/>
        <v/>
      </c>
      <c r="AM1025" s="543"/>
      <c r="AN1025" s="542"/>
      <c r="AO1025" s="541"/>
      <c r="AP1025" s="367"/>
      <c r="AQ1025" s="217" t="s">
        <v>162</v>
      </c>
      <c r="AR1025" s="119"/>
      <c r="AS1025" s="135"/>
      <c r="AT1025" s="218"/>
      <c r="AU1025" s="219"/>
      <c r="AV1025" s="460"/>
      <c r="AW1025" s="216" t="s">
        <v>161</v>
      </c>
      <c r="AX1025" s="220"/>
      <c r="AY1025" s="221"/>
      <c r="AZ1025" s="222"/>
      <c r="BA1025" s="217" t="s">
        <v>162</v>
      </c>
      <c r="BB1025" s="220"/>
      <c r="BC1025" s="115"/>
      <c r="BD1025" s="115"/>
      <c r="BE1025" s="373"/>
      <c r="BF1025" s="374"/>
      <c r="BG1025" s="374"/>
      <c r="BH1025" s="131"/>
    </row>
    <row r="1026" spans="1:1022" s="144" customFormat="1" ht="69.95" customHeight="1">
      <c r="A1026" s="536"/>
      <c r="B1026" s="530"/>
      <c r="C1026" s="367"/>
      <c r="D1026" s="530"/>
      <c r="E1026" s="530"/>
      <c r="F1026" s="427"/>
      <c r="G1026" s="530"/>
      <c r="H1026" s="545" t="str">
        <f>IF(B1026="Seguridad_Información","Posibilidad de "&amp;C1026&amp;"con "&amp;M1026&amp;" "&amp;"por"&amp;" "&amp;I1026&amp;" "&amp;"debido a"&amp;" "&amp;L1026,"Posibilidad de"&amp;" "&amp;M1026&amp;" "&amp;"por"&amp;" "&amp;I1026&amp;" debido a"&amp;" "&amp;L1026)</f>
        <v xml:space="preserve">Posibilidad de  por  debido a </v>
      </c>
      <c r="I1026" s="538"/>
      <c r="J1026" s="216" t="s">
        <v>717</v>
      </c>
      <c r="K1026" s="213"/>
      <c r="L1026" s="538"/>
      <c r="M1026" s="538"/>
      <c r="N1026" s="540"/>
      <c r="O1026" s="369"/>
      <c r="P1026" s="390" t="str">
        <f>IF(OR($O1026=[3]Tabla_Probabilidad!$D$30,$O1026=[3]Tabla_Probabilidad!$D$32,$O1026=[3]Tabla_Probabilidad!$J$32),"Muy Baja",IF(OR($O1026=[3]Tabla_Probabilidad!$E$30,$O1026=[3]Tabla_Probabilidad!$E$32,$O1026=[3]Tabla_Probabilidad!$K$32),"Baja",IF(OR($O1026=[3]Tabla_Probabilidad!$F$30,$O1026=[3]Tabla_Probabilidad!$F$32,$O1026=[3]Tabla_Probabilidad!$L$32),"Media",IF(OR($O1026=[3]Tabla_Probabilidad!$G$30,$O1026=[3]Tabla_Probabilidad!$G$32,$O1026=[3]Tabla_Probabilidad!$M$32),"Alta",IF(OR($O1026=[3]Tabla_Probabilidad!$H$30,$O1026=[3]Tabla_Probabilidad!$H$32,$O1026=[3]Tabla_Probabilidad!$N$32),"Muy Alta","")))))</f>
        <v/>
      </c>
      <c r="Q1026" s="385" t="str">
        <f t="shared" ref="Q1026" si="1386">IF(P1026="","",IF(P1026="Muy Baja",0.2,IF(P1026="Baja",0.4,IF(P1026="Media",0.6,IF(P1026="Alta",0.8,IF(P1026="Muy Alta",1,))))))</f>
        <v/>
      </c>
      <c r="R1026" s="393"/>
      <c r="S1026" s="394" t="str">
        <f>IF(OR($R1026=[3]Tabla_Impacto!$D$24,$R1026=[3]Tabla_Impacto!$D$27,$R1026=[3]Tabla_Impacto!$J$24,$R1026=[3]Tabla_Impacto!$P$26,$R1026=[3]Tabla_Impacto!$V$26,$R1026=[3]Tabla_Impacto!$AB$26),"Leve",IF(OR($R1026=[3]Tabla_Impacto!$E$24,$R1026=[3]Tabla_Impacto!$E$27,$R1026=[3]Tabla_Impacto!$K$24,$R1026=[3]Tabla_Impacto!$Q$26,$R1026=[3]Tabla_Impacto!$W$26,$R1026=[3]Tabla_Impacto!$AC$26),"Menor",IF(OR($R1026=[3]Tabla_Impacto!$F$24,$R1026=[3]Tabla_Impacto!$F$27,$R1026=[3]Tabla_Impacto!$L$24,$R1026=[3]Tabla_Impacto!$R$26,$R1026=[3]Tabla_Impacto!$X$26,$R1026=[3]Tabla_Impacto!$AD$26),"Moderado",IF(OR($R1026=[3]Tabla_Impacto!$G$24,$R1026=[3]Tabla_Impacto!$G$27,$R1026=[3]Tabla_Impacto!$M$24,$R1026=[3]Tabla_Impacto!$S$26,$R1026=[3]Tabla_Impacto!$Y$26,$R1026=[3]Tabla_Impacto!$AE$26),"Mayor",IF(OR($R1026=[3]Tabla_Impacto!$H$24,$R1026=[3]Tabla_Impacto!$H$27,$R1026=[3]Tabla_Impacto!$N$24,$R1026=[3]Tabla_Impacto!$T$26,$R1026=[3]Tabla_Impacto!$Z$26,$R1026=[3]Tabla_Impacto!$AF$26),"Catastrófico","")))))</f>
        <v/>
      </c>
      <c r="T1026" s="385" t="str">
        <f t="shared" ref="T1026" si="1387">IF(S1026="","",IF(S1026="Leve",0.2,IF(S1026="Menor",0.4,IF(S1026="Moderado",0.6,IF(S1026="Mayor",0.8,IF(S1026="Catastrófico",1,))))))</f>
        <v/>
      </c>
      <c r="U1026" s="386" t="str">
        <f t="shared" ref="U1026" si="1388">IF(OR(AND(P1026="Muy Baja",S1026="Leve"),AND(P1026="Muy Baja",S1026="Menor"),AND(P1026="Baja",S1026="Leve")),"Bajo",IF(OR(AND(P1026="Muy baja",S1026="Moderado"),AND(P1026="Baja",S1026="Menor"),AND(P1026="Baja",S1026="Moderado"),AND(P1026="Media",S1026="Leve"),AND(P1026="Media",S1026="Menor"),AND(P1026="Media",S1026="Moderado"),AND(P1026="Alta",S1026="Leve"),AND(P1026="Alta",S1026="Menor")),"Moderado",IF(OR(AND(P1026="Muy Baja",S1026="Mayor"),AND(P1026="Baja",S1026="Mayor"),AND(P1026="Media",S1026="Mayor"),AND(P1026="Alta",S1026="Moderado"),AND(P1026="Alta",S1026="Mayor"),AND(P1026="Muy Alta",S1026="Leve"),AND(P1026="Muy Alta",S1026="Menor"),AND(P1026="Muy Alta",S1026="Moderado"),AND(P1026="Muy Alta",S1026="Mayor")),"Alto",IF(OR(AND(P1026="Muy Baja",S1026="Catastrófico"),AND(P1026="Baja",S1026="Catastrófico"),AND(P1026="Media",S1026="Catastrófico"),AND(P1026="Alta",S1026="Catastrófico"),AND(P1026="Muy Alta",S1026="Catastrófico")),"Extremo",""))))</f>
        <v/>
      </c>
      <c r="V1026" s="216" t="s">
        <v>91</v>
      </c>
      <c r="W1026" s="116"/>
      <c r="X1026" s="117"/>
      <c r="Y1026" s="117"/>
      <c r="Z1026" s="116"/>
      <c r="AA1026" s="143" t="str">
        <f t="shared" si="1368"/>
        <v/>
      </c>
      <c r="AB1026" s="121"/>
      <c r="AC1026" s="121"/>
      <c r="AD1026" s="122" t="str">
        <f t="shared" si="1366"/>
        <v/>
      </c>
      <c r="AE1026" s="121"/>
      <c r="AF1026" s="121"/>
      <c r="AG1026" s="121"/>
      <c r="AH1026" s="123" t="str">
        <f>IFERROR(IF(AA1026="Probabilidad",(Q1026-(+Q1026*AD1026)),IF(AA1026="Impacto",Q1026,"")),"")</f>
        <v/>
      </c>
      <c r="AI1026" s="122" t="str">
        <f t="shared" si="1367"/>
        <v/>
      </c>
      <c r="AJ1026" s="387" t="str">
        <f t="shared" ref="AJ1026" si="1389">IFERROR(IF(AK1026="","",IF(AK1026&lt;=0.2,"Muy Baja",IF(AK1026&lt;=0.4,"Baja",IF(AK1026&lt;=0.6,"Media",IF(AK1026&lt;=0.8,"Alta","Muy Alta"))))),"")</f>
        <v/>
      </c>
      <c r="AK1026" s="542" t="str">
        <f t="shared" ref="AK1026" si="1390">IFERROR(LOOKUP(MAX(AI1026:AI1032)+1,(AI1026:AI1032)),"")</f>
        <v/>
      </c>
      <c r="AL1026" s="214" t="str">
        <f>IFERROR(IF(AA1026="Impacto",(T1026-(+T1026*AD1026)),IF(AA1026="Probabilidad",T1026,"")),"")</f>
        <v/>
      </c>
      <c r="AM1026" s="543" t="str">
        <f t="shared" ref="AM1026" si="1391">IFERROR(IF(AN1026="","",IF(AN1026&lt;=0.2,"Leve",IF(AN1026&lt;=0.4,"Menor",IF(AN1026&lt;=0.6,"Moderado",IF(AN1026&lt;=0.8,"Mayor","Catastrófico"))))),"")</f>
        <v/>
      </c>
      <c r="AN1026" s="542" t="str">
        <f t="shared" ref="AN1026" si="1392">IFERROR(LOOKUP(MAX(AL1026:AL1032)+1,(AL1026:AL1032)),"")</f>
        <v/>
      </c>
      <c r="AO1026" s="541" t="str">
        <f t="shared" ref="AO1026" si="1393">IFERROR(IF(OR(AND(AJ1026="Muy Baja",AM1026="Leve"),AND(AJ1026="Muy Baja",AM1026="Menor"),AND(AJ1026="Baja",AM1026="Leve")),"Bajo",IF(OR(AND(AJ1026="Muy baja",AM1026="Moderado"),AND(AJ1026="Baja",AM1026="Menor"),AND(AJ1026="Baja",AM1026="Moderado"),AND(AJ1026="Media",AM1026="Leve"),AND(AJ1026="Media",AM1026="Menor"),AND(AJ1026="Media",AM1026="Moderado"),AND(AJ1026="Alta",AM1026="Leve"),AND(AJ1026="Alta",AM1026="Menor")),"Moderado",IF(OR(AND(AJ1026="Muy Baja",AM1026="Mayor"),AND(AJ1026="Baja",AM1026="Mayor"),AND(AJ1026="Media",AM1026="Mayor"),AND(AJ1026="Alta",AM1026="Moderado"),AND(AJ1026="Alta",AM1026="Mayor"),AND(AJ1026="Muy Alta",AM1026="Leve"),AND(AJ1026="Muy Alta",AM1026="Menor"),AND(AJ1026="Muy Alta",AM1026="Moderado"),AND(AJ1026="Muy Alta",AM1026="Mayor")),"Alto",IF(OR(AND(AJ1026="Muy Baja",AM1026="Catastrófico"),AND(AJ1026="Baja",AM1026="Catastrófico"),AND(AJ1026="Media",AM1026="Catastrófico"),AND(AJ1026="Alta",AM1026="Catastrófico"),AND(AJ1026="Muy Alta",AM1026="Catastrófico")),"Extremo","")))),"")</f>
        <v/>
      </c>
      <c r="AP1026" s="367"/>
      <c r="AQ1026" s="217" t="s">
        <v>105</v>
      </c>
      <c r="AR1026" s="119"/>
      <c r="AS1026" s="135"/>
      <c r="AT1026" s="218"/>
      <c r="AU1026" s="219"/>
      <c r="AV1026" s="458"/>
      <c r="AW1026" s="216" t="s">
        <v>91</v>
      </c>
      <c r="AX1026" s="220"/>
      <c r="AY1026" s="221"/>
      <c r="AZ1026" s="222"/>
      <c r="BA1026" s="217" t="s">
        <v>105</v>
      </c>
      <c r="BB1026" s="220"/>
      <c r="BC1026" s="115"/>
      <c r="BD1026" s="115"/>
      <c r="BE1026" s="373"/>
      <c r="BF1026" s="374"/>
      <c r="BG1026" s="374"/>
      <c r="BH1026" s="131"/>
      <c r="BI1026" s="90"/>
      <c r="BJ1026" s="90"/>
      <c r="BK1026" s="90"/>
      <c r="BL1026" s="90"/>
      <c r="BM1026" s="90"/>
      <c r="BN1026" s="90"/>
      <c r="BO1026" s="90"/>
      <c r="BP1026" s="90"/>
      <c r="BQ1026" s="90"/>
      <c r="BR1026" s="90"/>
      <c r="BS1026" s="90"/>
      <c r="BT1026" s="90"/>
      <c r="BU1026" s="90"/>
      <c r="BV1026" s="90"/>
      <c r="BW1026" s="90"/>
      <c r="BX1026" s="90"/>
      <c r="BY1026" s="90"/>
      <c r="BZ1026" s="90"/>
      <c r="CA1026" s="90"/>
      <c r="CB1026" s="90"/>
      <c r="CC1026" s="90"/>
      <c r="CD1026" s="90"/>
      <c r="CE1026" s="90"/>
      <c r="CF1026" s="90"/>
      <c r="CG1026" s="90"/>
      <c r="CH1026" s="90"/>
      <c r="CI1026" s="90"/>
      <c r="CJ1026" s="90"/>
      <c r="CK1026" s="90"/>
      <c r="CL1026" s="90"/>
      <c r="CM1026" s="90"/>
      <c r="CN1026" s="90"/>
      <c r="CO1026" s="90"/>
      <c r="CP1026" s="90"/>
      <c r="CQ1026" s="90"/>
      <c r="CR1026" s="90"/>
      <c r="CS1026" s="90"/>
      <c r="CT1026" s="90"/>
      <c r="CU1026" s="90"/>
      <c r="CV1026" s="90"/>
      <c r="CW1026" s="90"/>
      <c r="CX1026" s="90"/>
      <c r="CY1026" s="90"/>
      <c r="CZ1026" s="90"/>
      <c r="DA1026" s="90"/>
      <c r="DB1026" s="90"/>
      <c r="DC1026" s="90"/>
      <c r="DD1026" s="90"/>
      <c r="DE1026" s="90"/>
      <c r="DF1026" s="90"/>
      <c r="DG1026" s="90"/>
      <c r="DH1026" s="90"/>
      <c r="DI1026" s="90"/>
      <c r="DJ1026" s="90"/>
      <c r="DK1026" s="90"/>
      <c r="DL1026" s="90"/>
      <c r="DM1026" s="90"/>
      <c r="DN1026" s="90"/>
      <c r="DO1026" s="90"/>
      <c r="DP1026" s="90"/>
      <c r="DQ1026" s="90"/>
      <c r="DR1026" s="90"/>
      <c r="DS1026" s="90"/>
      <c r="DT1026" s="90"/>
      <c r="DU1026" s="90"/>
      <c r="DV1026" s="90"/>
      <c r="DW1026" s="90"/>
      <c r="DX1026" s="90"/>
      <c r="DY1026" s="90"/>
      <c r="DZ1026" s="90"/>
      <c r="EA1026" s="90"/>
      <c r="EB1026" s="90"/>
      <c r="EC1026" s="90"/>
      <c r="ED1026" s="90"/>
      <c r="EE1026" s="90"/>
      <c r="EF1026" s="90"/>
      <c r="EG1026" s="90"/>
      <c r="EH1026" s="90"/>
      <c r="EI1026" s="90"/>
      <c r="EJ1026" s="90"/>
      <c r="EK1026" s="90"/>
      <c r="EL1026" s="90"/>
      <c r="EM1026" s="90"/>
      <c r="EN1026" s="90"/>
      <c r="EO1026" s="90"/>
      <c r="EP1026" s="90"/>
      <c r="EQ1026" s="90"/>
      <c r="ER1026" s="90"/>
      <c r="ES1026" s="90"/>
      <c r="ET1026" s="90"/>
      <c r="EU1026" s="90"/>
      <c r="EV1026" s="90"/>
      <c r="EW1026" s="90"/>
      <c r="EX1026" s="90"/>
      <c r="EY1026" s="90"/>
      <c r="EZ1026" s="90"/>
      <c r="FA1026" s="90"/>
      <c r="FB1026" s="90"/>
      <c r="FC1026" s="90"/>
      <c r="FD1026" s="90"/>
      <c r="FE1026" s="90"/>
      <c r="FF1026" s="90"/>
      <c r="FG1026" s="90"/>
      <c r="FH1026" s="90"/>
      <c r="FI1026" s="90"/>
      <c r="FJ1026" s="90"/>
      <c r="FK1026" s="90"/>
      <c r="FL1026" s="90"/>
      <c r="FM1026" s="90"/>
      <c r="FN1026" s="90"/>
      <c r="FO1026" s="90"/>
      <c r="FP1026" s="90"/>
      <c r="FQ1026" s="90"/>
      <c r="FR1026" s="90"/>
      <c r="FS1026" s="90"/>
      <c r="FT1026" s="90"/>
      <c r="FU1026" s="90"/>
      <c r="FV1026" s="90"/>
      <c r="FW1026" s="90"/>
      <c r="FX1026" s="90"/>
      <c r="FY1026" s="90"/>
      <c r="FZ1026" s="90"/>
      <c r="GA1026" s="90"/>
      <c r="GB1026" s="90"/>
      <c r="GC1026" s="90"/>
      <c r="GD1026" s="90"/>
      <c r="GE1026" s="90"/>
      <c r="GF1026" s="90"/>
      <c r="GG1026" s="90"/>
      <c r="GH1026" s="90"/>
      <c r="GI1026" s="90"/>
      <c r="GJ1026" s="90"/>
      <c r="GK1026" s="90"/>
      <c r="GL1026" s="90"/>
      <c r="GM1026" s="90"/>
      <c r="GN1026" s="90"/>
      <c r="GO1026" s="90"/>
      <c r="GP1026" s="90"/>
      <c r="GQ1026" s="90"/>
      <c r="GR1026" s="90"/>
      <c r="GS1026" s="90"/>
      <c r="GT1026" s="90"/>
      <c r="GU1026" s="90"/>
      <c r="GV1026" s="90"/>
      <c r="GW1026" s="90"/>
      <c r="GX1026" s="90"/>
      <c r="GY1026" s="90"/>
      <c r="GZ1026" s="90"/>
      <c r="HA1026" s="90"/>
      <c r="HB1026" s="90"/>
      <c r="HC1026" s="90"/>
      <c r="HD1026" s="90"/>
      <c r="HE1026" s="90"/>
      <c r="HF1026" s="90"/>
      <c r="HG1026" s="90"/>
      <c r="HH1026" s="90"/>
      <c r="HI1026" s="90"/>
      <c r="HJ1026" s="90"/>
      <c r="HK1026" s="90"/>
      <c r="HL1026" s="90"/>
      <c r="HM1026" s="90"/>
      <c r="HN1026" s="90"/>
      <c r="HO1026" s="90"/>
      <c r="HP1026" s="90"/>
      <c r="HQ1026" s="90"/>
      <c r="HR1026" s="90"/>
      <c r="HS1026" s="90"/>
      <c r="HT1026" s="90"/>
      <c r="HU1026" s="90"/>
      <c r="HV1026" s="90"/>
      <c r="HW1026" s="90"/>
      <c r="HX1026" s="90"/>
      <c r="HY1026" s="90"/>
      <c r="HZ1026" s="90"/>
      <c r="IA1026" s="90"/>
      <c r="IB1026" s="90"/>
      <c r="IC1026" s="90"/>
      <c r="ID1026" s="90"/>
      <c r="IE1026" s="90"/>
      <c r="IF1026" s="90"/>
      <c r="IG1026" s="90"/>
      <c r="IH1026" s="90"/>
      <c r="II1026" s="90"/>
      <c r="IJ1026" s="90"/>
      <c r="IK1026" s="90"/>
      <c r="IL1026" s="90"/>
      <c r="IM1026" s="90"/>
      <c r="IN1026" s="90"/>
      <c r="IO1026" s="90"/>
      <c r="IP1026" s="90"/>
      <c r="IQ1026" s="90"/>
      <c r="IR1026" s="90"/>
      <c r="IS1026" s="90"/>
      <c r="IT1026" s="90"/>
      <c r="IU1026" s="90"/>
      <c r="IV1026" s="90"/>
      <c r="IW1026" s="90"/>
      <c r="IX1026" s="90"/>
      <c r="IY1026" s="90"/>
      <c r="IZ1026" s="90"/>
      <c r="JA1026" s="90"/>
      <c r="JB1026" s="90"/>
      <c r="JC1026" s="90"/>
      <c r="JD1026" s="90"/>
      <c r="JE1026" s="90"/>
      <c r="JF1026" s="90"/>
      <c r="JG1026" s="90"/>
      <c r="JH1026" s="90"/>
      <c r="JI1026" s="90"/>
      <c r="JJ1026" s="90"/>
      <c r="JK1026" s="90"/>
      <c r="JL1026" s="90"/>
      <c r="JM1026" s="90"/>
      <c r="JN1026" s="90"/>
      <c r="JO1026" s="90"/>
      <c r="JP1026" s="90"/>
      <c r="JQ1026" s="90"/>
      <c r="JR1026" s="90"/>
      <c r="JS1026" s="90"/>
      <c r="JT1026" s="90"/>
      <c r="JU1026" s="90"/>
      <c r="JV1026" s="90"/>
      <c r="JW1026" s="90"/>
      <c r="JX1026" s="90"/>
      <c r="JY1026" s="90"/>
      <c r="JZ1026" s="90"/>
      <c r="KA1026" s="90"/>
      <c r="KB1026" s="90"/>
      <c r="KC1026" s="90"/>
      <c r="KD1026" s="90"/>
      <c r="KE1026" s="90"/>
      <c r="KF1026" s="90"/>
      <c r="KG1026" s="90"/>
      <c r="KH1026" s="90"/>
      <c r="KI1026" s="90"/>
      <c r="KJ1026" s="90"/>
      <c r="KK1026" s="90"/>
      <c r="KL1026" s="90"/>
      <c r="KM1026" s="90"/>
      <c r="KN1026" s="90"/>
      <c r="KO1026" s="90"/>
      <c r="KP1026" s="90"/>
      <c r="KQ1026" s="90"/>
      <c r="KR1026" s="90"/>
      <c r="KS1026" s="90"/>
      <c r="KT1026" s="90"/>
      <c r="KU1026" s="90"/>
      <c r="KV1026" s="90"/>
      <c r="KW1026" s="90"/>
      <c r="KX1026" s="90"/>
      <c r="KY1026" s="90"/>
      <c r="KZ1026" s="90"/>
      <c r="LA1026" s="90"/>
      <c r="LB1026" s="90"/>
      <c r="LC1026" s="90"/>
      <c r="LD1026" s="90"/>
      <c r="LE1026" s="90"/>
      <c r="LF1026" s="90"/>
      <c r="LG1026" s="90"/>
      <c r="LH1026" s="90"/>
      <c r="LI1026" s="90"/>
      <c r="LJ1026" s="90"/>
      <c r="LK1026" s="90"/>
      <c r="LL1026" s="90"/>
      <c r="LM1026" s="90"/>
      <c r="LN1026" s="90"/>
      <c r="LO1026" s="90"/>
      <c r="LP1026" s="90"/>
      <c r="LQ1026" s="90"/>
      <c r="LR1026" s="90"/>
      <c r="LS1026" s="90"/>
      <c r="LT1026" s="90"/>
      <c r="LU1026" s="90"/>
      <c r="LV1026" s="90"/>
      <c r="LW1026" s="90"/>
      <c r="LX1026" s="90"/>
      <c r="LY1026" s="90"/>
      <c r="LZ1026" s="90"/>
      <c r="MA1026" s="90"/>
      <c r="MB1026" s="90"/>
      <c r="MC1026" s="90"/>
      <c r="MD1026" s="90"/>
      <c r="ME1026" s="90"/>
      <c r="MF1026" s="90"/>
      <c r="MG1026" s="90"/>
      <c r="MH1026" s="90"/>
      <c r="MI1026" s="90"/>
      <c r="MJ1026" s="90"/>
      <c r="MK1026" s="90"/>
      <c r="ML1026" s="90"/>
      <c r="MM1026" s="90"/>
      <c r="MN1026" s="90"/>
      <c r="MO1026" s="90"/>
      <c r="MP1026" s="90"/>
      <c r="MQ1026" s="90"/>
      <c r="MR1026" s="90"/>
      <c r="MS1026" s="90"/>
      <c r="MT1026" s="90"/>
      <c r="MU1026" s="90"/>
      <c r="MV1026" s="90"/>
      <c r="MW1026" s="90"/>
      <c r="MX1026" s="90"/>
      <c r="MY1026" s="90"/>
      <c r="MZ1026" s="90"/>
      <c r="NA1026" s="90"/>
      <c r="NB1026" s="90"/>
      <c r="NC1026" s="90"/>
      <c r="ND1026" s="90"/>
      <c r="NE1026" s="90"/>
      <c r="NF1026" s="90"/>
      <c r="NG1026" s="90"/>
      <c r="NH1026" s="90"/>
      <c r="NI1026" s="90"/>
      <c r="NJ1026" s="90"/>
      <c r="NK1026" s="90"/>
      <c r="NL1026" s="90"/>
      <c r="NM1026" s="90"/>
      <c r="NN1026" s="90"/>
      <c r="NO1026" s="90"/>
      <c r="NP1026" s="90"/>
      <c r="NQ1026" s="90"/>
      <c r="NR1026" s="90"/>
      <c r="NS1026" s="90"/>
      <c r="NT1026" s="90"/>
      <c r="NU1026" s="90"/>
      <c r="NV1026" s="90"/>
      <c r="NW1026" s="90"/>
      <c r="NX1026" s="90"/>
      <c r="NY1026" s="90"/>
      <c r="NZ1026" s="90"/>
      <c r="OA1026" s="90"/>
      <c r="OB1026" s="90"/>
      <c r="OC1026" s="90"/>
      <c r="OD1026" s="90"/>
      <c r="OE1026" s="90"/>
      <c r="OF1026" s="90"/>
      <c r="OG1026" s="90"/>
      <c r="OH1026" s="90"/>
      <c r="OI1026" s="90"/>
      <c r="OJ1026" s="90"/>
      <c r="OK1026" s="90"/>
      <c r="OL1026" s="90"/>
      <c r="OM1026" s="90"/>
      <c r="ON1026" s="90"/>
      <c r="OO1026" s="90"/>
      <c r="OP1026" s="90"/>
      <c r="OQ1026" s="90"/>
      <c r="OR1026" s="90"/>
      <c r="OS1026" s="90"/>
      <c r="OT1026" s="90"/>
      <c r="OU1026" s="90"/>
      <c r="OV1026" s="90"/>
      <c r="OW1026" s="90"/>
      <c r="OX1026" s="90"/>
      <c r="OY1026" s="90"/>
      <c r="OZ1026" s="90"/>
      <c r="PA1026" s="90"/>
      <c r="PB1026" s="90"/>
      <c r="PC1026" s="90"/>
      <c r="PD1026" s="90"/>
      <c r="PE1026" s="90"/>
      <c r="PF1026" s="90"/>
      <c r="PG1026" s="90"/>
      <c r="PH1026" s="90"/>
      <c r="PI1026" s="90"/>
      <c r="PJ1026" s="90"/>
      <c r="PK1026" s="90"/>
      <c r="PL1026" s="90"/>
      <c r="PM1026" s="90"/>
      <c r="PN1026" s="90"/>
      <c r="PO1026" s="90"/>
      <c r="PP1026" s="90"/>
      <c r="PQ1026" s="90"/>
      <c r="PR1026" s="90"/>
      <c r="PS1026" s="90"/>
      <c r="PT1026" s="90"/>
      <c r="PU1026" s="90"/>
      <c r="PV1026" s="90"/>
      <c r="PW1026" s="90"/>
      <c r="PX1026" s="90"/>
      <c r="PY1026" s="90"/>
      <c r="PZ1026" s="90"/>
      <c r="QA1026" s="90"/>
      <c r="QB1026" s="90"/>
      <c r="QC1026" s="90"/>
      <c r="QD1026" s="90"/>
      <c r="QE1026" s="90"/>
      <c r="QF1026" s="90"/>
      <c r="QG1026" s="90"/>
      <c r="QH1026" s="90"/>
      <c r="QI1026" s="90"/>
      <c r="QJ1026" s="90"/>
      <c r="QK1026" s="90"/>
      <c r="QL1026" s="90"/>
      <c r="QM1026" s="90"/>
      <c r="QN1026" s="90"/>
      <c r="QO1026" s="90"/>
      <c r="QP1026" s="90"/>
      <c r="QQ1026" s="90"/>
      <c r="QR1026" s="90"/>
      <c r="QS1026" s="90"/>
      <c r="QT1026" s="90"/>
      <c r="QU1026" s="90"/>
      <c r="QV1026" s="90"/>
      <c r="QW1026" s="90"/>
      <c r="QX1026" s="90"/>
      <c r="QY1026" s="90"/>
      <c r="QZ1026" s="90"/>
      <c r="RA1026" s="90"/>
      <c r="RB1026" s="90"/>
      <c r="RC1026" s="90"/>
      <c r="RD1026" s="90"/>
      <c r="RE1026" s="90"/>
      <c r="RF1026" s="90"/>
      <c r="RG1026" s="90"/>
      <c r="RH1026" s="90"/>
      <c r="RI1026" s="90"/>
      <c r="RJ1026" s="90"/>
      <c r="RK1026" s="90"/>
      <c r="RL1026" s="90"/>
      <c r="RM1026" s="90"/>
      <c r="RN1026" s="90"/>
      <c r="RO1026" s="90"/>
      <c r="RP1026" s="90"/>
      <c r="RQ1026" s="90"/>
      <c r="RR1026" s="90"/>
      <c r="RS1026" s="90"/>
      <c r="RT1026" s="90"/>
      <c r="RU1026" s="90"/>
      <c r="RV1026" s="90"/>
      <c r="RW1026" s="90"/>
      <c r="RX1026" s="90"/>
      <c r="RY1026" s="90"/>
      <c r="RZ1026" s="90"/>
      <c r="SA1026" s="90"/>
      <c r="SB1026" s="90"/>
      <c r="SC1026" s="90"/>
      <c r="SD1026" s="90"/>
      <c r="SE1026" s="90"/>
      <c r="SF1026" s="90"/>
      <c r="SG1026" s="90"/>
      <c r="SH1026" s="90"/>
      <c r="SI1026" s="90"/>
      <c r="SJ1026" s="90"/>
      <c r="SK1026" s="90"/>
      <c r="SL1026" s="90"/>
      <c r="SM1026" s="90"/>
      <c r="SN1026" s="90"/>
      <c r="SO1026" s="90"/>
      <c r="SP1026" s="90"/>
      <c r="SQ1026" s="90"/>
      <c r="SR1026" s="90"/>
      <c r="SS1026" s="90"/>
      <c r="ST1026" s="90"/>
      <c r="SU1026" s="90"/>
      <c r="SV1026" s="90"/>
      <c r="SW1026" s="90"/>
      <c r="SX1026" s="90"/>
      <c r="SY1026" s="90"/>
      <c r="SZ1026" s="90"/>
      <c r="TA1026" s="90"/>
      <c r="TB1026" s="90"/>
      <c r="TC1026" s="90"/>
      <c r="TD1026" s="90"/>
      <c r="TE1026" s="90"/>
      <c r="TF1026" s="90"/>
      <c r="TG1026" s="90"/>
      <c r="TH1026" s="90"/>
      <c r="TI1026" s="90"/>
      <c r="TJ1026" s="90"/>
      <c r="TK1026" s="90"/>
      <c r="TL1026" s="90"/>
      <c r="TM1026" s="90"/>
      <c r="TN1026" s="90"/>
      <c r="TO1026" s="90"/>
      <c r="TP1026" s="90"/>
      <c r="TQ1026" s="90"/>
      <c r="TR1026" s="90"/>
      <c r="TS1026" s="90"/>
      <c r="TT1026" s="90"/>
      <c r="TU1026" s="90"/>
      <c r="TV1026" s="90"/>
      <c r="TW1026" s="90"/>
      <c r="TX1026" s="90"/>
      <c r="TY1026" s="90"/>
      <c r="TZ1026" s="90"/>
      <c r="UA1026" s="90"/>
      <c r="UB1026" s="90"/>
      <c r="UC1026" s="90"/>
      <c r="UD1026" s="90"/>
      <c r="UE1026" s="90"/>
      <c r="UF1026" s="90"/>
      <c r="UG1026" s="90"/>
      <c r="UH1026" s="90"/>
      <c r="UI1026" s="90"/>
      <c r="UJ1026" s="90"/>
      <c r="UK1026" s="90"/>
      <c r="UL1026" s="90"/>
      <c r="UM1026" s="90"/>
      <c r="UN1026" s="90"/>
      <c r="UO1026" s="90"/>
      <c r="UP1026" s="90"/>
      <c r="UQ1026" s="90"/>
      <c r="UR1026" s="90"/>
      <c r="US1026" s="90"/>
      <c r="UT1026" s="90"/>
      <c r="UU1026" s="90"/>
      <c r="UV1026" s="90"/>
      <c r="UW1026" s="90"/>
      <c r="UX1026" s="90"/>
      <c r="UY1026" s="90"/>
      <c r="UZ1026" s="90"/>
      <c r="VA1026" s="90"/>
      <c r="VB1026" s="90"/>
      <c r="VC1026" s="90"/>
      <c r="VD1026" s="90"/>
      <c r="VE1026" s="90"/>
      <c r="VF1026" s="90"/>
      <c r="VG1026" s="90"/>
      <c r="VH1026" s="90"/>
      <c r="VI1026" s="90"/>
      <c r="VJ1026" s="90"/>
      <c r="VK1026" s="90"/>
      <c r="VL1026" s="90"/>
      <c r="VM1026" s="90"/>
      <c r="VN1026" s="90"/>
      <c r="VO1026" s="90"/>
      <c r="VP1026" s="90"/>
      <c r="VQ1026" s="90"/>
      <c r="VR1026" s="90"/>
      <c r="VS1026" s="90"/>
      <c r="VT1026" s="90"/>
      <c r="VU1026" s="90"/>
      <c r="VV1026" s="90"/>
      <c r="VW1026" s="90"/>
      <c r="VX1026" s="90"/>
      <c r="VY1026" s="90"/>
      <c r="VZ1026" s="90"/>
      <c r="WA1026" s="90"/>
      <c r="WB1026" s="90"/>
      <c r="WC1026" s="90"/>
      <c r="WD1026" s="90"/>
      <c r="WE1026" s="90"/>
      <c r="WF1026" s="90"/>
      <c r="WG1026" s="90"/>
      <c r="WH1026" s="90"/>
      <c r="WI1026" s="90"/>
      <c r="WJ1026" s="90"/>
      <c r="WK1026" s="90"/>
      <c r="WL1026" s="90"/>
      <c r="WM1026" s="90"/>
      <c r="WN1026" s="90"/>
      <c r="WO1026" s="90"/>
      <c r="WP1026" s="90"/>
      <c r="WQ1026" s="90"/>
      <c r="WR1026" s="90"/>
      <c r="WS1026" s="90"/>
      <c r="WT1026" s="90"/>
      <c r="WU1026" s="90"/>
      <c r="WV1026" s="90"/>
      <c r="WW1026" s="90"/>
      <c r="WX1026" s="90"/>
      <c r="WY1026" s="90"/>
      <c r="WZ1026" s="90"/>
      <c r="XA1026" s="90"/>
      <c r="XB1026" s="90"/>
      <c r="XC1026" s="90"/>
      <c r="XD1026" s="90"/>
      <c r="XE1026" s="90"/>
      <c r="XF1026" s="90"/>
      <c r="XG1026" s="90"/>
      <c r="XH1026" s="90"/>
      <c r="XI1026" s="90"/>
      <c r="XJ1026" s="90"/>
      <c r="XK1026" s="90"/>
      <c r="XL1026" s="90"/>
      <c r="XM1026" s="90"/>
      <c r="XN1026" s="90"/>
      <c r="XO1026" s="90"/>
      <c r="XP1026" s="90"/>
      <c r="XQ1026" s="90"/>
      <c r="XR1026" s="90"/>
      <c r="XS1026" s="90"/>
      <c r="XT1026" s="90"/>
      <c r="XU1026" s="90"/>
      <c r="XV1026" s="90"/>
      <c r="XW1026" s="90"/>
      <c r="XX1026" s="90"/>
      <c r="XY1026" s="90"/>
      <c r="XZ1026" s="90"/>
      <c r="YA1026" s="90"/>
      <c r="YB1026" s="90"/>
      <c r="YC1026" s="90"/>
      <c r="YD1026" s="90"/>
      <c r="YE1026" s="90"/>
      <c r="YF1026" s="90"/>
      <c r="YG1026" s="90"/>
      <c r="YH1026" s="90"/>
      <c r="YI1026" s="90"/>
      <c r="YJ1026" s="90"/>
      <c r="YK1026" s="90"/>
      <c r="YL1026" s="90"/>
      <c r="YM1026" s="90"/>
      <c r="YN1026" s="90"/>
      <c r="YO1026" s="90"/>
      <c r="YP1026" s="90"/>
      <c r="YQ1026" s="90"/>
      <c r="YR1026" s="90"/>
      <c r="YS1026" s="90"/>
      <c r="YT1026" s="90"/>
      <c r="YU1026" s="90"/>
      <c r="YV1026" s="90"/>
      <c r="YW1026" s="90"/>
      <c r="YX1026" s="90"/>
      <c r="YY1026" s="90"/>
      <c r="YZ1026" s="90"/>
      <c r="ZA1026" s="90"/>
      <c r="ZB1026" s="90"/>
      <c r="ZC1026" s="90"/>
      <c r="ZD1026" s="90"/>
      <c r="ZE1026" s="90"/>
      <c r="ZF1026" s="90"/>
      <c r="ZG1026" s="90"/>
      <c r="ZH1026" s="90"/>
      <c r="ZI1026" s="90"/>
      <c r="ZJ1026" s="90"/>
      <c r="ZK1026" s="90"/>
      <c r="ZL1026" s="90"/>
      <c r="ZM1026" s="90"/>
      <c r="ZN1026" s="90"/>
      <c r="ZO1026" s="90"/>
      <c r="ZP1026" s="90"/>
      <c r="ZQ1026" s="90"/>
      <c r="ZR1026" s="90"/>
      <c r="ZS1026" s="90"/>
      <c r="ZT1026" s="90"/>
      <c r="ZU1026" s="90"/>
      <c r="ZV1026" s="90"/>
      <c r="ZW1026" s="90"/>
      <c r="ZX1026" s="90"/>
      <c r="ZY1026" s="90"/>
      <c r="ZZ1026" s="90"/>
      <c r="AAA1026" s="90"/>
      <c r="AAB1026" s="90"/>
      <c r="AAC1026" s="90"/>
      <c r="AAD1026" s="90"/>
      <c r="AAE1026" s="90"/>
      <c r="AAF1026" s="90"/>
      <c r="AAG1026" s="90"/>
      <c r="AAH1026" s="90"/>
      <c r="AAI1026" s="90"/>
      <c r="AAJ1026" s="90"/>
      <c r="AAK1026" s="90"/>
      <c r="AAL1026" s="90"/>
      <c r="AAM1026" s="90"/>
      <c r="AAN1026" s="90"/>
      <c r="AAO1026" s="90"/>
      <c r="AAP1026" s="90"/>
      <c r="AAQ1026" s="90"/>
      <c r="AAR1026" s="90"/>
      <c r="AAS1026" s="90"/>
      <c r="AAT1026" s="90"/>
      <c r="AAU1026" s="90"/>
      <c r="AAV1026" s="90"/>
      <c r="AAW1026" s="90"/>
      <c r="AAX1026" s="90"/>
      <c r="AAY1026" s="90"/>
      <c r="AAZ1026" s="90"/>
      <c r="ABA1026" s="90"/>
      <c r="ABB1026" s="90"/>
      <c r="ABC1026" s="90"/>
      <c r="ABD1026" s="90"/>
      <c r="ABE1026" s="90"/>
      <c r="ABF1026" s="90"/>
      <c r="ABG1026" s="90"/>
      <c r="ABH1026" s="90"/>
      <c r="ABI1026" s="90"/>
      <c r="ABJ1026" s="90"/>
      <c r="ABK1026" s="90"/>
      <c r="ABL1026" s="90"/>
      <c r="ABM1026" s="90"/>
      <c r="ABN1026" s="90"/>
      <c r="ABO1026" s="90"/>
      <c r="ABP1026" s="90"/>
      <c r="ABQ1026" s="90"/>
      <c r="ABR1026" s="90"/>
      <c r="ABS1026" s="90"/>
      <c r="ABT1026" s="90"/>
      <c r="ABU1026" s="90"/>
      <c r="ABV1026" s="90"/>
      <c r="ABW1026" s="90"/>
      <c r="ABX1026" s="90"/>
      <c r="ABY1026" s="90"/>
      <c r="ABZ1026" s="90"/>
      <c r="ACA1026" s="90"/>
      <c r="ACB1026" s="90"/>
      <c r="ACC1026" s="90"/>
      <c r="ACD1026" s="90"/>
      <c r="ACE1026" s="90"/>
      <c r="ACF1026" s="90"/>
      <c r="ACG1026" s="90"/>
      <c r="ACH1026" s="90"/>
      <c r="ACI1026" s="90"/>
      <c r="ACJ1026" s="90"/>
      <c r="ACK1026" s="90"/>
      <c r="ACL1026" s="90"/>
      <c r="ACM1026" s="90"/>
      <c r="ACN1026" s="90"/>
      <c r="ACO1026" s="90"/>
      <c r="ACP1026" s="90"/>
      <c r="ACQ1026" s="90"/>
      <c r="ACR1026" s="90"/>
      <c r="ACS1026" s="90"/>
      <c r="ACT1026" s="90"/>
      <c r="ACU1026" s="90"/>
      <c r="ACV1026" s="90"/>
      <c r="ACW1026" s="90"/>
      <c r="ACX1026" s="90"/>
      <c r="ACY1026" s="90"/>
      <c r="ACZ1026" s="90"/>
      <c r="ADA1026" s="90"/>
      <c r="ADB1026" s="90"/>
      <c r="ADC1026" s="90"/>
      <c r="ADD1026" s="90"/>
      <c r="ADE1026" s="90"/>
      <c r="ADF1026" s="90"/>
      <c r="ADG1026" s="90"/>
      <c r="ADH1026" s="90"/>
      <c r="ADI1026" s="90"/>
      <c r="ADJ1026" s="90"/>
      <c r="ADK1026" s="90"/>
      <c r="ADL1026" s="90"/>
      <c r="ADM1026" s="90"/>
      <c r="ADN1026" s="90"/>
      <c r="ADO1026" s="90"/>
      <c r="ADP1026" s="90"/>
      <c r="ADQ1026" s="90"/>
      <c r="ADR1026" s="90"/>
      <c r="ADS1026" s="90"/>
      <c r="ADT1026" s="90"/>
      <c r="ADU1026" s="90"/>
      <c r="ADV1026" s="90"/>
      <c r="ADW1026" s="90"/>
      <c r="ADX1026" s="90"/>
      <c r="ADY1026" s="90"/>
      <c r="ADZ1026" s="90"/>
      <c r="AEA1026" s="90"/>
      <c r="AEB1026" s="90"/>
      <c r="AEC1026" s="90"/>
      <c r="AED1026" s="90"/>
      <c r="AEE1026" s="90"/>
      <c r="AEF1026" s="90"/>
      <c r="AEG1026" s="90"/>
      <c r="AEH1026" s="90"/>
      <c r="AEI1026" s="90"/>
      <c r="AEJ1026" s="90"/>
      <c r="AEK1026" s="90"/>
      <c r="AEL1026" s="90"/>
      <c r="AEM1026" s="90"/>
      <c r="AEN1026" s="90"/>
      <c r="AEO1026" s="90"/>
      <c r="AEP1026" s="90"/>
      <c r="AEQ1026" s="90"/>
      <c r="AER1026" s="90"/>
      <c r="AES1026" s="90"/>
      <c r="AET1026" s="90"/>
      <c r="AEU1026" s="90"/>
      <c r="AEV1026" s="90"/>
      <c r="AEW1026" s="90"/>
      <c r="AEX1026" s="90"/>
      <c r="AEY1026" s="90"/>
      <c r="AEZ1026" s="90"/>
      <c r="AFA1026" s="90"/>
      <c r="AFB1026" s="90"/>
      <c r="AFC1026" s="90"/>
      <c r="AFD1026" s="90"/>
      <c r="AFE1026" s="90"/>
      <c r="AFF1026" s="90"/>
      <c r="AFG1026" s="90"/>
      <c r="AFH1026" s="90"/>
      <c r="AFI1026" s="90"/>
      <c r="AFJ1026" s="90"/>
      <c r="AFK1026" s="90"/>
      <c r="AFL1026" s="90"/>
      <c r="AFM1026" s="90"/>
      <c r="AFN1026" s="90"/>
      <c r="AFO1026" s="90"/>
      <c r="AFP1026" s="90"/>
      <c r="AFQ1026" s="90"/>
      <c r="AFR1026" s="90"/>
      <c r="AFS1026" s="90"/>
      <c r="AFT1026" s="90"/>
      <c r="AFU1026" s="90"/>
      <c r="AFV1026" s="90"/>
      <c r="AFW1026" s="90"/>
      <c r="AFX1026" s="90"/>
      <c r="AFY1026" s="90"/>
      <c r="AFZ1026" s="90"/>
      <c r="AGA1026" s="90"/>
      <c r="AGB1026" s="90"/>
      <c r="AGC1026" s="90"/>
      <c r="AGD1026" s="90"/>
      <c r="AGE1026" s="90"/>
      <c r="AGF1026" s="90"/>
      <c r="AGG1026" s="90"/>
      <c r="AGH1026" s="90"/>
      <c r="AGI1026" s="90"/>
      <c r="AGJ1026" s="90"/>
      <c r="AGK1026" s="90"/>
      <c r="AGL1026" s="90"/>
      <c r="AGM1026" s="90"/>
      <c r="AGN1026" s="90"/>
      <c r="AGO1026" s="90"/>
      <c r="AGP1026" s="90"/>
      <c r="AGQ1026" s="90"/>
      <c r="AGR1026" s="90"/>
      <c r="AGS1026" s="90"/>
      <c r="AGT1026" s="90"/>
      <c r="AGU1026" s="90"/>
      <c r="AGV1026" s="90"/>
      <c r="AGW1026" s="90"/>
      <c r="AGX1026" s="90"/>
      <c r="AGY1026" s="90"/>
      <c r="AGZ1026" s="90"/>
      <c r="AHA1026" s="90"/>
      <c r="AHB1026" s="90"/>
      <c r="AHC1026" s="90"/>
      <c r="AHD1026" s="90"/>
      <c r="AHE1026" s="90"/>
      <c r="AHF1026" s="90"/>
      <c r="AHG1026" s="90"/>
      <c r="AHH1026" s="90"/>
      <c r="AHI1026" s="90"/>
      <c r="AHJ1026" s="90"/>
      <c r="AHK1026" s="90"/>
      <c r="AHL1026" s="90"/>
      <c r="AHM1026" s="90"/>
      <c r="AHN1026" s="90"/>
      <c r="AHO1026" s="90"/>
      <c r="AHP1026" s="90"/>
      <c r="AHQ1026" s="90"/>
      <c r="AHR1026" s="90"/>
      <c r="AHS1026" s="90"/>
      <c r="AHT1026" s="90"/>
      <c r="AHU1026" s="90"/>
      <c r="AHV1026" s="90"/>
      <c r="AHW1026" s="90"/>
      <c r="AHX1026" s="90"/>
      <c r="AHY1026" s="90"/>
      <c r="AHZ1026" s="90"/>
      <c r="AIA1026" s="90"/>
      <c r="AIB1026" s="90"/>
      <c r="AIC1026" s="90"/>
      <c r="AID1026" s="90"/>
      <c r="AIE1026" s="90"/>
      <c r="AIF1026" s="90"/>
      <c r="AIG1026" s="90"/>
      <c r="AIH1026" s="90"/>
      <c r="AII1026" s="90"/>
      <c r="AIJ1026" s="90"/>
      <c r="AIK1026" s="90"/>
      <c r="AIL1026" s="90"/>
      <c r="AIM1026" s="90"/>
      <c r="AIN1026" s="90"/>
      <c r="AIO1026" s="90"/>
      <c r="AIP1026" s="90"/>
      <c r="AIQ1026" s="90"/>
      <c r="AIR1026" s="90"/>
      <c r="AIS1026" s="90"/>
      <c r="AIT1026" s="90"/>
      <c r="AIU1026" s="90"/>
      <c r="AIV1026" s="90"/>
      <c r="AIW1026" s="90"/>
      <c r="AIX1026" s="90"/>
      <c r="AIY1026" s="90"/>
      <c r="AIZ1026" s="90"/>
      <c r="AJA1026" s="90"/>
      <c r="AJB1026" s="90"/>
      <c r="AJC1026" s="90"/>
      <c r="AJD1026" s="90"/>
      <c r="AJE1026" s="90"/>
      <c r="AJF1026" s="90"/>
      <c r="AJG1026" s="90"/>
      <c r="AJH1026" s="90"/>
      <c r="AJI1026" s="90"/>
      <c r="AJJ1026" s="90"/>
      <c r="AJK1026" s="90"/>
      <c r="AJL1026" s="90"/>
      <c r="AJM1026" s="90"/>
      <c r="AJN1026" s="90"/>
      <c r="AJO1026" s="90"/>
      <c r="AJP1026" s="90"/>
      <c r="AJQ1026" s="90"/>
      <c r="AJR1026" s="90"/>
      <c r="AJS1026" s="90"/>
      <c r="AJT1026" s="90"/>
      <c r="AJU1026" s="90"/>
      <c r="AJV1026" s="90"/>
      <c r="AJW1026" s="90"/>
      <c r="AJX1026" s="90"/>
      <c r="AJY1026" s="90"/>
      <c r="AJZ1026" s="90"/>
      <c r="AKA1026" s="90"/>
      <c r="AKB1026" s="90"/>
      <c r="AKC1026" s="90"/>
      <c r="AKD1026" s="90"/>
      <c r="AKE1026" s="90"/>
      <c r="AKF1026" s="90"/>
      <c r="AKG1026" s="90"/>
      <c r="AKH1026" s="90"/>
      <c r="AKI1026" s="90"/>
      <c r="AKJ1026" s="90"/>
      <c r="AKK1026" s="90"/>
      <c r="AKL1026" s="90"/>
      <c r="AKM1026" s="90"/>
      <c r="AKN1026" s="90"/>
      <c r="AKO1026" s="90"/>
      <c r="AKP1026" s="90"/>
      <c r="AKQ1026" s="90"/>
      <c r="AKR1026" s="90"/>
      <c r="AKS1026" s="90"/>
      <c r="AKT1026" s="90"/>
      <c r="AKU1026" s="90"/>
      <c r="AKV1026" s="90"/>
      <c r="AKW1026" s="90"/>
      <c r="AKX1026" s="90"/>
      <c r="AKY1026" s="90"/>
      <c r="AKZ1026" s="90"/>
      <c r="ALA1026" s="90"/>
      <c r="ALB1026" s="90"/>
      <c r="ALC1026" s="90"/>
      <c r="ALD1026" s="90"/>
      <c r="ALE1026" s="90"/>
      <c r="ALF1026" s="90"/>
      <c r="ALG1026" s="90"/>
      <c r="ALH1026" s="90"/>
      <c r="ALI1026" s="90"/>
      <c r="ALJ1026" s="90"/>
      <c r="ALK1026" s="90"/>
      <c r="ALL1026" s="90"/>
      <c r="ALM1026" s="90"/>
      <c r="ALN1026" s="90"/>
      <c r="ALO1026" s="90"/>
      <c r="ALP1026" s="90"/>
      <c r="ALQ1026" s="90"/>
      <c r="ALR1026" s="90"/>
      <c r="ALS1026" s="90"/>
      <c r="ALT1026" s="90"/>
      <c r="ALU1026" s="90"/>
      <c r="ALV1026" s="90"/>
      <c r="ALW1026" s="90"/>
      <c r="ALX1026" s="90"/>
      <c r="ALY1026" s="90"/>
      <c r="ALZ1026" s="90"/>
      <c r="AMA1026" s="90"/>
      <c r="AMB1026" s="90"/>
      <c r="AMC1026" s="90"/>
      <c r="AMD1026" s="90"/>
      <c r="AME1026" s="90"/>
      <c r="AMF1026" s="90"/>
      <c r="AMG1026" s="90"/>
      <c r="AMH1026" s="90"/>
    </row>
    <row r="1027" spans="1:1022" ht="74.099999999999994" customHeight="1">
      <c r="A1027" s="536"/>
      <c r="B1027" s="530"/>
      <c r="C1027" s="367"/>
      <c r="D1027" s="530"/>
      <c r="E1027" s="530"/>
      <c r="F1027" s="427"/>
      <c r="G1027" s="530"/>
      <c r="H1027" s="545"/>
      <c r="I1027" s="538"/>
      <c r="J1027" s="216" t="s">
        <v>735</v>
      </c>
      <c r="K1027" s="213"/>
      <c r="L1027" s="538"/>
      <c r="M1027" s="538"/>
      <c r="N1027" s="540"/>
      <c r="O1027" s="369"/>
      <c r="P1027" s="391"/>
      <c r="Q1027" s="385"/>
      <c r="R1027" s="393"/>
      <c r="S1027" s="394"/>
      <c r="T1027" s="385"/>
      <c r="U1027" s="386"/>
      <c r="V1027" s="216" t="s">
        <v>112</v>
      </c>
      <c r="W1027" s="116"/>
      <c r="X1027" s="117"/>
      <c r="Y1027" s="117"/>
      <c r="Z1027" s="116"/>
      <c r="AA1027" s="143" t="str">
        <f t="shared" si="1368"/>
        <v/>
      </c>
      <c r="AB1027" s="121"/>
      <c r="AC1027" s="121"/>
      <c r="AD1027" s="122" t="str">
        <f t="shared" si="1366"/>
        <v/>
      </c>
      <c r="AE1027" s="121"/>
      <c r="AF1027" s="121"/>
      <c r="AG1027" s="121"/>
      <c r="AH1027" s="123" t="str">
        <f>IFERROR(IF(AND(AA1026="Probabilidad",AA1027="Probabilidad"),(AI1026-(+AI1026*AD1027)),IF(AND(AA1027="Probabilidad",AA1026="Impacto"),(AI1026-(+AI1026*AD1027)),IF(AA1027="Impacto",AI1026,""))),"")</f>
        <v/>
      </c>
      <c r="AI1027" s="122" t="str">
        <f t="shared" si="1367"/>
        <v/>
      </c>
      <c r="AJ1027" s="387"/>
      <c r="AK1027" s="542"/>
      <c r="AL1027" s="214" t="str">
        <f t="shared" si="1355"/>
        <v/>
      </c>
      <c r="AM1027" s="543"/>
      <c r="AN1027" s="542"/>
      <c r="AO1027" s="541"/>
      <c r="AP1027" s="367"/>
      <c r="AQ1027" s="217" t="s">
        <v>118</v>
      </c>
      <c r="AR1027" s="119"/>
      <c r="AS1027" s="135"/>
      <c r="AT1027" s="218"/>
      <c r="AU1027" s="219"/>
      <c r="AV1027" s="459"/>
      <c r="AW1027" s="216" t="s">
        <v>112</v>
      </c>
      <c r="AX1027" s="220"/>
      <c r="AY1027" s="221"/>
      <c r="AZ1027" s="222"/>
      <c r="BA1027" s="217" t="s">
        <v>118</v>
      </c>
      <c r="BB1027" s="220"/>
      <c r="BC1027" s="115"/>
      <c r="BD1027" s="115"/>
      <c r="BE1027" s="373"/>
      <c r="BF1027" s="374"/>
      <c r="BG1027" s="374"/>
      <c r="BH1027" s="131"/>
    </row>
    <row r="1028" spans="1:1022" ht="45" customHeight="1">
      <c r="A1028" s="536"/>
      <c r="B1028" s="530"/>
      <c r="C1028" s="367"/>
      <c r="D1028" s="530"/>
      <c r="E1028" s="530"/>
      <c r="F1028" s="427"/>
      <c r="G1028" s="530"/>
      <c r="H1028" s="545"/>
      <c r="I1028" s="538"/>
      <c r="J1028" s="216" t="s">
        <v>741</v>
      </c>
      <c r="K1028" s="213"/>
      <c r="L1028" s="538"/>
      <c r="M1028" s="538"/>
      <c r="N1028" s="540"/>
      <c r="O1028" s="369"/>
      <c r="P1028" s="391"/>
      <c r="Q1028" s="385"/>
      <c r="R1028" s="393"/>
      <c r="S1028" s="394"/>
      <c r="T1028" s="385"/>
      <c r="U1028" s="386"/>
      <c r="V1028" s="216" t="s">
        <v>124</v>
      </c>
      <c r="W1028" s="116"/>
      <c r="X1028" s="117"/>
      <c r="Y1028" s="117"/>
      <c r="Z1028" s="116"/>
      <c r="AA1028" s="143" t="str">
        <f t="shared" si="1368"/>
        <v/>
      </c>
      <c r="AB1028" s="121"/>
      <c r="AC1028" s="121"/>
      <c r="AD1028" s="122" t="str">
        <f t="shared" si="1366"/>
        <v/>
      </c>
      <c r="AE1028" s="121"/>
      <c r="AF1028" s="121"/>
      <c r="AG1028" s="121"/>
      <c r="AH1028" s="123" t="str">
        <f t="shared" ref="AH1028:AH1032" si="1394">IFERROR(IF(AND(AA1027="Probabilidad",AA1028="Probabilidad"),(AI1027-(+AI1027*AD1028)),IF(AND(AA1028="Probabilidad",AA1027="Impacto"),(AI1027-(+AI1027*AD1028)),IF(AA1028="Impacto",AI1027,""))),"")</f>
        <v/>
      </c>
      <c r="AI1028" s="122" t="str">
        <f t="shared" si="1367"/>
        <v/>
      </c>
      <c r="AJ1028" s="387"/>
      <c r="AK1028" s="542"/>
      <c r="AL1028" s="214" t="str">
        <f t="shared" si="1355"/>
        <v/>
      </c>
      <c r="AM1028" s="543"/>
      <c r="AN1028" s="542"/>
      <c r="AO1028" s="541"/>
      <c r="AP1028" s="367"/>
      <c r="AQ1028" s="217" t="s">
        <v>128</v>
      </c>
      <c r="AR1028" s="119"/>
      <c r="AS1028" s="135"/>
      <c r="AT1028" s="218"/>
      <c r="AU1028" s="219"/>
      <c r="AV1028" s="459"/>
      <c r="AW1028" s="216" t="s">
        <v>124</v>
      </c>
      <c r="AX1028" s="220"/>
      <c r="AY1028" s="221"/>
      <c r="AZ1028" s="222"/>
      <c r="BA1028" s="217" t="s">
        <v>128</v>
      </c>
      <c r="BB1028" s="220"/>
      <c r="BC1028" s="115"/>
      <c r="BD1028" s="115"/>
      <c r="BE1028" s="373"/>
      <c r="BF1028" s="374"/>
      <c r="BG1028" s="374"/>
      <c r="BH1028" s="131"/>
    </row>
    <row r="1029" spans="1:1022" ht="30" customHeight="1">
      <c r="A1029" s="536"/>
      <c r="B1029" s="530"/>
      <c r="C1029" s="367"/>
      <c r="D1029" s="530"/>
      <c r="E1029" s="530"/>
      <c r="F1029" s="427"/>
      <c r="G1029" s="530"/>
      <c r="H1029" s="545"/>
      <c r="I1029" s="538"/>
      <c r="J1029" s="216" t="s">
        <v>749</v>
      </c>
      <c r="K1029" s="213"/>
      <c r="L1029" s="538"/>
      <c r="M1029" s="538"/>
      <c r="N1029" s="540"/>
      <c r="O1029" s="369"/>
      <c r="P1029" s="391"/>
      <c r="Q1029" s="385"/>
      <c r="R1029" s="393"/>
      <c r="S1029" s="394"/>
      <c r="T1029" s="385"/>
      <c r="U1029" s="386"/>
      <c r="V1029" s="216" t="s">
        <v>131</v>
      </c>
      <c r="W1029" s="116"/>
      <c r="X1029" s="117"/>
      <c r="Y1029" s="117"/>
      <c r="Z1029" s="116"/>
      <c r="AA1029" s="143" t="str">
        <f t="shared" si="1368"/>
        <v/>
      </c>
      <c r="AB1029" s="121"/>
      <c r="AC1029" s="121"/>
      <c r="AD1029" s="122" t="str">
        <f t="shared" si="1366"/>
        <v/>
      </c>
      <c r="AE1029" s="121"/>
      <c r="AF1029" s="121"/>
      <c r="AG1029" s="121"/>
      <c r="AH1029" s="123" t="str">
        <f t="shared" si="1394"/>
        <v/>
      </c>
      <c r="AI1029" s="122" t="str">
        <f t="shared" si="1367"/>
        <v/>
      </c>
      <c r="AJ1029" s="387"/>
      <c r="AK1029" s="542"/>
      <c r="AL1029" s="214" t="str">
        <f t="shared" si="1355"/>
        <v/>
      </c>
      <c r="AM1029" s="543"/>
      <c r="AN1029" s="542"/>
      <c r="AO1029" s="541"/>
      <c r="AP1029" s="367"/>
      <c r="AQ1029" s="217" t="s">
        <v>136</v>
      </c>
      <c r="AR1029" s="119"/>
      <c r="AS1029" s="135"/>
      <c r="AT1029" s="218"/>
      <c r="AU1029" s="219"/>
      <c r="AV1029" s="459"/>
      <c r="AW1029" s="216" t="s">
        <v>131</v>
      </c>
      <c r="AX1029" s="220"/>
      <c r="AY1029" s="221"/>
      <c r="AZ1029" s="222"/>
      <c r="BA1029" s="217" t="s">
        <v>136</v>
      </c>
      <c r="BB1029" s="220"/>
      <c r="BC1029" s="115"/>
      <c r="BD1029" s="115"/>
      <c r="BE1029" s="373"/>
      <c r="BF1029" s="374"/>
      <c r="BG1029" s="374"/>
      <c r="BH1029" s="131"/>
    </row>
    <row r="1030" spans="1:1022" ht="18.95" customHeight="1">
      <c r="A1030" s="536"/>
      <c r="B1030" s="530"/>
      <c r="C1030" s="367"/>
      <c r="D1030" s="530"/>
      <c r="E1030" s="530"/>
      <c r="F1030" s="427"/>
      <c r="G1030" s="530"/>
      <c r="H1030" s="545"/>
      <c r="I1030" s="538"/>
      <c r="J1030" s="216" t="s">
        <v>756</v>
      </c>
      <c r="K1030" s="213"/>
      <c r="L1030" s="538"/>
      <c r="M1030" s="538"/>
      <c r="N1030" s="540"/>
      <c r="O1030" s="369"/>
      <c r="P1030" s="391"/>
      <c r="Q1030" s="385"/>
      <c r="R1030" s="393"/>
      <c r="S1030" s="394"/>
      <c r="T1030" s="385"/>
      <c r="U1030" s="386"/>
      <c r="V1030" s="216" t="s">
        <v>139</v>
      </c>
      <c r="W1030" s="116"/>
      <c r="X1030" s="117"/>
      <c r="Y1030" s="117"/>
      <c r="Z1030" s="116"/>
      <c r="AA1030" s="143" t="str">
        <f t="shared" si="1368"/>
        <v/>
      </c>
      <c r="AB1030" s="121"/>
      <c r="AC1030" s="121"/>
      <c r="AD1030" s="122" t="str">
        <f t="shared" si="1366"/>
        <v/>
      </c>
      <c r="AE1030" s="121"/>
      <c r="AF1030" s="121"/>
      <c r="AG1030" s="121"/>
      <c r="AH1030" s="123" t="str">
        <f t="shared" si="1394"/>
        <v/>
      </c>
      <c r="AI1030" s="122" t="str">
        <f t="shared" si="1367"/>
        <v/>
      </c>
      <c r="AJ1030" s="387"/>
      <c r="AK1030" s="542"/>
      <c r="AL1030" s="214" t="str">
        <f t="shared" si="1355"/>
        <v/>
      </c>
      <c r="AM1030" s="543"/>
      <c r="AN1030" s="542"/>
      <c r="AO1030" s="541"/>
      <c r="AP1030" s="367"/>
      <c r="AQ1030" s="217" t="s">
        <v>145</v>
      </c>
      <c r="AR1030" s="119"/>
      <c r="AS1030" s="135"/>
      <c r="AT1030" s="218"/>
      <c r="AU1030" s="219"/>
      <c r="AV1030" s="459"/>
      <c r="AW1030" s="216" t="s">
        <v>139</v>
      </c>
      <c r="AX1030" s="220"/>
      <c r="AY1030" s="221"/>
      <c r="AZ1030" s="222"/>
      <c r="BA1030" s="217" t="s">
        <v>145</v>
      </c>
      <c r="BB1030" s="220"/>
      <c r="BC1030" s="115"/>
      <c r="BD1030" s="115"/>
      <c r="BE1030" s="373"/>
      <c r="BF1030" s="374"/>
      <c r="BG1030" s="374"/>
      <c r="BH1030" s="131"/>
    </row>
    <row r="1031" spans="1:1022" ht="18.95" customHeight="1">
      <c r="A1031" s="536"/>
      <c r="B1031" s="530"/>
      <c r="C1031" s="367"/>
      <c r="D1031" s="530"/>
      <c r="E1031" s="530"/>
      <c r="F1031" s="427"/>
      <c r="G1031" s="530"/>
      <c r="H1031" s="545"/>
      <c r="I1031" s="538"/>
      <c r="J1031" s="216" t="s">
        <v>757</v>
      </c>
      <c r="K1031" s="213"/>
      <c r="L1031" s="538"/>
      <c r="M1031" s="538"/>
      <c r="N1031" s="540"/>
      <c r="O1031" s="369"/>
      <c r="P1031" s="391"/>
      <c r="Q1031" s="385"/>
      <c r="R1031" s="393"/>
      <c r="S1031" s="394"/>
      <c r="T1031" s="385"/>
      <c r="U1031" s="386"/>
      <c r="V1031" s="216" t="s">
        <v>150</v>
      </c>
      <c r="W1031" s="116"/>
      <c r="X1031" s="117"/>
      <c r="Y1031" s="117"/>
      <c r="Z1031" s="116"/>
      <c r="AA1031" s="143" t="str">
        <f t="shared" si="1368"/>
        <v/>
      </c>
      <c r="AB1031" s="121"/>
      <c r="AC1031" s="121"/>
      <c r="AD1031" s="122" t="str">
        <f t="shared" si="1366"/>
        <v/>
      </c>
      <c r="AE1031" s="121"/>
      <c r="AF1031" s="121"/>
      <c r="AG1031" s="121"/>
      <c r="AH1031" s="123" t="str">
        <f t="shared" si="1394"/>
        <v/>
      </c>
      <c r="AI1031" s="122" t="str">
        <f t="shared" si="1367"/>
        <v/>
      </c>
      <c r="AJ1031" s="387"/>
      <c r="AK1031" s="542"/>
      <c r="AL1031" s="214" t="str">
        <f t="shared" si="1355"/>
        <v/>
      </c>
      <c r="AM1031" s="543"/>
      <c r="AN1031" s="542"/>
      <c r="AO1031" s="541"/>
      <c r="AP1031" s="367"/>
      <c r="AQ1031" s="217" t="s">
        <v>155</v>
      </c>
      <c r="AR1031" s="119"/>
      <c r="AS1031" s="135"/>
      <c r="AT1031" s="218"/>
      <c r="AU1031" s="219"/>
      <c r="AV1031" s="459"/>
      <c r="AW1031" s="216" t="s">
        <v>150</v>
      </c>
      <c r="AX1031" s="220"/>
      <c r="AY1031" s="221"/>
      <c r="AZ1031" s="222"/>
      <c r="BA1031" s="217" t="s">
        <v>155</v>
      </c>
      <c r="BB1031" s="220"/>
      <c r="BC1031" s="115"/>
      <c r="BD1031" s="115"/>
      <c r="BE1031" s="373"/>
      <c r="BF1031" s="374"/>
      <c r="BG1031" s="374"/>
      <c r="BH1031" s="131"/>
    </row>
    <row r="1032" spans="1:1022" ht="23.1" customHeight="1">
      <c r="A1032" s="536"/>
      <c r="B1032" s="530"/>
      <c r="C1032" s="367"/>
      <c r="D1032" s="530"/>
      <c r="E1032" s="530"/>
      <c r="F1032" s="427"/>
      <c r="G1032" s="530"/>
      <c r="H1032" s="545"/>
      <c r="I1032" s="538"/>
      <c r="J1032" s="216" t="s">
        <v>758</v>
      </c>
      <c r="K1032" s="213"/>
      <c r="L1032" s="538"/>
      <c r="M1032" s="538"/>
      <c r="N1032" s="540"/>
      <c r="O1032" s="369"/>
      <c r="P1032" s="392"/>
      <c r="Q1032" s="385"/>
      <c r="R1032" s="393"/>
      <c r="S1032" s="394"/>
      <c r="T1032" s="385"/>
      <c r="U1032" s="386"/>
      <c r="V1032" s="216" t="s">
        <v>161</v>
      </c>
      <c r="W1032" s="116"/>
      <c r="X1032" s="117"/>
      <c r="Y1032" s="117"/>
      <c r="Z1032" s="116"/>
      <c r="AA1032" s="143" t="str">
        <f t="shared" si="1368"/>
        <v/>
      </c>
      <c r="AB1032" s="121"/>
      <c r="AC1032" s="121"/>
      <c r="AD1032" s="122" t="str">
        <f t="shared" si="1366"/>
        <v/>
      </c>
      <c r="AE1032" s="121"/>
      <c r="AF1032" s="121"/>
      <c r="AG1032" s="121"/>
      <c r="AH1032" s="123" t="str">
        <f t="shared" si="1394"/>
        <v/>
      </c>
      <c r="AI1032" s="122" t="str">
        <f t="shared" si="1367"/>
        <v/>
      </c>
      <c r="AJ1032" s="387"/>
      <c r="AK1032" s="542"/>
      <c r="AL1032" s="214" t="str">
        <f t="shared" si="1355"/>
        <v/>
      </c>
      <c r="AM1032" s="543"/>
      <c r="AN1032" s="542"/>
      <c r="AO1032" s="541"/>
      <c r="AP1032" s="367"/>
      <c r="AQ1032" s="217" t="s">
        <v>162</v>
      </c>
      <c r="AR1032" s="119"/>
      <c r="AS1032" s="135"/>
      <c r="AT1032" s="218"/>
      <c r="AU1032" s="219"/>
      <c r="AV1032" s="460"/>
      <c r="AW1032" s="216" t="s">
        <v>161</v>
      </c>
      <c r="AX1032" s="220"/>
      <c r="AY1032" s="221"/>
      <c r="AZ1032" s="222"/>
      <c r="BA1032" s="217" t="s">
        <v>162</v>
      </c>
      <c r="BB1032" s="220"/>
      <c r="BC1032" s="115"/>
      <c r="BD1032" s="115"/>
      <c r="BE1032" s="373"/>
      <c r="BF1032" s="374"/>
      <c r="BG1032" s="374"/>
      <c r="BH1032" s="131"/>
    </row>
    <row r="1033" spans="1:1022" s="144" customFormat="1" ht="69.95" customHeight="1">
      <c r="A1033" s="536"/>
      <c r="B1033" s="530"/>
      <c r="C1033" s="367"/>
      <c r="D1033" s="530"/>
      <c r="E1033" s="530"/>
      <c r="F1033" s="427"/>
      <c r="G1033" s="530"/>
      <c r="H1033" s="545" t="str">
        <f>IF(B1033="Seguridad_Información","Posibilidad de "&amp;C1033&amp;"con "&amp;M1033&amp;" "&amp;"por"&amp;" "&amp;I1033&amp;" "&amp;"debido a"&amp;" "&amp;L1033,"Posibilidad de"&amp;" "&amp;M1033&amp;" "&amp;"por"&amp;" "&amp;I1033&amp;" debido a"&amp;" "&amp;L1033)</f>
        <v xml:space="preserve">Posibilidad de  por  debido a </v>
      </c>
      <c r="I1033" s="538"/>
      <c r="J1033" s="216" t="s">
        <v>717</v>
      </c>
      <c r="K1033" s="213"/>
      <c r="L1033" s="538"/>
      <c r="M1033" s="538"/>
      <c r="N1033" s="540"/>
      <c r="O1033" s="369"/>
      <c r="P1033" s="390" t="str">
        <f>IF(OR($O1033=[3]Tabla_Probabilidad!$D$30,$O1033=[3]Tabla_Probabilidad!$D$32,$O1033=[3]Tabla_Probabilidad!$J$32),"Muy Baja",IF(OR($O1033=[3]Tabla_Probabilidad!$E$30,$O1033=[3]Tabla_Probabilidad!$E$32,$O1033=[3]Tabla_Probabilidad!$K$32),"Baja",IF(OR($O1033=[3]Tabla_Probabilidad!$F$30,$O1033=[3]Tabla_Probabilidad!$F$32,$O1033=[3]Tabla_Probabilidad!$L$32),"Media",IF(OR($O1033=[3]Tabla_Probabilidad!$G$30,$O1033=[3]Tabla_Probabilidad!$G$32,$O1033=[3]Tabla_Probabilidad!$M$32),"Alta",IF(OR($O1033=[3]Tabla_Probabilidad!$H$30,$O1033=[3]Tabla_Probabilidad!$H$32,$O1033=[3]Tabla_Probabilidad!$N$32),"Muy Alta","")))))</f>
        <v/>
      </c>
      <c r="Q1033" s="385" t="str">
        <f t="shared" ref="Q1033" si="1395">IF(P1033="","",IF(P1033="Muy Baja",0.2,IF(P1033="Baja",0.4,IF(P1033="Media",0.6,IF(P1033="Alta",0.8,IF(P1033="Muy Alta",1,))))))</f>
        <v/>
      </c>
      <c r="R1033" s="393"/>
      <c r="S1033" s="394" t="str">
        <f>IF(OR($R1033=[3]Tabla_Impacto!$D$24,$R1033=[3]Tabla_Impacto!$D$27,$R1033=[3]Tabla_Impacto!$J$24,$R1033=[3]Tabla_Impacto!$P$26,$R1033=[3]Tabla_Impacto!$V$26,$R1033=[3]Tabla_Impacto!$AB$26),"Leve",IF(OR($R1033=[3]Tabla_Impacto!$E$24,$R1033=[3]Tabla_Impacto!$E$27,$R1033=[3]Tabla_Impacto!$K$24,$R1033=[3]Tabla_Impacto!$Q$26,$R1033=[3]Tabla_Impacto!$W$26,$R1033=[3]Tabla_Impacto!$AC$26),"Menor",IF(OR($R1033=[3]Tabla_Impacto!$F$24,$R1033=[3]Tabla_Impacto!$F$27,$R1033=[3]Tabla_Impacto!$L$24,$R1033=[3]Tabla_Impacto!$R$26,$R1033=[3]Tabla_Impacto!$X$26,$R1033=[3]Tabla_Impacto!$AD$26),"Moderado",IF(OR($R1033=[3]Tabla_Impacto!$G$24,$R1033=[3]Tabla_Impacto!$G$27,$R1033=[3]Tabla_Impacto!$M$24,$R1033=[3]Tabla_Impacto!$S$26,$R1033=[3]Tabla_Impacto!$Y$26,$R1033=[3]Tabla_Impacto!$AE$26),"Mayor",IF(OR($R1033=[3]Tabla_Impacto!$H$24,$R1033=[3]Tabla_Impacto!$H$27,$R1033=[3]Tabla_Impacto!$N$24,$R1033=[3]Tabla_Impacto!$T$26,$R1033=[3]Tabla_Impacto!$Z$26,$R1033=[3]Tabla_Impacto!$AF$26),"Catastrófico","")))))</f>
        <v/>
      </c>
      <c r="T1033" s="385" t="str">
        <f>IF(S1033="","",IF(S1033="Leve",0.2,IF(S1033="Menor",0.4,IF(S1033="Moderado",0.6,IF(S1033="Mayor",0.8,IF(S1033="Catastrófico",1,))))))</f>
        <v/>
      </c>
      <c r="U1033" s="403" t="str">
        <f t="shared" ref="U1033" si="1396">IF(OR(AND(P1033="Muy Baja",S1033="Leve"),AND(P1033="Muy Baja",S1033="Menor"),AND(P1033="Baja",S1033="Leve")),"Bajo",IF(OR(AND(P1033="Muy baja",S1033="Moderado"),AND(P1033="Baja",S1033="Menor"),AND(P1033="Baja",S1033="Moderado"),AND(P1033="Media",S1033="Leve"),AND(P1033="Media",S1033="Menor"),AND(P1033="Media",S1033="Moderado"),AND(P1033="Alta",S1033="Leve"),AND(P1033="Alta",S1033="Menor")),"Moderado",IF(OR(AND(P1033="Muy Baja",S1033="Mayor"),AND(P1033="Baja",S1033="Mayor"),AND(P1033="Media",S1033="Mayor"),AND(P1033="Alta",S1033="Moderado"),AND(P1033="Alta",S1033="Mayor"),AND(P1033="Muy Alta",S1033="Leve"),AND(P1033="Muy Alta",S1033="Menor"),AND(P1033="Muy Alta",S1033="Moderado"),AND(P1033="Muy Alta",S1033="Mayor")),"Alto",IF(OR(AND(P1033="Muy Baja",S1033="Catastrófico"),AND(P1033="Baja",S1033="Catastrófico"),AND(P1033="Media",S1033="Catastrófico"),AND(P1033="Alta",S1033="Catastrófico"),AND(P1033="Muy Alta",S1033="Catastrófico")),"Extremo",""))))</f>
        <v/>
      </c>
      <c r="V1033" s="216" t="s">
        <v>91</v>
      </c>
      <c r="W1033" s="116"/>
      <c r="X1033" s="117"/>
      <c r="Y1033" s="117"/>
      <c r="Z1033" s="116"/>
      <c r="AA1033" s="143" t="str">
        <f t="shared" si="1368"/>
        <v/>
      </c>
      <c r="AB1033" s="121"/>
      <c r="AC1033" s="121"/>
      <c r="AD1033" s="122" t="str">
        <f t="shared" si="1366"/>
        <v/>
      </c>
      <c r="AE1033" s="121"/>
      <c r="AF1033" s="121"/>
      <c r="AG1033" s="121"/>
      <c r="AH1033" s="123" t="str">
        <f>IFERROR(IF(AA1033="Probabilidad",(Q1033-(+Q1033*AD1033)),IF(AA1033="Impacto",Q1033,"")),"")</f>
        <v/>
      </c>
      <c r="AI1033" s="122" t="str">
        <f t="shared" si="1367"/>
        <v/>
      </c>
      <c r="AJ1033" s="387" t="str">
        <f t="shared" ref="AJ1033" si="1397">IFERROR(IF(AK1033="","",IF(AK1033&lt;=0.2,"Muy Baja",IF(AK1033&lt;=0.4,"Baja",IF(AK1033&lt;=0.6,"Media",IF(AK1033&lt;=0.8,"Alta","Muy Alta"))))),"")</f>
        <v/>
      </c>
      <c r="AK1033" s="542" t="str">
        <f t="shared" ref="AK1033" si="1398">IFERROR(LOOKUP(MAX(AI1033:AI1039)+1,(AI1033:AI1039)),"")</f>
        <v/>
      </c>
      <c r="AL1033" s="214" t="str">
        <f>IFERROR(IF(AA1033="Impacto",(T1033-(+T1033*AD1033)),IF(AA1033="Probabilidad",T1033,"")),"")</f>
        <v/>
      </c>
      <c r="AM1033" s="543" t="str">
        <f t="shared" ref="AM1033" si="1399">IFERROR(IF(AN1033="","",IF(AN1033&lt;=0.2,"Leve",IF(AN1033&lt;=0.4,"Menor",IF(AN1033&lt;=0.6,"Moderado",IF(AN1033&lt;=0.8,"Mayor","Catastrófico"))))),"")</f>
        <v/>
      </c>
      <c r="AN1033" s="542" t="str">
        <f t="shared" ref="AN1033" si="1400">IFERROR(LOOKUP(MAX(AL1033:AL1039)+1,(AL1033:AL1039)),"")</f>
        <v/>
      </c>
      <c r="AO1033" s="541" t="str">
        <f t="shared" ref="AO1033" si="1401">IFERROR(IF(OR(AND(AJ1033="Muy Baja",AM1033="Leve"),AND(AJ1033="Muy Baja",AM1033="Menor"),AND(AJ1033="Baja",AM1033="Leve")),"Bajo",IF(OR(AND(AJ1033="Muy baja",AM1033="Moderado"),AND(AJ1033="Baja",AM1033="Menor"),AND(AJ1033="Baja",AM1033="Moderado"),AND(AJ1033="Media",AM1033="Leve"),AND(AJ1033="Media",AM1033="Menor"),AND(AJ1033="Media",AM1033="Moderado"),AND(AJ1033="Alta",AM1033="Leve"),AND(AJ1033="Alta",AM1033="Menor")),"Moderado",IF(OR(AND(AJ1033="Muy Baja",AM1033="Mayor"),AND(AJ1033="Baja",AM1033="Mayor"),AND(AJ1033="Media",AM1033="Mayor"),AND(AJ1033="Alta",AM1033="Moderado"),AND(AJ1033="Alta",AM1033="Mayor"),AND(AJ1033="Muy Alta",AM1033="Leve"),AND(AJ1033="Muy Alta",AM1033="Menor"),AND(AJ1033="Muy Alta",AM1033="Moderado"),AND(AJ1033="Muy Alta",AM1033="Mayor")),"Alto",IF(OR(AND(AJ1033="Muy Baja",AM1033="Catastrófico"),AND(AJ1033="Baja",AM1033="Catastrófico"),AND(AJ1033="Media",AM1033="Catastrófico"),AND(AJ1033="Alta",AM1033="Catastrófico"),AND(AJ1033="Muy Alta",AM1033="Catastrófico")),"Extremo","")))),"")</f>
        <v/>
      </c>
      <c r="AP1033" s="367"/>
      <c r="AQ1033" s="217" t="s">
        <v>105</v>
      </c>
      <c r="AR1033" s="119"/>
      <c r="AS1033" s="135"/>
      <c r="AT1033" s="218"/>
      <c r="AU1033" s="219"/>
      <c r="AV1033" s="458"/>
      <c r="AW1033" s="216" t="s">
        <v>91</v>
      </c>
      <c r="AX1033" s="220"/>
      <c r="AY1033" s="221"/>
      <c r="AZ1033" s="222"/>
      <c r="BA1033" s="217" t="s">
        <v>105</v>
      </c>
      <c r="BB1033" s="220"/>
      <c r="BC1033" s="115"/>
      <c r="BD1033" s="115"/>
      <c r="BE1033" s="373"/>
      <c r="BF1033" s="374"/>
      <c r="BG1033" s="374"/>
      <c r="BH1033" s="131"/>
      <c r="BI1033" s="90"/>
      <c r="BJ1033" s="90"/>
      <c r="BK1033" s="90"/>
      <c r="BL1033" s="90"/>
      <c r="BM1033" s="90"/>
      <c r="BN1033" s="90"/>
      <c r="BO1033" s="90"/>
      <c r="BP1033" s="90"/>
      <c r="BQ1033" s="90"/>
      <c r="BR1033" s="90"/>
      <c r="BS1033" s="90"/>
      <c r="BT1033" s="90"/>
      <c r="BU1033" s="90"/>
      <c r="BV1033" s="90"/>
      <c r="BW1033" s="90"/>
      <c r="BX1033" s="90"/>
      <c r="BY1033" s="90"/>
      <c r="BZ1033" s="90"/>
      <c r="CA1033" s="90"/>
      <c r="CB1033" s="90"/>
      <c r="CC1033" s="90"/>
      <c r="CD1033" s="90"/>
      <c r="CE1033" s="90"/>
      <c r="CF1033" s="90"/>
      <c r="CG1033" s="90"/>
      <c r="CH1033" s="90"/>
      <c r="CI1033" s="90"/>
      <c r="CJ1033" s="90"/>
      <c r="CK1033" s="90"/>
      <c r="CL1033" s="90"/>
      <c r="CM1033" s="90"/>
      <c r="CN1033" s="90"/>
      <c r="CO1033" s="90"/>
      <c r="CP1033" s="90"/>
      <c r="CQ1033" s="90"/>
      <c r="CR1033" s="90"/>
      <c r="CS1033" s="90"/>
      <c r="CT1033" s="90"/>
      <c r="CU1033" s="90"/>
      <c r="CV1033" s="90"/>
      <c r="CW1033" s="90"/>
      <c r="CX1033" s="90"/>
      <c r="CY1033" s="90"/>
      <c r="CZ1033" s="90"/>
      <c r="DA1033" s="90"/>
      <c r="DB1033" s="90"/>
      <c r="DC1033" s="90"/>
      <c r="DD1033" s="90"/>
      <c r="DE1033" s="90"/>
      <c r="DF1033" s="90"/>
      <c r="DG1033" s="90"/>
      <c r="DH1033" s="90"/>
      <c r="DI1033" s="90"/>
      <c r="DJ1033" s="90"/>
      <c r="DK1033" s="90"/>
      <c r="DL1033" s="90"/>
      <c r="DM1033" s="90"/>
      <c r="DN1033" s="90"/>
      <c r="DO1033" s="90"/>
      <c r="DP1033" s="90"/>
      <c r="DQ1033" s="90"/>
      <c r="DR1033" s="90"/>
      <c r="DS1033" s="90"/>
      <c r="DT1033" s="90"/>
      <c r="DU1033" s="90"/>
      <c r="DV1033" s="90"/>
      <c r="DW1033" s="90"/>
      <c r="DX1033" s="90"/>
      <c r="DY1033" s="90"/>
      <c r="DZ1033" s="90"/>
      <c r="EA1033" s="90"/>
      <c r="EB1033" s="90"/>
      <c r="EC1033" s="90"/>
      <c r="ED1033" s="90"/>
      <c r="EE1033" s="90"/>
      <c r="EF1033" s="90"/>
      <c r="EG1033" s="90"/>
      <c r="EH1033" s="90"/>
      <c r="EI1033" s="90"/>
      <c r="EJ1033" s="90"/>
      <c r="EK1033" s="90"/>
      <c r="EL1033" s="90"/>
      <c r="EM1033" s="90"/>
      <c r="EN1033" s="90"/>
      <c r="EO1033" s="90"/>
      <c r="EP1033" s="90"/>
      <c r="EQ1033" s="90"/>
      <c r="ER1033" s="90"/>
      <c r="ES1033" s="90"/>
      <c r="ET1033" s="90"/>
      <c r="EU1033" s="90"/>
      <c r="EV1033" s="90"/>
      <c r="EW1033" s="90"/>
      <c r="EX1033" s="90"/>
      <c r="EY1033" s="90"/>
      <c r="EZ1033" s="90"/>
      <c r="FA1033" s="90"/>
      <c r="FB1033" s="90"/>
      <c r="FC1033" s="90"/>
      <c r="FD1033" s="90"/>
      <c r="FE1033" s="90"/>
      <c r="FF1033" s="90"/>
      <c r="FG1033" s="90"/>
      <c r="FH1033" s="90"/>
      <c r="FI1033" s="90"/>
      <c r="FJ1033" s="90"/>
      <c r="FK1033" s="90"/>
      <c r="FL1033" s="90"/>
      <c r="FM1033" s="90"/>
      <c r="FN1033" s="90"/>
      <c r="FO1033" s="90"/>
      <c r="FP1033" s="90"/>
      <c r="FQ1033" s="90"/>
      <c r="FR1033" s="90"/>
      <c r="FS1033" s="90"/>
      <c r="FT1033" s="90"/>
      <c r="FU1033" s="90"/>
      <c r="FV1033" s="90"/>
      <c r="FW1033" s="90"/>
      <c r="FX1033" s="90"/>
      <c r="FY1033" s="90"/>
      <c r="FZ1033" s="90"/>
      <c r="GA1033" s="90"/>
      <c r="GB1033" s="90"/>
      <c r="GC1033" s="90"/>
      <c r="GD1033" s="90"/>
      <c r="GE1033" s="90"/>
      <c r="GF1033" s="90"/>
      <c r="GG1033" s="90"/>
      <c r="GH1033" s="90"/>
      <c r="GI1033" s="90"/>
      <c r="GJ1033" s="90"/>
      <c r="GK1033" s="90"/>
      <c r="GL1033" s="90"/>
      <c r="GM1033" s="90"/>
      <c r="GN1033" s="90"/>
      <c r="GO1033" s="90"/>
      <c r="GP1033" s="90"/>
      <c r="GQ1033" s="90"/>
      <c r="GR1033" s="90"/>
      <c r="GS1033" s="90"/>
      <c r="GT1033" s="90"/>
      <c r="GU1033" s="90"/>
      <c r="GV1033" s="90"/>
      <c r="GW1033" s="90"/>
      <c r="GX1033" s="90"/>
      <c r="GY1033" s="90"/>
      <c r="GZ1033" s="90"/>
      <c r="HA1033" s="90"/>
      <c r="HB1033" s="90"/>
      <c r="HC1033" s="90"/>
      <c r="HD1033" s="90"/>
      <c r="HE1033" s="90"/>
      <c r="HF1033" s="90"/>
      <c r="HG1033" s="90"/>
      <c r="HH1033" s="90"/>
      <c r="HI1033" s="90"/>
      <c r="HJ1033" s="90"/>
      <c r="HK1033" s="90"/>
      <c r="HL1033" s="90"/>
      <c r="HM1033" s="90"/>
      <c r="HN1033" s="90"/>
      <c r="HO1033" s="90"/>
      <c r="HP1033" s="90"/>
      <c r="HQ1033" s="90"/>
      <c r="HR1033" s="90"/>
      <c r="HS1033" s="90"/>
      <c r="HT1033" s="90"/>
      <c r="HU1033" s="90"/>
      <c r="HV1033" s="90"/>
      <c r="HW1033" s="90"/>
      <c r="HX1033" s="90"/>
      <c r="HY1033" s="90"/>
      <c r="HZ1033" s="90"/>
      <c r="IA1033" s="90"/>
      <c r="IB1033" s="90"/>
      <c r="IC1033" s="90"/>
      <c r="ID1033" s="90"/>
      <c r="IE1033" s="90"/>
      <c r="IF1033" s="90"/>
      <c r="IG1033" s="90"/>
      <c r="IH1033" s="90"/>
      <c r="II1033" s="90"/>
      <c r="IJ1033" s="90"/>
      <c r="IK1033" s="90"/>
      <c r="IL1033" s="90"/>
      <c r="IM1033" s="90"/>
      <c r="IN1033" s="90"/>
      <c r="IO1033" s="90"/>
      <c r="IP1033" s="90"/>
      <c r="IQ1033" s="90"/>
      <c r="IR1033" s="90"/>
      <c r="IS1033" s="90"/>
      <c r="IT1033" s="90"/>
      <c r="IU1033" s="90"/>
      <c r="IV1033" s="90"/>
      <c r="IW1033" s="90"/>
      <c r="IX1033" s="90"/>
      <c r="IY1033" s="90"/>
      <c r="IZ1033" s="90"/>
      <c r="JA1033" s="90"/>
      <c r="JB1033" s="90"/>
      <c r="JC1033" s="90"/>
      <c r="JD1033" s="90"/>
      <c r="JE1033" s="90"/>
      <c r="JF1033" s="90"/>
      <c r="JG1033" s="90"/>
      <c r="JH1033" s="90"/>
      <c r="JI1033" s="90"/>
      <c r="JJ1033" s="90"/>
      <c r="JK1033" s="90"/>
      <c r="JL1033" s="90"/>
      <c r="JM1033" s="90"/>
      <c r="JN1033" s="90"/>
      <c r="JO1033" s="90"/>
      <c r="JP1033" s="90"/>
      <c r="JQ1033" s="90"/>
      <c r="JR1033" s="90"/>
      <c r="JS1033" s="90"/>
      <c r="JT1033" s="90"/>
      <c r="JU1033" s="90"/>
      <c r="JV1033" s="90"/>
      <c r="JW1033" s="90"/>
      <c r="JX1033" s="90"/>
      <c r="JY1033" s="90"/>
      <c r="JZ1033" s="90"/>
      <c r="KA1033" s="90"/>
      <c r="KB1033" s="90"/>
      <c r="KC1033" s="90"/>
      <c r="KD1033" s="90"/>
      <c r="KE1033" s="90"/>
      <c r="KF1033" s="90"/>
      <c r="KG1033" s="90"/>
      <c r="KH1033" s="90"/>
      <c r="KI1033" s="90"/>
      <c r="KJ1033" s="90"/>
      <c r="KK1033" s="90"/>
      <c r="KL1033" s="90"/>
      <c r="KM1033" s="90"/>
      <c r="KN1033" s="90"/>
      <c r="KO1033" s="90"/>
      <c r="KP1033" s="90"/>
      <c r="KQ1033" s="90"/>
      <c r="KR1033" s="90"/>
      <c r="KS1033" s="90"/>
      <c r="KT1033" s="90"/>
      <c r="KU1033" s="90"/>
      <c r="KV1033" s="90"/>
      <c r="KW1033" s="90"/>
      <c r="KX1033" s="90"/>
      <c r="KY1033" s="90"/>
      <c r="KZ1033" s="90"/>
      <c r="LA1033" s="90"/>
      <c r="LB1033" s="90"/>
      <c r="LC1033" s="90"/>
      <c r="LD1033" s="90"/>
      <c r="LE1033" s="90"/>
      <c r="LF1033" s="90"/>
      <c r="LG1033" s="90"/>
      <c r="LH1033" s="90"/>
      <c r="LI1033" s="90"/>
      <c r="LJ1033" s="90"/>
      <c r="LK1033" s="90"/>
      <c r="LL1033" s="90"/>
      <c r="LM1033" s="90"/>
      <c r="LN1033" s="90"/>
      <c r="LO1033" s="90"/>
      <c r="LP1033" s="90"/>
      <c r="LQ1033" s="90"/>
      <c r="LR1033" s="90"/>
      <c r="LS1033" s="90"/>
      <c r="LT1033" s="90"/>
      <c r="LU1033" s="90"/>
      <c r="LV1033" s="90"/>
      <c r="LW1033" s="90"/>
      <c r="LX1033" s="90"/>
      <c r="LY1033" s="90"/>
      <c r="LZ1033" s="90"/>
      <c r="MA1033" s="90"/>
      <c r="MB1033" s="90"/>
      <c r="MC1033" s="90"/>
      <c r="MD1033" s="90"/>
      <c r="ME1033" s="90"/>
      <c r="MF1033" s="90"/>
      <c r="MG1033" s="90"/>
      <c r="MH1033" s="90"/>
      <c r="MI1033" s="90"/>
      <c r="MJ1033" s="90"/>
      <c r="MK1033" s="90"/>
      <c r="ML1033" s="90"/>
      <c r="MM1033" s="90"/>
      <c r="MN1033" s="90"/>
      <c r="MO1033" s="90"/>
      <c r="MP1033" s="90"/>
      <c r="MQ1033" s="90"/>
      <c r="MR1033" s="90"/>
      <c r="MS1033" s="90"/>
      <c r="MT1033" s="90"/>
      <c r="MU1033" s="90"/>
      <c r="MV1033" s="90"/>
      <c r="MW1033" s="90"/>
      <c r="MX1033" s="90"/>
      <c r="MY1033" s="90"/>
      <c r="MZ1033" s="90"/>
      <c r="NA1033" s="90"/>
      <c r="NB1033" s="90"/>
      <c r="NC1033" s="90"/>
      <c r="ND1033" s="90"/>
      <c r="NE1033" s="90"/>
      <c r="NF1033" s="90"/>
      <c r="NG1033" s="90"/>
      <c r="NH1033" s="90"/>
      <c r="NI1033" s="90"/>
      <c r="NJ1033" s="90"/>
      <c r="NK1033" s="90"/>
      <c r="NL1033" s="90"/>
      <c r="NM1033" s="90"/>
      <c r="NN1033" s="90"/>
      <c r="NO1033" s="90"/>
      <c r="NP1033" s="90"/>
      <c r="NQ1033" s="90"/>
      <c r="NR1033" s="90"/>
      <c r="NS1033" s="90"/>
      <c r="NT1033" s="90"/>
      <c r="NU1033" s="90"/>
      <c r="NV1033" s="90"/>
      <c r="NW1033" s="90"/>
      <c r="NX1033" s="90"/>
      <c r="NY1033" s="90"/>
      <c r="NZ1033" s="90"/>
      <c r="OA1033" s="90"/>
      <c r="OB1033" s="90"/>
      <c r="OC1033" s="90"/>
      <c r="OD1033" s="90"/>
      <c r="OE1033" s="90"/>
      <c r="OF1033" s="90"/>
      <c r="OG1033" s="90"/>
      <c r="OH1033" s="90"/>
      <c r="OI1033" s="90"/>
      <c r="OJ1033" s="90"/>
      <c r="OK1033" s="90"/>
      <c r="OL1033" s="90"/>
      <c r="OM1033" s="90"/>
      <c r="ON1033" s="90"/>
      <c r="OO1033" s="90"/>
      <c r="OP1033" s="90"/>
      <c r="OQ1033" s="90"/>
      <c r="OR1033" s="90"/>
      <c r="OS1033" s="90"/>
      <c r="OT1033" s="90"/>
      <c r="OU1033" s="90"/>
      <c r="OV1033" s="90"/>
      <c r="OW1033" s="90"/>
      <c r="OX1033" s="90"/>
      <c r="OY1033" s="90"/>
      <c r="OZ1033" s="90"/>
      <c r="PA1033" s="90"/>
      <c r="PB1033" s="90"/>
      <c r="PC1033" s="90"/>
      <c r="PD1033" s="90"/>
      <c r="PE1033" s="90"/>
      <c r="PF1033" s="90"/>
      <c r="PG1033" s="90"/>
      <c r="PH1033" s="90"/>
      <c r="PI1033" s="90"/>
      <c r="PJ1033" s="90"/>
      <c r="PK1033" s="90"/>
      <c r="PL1033" s="90"/>
      <c r="PM1033" s="90"/>
      <c r="PN1033" s="90"/>
      <c r="PO1033" s="90"/>
      <c r="PP1033" s="90"/>
      <c r="PQ1033" s="90"/>
      <c r="PR1033" s="90"/>
      <c r="PS1033" s="90"/>
      <c r="PT1033" s="90"/>
      <c r="PU1033" s="90"/>
      <c r="PV1033" s="90"/>
      <c r="PW1033" s="90"/>
      <c r="PX1033" s="90"/>
      <c r="PY1033" s="90"/>
      <c r="PZ1033" s="90"/>
      <c r="QA1033" s="90"/>
      <c r="QB1033" s="90"/>
      <c r="QC1033" s="90"/>
      <c r="QD1033" s="90"/>
      <c r="QE1033" s="90"/>
      <c r="QF1033" s="90"/>
      <c r="QG1033" s="90"/>
      <c r="QH1033" s="90"/>
      <c r="QI1033" s="90"/>
      <c r="QJ1033" s="90"/>
      <c r="QK1033" s="90"/>
      <c r="QL1033" s="90"/>
      <c r="QM1033" s="90"/>
      <c r="QN1033" s="90"/>
      <c r="QO1033" s="90"/>
      <c r="QP1033" s="90"/>
      <c r="QQ1033" s="90"/>
      <c r="QR1033" s="90"/>
      <c r="QS1033" s="90"/>
      <c r="QT1033" s="90"/>
      <c r="QU1033" s="90"/>
      <c r="QV1033" s="90"/>
      <c r="QW1033" s="90"/>
      <c r="QX1033" s="90"/>
      <c r="QY1033" s="90"/>
      <c r="QZ1033" s="90"/>
      <c r="RA1033" s="90"/>
      <c r="RB1033" s="90"/>
      <c r="RC1033" s="90"/>
      <c r="RD1033" s="90"/>
      <c r="RE1033" s="90"/>
      <c r="RF1033" s="90"/>
      <c r="RG1033" s="90"/>
      <c r="RH1033" s="90"/>
      <c r="RI1033" s="90"/>
      <c r="RJ1033" s="90"/>
      <c r="RK1033" s="90"/>
      <c r="RL1033" s="90"/>
      <c r="RM1033" s="90"/>
      <c r="RN1033" s="90"/>
      <c r="RO1033" s="90"/>
      <c r="RP1033" s="90"/>
      <c r="RQ1033" s="90"/>
      <c r="RR1033" s="90"/>
      <c r="RS1033" s="90"/>
      <c r="RT1033" s="90"/>
      <c r="RU1033" s="90"/>
      <c r="RV1033" s="90"/>
      <c r="RW1033" s="90"/>
      <c r="RX1033" s="90"/>
      <c r="RY1033" s="90"/>
      <c r="RZ1033" s="90"/>
      <c r="SA1033" s="90"/>
      <c r="SB1033" s="90"/>
      <c r="SC1033" s="90"/>
      <c r="SD1033" s="90"/>
      <c r="SE1033" s="90"/>
      <c r="SF1033" s="90"/>
      <c r="SG1033" s="90"/>
      <c r="SH1033" s="90"/>
      <c r="SI1033" s="90"/>
      <c r="SJ1033" s="90"/>
      <c r="SK1033" s="90"/>
      <c r="SL1033" s="90"/>
      <c r="SM1033" s="90"/>
      <c r="SN1033" s="90"/>
      <c r="SO1033" s="90"/>
      <c r="SP1033" s="90"/>
      <c r="SQ1033" s="90"/>
      <c r="SR1033" s="90"/>
      <c r="SS1033" s="90"/>
      <c r="ST1033" s="90"/>
      <c r="SU1033" s="90"/>
      <c r="SV1033" s="90"/>
      <c r="SW1033" s="90"/>
      <c r="SX1033" s="90"/>
      <c r="SY1033" s="90"/>
      <c r="SZ1033" s="90"/>
      <c r="TA1033" s="90"/>
      <c r="TB1033" s="90"/>
      <c r="TC1033" s="90"/>
      <c r="TD1033" s="90"/>
      <c r="TE1033" s="90"/>
      <c r="TF1033" s="90"/>
      <c r="TG1033" s="90"/>
      <c r="TH1033" s="90"/>
      <c r="TI1033" s="90"/>
      <c r="TJ1033" s="90"/>
      <c r="TK1033" s="90"/>
      <c r="TL1033" s="90"/>
      <c r="TM1033" s="90"/>
      <c r="TN1033" s="90"/>
      <c r="TO1033" s="90"/>
      <c r="TP1033" s="90"/>
      <c r="TQ1033" s="90"/>
      <c r="TR1033" s="90"/>
      <c r="TS1033" s="90"/>
      <c r="TT1033" s="90"/>
      <c r="TU1033" s="90"/>
      <c r="TV1033" s="90"/>
      <c r="TW1033" s="90"/>
      <c r="TX1033" s="90"/>
      <c r="TY1033" s="90"/>
      <c r="TZ1033" s="90"/>
      <c r="UA1033" s="90"/>
      <c r="UB1033" s="90"/>
      <c r="UC1033" s="90"/>
      <c r="UD1033" s="90"/>
      <c r="UE1033" s="90"/>
      <c r="UF1033" s="90"/>
      <c r="UG1033" s="90"/>
      <c r="UH1033" s="90"/>
      <c r="UI1033" s="90"/>
      <c r="UJ1033" s="90"/>
      <c r="UK1033" s="90"/>
      <c r="UL1033" s="90"/>
      <c r="UM1033" s="90"/>
      <c r="UN1033" s="90"/>
      <c r="UO1033" s="90"/>
      <c r="UP1033" s="90"/>
      <c r="UQ1033" s="90"/>
      <c r="UR1033" s="90"/>
      <c r="US1033" s="90"/>
      <c r="UT1033" s="90"/>
      <c r="UU1033" s="90"/>
      <c r="UV1033" s="90"/>
      <c r="UW1033" s="90"/>
      <c r="UX1033" s="90"/>
      <c r="UY1033" s="90"/>
      <c r="UZ1033" s="90"/>
      <c r="VA1033" s="90"/>
      <c r="VB1033" s="90"/>
      <c r="VC1033" s="90"/>
      <c r="VD1033" s="90"/>
      <c r="VE1033" s="90"/>
      <c r="VF1033" s="90"/>
      <c r="VG1033" s="90"/>
      <c r="VH1033" s="90"/>
      <c r="VI1033" s="90"/>
      <c r="VJ1033" s="90"/>
      <c r="VK1033" s="90"/>
      <c r="VL1033" s="90"/>
      <c r="VM1033" s="90"/>
      <c r="VN1033" s="90"/>
      <c r="VO1033" s="90"/>
      <c r="VP1033" s="90"/>
      <c r="VQ1033" s="90"/>
      <c r="VR1033" s="90"/>
      <c r="VS1033" s="90"/>
      <c r="VT1033" s="90"/>
      <c r="VU1033" s="90"/>
      <c r="VV1033" s="90"/>
      <c r="VW1033" s="90"/>
      <c r="VX1033" s="90"/>
      <c r="VY1033" s="90"/>
      <c r="VZ1033" s="90"/>
      <c r="WA1033" s="90"/>
      <c r="WB1033" s="90"/>
      <c r="WC1033" s="90"/>
      <c r="WD1033" s="90"/>
      <c r="WE1033" s="90"/>
      <c r="WF1033" s="90"/>
      <c r="WG1033" s="90"/>
      <c r="WH1033" s="90"/>
      <c r="WI1033" s="90"/>
      <c r="WJ1033" s="90"/>
      <c r="WK1033" s="90"/>
      <c r="WL1033" s="90"/>
      <c r="WM1033" s="90"/>
      <c r="WN1033" s="90"/>
      <c r="WO1033" s="90"/>
      <c r="WP1033" s="90"/>
      <c r="WQ1033" s="90"/>
      <c r="WR1033" s="90"/>
      <c r="WS1033" s="90"/>
      <c r="WT1033" s="90"/>
      <c r="WU1033" s="90"/>
      <c r="WV1033" s="90"/>
      <c r="WW1033" s="90"/>
      <c r="WX1033" s="90"/>
      <c r="WY1033" s="90"/>
      <c r="WZ1033" s="90"/>
      <c r="XA1033" s="90"/>
      <c r="XB1033" s="90"/>
      <c r="XC1033" s="90"/>
      <c r="XD1033" s="90"/>
      <c r="XE1033" s="90"/>
      <c r="XF1033" s="90"/>
      <c r="XG1033" s="90"/>
      <c r="XH1033" s="90"/>
      <c r="XI1033" s="90"/>
      <c r="XJ1033" s="90"/>
      <c r="XK1033" s="90"/>
      <c r="XL1033" s="90"/>
      <c r="XM1033" s="90"/>
      <c r="XN1033" s="90"/>
      <c r="XO1033" s="90"/>
      <c r="XP1033" s="90"/>
      <c r="XQ1033" s="90"/>
      <c r="XR1033" s="90"/>
      <c r="XS1033" s="90"/>
      <c r="XT1033" s="90"/>
      <c r="XU1033" s="90"/>
      <c r="XV1033" s="90"/>
      <c r="XW1033" s="90"/>
      <c r="XX1033" s="90"/>
      <c r="XY1033" s="90"/>
      <c r="XZ1033" s="90"/>
      <c r="YA1033" s="90"/>
      <c r="YB1033" s="90"/>
      <c r="YC1033" s="90"/>
      <c r="YD1033" s="90"/>
      <c r="YE1033" s="90"/>
      <c r="YF1033" s="90"/>
      <c r="YG1033" s="90"/>
      <c r="YH1033" s="90"/>
      <c r="YI1033" s="90"/>
      <c r="YJ1033" s="90"/>
      <c r="YK1033" s="90"/>
      <c r="YL1033" s="90"/>
      <c r="YM1033" s="90"/>
      <c r="YN1033" s="90"/>
      <c r="YO1033" s="90"/>
      <c r="YP1033" s="90"/>
      <c r="YQ1033" s="90"/>
      <c r="YR1033" s="90"/>
      <c r="YS1033" s="90"/>
      <c r="YT1033" s="90"/>
      <c r="YU1033" s="90"/>
      <c r="YV1033" s="90"/>
      <c r="YW1033" s="90"/>
      <c r="YX1033" s="90"/>
      <c r="YY1033" s="90"/>
      <c r="YZ1033" s="90"/>
      <c r="ZA1033" s="90"/>
      <c r="ZB1033" s="90"/>
      <c r="ZC1033" s="90"/>
      <c r="ZD1033" s="90"/>
      <c r="ZE1033" s="90"/>
      <c r="ZF1033" s="90"/>
      <c r="ZG1033" s="90"/>
      <c r="ZH1033" s="90"/>
      <c r="ZI1033" s="90"/>
      <c r="ZJ1033" s="90"/>
      <c r="ZK1033" s="90"/>
      <c r="ZL1033" s="90"/>
      <c r="ZM1033" s="90"/>
      <c r="ZN1033" s="90"/>
      <c r="ZO1033" s="90"/>
      <c r="ZP1033" s="90"/>
      <c r="ZQ1033" s="90"/>
      <c r="ZR1033" s="90"/>
      <c r="ZS1033" s="90"/>
      <c r="ZT1033" s="90"/>
      <c r="ZU1033" s="90"/>
      <c r="ZV1033" s="90"/>
      <c r="ZW1033" s="90"/>
      <c r="ZX1033" s="90"/>
      <c r="ZY1033" s="90"/>
      <c r="ZZ1033" s="90"/>
      <c r="AAA1033" s="90"/>
      <c r="AAB1033" s="90"/>
      <c r="AAC1033" s="90"/>
      <c r="AAD1033" s="90"/>
      <c r="AAE1033" s="90"/>
      <c r="AAF1033" s="90"/>
      <c r="AAG1033" s="90"/>
      <c r="AAH1033" s="90"/>
      <c r="AAI1033" s="90"/>
      <c r="AAJ1033" s="90"/>
      <c r="AAK1033" s="90"/>
      <c r="AAL1033" s="90"/>
      <c r="AAM1033" s="90"/>
      <c r="AAN1033" s="90"/>
      <c r="AAO1033" s="90"/>
      <c r="AAP1033" s="90"/>
      <c r="AAQ1033" s="90"/>
      <c r="AAR1033" s="90"/>
      <c r="AAS1033" s="90"/>
      <c r="AAT1033" s="90"/>
      <c r="AAU1033" s="90"/>
      <c r="AAV1033" s="90"/>
      <c r="AAW1033" s="90"/>
      <c r="AAX1033" s="90"/>
      <c r="AAY1033" s="90"/>
      <c r="AAZ1033" s="90"/>
      <c r="ABA1033" s="90"/>
      <c r="ABB1033" s="90"/>
      <c r="ABC1033" s="90"/>
      <c r="ABD1033" s="90"/>
      <c r="ABE1033" s="90"/>
      <c r="ABF1033" s="90"/>
      <c r="ABG1033" s="90"/>
      <c r="ABH1033" s="90"/>
      <c r="ABI1033" s="90"/>
      <c r="ABJ1033" s="90"/>
      <c r="ABK1033" s="90"/>
      <c r="ABL1033" s="90"/>
      <c r="ABM1033" s="90"/>
      <c r="ABN1033" s="90"/>
      <c r="ABO1033" s="90"/>
      <c r="ABP1033" s="90"/>
      <c r="ABQ1033" s="90"/>
      <c r="ABR1033" s="90"/>
      <c r="ABS1033" s="90"/>
      <c r="ABT1033" s="90"/>
      <c r="ABU1033" s="90"/>
      <c r="ABV1033" s="90"/>
      <c r="ABW1033" s="90"/>
      <c r="ABX1033" s="90"/>
      <c r="ABY1033" s="90"/>
      <c r="ABZ1033" s="90"/>
      <c r="ACA1033" s="90"/>
      <c r="ACB1033" s="90"/>
      <c r="ACC1033" s="90"/>
      <c r="ACD1033" s="90"/>
      <c r="ACE1033" s="90"/>
      <c r="ACF1033" s="90"/>
      <c r="ACG1033" s="90"/>
      <c r="ACH1033" s="90"/>
      <c r="ACI1033" s="90"/>
      <c r="ACJ1033" s="90"/>
      <c r="ACK1033" s="90"/>
      <c r="ACL1033" s="90"/>
      <c r="ACM1033" s="90"/>
      <c r="ACN1033" s="90"/>
      <c r="ACO1033" s="90"/>
      <c r="ACP1033" s="90"/>
      <c r="ACQ1033" s="90"/>
      <c r="ACR1033" s="90"/>
      <c r="ACS1033" s="90"/>
      <c r="ACT1033" s="90"/>
      <c r="ACU1033" s="90"/>
      <c r="ACV1033" s="90"/>
      <c r="ACW1033" s="90"/>
      <c r="ACX1033" s="90"/>
      <c r="ACY1033" s="90"/>
      <c r="ACZ1033" s="90"/>
      <c r="ADA1033" s="90"/>
      <c r="ADB1033" s="90"/>
      <c r="ADC1033" s="90"/>
      <c r="ADD1033" s="90"/>
      <c r="ADE1033" s="90"/>
      <c r="ADF1033" s="90"/>
      <c r="ADG1033" s="90"/>
      <c r="ADH1033" s="90"/>
      <c r="ADI1033" s="90"/>
      <c r="ADJ1033" s="90"/>
      <c r="ADK1033" s="90"/>
      <c r="ADL1033" s="90"/>
      <c r="ADM1033" s="90"/>
      <c r="ADN1033" s="90"/>
      <c r="ADO1033" s="90"/>
      <c r="ADP1033" s="90"/>
      <c r="ADQ1033" s="90"/>
      <c r="ADR1033" s="90"/>
      <c r="ADS1033" s="90"/>
      <c r="ADT1033" s="90"/>
      <c r="ADU1033" s="90"/>
      <c r="ADV1033" s="90"/>
      <c r="ADW1033" s="90"/>
      <c r="ADX1033" s="90"/>
      <c r="ADY1033" s="90"/>
      <c r="ADZ1033" s="90"/>
      <c r="AEA1033" s="90"/>
      <c r="AEB1033" s="90"/>
      <c r="AEC1033" s="90"/>
      <c r="AED1033" s="90"/>
      <c r="AEE1033" s="90"/>
      <c r="AEF1033" s="90"/>
      <c r="AEG1033" s="90"/>
      <c r="AEH1033" s="90"/>
      <c r="AEI1033" s="90"/>
      <c r="AEJ1033" s="90"/>
      <c r="AEK1033" s="90"/>
      <c r="AEL1033" s="90"/>
      <c r="AEM1033" s="90"/>
      <c r="AEN1033" s="90"/>
      <c r="AEO1033" s="90"/>
      <c r="AEP1033" s="90"/>
      <c r="AEQ1033" s="90"/>
      <c r="AER1033" s="90"/>
      <c r="AES1033" s="90"/>
      <c r="AET1033" s="90"/>
      <c r="AEU1033" s="90"/>
      <c r="AEV1033" s="90"/>
      <c r="AEW1033" s="90"/>
      <c r="AEX1033" s="90"/>
      <c r="AEY1033" s="90"/>
      <c r="AEZ1033" s="90"/>
      <c r="AFA1033" s="90"/>
      <c r="AFB1033" s="90"/>
      <c r="AFC1033" s="90"/>
      <c r="AFD1033" s="90"/>
      <c r="AFE1033" s="90"/>
      <c r="AFF1033" s="90"/>
      <c r="AFG1033" s="90"/>
      <c r="AFH1033" s="90"/>
      <c r="AFI1033" s="90"/>
      <c r="AFJ1033" s="90"/>
      <c r="AFK1033" s="90"/>
      <c r="AFL1033" s="90"/>
      <c r="AFM1033" s="90"/>
      <c r="AFN1033" s="90"/>
      <c r="AFO1033" s="90"/>
      <c r="AFP1033" s="90"/>
      <c r="AFQ1033" s="90"/>
      <c r="AFR1033" s="90"/>
      <c r="AFS1033" s="90"/>
      <c r="AFT1033" s="90"/>
      <c r="AFU1033" s="90"/>
      <c r="AFV1033" s="90"/>
      <c r="AFW1033" s="90"/>
      <c r="AFX1033" s="90"/>
      <c r="AFY1033" s="90"/>
      <c r="AFZ1033" s="90"/>
      <c r="AGA1033" s="90"/>
      <c r="AGB1033" s="90"/>
      <c r="AGC1033" s="90"/>
      <c r="AGD1033" s="90"/>
      <c r="AGE1033" s="90"/>
      <c r="AGF1033" s="90"/>
      <c r="AGG1033" s="90"/>
      <c r="AGH1033" s="90"/>
      <c r="AGI1033" s="90"/>
      <c r="AGJ1033" s="90"/>
      <c r="AGK1033" s="90"/>
      <c r="AGL1033" s="90"/>
      <c r="AGM1033" s="90"/>
      <c r="AGN1033" s="90"/>
      <c r="AGO1033" s="90"/>
      <c r="AGP1033" s="90"/>
      <c r="AGQ1033" s="90"/>
      <c r="AGR1033" s="90"/>
      <c r="AGS1033" s="90"/>
      <c r="AGT1033" s="90"/>
      <c r="AGU1033" s="90"/>
      <c r="AGV1033" s="90"/>
      <c r="AGW1033" s="90"/>
      <c r="AGX1033" s="90"/>
      <c r="AGY1033" s="90"/>
      <c r="AGZ1033" s="90"/>
      <c r="AHA1033" s="90"/>
      <c r="AHB1033" s="90"/>
      <c r="AHC1033" s="90"/>
      <c r="AHD1033" s="90"/>
      <c r="AHE1033" s="90"/>
      <c r="AHF1033" s="90"/>
      <c r="AHG1033" s="90"/>
      <c r="AHH1033" s="90"/>
      <c r="AHI1033" s="90"/>
      <c r="AHJ1033" s="90"/>
      <c r="AHK1033" s="90"/>
      <c r="AHL1033" s="90"/>
      <c r="AHM1033" s="90"/>
      <c r="AHN1033" s="90"/>
      <c r="AHO1033" s="90"/>
      <c r="AHP1033" s="90"/>
      <c r="AHQ1033" s="90"/>
      <c r="AHR1033" s="90"/>
      <c r="AHS1033" s="90"/>
      <c r="AHT1033" s="90"/>
      <c r="AHU1033" s="90"/>
      <c r="AHV1033" s="90"/>
      <c r="AHW1033" s="90"/>
      <c r="AHX1033" s="90"/>
      <c r="AHY1033" s="90"/>
      <c r="AHZ1033" s="90"/>
      <c r="AIA1033" s="90"/>
      <c r="AIB1033" s="90"/>
      <c r="AIC1033" s="90"/>
      <c r="AID1033" s="90"/>
      <c r="AIE1033" s="90"/>
      <c r="AIF1033" s="90"/>
      <c r="AIG1033" s="90"/>
      <c r="AIH1033" s="90"/>
      <c r="AII1033" s="90"/>
      <c r="AIJ1033" s="90"/>
      <c r="AIK1033" s="90"/>
      <c r="AIL1033" s="90"/>
      <c r="AIM1033" s="90"/>
      <c r="AIN1033" s="90"/>
      <c r="AIO1033" s="90"/>
      <c r="AIP1033" s="90"/>
      <c r="AIQ1033" s="90"/>
      <c r="AIR1033" s="90"/>
      <c r="AIS1033" s="90"/>
      <c r="AIT1033" s="90"/>
      <c r="AIU1033" s="90"/>
      <c r="AIV1033" s="90"/>
      <c r="AIW1033" s="90"/>
      <c r="AIX1033" s="90"/>
      <c r="AIY1033" s="90"/>
      <c r="AIZ1033" s="90"/>
      <c r="AJA1033" s="90"/>
      <c r="AJB1033" s="90"/>
      <c r="AJC1033" s="90"/>
      <c r="AJD1033" s="90"/>
      <c r="AJE1033" s="90"/>
      <c r="AJF1033" s="90"/>
      <c r="AJG1033" s="90"/>
      <c r="AJH1033" s="90"/>
      <c r="AJI1033" s="90"/>
      <c r="AJJ1033" s="90"/>
      <c r="AJK1033" s="90"/>
      <c r="AJL1033" s="90"/>
      <c r="AJM1033" s="90"/>
      <c r="AJN1033" s="90"/>
      <c r="AJO1033" s="90"/>
      <c r="AJP1033" s="90"/>
      <c r="AJQ1033" s="90"/>
      <c r="AJR1033" s="90"/>
      <c r="AJS1033" s="90"/>
      <c r="AJT1033" s="90"/>
      <c r="AJU1033" s="90"/>
      <c r="AJV1033" s="90"/>
      <c r="AJW1033" s="90"/>
      <c r="AJX1033" s="90"/>
      <c r="AJY1033" s="90"/>
      <c r="AJZ1033" s="90"/>
      <c r="AKA1033" s="90"/>
      <c r="AKB1033" s="90"/>
      <c r="AKC1033" s="90"/>
      <c r="AKD1033" s="90"/>
      <c r="AKE1033" s="90"/>
      <c r="AKF1033" s="90"/>
      <c r="AKG1033" s="90"/>
      <c r="AKH1033" s="90"/>
      <c r="AKI1033" s="90"/>
      <c r="AKJ1033" s="90"/>
      <c r="AKK1033" s="90"/>
      <c r="AKL1033" s="90"/>
      <c r="AKM1033" s="90"/>
      <c r="AKN1033" s="90"/>
      <c r="AKO1033" s="90"/>
      <c r="AKP1033" s="90"/>
      <c r="AKQ1033" s="90"/>
      <c r="AKR1033" s="90"/>
      <c r="AKS1033" s="90"/>
      <c r="AKT1033" s="90"/>
      <c r="AKU1033" s="90"/>
      <c r="AKV1033" s="90"/>
      <c r="AKW1033" s="90"/>
      <c r="AKX1033" s="90"/>
      <c r="AKY1033" s="90"/>
      <c r="AKZ1033" s="90"/>
      <c r="ALA1033" s="90"/>
      <c r="ALB1033" s="90"/>
      <c r="ALC1033" s="90"/>
      <c r="ALD1033" s="90"/>
      <c r="ALE1033" s="90"/>
      <c r="ALF1033" s="90"/>
      <c r="ALG1033" s="90"/>
      <c r="ALH1033" s="90"/>
      <c r="ALI1033" s="90"/>
      <c r="ALJ1033" s="90"/>
      <c r="ALK1033" s="90"/>
      <c r="ALL1033" s="90"/>
      <c r="ALM1033" s="90"/>
      <c r="ALN1033" s="90"/>
      <c r="ALO1033" s="90"/>
      <c r="ALP1033" s="90"/>
      <c r="ALQ1033" s="90"/>
      <c r="ALR1033" s="90"/>
      <c r="ALS1033" s="90"/>
      <c r="ALT1033" s="90"/>
      <c r="ALU1033" s="90"/>
      <c r="ALV1033" s="90"/>
      <c r="ALW1033" s="90"/>
      <c r="ALX1033" s="90"/>
      <c r="ALY1033" s="90"/>
      <c r="ALZ1033" s="90"/>
      <c r="AMA1033" s="90"/>
      <c r="AMB1033" s="90"/>
      <c r="AMC1033" s="90"/>
      <c r="AMD1033" s="90"/>
      <c r="AME1033" s="90"/>
      <c r="AMF1033" s="90"/>
      <c r="AMG1033" s="90"/>
      <c r="AMH1033" s="90"/>
    </row>
    <row r="1034" spans="1:1022" ht="74.099999999999994" customHeight="1">
      <c r="A1034" s="536"/>
      <c r="B1034" s="530"/>
      <c r="C1034" s="367"/>
      <c r="D1034" s="530"/>
      <c r="E1034" s="530"/>
      <c r="F1034" s="427"/>
      <c r="G1034" s="530"/>
      <c r="H1034" s="545"/>
      <c r="I1034" s="538"/>
      <c r="J1034" s="216" t="s">
        <v>735</v>
      </c>
      <c r="K1034" s="213"/>
      <c r="L1034" s="538"/>
      <c r="M1034" s="538"/>
      <c r="N1034" s="540"/>
      <c r="O1034" s="369"/>
      <c r="P1034" s="391"/>
      <c r="Q1034" s="385"/>
      <c r="R1034" s="393"/>
      <c r="S1034" s="394"/>
      <c r="T1034" s="385"/>
      <c r="U1034" s="404"/>
      <c r="V1034" s="216" t="s">
        <v>112</v>
      </c>
      <c r="W1034" s="116"/>
      <c r="X1034" s="117"/>
      <c r="Y1034" s="117"/>
      <c r="Z1034" s="116"/>
      <c r="AA1034" s="143" t="str">
        <f t="shared" si="1368"/>
        <v/>
      </c>
      <c r="AB1034" s="121"/>
      <c r="AC1034" s="121"/>
      <c r="AD1034" s="122" t="str">
        <f t="shared" si="1366"/>
        <v/>
      </c>
      <c r="AE1034" s="121"/>
      <c r="AF1034" s="121"/>
      <c r="AG1034" s="121"/>
      <c r="AH1034" s="123" t="str">
        <f>IFERROR(IF(AND(AA1033="Probabilidad",AA1034="Probabilidad"),(AI1033-(+AI1033*AD1034)),IF(AND(AA1034="Probabilidad",AA1033="Impacto"),(AI1033-(+AI1033*AD1034)),IF(AA1034="Impacto",AI1033,""))),"")</f>
        <v/>
      </c>
      <c r="AI1034" s="122" t="str">
        <f t="shared" si="1367"/>
        <v/>
      </c>
      <c r="AJ1034" s="387"/>
      <c r="AK1034" s="542"/>
      <c r="AL1034" s="214" t="str">
        <f t="shared" si="1355"/>
        <v/>
      </c>
      <c r="AM1034" s="543"/>
      <c r="AN1034" s="542"/>
      <c r="AO1034" s="541"/>
      <c r="AP1034" s="367"/>
      <c r="AQ1034" s="217" t="s">
        <v>118</v>
      </c>
      <c r="AR1034" s="119"/>
      <c r="AS1034" s="135"/>
      <c r="AT1034" s="218"/>
      <c r="AU1034" s="219"/>
      <c r="AV1034" s="459"/>
      <c r="AW1034" s="216" t="s">
        <v>112</v>
      </c>
      <c r="AX1034" s="220"/>
      <c r="AY1034" s="221"/>
      <c r="AZ1034" s="222"/>
      <c r="BA1034" s="217" t="s">
        <v>118</v>
      </c>
      <c r="BB1034" s="220"/>
      <c r="BC1034" s="115"/>
      <c r="BD1034" s="115"/>
      <c r="BE1034" s="373"/>
      <c r="BF1034" s="374"/>
      <c r="BG1034" s="374"/>
      <c r="BH1034" s="131"/>
    </row>
    <row r="1035" spans="1:1022" ht="45" customHeight="1">
      <c r="A1035" s="536"/>
      <c r="B1035" s="530"/>
      <c r="C1035" s="367"/>
      <c r="D1035" s="530"/>
      <c r="E1035" s="530"/>
      <c r="F1035" s="427"/>
      <c r="G1035" s="530"/>
      <c r="H1035" s="545"/>
      <c r="I1035" s="538"/>
      <c r="J1035" s="216" t="s">
        <v>741</v>
      </c>
      <c r="K1035" s="213"/>
      <c r="L1035" s="538"/>
      <c r="M1035" s="538"/>
      <c r="N1035" s="540"/>
      <c r="O1035" s="369"/>
      <c r="P1035" s="391"/>
      <c r="Q1035" s="385"/>
      <c r="R1035" s="393"/>
      <c r="S1035" s="394"/>
      <c r="T1035" s="385"/>
      <c r="U1035" s="404"/>
      <c r="V1035" s="216" t="s">
        <v>124</v>
      </c>
      <c r="W1035" s="116"/>
      <c r="X1035" s="117"/>
      <c r="Y1035" s="117"/>
      <c r="Z1035" s="116"/>
      <c r="AA1035" s="143" t="str">
        <f t="shared" si="1368"/>
        <v/>
      </c>
      <c r="AB1035" s="121"/>
      <c r="AC1035" s="121"/>
      <c r="AD1035" s="122" t="str">
        <f t="shared" si="1366"/>
        <v/>
      </c>
      <c r="AE1035" s="121"/>
      <c r="AF1035" s="121"/>
      <c r="AG1035" s="121"/>
      <c r="AH1035" s="123" t="str">
        <f t="shared" ref="AH1035:AH1039" si="1402">IFERROR(IF(AND(AA1034="Probabilidad",AA1035="Probabilidad"),(AI1034-(+AI1034*AD1035)),IF(AND(AA1035="Probabilidad",AA1034="Impacto"),(AI1034-(+AI1034*AD1035)),IF(AA1035="Impacto",AI1034,""))),"")</f>
        <v/>
      </c>
      <c r="AI1035" s="122" t="str">
        <f t="shared" si="1367"/>
        <v/>
      </c>
      <c r="AJ1035" s="387"/>
      <c r="AK1035" s="542"/>
      <c r="AL1035" s="214" t="str">
        <f t="shared" si="1355"/>
        <v/>
      </c>
      <c r="AM1035" s="543"/>
      <c r="AN1035" s="542"/>
      <c r="AO1035" s="541"/>
      <c r="AP1035" s="367"/>
      <c r="AQ1035" s="217" t="s">
        <v>128</v>
      </c>
      <c r="AR1035" s="119"/>
      <c r="AS1035" s="135"/>
      <c r="AT1035" s="218"/>
      <c r="AU1035" s="219"/>
      <c r="AV1035" s="459"/>
      <c r="AW1035" s="216" t="s">
        <v>124</v>
      </c>
      <c r="AX1035" s="220"/>
      <c r="AY1035" s="221"/>
      <c r="AZ1035" s="222"/>
      <c r="BA1035" s="217" t="s">
        <v>128</v>
      </c>
      <c r="BB1035" s="220"/>
      <c r="BC1035" s="115"/>
      <c r="BD1035" s="115"/>
      <c r="BE1035" s="373"/>
      <c r="BF1035" s="374"/>
      <c r="BG1035" s="374"/>
      <c r="BH1035" s="131"/>
    </row>
    <row r="1036" spans="1:1022" ht="30" customHeight="1">
      <c r="A1036" s="536"/>
      <c r="B1036" s="530"/>
      <c r="C1036" s="367"/>
      <c r="D1036" s="530"/>
      <c r="E1036" s="530"/>
      <c r="F1036" s="427"/>
      <c r="G1036" s="530"/>
      <c r="H1036" s="545"/>
      <c r="I1036" s="538"/>
      <c r="J1036" s="216" t="s">
        <v>749</v>
      </c>
      <c r="K1036" s="213"/>
      <c r="L1036" s="538"/>
      <c r="M1036" s="538"/>
      <c r="N1036" s="540"/>
      <c r="O1036" s="369"/>
      <c r="P1036" s="391"/>
      <c r="Q1036" s="385"/>
      <c r="R1036" s="393"/>
      <c r="S1036" s="394"/>
      <c r="T1036" s="385"/>
      <c r="U1036" s="404"/>
      <c r="V1036" s="216" t="s">
        <v>131</v>
      </c>
      <c r="W1036" s="116"/>
      <c r="X1036" s="117"/>
      <c r="Y1036" s="117"/>
      <c r="Z1036" s="116"/>
      <c r="AA1036" s="143" t="str">
        <f t="shared" si="1368"/>
        <v/>
      </c>
      <c r="AB1036" s="121"/>
      <c r="AC1036" s="121"/>
      <c r="AD1036" s="122" t="str">
        <f t="shared" si="1366"/>
        <v/>
      </c>
      <c r="AE1036" s="121"/>
      <c r="AF1036" s="121"/>
      <c r="AG1036" s="121"/>
      <c r="AH1036" s="123" t="str">
        <f t="shared" si="1402"/>
        <v/>
      </c>
      <c r="AI1036" s="122" t="str">
        <f t="shared" si="1367"/>
        <v/>
      </c>
      <c r="AJ1036" s="387"/>
      <c r="AK1036" s="542"/>
      <c r="AL1036" s="214" t="str">
        <f t="shared" si="1355"/>
        <v/>
      </c>
      <c r="AM1036" s="543"/>
      <c r="AN1036" s="542"/>
      <c r="AO1036" s="541"/>
      <c r="AP1036" s="367"/>
      <c r="AQ1036" s="217" t="s">
        <v>136</v>
      </c>
      <c r="AR1036" s="119"/>
      <c r="AS1036" s="135"/>
      <c r="AT1036" s="218"/>
      <c r="AU1036" s="219"/>
      <c r="AV1036" s="459"/>
      <c r="AW1036" s="216" t="s">
        <v>131</v>
      </c>
      <c r="AX1036" s="220"/>
      <c r="AY1036" s="221"/>
      <c r="AZ1036" s="222"/>
      <c r="BA1036" s="217" t="s">
        <v>136</v>
      </c>
      <c r="BB1036" s="220"/>
      <c r="BC1036" s="115"/>
      <c r="BD1036" s="115"/>
      <c r="BE1036" s="373"/>
      <c r="BF1036" s="374"/>
      <c r="BG1036" s="374"/>
      <c r="BH1036" s="131"/>
    </row>
    <row r="1037" spans="1:1022" ht="18.95" customHeight="1">
      <c r="A1037" s="536"/>
      <c r="B1037" s="530"/>
      <c r="C1037" s="367"/>
      <c r="D1037" s="530"/>
      <c r="E1037" s="530"/>
      <c r="F1037" s="427"/>
      <c r="G1037" s="530"/>
      <c r="H1037" s="545"/>
      <c r="I1037" s="538"/>
      <c r="J1037" s="216" t="s">
        <v>756</v>
      </c>
      <c r="K1037" s="213"/>
      <c r="L1037" s="538"/>
      <c r="M1037" s="538"/>
      <c r="N1037" s="540"/>
      <c r="O1037" s="369"/>
      <c r="P1037" s="391"/>
      <c r="Q1037" s="385"/>
      <c r="R1037" s="393"/>
      <c r="S1037" s="394"/>
      <c r="T1037" s="385"/>
      <c r="U1037" s="404"/>
      <c r="V1037" s="216" t="s">
        <v>139</v>
      </c>
      <c r="W1037" s="116"/>
      <c r="X1037" s="117"/>
      <c r="Y1037" s="117"/>
      <c r="Z1037" s="116"/>
      <c r="AA1037" s="143" t="str">
        <f t="shared" si="1368"/>
        <v/>
      </c>
      <c r="AB1037" s="121"/>
      <c r="AC1037" s="121"/>
      <c r="AD1037" s="122" t="str">
        <f t="shared" si="1366"/>
        <v/>
      </c>
      <c r="AE1037" s="121"/>
      <c r="AF1037" s="121"/>
      <c r="AG1037" s="121"/>
      <c r="AH1037" s="123" t="str">
        <f t="shared" si="1402"/>
        <v/>
      </c>
      <c r="AI1037" s="122" t="str">
        <f t="shared" si="1367"/>
        <v/>
      </c>
      <c r="AJ1037" s="387"/>
      <c r="AK1037" s="542"/>
      <c r="AL1037" s="214" t="str">
        <f t="shared" si="1355"/>
        <v/>
      </c>
      <c r="AM1037" s="543"/>
      <c r="AN1037" s="542"/>
      <c r="AO1037" s="541"/>
      <c r="AP1037" s="367"/>
      <c r="AQ1037" s="217" t="s">
        <v>145</v>
      </c>
      <c r="AR1037" s="119"/>
      <c r="AS1037" s="135"/>
      <c r="AT1037" s="218"/>
      <c r="AU1037" s="219"/>
      <c r="AV1037" s="459"/>
      <c r="AW1037" s="216" t="s">
        <v>139</v>
      </c>
      <c r="AX1037" s="220"/>
      <c r="AY1037" s="221"/>
      <c r="AZ1037" s="222"/>
      <c r="BA1037" s="217" t="s">
        <v>145</v>
      </c>
      <c r="BB1037" s="220"/>
      <c r="BC1037" s="115"/>
      <c r="BD1037" s="115"/>
      <c r="BE1037" s="373"/>
      <c r="BF1037" s="374"/>
      <c r="BG1037" s="374"/>
      <c r="BH1037" s="131"/>
    </row>
    <row r="1038" spans="1:1022" ht="18.95" customHeight="1">
      <c r="A1038" s="536"/>
      <c r="B1038" s="530"/>
      <c r="C1038" s="367"/>
      <c r="D1038" s="530"/>
      <c r="E1038" s="530"/>
      <c r="F1038" s="427"/>
      <c r="G1038" s="530"/>
      <c r="H1038" s="545"/>
      <c r="I1038" s="538"/>
      <c r="J1038" s="216" t="s">
        <v>757</v>
      </c>
      <c r="K1038" s="213"/>
      <c r="L1038" s="538"/>
      <c r="M1038" s="538"/>
      <c r="N1038" s="540"/>
      <c r="O1038" s="369"/>
      <c r="P1038" s="391"/>
      <c r="Q1038" s="385"/>
      <c r="R1038" s="393"/>
      <c r="S1038" s="394"/>
      <c r="T1038" s="385"/>
      <c r="U1038" s="404"/>
      <c r="V1038" s="216" t="s">
        <v>150</v>
      </c>
      <c r="W1038" s="116"/>
      <c r="X1038" s="117"/>
      <c r="Y1038" s="117"/>
      <c r="Z1038" s="116"/>
      <c r="AA1038" s="143" t="str">
        <f t="shared" si="1368"/>
        <v/>
      </c>
      <c r="AB1038" s="121"/>
      <c r="AC1038" s="121"/>
      <c r="AD1038" s="122" t="str">
        <f t="shared" si="1366"/>
        <v/>
      </c>
      <c r="AE1038" s="121"/>
      <c r="AF1038" s="121"/>
      <c r="AG1038" s="121"/>
      <c r="AH1038" s="123" t="str">
        <f t="shared" si="1402"/>
        <v/>
      </c>
      <c r="AI1038" s="122" t="str">
        <f t="shared" si="1367"/>
        <v/>
      </c>
      <c r="AJ1038" s="387"/>
      <c r="AK1038" s="542"/>
      <c r="AL1038" s="214" t="str">
        <f t="shared" si="1355"/>
        <v/>
      </c>
      <c r="AM1038" s="543"/>
      <c r="AN1038" s="542"/>
      <c r="AO1038" s="541"/>
      <c r="AP1038" s="367"/>
      <c r="AQ1038" s="217" t="s">
        <v>155</v>
      </c>
      <c r="AR1038" s="119"/>
      <c r="AS1038" s="135"/>
      <c r="AT1038" s="218"/>
      <c r="AU1038" s="219"/>
      <c r="AV1038" s="459"/>
      <c r="AW1038" s="216" t="s">
        <v>150</v>
      </c>
      <c r="AX1038" s="220"/>
      <c r="AY1038" s="221"/>
      <c r="AZ1038" s="222"/>
      <c r="BA1038" s="217" t="s">
        <v>155</v>
      </c>
      <c r="BB1038" s="220"/>
      <c r="BC1038" s="115"/>
      <c r="BD1038" s="115"/>
      <c r="BE1038" s="373"/>
      <c r="BF1038" s="374"/>
      <c r="BG1038" s="374"/>
      <c r="BH1038" s="131"/>
    </row>
    <row r="1039" spans="1:1022" ht="23.1" customHeight="1">
      <c r="A1039" s="536"/>
      <c r="B1039" s="530"/>
      <c r="C1039" s="367"/>
      <c r="D1039" s="530"/>
      <c r="E1039" s="530"/>
      <c r="F1039" s="427"/>
      <c r="G1039" s="530"/>
      <c r="H1039" s="545"/>
      <c r="I1039" s="538"/>
      <c r="J1039" s="216" t="s">
        <v>758</v>
      </c>
      <c r="K1039" s="213"/>
      <c r="L1039" s="538"/>
      <c r="M1039" s="538"/>
      <c r="N1039" s="540"/>
      <c r="O1039" s="369"/>
      <c r="P1039" s="392"/>
      <c r="Q1039" s="385"/>
      <c r="R1039" s="393"/>
      <c r="S1039" s="394"/>
      <c r="T1039" s="385"/>
      <c r="U1039" s="405"/>
      <c r="V1039" s="216" t="s">
        <v>161</v>
      </c>
      <c r="W1039" s="116"/>
      <c r="X1039" s="117"/>
      <c r="Y1039" s="117"/>
      <c r="Z1039" s="116"/>
      <c r="AA1039" s="143" t="str">
        <f t="shared" si="1368"/>
        <v/>
      </c>
      <c r="AB1039" s="121"/>
      <c r="AC1039" s="121"/>
      <c r="AD1039" s="122" t="str">
        <f t="shared" si="1366"/>
        <v/>
      </c>
      <c r="AE1039" s="121"/>
      <c r="AF1039" s="121"/>
      <c r="AG1039" s="121"/>
      <c r="AH1039" s="123" t="str">
        <f t="shared" si="1402"/>
        <v/>
      </c>
      <c r="AI1039" s="122" t="str">
        <f t="shared" si="1367"/>
        <v/>
      </c>
      <c r="AJ1039" s="387"/>
      <c r="AK1039" s="542"/>
      <c r="AL1039" s="214" t="str">
        <f t="shared" si="1355"/>
        <v/>
      </c>
      <c r="AM1039" s="543"/>
      <c r="AN1039" s="542"/>
      <c r="AO1039" s="541"/>
      <c r="AP1039" s="367"/>
      <c r="AQ1039" s="217" t="s">
        <v>162</v>
      </c>
      <c r="AR1039" s="119"/>
      <c r="AS1039" s="135"/>
      <c r="AT1039" s="218"/>
      <c r="AU1039" s="219"/>
      <c r="AV1039" s="460"/>
      <c r="AW1039" s="216" t="s">
        <v>161</v>
      </c>
      <c r="AX1039" s="220"/>
      <c r="AY1039" s="221"/>
      <c r="AZ1039" s="222"/>
      <c r="BA1039" s="217" t="s">
        <v>162</v>
      </c>
      <c r="BB1039" s="220"/>
      <c r="BC1039" s="115"/>
      <c r="BD1039" s="115"/>
      <c r="BE1039" s="373"/>
      <c r="BF1039" s="374"/>
      <c r="BG1039" s="374"/>
      <c r="BH1039" s="131"/>
    </row>
    <row r="1040" spans="1:1022" s="144" customFormat="1" ht="69.95" customHeight="1">
      <c r="A1040" s="536"/>
      <c r="B1040" s="530"/>
      <c r="C1040" s="367"/>
      <c r="D1040" s="530"/>
      <c r="E1040" s="530"/>
      <c r="F1040" s="427"/>
      <c r="G1040" s="530"/>
      <c r="H1040" s="545" t="str">
        <f>IF(B1040="Seguridad_Información","Posibilidad de "&amp;C1040&amp;"con "&amp;M1040&amp;" "&amp;"por"&amp;" "&amp;I1040&amp;" "&amp;"debido a"&amp;" "&amp;L1040,"Posibilidad de"&amp;" "&amp;M1040&amp;" "&amp;"por"&amp;" "&amp;I1040&amp;" debido a"&amp;" "&amp;L1040)</f>
        <v xml:space="preserve">Posibilidad de  por  debido a </v>
      </c>
      <c r="I1040" s="538"/>
      <c r="J1040" s="216" t="s">
        <v>717</v>
      </c>
      <c r="K1040" s="213"/>
      <c r="L1040" s="538"/>
      <c r="M1040" s="538"/>
      <c r="N1040" s="540"/>
      <c r="O1040" s="369"/>
      <c r="P1040" s="390" t="str">
        <f>IF(OR($O1040=[3]Tabla_Probabilidad!$D$30,$O1040=[3]Tabla_Probabilidad!$D$32,$O1040=[3]Tabla_Probabilidad!$J$32),"Muy Baja",IF(OR($O1040=[3]Tabla_Probabilidad!$E$30,$O1040=[3]Tabla_Probabilidad!$E$32,$O1040=[3]Tabla_Probabilidad!$K$32),"Baja",IF(OR($O1040=[3]Tabla_Probabilidad!$F$30,$O1040=[3]Tabla_Probabilidad!$F$32,$O1040=[3]Tabla_Probabilidad!$L$32),"Media",IF(OR($O1040=[3]Tabla_Probabilidad!$G$30,$O1040=[3]Tabla_Probabilidad!$G$32,$O1040=[3]Tabla_Probabilidad!$M$32),"Alta",IF(OR($O1040=[3]Tabla_Probabilidad!$H$30,$O1040=[3]Tabla_Probabilidad!$H$32,$O1040=[3]Tabla_Probabilidad!$N$32),"Muy Alta","")))))</f>
        <v/>
      </c>
      <c r="Q1040" s="385" t="str">
        <f t="shared" ref="Q1040" si="1403">IF(P1040="","",IF(P1040="Muy Baja",0.2,IF(P1040="Baja",0.4,IF(P1040="Media",0.6,IF(P1040="Alta",0.8,IF(P1040="Muy Alta",1,))))))</f>
        <v/>
      </c>
      <c r="R1040" s="393"/>
      <c r="S1040" s="394" t="str">
        <f>IF(OR($R1040=[3]Tabla_Impacto!$D$24,$R1040=[3]Tabla_Impacto!$D$27,$R1040=[3]Tabla_Impacto!$J$24,$R1040=[3]Tabla_Impacto!$P$26,$R1040=[3]Tabla_Impacto!$V$26,$R1040=[3]Tabla_Impacto!$AB$26),"Leve",IF(OR($R1040=[3]Tabla_Impacto!$E$24,$R1040=[3]Tabla_Impacto!$E$27,$R1040=[3]Tabla_Impacto!$K$24,$R1040=[3]Tabla_Impacto!$Q$26,$R1040=[3]Tabla_Impacto!$W$26,$R1040=[3]Tabla_Impacto!$AC$26),"Menor",IF(OR($R1040=[3]Tabla_Impacto!$F$24,$R1040=[3]Tabla_Impacto!$F$27,$R1040=[3]Tabla_Impacto!$L$24,$R1040=[3]Tabla_Impacto!$R$26,$R1040=[3]Tabla_Impacto!$X$26,$R1040=[3]Tabla_Impacto!$AD$26),"Moderado",IF(OR($R1040=[3]Tabla_Impacto!$G$24,$R1040=[3]Tabla_Impacto!$G$27,$R1040=[3]Tabla_Impacto!$M$24,$R1040=[3]Tabla_Impacto!$S$26,$R1040=[3]Tabla_Impacto!$Y$26,$R1040=[3]Tabla_Impacto!$AE$26),"Mayor",IF(OR($R1040=[3]Tabla_Impacto!$H$24,$R1040=[3]Tabla_Impacto!$H$27,$R1040=[3]Tabla_Impacto!$N$24,$R1040=[3]Tabla_Impacto!$T$26,$R1040=[3]Tabla_Impacto!$Z$26,$R1040=[3]Tabla_Impacto!$AF$26),"Catastrófico","")))))</f>
        <v/>
      </c>
      <c r="T1040" s="385" t="str">
        <f t="shared" ref="T1040" si="1404">IF(S1040="","",IF(S1040="Leve",0.2,IF(S1040="Menor",0.4,IF(S1040="Moderado",0.6,IF(S1040="Mayor",0.8,IF(S1040="Catastrófico",1,))))))</f>
        <v/>
      </c>
      <c r="U1040" s="386" t="str">
        <f t="shared" ref="U1040" si="1405">IF(OR(AND(P1040="Muy Baja",S1040="Leve"),AND(P1040="Muy Baja",S1040="Menor"),AND(P1040="Baja",S1040="Leve")),"Bajo",IF(OR(AND(P1040="Muy baja",S1040="Moderado"),AND(P1040="Baja",S1040="Menor"),AND(P1040="Baja",S1040="Moderado"),AND(P1040="Media",S1040="Leve"),AND(P1040="Media",S1040="Menor"),AND(P1040="Media",S1040="Moderado"),AND(P1040="Alta",S1040="Leve"),AND(P1040="Alta",S1040="Menor")),"Moderado",IF(OR(AND(P1040="Muy Baja",S1040="Mayor"),AND(P1040="Baja",S1040="Mayor"),AND(P1040="Media",S1040="Mayor"),AND(P1040="Alta",S1040="Moderado"),AND(P1040="Alta",S1040="Mayor"),AND(P1040="Muy Alta",S1040="Leve"),AND(P1040="Muy Alta",S1040="Menor"),AND(P1040="Muy Alta",S1040="Moderado"),AND(P1040="Muy Alta",S1040="Mayor")),"Alto",IF(OR(AND(P1040="Muy Baja",S1040="Catastrófico"),AND(P1040="Baja",S1040="Catastrófico"),AND(P1040="Media",S1040="Catastrófico"),AND(P1040="Alta",S1040="Catastrófico"),AND(P1040="Muy Alta",S1040="Catastrófico")),"Extremo",""))))</f>
        <v/>
      </c>
      <c r="V1040" s="216" t="s">
        <v>91</v>
      </c>
      <c r="W1040" s="116"/>
      <c r="X1040" s="117"/>
      <c r="Y1040" s="117"/>
      <c r="Z1040" s="116"/>
      <c r="AA1040" s="143" t="str">
        <f t="shared" si="1368"/>
        <v/>
      </c>
      <c r="AB1040" s="121"/>
      <c r="AC1040" s="121"/>
      <c r="AD1040" s="122" t="str">
        <f t="shared" si="1366"/>
        <v/>
      </c>
      <c r="AE1040" s="121"/>
      <c r="AF1040" s="121"/>
      <c r="AG1040" s="121"/>
      <c r="AH1040" s="123" t="str">
        <f>IFERROR(IF(AA1040="Probabilidad",(Q1040-(+Q1040*AD1040)),IF(AA1040="Impacto",Q1040,"")),"")</f>
        <v/>
      </c>
      <c r="AI1040" s="122" t="str">
        <f t="shared" si="1367"/>
        <v/>
      </c>
      <c r="AJ1040" s="387" t="str">
        <f t="shared" ref="AJ1040" si="1406">IFERROR(IF(AK1040="","",IF(AK1040&lt;=0.2,"Muy Baja",IF(AK1040&lt;=0.4,"Baja",IF(AK1040&lt;=0.6,"Media",IF(AK1040&lt;=0.8,"Alta","Muy Alta"))))),"")</f>
        <v/>
      </c>
      <c r="AK1040" s="542" t="str">
        <f t="shared" ref="AK1040" si="1407">IFERROR(LOOKUP(MAX(AI1040:AI1046)+1,(AI1040:AI1046)),"")</f>
        <v/>
      </c>
      <c r="AL1040" s="214" t="str">
        <f>IFERROR(IF(AA1040="Impacto",(T1040-(+T1040*AD1040)),IF(AA1040="Probabilidad",T1040,"")),"")</f>
        <v/>
      </c>
      <c r="AM1040" s="543" t="str">
        <f t="shared" ref="AM1040" si="1408">IFERROR(IF(AN1040="","",IF(AN1040&lt;=0.2,"Leve",IF(AN1040&lt;=0.4,"Menor",IF(AN1040&lt;=0.6,"Moderado",IF(AN1040&lt;=0.8,"Mayor","Catastrófico"))))),"")</f>
        <v/>
      </c>
      <c r="AN1040" s="542" t="str">
        <f t="shared" ref="AN1040" si="1409">IFERROR(LOOKUP(MAX(AL1040:AL1046)+1,(AL1040:AL1046)),"")</f>
        <v/>
      </c>
      <c r="AO1040" s="541" t="str">
        <f t="shared" ref="AO1040" si="1410">IFERROR(IF(OR(AND(AJ1040="Muy Baja",AM1040="Leve"),AND(AJ1040="Muy Baja",AM1040="Menor"),AND(AJ1040="Baja",AM1040="Leve")),"Bajo",IF(OR(AND(AJ1040="Muy baja",AM1040="Moderado"),AND(AJ1040="Baja",AM1040="Menor"),AND(AJ1040="Baja",AM1040="Moderado"),AND(AJ1040="Media",AM1040="Leve"),AND(AJ1040="Media",AM1040="Menor"),AND(AJ1040="Media",AM1040="Moderado"),AND(AJ1040="Alta",AM1040="Leve"),AND(AJ1040="Alta",AM1040="Menor")),"Moderado",IF(OR(AND(AJ1040="Muy Baja",AM1040="Mayor"),AND(AJ1040="Baja",AM1040="Mayor"),AND(AJ1040="Media",AM1040="Mayor"),AND(AJ1040="Alta",AM1040="Moderado"),AND(AJ1040="Alta",AM1040="Mayor"),AND(AJ1040="Muy Alta",AM1040="Leve"),AND(AJ1040="Muy Alta",AM1040="Menor"),AND(AJ1040="Muy Alta",AM1040="Moderado"),AND(AJ1040="Muy Alta",AM1040="Mayor")),"Alto",IF(OR(AND(AJ1040="Muy Baja",AM1040="Catastrófico"),AND(AJ1040="Baja",AM1040="Catastrófico"),AND(AJ1040="Media",AM1040="Catastrófico"),AND(AJ1040="Alta",AM1040="Catastrófico"),AND(AJ1040="Muy Alta",AM1040="Catastrófico")),"Extremo","")))),"")</f>
        <v/>
      </c>
      <c r="AP1040" s="367"/>
      <c r="AQ1040" s="217" t="s">
        <v>105</v>
      </c>
      <c r="AR1040" s="119"/>
      <c r="AS1040" s="135"/>
      <c r="AT1040" s="218"/>
      <c r="AU1040" s="219"/>
      <c r="AV1040" s="458"/>
      <c r="AW1040" s="216" t="s">
        <v>91</v>
      </c>
      <c r="AX1040" s="220"/>
      <c r="AY1040" s="221"/>
      <c r="AZ1040" s="222"/>
      <c r="BA1040" s="217" t="s">
        <v>105</v>
      </c>
      <c r="BB1040" s="220"/>
      <c r="BC1040" s="115"/>
      <c r="BD1040" s="115"/>
      <c r="BE1040" s="373"/>
      <c r="BF1040" s="374"/>
      <c r="BG1040" s="374"/>
      <c r="BH1040" s="131"/>
      <c r="BI1040" s="90"/>
      <c r="BJ1040" s="90"/>
      <c r="BK1040" s="90"/>
      <c r="BL1040" s="90"/>
      <c r="BM1040" s="90"/>
      <c r="BN1040" s="90"/>
      <c r="BO1040" s="90"/>
      <c r="BP1040" s="90"/>
      <c r="BQ1040" s="90"/>
      <c r="BR1040" s="90"/>
      <c r="BS1040" s="90"/>
      <c r="BT1040" s="90"/>
      <c r="BU1040" s="90"/>
      <c r="BV1040" s="90"/>
      <c r="BW1040" s="90"/>
      <c r="BX1040" s="90"/>
      <c r="BY1040" s="90"/>
      <c r="BZ1040" s="90"/>
      <c r="CA1040" s="90"/>
      <c r="CB1040" s="90"/>
      <c r="CC1040" s="90"/>
      <c r="CD1040" s="90"/>
      <c r="CE1040" s="90"/>
      <c r="CF1040" s="90"/>
      <c r="CG1040" s="90"/>
      <c r="CH1040" s="90"/>
      <c r="CI1040" s="90"/>
      <c r="CJ1040" s="90"/>
      <c r="CK1040" s="90"/>
      <c r="CL1040" s="90"/>
      <c r="CM1040" s="90"/>
      <c r="CN1040" s="90"/>
      <c r="CO1040" s="90"/>
      <c r="CP1040" s="90"/>
      <c r="CQ1040" s="90"/>
      <c r="CR1040" s="90"/>
      <c r="CS1040" s="90"/>
      <c r="CT1040" s="90"/>
      <c r="CU1040" s="90"/>
      <c r="CV1040" s="90"/>
      <c r="CW1040" s="90"/>
      <c r="CX1040" s="90"/>
      <c r="CY1040" s="90"/>
      <c r="CZ1040" s="90"/>
      <c r="DA1040" s="90"/>
      <c r="DB1040" s="90"/>
      <c r="DC1040" s="90"/>
      <c r="DD1040" s="90"/>
      <c r="DE1040" s="90"/>
      <c r="DF1040" s="90"/>
      <c r="DG1040" s="90"/>
      <c r="DH1040" s="90"/>
      <c r="DI1040" s="90"/>
      <c r="DJ1040" s="90"/>
      <c r="DK1040" s="90"/>
      <c r="DL1040" s="90"/>
      <c r="DM1040" s="90"/>
      <c r="DN1040" s="90"/>
      <c r="DO1040" s="90"/>
      <c r="DP1040" s="90"/>
      <c r="DQ1040" s="90"/>
      <c r="DR1040" s="90"/>
      <c r="DS1040" s="90"/>
      <c r="DT1040" s="90"/>
      <c r="DU1040" s="90"/>
      <c r="DV1040" s="90"/>
      <c r="DW1040" s="90"/>
      <c r="DX1040" s="90"/>
      <c r="DY1040" s="90"/>
      <c r="DZ1040" s="90"/>
      <c r="EA1040" s="90"/>
      <c r="EB1040" s="90"/>
      <c r="EC1040" s="90"/>
      <c r="ED1040" s="90"/>
      <c r="EE1040" s="90"/>
      <c r="EF1040" s="90"/>
      <c r="EG1040" s="90"/>
      <c r="EH1040" s="90"/>
      <c r="EI1040" s="90"/>
      <c r="EJ1040" s="90"/>
      <c r="EK1040" s="90"/>
      <c r="EL1040" s="90"/>
      <c r="EM1040" s="90"/>
      <c r="EN1040" s="90"/>
      <c r="EO1040" s="90"/>
      <c r="EP1040" s="90"/>
      <c r="EQ1040" s="90"/>
      <c r="ER1040" s="90"/>
      <c r="ES1040" s="90"/>
      <c r="ET1040" s="90"/>
      <c r="EU1040" s="90"/>
      <c r="EV1040" s="90"/>
      <c r="EW1040" s="90"/>
      <c r="EX1040" s="90"/>
      <c r="EY1040" s="90"/>
      <c r="EZ1040" s="90"/>
      <c r="FA1040" s="90"/>
      <c r="FB1040" s="90"/>
      <c r="FC1040" s="90"/>
      <c r="FD1040" s="90"/>
      <c r="FE1040" s="90"/>
      <c r="FF1040" s="90"/>
      <c r="FG1040" s="90"/>
      <c r="FH1040" s="90"/>
      <c r="FI1040" s="90"/>
      <c r="FJ1040" s="90"/>
      <c r="FK1040" s="90"/>
      <c r="FL1040" s="90"/>
      <c r="FM1040" s="90"/>
      <c r="FN1040" s="90"/>
      <c r="FO1040" s="90"/>
      <c r="FP1040" s="90"/>
      <c r="FQ1040" s="90"/>
      <c r="FR1040" s="90"/>
      <c r="FS1040" s="90"/>
      <c r="FT1040" s="90"/>
      <c r="FU1040" s="90"/>
      <c r="FV1040" s="90"/>
      <c r="FW1040" s="90"/>
      <c r="FX1040" s="90"/>
      <c r="FY1040" s="90"/>
      <c r="FZ1040" s="90"/>
      <c r="GA1040" s="90"/>
      <c r="GB1040" s="90"/>
      <c r="GC1040" s="90"/>
      <c r="GD1040" s="90"/>
      <c r="GE1040" s="90"/>
      <c r="GF1040" s="90"/>
      <c r="GG1040" s="90"/>
      <c r="GH1040" s="90"/>
      <c r="GI1040" s="90"/>
      <c r="GJ1040" s="90"/>
      <c r="GK1040" s="90"/>
      <c r="GL1040" s="90"/>
      <c r="GM1040" s="90"/>
      <c r="GN1040" s="90"/>
      <c r="GO1040" s="90"/>
      <c r="GP1040" s="90"/>
      <c r="GQ1040" s="90"/>
      <c r="GR1040" s="90"/>
      <c r="GS1040" s="90"/>
      <c r="GT1040" s="90"/>
      <c r="GU1040" s="90"/>
      <c r="GV1040" s="90"/>
      <c r="GW1040" s="90"/>
      <c r="GX1040" s="90"/>
      <c r="GY1040" s="90"/>
      <c r="GZ1040" s="90"/>
      <c r="HA1040" s="90"/>
      <c r="HB1040" s="90"/>
      <c r="HC1040" s="90"/>
      <c r="HD1040" s="90"/>
      <c r="HE1040" s="90"/>
      <c r="HF1040" s="90"/>
      <c r="HG1040" s="90"/>
      <c r="HH1040" s="90"/>
      <c r="HI1040" s="90"/>
      <c r="HJ1040" s="90"/>
      <c r="HK1040" s="90"/>
      <c r="HL1040" s="90"/>
      <c r="HM1040" s="90"/>
      <c r="HN1040" s="90"/>
      <c r="HO1040" s="90"/>
      <c r="HP1040" s="90"/>
      <c r="HQ1040" s="90"/>
      <c r="HR1040" s="90"/>
      <c r="HS1040" s="90"/>
      <c r="HT1040" s="90"/>
      <c r="HU1040" s="90"/>
      <c r="HV1040" s="90"/>
      <c r="HW1040" s="90"/>
      <c r="HX1040" s="90"/>
      <c r="HY1040" s="90"/>
      <c r="HZ1040" s="90"/>
      <c r="IA1040" s="90"/>
      <c r="IB1040" s="90"/>
      <c r="IC1040" s="90"/>
      <c r="ID1040" s="90"/>
      <c r="IE1040" s="90"/>
      <c r="IF1040" s="90"/>
      <c r="IG1040" s="90"/>
      <c r="IH1040" s="90"/>
      <c r="II1040" s="90"/>
      <c r="IJ1040" s="90"/>
      <c r="IK1040" s="90"/>
      <c r="IL1040" s="90"/>
      <c r="IM1040" s="90"/>
      <c r="IN1040" s="90"/>
      <c r="IO1040" s="90"/>
      <c r="IP1040" s="90"/>
      <c r="IQ1040" s="90"/>
      <c r="IR1040" s="90"/>
      <c r="IS1040" s="90"/>
      <c r="IT1040" s="90"/>
      <c r="IU1040" s="90"/>
      <c r="IV1040" s="90"/>
      <c r="IW1040" s="90"/>
      <c r="IX1040" s="90"/>
      <c r="IY1040" s="90"/>
      <c r="IZ1040" s="90"/>
      <c r="JA1040" s="90"/>
      <c r="JB1040" s="90"/>
      <c r="JC1040" s="90"/>
      <c r="JD1040" s="90"/>
      <c r="JE1040" s="90"/>
      <c r="JF1040" s="90"/>
      <c r="JG1040" s="90"/>
      <c r="JH1040" s="90"/>
      <c r="JI1040" s="90"/>
      <c r="JJ1040" s="90"/>
      <c r="JK1040" s="90"/>
      <c r="JL1040" s="90"/>
      <c r="JM1040" s="90"/>
      <c r="JN1040" s="90"/>
      <c r="JO1040" s="90"/>
      <c r="JP1040" s="90"/>
      <c r="JQ1040" s="90"/>
      <c r="JR1040" s="90"/>
      <c r="JS1040" s="90"/>
      <c r="JT1040" s="90"/>
      <c r="JU1040" s="90"/>
      <c r="JV1040" s="90"/>
      <c r="JW1040" s="90"/>
      <c r="JX1040" s="90"/>
      <c r="JY1040" s="90"/>
      <c r="JZ1040" s="90"/>
      <c r="KA1040" s="90"/>
      <c r="KB1040" s="90"/>
      <c r="KC1040" s="90"/>
      <c r="KD1040" s="90"/>
      <c r="KE1040" s="90"/>
      <c r="KF1040" s="90"/>
      <c r="KG1040" s="90"/>
      <c r="KH1040" s="90"/>
      <c r="KI1040" s="90"/>
      <c r="KJ1040" s="90"/>
      <c r="KK1040" s="90"/>
      <c r="KL1040" s="90"/>
      <c r="KM1040" s="90"/>
      <c r="KN1040" s="90"/>
      <c r="KO1040" s="90"/>
      <c r="KP1040" s="90"/>
      <c r="KQ1040" s="90"/>
      <c r="KR1040" s="90"/>
      <c r="KS1040" s="90"/>
      <c r="KT1040" s="90"/>
      <c r="KU1040" s="90"/>
      <c r="KV1040" s="90"/>
      <c r="KW1040" s="90"/>
      <c r="KX1040" s="90"/>
      <c r="KY1040" s="90"/>
      <c r="KZ1040" s="90"/>
      <c r="LA1040" s="90"/>
      <c r="LB1040" s="90"/>
      <c r="LC1040" s="90"/>
      <c r="LD1040" s="90"/>
      <c r="LE1040" s="90"/>
      <c r="LF1040" s="90"/>
      <c r="LG1040" s="90"/>
      <c r="LH1040" s="90"/>
      <c r="LI1040" s="90"/>
      <c r="LJ1040" s="90"/>
      <c r="LK1040" s="90"/>
      <c r="LL1040" s="90"/>
      <c r="LM1040" s="90"/>
      <c r="LN1040" s="90"/>
      <c r="LO1040" s="90"/>
      <c r="LP1040" s="90"/>
      <c r="LQ1040" s="90"/>
      <c r="LR1040" s="90"/>
      <c r="LS1040" s="90"/>
      <c r="LT1040" s="90"/>
      <c r="LU1040" s="90"/>
      <c r="LV1040" s="90"/>
      <c r="LW1040" s="90"/>
      <c r="LX1040" s="90"/>
      <c r="LY1040" s="90"/>
      <c r="LZ1040" s="90"/>
      <c r="MA1040" s="90"/>
      <c r="MB1040" s="90"/>
      <c r="MC1040" s="90"/>
      <c r="MD1040" s="90"/>
      <c r="ME1040" s="90"/>
      <c r="MF1040" s="90"/>
      <c r="MG1040" s="90"/>
      <c r="MH1040" s="90"/>
      <c r="MI1040" s="90"/>
      <c r="MJ1040" s="90"/>
      <c r="MK1040" s="90"/>
      <c r="ML1040" s="90"/>
      <c r="MM1040" s="90"/>
      <c r="MN1040" s="90"/>
      <c r="MO1040" s="90"/>
      <c r="MP1040" s="90"/>
      <c r="MQ1040" s="90"/>
      <c r="MR1040" s="90"/>
      <c r="MS1040" s="90"/>
      <c r="MT1040" s="90"/>
      <c r="MU1040" s="90"/>
      <c r="MV1040" s="90"/>
      <c r="MW1040" s="90"/>
      <c r="MX1040" s="90"/>
      <c r="MY1040" s="90"/>
      <c r="MZ1040" s="90"/>
      <c r="NA1040" s="90"/>
      <c r="NB1040" s="90"/>
      <c r="NC1040" s="90"/>
      <c r="ND1040" s="90"/>
      <c r="NE1040" s="90"/>
      <c r="NF1040" s="90"/>
      <c r="NG1040" s="90"/>
      <c r="NH1040" s="90"/>
      <c r="NI1040" s="90"/>
      <c r="NJ1040" s="90"/>
      <c r="NK1040" s="90"/>
      <c r="NL1040" s="90"/>
      <c r="NM1040" s="90"/>
      <c r="NN1040" s="90"/>
      <c r="NO1040" s="90"/>
      <c r="NP1040" s="90"/>
      <c r="NQ1040" s="90"/>
      <c r="NR1040" s="90"/>
      <c r="NS1040" s="90"/>
      <c r="NT1040" s="90"/>
      <c r="NU1040" s="90"/>
      <c r="NV1040" s="90"/>
      <c r="NW1040" s="90"/>
      <c r="NX1040" s="90"/>
      <c r="NY1040" s="90"/>
      <c r="NZ1040" s="90"/>
      <c r="OA1040" s="90"/>
      <c r="OB1040" s="90"/>
      <c r="OC1040" s="90"/>
      <c r="OD1040" s="90"/>
      <c r="OE1040" s="90"/>
      <c r="OF1040" s="90"/>
      <c r="OG1040" s="90"/>
      <c r="OH1040" s="90"/>
      <c r="OI1040" s="90"/>
      <c r="OJ1040" s="90"/>
      <c r="OK1040" s="90"/>
      <c r="OL1040" s="90"/>
      <c r="OM1040" s="90"/>
      <c r="ON1040" s="90"/>
      <c r="OO1040" s="90"/>
      <c r="OP1040" s="90"/>
      <c r="OQ1040" s="90"/>
      <c r="OR1040" s="90"/>
      <c r="OS1040" s="90"/>
      <c r="OT1040" s="90"/>
      <c r="OU1040" s="90"/>
      <c r="OV1040" s="90"/>
      <c r="OW1040" s="90"/>
      <c r="OX1040" s="90"/>
      <c r="OY1040" s="90"/>
      <c r="OZ1040" s="90"/>
      <c r="PA1040" s="90"/>
      <c r="PB1040" s="90"/>
      <c r="PC1040" s="90"/>
      <c r="PD1040" s="90"/>
      <c r="PE1040" s="90"/>
      <c r="PF1040" s="90"/>
      <c r="PG1040" s="90"/>
      <c r="PH1040" s="90"/>
      <c r="PI1040" s="90"/>
      <c r="PJ1040" s="90"/>
      <c r="PK1040" s="90"/>
      <c r="PL1040" s="90"/>
      <c r="PM1040" s="90"/>
      <c r="PN1040" s="90"/>
      <c r="PO1040" s="90"/>
      <c r="PP1040" s="90"/>
      <c r="PQ1040" s="90"/>
      <c r="PR1040" s="90"/>
      <c r="PS1040" s="90"/>
      <c r="PT1040" s="90"/>
      <c r="PU1040" s="90"/>
      <c r="PV1040" s="90"/>
      <c r="PW1040" s="90"/>
      <c r="PX1040" s="90"/>
      <c r="PY1040" s="90"/>
      <c r="PZ1040" s="90"/>
      <c r="QA1040" s="90"/>
      <c r="QB1040" s="90"/>
      <c r="QC1040" s="90"/>
      <c r="QD1040" s="90"/>
      <c r="QE1040" s="90"/>
      <c r="QF1040" s="90"/>
      <c r="QG1040" s="90"/>
      <c r="QH1040" s="90"/>
      <c r="QI1040" s="90"/>
      <c r="QJ1040" s="90"/>
      <c r="QK1040" s="90"/>
      <c r="QL1040" s="90"/>
      <c r="QM1040" s="90"/>
      <c r="QN1040" s="90"/>
      <c r="QO1040" s="90"/>
      <c r="QP1040" s="90"/>
      <c r="QQ1040" s="90"/>
      <c r="QR1040" s="90"/>
      <c r="QS1040" s="90"/>
      <c r="QT1040" s="90"/>
      <c r="QU1040" s="90"/>
      <c r="QV1040" s="90"/>
      <c r="QW1040" s="90"/>
      <c r="QX1040" s="90"/>
      <c r="QY1040" s="90"/>
      <c r="QZ1040" s="90"/>
      <c r="RA1040" s="90"/>
      <c r="RB1040" s="90"/>
      <c r="RC1040" s="90"/>
      <c r="RD1040" s="90"/>
      <c r="RE1040" s="90"/>
      <c r="RF1040" s="90"/>
      <c r="RG1040" s="90"/>
      <c r="RH1040" s="90"/>
      <c r="RI1040" s="90"/>
      <c r="RJ1040" s="90"/>
      <c r="RK1040" s="90"/>
      <c r="RL1040" s="90"/>
      <c r="RM1040" s="90"/>
      <c r="RN1040" s="90"/>
      <c r="RO1040" s="90"/>
      <c r="RP1040" s="90"/>
      <c r="RQ1040" s="90"/>
      <c r="RR1040" s="90"/>
      <c r="RS1040" s="90"/>
      <c r="RT1040" s="90"/>
      <c r="RU1040" s="90"/>
      <c r="RV1040" s="90"/>
      <c r="RW1040" s="90"/>
      <c r="RX1040" s="90"/>
      <c r="RY1040" s="90"/>
      <c r="RZ1040" s="90"/>
      <c r="SA1040" s="90"/>
      <c r="SB1040" s="90"/>
      <c r="SC1040" s="90"/>
      <c r="SD1040" s="90"/>
      <c r="SE1040" s="90"/>
      <c r="SF1040" s="90"/>
      <c r="SG1040" s="90"/>
      <c r="SH1040" s="90"/>
      <c r="SI1040" s="90"/>
      <c r="SJ1040" s="90"/>
      <c r="SK1040" s="90"/>
      <c r="SL1040" s="90"/>
      <c r="SM1040" s="90"/>
      <c r="SN1040" s="90"/>
      <c r="SO1040" s="90"/>
      <c r="SP1040" s="90"/>
      <c r="SQ1040" s="90"/>
      <c r="SR1040" s="90"/>
      <c r="SS1040" s="90"/>
      <c r="ST1040" s="90"/>
      <c r="SU1040" s="90"/>
      <c r="SV1040" s="90"/>
      <c r="SW1040" s="90"/>
      <c r="SX1040" s="90"/>
      <c r="SY1040" s="90"/>
      <c r="SZ1040" s="90"/>
      <c r="TA1040" s="90"/>
      <c r="TB1040" s="90"/>
      <c r="TC1040" s="90"/>
      <c r="TD1040" s="90"/>
      <c r="TE1040" s="90"/>
      <c r="TF1040" s="90"/>
      <c r="TG1040" s="90"/>
      <c r="TH1040" s="90"/>
      <c r="TI1040" s="90"/>
      <c r="TJ1040" s="90"/>
      <c r="TK1040" s="90"/>
      <c r="TL1040" s="90"/>
      <c r="TM1040" s="90"/>
      <c r="TN1040" s="90"/>
      <c r="TO1040" s="90"/>
      <c r="TP1040" s="90"/>
      <c r="TQ1040" s="90"/>
      <c r="TR1040" s="90"/>
      <c r="TS1040" s="90"/>
      <c r="TT1040" s="90"/>
      <c r="TU1040" s="90"/>
      <c r="TV1040" s="90"/>
      <c r="TW1040" s="90"/>
      <c r="TX1040" s="90"/>
      <c r="TY1040" s="90"/>
      <c r="TZ1040" s="90"/>
      <c r="UA1040" s="90"/>
      <c r="UB1040" s="90"/>
      <c r="UC1040" s="90"/>
      <c r="UD1040" s="90"/>
      <c r="UE1040" s="90"/>
      <c r="UF1040" s="90"/>
      <c r="UG1040" s="90"/>
      <c r="UH1040" s="90"/>
      <c r="UI1040" s="90"/>
      <c r="UJ1040" s="90"/>
      <c r="UK1040" s="90"/>
      <c r="UL1040" s="90"/>
      <c r="UM1040" s="90"/>
      <c r="UN1040" s="90"/>
      <c r="UO1040" s="90"/>
      <c r="UP1040" s="90"/>
      <c r="UQ1040" s="90"/>
      <c r="UR1040" s="90"/>
      <c r="US1040" s="90"/>
      <c r="UT1040" s="90"/>
      <c r="UU1040" s="90"/>
      <c r="UV1040" s="90"/>
      <c r="UW1040" s="90"/>
      <c r="UX1040" s="90"/>
      <c r="UY1040" s="90"/>
      <c r="UZ1040" s="90"/>
      <c r="VA1040" s="90"/>
      <c r="VB1040" s="90"/>
      <c r="VC1040" s="90"/>
      <c r="VD1040" s="90"/>
      <c r="VE1040" s="90"/>
      <c r="VF1040" s="90"/>
      <c r="VG1040" s="90"/>
      <c r="VH1040" s="90"/>
      <c r="VI1040" s="90"/>
      <c r="VJ1040" s="90"/>
      <c r="VK1040" s="90"/>
      <c r="VL1040" s="90"/>
      <c r="VM1040" s="90"/>
      <c r="VN1040" s="90"/>
      <c r="VO1040" s="90"/>
      <c r="VP1040" s="90"/>
      <c r="VQ1040" s="90"/>
      <c r="VR1040" s="90"/>
      <c r="VS1040" s="90"/>
      <c r="VT1040" s="90"/>
      <c r="VU1040" s="90"/>
      <c r="VV1040" s="90"/>
      <c r="VW1040" s="90"/>
      <c r="VX1040" s="90"/>
      <c r="VY1040" s="90"/>
      <c r="VZ1040" s="90"/>
      <c r="WA1040" s="90"/>
      <c r="WB1040" s="90"/>
      <c r="WC1040" s="90"/>
      <c r="WD1040" s="90"/>
      <c r="WE1040" s="90"/>
      <c r="WF1040" s="90"/>
      <c r="WG1040" s="90"/>
      <c r="WH1040" s="90"/>
      <c r="WI1040" s="90"/>
      <c r="WJ1040" s="90"/>
      <c r="WK1040" s="90"/>
      <c r="WL1040" s="90"/>
      <c r="WM1040" s="90"/>
      <c r="WN1040" s="90"/>
      <c r="WO1040" s="90"/>
      <c r="WP1040" s="90"/>
      <c r="WQ1040" s="90"/>
      <c r="WR1040" s="90"/>
      <c r="WS1040" s="90"/>
      <c r="WT1040" s="90"/>
      <c r="WU1040" s="90"/>
      <c r="WV1040" s="90"/>
      <c r="WW1040" s="90"/>
      <c r="WX1040" s="90"/>
      <c r="WY1040" s="90"/>
      <c r="WZ1040" s="90"/>
      <c r="XA1040" s="90"/>
      <c r="XB1040" s="90"/>
      <c r="XC1040" s="90"/>
      <c r="XD1040" s="90"/>
      <c r="XE1040" s="90"/>
      <c r="XF1040" s="90"/>
      <c r="XG1040" s="90"/>
      <c r="XH1040" s="90"/>
      <c r="XI1040" s="90"/>
      <c r="XJ1040" s="90"/>
      <c r="XK1040" s="90"/>
      <c r="XL1040" s="90"/>
      <c r="XM1040" s="90"/>
      <c r="XN1040" s="90"/>
      <c r="XO1040" s="90"/>
      <c r="XP1040" s="90"/>
      <c r="XQ1040" s="90"/>
      <c r="XR1040" s="90"/>
      <c r="XS1040" s="90"/>
      <c r="XT1040" s="90"/>
      <c r="XU1040" s="90"/>
      <c r="XV1040" s="90"/>
      <c r="XW1040" s="90"/>
      <c r="XX1040" s="90"/>
      <c r="XY1040" s="90"/>
      <c r="XZ1040" s="90"/>
      <c r="YA1040" s="90"/>
      <c r="YB1040" s="90"/>
      <c r="YC1040" s="90"/>
      <c r="YD1040" s="90"/>
      <c r="YE1040" s="90"/>
      <c r="YF1040" s="90"/>
      <c r="YG1040" s="90"/>
      <c r="YH1040" s="90"/>
      <c r="YI1040" s="90"/>
      <c r="YJ1040" s="90"/>
      <c r="YK1040" s="90"/>
      <c r="YL1040" s="90"/>
      <c r="YM1040" s="90"/>
      <c r="YN1040" s="90"/>
      <c r="YO1040" s="90"/>
      <c r="YP1040" s="90"/>
      <c r="YQ1040" s="90"/>
      <c r="YR1040" s="90"/>
      <c r="YS1040" s="90"/>
      <c r="YT1040" s="90"/>
      <c r="YU1040" s="90"/>
      <c r="YV1040" s="90"/>
      <c r="YW1040" s="90"/>
      <c r="YX1040" s="90"/>
      <c r="YY1040" s="90"/>
      <c r="YZ1040" s="90"/>
      <c r="ZA1040" s="90"/>
      <c r="ZB1040" s="90"/>
      <c r="ZC1040" s="90"/>
      <c r="ZD1040" s="90"/>
      <c r="ZE1040" s="90"/>
      <c r="ZF1040" s="90"/>
      <c r="ZG1040" s="90"/>
      <c r="ZH1040" s="90"/>
      <c r="ZI1040" s="90"/>
      <c r="ZJ1040" s="90"/>
      <c r="ZK1040" s="90"/>
      <c r="ZL1040" s="90"/>
      <c r="ZM1040" s="90"/>
      <c r="ZN1040" s="90"/>
      <c r="ZO1040" s="90"/>
      <c r="ZP1040" s="90"/>
      <c r="ZQ1040" s="90"/>
      <c r="ZR1040" s="90"/>
      <c r="ZS1040" s="90"/>
      <c r="ZT1040" s="90"/>
      <c r="ZU1040" s="90"/>
      <c r="ZV1040" s="90"/>
      <c r="ZW1040" s="90"/>
      <c r="ZX1040" s="90"/>
      <c r="ZY1040" s="90"/>
      <c r="ZZ1040" s="90"/>
      <c r="AAA1040" s="90"/>
      <c r="AAB1040" s="90"/>
      <c r="AAC1040" s="90"/>
      <c r="AAD1040" s="90"/>
      <c r="AAE1040" s="90"/>
      <c r="AAF1040" s="90"/>
      <c r="AAG1040" s="90"/>
      <c r="AAH1040" s="90"/>
      <c r="AAI1040" s="90"/>
      <c r="AAJ1040" s="90"/>
      <c r="AAK1040" s="90"/>
      <c r="AAL1040" s="90"/>
      <c r="AAM1040" s="90"/>
      <c r="AAN1040" s="90"/>
      <c r="AAO1040" s="90"/>
      <c r="AAP1040" s="90"/>
      <c r="AAQ1040" s="90"/>
      <c r="AAR1040" s="90"/>
      <c r="AAS1040" s="90"/>
      <c r="AAT1040" s="90"/>
      <c r="AAU1040" s="90"/>
      <c r="AAV1040" s="90"/>
      <c r="AAW1040" s="90"/>
      <c r="AAX1040" s="90"/>
      <c r="AAY1040" s="90"/>
      <c r="AAZ1040" s="90"/>
      <c r="ABA1040" s="90"/>
      <c r="ABB1040" s="90"/>
      <c r="ABC1040" s="90"/>
      <c r="ABD1040" s="90"/>
      <c r="ABE1040" s="90"/>
      <c r="ABF1040" s="90"/>
      <c r="ABG1040" s="90"/>
      <c r="ABH1040" s="90"/>
      <c r="ABI1040" s="90"/>
      <c r="ABJ1040" s="90"/>
      <c r="ABK1040" s="90"/>
      <c r="ABL1040" s="90"/>
      <c r="ABM1040" s="90"/>
      <c r="ABN1040" s="90"/>
      <c r="ABO1040" s="90"/>
      <c r="ABP1040" s="90"/>
      <c r="ABQ1040" s="90"/>
      <c r="ABR1040" s="90"/>
      <c r="ABS1040" s="90"/>
      <c r="ABT1040" s="90"/>
      <c r="ABU1040" s="90"/>
      <c r="ABV1040" s="90"/>
      <c r="ABW1040" s="90"/>
      <c r="ABX1040" s="90"/>
      <c r="ABY1040" s="90"/>
      <c r="ABZ1040" s="90"/>
      <c r="ACA1040" s="90"/>
      <c r="ACB1040" s="90"/>
      <c r="ACC1040" s="90"/>
      <c r="ACD1040" s="90"/>
      <c r="ACE1040" s="90"/>
      <c r="ACF1040" s="90"/>
      <c r="ACG1040" s="90"/>
      <c r="ACH1040" s="90"/>
      <c r="ACI1040" s="90"/>
      <c r="ACJ1040" s="90"/>
      <c r="ACK1040" s="90"/>
      <c r="ACL1040" s="90"/>
      <c r="ACM1040" s="90"/>
      <c r="ACN1040" s="90"/>
      <c r="ACO1040" s="90"/>
      <c r="ACP1040" s="90"/>
      <c r="ACQ1040" s="90"/>
      <c r="ACR1040" s="90"/>
      <c r="ACS1040" s="90"/>
      <c r="ACT1040" s="90"/>
      <c r="ACU1040" s="90"/>
      <c r="ACV1040" s="90"/>
      <c r="ACW1040" s="90"/>
      <c r="ACX1040" s="90"/>
      <c r="ACY1040" s="90"/>
      <c r="ACZ1040" s="90"/>
      <c r="ADA1040" s="90"/>
      <c r="ADB1040" s="90"/>
      <c r="ADC1040" s="90"/>
      <c r="ADD1040" s="90"/>
      <c r="ADE1040" s="90"/>
      <c r="ADF1040" s="90"/>
      <c r="ADG1040" s="90"/>
      <c r="ADH1040" s="90"/>
      <c r="ADI1040" s="90"/>
      <c r="ADJ1040" s="90"/>
      <c r="ADK1040" s="90"/>
      <c r="ADL1040" s="90"/>
      <c r="ADM1040" s="90"/>
      <c r="ADN1040" s="90"/>
      <c r="ADO1040" s="90"/>
      <c r="ADP1040" s="90"/>
      <c r="ADQ1040" s="90"/>
      <c r="ADR1040" s="90"/>
      <c r="ADS1040" s="90"/>
      <c r="ADT1040" s="90"/>
      <c r="ADU1040" s="90"/>
      <c r="ADV1040" s="90"/>
      <c r="ADW1040" s="90"/>
      <c r="ADX1040" s="90"/>
      <c r="ADY1040" s="90"/>
      <c r="ADZ1040" s="90"/>
      <c r="AEA1040" s="90"/>
      <c r="AEB1040" s="90"/>
      <c r="AEC1040" s="90"/>
      <c r="AED1040" s="90"/>
      <c r="AEE1040" s="90"/>
      <c r="AEF1040" s="90"/>
      <c r="AEG1040" s="90"/>
      <c r="AEH1040" s="90"/>
      <c r="AEI1040" s="90"/>
      <c r="AEJ1040" s="90"/>
      <c r="AEK1040" s="90"/>
      <c r="AEL1040" s="90"/>
      <c r="AEM1040" s="90"/>
      <c r="AEN1040" s="90"/>
      <c r="AEO1040" s="90"/>
      <c r="AEP1040" s="90"/>
      <c r="AEQ1040" s="90"/>
      <c r="AER1040" s="90"/>
      <c r="AES1040" s="90"/>
      <c r="AET1040" s="90"/>
      <c r="AEU1040" s="90"/>
      <c r="AEV1040" s="90"/>
      <c r="AEW1040" s="90"/>
      <c r="AEX1040" s="90"/>
      <c r="AEY1040" s="90"/>
      <c r="AEZ1040" s="90"/>
      <c r="AFA1040" s="90"/>
      <c r="AFB1040" s="90"/>
      <c r="AFC1040" s="90"/>
      <c r="AFD1040" s="90"/>
      <c r="AFE1040" s="90"/>
      <c r="AFF1040" s="90"/>
      <c r="AFG1040" s="90"/>
      <c r="AFH1040" s="90"/>
      <c r="AFI1040" s="90"/>
      <c r="AFJ1040" s="90"/>
      <c r="AFK1040" s="90"/>
      <c r="AFL1040" s="90"/>
      <c r="AFM1040" s="90"/>
      <c r="AFN1040" s="90"/>
      <c r="AFO1040" s="90"/>
      <c r="AFP1040" s="90"/>
      <c r="AFQ1040" s="90"/>
      <c r="AFR1040" s="90"/>
      <c r="AFS1040" s="90"/>
      <c r="AFT1040" s="90"/>
      <c r="AFU1040" s="90"/>
      <c r="AFV1040" s="90"/>
      <c r="AFW1040" s="90"/>
      <c r="AFX1040" s="90"/>
      <c r="AFY1040" s="90"/>
      <c r="AFZ1040" s="90"/>
      <c r="AGA1040" s="90"/>
      <c r="AGB1040" s="90"/>
      <c r="AGC1040" s="90"/>
      <c r="AGD1040" s="90"/>
      <c r="AGE1040" s="90"/>
      <c r="AGF1040" s="90"/>
      <c r="AGG1040" s="90"/>
      <c r="AGH1040" s="90"/>
      <c r="AGI1040" s="90"/>
      <c r="AGJ1040" s="90"/>
      <c r="AGK1040" s="90"/>
      <c r="AGL1040" s="90"/>
      <c r="AGM1040" s="90"/>
      <c r="AGN1040" s="90"/>
      <c r="AGO1040" s="90"/>
      <c r="AGP1040" s="90"/>
      <c r="AGQ1040" s="90"/>
      <c r="AGR1040" s="90"/>
      <c r="AGS1040" s="90"/>
      <c r="AGT1040" s="90"/>
      <c r="AGU1040" s="90"/>
      <c r="AGV1040" s="90"/>
      <c r="AGW1040" s="90"/>
      <c r="AGX1040" s="90"/>
      <c r="AGY1040" s="90"/>
      <c r="AGZ1040" s="90"/>
      <c r="AHA1040" s="90"/>
      <c r="AHB1040" s="90"/>
      <c r="AHC1040" s="90"/>
      <c r="AHD1040" s="90"/>
      <c r="AHE1040" s="90"/>
      <c r="AHF1040" s="90"/>
      <c r="AHG1040" s="90"/>
      <c r="AHH1040" s="90"/>
      <c r="AHI1040" s="90"/>
      <c r="AHJ1040" s="90"/>
      <c r="AHK1040" s="90"/>
      <c r="AHL1040" s="90"/>
      <c r="AHM1040" s="90"/>
      <c r="AHN1040" s="90"/>
      <c r="AHO1040" s="90"/>
      <c r="AHP1040" s="90"/>
      <c r="AHQ1040" s="90"/>
      <c r="AHR1040" s="90"/>
      <c r="AHS1040" s="90"/>
      <c r="AHT1040" s="90"/>
      <c r="AHU1040" s="90"/>
      <c r="AHV1040" s="90"/>
      <c r="AHW1040" s="90"/>
      <c r="AHX1040" s="90"/>
      <c r="AHY1040" s="90"/>
      <c r="AHZ1040" s="90"/>
      <c r="AIA1040" s="90"/>
      <c r="AIB1040" s="90"/>
      <c r="AIC1040" s="90"/>
      <c r="AID1040" s="90"/>
      <c r="AIE1040" s="90"/>
      <c r="AIF1040" s="90"/>
      <c r="AIG1040" s="90"/>
      <c r="AIH1040" s="90"/>
      <c r="AII1040" s="90"/>
      <c r="AIJ1040" s="90"/>
      <c r="AIK1040" s="90"/>
      <c r="AIL1040" s="90"/>
      <c r="AIM1040" s="90"/>
      <c r="AIN1040" s="90"/>
      <c r="AIO1040" s="90"/>
      <c r="AIP1040" s="90"/>
      <c r="AIQ1040" s="90"/>
      <c r="AIR1040" s="90"/>
      <c r="AIS1040" s="90"/>
      <c r="AIT1040" s="90"/>
      <c r="AIU1040" s="90"/>
      <c r="AIV1040" s="90"/>
      <c r="AIW1040" s="90"/>
      <c r="AIX1040" s="90"/>
      <c r="AIY1040" s="90"/>
      <c r="AIZ1040" s="90"/>
      <c r="AJA1040" s="90"/>
      <c r="AJB1040" s="90"/>
      <c r="AJC1040" s="90"/>
      <c r="AJD1040" s="90"/>
      <c r="AJE1040" s="90"/>
      <c r="AJF1040" s="90"/>
      <c r="AJG1040" s="90"/>
      <c r="AJH1040" s="90"/>
      <c r="AJI1040" s="90"/>
      <c r="AJJ1040" s="90"/>
      <c r="AJK1040" s="90"/>
      <c r="AJL1040" s="90"/>
      <c r="AJM1040" s="90"/>
      <c r="AJN1040" s="90"/>
      <c r="AJO1040" s="90"/>
      <c r="AJP1040" s="90"/>
      <c r="AJQ1040" s="90"/>
      <c r="AJR1040" s="90"/>
      <c r="AJS1040" s="90"/>
      <c r="AJT1040" s="90"/>
      <c r="AJU1040" s="90"/>
      <c r="AJV1040" s="90"/>
      <c r="AJW1040" s="90"/>
      <c r="AJX1040" s="90"/>
      <c r="AJY1040" s="90"/>
      <c r="AJZ1040" s="90"/>
      <c r="AKA1040" s="90"/>
      <c r="AKB1040" s="90"/>
      <c r="AKC1040" s="90"/>
      <c r="AKD1040" s="90"/>
      <c r="AKE1040" s="90"/>
      <c r="AKF1040" s="90"/>
      <c r="AKG1040" s="90"/>
      <c r="AKH1040" s="90"/>
      <c r="AKI1040" s="90"/>
      <c r="AKJ1040" s="90"/>
      <c r="AKK1040" s="90"/>
      <c r="AKL1040" s="90"/>
      <c r="AKM1040" s="90"/>
      <c r="AKN1040" s="90"/>
      <c r="AKO1040" s="90"/>
      <c r="AKP1040" s="90"/>
      <c r="AKQ1040" s="90"/>
      <c r="AKR1040" s="90"/>
      <c r="AKS1040" s="90"/>
      <c r="AKT1040" s="90"/>
      <c r="AKU1040" s="90"/>
      <c r="AKV1040" s="90"/>
      <c r="AKW1040" s="90"/>
      <c r="AKX1040" s="90"/>
      <c r="AKY1040" s="90"/>
      <c r="AKZ1040" s="90"/>
      <c r="ALA1040" s="90"/>
      <c r="ALB1040" s="90"/>
      <c r="ALC1040" s="90"/>
      <c r="ALD1040" s="90"/>
      <c r="ALE1040" s="90"/>
      <c r="ALF1040" s="90"/>
      <c r="ALG1040" s="90"/>
      <c r="ALH1040" s="90"/>
      <c r="ALI1040" s="90"/>
      <c r="ALJ1040" s="90"/>
      <c r="ALK1040" s="90"/>
      <c r="ALL1040" s="90"/>
      <c r="ALM1040" s="90"/>
      <c r="ALN1040" s="90"/>
      <c r="ALO1040" s="90"/>
      <c r="ALP1040" s="90"/>
      <c r="ALQ1040" s="90"/>
      <c r="ALR1040" s="90"/>
      <c r="ALS1040" s="90"/>
      <c r="ALT1040" s="90"/>
      <c r="ALU1040" s="90"/>
      <c r="ALV1040" s="90"/>
      <c r="ALW1040" s="90"/>
      <c r="ALX1040" s="90"/>
      <c r="ALY1040" s="90"/>
      <c r="ALZ1040" s="90"/>
      <c r="AMA1040" s="90"/>
      <c r="AMB1040" s="90"/>
      <c r="AMC1040" s="90"/>
      <c r="AMD1040" s="90"/>
      <c r="AME1040" s="90"/>
      <c r="AMF1040" s="90"/>
      <c r="AMG1040" s="90"/>
      <c r="AMH1040" s="90"/>
    </row>
    <row r="1041" spans="1:1022" ht="74.099999999999994" customHeight="1">
      <c r="A1041" s="536"/>
      <c r="B1041" s="530"/>
      <c r="C1041" s="367"/>
      <c r="D1041" s="530"/>
      <c r="E1041" s="530"/>
      <c r="F1041" s="427"/>
      <c r="G1041" s="530"/>
      <c r="H1041" s="545"/>
      <c r="I1041" s="538"/>
      <c r="J1041" s="216" t="s">
        <v>735</v>
      </c>
      <c r="K1041" s="213"/>
      <c r="L1041" s="538"/>
      <c r="M1041" s="538"/>
      <c r="N1041" s="540"/>
      <c r="O1041" s="369"/>
      <c r="P1041" s="391"/>
      <c r="Q1041" s="385"/>
      <c r="R1041" s="393"/>
      <c r="S1041" s="394"/>
      <c r="T1041" s="385"/>
      <c r="U1041" s="386"/>
      <c r="V1041" s="216" t="s">
        <v>112</v>
      </c>
      <c r="W1041" s="116"/>
      <c r="X1041" s="117"/>
      <c r="Y1041" s="117"/>
      <c r="Z1041" s="116"/>
      <c r="AA1041" s="143" t="str">
        <f t="shared" si="1368"/>
        <v/>
      </c>
      <c r="AB1041" s="121"/>
      <c r="AC1041" s="121"/>
      <c r="AD1041" s="122" t="str">
        <f t="shared" si="1366"/>
        <v/>
      </c>
      <c r="AE1041" s="121"/>
      <c r="AF1041" s="121"/>
      <c r="AG1041" s="121"/>
      <c r="AH1041" s="123" t="str">
        <f>IFERROR(IF(AND(AA1040="Probabilidad",AA1041="Probabilidad"),(AI1040-(+AI1040*AD1041)),IF(AND(AA1041="Probabilidad",AA1040="Impacto"),(AI1040-(+AI1040*AD1041)),IF(AA1041="Impacto",AI1040,""))),"")</f>
        <v/>
      </c>
      <c r="AI1041" s="122" t="str">
        <f t="shared" si="1367"/>
        <v/>
      </c>
      <c r="AJ1041" s="387"/>
      <c r="AK1041" s="542"/>
      <c r="AL1041" s="214" t="str">
        <f t="shared" si="1355"/>
        <v/>
      </c>
      <c r="AM1041" s="543"/>
      <c r="AN1041" s="542"/>
      <c r="AO1041" s="541"/>
      <c r="AP1041" s="367"/>
      <c r="AQ1041" s="217" t="s">
        <v>118</v>
      </c>
      <c r="AR1041" s="119"/>
      <c r="AS1041" s="135"/>
      <c r="AT1041" s="218"/>
      <c r="AU1041" s="219"/>
      <c r="AV1041" s="459"/>
      <c r="AW1041" s="216" t="s">
        <v>112</v>
      </c>
      <c r="AX1041" s="220"/>
      <c r="AY1041" s="221"/>
      <c r="AZ1041" s="222"/>
      <c r="BA1041" s="217" t="s">
        <v>118</v>
      </c>
      <c r="BB1041" s="220"/>
      <c r="BC1041" s="115"/>
      <c r="BD1041" s="115"/>
      <c r="BE1041" s="373"/>
      <c r="BF1041" s="374"/>
      <c r="BG1041" s="374"/>
      <c r="BH1041" s="131"/>
    </row>
    <row r="1042" spans="1:1022" ht="45" customHeight="1">
      <c r="A1042" s="536"/>
      <c r="B1042" s="530"/>
      <c r="C1042" s="367"/>
      <c r="D1042" s="530"/>
      <c r="E1042" s="530"/>
      <c r="F1042" s="427"/>
      <c r="G1042" s="530"/>
      <c r="H1042" s="545"/>
      <c r="I1042" s="538"/>
      <c r="J1042" s="216" t="s">
        <v>741</v>
      </c>
      <c r="K1042" s="213"/>
      <c r="L1042" s="538"/>
      <c r="M1042" s="538"/>
      <c r="N1042" s="540"/>
      <c r="O1042" s="369"/>
      <c r="P1042" s="391"/>
      <c r="Q1042" s="385"/>
      <c r="R1042" s="393"/>
      <c r="S1042" s="394"/>
      <c r="T1042" s="385"/>
      <c r="U1042" s="386"/>
      <c r="V1042" s="216" t="s">
        <v>124</v>
      </c>
      <c r="W1042" s="116"/>
      <c r="X1042" s="117"/>
      <c r="Y1042" s="117"/>
      <c r="Z1042" s="116"/>
      <c r="AA1042" s="143" t="str">
        <f t="shared" si="1368"/>
        <v/>
      </c>
      <c r="AB1042" s="121"/>
      <c r="AC1042" s="121"/>
      <c r="AD1042" s="122" t="str">
        <f t="shared" si="1366"/>
        <v/>
      </c>
      <c r="AE1042" s="121"/>
      <c r="AF1042" s="121"/>
      <c r="AG1042" s="121"/>
      <c r="AH1042" s="123" t="str">
        <f t="shared" ref="AH1042:AH1046" si="1411">IFERROR(IF(AND(AA1041="Probabilidad",AA1042="Probabilidad"),(AI1041-(+AI1041*AD1042)),IF(AND(AA1042="Probabilidad",AA1041="Impacto"),(AI1041-(+AI1041*AD1042)),IF(AA1042="Impacto",AI1041,""))),"")</f>
        <v/>
      </c>
      <c r="AI1042" s="122" t="str">
        <f t="shared" si="1367"/>
        <v/>
      </c>
      <c r="AJ1042" s="387"/>
      <c r="AK1042" s="542"/>
      <c r="AL1042" s="214" t="str">
        <f t="shared" si="1355"/>
        <v/>
      </c>
      <c r="AM1042" s="543"/>
      <c r="AN1042" s="542"/>
      <c r="AO1042" s="541"/>
      <c r="AP1042" s="367"/>
      <c r="AQ1042" s="217" t="s">
        <v>128</v>
      </c>
      <c r="AR1042" s="119"/>
      <c r="AS1042" s="135"/>
      <c r="AT1042" s="218"/>
      <c r="AU1042" s="219"/>
      <c r="AV1042" s="459"/>
      <c r="AW1042" s="216" t="s">
        <v>124</v>
      </c>
      <c r="AX1042" s="220"/>
      <c r="AY1042" s="221"/>
      <c r="AZ1042" s="222"/>
      <c r="BA1042" s="217" t="s">
        <v>128</v>
      </c>
      <c r="BB1042" s="220"/>
      <c r="BC1042" s="115"/>
      <c r="BD1042" s="115"/>
      <c r="BE1042" s="373"/>
      <c r="BF1042" s="374"/>
      <c r="BG1042" s="374"/>
      <c r="BH1042" s="131"/>
    </row>
    <row r="1043" spans="1:1022" ht="30" customHeight="1">
      <c r="A1043" s="536"/>
      <c r="B1043" s="530"/>
      <c r="C1043" s="367"/>
      <c r="D1043" s="530"/>
      <c r="E1043" s="530"/>
      <c r="F1043" s="427"/>
      <c r="G1043" s="530"/>
      <c r="H1043" s="545"/>
      <c r="I1043" s="538"/>
      <c r="J1043" s="216" t="s">
        <v>749</v>
      </c>
      <c r="K1043" s="213"/>
      <c r="L1043" s="538"/>
      <c r="M1043" s="538"/>
      <c r="N1043" s="540"/>
      <c r="O1043" s="369"/>
      <c r="P1043" s="391"/>
      <c r="Q1043" s="385"/>
      <c r="R1043" s="393"/>
      <c r="S1043" s="394"/>
      <c r="T1043" s="385"/>
      <c r="U1043" s="386"/>
      <c r="V1043" s="216" t="s">
        <v>131</v>
      </c>
      <c r="W1043" s="116"/>
      <c r="X1043" s="117"/>
      <c r="Y1043" s="117"/>
      <c r="Z1043" s="116"/>
      <c r="AA1043" s="143" t="str">
        <f t="shared" si="1368"/>
        <v/>
      </c>
      <c r="AB1043" s="121"/>
      <c r="AC1043" s="121"/>
      <c r="AD1043" s="122" t="str">
        <f t="shared" si="1366"/>
        <v/>
      </c>
      <c r="AE1043" s="121"/>
      <c r="AF1043" s="121"/>
      <c r="AG1043" s="121"/>
      <c r="AH1043" s="123" t="str">
        <f t="shared" si="1411"/>
        <v/>
      </c>
      <c r="AI1043" s="122" t="str">
        <f t="shared" si="1367"/>
        <v/>
      </c>
      <c r="AJ1043" s="387"/>
      <c r="AK1043" s="542"/>
      <c r="AL1043" s="214" t="str">
        <f t="shared" si="1355"/>
        <v/>
      </c>
      <c r="AM1043" s="543"/>
      <c r="AN1043" s="542"/>
      <c r="AO1043" s="541"/>
      <c r="AP1043" s="367"/>
      <c r="AQ1043" s="217" t="s">
        <v>136</v>
      </c>
      <c r="AR1043" s="119"/>
      <c r="AS1043" s="135"/>
      <c r="AT1043" s="218"/>
      <c r="AU1043" s="219"/>
      <c r="AV1043" s="459"/>
      <c r="AW1043" s="216" t="s">
        <v>131</v>
      </c>
      <c r="AX1043" s="220"/>
      <c r="AY1043" s="221"/>
      <c r="AZ1043" s="222"/>
      <c r="BA1043" s="217" t="s">
        <v>136</v>
      </c>
      <c r="BB1043" s="220"/>
      <c r="BC1043" s="115"/>
      <c r="BD1043" s="115"/>
      <c r="BE1043" s="373"/>
      <c r="BF1043" s="374"/>
      <c r="BG1043" s="374"/>
      <c r="BH1043" s="131"/>
    </row>
    <row r="1044" spans="1:1022" ht="18.95" customHeight="1">
      <c r="A1044" s="536"/>
      <c r="B1044" s="530"/>
      <c r="C1044" s="367"/>
      <c r="D1044" s="530"/>
      <c r="E1044" s="530"/>
      <c r="F1044" s="427"/>
      <c r="G1044" s="530"/>
      <c r="H1044" s="545"/>
      <c r="I1044" s="538"/>
      <c r="J1044" s="216" t="s">
        <v>756</v>
      </c>
      <c r="K1044" s="213"/>
      <c r="L1044" s="538"/>
      <c r="M1044" s="538"/>
      <c r="N1044" s="540"/>
      <c r="O1044" s="369"/>
      <c r="P1044" s="391"/>
      <c r="Q1044" s="385"/>
      <c r="R1044" s="393"/>
      <c r="S1044" s="394"/>
      <c r="T1044" s="385"/>
      <c r="U1044" s="386"/>
      <c r="V1044" s="216" t="s">
        <v>139</v>
      </c>
      <c r="W1044" s="116"/>
      <c r="X1044" s="117"/>
      <c r="Y1044" s="117"/>
      <c r="Z1044" s="116"/>
      <c r="AA1044" s="143" t="str">
        <f t="shared" si="1368"/>
        <v/>
      </c>
      <c r="AB1044" s="121"/>
      <c r="AC1044" s="121"/>
      <c r="AD1044" s="122" t="str">
        <f t="shared" si="1366"/>
        <v/>
      </c>
      <c r="AE1044" s="121"/>
      <c r="AF1044" s="121"/>
      <c r="AG1044" s="121"/>
      <c r="AH1044" s="123" t="str">
        <f t="shared" si="1411"/>
        <v/>
      </c>
      <c r="AI1044" s="122" t="str">
        <f t="shared" si="1367"/>
        <v/>
      </c>
      <c r="AJ1044" s="387"/>
      <c r="AK1044" s="542"/>
      <c r="AL1044" s="214" t="str">
        <f t="shared" si="1355"/>
        <v/>
      </c>
      <c r="AM1044" s="543"/>
      <c r="AN1044" s="542"/>
      <c r="AO1044" s="541"/>
      <c r="AP1044" s="367"/>
      <c r="AQ1044" s="217" t="s">
        <v>145</v>
      </c>
      <c r="AR1044" s="119"/>
      <c r="AS1044" s="135"/>
      <c r="AT1044" s="218"/>
      <c r="AU1044" s="219"/>
      <c r="AV1044" s="459"/>
      <c r="AW1044" s="216" t="s">
        <v>139</v>
      </c>
      <c r="AX1044" s="220"/>
      <c r="AY1044" s="221"/>
      <c r="AZ1044" s="222"/>
      <c r="BA1044" s="217" t="s">
        <v>145</v>
      </c>
      <c r="BB1044" s="220"/>
      <c r="BC1044" s="115"/>
      <c r="BD1044" s="115"/>
      <c r="BE1044" s="373"/>
      <c r="BF1044" s="374"/>
      <c r="BG1044" s="374"/>
      <c r="BH1044" s="131"/>
    </row>
    <row r="1045" spans="1:1022" ht="18.95" customHeight="1">
      <c r="A1045" s="536"/>
      <c r="B1045" s="530"/>
      <c r="C1045" s="367"/>
      <c r="D1045" s="530"/>
      <c r="E1045" s="530"/>
      <c r="F1045" s="427"/>
      <c r="G1045" s="530"/>
      <c r="H1045" s="545"/>
      <c r="I1045" s="538"/>
      <c r="J1045" s="216" t="s">
        <v>757</v>
      </c>
      <c r="K1045" s="213"/>
      <c r="L1045" s="538"/>
      <c r="M1045" s="538"/>
      <c r="N1045" s="540"/>
      <c r="O1045" s="369"/>
      <c r="P1045" s="391"/>
      <c r="Q1045" s="385"/>
      <c r="R1045" s="393"/>
      <c r="S1045" s="394"/>
      <c r="T1045" s="385"/>
      <c r="U1045" s="386"/>
      <c r="V1045" s="216" t="s">
        <v>150</v>
      </c>
      <c r="W1045" s="116"/>
      <c r="X1045" s="117"/>
      <c r="Y1045" s="117"/>
      <c r="Z1045" s="116"/>
      <c r="AA1045" s="143" t="str">
        <f t="shared" si="1368"/>
        <v/>
      </c>
      <c r="AB1045" s="121"/>
      <c r="AC1045" s="121"/>
      <c r="AD1045" s="122" t="str">
        <f t="shared" si="1366"/>
        <v/>
      </c>
      <c r="AE1045" s="121"/>
      <c r="AF1045" s="121"/>
      <c r="AG1045" s="121"/>
      <c r="AH1045" s="123" t="str">
        <f t="shared" si="1411"/>
        <v/>
      </c>
      <c r="AI1045" s="122" t="str">
        <f t="shared" si="1367"/>
        <v/>
      </c>
      <c r="AJ1045" s="387"/>
      <c r="AK1045" s="542"/>
      <c r="AL1045" s="214" t="str">
        <f t="shared" si="1355"/>
        <v/>
      </c>
      <c r="AM1045" s="543"/>
      <c r="AN1045" s="542"/>
      <c r="AO1045" s="541"/>
      <c r="AP1045" s="367"/>
      <c r="AQ1045" s="217" t="s">
        <v>155</v>
      </c>
      <c r="AR1045" s="119"/>
      <c r="AS1045" s="135"/>
      <c r="AT1045" s="218"/>
      <c r="AU1045" s="219"/>
      <c r="AV1045" s="459"/>
      <c r="AW1045" s="216" t="s">
        <v>150</v>
      </c>
      <c r="AX1045" s="220"/>
      <c r="AY1045" s="221"/>
      <c r="AZ1045" s="222"/>
      <c r="BA1045" s="217" t="s">
        <v>155</v>
      </c>
      <c r="BB1045" s="220"/>
      <c r="BC1045" s="115"/>
      <c r="BD1045" s="115"/>
      <c r="BE1045" s="373"/>
      <c r="BF1045" s="374"/>
      <c r="BG1045" s="374"/>
      <c r="BH1045" s="131"/>
    </row>
    <row r="1046" spans="1:1022" ht="23.1" customHeight="1">
      <c r="A1046" s="536"/>
      <c r="B1046" s="530"/>
      <c r="C1046" s="367"/>
      <c r="D1046" s="530"/>
      <c r="E1046" s="530"/>
      <c r="F1046" s="427"/>
      <c r="G1046" s="530"/>
      <c r="H1046" s="545"/>
      <c r="I1046" s="538"/>
      <c r="J1046" s="216" t="s">
        <v>758</v>
      </c>
      <c r="K1046" s="213"/>
      <c r="L1046" s="538"/>
      <c r="M1046" s="538"/>
      <c r="N1046" s="540"/>
      <c r="O1046" s="369"/>
      <c r="P1046" s="392"/>
      <c r="Q1046" s="385"/>
      <c r="R1046" s="393"/>
      <c r="S1046" s="394"/>
      <c r="T1046" s="385"/>
      <c r="U1046" s="386"/>
      <c r="V1046" s="216" t="s">
        <v>161</v>
      </c>
      <c r="W1046" s="116"/>
      <c r="X1046" s="117"/>
      <c r="Y1046" s="117"/>
      <c r="Z1046" s="116"/>
      <c r="AA1046" s="143" t="str">
        <f t="shared" si="1368"/>
        <v/>
      </c>
      <c r="AB1046" s="121"/>
      <c r="AC1046" s="121"/>
      <c r="AD1046" s="122" t="str">
        <f t="shared" si="1366"/>
        <v/>
      </c>
      <c r="AE1046" s="121"/>
      <c r="AF1046" s="121"/>
      <c r="AG1046" s="121"/>
      <c r="AH1046" s="123" t="str">
        <f t="shared" si="1411"/>
        <v/>
      </c>
      <c r="AI1046" s="122" t="str">
        <f t="shared" si="1367"/>
        <v/>
      </c>
      <c r="AJ1046" s="387"/>
      <c r="AK1046" s="542"/>
      <c r="AL1046" s="214" t="str">
        <f t="shared" si="1355"/>
        <v/>
      </c>
      <c r="AM1046" s="543"/>
      <c r="AN1046" s="542"/>
      <c r="AO1046" s="541"/>
      <c r="AP1046" s="367"/>
      <c r="AQ1046" s="217" t="s">
        <v>162</v>
      </c>
      <c r="AR1046" s="119"/>
      <c r="AS1046" s="135"/>
      <c r="AT1046" s="218"/>
      <c r="AU1046" s="219"/>
      <c r="AV1046" s="460"/>
      <c r="AW1046" s="216" t="s">
        <v>161</v>
      </c>
      <c r="AX1046" s="220"/>
      <c r="AY1046" s="221"/>
      <c r="AZ1046" s="222"/>
      <c r="BA1046" s="217" t="s">
        <v>162</v>
      </c>
      <c r="BB1046" s="220"/>
      <c r="BC1046" s="115"/>
      <c r="BD1046" s="115"/>
      <c r="BE1046" s="373"/>
      <c r="BF1046" s="374"/>
      <c r="BG1046" s="374"/>
      <c r="BH1046" s="131"/>
    </row>
    <row r="1047" spans="1:1022" s="144" customFormat="1" ht="69.95" customHeight="1">
      <c r="A1047" s="536"/>
      <c r="B1047" s="530"/>
      <c r="C1047" s="367"/>
      <c r="D1047" s="530"/>
      <c r="E1047" s="530"/>
      <c r="F1047" s="427"/>
      <c r="G1047" s="530"/>
      <c r="H1047" s="545" t="str">
        <f>IF(B1047="Seguridad_Información","Posibilidad de "&amp;C1047&amp;"con "&amp;M1047&amp;" "&amp;"por"&amp;" "&amp;I1047&amp;" "&amp;"debido a"&amp;" "&amp;L1047,"Posibilidad de"&amp;" "&amp;M1047&amp;" "&amp;"por"&amp;" "&amp;I1047&amp;" debido a"&amp;" "&amp;L1047)</f>
        <v xml:space="preserve">Posibilidad de  por  debido a </v>
      </c>
      <c r="I1047" s="538"/>
      <c r="J1047" s="216" t="s">
        <v>717</v>
      </c>
      <c r="K1047" s="213"/>
      <c r="L1047" s="538"/>
      <c r="M1047" s="538"/>
      <c r="N1047" s="540"/>
      <c r="O1047" s="369"/>
      <c r="P1047" s="390" t="str">
        <f>IF(OR($O1047=[3]Tabla_Probabilidad!$D$30,$O1047=[3]Tabla_Probabilidad!$D$32,$O1047=[3]Tabla_Probabilidad!$J$32),"Muy Baja",IF(OR($O1047=[3]Tabla_Probabilidad!$E$30,$O1047=[3]Tabla_Probabilidad!$E$32,$O1047=[3]Tabla_Probabilidad!$K$32),"Baja",IF(OR($O1047=[3]Tabla_Probabilidad!$F$30,$O1047=[3]Tabla_Probabilidad!$F$32,$O1047=[3]Tabla_Probabilidad!$L$32),"Media",IF(OR($O1047=[3]Tabla_Probabilidad!$G$30,$O1047=[3]Tabla_Probabilidad!$G$32,$O1047=[3]Tabla_Probabilidad!$M$32),"Alta",IF(OR($O1047=[3]Tabla_Probabilidad!$H$30,$O1047=[3]Tabla_Probabilidad!$H$32,$O1047=[3]Tabla_Probabilidad!$N$32),"Muy Alta","")))))</f>
        <v/>
      </c>
      <c r="Q1047" s="385" t="str">
        <f t="shared" ref="Q1047" si="1412">IF(P1047="","",IF(P1047="Muy Baja",0.2,IF(P1047="Baja",0.4,IF(P1047="Media",0.6,IF(P1047="Alta",0.8,IF(P1047="Muy Alta",1,))))))</f>
        <v/>
      </c>
      <c r="R1047" s="393"/>
      <c r="S1047" s="394" t="str">
        <f>IF(OR($R1047=[3]Tabla_Impacto!$D$24,$R1047=[3]Tabla_Impacto!$D$27,$R1047=[3]Tabla_Impacto!$J$24,$R1047=[3]Tabla_Impacto!$P$26,$R1047=[3]Tabla_Impacto!$V$26,$R1047=[3]Tabla_Impacto!$AB$26),"Leve",IF(OR($R1047=[3]Tabla_Impacto!$E$24,$R1047=[3]Tabla_Impacto!$E$27,$R1047=[3]Tabla_Impacto!$K$24,$R1047=[3]Tabla_Impacto!$Q$26,$R1047=[3]Tabla_Impacto!$W$26,$R1047=[3]Tabla_Impacto!$AC$26),"Menor",IF(OR($R1047=[3]Tabla_Impacto!$F$24,$R1047=[3]Tabla_Impacto!$F$27,$R1047=[3]Tabla_Impacto!$L$24,$R1047=[3]Tabla_Impacto!$R$26,$R1047=[3]Tabla_Impacto!$X$26,$R1047=[3]Tabla_Impacto!$AD$26),"Moderado",IF(OR($R1047=[3]Tabla_Impacto!$G$24,$R1047=[3]Tabla_Impacto!$G$27,$R1047=[3]Tabla_Impacto!$M$24,$R1047=[3]Tabla_Impacto!$S$26,$R1047=[3]Tabla_Impacto!$Y$26,$R1047=[3]Tabla_Impacto!$AE$26),"Mayor",IF(OR($R1047=[3]Tabla_Impacto!$H$24,$R1047=[3]Tabla_Impacto!$H$27,$R1047=[3]Tabla_Impacto!$N$24,$R1047=[3]Tabla_Impacto!$T$26,$R1047=[3]Tabla_Impacto!$Z$26,$R1047=[3]Tabla_Impacto!$AF$26),"Catastrófico","")))))</f>
        <v/>
      </c>
      <c r="T1047" s="385" t="str">
        <f>IF(S1047="","",IF(S1047="Leve",0.2,IF(S1047="Menor",0.4,IF(S1047="Moderado",0.6,IF(S1047="Mayor",0.8,IF(S1047="Catastrófico",1,))))))</f>
        <v/>
      </c>
      <c r="U1047" s="403" t="str">
        <f t="shared" ref="U1047" si="1413">IF(OR(AND(P1047="Muy Baja",S1047="Leve"),AND(P1047="Muy Baja",S1047="Menor"),AND(P1047="Baja",S1047="Leve")),"Bajo",IF(OR(AND(P1047="Muy baja",S1047="Moderado"),AND(P1047="Baja",S1047="Menor"),AND(P1047="Baja",S1047="Moderado"),AND(P1047="Media",S1047="Leve"),AND(P1047="Media",S1047="Menor"),AND(P1047="Media",S1047="Moderado"),AND(P1047="Alta",S1047="Leve"),AND(P1047="Alta",S1047="Menor")),"Moderado",IF(OR(AND(P1047="Muy Baja",S1047="Mayor"),AND(P1047="Baja",S1047="Mayor"),AND(P1047="Media",S1047="Mayor"),AND(P1047="Alta",S1047="Moderado"),AND(P1047="Alta",S1047="Mayor"),AND(P1047="Muy Alta",S1047="Leve"),AND(P1047="Muy Alta",S1047="Menor"),AND(P1047="Muy Alta",S1047="Moderado"),AND(P1047="Muy Alta",S1047="Mayor")),"Alto",IF(OR(AND(P1047="Muy Baja",S1047="Catastrófico"),AND(P1047="Baja",S1047="Catastrófico"),AND(P1047="Media",S1047="Catastrófico"),AND(P1047="Alta",S1047="Catastrófico"),AND(P1047="Muy Alta",S1047="Catastrófico")),"Extremo",""))))</f>
        <v/>
      </c>
      <c r="V1047" s="216" t="s">
        <v>91</v>
      </c>
      <c r="W1047" s="116"/>
      <c r="X1047" s="117"/>
      <c r="Y1047" s="117"/>
      <c r="Z1047" s="116"/>
      <c r="AA1047" s="143" t="str">
        <f t="shared" si="1368"/>
        <v/>
      </c>
      <c r="AB1047" s="121"/>
      <c r="AC1047" s="121"/>
      <c r="AD1047" s="122" t="str">
        <f t="shared" si="1366"/>
        <v/>
      </c>
      <c r="AE1047" s="121"/>
      <c r="AF1047" s="121"/>
      <c r="AG1047" s="121"/>
      <c r="AH1047" s="123" t="str">
        <f>IFERROR(IF(AA1047="Probabilidad",(Q1047-(+Q1047*AD1047)),IF(AA1047="Impacto",Q1047,"")),"")</f>
        <v/>
      </c>
      <c r="AI1047" s="122" t="str">
        <f t="shared" si="1367"/>
        <v/>
      </c>
      <c r="AJ1047" s="387" t="str">
        <f t="shared" ref="AJ1047" si="1414">IFERROR(IF(AK1047="","",IF(AK1047&lt;=0.2,"Muy Baja",IF(AK1047&lt;=0.4,"Baja",IF(AK1047&lt;=0.6,"Media",IF(AK1047&lt;=0.8,"Alta","Muy Alta"))))),"")</f>
        <v/>
      </c>
      <c r="AK1047" s="542" t="str">
        <f t="shared" ref="AK1047" si="1415">IFERROR(LOOKUP(MAX(AI1047:AI1053)+1,(AI1047:AI1053)),"")</f>
        <v/>
      </c>
      <c r="AL1047" s="214" t="str">
        <f>IFERROR(IF(AA1047="Impacto",(T1047-(+T1047*AD1047)),IF(AA1047="Probabilidad",T1047,"")),"")</f>
        <v/>
      </c>
      <c r="AM1047" s="543" t="str">
        <f t="shared" ref="AM1047" si="1416">IFERROR(IF(AN1047="","",IF(AN1047&lt;=0.2,"Leve",IF(AN1047&lt;=0.4,"Menor",IF(AN1047&lt;=0.6,"Moderado",IF(AN1047&lt;=0.8,"Mayor","Catastrófico"))))),"")</f>
        <v/>
      </c>
      <c r="AN1047" s="542" t="str">
        <f t="shared" ref="AN1047" si="1417">IFERROR(LOOKUP(MAX(AL1047:AL1053)+1,(AL1047:AL1053)),"")</f>
        <v/>
      </c>
      <c r="AO1047" s="541" t="str">
        <f t="shared" ref="AO1047" si="1418">IFERROR(IF(OR(AND(AJ1047="Muy Baja",AM1047="Leve"),AND(AJ1047="Muy Baja",AM1047="Menor"),AND(AJ1047="Baja",AM1047="Leve")),"Bajo",IF(OR(AND(AJ1047="Muy baja",AM1047="Moderado"),AND(AJ1047="Baja",AM1047="Menor"),AND(AJ1047="Baja",AM1047="Moderado"),AND(AJ1047="Media",AM1047="Leve"),AND(AJ1047="Media",AM1047="Menor"),AND(AJ1047="Media",AM1047="Moderado"),AND(AJ1047="Alta",AM1047="Leve"),AND(AJ1047="Alta",AM1047="Menor")),"Moderado",IF(OR(AND(AJ1047="Muy Baja",AM1047="Mayor"),AND(AJ1047="Baja",AM1047="Mayor"),AND(AJ1047="Media",AM1047="Mayor"),AND(AJ1047="Alta",AM1047="Moderado"),AND(AJ1047="Alta",AM1047="Mayor"),AND(AJ1047="Muy Alta",AM1047="Leve"),AND(AJ1047="Muy Alta",AM1047="Menor"),AND(AJ1047="Muy Alta",AM1047="Moderado"),AND(AJ1047="Muy Alta",AM1047="Mayor")),"Alto",IF(OR(AND(AJ1047="Muy Baja",AM1047="Catastrófico"),AND(AJ1047="Baja",AM1047="Catastrófico"),AND(AJ1047="Media",AM1047="Catastrófico"),AND(AJ1047="Alta",AM1047="Catastrófico"),AND(AJ1047="Muy Alta",AM1047="Catastrófico")),"Extremo","")))),"")</f>
        <v/>
      </c>
      <c r="AP1047" s="367"/>
      <c r="AQ1047" s="217" t="s">
        <v>105</v>
      </c>
      <c r="AR1047" s="119"/>
      <c r="AS1047" s="135"/>
      <c r="AT1047" s="218"/>
      <c r="AU1047" s="219"/>
      <c r="AV1047" s="458"/>
      <c r="AW1047" s="216" t="s">
        <v>91</v>
      </c>
      <c r="AX1047" s="220"/>
      <c r="AY1047" s="221"/>
      <c r="AZ1047" s="222"/>
      <c r="BA1047" s="217" t="s">
        <v>105</v>
      </c>
      <c r="BB1047" s="220"/>
      <c r="BC1047" s="115"/>
      <c r="BD1047" s="115"/>
      <c r="BE1047" s="373"/>
      <c r="BF1047" s="374"/>
      <c r="BG1047" s="374"/>
      <c r="BH1047" s="131"/>
      <c r="BI1047" s="90"/>
      <c r="BJ1047" s="90"/>
      <c r="BK1047" s="90"/>
      <c r="BL1047" s="90"/>
      <c r="BM1047" s="90"/>
      <c r="BN1047" s="90"/>
      <c r="BO1047" s="90"/>
      <c r="BP1047" s="90"/>
      <c r="BQ1047" s="90"/>
      <c r="BR1047" s="90"/>
      <c r="BS1047" s="90"/>
      <c r="BT1047" s="90"/>
      <c r="BU1047" s="90"/>
      <c r="BV1047" s="90"/>
      <c r="BW1047" s="90"/>
      <c r="BX1047" s="90"/>
      <c r="BY1047" s="90"/>
      <c r="BZ1047" s="90"/>
      <c r="CA1047" s="90"/>
      <c r="CB1047" s="90"/>
      <c r="CC1047" s="90"/>
      <c r="CD1047" s="90"/>
      <c r="CE1047" s="90"/>
      <c r="CF1047" s="90"/>
      <c r="CG1047" s="90"/>
      <c r="CH1047" s="90"/>
      <c r="CI1047" s="90"/>
      <c r="CJ1047" s="90"/>
      <c r="CK1047" s="90"/>
      <c r="CL1047" s="90"/>
      <c r="CM1047" s="90"/>
      <c r="CN1047" s="90"/>
      <c r="CO1047" s="90"/>
      <c r="CP1047" s="90"/>
      <c r="CQ1047" s="90"/>
      <c r="CR1047" s="90"/>
      <c r="CS1047" s="90"/>
      <c r="CT1047" s="90"/>
      <c r="CU1047" s="90"/>
      <c r="CV1047" s="90"/>
      <c r="CW1047" s="90"/>
      <c r="CX1047" s="90"/>
      <c r="CY1047" s="90"/>
      <c r="CZ1047" s="90"/>
      <c r="DA1047" s="90"/>
      <c r="DB1047" s="90"/>
      <c r="DC1047" s="90"/>
      <c r="DD1047" s="90"/>
      <c r="DE1047" s="90"/>
      <c r="DF1047" s="90"/>
      <c r="DG1047" s="90"/>
      <c r="DH1047" s="90"/>
      <c r="DI1047" s="90"/>
      <c r="DJ1047" s="90"/>
      <c r="DK1047" s="90"/>
      <c r="DL1047" s="90"/>
      <c r="DM1047" s="90"/>
      <c r="DN1047" s="90"/>
      <c r="DO1047" s="90"/>
      <c r="DP1047" s="90"/>
      <c r="DQ1047" s="90"/>
      <c r="DR1047" s="90"/>
      <c r="DS1047" s="90"/>
      <c r="DT1047" s="90"/>
      <c r="DU1047" s="90"/>
      <c r="DV1047" s="90"/>
      <c r="DW1047" s="90"/>
      <c r="DX1047" s="90"/>
      <c r="DY1047" s="90"/>
      <c r="DZ1047" s="90"/>
      <c r="EA1047" s="90"/>
      <c r="EB1047" s="90"/>
      <c r="EC1047" s="90"/>
      <c r="ED1047" s="90"/>
      <c r="EE1047" s="90"/>
      <c r="EF1047" s="90"/>
      <c r="EG1047" s="90"/>
      <c r="EH1047" s="90"/>
      <c r="EI1047" s="90"/>
      <c r="EJ1047" s="90"/>
      <c r="EK1047" s="90"/>
      <c r="EL1047" s="90"/>
      <c r="EM1047" s="90"/>
      <c r="EN1047" s="90"/>
      <c r="EO1047" s="90"/>
      <c r="EP1047" s="90"/>
      <c r="EQ1047" s="90"/>
      <c r="ER1047" s="90"/>
      <c r="ES1047" s="90"/>
      <c r="ET1047" s="90"/>
      <c r="EU1047" s="90"/>
      <c r="EV1047" s="90"/>
      <c r="EW1047" s="90"/>
      <c r="EX1047" s="90"/>
      <c r="EY1047" s="90"/>
      <c r="EZ1047" s="90"/>
      <c r="FA1047" s="90"/>
      <c r="FB1047" s="90"/>
      <c r="FC1047" s="90"/>
      <c r="FD1047" s="90"/>
      <c r="FE1047" s="90"/>
      <c r="FF1047" s="90"/>
      <c r="FG1047" s="90"/>
      <c r="FH1047" s="90"/>
      <c r="FI1047" s="90"/>
      <c r="FJ1047" s="90"/>
      <c r="FK1047" s="90"/>
      <c r="FL1047" s="90"/>
      <c r="FM1047" s="90"/>
      <c r="FN1047" s="90"/>
      <c r="FO1047" s="90"/>
      <c r="FP1047" s="90"/>
      <c r="FQ1047" s="90"/>
      <c r="FR1047" s="90"/>
      <c r="FS1047" s="90"/>
      <c r="FT1047" s="90"/>
      <c r="FU1047" s="90"/>
      <c r="FV1047" s="90"/>
      <c r="FW1047" s="90"/>
      <c r="FX1047" s="90"/>
      <c r="FY1047" s="90"/>
      <c r="FZ1047" s="90"/>
      <c r="GA1047" s="90"/>
      <c r="GB1047" s="90"/>
      <c r="GC1047" s="90"/>
      <c r="GD1047" s="90"/>
      <c r="GE1047" s="90"/>
      <c r="GF1047" s="90"/>
      <c r="GG1047" s="90"/>
      <c r="GH1047" s="90"/>
      <c r="GI1047" s="90"/>
      <c r="GJ1047" s="90"/>
      <c r="GK1047" s="90"/>
      <c r="GL1047" s="90"/>
      <c r="GM1047" s="90"/>
      <c r="GN1047" s="90"/>
      <c r="GO1047" s="90"/>
      <c r="GP1047" s="90"/>
      <c r="GQ1047" s="90"/>
      <c r="GR1047" s="90"/>
      <c r="GS1047" s="90"/>
      <c r="GT1047" s="90"/>
      <c r="GU1047" s="90"/>
      <c r="GV1047" s="90"/>
      <c r="GW1047" s="90"/>
      <c r="GX1047" s="90"/>
      <c r="GY1047" s="90"/>
      <c r="GZ1047" s="90"/>
      <c r="HA1047" s="90"/>
      <c r="HB1047" s="90"/>
      <c r="HC1047" s="90"/>
      <c r="HD1047" s="90"/>
      <c r="HE1047" s="90"/>
      <c r="HF1047" s="90"/>
      <c r="HG1047" s="90"/>
      <c r="HH1047" s="90"/>
      <c r="HI1047" s="90"/>
      <c r="HJ1047" s="90"/>
      <c r="HK1047" s="90"/>
      <c r="HL1047" s="90"/>
      <c r="HM1047" s="90"/>
      <c r="HN1047" s="90"/>
      <c r="HO1047" s="90"/>
      <c r="HP1047" s="90"/>
      <c r="HQ1047" s="90"/>
      <c r="HR1047" s="90"/>
      <c r="HS1047" s="90"/>
      <c r="HT1047" s="90"/>
      <c r="HU1047" s="90"/>
      <c r="HV1047" s="90"/>
      <c r="HW1047" s="90"/>
      <c r="HX1047" s="90"/>
      <c r="HY1047" s="90"/>
      <c r="HZ1047" s="90"/>
      <c r="IA1047" s="90"/>
      <c r="IB1047" s="90"/>
      <c r="IC1047" s="90"/>
      <c r="ID1047" s="90"/>
      <c r="IE1047" s="90"/>
      <c r="IF1047" s="90"/>
      <c r="IG1047" s="90"/>
      <c r="IH1047" s="90"/>
      <c r="II1047" s="90"/>
      <c r="IJ1047" s="90"/>
      <c r="IK1047" s="90"/>
      <c r="IL1047" s="90"/>
      <c r="IM1047" s="90"/>
      <c r="IN1047" s="90"/>
      <c r="IO1047" s="90"/>
      <c r="IP1047" s="90"/>
      <c r="IQ1047" s="90"/>
      <c r="IR1047" s="90"/>
      <c r="IS1047" s="90"/>
      <c r="IT1047" s="90"/>
      <c r="IU1047" s="90"/>
      <c r="IV1047" s="90"/>
      <c r="IW1047" s="90"/>
      <c r="IX1047" s="90"/>
      <c r="IY1047" s="90"/>
      <c r="IZ1047" s="90"/>
      <c r="JA1047" s="90"/>
      <c r="JB1047" s="90"/>
      <c r="JC1047" s="90"/>
      <c r="JD1047" s="90"/>
      <c r="JE1047" s="90"/>
      <c r="JF1047" s="90"/>
      <c r="JG1047" s="90"/>
      <c r="JH1047" s="90"/>
      <c r="JI1047" s="90"/>
      <c r="JJ1047" s="90"/>
      <c r="JK1047" s="90"/>
      <c r="JL1047" s="90"/>
      <c r="JM1047" s="90"/>
      <c r="JN1047" s="90"/>
      <c r="JO1047" s="90"/>
      <c r="JP1047" s="90"/>
      <c r="JQ1047" s="90"/>
      <c r="JR1047" s="90"/>
      <c r="JS1047" s="90"/>
      <c r="JT1047" s="90"/>
      <c r="JU1047" s="90"/>
      <c r="JV1047" s="90"/>
      <c r="JW1047" s="90"/>
      <c r="JX1047" s="90"/>
      <c r="JY1047" s="90"/>
      <c r="JZ1047" s="90"/>
      <c r="KA1047" s="90"/>
      <c r="KB1047" s="90"/>
      <c r="KC1047" s="90"/>
      <c r="KD1047" s="90"/>
      <c r="KE1047" s="90"/>
      <c r="KF1047" s="90"/>
      <c r="KG1047" s="90"/>
      <c r="KH1047" s="90"/>
      <c r="KI1047" s="90"/>
      <c r="KJ1047" s="90"/>
      <c r="KK1047" s="90"/>
      <c r="KL1047" s="90"/>
      <c r="KM1047" s="90"/>
      <c r="KN1047" s="90"/>
      <c r="KO1047" s="90"/>
      <c r="KP1047" s="90"/>
      <c r="KQ1047" s="90"/>
      <c r="KR1047" s="90"/>
      <c r="KS1047" s="90"/>
      <c r="KT1047" s="90"/>
      <c r="KU1047" s="90"/>
      <c r="KV1047" s="90"/>
      <c r="KW1047" s="90"/>
      <c r="KX1047" s="90"/>
      <c r="KY1047" s="90"/>
      <c r="KZ1047" s="90"/>
      <c r="LA1047" s="90"/>
      <c r="LB1047" s="90"/>
      <c r="LC1047" s="90"/>
      <c r="LD1047" s="90"/>
      <c r="LE1047" s="90"/>
      <c r="LF1047" s="90"/>
      <c r="LG1047" s="90"/>
      <c r="LH1047" s="90"/>
      <c r="LI1047" s="90"/>
      <c r="LJ1047" s="90"/>
      <c r="LK1047" s="90"/>
      <c r="LL1047" s="90"/>
      <c r="LM1047" s="90"/>
      <c r="LN1047" s="90"/>
      <c r="LO1047" s="90"/>
      <c r="LP1047" s="90"/>
      <c r="LQ1047" s="90"/>
      <c r="LR1047" s="90"/>
      <c r="LS1047" s="90"/>
      <c r="LT1047" s="90"/>
      <c r="LU1047" s="90"/>
      <c r="LV1047" s="90"/>
      <c r="LW1047" s="90"/>
      <c r="LX1047" s="90"/>
      <c r="LY1047" s="90"/>
      <c r="LZ1047" s="90"/>
      <c r="MA1047" s="90"/>
      <c r="MB1047" s="90"/>
      <c r="MC1047" s="90"/>
      <c r="MD1047" s="90"/>
      <c r="ME1047" s="90"/>
      <c r="MF1047" s="90"/>
      <c r="MG1047" s="90"/>
      <c r="MH1047" s="90"/>
      <c r="MI1047" s="90"/>
      <c r="MJ1047" s="90"/>
      <c r="MK1047" s="90"/>
      <c r="ML1047" s="90"/>
      <c r="MM1047" s="90"/>
      <c r="MN1047" s="90"/>
      <c r="MO1047" s="90"/>
      <c r="MP1047" s="90"/>
      <c r="MQ1047" s="90"/>
      <c r="MR1047" s="90"/>
      <c r="MS1047" s="90"/>
      <c r="MT1047" s="90"/>
      <c r="MU1047" s="90"/>
      <c r="MV1047" s="90"/>
      <c r="MW1047" s="90"/>
      <c r="MX1047" s="90"/>
      <c r="MY1047" s="90"/>
      <c r="MZ1047" s="90"/>
      <c r="NA1047" s="90"/>
      <c r="NB1047" s="90"/>
      <c r="NC1047" s="90"/>
      <c r="ND1047" s="90"/>
      <c r="NE1047" s="90"/>
      <c r="NF1047" s="90"/>
      <c r="NG1047" s="90"/>
      <c r="NH1047" s="90"/>
      <c r="NI1047" s="90"/>
      <c r="NJ1047" s="90"/>
      <c r="NK1047" s="90"/>
      <c r="NL1047" s="90"/>
      <c r="NM1047" s="90"/>
      <c r="NN1047" s="90"/>
      <c r="NO1047" s="90"/>
      <c r="NP1047" s="90"/>
      <c r="NQ1047" s="90"/>
      <c r="NR1047" s="90"/>
      <c r="NS1047" s="90"/>
      <c r="NT1047" s="90"/>
      <c r="NU1047" s="90"/>
      <c r="NV1047" s="90"/>
      <c r="NW1047" s="90"/>
      <c r="NX1047" s="90"/>
      <c r="NY1047" s="90"/>
      <c r="NZ1047" s="90"/>
      <c r="OA1047" s="90"/>
      <c r="OB1047" s="90"/>
      <c r="OC1047" s="90"/>
      <c r="OD1047" s="90"/>
      <c r="OE1047" s="90"/>
      <c r="OF1047" s="90"/>
      <c r="OG1047" s="90"/>
      <c r="OH1047" s="90"/>
      <c r="OI1047" s="90"/>
      <c r="OJ1047" s="90"/>
      <c r="OK1047" s="90"/>
      <c r="OL1047" s="90"/>
      <c r="OM1047" s="90"/>
      <c r="ON1047" s="90"/>
      <c r="OO1047" s="90"/>
      <c r="OP1047" s="90"/>
      <c r="OQ1047" s="90"/>
      <c r="OR1047" s="90"/>
      <c r="OS1047" s="90"/>
      <c r="OT1047" s="90"/>
      <c r="OU1047" s="90"/>
      <c r="OV1047" s="90"/>
      <c r="OW1047" s="90"/>
      <c r="OX1047" s="90"/>
      <c r="OY1047" s="90"/>
      <c r="OZ1047" s="90"/>
      <c r="PA1047" s="90"/>
      <c r="PB1047" s="90"/>
      <c r="PC1047" s="90"/>
      <c r="PD1047" s="90"/>
      <c r="PE1047" s="90"/>
      <c r="PF1047" s="90"/>
      <c r="PG1047" s="90"/>
      <c r="PH1047" s="90"/>
      <c r="PI1047" s="90"/>
      <c r="PJ1047" s="90"/>
      <c r="PK1047" s="90"/>
      <c r="PL1047" s="90"/>
      <c r="PM1047" s="90"/>
      <c r="PN1047" s="90"/>
      <c r="PO1047" s="90"/>
      <c r="PP1047" s="90"/>
      <c r="PQ1047" s="90"/>
      <c r="PR1047" s="90"/>
      <c r="PS1047" s="90"/>
      <c r="PT1047" s="90"/>
      <c r="PU1047" s="90"/>
      <c r="PV1047" s="90"/>
      <c r="PW1047" s="90"/>
      <c r="PX1047" s="90"/>
      <c r="PY1047" s="90"/>
      <c r="PZ1047" s="90"/>
      <c r="QA1047" s="90"/>
      <c r="QB1047" s="90"/>
      <c r="QC1047" s="90"/>
      <c r="QD1047" s="90"/>
      <c r="QE1047" s="90"/>
      <c r="QF1047" s="90"/>
      <c r="QG1047" s="90"/>
      <c r="QH1047" s="90"/>
      <c r="QI1047" s="90"/>
      <c r="QJ1047" s="90"/>
      <c r="QK1047" s="90"/>
      <c r="QL1047" s="90"/>
      <c r="QM1047" s="90"/>
      <c r="QN1047" s="90"/>
      <c r="QO1047" s="90"/>
      <c r="QP1047" s="90"/>
      <c r="QQ1047" s="90"/>
      <c r="QR1047" s="90"/>
      <c r="QS1047" s="90"/>
      <c r="QT1047" s="90"/>
      <c r="QU1047" s="90"/>
      <c r="QV1047" s="90"/>
      <c r="QW1047" s="90"/>
      <c r="QX1047" s="90"/>
      <c r="QY1047" s="90"/>
      <c r="QZ1047" s="90"/>
      <c r="RA1047" s="90"/>
      <c r="RB1047" s="90"/>
      <c r="RC1047" s="90"/>
      <c r="RD1047" s="90"/>
      <c r="RE1047" s="90"/>
      <c r="RF1047" s="90"/>
      <c r="RG1047" s="90"/>
      <c r="RH1047" s="90"/>
      <c r="RI1047" s="90"/>
      <c r="RJ1047" s="90"/>
      <c r="RK1047" s="90"/>
      <c r="RL1047" s="90"/>
      <c r="RM1047" s="90"/>
      <c r="RN1047" s="90"/>
      <c r="RO1047" s="90"/>
      <c r="RP1047" s="90"/>
      <c r="RQ1047" s="90"/>
      <c r="RR1047" s="90"/>
      <c r="RS1047" s="90"/>
      <c r="RT1047" s="90"/>
      <c r="RU1047" s="90"/>
      <c r="RV1047" s="90"/>
      <c r="RW1047" s="90"/>
      <c r="RX1047" s="90"/>
      <c r="RY1047" s="90"/>
      <c r="RZ1047" s="90"/>
      <c r="SA1047" s="90"/>
      <c r="SB1047" s="90"/>
      <c r="SC1047" s="90"/>
      <c r="SD1047" s="90"/>
      <c r="SE1047" s="90"/>
      <c r="SF1047" s="90"/>
      <c r="SG1047" s="90"/>
      <c r="SH1047" s="90"/>
      <c r="SI1047" s="90"/>
      <c r="SJ1047" s="90"/>
      <c r="SK1047" s="90"/>
      <c r="SL1047" s="90"/>
      <c r="SM1047" s="90"/>
      <c r="SN1047" s="90"/>
      <c r="SO1047" s="90"/>
      <c r="SP1047" s="90"/>
      <c r="SQ1047" s="90"/>
      <c r="SR1047" s="90"/>
      <c r="SS1047" s="90"/>
      <c r="ST1047" s="90"/>
      <c r="SU1047" s="90"/>
      <c r="SV1047" s="90"/>
      <c r="SW1047" s="90"/>
      <c r="SX1047" s="90"/>
      <c r="SY1047" s="90"/>
      <c r="SZ1047" s="90"/>
      <c r="TA1047" s="90"/>
      <c r="TB1047" s="90"/>
      <c r="TC1047" s="90"/>
      <c r="TD1047" s="90"/>
      <c r="TE1047" s="90"/>
      <c r="TF1047" s="90"/>
      <c r="TG1047" s="90"/>
      <c r="TH1047" s="90"/>
      <c r="TI1047" s="90"/>
      <c r="TJ1047" s="90"/>
      <c r="TK1047" s="90"/>
      <c r="TL1047" s="90"/>
      <c r="TM1047" s="90"/>
      <c r="TN1047" s="90"/>
      <c r="TO1047" s="90"/>
      <c r="TP1047" s="90"/>
      <c r="TQ1047" s="90"/>
      <c r="TR1047" s="90"/>
      <c r="TS1047" s="90"/>
      <c r="TT1047" s="90"/>
      <c r="TU1047" s="90"/>
      <c r="TV1047" s="90"/>
      <c r="TW1047" s="90"/>
      <c r="TX1047" s="90"/>
      <c r="TY1047" s="90"/>
      <c r="TZ1047" s="90"/>
      <c r="UA1047" s="90"/>
      <c r="UB1047" s="90"/>
      <c r="UC1047" s="90"/>
      <c r="UD1047" s="90"/>
      <c r="UE1047" s="90"/>
      <c r="UF1047" s="90"/>
      <c r="UG1047" s="90"/>
      <c r="UH1047" s="90"/>
      <c r="UI1047" s="90"/>
      <c r="UJ1047" s="90"/>
      <c r="UK1047" s="90"/>
      <c r="UL1047" s="90"/>
      <c r="UM1047" s="90"/>
      <c r="UN1047" s="90"/>
      <c r="UO1047" s="90"/>
      <c r="UP1047" s="90"/>
      <c r="UQ1047" s="90"/>
      <c r="UR1047" s="90"/>
      <c r="US1047" s="90"/>
      <c r="UT1047" s="90"/>
      <c r="UU1047" s="90"/>
      <c r="UV1047" s="90"/>
      <c r="UW1047" s="90"/>
      <c r="UX1047" s="90"/>
      <c r="UY1047" s="90"/>
      <c r="UZ1047" s="90"/>
      <c r="VA1047" s="90"/>
      <c r="VB1047" s="90"/>
      <c r="VC1047" s="90"/>
      <c r="VD1047" s="90"/>
      <c r="VE1047" s="90"/>
      <c r="VF1047" s="90"/>
      <c r="VG1047" s="90"/>
      <c r="VH1047" s="90"/>
      <c r="VI1047" s="90"/>
      <c r="VJ1047" s="90"/>
      <c r="VK1047" s="90"/>
      <c r="VL1047" s="90"/>
      <c r="VM1047" s="90"/>
      <c r="VN1047" s="90"/>
      <c r="VO1047" s="90"/>
      <c r="VP1047" s="90"/>
      <c r="VQ1047" s="90"/>
      <c r="VR1047" s="90"/>
      <c r="VS1047" s="90"/>
      <c r="VT1047" s="90"/>
      <c r="VU1047" s="90"/>
      <c r="VV1047" s="90"/>
      <c r="VW1047" s="90"/>
      <c r="VX1047" s="90"/>
      <c r="VY1047" s="90"/>
      <c r="VZ1047" s="90"/>
      <c r="WA1047" s="90"/>
      <c r="WB1047" s="90"/>
      <c r="WC1047" s="90"/>
      <c r="WD1047" s="90"/>
      <c r="WE1047" s="90"/>
      <c r="WF1047" s="90"/>
      <c r="WG1047" s="90"/>
      <c r="WH1047" s="90"/>
      <c r="WI1047" s="90"/>
      <c r="WJ1047" s="90"/>
      <c r="WK1047" s="90"/>
      <c r="WL1047" s="90"/>
      <c r="WM1047" s="90"/>
      <c r="WN1047" s="90"/>
      <c r="WO1047" s="90"/>
      <c r="WP1047" s="90"/>
      <c r="WQ1047" s="90"/>
      <c r="WR1047" s="90"/>
      <c r="WS1047" s="90"/>
      <c r="WT1047" s="90"/>
      <c r="WU1047" s="90"/>
      <c r="WV1047" s="90"/>
      <c r="WW1047" s="90"/>
      <c r="WX1047" s="90"/>
      <c r="WY1047" s="90"/>
      <c r="WZ1047" s="90"/>
      <c r="XA1047" s="90"/>
      <c r="XB1047" s="90"/>
      <c r="XC1047" s="90"/>
      <c r="XD1047" s="90"/>
      <c r="XE1047" s="90"/>
      <c r="XF1047" s="90"/>
      <c r="XG1047" s="90"/>
      <c r="XH1047" s="90"/>
      <c r="XI1047" s="90"/>
      <c r="XJ1047" s="90"/>
      <c r="XK1047" s="90"/>
      <c r="XL1047" s="90"/>
      <c r="XM1047" s="90"/>
      <c r="XN1047" s="90"/>
      <c r="XO1047" s="90"/>
      <c r="XP1047" s="90"/>
      <c r="XQ1047" s="90"/>
      <c r="XR1047" s="90"/>
      <c r="XS1047" s="90"/>
      <c r="XT1047" s="90"/>
      <c r="XU1047" s="90"/>
      <c r="XV1047" s="90"/>
      <c r="XW1047" s="90"/>
      <c r="XX1047" s="90"/>
      <c r="XY1047" s="90"/>
      <c r="XZ1047" s="90"/>
      <c r="YA1047" s="90"/>
      <c r="YB1047" s="90"/>
      <c r="YC1047" s="90"/>
      <c r="YD1047" s="90"/>
      <c r="YE1047" s="90"/>
      <c r="YF1047" s="90"/>
      <c r="YG1047" s="90"/>
      <c r="YH1047" s="90"/>
      <c r="YI1047" s="90"/>
      <c r="YJ1047" s="90"/>
      <c r="YK1047" s="90"/>
      <c r="YL1047" s="90"/>
      <c r="YM1047" s="90"/>
      <c r="YN1047" s="90"/>
      <c r="YO1047" s="90"/>
      <c r="YP1047" s="90"/>
      <c r="YQ1047" s="90"/>
      <c r="YR1047" s="90"/>
      <c r="YS1047" s="90"/>
      <c r="YT1047" s="90"/>
      <c r="YU1047" s="90"/>
      <c r="YV1047" s="90"/>
      <c r="YW1047" s="90"/>
      <c r="YX1047" s="90"/>
      <c r="YY1047" s="90"/>
      <c r="YZ1047" s="90"/>
      <c r="ZA1047" s="90"/>
      <c r="ZB1047" s="90"/>
      <c r="ZC1047" s="90"/>
      <c r="ZD1047" s="90"/>
      <c r="ZE1047" s="90"/>
      <c r="ZF1047" s="90"/>
      <c r="ZG1047" s="90"/>
      <c r="ZH1047" s="90"/>
      <c r="ZI1047" s="90"/>
      <c r="ZJ1047" s="90"/>
      <c r="ZK1047" s="90"/>
      <c r="ZL1047" s="90"/>
      <c r="ZM1047" s="90"/>
      <c r="ZN1047" s="90"/>
      <c r="ZO1047" s="90"/>
      <c r="ZP1047" s="90"/>
      <c r="ZQ1047" s="90"/>
      <c r="ZR1047" s="90"/>
      <c r="ZS1047" s="90"/>
      <c r="ZT1047" s="90"/>
      <c r="ZU1047" s="90"/>
      <c r="ZV1047" s="90"/>
      <c r="ZW1047" s="90"/>
      <c r="ZX1047" s="90"/>
      <c r="ZY1047" s="90"/>
      <c r="ZZ1047" s="90"/>
      <c r="AAA1047" s="90"/>
      <c r="AAB1047" s="90"/>
      <c r="AAC1047" s="90"/>
      <c r="AAD1047" s="90"/>
      <c r="AAE1047" s="90"/>
      <c r="AAF1047" s="90"/>
      <c r="AAG1047" s="90"/>
      <c r="AAH1047" s="90"/>
      <c r="AAI1047" s="90"/>
      <c r="AAJ1047" s="90"/>
      <c r="AAK1047" s="90"/>
      <c r="AAL1047" s="90"/>
      <c r="AAM1047" s="90"/>
      <c r="AAN1047" s="90"/>
      <c r="AAO1047" s="90"/>
      <c r="AAP1047" s="90"/>
      <c r="AAQ1047" s="90"/>
      <c r="AAR1047" s="90"/>
      <c r="AAS1047" s="90"/>
      <c r="AAT1047" s="90"/>
      <c r="AAU1047" s="90"/>
      <c r="AAV1047" s="90"/>
      <c r="AAW1047" s="90"/>
      <c r="AAX1047" s="90"/>
      <c r="AAY1047" s="90"/>
      <c r="AAZ1047" s="90"/>
      <c r="ABA1047" s="90"/>
      <c r="ABB1047" s="90"/>
      <c r="ABC1047" s="90"/>
      <c r="ABD1047" s="90"/>
      <c r="ABE1047" s="90"/>
      <c r="ABF1047" s="90"/>
      <c r="ABG1047" s="90"/>
      <c r="ABH1047" s="90"/>
      <c r="ABI1047" s="90"/>
      <c r="ABJ1047" s="90"/>
      <c r="ABK1047" s="90"/>
      <c r="ABL1047" s="90"/>
      <c r="ABM1047" s="90"/>
      <c r="ABN1047" s="90"/>
      <c r="ABO1047" s="90"/>
      <c r="ABP1047" s="90"/>
      <c r="ABQ1047" s="90"/>
      <c r="ABR1047" s="90"/>
      <c r="ABS1047" s="90"/>
      <c r="ABT1047" s="90"/>
      <c r="ABU1047" s="90"/>
      <c r="ABV1047" s="90"/>
      <c r="ABW1047" s="90"/>
      <c r="ABX1047" s="90"/>
      <c r="ABY1047" s="90"/>
      <c r="ABZ1047" s="90"/>
      <c r="ACA1047" s="90"/>
      <c r="ACB1047" s="90"/>
      <c r="ACC1047" s="90"/>
      <c r="ACD1047" s="90"/>
      <c r="ACE1047" s="90"/>
      <c r="ACF1047" s="90"/>
      <c r="ACG1047" s="90"/>
      <c r="ACH1047" s="90"/>
      <c r="ACI1047" s="90"/>
      <c r="ACJ1047" s="90"/>
      <c r="ACK1047" s="90"/>
      <c r="ACL1047" s="90"/>
      <c r="ACM1047" s="90"/>
      <c r="ACN1047" s="90"/>
      <c r="ACO1047" s="90"/>
      <c r="ACP1047" s="90"/>
      <c r="ACQ1047" s="90"/>
      <c r="ACR1047" s="90"/>
      <c r="ACS1047" s="90"/>
      <c r="ACT1047" s="90"/>
      <c r="ACU1047" s="90"/>
      <c r="ACV1047" s="90"/>
      <c r="ACW1047" s="90"/>
      <c r="ACX1047" s="90"/>
      <c r="ACY1047" s="90"/>
      <c r="ACZ1047" s="90"/>
      <c r="ADA1047" s="90"/>
      <c r="ADB1047" s="90"/>
      <c r="ADC1047" s="90"/>
      <c r="ADD1047" s="90"/>
      <c r="ADE1047" s="90"/>
      <c r="ADF1047" s="90"/>
      <c r="ADG1047" s="90"/>
      <c r="ADH1047" s="90"/>
      <c r="ADI1047" s="90"/>
      <c r="ADJ1047" s="90"/>
      <c r="ADK1047" s="90"/>
      <c r="ADL1047" s="90"/>
      <c r="ADM1047" s="90"/>
      <c r="ADN1047" s="90"/>
      <c r="ADO1047" s="90"/>
      <c r="ADP1047" s="90"/>
      <c r="ADQ1047" s="90"/>
      <c r="ADR1047" s="90"/>
      <c r="ADS1047" s="90"/>
      <c r="ADT1047" s="90"/>
      <c r="ADU1047" s="90"/>
      <c r="ADV1047" s="90"/>
      <c r="ADW1047" s="90"/>
      <c r="ADX1047" s="90"/>
      <c r="ADY1047" s="90"/>
      <c r="ADZ1047" s="90"/>
      <c r="AEA1047" s="90"/>
      <c r="AEB1047" s="90"/>
      <c r="AEC1047" s="90"/>
      <c r="AED1047" s="90"/>
      <c r="AEE1047" s="90"/>
      <c r="AEF1047" s="90"/>
      <c r="AEG1047" s="90"/>
      <c r="AEH1047" s="90"/>
      <c r="AEI1047" s="90"/>
      <c r="AEJ1047" s="90"/>
      <c r="AEK1047" s="90"/>
      <c r="AEL1047" s="90"/>
      <c r="AEM1047" s="90"/>
      <c r="AEN1047" s="90"/>
      <c r="AEO1047" s="90"/>
      <c r="AEP1047" s="90"/>
      <c r="AEQ1047" s="90"/>
      <c r="AER1047" s="90"/>
      <c r="AES1047" s="90"/>
      <c r="AET1047" s="90"/>
      <c r="AEU1047" s="90"/>
      <c r="AEV1047" s="90"/>
      <c r="AEW1047" s="90"/>
      <c r="AEX1047" s="90"/>
      <c r="AEY1047" s="90"/>
      <c r="AEZ1047" s="90"/>
      <c r="AFA1047" s="90"/>
      <c r="AFB1047" s="90"/>
      <c r="AFC1047" s="90"/>
      <c r="AFD1047" s="90"/>
      <c r="AFE1047" s="90"/>
      <c r="AFF1047" s="90"/>
      <c r="AFG1047" s="90"/>
      <c r="AFH1047" s="90"/>
      <c r="AFI1047" s="90"/>
      <c r="AFJ1047" s="90"/>
      <c r="AFK1047" s="90"/>
      <c r="AFL1047" s="90"/>
      <c r="AFM1047" s="90"/>
      <c r="AFN1047" s="90"/>
      <c r="AFO1047" s="90"/>
      <c r="AFP1047" s="90"/>
      <c r="AFQ1047" s="90"/>
      <c r="AFR1047" s="90"/>
      <c r="AFS1047" s="90"/>
      <c r="AFT1047" s="90"/>
      <c r="AFU1047" s="90"/>
      <c r="AFV1047" s="90"/>
      <c r="AFW1047" s="90"/>
      <c r="AFX1047" s="90"/>
      <c r="AFY1047" s="90"/>
      <c r="AFZ1047" s="90"/>
      <c r="AGA1047" s="90"/>
      <c r="AGB1047" s="90"/>
      <c r="AGC1047" s="90"/>
      <c r="AGD1047" s="90"/>
      <c r="AGE1047" s="90"/>
      <c r="AGF1047" s="90"/>
      <c r="AGG1047" s="90"/>
      <c r="AGH1047" s="90"/>
      <c r="AGI1047" s="90"/>
      <c r="AGJ1047" s="90"/>
      <c r="AGK1047" s="90"/>
      <c r="AGL1047" s="90"/>
      <c r="AGM1047" s="90"/>
      <c r="AGN1047" s="90"/>
      <c r="AGO1047" s="90"/>
      <c r="AGP1047" s="90"/>
      <c r="AGQ1047" s="90"/>
      <c r="AGR1047" s="90"/>
      <c r="AGS1047" s="90"/>
      <c r="AGT1047" s="90"/>
      <c r="AGU1047" s="90"/>
      <c r="AGV1047" s="90"/>
      <c r="AGW1047" s="90"/>
      <c r="AGX1047" s="90"/>
      <c r="AGY1047" s="90"/>
      <c r="AGZ1047" s="90"/>
      <c r="AHA1047" s="90"/>
      <c r="AHB1047" s="90"/>
      <c r="AHC1047" s="90"/>
      <c r="AHD1047" s="90"/>
      <c r="AHE1047" s="90"/>
      <c r="AHF1047" s="90"/>
      <c r="AHG1047" s="90"/>
      <c r="AHH1047" s="90"/>
      <c r="AHI1047" s="90"/>
      <c r="AHJ1047" s="90"/>
      <c r="AHK1047" s="90"/>
      <c r="AHL1047" s="90"/>
      <c r="AHM1047" s="90"/>
      <c r="AHN1047" s="90"/>
      <c r="AHO1047" s="90"/>
      <c r="AHP1047" s="90"/>
      <c r="AHQ1047" s="90"/>
      <c r="AHR1047" s="90"/>
      <c r="AHS1047" s="90"/>
      <c r="AHT1047" s="90"/>
      <c r="AHU1047" s="90"/>
      <c r="AHV1047" s="90"/>
      <c r="AHW1047" s="90"/>
      <c r="AHX1047" s="90"/>
      <c r="AHY1047" s="90"/>
      <c r="AHZ1047" s="90"/>
      <c r="AIA1047" s="90"/>
      <c r="AIB1047" s="90"/>
      <c r="AIC1047" s="90"/>
      <c r="AID1047" s="90"/>
      <c r="AIE1047" s="90"/>
      <c r="AIF1047" s="90"/>
      <c r="AIG1047" s="90"/>
      <c r="AIH1047" s="90"/>
      <c r="AII1047" s="90"/>
      <c r="AIJ1047" s="90"/>
      <c r="AIK1047" s="90"/>
      <c r="AIL1047" s="90"/>
      <c r="AIM1047" s="90"/>
      <c r="AIN1047" s="90"/>
      <c r="AIO1047" s="90"/>
      <c r="AIP1047" s="90"/>
      <c r="AIQ1047" s="90"/>
      <c r="AIR1047" s="90"/>
      <c r="AIS1047" s="90"/>
      <c r="AIT1047" s="90"/>
      <c r="AIU1047" s="90"/>
      <c r="AIV1047" s="90"/>
      <c r="AIW1047" s="90"/>
      <c r="AIX1047" s="90"/>
      <c r="AIY1047" s="90"/>
      <c r="AIZ1047" s="90"/>
      <c r="AJA1047" s="90"/>
      <c r="AJB1047" s="90"/>
      <c r="AJC1047" s="90"/>
      <c r="AJD1047" s="90"/>
      <c r="AJE1047" s="90"/>
      <c r="AJF1047" s="90"/>
      <c r="AJG1047" s="90"/>
      <c r="AJH1047" s="90"/>
      <c r="AJI1047" s="90"/>
      <c r="AJJ1047" s="90"/>
      <c r="AJK1047" s="90"/>
      <c r="AJL1047" s="90"/>
      <c r="AJM1047" s="90"/>
      <c r="AJN1047" s="90"/>
      <c r="AJO1047" s="90"/>
      <c r="AJP1047" s="90"/>
      <c r="AJQ1047" s="90"/>
      <c r="AJR1047" s="90"/>
      <c r="AJS1047" s="90"/>
      <c r="AJT1047" s="90"/>
      <c r="AJU1047" s="90"/>
      <c r="AJV1047" s="90"/>
      <c r="AJW1047" s="90"/>
      <c r="AJX1047" s="90"/>
      <c r="AJY1047" s="90"/>
      <c r="AJZ1047" s="90"/>
      <c r="AKA1047" s="90"/>
      <c r="AKB1047" s="90"/>
      <c r="AKC1047" s="90"/>
      <c r="AKD1047" s="90"/>
      <c r="AKE1047" s="90"/>
      <c r="AKF1047" s="90"/>
      <c r="AKG1047" s="90"/>
      <c r="AKH1047" s="90"/>
      <c r="AKI1047" s="90"/>
      <c r="AKJ1047" s="90"/>
      <c r="AKK1047" s="90"/>
      <c r="AKL1047" s="90"/>
      <c r="AKM1047" s="90"/>
      <c r="AKN1047" s="90"/>
      <c r="AKO1047" s="90"/>
      <c r="AKP1047" s="90"/>
      <c r="AKQ1047" s="90"/>
      <c r="AKR1047" s="90"/>
      <c r="AKS1047" s="90"/>
      <c r="AKT1047" s="90"/>
      <c r="AKU1047" s="90"/>
      <c r="AKV1047" s="90"/>
      <c r="AKW1047" s="90"/>
      <c r="AKX1047" s="90"/>
      <c r="AKY1047" s="90"/>
      <c r="AKZ1047" s="90"/>
      <c r="ALA1047" s="90"/>
      <c r="ALB1047" s="90"/>
      <c r="ALC1047" s="90"/>
      <c r="ALD1047" s="90"/>
      <c r="ALE1047" s="90"/>
      <c r="ALF1047" s="90"/>
      <c r="ALG1047" s="90"/>
      <c r="ALH1047" s="90"/>
      <c r="ALI1047" s="90"/>
      <c r="ALJ1047" s="90"/>
      <c r="ALK1047" s="90"/>
      <c r="ALL1047" s="90"/>
      <c r="ALM1047" s="90"/>
      <c r="ALN1047" s="90"/>
      <c r="ALO1047" s="90"/>
      <c r="ALP1047" s="90"/>
      <c r="ALQ1047" s="90"/>
      <c r="ALR1047" s="90"/>
      <c r="ALS1047" s="90"/>
      <c r="ALT1047" s="90"/>
      <c r="ALU1047" s="90"/>
      <c r="ALV1047" s="90"/>
      <c r="ALW1047" s="90"/>
      <c r="ALX1047" s="90"/>
      <c r="ALY1047" s="90"/>
      <c r="ALZ1047" s="90"/>
      <c r="AMA1047" s="90"/>
      <c r="AMB1047" s="90"/>
      <c r="AMC1047" s="90"/>
      <c r="AMD1047" s="90"/>
      <c r="AME1047" s="90"/>
      <c r="AMF1047" s="90"/>
      <c r="AMG1047" s="90"/>
      <c r="AMH1047" s="90"/>
    </row>
    <row r="1048" spans="1:1022" ht="74.099999999999994" customHeight="1">
      <c r="A1048" s="536"/>
      <c r="B1048" s="530"/>
      <c r="C1048" s="367"/>
      <c r="D1048" s="530"/>
      <c r="E1048" s="530"/>
      <c r="F1048" s="427"/>
      <c r="G1048" s="530"/>
      <c r="H1048" s="545"/>
      <c r="I1048" s="538"/>
      <c r="J1048" s="216" t="s">
        <v>735</v>
      </c>
      <c r="K1048" s="213"/>
      <c r="L1048" s="538"/>
      <c r="M1048" s="538"/>
      <c r="N1048" s="540"/>
      <c r="O1048" s="369"/>
      <c r="P1048" s="391"/>
      <c r="Q1048" s="385"/>
      <c r="R1048" s="393"/>
      <c r="S1048" s="394"/>
      <c r="T1048" s="385"/>
      <c r="U1048" s="404"/>
      <c r="V1048" s="216" t="s">
        <v>112</v>
      </c>
      <c r="W1048" s="116"/>
      <c r="X1048" s="117"/>
      <c r="Y1048" s="117"/>
      <c r="Z1048" s="116"/>
      <c r="AA1048" s="143" t="str">
        <f t="shared" si="1368"/>
        <v/>
      </c>
      <c r="AB1048" s="121"/>
      <c r="AC1048" s="121"/>
      <c r="AD1048" s="122" t="str">
        <f t="shared" si="1366"/>
        <v/>
      </c>
      <c r="AE1048" s="121"/>
      <c r="AF1048" s="121"/>
      <c r="AG1048" s="121"/>
      <c r="AH1048" s="123" t="str">
        <f>IFERROR(IF(AND(AA1047="Probabilidad",AA1048="Probabilidad"),(AI1047-(+AI1047*AD1048)),IF(AND(AA1048="Probabilidad",AA1047="Impacto"),(AI1047-(+AI1047*AD1048)),IF(AA1048="Impacto",AI1047,""))),"")</f>
        <v/>
      </c>
      <c r="AI1048" s="122" t="str">
        <f t="shared" si="1367"/>
        <v/>
      </c>
      <c r="AJ1048" s="387"/>
      <c r="AK1048" s="542"/>
      <c r="AL1048" s="214" t="str">
        <f t="shared" si="1355"/>
        <v/>
      </c>
      <c r="AM1048" s="543"/>
      <c r="AN1048" s="542"/>
      <c r="AO1048" s="541"/>
      <c r="AP1048" s="367"/>
      <c r="AQ1048" s="217" t="s">
        <v>118</v>
      </c>
      <c r="AR1048" s="119"/>
      <c r="AS1048" s="135"/>
      <c r="AT1048" s="218"/>
      <c r="AU1048" s="219"/>
      <c r="AV1048" s="459"/>
      <c r="AW1048" s="216" t="s">
        <v>112</v>
      </c>
      <c r="AX1048" s="220"/>
      <c r="AY1048" s="221"/>
      <c r="AZ1048" s="222"/>
      <c r="BA1048" s="217" t="s">
        <v>118</v>
      </c>
      <c r="BB1048" s="220"/>
      <c r="BC1048" s="115"/>
      <c r="BD1048" s="115"/>
      <c r="BE1048" s="373"/>
      <c r="BF1048" s="374"/>
      <c r="BG1048" s="374"/>
      <c r="BH1048" s="131"/>
    </row>
    <row r="1049" spans="1:1022" ht="45" customHeight="1">
      <c r="A1049" s="536"/>
      <c r="B1049" s="530"/>
      <c r="C1049" s="367"/>
      <c r="D1049" s="530"/>
      <c r="E1049" s="530"/>
      <c r="F1049" s="427"/>
      <c r="G1049" s="530"/>
      <c r="H1049" s="545"/>
      <c r="I1049" s="538"/>
      <c r="J1049" s="216" t="s">
        <v>741</v>
      </c>
      <c r="K1049" s="213"/>
      <c r="L1049" s="538"/>
      <c r="M1049" s="538"/>
      <c r="N1049" s="540"/>
      <c r="O1049" s="369"/>
      <c r="P1049" s="391"/>
      <c r="Q1049" s="385"/>
      <c r="R1049" s="393"/>
      <c r="S1049" s="394"/>
      <c r="T1049" s="385"/>
      <c r="U1049" s="404"/>
      <c r="V1049" s="216" t="s">
        <v>124</v>
      </c>
      <c r="W1049" s="116"/>
      <c r="X1049" s="117"/>
      <c r="Y1049" s="117"/>
      <c r="Z1049" s="116"/>
      <c r="AA1049" s="143" t="str">
        <f t="shared" si="1368"/>
        <v/>
      </c>
      <c r="AB1049" s="121"/>
      <c r="AC1049" s="121"/>
      <c r="AD1049" s="122" t="str">
        <f t="shared" si="1366"/>
        <v/>
      </c>
      <c r="AE1049" s="121"/>
      <c r="AF1049" s="121"/>
      <c r="AG1049" s="121"/>
      <c r="AH1049" s="123" t="str">
        <f t="shared" ref="AH1049:AH1053" si="1419">IFERROR(IF(AND(AA1048="Probabilidad",AA1049="Probabilidad"),(AI1048-(+AI1048*AD1049)),IF(AND(AA1049="Probabilidad",AA1048="Impacto"),(AI1048-(+AI1048*AD1049)),IF(AA1049="Impacto",AI1048,""))),"")</f>
        <v/>
      </c>
      <c r="AI1049" s="122" t="str">
        <f t="shared" si="1367"/>
        <v/>
      </c>
      <c r="AJ1049" s="387"/>
      <c r="AK1049" s="542"/>
      <c r="AL1049" s="214" t="str">
        <f t="shared" si="1355"/>
        <v/>
      </c>
      <c r="AM1049" s="543"/>
      <c r="AN1049" s="542"/>
      <c r="AO1049" s="541"/>
      <c r="AP1049" s="367"/>
      <c r="AQ1049" s="217" t="s">
        <v>128</v>
      </c>
      <c r="AR1049" s="119"/>
      <c r="AS1049" s="135"/>
      <c r="AT1049" s="218"/>
      <c r="AU1049" s="219"/>
      <c r="AV1049" s="459"/>
      <c r="AW1049" s="216" t="s">
        <v>124</v>
      </c>
      <c r="AX1049" s="220"/>
      <c r="AY1049" s="221"/>
      <c r="AZ1049" s="222"/>
      <c r="BA1049" s="217" t="s">
        <v>128</v>
      </c>
      <c r="BB1049" s="220"/>
      <c r="BC1049" s="115"/>
      <c r="BD1049" s="115"/>
      <c r="BE1049" s="373"/>
      <c r="BF1049" s="374"/>
      <c r="BG1049" s="374"/>
      <c r="BH1049" s="131"/>
    </row>
    <row r="1050" spans="1:1022" ht="30" customHeight="1">
      <c r="A1050" s="536"/>
      <c r="B1050" s="530"/>
      <c r="C1050" s="367"/>
      <c r="D1050" s="530"/>
      <c r="E1050" s="530"/>
      <c r="F1050" s="427"/>
      <c r="G1050" s="530"/>
      <c r="H1050" s="545"/>
      <c r="I1050" s="538"/>
      <c r="J1050" s="216" t="s">
        <v>749</v>
      </c>
      <c r="K1050" s="213"/>
      <c r="L1050" s="538"/>
      <c r="M1050" s="538"/>
      <c r="N1050" s="540"/>
      <c r="O1050" s="369"/>
      <c r="P1050" s="391"/>
      <c r="Q1050" s="385"/>
      <c r="R1050" s="393"/>
      <c r="S1050" s="394"/>
      <c r="T1050" s="385"/>
      <c r="U1050" s="404"/>
      <c r="V1050" s="216" t="s">
        <v>131</v>
      </c>
      <c r="W1050" s="116"/>
      <c r="X1050" s="117"/>
      <c r="Y1050" s="117"/>
      <c r="Z1050" s="116"/>
      <c r="AA1050" s="143" t="str">
        <f t="shared" si="1368"/>
        <v/>
      </c>
      <c r="AB1050" s="121"/>
      <c r="AC1050" s="121"/>
      <c r="AD1050" s="122" t="str">
        <f t="shared" si="1366"/>
        <v/>
      </c>
      <c r="AE1050" s="121"/>
      <c r="AF1050" s="121"/>
      <c r="AG1050" s="121"/>
      <c r="AH1050" s="123" t="str">
        <f t="shared" si="1419"/>
        <v/>
      </c>
      <c r="AI1050" s="122" t="str">
        <f t="shared" si="1367"/>
        <v/>
      </c>
      <c r="AJ1050" s="387"/>
      <c r="AK1050" s="542"/>
      <c r="AL1050" s="214" t="str">
        <f t="shared" si="1355"/>
        <v/>
      </c>
      <c r="AM1050" s="543"/>
      <c r="AN1050" s="542"/>
      <c r="AO1050" s="541"/>
      <c r="AP1050" s="367"/>
      <c r="AQ1050" s="217" t="s">
        <v>136</v>
      </c>
      <c r="AR1050" s="119"/>
      <c r="AS1050" s="135"/>
      <c r="AT1050" s="218"/>
      <c r="AU1050" s="219"/>
      <c r="AV1050" s="459"/>
      <c r="AW1050" s="216" t="s">
        <v>131</v>
      </c>
      <c r="AX1050" s="220"/>
      <c r="AY1050" s="221"/>
      <c r="AZ1050" s="222"/>
      <c r="BA1050" s="217" t="s">
        <v>136</v>
      </c>
      <c r="BB1050" s="220"/>
      <c r="BC1050" s="115"/>
      <c r="BD1050" s="115"/>
      <c r="BE1050" s="373"/>
      <c r="BF1050" s="374"/>
      <c r="BG1050" s="374"/>
      <c r="BH1050" s="131"/>
    </row>
    <row r="1051" spans="1:1022" ht="18.95" customHeight="1">
      <c r="A1051" s="536"/>
      <c r="B1051" s="530"/>
      <c r="C1051" s="367"/>
      <c r="D1051" s="530"/>
      <c r="E1051" s="530"/>
      <c r="F1051" s="427"/>
      <c r="G1051" s="530"/>
      <c r="H1051" s="545"/>
      <c r="I1051" s="538"/>
      <c r="J1051" s="216" t="s">
        <v>756</v>
      </c>
      <c r="K1051" s="213"/>
      <c r="L1051" s="538"/>
      <c r="M1051" s="538"/>
      <c r="N1051" s="540"/>
      <c r="O1051" s="369"/>
      <c r="P1051" s="391"/>
      <c r="Q1051" s="385"/>
      <c r="R1051" s="393"/>
      <c r="S1051" s="394"/>
      <c r="T1051" s="385"/>
      <c r="U1051" s="404"/>
      <c r="V1051" s="216" t="s">
        <v>139</v>
      </c>
      <c r="W1051" s="116"/>
      <c r="X1051" s="117"/>
      <c r="Y1051" s="117"/>
      <c r="Z1051" s="116"/>
      <c r="AA1051" s="143" t="str">
        <f t="shared" si="1368"/>
        <v/>
      </c>
      <c r="AB1051" s="121"/>
      <c r="AC1051" s="121"/>
      <c r="AD1051" s="122" t="str">
        <f t="shared" si="1366"/>
        <v/>
      </c>
      <c r="AE1051" s="121"/>
      <c r="AF1051" s="121"/>
      <c r="AG1051" s="121"/>
      <c r="AH1051" s="123" t="str">
        <f t="shared" si="1419"/>
        <v/>
      </c>
      <c r="AI1051" s="122" t="str">
        <f t="shared" si="1367"/>
        <v/>
      </c>
      <c r="AJ1051" s="387"/>
      <c r="AK1051" s="542"/>
      <c r="AL1051" s="214" t="str">
        <f t="shared" si="1355"/>
        <v/>
      </c>
      <c r="AM1051" s="543"/>
      <c r="AN1051" s="542"/>
      <c r="AO1051" s="541"/>
      <c r="AP1051" s="367"/>
      <c r="AQ1051" s="217" t="s">
        <v>145</v>
      </c>
      <c r="AR1051" s="119"/>
      <c r="AS1051" s="135"/>
      <c r="AT1051" s="218"/>
      <c r="AU1051" s="219"/>
      <c r="AV1051" s="459"/>
      <c r="AW1051" s="216" t="s">
        <v>139</v>
      </c>
      <c r="AX1051" s="220"/>
      <c r="AY1051" s="221"/>
      <c r="AZ1051" s="222"/>
      <c r="BA1051" s="217" t="s">
        <v>145</v>
      </c>
      <c r="BB1051" s="220"/>
      <c r="BC1051" s="115"/>
      <c r="BD1051" s="115"/>
      <c r="BE1051" s="373"/>
      <c r="BF1051" s="374"/>
      <c r="BG1051" s="374"/>
      <c r="BH1051" s="131"/>
    </row>
    <row r="1052" spans="1:1022" ht="18.95" customHeight="1">
      <c r="A1052" s="536"/>
      <c r="B1052" s="530"/>
      <c r="C1052" s="367"/>
      <c r="D1052" s="530"/>
      <c r="E1052" s="530"/>
      <c r="F1052" s="427"/>
      <c r="G1052" s="530"/>
      <c r="H1052" s="545"/>
      <c r="I1052" s="538"/>
      <c r="J1052" s="216" t="s">
        <v>757</v>
      </c>
      <c r="K1052" s="213"/>
      <c r="L1052" s="538"/>
      <c r="M1052" s="538"/>
      <c r="N1052" s="540"/>
      <c r="O1052" s="369"/>
      <c r="P1052" s="391"/>
      <c r="Q1052" s="385"/>
      <c r="R1052" s="393"/>
      <c r="S1052" s="394"/>
      <c r="T1052" s="385"/>
      <c r="U1052" s="404"/>
      <c r="V1052" s="216" t="s">
        <v>150</v>
      </c>
      <c r="W1052" s="116"/>
      <c r="X1052" s="117"/>
      <c r="Y1052" s="117"/>
      <c r="Z1052" s="116"/>
      <c r="AA1052" s="143" t="str">
        <f t="shared" si="1368"/>
        <v/>
      </c>
      <c r="AB1052" s="121"/>
      <c r="AC1052" s="121"/>
      <c r="AD1052" s="122" t="str">
        <f t="shared" si="1366"/>
        <v/>
      </c>
      <c r="AE1052" s="121"/>
      <c r="AF1052" s="121"/>
      <c r="AG1052" s="121"/>
      <c r="AH1052" s="123" t="str">
        <f t="shared" si="1419"/>
        <v/>
      </c>
      <c r="AI1052" s="122" t="str">
        <f t="shared" si="1367"/>
        <v/>
      </c>
      <c r="AJ1052" s="387"/>
      <c r="AK1052" s="542"/>
      <c r="AL1052" s="214" t="str">
        <f t="shared" si="1355"/>
        <v/>
      </c>
      <c r="AM1052" s="543"/>
      <c r="AN1052" s="542"/>
      <c r="AO1052" s="541"/>
      <c r="AP1052" s="367"/>
      <c r="AQ1052" s="217" t="s">
        <v>155</v>
      </c>
      <c r="AR1052" s="119"/>
      <c r="AS1052" s="135"/>
      <c r="AT1052" s="218"/>
      <c r="AU1052" s="219"/>
      <c r="AV1052" s="459"/>
      <c r="AW1052" s="216" t="s">
        <v>150</v>
      </c>
      <c r="AX1052" s="220"/>
      <c r="AY1052" s="221"/>
      <c r="AZ1052" s="222"/>
      <c r="BA1052" s="217" t="s">
        <v>155</v>
      </c>
      <c r="BB1052" s="220"/>
      <c r="BC1052" s="115"/>
      <c r="BD1052" s="115"/>
      <c r="BE1052" s="373"/>
      <c r="BF1052" s="374"/>
      <c r="BG1052" s="374"/>
      <c r="BH1052" s="131"/>
    </row>
    <row r="1053" spans="1:1022" ht="23.1" customHeight="1">
      <c r="A1053" s="536"/>
      <c r="B1053" s="530"/>
      <c r="C1053" s="367"/>
      <c r="D1053" s="530"/>
      <c r="E1053" s="530"/>
      <c r="F1053" s="427"/>
      <c r="G1053" s="530"/>
      <c r="H1053" s="545"/>
      <c r="I1053" s="538"/>
      <c r="J1053" s="216" t="s">
        <v>758</v>
      </c>
      <c r="K1053" s="213"/>
      <c r="L1053" s="538"/>
      <c r="M1053" s="538"/>
      <c r="N1053" s="540"/>
      <c r="O1053" s="369"/>
      <c r="P1053" s="392"/>
      <c r="Q1053" s="385"/>
      <c r="R1053" s="393"/>
      <c r="S1053" s="394"/>
      <c r="T1053" s="385"/>
      <c r="U1053" s="405"/>
      <c r="V1053" s="216" t="s">
        <v>161</v>
      </c>
      <c r="W1053" s="116"/>
      <c r="X1053" s="117"/>
      <c r="Y1053" s="117"/>
      <c r="Z1053" s="116"/>
      <c r="AA1053" s="143" t="str">
        <f t="shared" si="1368"/>
        <v/>
      </c>
      <c r="AB1053" s="121"/>
      <c r="AC1053" s="121"/>
      <c r="AD1053" s="122" t="str">
        <f t="shared" si="1366"/>
        <v/>
      </c>
      <c r="AE1053" s="121"/>
      <c r="AF1053" s="121"/>
      <c r="AG1053" s="121"/>
      <c r="AH1053" s="123" t="str">
        <f t="shared" si="1419"/>
        <v/>
      </c>
      <c r="AI1053" s="122" t="str">
        <f t="shared" si="1367"/>
        <v/>
      </c>
      <c r="AJ1053" s="387"/>
      <c r="AK1053" s="542"/>
      <c r="AL1053" s="214" t="str">
        <f t="shared" si="1355"/>
        <v/>
      </c>
      <c r="AM1053" s="543"/>
      <c r="AN1053" s="542"/>
      <c r="AO1053" s="541"/>
      <c r="AP1053" s="367"/>
      <c r="AQ1053" s="217" t="s">
        <v>162</v>
      </c>
      <c r="AR1053" s="119"/>
      <c r="AS1053" s="135"/>
      <c r="AT1053" s="218"/>
      <c r="AU1053" s="219"/>
      <c r="AV1053" s="460"/>
      <c r="AW1053" s="216" t="s">
        <v>161</v>
      </c>
      <c r="AX1053" s="220"/>
      <c r="AY1053" s="221"/>
      <c r="AZ1053" s="222"/>
      <c r="BA1053" s="217" t="s">
        <v>162</v>
      </c>
      <c r="BB1053" s="220"/>
      <c r="BC1053" s="115"/>
      <c r="BD1053" s="115"/>
      <c r="BE1053" s="373"/>
      <c r="BF1053" s="374"/>
      <c r="BG1053" s="374"/>
      <c r="BH1053" s="131"/>
    </row>
    <row r="1054" spans="1:1022" s="144" customFormat="1" ht="69.95" customHeight="1">
      <c r="A1054" s="536"/>
      <c r="B1054" s="530"/>
      <c r="C1054" s="367"/>
      <c r="D1054" s="530"/>
      <c r="E1054" s="530"/>
      <c r="F1054" s="427"/>
      <c r="G1054" s="530"/>
      <c r="H1054" s="545" t="str">
        <f>IF(B1054="Seguridad_Información","Posibilidad de "&amp;C1054&amp;"con "&amp;M1054&amp;" "&amp;"por"&amp;" "&amp;I1054&amp;" "&amp;"debido a"&amp;" "&amp;L1054,"Posibilidad de"&amp;" "&amp;M1054&amp;" "&amp;"por"&amp;" "&amp;I1054&amp;" debido a"&amp;" "&amp;L1054)</f>
        <v xml:space="preserve">Posibilidad de  por  debido a </v>
      </c>
      <c r="I1054" s="538"/>
      <c r="J1054" s="216" t="s">
        <v>717</v>
      </c>
      <c r="K1054" s="213"/>
      <c r="L1054" s="538"/>
      <c r="M1054" s="538"/>
      <c r="N1054" s="540"/>
      <c r="O1054" s="369"/>
      <c r="P1054" s="390" t="str">
        <f>IF(OR($O1054=[3]Tabla_Probabilidad!$D$30,$O1054=[3]Tabla_Probabilidad!$D$32,$O1054=[3]Tabla_Probabilidad!$J$32),"Muy Baja",IF(OR($O1054=[3]Tabla_Probabilidad!$E$30,$O1054=[3]Tabla_Probabilidad!$E$32,$O1054=[3]Tabla_Probabilidad!$K$32),"Baja",IF(OR($O1054=[3]Tabla_Probabilidad!$F$30,$O1054=[3]Tabla_Probabilidad!$F$32,$O1054=[3]Tabla_Probabilidad!$L$32),"Media",IF(OR($O1054=[3]Tabla_Probabilidad!$G$30,$O1054=[3]Tabla_Probabilidad!$G$32,$O1054=[3]Tabla_Probabilidad!$M$32),"Alta",IF(OR($O1054=[3]Tabla_Probabilidad!$H$30,$O1054=[3]Tabla_Probabilidad!$H$32,$O1054=[3]Tabla_Probabilidad!$N$32),"Muy Alta","")))))</f>
        <v/>
      </c>
      <c r="Q1054" s="385" t="str">
        <f t="shared" ref="Q1054" si="1420">IF(P1054="","",IF(P1054="Muy Baja",0.2,IF(P1054="Baja",0.4,IF(P1054="Media",0.6,IF(P1054="Alta",0.8,IF(P1054="Muy Alta",1,))))))</f>
        <v/>
      </c>
      <c r="R1054" s="393"/>
      <c r="S1054" s="394" t="str">
        <f>IF(OR($R1054=[3]Tabla_Impacto!$D$24,$R1054=[3]Tabla_Impacto!$D$27,$R1054=[3]Tabla_Impacto!$J$24,$R1054=[3]Tabla_Impacto!$P$26,$R1054=[3]Tabla_Impacto!$V$26,$R1054=[3]Tabla_Impacto!$AB$26),"Leve",IF(OR($R1054=[3]Tabla_Impacto!$E$24,$R1054=[3]Tabla_Impacto!$E$27,$R1054=[3]Tabla_Impacto!$K$24,$R1054=[3]Tabla_Impacto!$Q$26,$R1054=[3]Tabla_Impacto!$W$26,$R1054=[3]Tabla_Impacto!$AC$26),"Menor",IF(OR($R1054=[3]Tabla_Impacto!$F$24,$R1054=[3]Tabla_Impacto!$F$27,$R1054=[3]Tabla_Impacto!$L$24,$R1054=[3]Tabla_Impacto!$R$26,$R1054=[3]Tabla_Impacto!$X$26,$R1054=[3]Tabla_Impacto!$AD$26),"Moderado",IF(OR($R1054=[3]Tabla_Impacto!$G$24,$R1054=[3]Tabla_Impacto!$G$27,$R1054=[3]Tabla_Impacto!$M$24,$R1054=[3]Tabla_Impacto!$S$26,$R1054=[3]Tabla_Impacto!$Y$26,$R1054=[3]Tabla_Impacto!$AE$26),"Mayor",IF(OR($R1054=[3]Tabla_Impacto!$H$24,$R1054=[3]Tabla_Impacto!$H$27,$R1054=[3]Tabla_Impacto!$N$24,$R1054=[3]Tabla_Impacto!$T$26,$R1054=[3]Tabla_Impacto!$Z$26,$R1054=[3]Tabla_Impacto!$AF$26),"Catastrófico","")))))</f>
        <v/>
      </c>
      <c r="T1054" s="385" t="str">
        <f t="shared" ref="T1054" si="1421">IF(S1054="","",IF(S1054="Leve",0.2,IF(S1054="Menor",0.4,IF(S1054="Moderado",0.6,IF(S1054="Mayor",0.8,IF(S1054="Catastrófico",1,))))))</f>
        <v/>
      </c>
      <c r="U1054" s="386" t="str">
        <f t="shared" ref="U1054" si="1422">IF(OR(AND(P1054="Muy Baja",S1054="Leve"),AND(P1054="Muy Baja",S1054="Menor"),AND(P1054="Baja",S1054="Leve")),"Bajo",IF(OR(AND(P1054="Muy baja",S1054="Moderado"),AND(P1054="Baja",S1054="Menor"),AND(P1054="Baja",S1054="Moderado"),AND(P1054="Media",S1054="Leve"),AND(P1054="Media",S1054="Menor"),AND(P1054="Media",S1054="Moderado"),AND(P1054="Alta",S1054="Leve"),AND(P1054="Alta",S1054="Menor")),"Moderado",IF(OR(AND(P1054="Muy Baja",S1054="Mayor"),AND(P1054="Baja",S1054="Mayor"),AND(P1054="Media",S1054="Mayor"),AND(P1054="Alta",S1054="Moderado"),AND(P1054="Alta",S1054="Mayor"),AND(P1054="Muy Alta",S1054="Leve"),AND(P1054="Muy Alta",S1054="Menor"),AND(P1054="Muy Alta",S1054="Moderado"),AND(P1054="Muy Alta",S1054="Mayor")),"Alto",IF(OR(AND(P1054="Muy Baja",S1054="Catastrófico"),AND(P1054="Baja",S1054="Catastrófico"),AND(P1054="Media",S1054="Catastrófico"),AND(P1054="Alta",S1054="Catastrófico"),AND(P1054="Muy Alta",S1054="Catastrófico")),"Extremo",""))))</f>
        <v/>
      </c>
      <c r="V1054" s="216" t="s">
        <v>91</v>
      </c>
      <c r="W1054" s="116"/>
      <c r="X1054" s="117"/>
      <c r="Y1054" s="117"/>
      <c r="Z1054" s="116"/>
      <c r="AA1054" s="143" t="str">
        <f t="shared" si="1368"/>
        <v/>
      </c>
      <c r="AB1054" s="121"/>
      <c r="AC1054" s="121"/>
      <c r="AD1054" s="122" t="str">
        <f t="shared" si="1366"/>
        <v/>
      </c>
      <c r="AE1054" s="121"/>
      <c r="AF1054" s="121"/>
      <c r="AG1054" s="121"/>
      <c r="AH1054" s="123" t="str">
        <f>IFERROR(IF(AA1054="Probabilidad",(Q1054-(+Q1054*AD1054)),IF(AA1054="Impacto",Q1054,"")),"")</f>
        <v/>
      </c>
      <c r="AI1054" s="122" t="str">
        <f t="shared" si="1367"/>
        <v/>
      </c>
      <c r="AJ1054" s="387" t="str">
        <f t="shared" ref="AJ1054" si="1423">IFERROR(IF(AK1054="","",IF(AK1054&lt;=0.2,"Muy Baja",IF(AK1054&lt;=0.4,"Baja",IF(AK1054&lt;=0.6,"Media",IF(AK1054&lt;=0.8,"Alta","Muy Alta"))))),"")</f>
        <v/>
      </c>
      <c r="AK1054" s="542" t="str">
        <f>IFERROR(LOOKUP(MAX(AI1054:AI1060)+1,(AI1054:AI1060)),"")</f>
        <v/>
      </c>
      <c r="AL1054" s="214" t="str">
        <f>IFERROR(IF(AA1054="Impacto",(T1054-(+T1054*AD1054)),IF(AA1054="Probabilidad",T1054,"")),"")</f>
        <v/>
      </c>
      <c r="AM1054" s="543" t="str">
        <f t="shared" ref="AM1054" si="1424">IFERROR(IF(AN1054="","",IF(AN1054&lt;=0.2,"Leve",IF(AN1054&lt;=0.4,"Menor",IF(AN1054&lt;=0.6,"Moderado",IF(AN1054&lt;=0.8,"Mayor","Catastrófico"))))),"")</f>
        <v/>
      </c>
      <c r="AN1054" s="542" t="str">
        <f t="shared" ref="AN1054" si="1425">IFERROR(LOOKUP(MAX(AL1054:AL1060)+1,(AL1054:AL1060)),"")</f>
        <v/>
      </c>
      <c r="AO1054" s="541" t="str">
        <f t="shared" ref="AO1054" si="1426">IFERROR(IF(OR(AND(AJ1054="Muy Baja",AM1054="Leve"),AND(AJ1054="Muy Baja",AM1054="Menor"),AND(AJ1054="Baja",AM1054="Leve")),"Bajo",IF(OR(AND(AJ1054="Muy baja",AM1054="Moderado"),AND(AJ1054="Baja",AM1054="Menor"),AND(AJ1054="Baja",AM1054="Moderado"),AND(AJ1054="Media",AM1054="Leve"),AND(AJ1054="Media",AM1054="Menor"),AND(AJ1054="Media",AM1054="Moderado"),AND(AJ1054="Alta",AM1054="Leve"),AND(AJ1054="Alta",AM1054="Menor")),"Moderado",IF(OR(AND(AJ1054="Muy Baja",AM1054="Mayor"),AND(AJ1054="Baja",AM1054="Mayor"),AND(AJ1054="Media",AM1054="Mayor"),AND(AJ1054="Alta",AM1054="Moderado"),AND(AJ1054="Alta",AM1054="Mayor"),AND(AJ1054="Muy Alta",AM1054="Leve"),AND(AJ1054="Muy Alta",AM1054="Menor"),AND(AJ1054="Muy Alta",AM1054="Moderado"),AND(AJ1054="Muy Alta",AM1054="Mayor")),"Alto",IF(OR(AND(AJ1054="Muy Baja",AM1054="Catastrófico"),AND(AJ1054="Baja",AM1054="Catastrófico"),AND(AJ1054="Media",AM1054="Catastrófico"),AND(AJ1054="Alta",AM1054="Catastrófico"),AND(AJ1054="Muy Alta",AM1054="Catastrófico")),"Extremo","")))),"")</f>
        <v/>
      </c>
      <c r="AP1054" s="367"/>
      <c r="AQ1054" s="217" t="s">
        <v>105</v>
      </c>
      <c r="AR1054" s="119"/>
      <c r="AS1054" s="135"/>
      <c r="AT1054" s="218"/>
      <c r="AU1054" s="219"/>
      <c r="AV1054" s="458"/>
      <c r="AW1054" s="216" t="s">
        <v>91</v>
      </c>
      <c r="AX1054" s="220"/>
      <c r="AY1054" s="221"/>
      <c r="AZ1054" s="222"/>
      <c r="BA1054" s="217" t="s">
        <v>105</v>
      </c>
      <c r="BB1054" s="220"/>
      <c r="BC1054" s="115"/>
      <c r="BD1054" s="115"/>
      <c r="BE1054" s="373"/>
      <c r="BF1054" s="374"/>
      <c r="BG1054" s="374"/>
      <c r="BH1054" s="131"/>
      <c r="BI1054" s="90"/>
      <c r="BJ1054" s="90"/>
      <c r="BK1054" s="90"/>
      <c r="BL1054" s="90"/>
      <c r="BM1054" s="90"/>
      <c r="BN1054" s="90"/>
      <c r="BO1054" s="90"/>
      <c r="BP1054" s="90"/>
      <c r="BQ1054" s="90"/>
      <c r="BR1054" s="90"/>
      <c r="BS1054" s="90"/>
      <c r="BT1054" s="90"/>
      <c r="BU1054" s="90"/>
      <c r="BV1054" s="90"/>
      <c r="BW1054" s="90"/>
      <c r="BX1054" s="90"/>
      <c r="BY1054" s="90"/>
      <c r="BZ1054" s="90"/>
      <c r="CA1054" s="90"/>
      <c r="CB1054" s="90"/>
      <c r="CC1054" s="90"/>
      <c r="CD1054" s="90"/>
      <c r="CE1054" s="90"/>
      <c r="CF1054" s="90"/>
      <c r="CG1054" s="90"/>
      <c r="CH1054" s="90"/>
      <c r="CI1054" s="90"/>
      <c r="CJ1054" s="90"/>
      <c r="CK1054" s="90"/>
      <c r="CL1054" s="90"/>
      <c r="CM1054" s="90"/>
      <c r="CN1054" s="90"/>
      <c r="CO1054" s="90"/>
      <c r="CP1054" s="90"/>
      <c r="CQ1054" s="90"/>
      <c r="CR1054" s="90"/>
      <c r="CS1054" s="90"/>
      <c r="CT1054" s="90"/>
      <c r="CU1054" s="90"/>
      <c r="CV1054" s="90"/>
      <c r="CW1054" s="90"/>
      <c r="CX1054" s="90"/>
      <c r="CY1054" s="90"/>
      <c r="CZ1054" s="90"/>
      <c r="DA1054" s="90"/>
      <c r="DB1054" s="90"/>
      <c r="DC1054" s="90"/>
      <c r="DD1054" s="90"/>
      <c r="DE1054" s="90"/>
      <c r="DF1054" s="90"/>
      <c r="DG1054" s="90"/>
      <c r="DH1054" s="90"/>
      <c r="DI1054" s="90"/>
      <c r="DJ1054" s="90"/>
      <c r="DK1054" s="90"/>
      <c r="DL1054" s="90"/>
      <c r="DM1054" s="90"/>
      <c r="DN1054" s="90"/>
      <c r="DO1054" s="90"/>
      <c r="DP1054" s="90"/>
      <c r="DQ1054" s="90"/>
      <c r="DR1054" s="90"/>
      <c r="DS1054" s="90"/>
      <c r="DT1054" s="90"/>
      <c r="DU1054" s="90"/>
      <c r="DV1054" s="90"/>
      <c r="DW1054" s="90"/>
      <c r="DX1054" s="90"/>
      <c r="DY1054" s="90"/>
      <c r="DZ1054" s="90"/>
      <c r="EA1054" s="90"/>
      <c r="EB1054" s="90"/>
      <c r="EC1054" s="90"/>
      <c r="ED1054" s="90"/>
      <c r="EE1054" s="90"/>
      <c r="EF1054" s="90"/>
      <c r="EG1054" s="90"/>
      <c r="EH1054" s="90"/>
      <c r="EI1054" s="90"/>
      <c r="EJ1054" s="90"/>
      <c r="EK1054" s="90"/>
      <c r="EL1054" s="90"/>
      <c r="EM1054" s="90"/>
      <c r="EN1054" s="90"/>
      <c r="EO1054" s="90"/>
      <c r="EP1054" s="90"/>
      <c r="EQ1054" s="90"/>
      <c r="ER1054" s="90"/>
      <c r="ES1054" s="90"/>
      <c r="ET1054" s="90"/>
      <c r="EU1054" s="90"/>
      <c r="EV1054" s="90"/>
      <c r="EW1054" s="90"/>
      <c r="EX1054" s="90"/>
      <c r="EY1054" s="90"/>
      <c r="EZ1054" s="90"/>
      <c r="FA1054" s="90"/>
      <c r="FB1054" s="90"/>
      <c r="FC1054" s="90"/>
      <c r="FD1054" s="90"/>
      <c r="FE1054" s="90"/>
      <c r="FF1054" s="90"/>
      <c r="FG1054" s="90"/>
      <c r="FH1054" s="90"/>
      <c r="FI1054" s="90"/>
      <c r="FJ1054" s="90"/>
      <c r="FK1054" s="90"/>
      <c r="FL1054" s="90"/>
      <c r="FM1054" s="90"/>
      <c r="FN1054" s="90"/>
      <c r="FO1054" s="90"/>
      <c r="FP1054" s="90"/>
      <c r="FQ1054" s="90"/>
      <c r="FR1054" s="90"/>
      <c r="FS1054" s="90"/>
      <c r="FT1054" s="90"/>
      <c r="FU1054" s="90"/>
      <c r="FV1054" s="90"/>
      <c r="FW1054" s="90"/>
      <c r="FX1054" s="90"/>
      <c r="FY1054" s="90"/>
      <c r="FZ1054" s="90"/>
      <c r="GA1054" s="90"/>
      <c r="GB1054" s="90"/>
      <c r="GC1054" s="90"/>
      <c r="GD1054" s="90"/>
      <c r="GE1054" s="90"/>
      <c r="GF1054" s="90"/>
      <c r="GG1054" s="90"/>
      <c r="GH1054" s="90"/>
      <c r="GI1054" s="90"/>
      <c r="GJ1054" s="90"/>
      <c r="GK1054" s="90"/>
      <c r="GL1054" s="90"/>
      <c r="GM1054" s="90"/>
      <c r="GN1054" s="90"/>
      <c r="GO1054" s="90"/>
      <c r="GP1054" s="90"/>
      <c r="GQ1054" s="90"/>
      <c r="GR1054" s="90"/>
      <c r="GS1054" s="90"/>
      <c r="GT1054" s="90"/>
      <c r="GU1054" s="90"/>
      <c r="GV1054" s="90"/>
      <c r="GW1054" s="90"/>
      <c r="GX1054" s="90"/>
      <c r="GY1054" s="90"/>
      <c r="GZ1054" s="90"/>
      <c r="HA1054" s="90"/>
      <c r="HB1054" s="90"/>
      <c r="HC1054" s="90"/>
      <c r="HD1054" s="90"/>
      <c r="HE1054" s="90"/>
      <c r="HF1054" s="90"/>
      <c r="HG1054" s="90"/>
      <c r="HH1054" s="90"/>
      <c r="HI1054" s="90"/>
      <c r="HJ1054" s="90"/>
      <c r="HK1054" s="90"/>
      <c r="HL1054" s="90"/>
      <c r="HM1054" s="90"/>
      <c r="HN1054" s="90"/>
      <c r="HO1054" s="90"/>
      <c r="HP1054" s="90"/>
      <c r="HQ1054" s="90"/>
      <c r="HR1054" s="90"/>
      <c r="HS1054" s="90"/>
      <c r="HT1054" s="90"/>
      <c r="HU1054" s="90"/>
      <c r="HV1054" s="90"/>
      <c r="HW1054" s="90"/>
      <c r="HX1054" s="90"/>
      <c r="HY1054" s="90"/>
      <c r="HZ1054" s="90"/>
      <c r="IA1054" s="90"/>
      <c r="IB1054" s="90"/>
      <c r="IC1054" s="90"/>
      <c r="ID1054" s="90"/>
      <c r="IE1054" s="90"/>
      <c r="IF1054" s="90"/>
      <c r="IG1054" s="90"/>
      <c r="IH1054" s="90"/>
      <c r="II1054" s="90"/>
      <c r="IJ1054" s="90"/>
      <c r="IK1054" s="90"/>
      <c r="IL1054" s="90"/>
      <c r="IM1054" s="90"/>
      <c r="IN1054" s="90"/>
      <c r="IO1054" s="90"/>
      <c r="IP1054" s="90"/>
      <c r="IQ1054" s="90"/>
      <c r="IR1054" s="90"/>
      <c r="IS1054" s="90"/>
      <c r="IT1054" s="90"/>
      <c r="IU1054" s="90"/>
      <c r="IV1054" s="90"/>
      <c r="IW1054" s="90"/>
      <c r="IX1054" s="90"/>
      <c r="IY1054" s="90"/>
      <c r="IZ1054" s="90"/>
      <c r="JA1054" s="90"/>
      <c r="JB1054" s="90"/>
      <c r="JC1054" s="90"/>
      <c r="JD1054" s="90"/>
      <c r="JE1054" s="90"/>
      <c r="JF1054" s="90"/>
      <c r="JG1054" s="90"/>
      <c r="JH1054" s="90"/>
      <c r="JI1054" s="90"/>
      <c r="JJ1054" s="90"/>
      <c r="JK1054" s="90"/>
      <c r="JL1054" s="90"/>
      <c r="JM1054" s="90"/>
      <c r="JN1054" s="90"/>
      <c r="JO1054" s="90"/>
      <c r="JP1054" s="90"/>
      <c r="JQ1054" s="90"/>
      <c r="JR1054" s="90"/>
      <c r="JS1054" s="90"/>
      <c r="JT1054" s="90"/>
      <c r="JU1054" s="90"/>
      <c r="JV1054" s="90"/>
      <c r="JW1054" s="90"/>
      <c r="JX1054" s="90"/>
      <c r="JY1054" s="90"/>
      <c r="JZ1054" s="90"/>
      <c r="KA1054" s="90"/>
      <c r="KB1054" s="90"/>
      <c r="KC1054" s="90"/>
      <c r="KD1054" s="90"/>
      <c r="KE1054" s="90"/>
      <c r="KF1054" s="90"/>
      <c r="KG1054" s="90"/>
      <c r="KH1054" s="90"/>
      <c r="KI1054" s="90"/>
      <c r="KJ1054" s="90"/>
      <c r="KK1054" s="90"/>
      <c r="KL1054" s="90"/>
      <c r="KM1054" s="90"/>
      <c r="KN1054" s="90"/>
      <c r="KO1054" s="90"/>
      <c r="KP1054" s="90"/>
      <c r="KQ1054" s="90"/>
      <c r="KR1054" s="90"/>
      <c r="KS1054" s="90"/>
      <c r="KT1054" s="90"/>
      <c r="KU1054" s="90"/>
      <c r="KV1054" s="90"/>
      <c r="KW1054" s="90"/>
      <c r="KX1054" s="90"/>
      <c r="KY1054" s="90"/>
      <c r="KZ1054" s="90"/>
      <c r="LA1054" s="90"/>
      <c r="LB1054" s="90"/>
      <c r="LC1054" s="90"/>
      <c r="LD1054" s="90"/>
      <c r="LE1054" s="90"/>
      <c r="LF1054" s="90"/>
      <c r="LG1054" s="90"/>
      <c r="LH1054" s="90"/>
      <c r="LI1054" s="90"/>
      <c r="LJ1054" s="90"/>
      <c r="LK1054" s="90"/>
      <c r="LL1054" s="90"/>
      <c r="LM1054" s="90"/>
      <c r="LN1054" s="90"/>
      <c r="LO1054" s="90"/>
      <c r="LP1054" s="90"/>
      <c r="LQ1054" s="90"/>
      <c r="LR1054" s="90"/>
      <c r="LS1054" s="90"/>
      <c r="LT1054" s="90"/>
      <c r="LU1054" s="90"/>
      <c r="LV1054" s="90"/>
      <c r="LW1054" s="90"/>
      <c r="LX1054" s="90"/>
      <c r="LY1054" s="90"/>
      <c r="LZ1054" s="90"/>
      <c r="MA1054" s="90"/>
      <c r="MB1054" s="90"/>
      <c r="MC1054" s="90"/>
      <c r="MD1054" s="90"/>
      <c r="ME1054" s="90"/>
      <c r="MF1054" s="90"/>
      <c r="MG1054" s="90"/>
      <c r="MH1054" s="90"/>
      <c r="MI1054" s="90"/>
      <c r="MJ1054" s="90"/>
      <c r="MK1054" s="90"/>
      <c r="ML1054" s="90"/>
      <c r="MM1054" s="90"/>
      <c r="MN1054" s="90"/>
      <c r="MO1054" s="90"/>
      <c r="MP1054" s="90"/>
      <c r="MQ1054" s="90"/>
      <c r="MR1054" s="90"/>
      <c r="MS1054" s="90"/>
      <c r="MT1054" s="90"/>
      <c r="MU1054" s="90"/>
      <c r="MV1054" s="90"/>
      <c r="MW1054" s="90"/>
      <c r="MX1054" s="90"/>
      <c r="MY1054" s="90"/>
      <c r="MZ1054" s="90"/>
      <c r="NA1054" s="90"/>
      <c r="NB1054" s="90"/>
      <c r="NC1054" s="90"/>
      <c r="ND1054" s="90"/>
      <c r="NE1054" s="90"/>
      <c r="NF1054" s="90"/>
      <c r="NG1054" s="90"/>
      <c r="NH1054" s="90"/>
      <c r="NI1054" s="90"/>
      <c r="NJ1054" s="90"/>
      <c r="NK1054" s="90"/>
      <c r="NL1054" s="90"/>
      <c r="NM1054" s="90"/>
      <c r="NN1054" s="90"/>
      <c r="NO1054" s="90"/>
      <c r="NP1054" s="90"/>
      <c r="NQ1054" s="90"/>
      <c r="NR1054" s="90"/>
      <c r="NS1054" s="90"/>
      <c r="NT1054" s="90"/>
      <c r="NU1054" s="90"/>
      <c r="NV1054" s="90"/>
      <c r="NW1054" s="90"/>
      <c r="NX1054" s="90"/>
      <c r="NY1054" s="90"/>
      <c r="NZ1054" s="90"/>
      <c r="OA1054" s="90"/>
      <c r="OB1054" s="90"/>
      <c r="OC1054" s="90"/>
      <c r="OD1054" s="90"/>
      <c r="OE1054" s="90"/>
      <c r="OF1054" s="90"/>
      <c r="OG1054" s="90"/>
      <c r="OH1054" s="90"/>
      <c r="OI1054" s="90"/>
      <c r="OJ1054" s="90"/>
      <c r="OK1054" s="90"/>
      <c r="OL1054" s="90"/>
      <c r="OM1054" s="90"/>
      <c r="ON1054" s="90"/>
      <c r="OO1054" s="90"/>
      <c r="OP1054" s="90"/>
      <c r="OQ1054" s="90"/>
      <c r="OR1054" s="90"/>
      <c r="OS1054" s="90"/>
      <c r="OT1054" s="90"/>
      <c r="OU1054" s="90"/>
      <c r="OV1054" s="90"/>
      <c r="OW1054" s="90"/>
      <c r="OX1054" s="90"/>
      <c r="OY1054" s="90"/>
      <c r="OZ1054" s="90"/>
      <c r="PA1054" s="90"/>
      <c r="PB1054" s="90"/>
      <c r="PC1054" s="90"/>
      <c r="PD1054" s="90"/>
      <c r="PE1054" s="90"/>
      <c r="PF1054" s="90"/>
      <c r="PG1054" s="90"/>
      <c r="PH1054" s="90"/>
      <c r="PI1054" s="90"/>
      <c r="PJ1054" s="90"/>
      <c r="PK1054" s="90"/>
      <c r="PL1054" s="90"/>
      <c r="PM1054" s="90"/>
      <c r="PN1054" s="90"/>
      <c r="PO1054" s="90"/>
      <c r="PP1054" s="90"/>
      <c r="PQ1054" s="90"/>
      <c r="PR1054" s="90"/>
      <c r="PS1054" s="90"/>
      <c r="PT1054" s="90"/>
      <c r="PU1054" s="90"/>
      <c r="PV1054" s="90"/>
      <c r="PW1054" s="90"/>
      <c r="PX1054" s="90"/>
      <c r="PY1054" s="90"/>
      <c r="PZ1054" s="90"/>
      <c r="QA1054" s="90"/>
      <c r="QB1054" s="90"/>
      <c r="QC1054" s="90"/>
      <c r="QD1054" s="90"/>
      <c r="QE1054" s="90"/>
      <c r="QF1054" s="90"/>
      <c r="QG1054" s="90"/>
      <c r="QH1054" s="90"/>
      <c r="QI1054" s="90"/>
      <c r="QJ1054" s="90"/>
      <c r="QK1054" s="90"/>
      <c r="QL1054" s="90"/>
      <c r="QM1054" s="90"/>
      <c r="QN1054" s="90"/>
      <c r="QO1054" s="90"/>
      <c r="QP1054" s="90"/>
      <c r="QQ1054" s="90"/>
      <c r="QR1054" s="90"/>
      <c r="QS1054" s="90"/>
      <c r="QT1054" s="90"/>
      <c r="QU1054" s="90"/>
      <c r="QV1054" s="90"/>
      <c r="QW1054" s="90"/>
      <c r="QX1054" s="90"/>
      <c r="QY1054" s="90"/>
      <c r="QZ1054" s="90"/>
      <c r="RA1054" s="90"/>
      <c r="RB1054" s="90"/>
      <c r="RC1054" s="90"/>
      <c r="RD1054" s="90"/>
      <c r="RE1054" s="90"/>
      <c r="RF1054" s="90"/>
      <c r="RG1054" s="90"/>
      <c r="RH1054" s="90"/>
      <c r="RI1054" s="90"/>
      <c r="RJ1054" s="90"/>
      <c r="RK1054" s="90"/>
      <c r="RL1054" s="90"/>
      <c r="RM1054" s="90"/>
      <c r="RN1054" s="90"/>
      <c r="RO1054" s="90"/>
      <c r="RP1054" s="90"/>
      <c r="RQ1054" s="90"/>
      <c r="RR1054" s="90"/>
      <c r="RS1054" s="90"/>
      <c r="RT1054" s="90"/>
      <c r="RU1054" s="90"/>
      <c r="RV1054" s="90"/>
      <c r="RW1054" s="90"/>
      <c r="RX1054" s="90"/>
      <c r="RY1054" s="90"/>
      <c r="RZ1054" s="90"/>
      <c r="SA1054" s="90"/>
      <c r="SB1054" s="90"/>
      <c r="SC1054" s="90"/>
      <c r="SD1054" s="90"/>
      <c r="SE1054" s="90"/>
      <c r="SF1054" s="90"/>
      <c r="SG1054" s="90"/>
      <c r="SH1054" s="90"/>
      <c r="SI1054" s="90"/>
      <c r="SJ1054" s="90"/>
      <c r="SK1054" s="90"/>
      <c r="SL1054" s="90"/>
      <c r="SM1054" s="90"/>
      <c r="SN1054" s="90"/>
      <c r="SO1054" s="90"/>
      <c r="SP1054" s="90"/>
      <c r="SQ1054" s="90"/>
      <c r="SR1054" s="90"/>
      <c r="SS1054" s="90"/>
      <c r="ST1054" s="90"/>
      <c r="SU1054" s="90"/>
      <c r="SV1054" s="90"/>
      <c r="SW1054" s="90"/>
      <c r="SX1054" s="90"/>
      <c r="SY1054" s="90"/>
      <c r="SZ1054" s="90"/>
      <c r="TA1054" s="90"/>
      <c r="TB1054" s="90"/>
      <c r="TC1054" s="90"/>
      <c r="TD1054" s="90"/>
      <c r="TE1054" s="90"/>
      <c r="TF1054" s="90"/>
      <c r="TG1054" s="90"/>
      <c r="TH1054" s="90"/>
      <c r="TI1054" s="90"/>
      <c r="TJ1054" s="90"/>
      <c r="TK1054" s="90"/>
      <c r="TL1054" s="90"/>
      <c r="TM1054" s="90"/>
      <c r="TN1054" s="90"/>
      <c r="TO1054" s="90"/>
      <c r="TP1054" s="90"/>
      <c r="TQ1054" s="90"/>
      <c r="TR1054" s="90"/>
      <c r="TS1054" s="90"/>
      <c r="TT1054" s="90"/>
      <c r="TU1054" s="90"/>
      <c r="TV1054" s="90"/>
      <c r="TW1054" s="90"/>
      <c r="TX1054" s="90"/>
      <c r="TY1054" s="90"/>
      <c r="TZ1054" s="90"/>
      <c r="UA1054" s="90"/>
      <c r="UB1054" s="90"/>
      <c r="UC1054" s="90"/>
      <c r="UD1054" s="90"/>
      <c r="UE1054" s="90"/>
      <c r="UF1054" s="90"/>
      <c r="UG1054" s="90"/>
      <c r="UH1054" s="90"/>
      <c r="UI1054" s="90"/>
      <c r="UJ1054" s="90"/>
      <c r="UK1054" s="90"/>
      <c r="UL1054" s="90"/>
      <c r="UM1054" s="90"/>
      <c r="UN1054" s="90"/>
      <c r="UO1054" s="90"/>
      <c r="UP1054" s="90"/>
      <c r="UQ1054" s="90"/>
      <c r="UR1054" s="90"/>
      <c r="US1054" s="90"/>
      <c r="UT1054" s="90"/>
      <c r="UU1054" s="90"/>
      <c r="UV1054" s="90"/>
      <c r="UW1054" s="90"/>
      <c r="UX1054" s="90"/>
      <c r="UY1054" s="90"/>
      <c r="UZ1054" s="90"/>
      <c r="VA1054" s="90"/>
      <c r="VB1054" s="90"/>
      <c r="VC1054" s="90"/>
      <c r="VD1054" s="90"/>
      <c r="VE1054" s="90"/>
      <c r="VF1054" s="90"/>
      <c r="VG1054" s="90"/>
      <c r="VH1054" s="90"/>
      <c r="VI1054" s="90"/>
      <c r="VJ1054" s="90"/>
      <c r="VK1054" s="90"/>
      <c r="VL1054" s="90"/>
      <c r="VM1054" s="90"/>
      <c r="VN1054" s="90"/>
      <c r="VO1054" s="90"/>
      <c r="VP1054" s="90"/>
      <c r="VQ1054" s="90"/>
      <c r="VR1054" s="90"/>
      <c r="VS1054" s="90"/>
      <c r="VT1054" s="90"/>
      <c r="VU1054" s="90"/>
      <c r="VV1054" s="90"/>
      <c r="VW1054" s="90"/>
      <c r="VX1054" s="90"/>
      <c r="VY1054" s="90"/>
      <c r="VZ1054" s="90"/>
      <c r="WA1054" s="90"/>
      <c r="WB1054" s="90"/>
      <c r="WC1054" s="90"/>
      <c r="WD1054" s="90"/>
      <c r="WE1054" s="90"/>
      <c r="WF1054" s="90"/>
      <c r="WG1054" s="90"/>
      <c r="WH1054" s="90"/>
      <c r="WI1054" s="90"/>
      <c r="WJ1054" s="90"/>
      <c r="WK1054" s="90"/>
      <c r="WL1054" s="90"/>
      <c r="WM1054" s="90"/>
      <c r="WN1054" s="90"/>
      <c r="WO1054" s="90"/>
      <c r="WP1054" s="90"/>
      <c r="WQ1054" s="90"/>
      <c r="WR1054" s="90"/>
      <c r="WS1054" s="90"/>
      <c r="WT1054" s="90"/>
      <c r="WU1054" s="90"/>
      <c r="WV1054" s="90"/>
      <c r="WW1054" s="90"/>
      <c r="WX1054" s="90"/>
      <c r="WY1054" s="90"/>
      <c r="WZ1054" s="90"/>
      <c r="XA1054" s="90"/>
      <c r="XB1054" s="90"/>
      <c r="XC1054" s="90"/>
      <c r="XD1054" s="90"/>
      <c r="XE1054" s="90"/>
      <c r="XF1054" s="90"/>
      <c r="XG1054" s="90"/>
      <c r="XH1054" s="90"/>
      <c r="XI1054" s="90"/>
      <c r="XJ1054" s="90"/>
      <c r="XK1054" s="90"/>
      <c r="XL1054" s="90"/>
      <c r="XM1054" s="90"/>
      <c r="XN1054" s="90"/>
      <c r="XO1054" s="90"/>
      <c r="XP1054" s="90"/>
      <c r="XQ1054" s="90"/>
      <c r="XR1054" s="90"/>
      <c r="XS1054" s="90"/>
      <c r="XT1054" s="90"/>
      <c r="XU1054" s="90"/>
      <c r="XV1054" s="90"/>
      <c r="XW1054" s="90"/>
      <c r="XX1054" s="90"/>
      <c r="XY1054" s="90"/>
      <c r="XZ1054" s="90"/>
      <c r="YA1054" s="90"/>
      <c r="YB1054" s="90"/>
      <c r="YC1054" s="90"/>
      <c r="YD1054" s="90"/>
      <c r="YE1054" s="90"/>
      <c r="YF1054" s="90"/>
      <c r="YG1054" s="90"/>
      <c r="YH1054" s="90"/>
      <c r="YI1054" s="90"/>
      <c r="YJ1054" s="90"/>
      <c r="YK1054" s="90"/>
      <c r="YL1054" s="90"/>
      <c r="YM1054" s="90"/>
      <c r="YN1054" s="90"/>
      <c r="YO1054" s="90"/>
      <c r="YP1054" s="90"/>
      <c r="YQ1054" s="90"/>
      <c r="YR1054" s="90"/>
      <c r="YS1054" s="90"/>
      <c r="YT1054" s="90"/>
      <c r="YU1054" s="90"/>
      <c r="YV1054" s="90"/>
      <c r="YW1054" s="90"/>
      <c r="YX1054" s="90"/>
      <c r="YY1054" s="90"/>
      <c r="YZ1054" s="90"/>
      <c r="ZA1054" s="90"/>
      <c r="ZB1054" s="90"/>
      <c r="ZC1054" s="90"/>
      <c r="ZD1054" s="90"/>
      <c r="ZE1054" s="90"/>
      <c r="ZF1054" s="90"/>
      <c r="ZG1054" s="90"/>
      <c r="ZH1054" s="90"/>
      <c r="ZI1054" s="90"/>
      <c r="ZJ1054" s="90"/>
      <c r="ZK1054" s="90"/>
      <c r="ZL1054" s="90"/>
      <c r="ZM1054" s="90"/>
      <c r="ZN1054" s="90"/>
      <c r="ZO1054" s="90"/>
      <c r="ZP1054" s="90"/>
      <c r="ZQ1054" s="90"/>
      <c r="ZR1054" s="90"/>
      <c r="ZS1054" s="90"/>
      <c r="ZT1054" s="90"/>
      <c r="ZU1054" s="90"/>
      <c r="ZV1054" s="90"/>
      <c r="ZW1054" s="90"/>
      <c r="ZX1054" s="90"/>
      <c r="ZY1054" s="90"/>
      <c r="ZZ1054" s="90"/>
      <c r="AAA1054" s="90"/>
      <c r="AAB1054" s="90"/>
      <c r="AAC1054" s="90"/>
      <c r="AAD1054" s="90"/>
      <c r="AAE1054" s="90"/>
      <c r="AAF1054" s="90"/>
      <c r="AAG1054" s="90"/>
      <c r="AAH1054" s="90"/>
      <c r="AAI1054" s="90"/>
      <c r="AAJ1054" s="90"/>
      <c r="AAK1054" s="90"/>
      <c r="AAL1054" s="90"/>
      <c r="AAM1054" s="90"/>
      <c r="AAN1054" s="90"/>
      <c r="AAO1054" s="90"/>
      <c r="AAP1054" s="90"/>
      <c r="AAQ1054" s="90"/>
      <c r="AAR1054" s="90"/>
      <c r="AAS1054" s="90"/>
      <c r="AAT1054" s="90"/>
      <c r="AAU1054" s="90"/>
      <c r="AAV1054" s="90"/>
      <c r="AAW1054" s="90"/>
      <c r="AAX1054" s="90"/>
      <c r="AAY1054" s="90"/>
      <c r="AAZ1054" s="90"/>
      <c r="ABA1054" s="90"/>
      <c r="ABB1054" s="90"/>
      <c r="ABC1054" s="90"/>
      <c r="ABD1054" s="90"/>
      <c r="ABE1054" s="90"/>
      <c r="ABF1054" s="90"/>
      <c r="ABG1054" s="90"/>
      <c r="ABH1054" s="90"/>
      <c r="ABI1054" s="90"/>
      <c r="ABJ1054" s="90"/>
      <c r="ABK1054" s="90"/>
      <c r="ABL1054" s="90"/>
      <c r="ABM1054" s="90"/>
      <c r="ABN1054" s="90"/>
      <c r="ABO1054" s="90"/>
      <c r="ABP1054" s="90"/>
      <c r="ABQ1054" s="90"/>
      <c r="ABR1054" s="90"/>
      <c r="ABS1054" s="90"/>
      <c r="ABT1054" s="90"/>
      <c r="ABU1054" s="90"/>
      <c r="ABV1054" s="90"/>
      <c r="ABW1054" s="90"/>
      <c r="ABX1054" s="90"/>
      <c r="ABY1054" s="90"/>
      <c r="ABZ1054" s="90"/>
      <c r="ACA1054" s="90"/>
      <c r="ACB1054" s="90"/>
      <c r="ACC1054" s="90"/>
      <c r="ACD1054" s="90"/>
      <c r="ACE1054" s="90"/>
      <c r="ACF1054" s="90"/>
      <c r="ACG1054" s="90"/>
      <c r="ACH1054" s="90"/>
      <c r="ACI1054" s="90"/>
      <c r="ACJ1054" s="90"/>
      <c r="ACK1054" s="90"/>
      <c r="ACL1054" s="90"/>
      <c r="ACM1054" s="90"/>
      <c r="ACN1054" s="90"/>
      <c r="ACO1054" s="90"/>
      <c r="ACP1054" s="90"/>
      <c r="ACQ1054" s="90"/>
      <c r="ACR1054" s="90"/>
      <c r="ACS1054" s="90"/>
      <c r="ACT1054" s="90"/>
      <c r="ACU1054" s="90"/>
      <c r="ACV1054" s="90"/>
      <c r="ACW1054" s="90"/>
      <c r="ACX1054" s="90"/>
      <c r="ACY1054" s="90"/>
      <c r="ACZ1054" s="90"/>
      <c r="ADA1054" s="90"/>
      <c r="ADB1054" s="90"/>
      <c r="ADC1054" s="90"/>
      <c r="ADD1054" s="90"/>
      <c r="ADE1054" s="90"/>
      <c r="ADF1054" s="90"/>
      <c r="ADG1054" s="90"/>
      <c r="ADH1054" s="90"/>
      <c r="ADI1054" s="90"/>
      <c r="ADJ1054" s="90"/>
      <c r="ADK1054" s="90"/>
      <c r="ADL1054" s="90"/>
      <c r="ADM1054" s="90"/>
      <c r="ADN1054" s="90"/>
      <c r="ADO1054" s="90"/>
      <c r="ADP1054" s="90"/>
      <c r="ADQ1054" s="90"/>
      <c r="ADR1054" s="90"/>
      <c r="ADS1054" s="90"/>
      <c r="ADT1054" s="90"/>
      <c r="ADU1054" s="90"/>
      <c r="ADV1054" s="90"/>
      <c r="ADW1054" s="90"/>
      <c r="ADX1054" s="90"/>
      <c r="ADY1054" s="90"/>
      <c r="ADZ1054" s="90"/>
      <c r="AEA1054" s="90"/>
      <c r="AEB1054" s="90"/>
      <c r="AEC1054" s="90"/>
      <c r="AED1054" s="90"/>
      <c r="AEE1054" s="90"/>
      <c r="AEF1054" s="90"/>
      <c r="AEG1054" s="90"/>
      <c r="AEH1054" s="90"/>
      <c r="AEI1054" s="90"/>
      <c r="AEJ1054" s="90"/>
      <c r="AEK1054" s="90"/>
      <c r="AEL1054" s="90"/>
      <c r="AEM1054" s="90"/>
      <c r="AEN1054" s="90"/>
      <c r="AEO1054" s="90"/>
      <c r="AEP1054" s="90"/>
      <c r="AEQ1054" s="90"/>
      <c r="AER1054" s="90"/>
      <c r="AES1054" s="90"/>
      <c r="AET1054" s="90"/>
      <c r="AEU1054" s="90"/>
      <c r="AEV1054" s="90"/>
      <c r="AEW1054" s="90"/>
      <c r="AEX1054" s="90"/>
      <c r="AEY1054" s="90"/>
      <c r="AEZ1054" s="90"/>
      <c r="AFA1054" s="90"/>
      <c r="AFB1054" s="90"/>
      <c r="AFC1054" s="90"/>
      <c r="AFD1054" s="90"/>
      <c r="AFE1054" s="90"/>
      <c r="AFF1054" s="90"/>
      <c r="AFG1054" s="90"/>
      <c r="AFH1054" s="90"/>
      <c r="AFI1054" s="90"/>
      <c r="AFJ1054" s="90"/>
      <c r="AFK1054" s="90"/>
      <c r="AFL1054" s="90"/>
      <c r="AFM1054" s="90"/>
      <c r="AFN1054" s="90"/>
      <c r="AFO1054" s="90"/>
      <c r="AFP1054" s="90"/>
      <c r="AFQ1054" s="90"/>
      <c r="AFR1054" s="90"/>
      <c r="AFS1054" s="90"/>
      <c r="AFT1054" s="90"/>
      <c r="AFU1054" s="90"/>
      <c r="AFV1054" s="90"/>
      <c r="AFW1054" s="90"/>
      <c r="AFX1054" s="90"/>
      <c r="AFY1054" s="90"/>
      <c r="AFZ1054" s="90"/>
      <c r="AGA1054" s="90"/>
      <c r="AGB1054" s="90"/>
      <c r="AGC1054" s="90"/>
      <c r="AGD1054" s="90"/>
      <c r="AGE1054" s="90"/>
      <c r="AGF1054" s="90"/>
      <c r="AGG1054" s="90"/>
      <c r="AGH1054" s="90"/>
      <c r="AGI1054" s="90"/>
      <c r="AGJ1054" s="90"/>
      <c r="AGK1054" s="90"/>
      <c r="AGL1054" s="90"/>
      <c r="AGM1054" s="90"/>
      <c r="AGN1054" s="90"/>
      <c r="AGO1054" s="90"/>
      <c r="AGP1054" s="90"/>
      <c r="AGQ1054" s="90"/>
      <c r="AGR1054" s="90"/>
      <c r="AGS1054" s="90"/>
      <c r="AGT1054" s="90"/>
      <c r="AGU1054" s="90"/>
      <c r="AGV1054" s="90"/>
      <c r="AGW1054" s="90"/>
      <c r="AGX1054" s="90"/>
      <c r="AGY1054" s="90"/>
      <c r="AGZ1054" s="90"/>
      <c r="AHA1054" s="90"/>
      <c r="AHB1054" s="90"/>
      <c r="AHC1054" s="90"/>
      <c r="AHD1054" s="90"/>
      <c r="AHE1054" s="90"/>
      <c r="AHF1054" s="90"/>
      <c r="AHG1054" s="90"/>
      <c r="AHH1054" s="90"/>
      <c r="AHI1054" s="90"/>
      <c r="AHJ1054" s="90"/>
      <c r="AHK1054" s="90"/>
      <c r="AHL1054" s="90"/>
      <c r="AHM1054" s="90"/>
      <c r="AHN1054" s="90"/>
      <c r="AHO1054" s="90"/>
      <c r="AHP1054" s="90"/>
      <c r="AHQ1054" s="90"/>
      <c r="AHR1054" s="90"/>
      <c r="AHS1054" s="90"/>
      <c r="AHT1054" s="90"/>
      <c r="AHU1054" s="90"/>
      <c r="AHV1054" s="90"/>
      <c r="AHW1054" s="90"/>
      <c r="AHX1054" s="90"/>
      <c r="AHY1054" s="90"/>
      <c r="AHZ1054" s="90"/>
      <c r="AIA1054" s="90"/>
      <c r="AIB1054" s="90"/>
      <c r="AIC1054" s="90"/>
      <c r="AID1054" s="90"/>
      <c r="AIE1054" s="90"/>
      <c r="AIF1054" s="90"/>
      <c r="AIG1054" s="90"/>
      <c r="AIH1054" s="90"/>
      <c r="AII1054" s="90"/>
      <c r="AIJ1054" s="90"/>
      <c r="AIK1054" s="90"/>
      <c r="AIL1054" s="90"/>
      <c r="AIM1054" s="90"/>
      <c r="AIN1054" s="90"/>
      <c r="AIO1054" s="90"/>
      <c r="AIP1054" s="90"/>
      <c r="AIQ1054" s="90"/>
      <c r="AIR1054" s="90"/>
      <c r="AIS1054" s="90"/>
      <c r="AIT1054" s="90"/>
      <c r="AIU1054" s="90"/>
      <c r="AIV1054" s="90"/>
      <c r="AIW1054" s="90"/>
      <c r="AIX1054" s="90"/>
      <c r="AIY1054" s="90"/>
      <c r="AIZ1054" s="90"/>
      <c r="AJA1054" s="90"/>
      <c r="AJB1054" s="90"/>
      <c r="AJC1054" s="90"/>
      <c r="AJD1054" s="90"/>
      <c r="AJE1054" s="90"/>
      <c r="AJF1054" s="90"/>
      <c r="AJG1054" s="90"/>
      <c r="AJH1054" s="90"/>
      <c r="AJI1054" s="90"/>
      <c r="AJJ1054" s="90"/>
      <c r="AJK1054" s="90"/>
      <c r="AJL1054" s="90"/>
      <c r="AJM1054" s="90"/>
      <c r="AJN1054" s="90"/>
      <c r="AJO1054" s="90"/>
      <c r="AJP1054" s="90"/>
      <c r="AJQ1054" s="90"/>
      <c r="AJR1054" s="90"/>
      <c r="AJS1054" s="90"/>
      <c r="AJT1054" s="90"/>
      <c r="AJU1054" s="90"/>
      <c r="AJV1054" s="90"/>
      <c r="AJW1054" s="90"/>
      <c r="AJX1054" s="90"/>
      <c r="AJY1054" s="90"/>
      <c r="AJZ1054" s="90"/>
      <c r="AKA1054" s="90"/>
      <c r="AKB1054" s="90"/>
      <c r="AKC1054" s="90"/>
      <c r="AKD1054" s="90"/>
      <c r="AKE1054" s="90"/>
      <c r="AKF1054" s="90"/>
      <c r="AKG1054" s="90"/>
      <c r="AKH1054" s="90"/>
      <c r="AKI1054" s="90"/>
      <c r="AKJ1054" s="90"/>
      <c r="AKK1054" s="90"/>
      <c r="AKL1054" s="90"/>
      <c r="AKM1054" s="90"/>
      <c r="AKN1054" s="90"/>
      <c r="AKO1054" s="90"/>
      <c r="AKP1054" s="90"/>
      <c r="AKQ1054" s="90"/>
      <c r="AKR1054" s="90"/>
      <c r="AKS1054" s="90"/>
      <c r="AKT1054" s="90"/>
      <c r="AKU1054" s="90"/>
      <c r="AKV1054" s="90"/>
      <c r="AKW1054" s="90"/>
      <c r="AKX1054" s="90"/>
      <c r="AKY1054" s="90"/>
      <c r="AKZ1054" s="90"/>
      <c r="ALA1054" s="90"/>
      <c r="ALB1054" s="90"/>
      <c r="ALC1054" s="90"/>
      <c r="ALD1054" s="90"/>
      <c r="ALE1054" s="90"/>
      <c r="ALF1054" s="90"/>
      <c r="ALG1054" s="90"/>
      <c r="ALH1054" s="90"/>
      <c r="ALI1054" s="90"/>
      <c r="ALJ1054" s="90"/>
      <c r="ALK1054" s="90"/>
      <c r="ALL1054" s="90"/>
      <c r="ALM1054" s="90"/>
      <c r="ALN1054" s="90"/>
      <c r="ALO1054" s="90"/>
      <c r="ALP1054" s="90"/>
      <c r="ALQ1054" s="90"/>
      <c r="ALR1054" s="90"/>
      <c r="ALS1054" s="90"/>
      <c r="ALT1054" s="90"/>
      <c r="ALU1054" s="90"/>
      <c r="ALV1054" s="90"/>
      <c r="ALW1054" s="90"/>
      <c r="ALX1054" s="90"/>
      <c r="ALY1054" s="90"/>
      <c r="ALZ1054" s="90"/>
      <c r="AMA1054" s="90"/>
      <c r="AMB1054" s="90"/>
      <c r="AMC1054" s="90"/>
      <c r="AMD1054" s="90"/>
      <c r="AME1054" s="90"/>
      <c r="AMF1054" s="90"/>
      <c r="AMG1054" s="90"/>
      <c r="AMH1054" s="90"/>
    </row>
    <row r="1055" spans="1:1022" ht="74.099999999999994" customHeight="1">
      <c r="A1055" s="536"/>
      <c r="B1055" s="530"/>
      <c r="C1055" s="367"/>
      <c r="D1055" s="530"/>
      <c r="E1055" s="530"/>
      <c r="F1055" s="427"/>
      <c r="G1055" s="530"/>
      <c r="H1055" s="545"/>
      <c r="I1055" s="538"/>
      <c r="J1055" s="216" t="s">
        <v>735</v>
      </c>
      <c r="K1055" s="213"/>
      <c r="L1055" s="538"/>
      <c r="M1055" s="538"/>
      <c r="N1055" s="540"/>
      <c r="O1055" s="369"/>
      <c r="P1055" s="391"/>
      <c r="Q1055" s="385"/>
      <c r="R1055" s="393"/>
      <c r="S1055" s="394"/>
      <c r="T1055" s="385"/>
      <c r="U1055" s="386"/>
      <c r="V1055" s="216" t="s">
        <v>112</v>
      </c>
      <c r="W1055" s="116"/>
      <c r="X1055" s="117"/>
      <c r="Y1055" s="117"/>
      <c r="Z1055" s="116"/>
      <c r="AA1055" s="143" t="str">
        <f t="shared" si="1368"/>
        <v/>
      </c>
      <c r="AB1055" s="121"/>
      <c r="AC1055" s="121"/>
      <c r="AD1055" s="122" t="str">
        <f t="shared" si="1366"/>
        <v/>
      </c>
      <c r="AE1055" s="121"/>
      <c r="AF1055" s="121"/>
      <c r="AG1055" s="121"/>
      <c r="AH1055" s="123" t="str">
        <f>IFERROR(IF(AND(AA1054="Probabilidad",AA1055="Probabilidad"),(AI1054-(+AI1054*AD1055)),IF(AND(AA1055="Probabilidad",AA1054="Impacto"),(AI1054-(+AI1054*AD1055)),IF(AA1055="Impacto",AI1054,""))),"")</f>
        <v/>
      </c>
      <c r="AI1055" s="122" t="str">
        <f t="shared" si="1367"/>
        <v/>
      </c>
      <c r="AJ1055" s="387"/>
      <c r="AK1055" s="542"/>
      <c r="AL1055" s="214" t="str">
        <f t="shared" si="1355"/>
        <v/>
      </c>
      <c r="AM1055" s="543"/>
      <c r="AN1055" s="542"/>
      <c r="AO1055" s="541"/>
      <c r="AP1055" s="367"/>
      <c r="AQ1055" s="217" t="s">
        <v>118</v>
      </c>
      <c r="AR1055" s="119"/>
      <c r="AS1055" s="135"/>
      <c r="AT1055" s="218"/>
      <c r="AU1055" s="219"/>
      <c r="AV1055" s="459"/>
      <c r="AW1055" s="216" t="s">
        <v>112</v>
      </c>
      <c r="AX1055" s="220"/>
      <c r="AY1055" s="221"/>
      <c r="AZ1055" s="222"/>
      <c r="BA1055" s="217" t="s">
        <v>118</v>
      </c>
      <c r="BB1055" s="220"/>
      <c r="BC1055" s="115"/>
      <c r="BD1055" s="115"/>
      <c r="BE1055" s="373"/>
      <c r="BF1055" s="374"/>
      <c r="BG1055" s="374"/>
      <c r="BH1055" s="131"/>
    </row>
    <row r="1056" spans="1:1022" ht="45" customHeight="1">
      <c r="A1056" s="536"/>
      <c r="B1056" s="530"/>
      <c r="C1056" s="367"/>
      <c r="D1056" s="530"/>
      <c r="E1056" s="530"/>
      <c r="F1056" s="427"/>
      <c r="G1056" s="530"/>
      <c r="H1056" s="545"/>
      <c r="I1056" s="538"/>
      <c r="J1056" s="216" t="s">
        <v>741</v>
      </c>
      <c r="K1056" s="213"/>
      <c r="L1056" s="538"/>
      <c r="M1056" s="538"/>
      <c r="N1056" s="540"/>
      <c r="O1056" s="369"/>
      <c r="P1056" s="391"/>
      <c r="Q1056" s="385"/>
      <c r="R1056" s="393"/>
      <c r="S1056" s="394"/>
      <c r="T1056" s="385"/>
      <c r="U1056" s="386"/>
      <c r="V1056" s="216" t="s">
        <v>124</v>
      </c>
      <c r="W1056" s="116"/>
      <c r="X1056" s="117"/>
      <c r="Y1056" s="117"/>
      <c r="Z1056" s="116"/>
      <c r="AA1056" s="143" t="str">
        <f t="shared" si="1368"/>
        <v/>
      </c>
      <c r="AB1056" s="121"/>
      <c r="AC1056" s="121"/>
      <c r="AD1056" s="122" t="str">
        <f t="shared" si="1366"/>
        <v/>
      </c>
      <c r="AE1056" s="121"/>
      <c r="AF1056" s="121"/>
      <c r="AG1056" s="121"/>
      <c r="AH1056" s="123" t="str">
        <f t="shared" ref="AH1056:AH1060" si="1427">IFERROR(IF(AND(AA1055="Probabilidad",AA1056="Probabilidad"),(AI1055-(+AI1055*AD1056)),IF(AND(AA1056="Probabilidad",AA1055="Impacto"),(AI1055-(+AI1055*AD1056)),IF(AA1056="Impacto",AI1055,""))),"")</f>
        <v/>
      </c>
      <c r="AI1056" s="122" t="str">
        <f t="shared" si="1367"/>
        <v/>
      </c>
      <c r="AJ1056" s="387"/>
      <c r="AK1056" s="542"/>
      <c r="AL1056" s="214" t="str">
        <f t="shared" si="1355"/>
        <v/>
      </c>
      <c r="AM1056" s="543"/>
      <c r="AN1056" s="542"/>
      <c r="AO1056" s="541"/>
      <c r="AP1056" s="367"/>
      <c r="AQ1056" s="217" t="s">
        <v>128</v>
      </c>
      <c r="AR1056" s="119"/>
      <c r="AS1056" s="135"/>
      <c r="AT1056" s="218"/>
      <c r="AU1056" s="219"/>
      <c r="AV1056" s="459"/>
      <c r="AW1056" s="216" t="s">
        <v>124</v>
      </c>
      <c r="AX1056" s="220"/>
      <c r="AY1056" s="221"/>
      <c r="AZ1056" s="222"/>
      <c r="BA1056" s="217" t="s">
        <v>128</v>
      </c>
      <c r="BB1056" s="220"/>
      <c r="BC1056" s="115"/>
      <c r="BD1056" s="115"/>
      <c r="BE1056" s="373"/>
      <c r="BF1056" s="374"/>
      <c r="BG1056" s="374"/>
      <c r="BH1056" s="131"/>
    </row>
    <row r="1057" spans="1:60" ht="30" customHeight="1">
      <c r="A1057" s="536"/>
      <c r="B1057" s="530"/>
      <c r="C1057" s="367"/>
      <c r="D1057" s="530"/>
      <c r="E1057" s="530"/>
      <c r="F1057" s="427"/>
      <c r="G1057" s="530"/>
      <c r="H1057" s="545"/>
      <c r="I1057" s="538"/>
      <c r="J1057" s="216" t="s">
        <v>749</v>
      </c>
      <c r="K1057" s="213"/>
      <c r="L1057" s="538"/>
      <c r="M1057" s="538"/>
      <c r="N1057" s="540"/>
      <c r="O1057" s="369"/>
      <c r="P1057" s="391"/>
      <c r="Q1057" s="385"/>
      <c r="R1057" s="393"/>
      <c r="S1057" s="394"/>
      <c r="T1057" s="385"/>
      <c r="U1057" s="386"/>
      <c r="V1057" s="216" t="s">
        <v>131</v>
      </c>
      <c r="W1057" s="116"/>
      <c r="X1057" s="117"/>
      <c r="Y1057" s="117"/>
      <c r="Z1057" s="116"/>
      <c r="AA1057" s="143" t="str">
        <f t="shared" si="1368"/>
        <v/>
      </c>
      <c r="AB1057" s="121"/>
      <c r="AC1057" s="121"/>
      <c r="AD1057" s="122" t="str">
        <f t="shared" si="1366"/>
        <v/>
      </c>
      <c r="AE1057" s="121"/>
      <c r="AF1057" s="121"/>
      <c r="AG1057" s="121"/>
      <c r="AH1057" s="123" t="str">
        <f t="shared" si="1427"/>
        <v/>
      </c>
      <c r="AI1057" s="122" t="str">
        <f t="shared" si="1367"/>
        <v/>
      </c>
      <c r="AJ1057" s="387"/>
      <c r="AK1057" s="542"/>
      <c r="AL1057" s="214" t="str">
        <f t="shared" si="1355"/>
        <v/>
      </c>
      <c r="AM1057" s="543"/>
      <c r="AN1057" s="542"/>
      <c r="AO1057" s="541"/>
      <c r="AP1057" s="367"/>
      <c r="AQ1057" s="217" t="s">
        <v>136</v>
      </c>
      <c r="AR1057" s="119"/>
      <c r="AS1057" s="135"/>
      <c r="AT1057" s="218"/>
      <c r="AU1057" s="219"/>
      <c r="AV1057" s="459"/>
      <c r="AW1057" s="216" t="s">
        <v>131</v>
      </c>
      <c r="AX1057" s="220"/>
      <c r="AY1057" s="221"/>
      <c r="AZ1057" s="222"/>
      <c r="BA1057" s="217" t="s">
        <v>136</v>
      </c>
      <c r="BB1057" s="220"/>
      <c r="BC1057" s="115"/>
      <c r="BD1057" s="115"/>
      <c r="BE1057" s="373"/>
      <c r="BF1057" s="374"/>
      <c r="BG1057" s="374"/>
      <c r="BH1057" s="131"/>
    </row>
    <row r="1058" spans="1:60" ht="18.95" customHeight="1">
      <c r="A1058" s="536"/>
      <c r="B1058" s="530"/>
      <c r="C1058" s="367"/>
      <c r="D1058" s="530"/>
      <c r="E1058" s="530"/>
      <c r="F1058" s="427"/>
      <c r="G1058" s="530"/>
      <c r="H1058" s="545"/>
      <c r="I1058" s="538"/>
      <c r="J1058" s="216" t="s">
        <v>756</v>
      </c>
      <c r="K1058" s="213"/>
      <c r="L1058" s="538"/>
      <c r="M1058" s="538"/>
      <c r="N1058" s="540"/>
      <c r="O1058" s="369"/>
      <c r="P1058" s="391"/>
      <c r="Q1058" s="385"/>
      <c r="R1058" s="393"/>
      <c r="S1058" s="394"/>
      <c r="T1058" s="385"/>
      <c r="U1058" s="386"/>
      <c r="V1058" s="216" t="s">
        <v>139</v>
      </c>
      <c r="W1058" s="116"/>
      <c r="X1058" s="117"/>
      <c r="Y1058" s="117"/>
      <c r="Z1058" s="116"/>
      <c r="AA1058" s="143" t="str">
        <f t="shared" si="1368"/>
        <v/>
      </c>
      <c r="AB1058" s="121"/>
      <c r="AC1058" s="121"/>
      <c r="AD1058" s="122" t="str">
        <f t="shared" si="1366"/>
        <v/>
      </c>
      <c r="AE1058" s="121"/>
      <c r="AF1058" s="121"/>
      <c r="AG1058" s="121"/>
      <c r="AH1058" s="123" t="str">
        <f t="shared" si="1427"/>
        <v/>
      </c>
      <c r="AI1058" s="122" t="str">
        <f t="shared" si="1367"/>
        <v/>
      </c>
      <c r="AJ1058" s="387"/>
      <c r="AK1058" s="542"/>
      <c r="AL1058" s="214" t="str">
        <f t="shared" si="1355"/>
        <v/>
      </c>
      <c r="AM1058" s="543"/>
      <c r="AN1058" s="542"/>
      <c r="AO1058" s="541"/>
      <c r="AP1058" s="367"/>
      <c r="AQ1058" s="217" t="s">
        <v>145</v>
      </c>
      <c r="AR1058" s="119"/>
      <c r="AS1058" s="135"/>
      <c r="AT1058" s="218"/>
      <c r="AU1058" s="219"/>
      <c r="AV1058" s="459"/>
      <c r="AW1058" s="216" t="s">
        <v>139</v>
      </c>
      <c r="AX1058" s="220"/>
      <c r="AY1058" s="221"/>
      <c r="AZ1058" s="222"/>
      <c r="BA1058" s="217" t="s">
        <v>145</v>
      </c>
      <c r="BB1058" s="220"/>
      <c r="BC1058" s="115"/>
      <c r="BD1058" s="115"/>
      <c r="BE1058" s="373"/>
      <c r="BF1058" s="374"/>
      <c r="BG1058" s="374"/>
      <c r="BH1058" s="131"/>
    </row>
    <row r="1059" spans="1:60" ht="18.95" customHeight="1">
      <c r="A1059" s="536"/>
      <c r="B1059" s="530"/>
      <c r="C1059" s="367"/>
      <c r="D1059" s="530"/>
      <c r="E1059" s="530"/>
      <c r="F1059" s="427"/>
      <c r="G1059" s="530"/>
      <c r="H1059" s="545"/>
      <c r="I1059" s="538"/>
      <c r="J1059" s="216" t="s">
        <v>757</v>
      </c>
      <c r="K1059" s="213"/>
      <c r="L1059" s="538"/>
      <c r="M1059" s="538"/>
      <c r="N1059" s="540"/>
      <c r="O1059" s="369"/>
      <c r="P1059" s="391"/>
      <c r="Q1059" s="385"/>
      <c r="R1059" s="393"/>
      <c r="S1059" s="394"/>
      <c r="T1059" s="385"/>
      <c r="U1059" s="386"/>
      <c r="V1059" s="216" t="s">
        <v>150</v>
      </c>
      <c r="W1059" s="116"/>
      <c r="X1059" s="117"/>
      <c r="Y1059" s="117"/>
      <c r="Z1059" s="116"/>
      <c r="AA1059" s="143" t="str">
        <f t="shared" si="1368"/>
        <v/>
      </c>
      <c r="AB1059" s="121"/>
      <c r="AC1059" s="121"/>
      <c r="AD1059" s="122" t="str">
        <f t="shared" si="1366"/>
        <v/>
      </c>
      <c r="AE1059" s="121"/>
      <c r="AF1059" s="121"/>
      <c r="AG1059" s="121"/>
      <c r="AH1059" s="123" t="str">
        <f t="shared" si="1427"/>
        <v/>
      </c>
      <c r="AI1059" s="122" t="str">
        <f t="shared" si="1367"/>
        <v/>
      </c>
      <c r="AJ1059" s="387"/>
      <c r="AK1059" s="542"/>
      <c r="AL1059" s="214" t="str">
        <f t="shared" si="1355"/>
        <v/>
      </c>
      <c r="AM1059" s="543"/>
      <c r="AN1059" s="542"/>
      <c r="AO1059" s="541"/>
      <c r="AP1059" s="367"/>
      <c r="AQ1059" s="217" t="s">
        <v>155</v>
      </c>
      <c r="AR1059" s="119"/>
      <c r="AS1059" s="135"/>
      <c r="AT1059" s="218"/>
      <c r="AU1059" s="219"/>
      <c r="AV1059" s="459"/>
      <c r="AW1059" s="216" t="s">
        <v>150</v>
      </c>
      <c r="AX1059" s="220"/>
      <c r="AY1059" s="221"/>
      <c r="AZ1059" s="222"/>
      <c r="BA1059" s="217" t="s">
        <v>155</v>
      </c>
      <c r="BB1059" s="220"/>
      <c r="BC1059" s="115"/>
      <c r="BD1059" s="115"/>
      <c r="BE1059" s="373"/>
      <c r="BF1059" s="374"/>
      <c r="BG1059" s="374"/>
      <c r="BH1059" s="131"/>
    </row>
    <row r="1060" spans="1:60" ht="23.1" customHeight="1">
      <c r="A1060" s="536"/>
      <c r="B1060" s="530"/>
      <c r="C1060" s="367"/>
      <c r="D1060" s="530"/>
      <c r="E1060" s="530"/>
      <c r="F1060" s="427"/>
      <c r="G1060" s="530"/>
      <c r="H1060" s="545"/>
      <c r="I1060" s="538"/>
      <c r="J1060" s="216" t="s">
        <v>758</v>
      </c>
      <c r="K1060" s="213"/>
      <c r="L1060" s="538"/>
      <c r="M1060" s="538"/>
      <c r="N1060" s="540"/>
      <c r="O1060" s="369"/>
      <c r="P1060" s="392"/>
      <c r="Q1060" s="385"/>
      <c r="R1060" s="393"/>
      <c r="S1060" s="394"/>
      <c r="T1060" s="385"/>
      <c r="U1060" s="386"/>
      <c r="V1060" s="216" t="s">
        <v>161</v>
      </c>
      <c r="W1060" s="116"/>
      <c r="X1060" s="117"/>
      <c r="Y1060" s="117"/>
      <c r="Z1060" s="116"/>
      <c r="AA1060" s="143" t="str">
        <f t="shared" si="1368"/>
        <v/>
      </c>
      <c r="AB1060" s="121"/>
      <c r="AC1060" s="121"/>
      <c r="AD1060" s="122" t="str">
        <f t="shared" si="1366"/>
        <v/>
      </c>
      <c r="AE1060" s="121"/>
      <c r="AF1060" s="121"/>
      <c r="AG1060" s="121"/>
      <c r="AH1060" s="123" t="str">
        <f t="shared" si="1427"/>
        <v/>
      </c>
      <c r="AI1060" s="122" t="str">
        <f t="shared" si="1367"/>
        <v/>
      </c>
      <c r="AJ1060" s="387"/>
      <c r="AK1060" s="542"/>
      <c r="AL1060" s="214" t="str">
        <f t="shared" si="1355"/>
        <v/>
      </c>
      <c r="AM1060" s="543"/>
      <c r="AN1060" s="542"/>
      <c r="AO1060" s="541"/>
      <c r="AP1060" s="367"/>
      <c r="AQ1060" s="217" t="s">
        <v>162</v>
      </c>
      <c r="AR1060" s="119"/>
      <c r="AS1060" s="135"/>
      <c r="AT1060" s="218"/>
      <c r="AU1060" s="219"/>
      <c r="AV1060" s="460"/>
      <c r="AW1060" s="216" t="s">
        <v>161</v>
      </c>
      <c r="AX1060" s="220"/>
      <c r="AY1060" s="221"/>
      <c r="AZ1060" s="222"/>
      <c r="BA1060" s="217" t="s">
        <v>162</v>
      </c>
      <c r="BB1060" s="220"/>
      <c r="BC1060" s="115"/>
      <c r="BD1060" s="115"/>
      <c r="BE1060" s="373"/>
      <c r="BF1060" s="374"/>
      <c r="BG1060" s="374"/>
      <c r="BH1060" s="131"/>
    </row>
    <row r="1061" spans="1:60" ht="75.75" customHeight="1"/>
  </sheetData>
  <sheetProtection formatCells="0" formatColumns="0" formatRows="0" autoFilter="0"/>
  <autoFilter ref="A10:AMI1060" xr:uid="{00000000-0001-0000-0000-000000000000}"/>
  <mergeCells count="4423">
    <mergeCell ref="BG1054:BG1060"/>
    <mergeCell ref="U1054:U1060"/>
    <mergeCell ref="AJ1054:AJ1060"/>
    <mergeCell ref="AK1054:AK1060"/>
    <mergeCell ref="AM1054:AM1060"/>
    <mergeCell ref="AN1054:AN1060"/>
    <mergeCell ref="AO1054:AO1060"/>
    <mergeCell ref="O1054:O1060"/>
    <mergeCell ref="P1054:P1060"/>
    <mergeCell ref="Q1054:Q1060"/>
    <mergeCell ref="R1054:R1060"/>
    <mergeCell ref="S1054:S1060"/>
    <mergeCell ref="T1054:T1060"/>
    <mergeCell ref="G1054:G1060"/>
    <mergeCell ref="H1054:H1060"/>
    <mergeCell ref="I1054:I1060"/>
    <mergeCell ref="L1054:L1060"/>
    <mergeCell ref="M1054:M1060"/>
    <mergeCell ref="N1054:N1060"/>
    <mergeCell ref="A1054:A1060"/>
    <mergeCell ref="B1054:B1060"/>
    <mergeCell ref="C1054:C1060"/>
    <mergeCell ref="D1054:D1060"/>
    <mergeCell ref="E1054:E1060"/>
    <mergeCell ref="F1054:F1060"/>
    <mergeCell ref="AO1047:AO1053"/>
    <mergeCell ref="AP1047:AP1053"/>
    <mergeCell ref="AV1047:AV1053"/>
    <mergeCell ref="BE1047:BE1053"/>
    <mergeCell ref="BF1047:BF1053"/>
    <mergeCell ref="AP1054:AP1060"/>
    <mergeCell ref="AV1054:AV1060"/>
    <mergeCell ref="BE1054:BE1060"/>
    <mergeCell ref="BF1054:BF1060"/>
    <mergeCell ref="BG1047:BG1053"/>
    <mergeCell ref="T1047:T1053"/>
    <mergeCell ref="U1047:U1053"/>
    <mergeCell ref="AJ1047:AJ1053"/>
    <mergeCell ref="AK1047:AK1053"/>
    <mergeCell ref="AM1047:AM1053"/>
    <mergeCell ref="AN1047:AN1053"/>
    <mergeCell ref="N1047:N1053"/>
    <mergeCell ref="O1047:O1053"/>
    <mergeCell ref="P1047:P1053"/>
    <mergeCell ref="Q1047:Q1053"/>
    <mergeCell ref="R1047:R1053"/>
    <mergeCell ref="S1047:S1053"/>
    <mergeCell ref="F1047:F1053"/>
    <mergeCell ref="G1047:G1053"/>
    <mergeCell ref="H1047:H1053"/>
    <mergeCell ref="I1047:I1053"/>
    <mergeCell ref="L1047:L1053"/>
    <mergeCell ref="M1047:M1053"/>
    <mergeCell ref="A1047:A1053"/>
    <mergeCell ref="B1047:B1053"/>
    <mergeCell ref="C1047:C1053"/>
    <mergeCell ref="D1047:D1053"/>
    <mergeCell ref="E1047:E1053"/>
    <mergeCell ref="U1040:U1046"/>
    <mergeCell ref="AJ1040:AJ1046"/>
    <mergeCell ref="AK1040:AK1046"/>
    <mergeCell ref="AM1040:AM1046"/>
    <mergeCell ref="AN1040:AN1046"/>
    <mergeCell ref="AO1040:AO1046"/>
    <mergeCell ref="O1040:O1046"/>
    <mergeCell ref="P1040:P1046"/>
    <mergeCell ref="Q1040:Q1046"/>
    <mergeCell ref="R1040:R1046"/>
    <mergeCell ref="S1040:S1046"/>
    <mergeCell ref="T1040:T1046"/>
    <mergeCell ref="G1040:G1046"/>
    <mergeCell ref="H1040:H1046"/>
    <mergeCell ref="I1040:I1046"/>
    <mergeCell ref="L1040:L1046"/>
    <mergeCell ref="M1040:M1046"/>
    <mergeCell ref="N1040:N1046"/>
    <mergeCell ref="A1040:A1046"/>
    <mergeCell ref="B1040:B1046"/>
    <mergeCell ref="C1040:C1046"/>
    <mergeCell ref="D1040:D1046"/>
    <mergeCell ref="E1040:E1046"/>
    <mergeCell ref="F1040:F1046"/>
    <mergeCell ref="AO1033:AO1039"/>
    <mergeCell ref="AP1033:AP1039"/>
    <mergeCell ref="AV1033:AV1039"/>
    <mergeCell ref="BE1033:BE1039"/>
    <mergeCell ref="BF1033:BF1039"/>
    <mergeCell ref="BG1033:BG1039"/>
    <mergeCell ref="T1033:T1039"/>
    <mergeCell ref="U1033:U1039"/>
    <mergeCell ref="AJ1033:AJ1039"/>
    <mergeCell ref="AK1033:AK1039"/>
    <mergeCell ref="AM1033:AM1039"/>
    <mergeCell ref="AN1033:AN1039"/>
    <mergeCell ref="N1033:N1039"/>
    <mergeCell ref="O1033:O1039"/>
    <mergeCell ref="P1033:P1039"/>
    <mergeCell ref="Q1033:Q1039"/>
    <mergeCell ref="R1033:R1039"/>
    <mergeCell ref="S1033:S1039"/>
    <mergeCell ref="F1033:F1039"/>
    <mergeCell ref="G1033:G1039"/>
    <mergeCell ref="H1033:H1039"/>
    <mergeCell ref="I1033:I1039"/>
    <mergeCell ref="L1033:L1039"/>
    <mergeCell ref="M1033:M1039"/>
    <mergeCell ref="AP1040:AP1046"/>
    <mergeCell ref="AV1040:AV1046"/>
    <mergeCell ref="BE1040:BE1046"/>
    <mergeCell ref="BF1040:BF1046"/>
    <mergeCell ref="BG1040:BG1046"/>
    <mergeCell ref="A1033:A1039"/>
    <mergeCell ref="B1033:B1039"/>
    <mergeCell ref="C1033:C1039"/>
    <mergeCell ref="D1033:D1039"/>
    <mergeCell ref="E1033:E1039"/>
    <mergeCell ref="U1026:U1032"/>
    <mergeCell ref="AJ1026:AJ1032"/>
    <mergeCell ref="AK1026:AK1032"/>
    <mergeCell ref="AM1026:AM1032"/>
    <mergeCell ref="AN1026:AN1032"/>
    <mergeCell ref="AO1026:AO1032"/>
    <mergeCell ref="O1026:O1032"/>
    <mergeCell ref="P1026:P1032"/>
    <mergeCell ref="Q1026:Q1032"/>
    <mergeCell ref="R1026:R1032"/>
    <mergeCell ref="S1026:S1032"/>
    <mergeCell ref="T1026:T1032"/>
    <mergeCell ref="G1026:G1032"/>
    <mergeCell ref="H1026:H1032"/>
    <mergeCell ref="I1026:I1032"/>
    <mergeCell ref="L1026:L1032"/>
    <mergeCell ref="M1026:M1032"/>
    <mergeCell ref="N1026:N1032"/>
    <mergeCell ref="A1026:A1032"/>
    <mergeCell ref="B1026:B1032"/>
    <mergeCell ref="C1026:C1032"/>
    <mergeCell ref="D1026:D1032"/>
    <mergeCell ref="E1026:E1032"/>
    <mergeCell ref="F1026:F1032"/>
    <mergeCell ref="AO1019:AO1025"/>
    <mergeCell ref="AP1019:AP1025"/>
    <mergeCell ref="AV1019:AV1025"/>
    <mergeCell ref="BE1019:BE1025"/>
    <mergeCell ref="BF1019:BF1025"/>
    <mergeCell ref="BG1019:BG1025"/>
    <mergeCell ref="T1019:T1025"/>
    <mergeCell ref="U1019:U1025"/>
    <mergeCell ref="AJ1019:AJ1025"/>
    <mergeCell ref="AK1019:AK1025"/>
    <mergeCell ref="AM1019:AM1025"/>
    <mergeCell ref="AN1019:AN1025"/>
    <mergeCell ref="N1019:N1025"/>
    <mergeCell ref="O1019:O1025"/>
    <mergeCell ref="P1019:P1025"/>
    <mergeCell ref="Q1019:Q1025"/>
    <mergeCell ref="R1019:R1025"/>
    <mergeCell ref="S1019:S1025"/>
    <mergeCell ref="F1019:F1025"/>
    <mergeCell ref="G1019:G1025"/>
    <mergeCell ref="H1019:H1025"/>
    <mergeCell ref="I1019:I1025"/>
    <mergeCell ref="L1019:L1025"/>
    <mergeCell ref="M1019:M1025"/>
    <mergeCell ref="AP1026:AP1032"/>
    <mergeCell ref="AV1026:AV1032"/>
    <mergeCell ref="BE1026:BE1032"/>
    <mergeCell ref="BF1026:BF1032"/>
    <mergeCell ref="BG1026:BG1032"/>
    <mergeCell ref="A1019:A1025"/>
    <mergeCell ref="B1019:B1025"/>
    <mergeCell ref="C1019:C1025"/>
    <mergeCell ref="D1019:D1025"/>
    <mergeCell ref="E1019:E1025"/>
    <mergeCell ref="U1012:U1018"/>
    <mergeCell ref="AJ1012:AJ1018"/>
    <mergeCell ref="AK1012:AK1018"/>
    <mergeCell ref="AM1012:AM1018"/>
    <mergeCell ref="AN1012:AN1018"/>
    <mergeCell ref="AO1012:AO1018"/>
    <mergeCell ref="O1012:O1018"/>
    <mergeCell ref="P1012:P1018"/>
    <mergeCell ref="Q1012:Q1018"/>
    <mergeCell ref="R1012:R1018"/>
    <mergeCell ref="S1012:S1018"/>
    <mergeCell ref="T1012:T1018"/>
    <mergeCell ref="G1012:G1018"/>
    <mergeCell ref="H1012:H1018"/>
    <mergeCell ref="I1012:I1018"/>
    <mergeCell ref="L1012:L1018"/>
    <mergeCell ref="M1012:M1018"/>
    <mergeCell ref="N1012:N1018"/>
    <mergeCell ref="A1012:A1018"/>
    <mergeCell ref="B1012:B1018"/>
    <mergeCell ref="C1012:C1018"/>
    <mergeCell ref="D1012:D1018"/>
    <mergeCell ref="E1012:E1018"/>
    <mergeCell ref="F1012:F1018"/>
    <mergeCell ref="AO1005:AO1011"/>
    <mergeCell ref="AP1005:AP1011"/>
    <mergeCell ref="AV1005:AV1011"/>
    <mergeCell ref="BE1005:BE1011"/>
    <mergeCell ref="BF1005:BF1011"/>
    <mergeCell ref="BG1005:BG1011"/>
    <mergeCell ref="T1005:T1011"/>
    <mergeCell ref="U1005:U1011"/>
    <mergeCell ref="AJ1005:AJ1011"/>
    <mergeCell ref="AK1005:AK1011"/>
    <mergeCell ref="AM1005:AM1011"/>
    <mergeCell ref="AN1005:AN1011"/>
    <mergeCell ref="N1005:N1011"/>
    <mergeCell ref="O1005:O1011"/>
    <mergeCell ref="P1005:P1011"/>
    <mergeCell ref="Q1005:Q1011"/>
    <mergeCell ref="R1005:R1011"/>
    <mergeCell ref="S1005:S1011"/>
    <mergeCell ref="F1005:F1011"/>
    <mergeCell ref="G1005:G1011"/>
    <mergeCell ref="H1005:H1011"/>
    <mergeCell ref="I1005:I1011"/>
    <mergeCell ref="L1005:L1011"/>
    <mergeCell ref="M1005:M1011"/>
    <mergeCell ref="AP1012:AP1018"/>
    <mergeCell ref="AV1012:AV1018"/>
    <mergeCell ref="BE1012:BE1018"/>
    <mergeCell ref="BF1012:BF1018"/>
    <mergeCell ref="BG1012:BG1018"/>
    <mergeCell ref="A1005:A1011"/>
    <mergeCell ref="B1005:B1011"/>
    <mergeCell ref="C1005:C1011"/>
    <mergeCell ref="D1005:D1011"/>
    <mergeCell ref="E1005:E1011"/>
    <mergeCell ref="U998:U1004"/>
    <mergeCell ref="AJ998:AJ1004"/>
    <mergeCell ref="AK998:AK1004"/>
    <mergeCell ref="AM998:AM1004"/>
    <mergeCell ref="AN998:AN1004"/>
    <mergeCell ref="AO998:AO1004"/>
    <mergeCell ref="O998:O1004"/>
    <mergeCell ref="P998:P1004"/>
    <mergeCell ref="Q998:Q1004"/>
    <mergeCell ref="R998:R1004"/>
    <mergeCell ref="S998:S1004"/>
    <mergeCell ref="T998:T1004"/>
    <mergeCell ref="G998:G1004"/>
    <mergeCell ref="H998:H1004"/>
    <mergeCell ref="I998:I1004"/>
    <mergeCell ref="L998:L1004"/>
    <mergeCell ref="M998:M1004"/>
    <mergeCell ref="N998:N1004"/>
    <mergeCell ref="A998:A1004"/>
    <mergeCell ref="B998:B1004"/>
    <mergeCell ref="C998:C1004"/>
    <mergeCell ref="D998:D1004"/>
    <mergeCell ref="E998:E1004"/>
    <mergeCell ref="F998:F1004"/>
    <mergeCell ref="AO991:AO997"/>
    <mergeCell ref="AP991:AP997"/>
    <mergeCell ref="AV991:AV997"/>
    <mergeCell ref="BE991:BE997"/>
    <mergeCell ref="BF991:BF997"/>
    <mergeCell ref="BG991:BG997"/>
    <mergeCell ref="T991:T997"/>
    <mergeCell ref="U991:U997"/>
    <mergeCell ref="AJ991:AJ997"/>
    <mergeCell ref="AK991:AK997"/>
    <mergeCell ref="AM991:AM997"/>
    <mergeCell ref="AN991:AN997"/>
    <mergeCell ref="N991:N997"/>
    <mergeCell ref="O991:O997"/>
    <mergeCell ref="P991:P997"/>
    <mergeCell ref="Q991:Q997"/>
    <mergeCell ref="R991:R997"/>
    <mergeCell ref="S991:S997"/>
    <mergeCell ref="F991:F997"/>
    <mergeCell ref="G991:G997"/>
    <mergeCell ref="H991:H997"/>
    <mergeCell ref="I991:I997"/>
    <mergeCell ref="L991:L997"/>
    <mergeCell ref="M991:M997"/>
    <mergeCell ref="AP998:AP1004"/>
    <mergeCell ref="AV998:AV1004"/>
    <mergeCell ref="BE998:BE1004"/>
    <mergeCell ref="BF998:BF1004"/>
    <mergeCell ref="BG998:BG1004"/>
    <mergeCell ref="A991:A997"/>
    <mergeCell ref="B991:B997"/>
    <mergeCell ref="C991:C997"/>
    <mergeCell ref="D991:D997"/>
    <mergeCell ref="E991:E997"/>
    <mergeCell ref="U984:U990"/>
    <mergeCell ref="AJ984:AJ990"/>
    <mergeCell ref="AK984:AK990"/>
    <mergeCell ref="AM984:AM990"/>
    <mergeCell ref="AN984:AN990"/>
    <mergeCell ref="AO984:AO990"/>
    <mergeCell ref="O984:O990"/>
    <mergeCell ref="P984:P990"/>
    <mergeCell ref="Q984:Q990"/>
    <mergeCell ref="R984:R990"/>
    <mergeCell ref="S984:S990"/>
    <mergeCell ref="T984:T990"/>
    <mergeCell ref="G984:G990"/>
    <mergeCell ref="H984:H990"/>
    <mergeCell ref="I984:I990"/>
    <mergeCell ref="L984:L990"/>
    <mergeCell ref="M984:M990"/>
    <mergeCell ref="N984:N990"/>
    <mergeCell ref="A984:A990"/>
    <mergeCell ref="B984:B990"/>
    <mergeCell ref="C984:C990"/>
    <mergeCell ref="D984:D990"/>
    <mergeCell ref="E984:E990"/>
    <mergeCell ref="F984:F990"/>
    <mergeCell ref="AO977:AO983"/>
    <mergeCell ref="AP977:AP983"/>
    <mergeCell ref="AV977:AV983"/>
    <mergeCell ref="BE977:BE983"/>
    <mergeCell ref="BF977:BF983"/>
    <mergeCell ref="BG977:BG983"/>
    <mergeCell ref="T977:T983"/>
    <mergeCell ref="U977:U983"/>
    <mergeCell ref="AJ977:AJ983"/>
    <mergeCell ref="AK977:AK983"/>
    <mergeCell ref="AM977:AM983"/>
    <mergeCell ref="AN977:AN983"/>
    <mergeCell ref="N977:N983"/>
    <mergeCell ref="O977:O983"/>
    <mergeCell ref="P977:P983"/>
    <mergeCell ref="Q977:Q983"/>
    <mergeCell ref="R977:R983"/>
    <mergeCell ref="S977:S983"/>
    <mergeCell ref="F977:F983"/>
    <mergeCell ref="G977:G983"/>
    <mergeCell ref="H977:H983"/>
    <mergeCell ref="I977:I983"/>
    <mergeCell ref="L977:L983"/>
    <mergeCell ref="M977:M983"/>
    <mergeCell ref="AP984:AP990"/>
    <mergeCell ref="AV984:AV990"/>
    <mergeCell ref="BE984:BE990"/>
    <mergeCell ref="BF984:BF990"/>
    <mergeCell ref="BG984:BG990"/>
    <mergeCell ref="A977:A983"/>
    <mergeCell ref="B977:B983"/>
    <mergeCell ref="C977:C983"/>
    <mergeCell ref="D977:D983"/>
    <mergeCell ref="E977:E983"/>
    <mergeCell ref="U970:U976"/>
    <mergeCell ref="AJ970:AJ976"/>
    <mergeCell ref="AK970:AK976"/>
    <mergeCell ref="AM970:AM976"/>
    <mergeCell ref="AN970:AN976"/>
    <mergeCell ref="AO970:AO976"/>
    <mergeCell ref="O970:O976"/>
    <mergeCell ref="P970:P976"/>
    <mergeCell ref="Q970:Q976"/>
    <mergeCell ref="R970:R976"/>
    <mergeCell ref="S970:S976"/>
    <mergeCell ref="T970:T976"/>
    <mergeCell ref="G970:G976"/>
    <mergeCell ref="H970:H976"/>
    <mergeCell ref="I970:I976"/>
    <mergeCell ref="L970:L976"/>
    <mergeCell ref="M970:M976"/>
    <mergeCell ref="N970:N976"/>
    <mergeCell ref="A970:A976"/>
    <mergeCell ref="B970:B976"/>
    <mergeCell ref="C970:C976"/>
    <mergeCell ref="D970:D976"/>
    <mergeCell ref="E970:E976"/>
    <mergeCell ref="F970:F976"/>
    <mergeCell ref="AO963:AO969"/>
    <mergeCell ref="AP963:AP969"/>
    <mergeCell ref="AV963:AV969"/>
    <mergeCell ref="BE963:BE969"/>
    <mergeCell ref="BF963:BF969"/>
    <mergeCell ref="BG963:BG969"/>
    <mergeCell ref="T963:T969"/>
    <mergeCell ref="U963:U969"/>
    <mergeCell ref="AJ963:AJ969"/>
    <mergeCell ref="AK963:AK969"/>
    <mergeCell ref="AM963:AM969"/>
    <mergeCell ref="AN963:AN969"/>
    <mergeCell ref="N963:N969"/>
    <mergeCell ref="O963:O969"/>
    <mergeCell ref="P963:P969"/>
    <mergeCell ref="Q963:Q969"/>
    <mergeCell ref="R963:R969"/>
    <mergeCell ref="S963:S969"/>
    <mergeCell ref="F963:F969"/>
    <mergeCell ref="G963:G969"/>
    <mergeCell ref="H963:H969"/>
    <mergeCell ref="I963:I969"/>
    <mergeCell ref="L963:L969"/>
    <mergeCell ref="M963:M969"/>
    <mergeCell ref="AP970:AP976"/>
    <mergeCell ref="AV970:AV976"/>
    <mergeCell ref="BE970:BE976"/>
    <mergeCell ref="BF970:BF976"/>
    <mergeCell ref="BG970:BG976"/>
    <mergeCell ref="A963:A969"/>
    <mergeCell ref="B963:B969"/>
    <mergeCell ref="C963:C969"/>
    <mergeCell ref="D963:D969"/>
    <mergeCell ref="E963:E969"/>
    <mergeCell ref="U956:U962"/>
    <mergeCell ref="AJ956:AJ962"/>
    <mergeCell ref="AK956:AK962"/>
    <mergeCell ref="AM956:AM962"/>
    <mergeCell ref="AN956:AN962"/>
    <mergeCell ref="AO956:AO962"/>
    <mergeCell ref="O956:O962"/>
    <mergeCell ref="P956:P962"/>
    <mergeCell ref="Q956:Q962"/>
    <mergeCell ref="R956:R962"/>
    <mergeCell ref="S956:S962"/>
    <mergeCell ref="T956:T962"/>
    <mergeCell ref="G956:G962"/>
    <mergeCell ref="H956:H962"/>
    <mergeCell ref="I956:I962"/>
    <mergeCell ref="L956:L962"/>
    <mergeCell ref="M956:M962"/>
    <mergeCell ref="N956:N962"/>
    <mergeCell ref="A956:A962"/>
    <mergeCell ref="B956:B962"/>
    <mergeCell ref="C956:C962"/>
    <mergeCell ref="D956:D962"/>
    <mergeCell ref="E956:E962"/>
    <mergeCell ref="F956:F962"/>
    <mergeCell ref="AO949:AO955"/>
    <mergeCell ref="AP949:AP955"/>
    <mergeCell ref="AV949:AV955"/>
    <mergeCell ref="BE949:BE955"/>
    <mergeCell ref="BF949:BF955"/>
    <mergeCell ref="BG949:BG955"/>
    <mergeCell ref="T949:T955"/>
    <mergeCell ref="U949:U955"/>
    <mergeCell ref="AJ949:AJ955"/>
    <mergeCell ref="AK949:AK955"/>
    <mergeCell ref="AM949:AM955"/>
    <mergeCell ref="AN949:AN955"/>
    <mergeCell ref="N949:N955"/>
    <mergeCell ref="O949:O955"/>
    <mergeCell ref="P949:P955"/>
    <mergeCell ref="Q949:Q955"/>
    <mergeCell ref="R949:R955"/>
    <mergeCell ref="S949:S955"/>
    <mergeCell ref="F949:F955"/>
    <mergeCell ref="G949:G955"/>
    <mergeCell ref="H949:H955"/>
    <mergeCell ref="I949:I955"/>
    <mergeCell ref="L949:L955"/>
    <mergeCell ref="M949:M955"/>
    <mergeCell ref="AP956:AP962"/>
    <mergeCell ref="AV956:AV962"/>
    <mergeCell ref="BE956:BE962"/>
    <mergeCell ref="BF956:BF962"/>
    <mergeCell ref="BG956:BG962"/>
    <mergeCell ref="A949:A955"/>
    <mergeCell ref="B949:B955"/>
    <mergeCell ref="C949:C955"/>
    <mergeCell ref="D949:D955"/>
    <mergeCell ref="E949:E955"/>
    <mergeCell ref="U942:U948"/>
    <mergeCell ref="AJ942:AJ948"/>
    <mergeCell ref="AK942:AK948"/>
    <mergeCell ref="AM942:AM948"/>
    <mergeCell ref="AN942:AN948"/>
    <mergeCell ref="AO942:AO948"/>
    <mergeCell ref="O942:O948"/>
    <mergeCell ref="P942:P948"/>
    <mergeCell ref="Q942:Q948"/>
    <mergeCell ref="R942:R948"/>
    <mergeCell ref="S942:S948"/>
    <mergeCell ref="T942:T948"/>
    <mergeCell ref="G942:G948"/>
    <mergeCell ref="H942:H948"/>
    <mergeCell ref="I942:I948"/>
    <mergeCell ref="L942:L948"/>
    <mergeCell ref="M942:M948"/>
    <mergeCell ref="N942:N948"/>
    <mergeCell ref="A942:A948"/>
    <mergeCell ref="B942:B948"/>
    <mergeCell ref="C942:C948"/>
    <mergeCell ref="D942:D948"/>
    <mergeCell ref="E942:E948"/>
    <mergeCell ref="F942:F948"/>
    <mergeCell ref="AO935:AO941"/>
    <mergeCell ref="AP935:AP941"/>
    <mergeCell ref="AV935:AV941"/>
    <mergeCell ref="BE935:BE941"/>
    <mergeCell ref="BF935:BF941"/>
    <mergeCell ref="BG935:BG941"/>
    <mergeCell ref="T935:T941"/>
    <mergeCell ref="U935:U941"/>
    <mergeCell ref="AJ935:AJ941"/>
    <mergeCell ref="AK935:AK941"/>
    <mergeCell ref="AM935:AM941"/>
    <mergeCell ref="AN935:AN941"/>
    <mergeCell ref="N935:N941"/>
    <mergeCell ref="O935:O941"/>
    <mergeCell ref="P935:P941"/>
    <mergeCell ref="Q935:Q941"/>
    <mergeCell ref="R935:R941"/>
    <mergeCell ref="S935:S941"/>
    <mergeCell ref="F935:F941"/>
    <mergeCell ref="G935:G941"/>
    <mergeCell ref="H935:H941"/>
    <mergeCell ref="I935:I941"/>
    <mergeCell ref="L935:L941"/>
    <mergeCell ref="M935:M941"/>
    <mergeCell ref="AP942:AP948"/>
    <mergeCell ref="AV942:AV948"/>
    <mergeCell ref="BE942:BE948"/>
    <mergeCell ref="BF942:BF948"/>
    <mergeCell ref="BG942:BG948"/>
    <mergeCell ref="A935:A941"/>
    <mergeCell ref="B935:B941"/>
    <mergeCell ref="C935:C941"/>
    <mergeCell ref="D935:D941"/>
    <mergeCell ref="E935:E941"/>
    <mergeCell ref="U928:U934"/>
    <mergeCell ref="AJ928:AJ934"/>
    <mergeCell ref="AK928:AK934"/>
    <mergeCell ref="AM928:AM934"/>
    <mergeCell ref="AN928:AN934"/>
    <mergeCell ref="AO928:AO934"/>
    <mergeCell ref="O928:O934"/>
    <mergeCell ref="P928:P934"/>
    <mergeCell ref="Q928:Q934"/>
    <mergeCell ref="R928:R934"/>
    <mergeCell ref="S928:S934"/>
    <mergeCell ref="T928:T934"/>
    <mergeCell ref="G928:G934"/>
    <mergeCell ref="H928:H934"/>
    <mergeCell ref="I928:I934"/>
    <mergeCell ref="L928:L934"/>
    <mergeCell ref="M928:M934"/>
    <mergeCell ref="N928:N934"/>
    <mergeCell ref="A928:A934"/>
    <mergeCell ref="B928:B934"/>
    <mergeCell ref="C928:C934"/>
    <mergeCell ref="D928:D934"/>
    <mergeCell ref="E928:E934"/>
    <mergeCell ref="F928:F934"/>
    <mergeCell ref="AO921:AO927"/>
    <mergeCell ref="AP921:AP927"/>
    <mergeCell ref="AV921:AV927"/>
    <mergeCell ref="BE921:BE927"/>
    <mergeCell ref="BF921:BF927"/>
    <mergeCell ref="BG921:BG927"/>
    <mergeCell ref="T921:T927"/>
    <mergeCell ref="U921:U927"/>
    <mergeCell ref="AJ921:AJ927"/>
    <mergeCell ref="AK921:AK927"/>
    <mergeCell ref="AM921:AM927"/>
    <mergeCell ref="AN921:AN927"/>
    <mergeCell ref="N921:N927"/>
    <mergeCell ref="O921:O927"/>
    <mergeCell ref="P921:P927"/>
    <mergeCell ref="Q921:Q927"/>
    <mergeCell ref="R921:R927"/>
    <mergeCell ref="S921:S927"/>
    <mergeCell ref="F921:F927"/>
    <mergeCell ref="G921:G927"/>
    <mergeCell ref="H921:H927"/>
    <mergeCell ref="I921:I927"/>
    <mergeCell ref="L921:L927"/>
    <mergeCell ref="M921:M927"/>
    <mergeCell ref="AP928:AP934"/>
    <mergeCell ref="AV928:AV934"/>
    <mergeCell ref="BE928:BE934"/>
    <mergeCell ref="BF928:BF934"/>
    <mergeCell ref="BG928:BG934"/>
    <mergeCell ref="A921:A927"/>
    <mergeCell ref="B921:B927"/>
    <mergeCell ref="C921:C927"/>
    <mergeCell ref="D921:D927"/>
    <mergeCell ref="E921:E927"/>
    <mergeCell ref="U914:U920"/>
    <mergeCell ref="AJ914:AJ920"/>
    <mergeCell ref="AK914:AK920"/>
    <mergeCell ref="AM914:AM920"/>
    <mergeCell ref="AN914:AN920"/>
    <mergeCell ref="AO914:AO920"/>
    <mergeCell ref="O914:O920"/>
    <mergeCell ref="P914:P920"/>
    <mergeCell ref="Q914:Q920"/>
    <mergeCell ref="R914:R920"/>
    <mergeCell ref="S914:S920"/>
    <mergeCell ref="T914:T920"/>
    <mergeCell ref="G914:G920"/>
    <mergeCell ref="H914:H920"/>
    <mergeCell ref="I914:I920"/>
    <mergeCell ref="L914:L920"/>
    <mergeCell ref="M914:M920"/>
    <mergeCell ref="N914:N920"/>
    <mergeCell ref="A914:A920"/>
    <mergeCell ref="B914:B920"/>
    <mergeCell ref="C914:C920"/>
    <mergeCell ref="D914:D920"/>
    <mergeCell ref="E914:E920"/>
    <mergeCell ref="F914:F920"/>
    <mergeCell ref="AO907:AO913"/>
    <mergeCell ref="AP907:AP913"/>
    <mergeCell ref="AV907:AV913"/>
    <mergeCell ref="BE907:BE913"/>
    <mergeCell ref="BF907:BF913"/>
    <mergeCell ref="BG907:BG913"/>
    <mergeCell ref="T907:T913"/>
    <mergeCell ref="U907:U913"/>
    <mergeCell ref="AJ907:AJ913"/>
    <mergeCell ref="AK907:AK913"/>
    <mergeCell ref="AM907:AM913"/>
    <mergeCell ref="AN907:AN913"/>
    <mergeCell ref="N907:N913"/>
    <mergeCell ref="O907:O913"/>
    <mergeCell ref="P907:P913"/>
    <mergeCell ref="Q907:Q913"/>
    <mergeCell ref="R907:R913"/>
    <mergeCell ref="S907:S913"/>
    <mergeCell ref="F907:F913"/>
    <mergeCell ref="G907:G913"/>
    <mergeCell ref="H907:H913"/>
    <mergeCell ref="I907:I913"/>
    <mergeCell ref="L907:L913"/>
    <mergeCell ref="M907:M913"/>
    <mergeCell ref="AP914:AP920"/>
    <mergeCell ref="AV914:AV920"/>
    <mergeCell ref="BE914:BE920"/>
    <mergeCell ref="BF914:BF920"/>
    <mergeCell ref="BG914:BG920"/>
    <mergeCell ref="A907:A913"/>
    <mergeCell ref="B907:B913"/>
    <mergeCell ref="C907:C913"/>
    <mergeCell ref="D907:D913"/>
    <mergeCell ref="E907:E913"/>
    <mergeCell ref="U900:U906"/>
    <mergeCell ref="AJ900:AJ906"/>
    <mergeCell ref="AK900:AK906"/>
    <mergeCell ref="AM900:AM906"/>
    <mergeCell ref="AN900:AN906"/>
    <mergeCell ref="AO900:AO906"/>
    <mergeCell ref="O900:O906"/>
    <mergeCell ref="P900:P906"/>
    <mergeCell ref="Q900:Q906"/>
    <mergeCell ref="R900:R906"/>
    <mergeCell ref="S900:S906"/>
    <mergeCell ref="T900:T906"/>
    <mergeCell ref="G900:G906"/>
    <mergeCell ref="H900:H906"/>
    <mergeCell ref="I900:I906"/>
    <mergeCell ref="L900:L906"/>
    <mergeCell ref="M900:M906"/>
    <mergeCell ref="N900:N906"/>
    <mergeCell ref="A900:A906"/>
    <mergeCell ref="B900:B906"/>
    <mergeCell ref="C900:C906"/>
    <mergeCell ref="D900:D906"/>
    <mergeCell ref="E900:E906"/>
    <mergeCell ref="F900:F906"/>
    <mergeCell ref="AO893:AO899"/>
    <mergeCell ref="AP893:AP899"/>
    <mergeCell ref="AV893:AV899"/>
    <mergeCell ref="BE893:BE899"/>
    <mergeCell ref="BF893:BF899"/>
    <mergeCell ref="BG893:BG899"/>
    <mergeCell ref="T893:T899"/>
    <mergeCell ref="U893:U899"/>
    <mergeCell ref="AJ893:AJ899"/>
    <mergeCell ref="AK893:AK899"/>
    <mergeCell ref="AM893:AM899"/>
    <mergeCell ref="AN893:AN899"/>
    <mergeCell ref="N893:N899"/>
    <mergeCell ref="O893:O899"/>
    <mergeCell ref="P893:P899"/>
    <mergeCell ref="Q893:Q899"/>
    <mergeCell ref="R893:R899"/>
    <mergeCell ref="S893:S899"/>
    <mergeCell ref="F893:F899"/>
    <mergeCell ref="G893:G899"/>
    <mergeCell ref="H893:H899"/>
    <mergeCell ref="I893:I899"/>
    <mergeCell ref="L893:L899"/>
    <mergeCell ref="M893:M899"/>
    <mergeCell ref="AP900:AP906"/>
    <mergeCell ref="AV900:AV906"/>
    <mergeCell ref="BE900:BE906"/>
    <mergeCell ref="BF900:BF906"/>
    <mergeCell ref="BG900:BG906"/>
    <mergeCell ref="A893:A899"/>
    <mergeCell ref="B893:B899"/>
    <mergeCell ref="C893:C899"/>
    <mergeCell ref="D893:D899"/>
    <mergeCell ref="E893:E899"/>
    <mergeCell ref="U886:U892"/>
    <mergeCell ref="AJ886:AJ892"/>
    <mergeCell ref="AK886:AK892"/>
    <mergeCell ref="AM886:AM892"/>
    <mergeCell ref="AN886:AN892"/>
    <mergeCell ref="AO886:AO892"/>
    <mergeCell ref="O886:O892"/>
    <mergeCell ref="P886:P892"/>
    <mergeCell ref="Q886:Q892"/>
    <mergeCell ref="R886:R892"/>
    <mergeCell ref="S886:S892"/>
    <mergeCell ref="T886:T892"/>
    <mergeCell ref="G886:G892"/>
    <mergeCell ref="H886:H892"/>
    <mergeCell ref="I886:I892"/>
    <mergeCell ref="L886:L892"/>
    <mergeCell ref="M886:M892"/>
    <mergeCell ref="N886:N892"/>
    <mergeCell ref="A886:A892"/>
    <mergeCell ref="B886:B892"/>
    <mergeCell ref="C886:C892"/>
    <mergeCell ref="D886:D892"/>
    <mergeCell ref="E886:E892"/>
    <mergeCell ref="F886:F892"/>
    <mergeCell ref="AO879:AO885"/>
    <mergeCell ref="AP879:AP885"/>
    <mergeCell ref="AV879:AV885"/>
    <mergeCell ref="BE879:BE885"/>
    <mergeCell ref="BF879:BF885"/>
    <mergeCell ref="BG879:BG885"/>
    <mergeCell ref="T879:T885"/>
    <mergeCell ref="U879:U885"/>
    <mergeCell ref="AJ879:AJ885"/>
    <mergeCell ref="AK879:AK885"/>
    <mergeCell ref="AM879:AM885"/>
    <mergeCell ref="AN879:AN885"/>
    <mergeCell ref="N879:N885"/>
    <mergeCell ref="O879:O885"/>
    <mergeCell ref="P879:P885"/>
    <mergeCell ref="Q879:Q885"/>
    <mergeCell ref="R879:R885"/>
    <mergeCell ref="S879:S885"/>
    <mergeCell ref="F879:F885"/>
    <mergeCell ref="G879:G885"/>
    <mergeCell ref="H879:H885"/>
    <mergeCell ref="I879:I885"/>
    <mergeCell ref="L879:L885"/>
    <mergeCell ref="M879:M885"/>
    <mergeCell ref="AP886:AP892"/>
    <mergeCell ref="AV886:AV892"/>
    <mergeCell ref="BE886:BE892"/>
    <mergeCell ref="BF886:BF892"/>
    <mergeCell ref="BG886:BG892"/>
    <mergeCell ref="A879:A885"/>
    <mergeCell ref="B879:B885"/>
    <mergeCell ref="C879:C885"/>
    <mergeCell ref="D879:D885"/>
    <mergeCell ref="E879:E885"/>
    <mergeCell ref="U872:U878"/>
    <mergeCell ref="AJ872:AJ878"/>
    <mergeCell ref="AK872:AK878"/>
    <mergeCell ref="AM872:AM878"/>
    <mergeCell ref="AN872:AN878"/>
    <mergeCell ref="AO872:AO878"/>
    <mergeCell ref="O872:O878"/>
    <mergeCell ref="P872:P878"/>
    <mergeCell ref="Q872:Q878"/>
    <mergeCell ref="R872:R878"/>
    <mergeCell ref="S872:S878"/>
    <mergeCell ref="T872:T878"/>
    <mergeCell ref="G872:G878"/>
    <mergeCell ref="H872:H878"/>
    <mergeCell ref="I872:I878"/>
    <mergeCell ref="L872:L878"/>
    <mergeCell ref="M872:M878"/>
    <mergeCell ref="N872:N878"/>
    <mergeCell ref="A872:A878"/>
    <mergeCell ref="B872:B878"/>
    <mergeCell ref="C872:C878"/>
    <mergeCell ref="D872:D878"/>
    <mergeCell ref="E872:E878"/>
    <mergeCell ref="F872:F878"/>
    <mergeCell ref="AO865:AO871"/>
    <mergeCell ref="AP865:AP871"/>
    <mergeCell ref="AV865:AV871"/>
    <mergeCell ref="BE865:BE871"/>
    <mergeCell ref="BF865:BF871"/>
    <mergeCell ref="BG865:BG871"/>
    <mergeCell ref="T865:T871"/>
    <mergeCell ref="U865:U871"/>
    <mergeCell ref="AJ865:AJ871"/>
    <mergeCell ref="AK865:AK871"/>
    <mergeCell ref="AM865:AM871"/>
    <mergeCell ref="AN865:AN871"/>
    <mergeCell ref="N865:N871"/>
    <mergeCell ref="O865:O871"/>
    <mergeCell ref="P865:P871"/>
    <mergeCell ref="Q865:Q871"/>
    <mergeCell ref="R865:R871"/>
    <mergeCell ref="S865:S871"/>
    <mergeCell ref="F865:F871"/>
    <mergeCell ref="G865:G871"/>
    <mergeCell ref="H865:H871"/>
    <mergeCell ref="I865:I871"/>
    <mergeCell ref="L865:L871"/>
    <mergeCell ref="M865:M871"/>
    <mergeCell ref="AP872:AP878"/>
    <mergeCell ref="AV872:AV878"/>
    <mergeCell ref="BE872:BE878"/>
    <mergeCell ref="BF872:BF878"/>
    <mergeCell ref="BG872:BG878"/>
    <mergeCell ref="A865:A871"/>
    <mergeCell ref="B865:B871"/>
    <mergeCell ref="C865:C871"/>
    <mergeCell ref="D865:D871"/>
    <mergeCell ref="E865:E871"/>
    <mergeCell ref="U858:U864"/>
    <mergeCell ref="AJ858:AJ864"/>
    <mergeCell ref="AK858:AK864"/>
    <mergeCell ref="AM858:AM864"/>
    <mergeCell ref="AN858:AN864"/>
    <mergeCell ref="AO858:AO864"/>
    <mergeCell ref="O858:O864"/>
    <mergeCell ref="P858:P864"/>
    <mergeCell ref="Q858:Q864"/>
    <mergeCell ref="R858:R864"/>
    <mergeCell ref="S858:S864"/>
    <mergeCell ref="T858:T864"/>
    <mergeCell ref="G858:G864"/>
    <mergeCell ref="H858:H864"/>
    <mergeCell ref="I858:I864"/>
    <mergeCell ref="L858:L864"/>
    <mergeCell ref="M858:M864"/>
    <mergeCell ref="N858:N864"/>
    <mergeCell ref="A858:A864"/>
    <mergeCell ref="B858:B864"/>
    <mergeCell ref="C858:C864"/>
    <mergeCell ref="D858:D864"/>
    <mergeCell ref="E858:E864"/>
    <mergeCell ref="F858:F864"/>
    <mergeCell ref="AO851:AO857"/>
    <mergeCell ref="AP851:AP857"/>
    <mergeCell ref="AV851:AV857"/>
    <mergeCell ref="BE851:BE857"/>
    <mergeCell ref="BF851:BF857"/>
    <mergeCell ref="BG851:BG857"/>
    <mergeCell ref="T851:T857"/>
    <mergeCell ref="U851:U857"/>
    <mergeCell ref="AJ851:AJ857"/>
    <mergeCell ref="AK851:AK857"/>
    <mergeCell ref="AM851:AM857"/>
    <mergeCell ref="AN851:AN857"/>
    <mergeCell ref="N851:N857"/>
    <mergeCell ref="O851:O857"/>
    <mergeCell ref="P851:P857"/>
    <mergeCell ref="Q851:Q857"/>
    <mergeCell ref="R851:R857"/>
    <mergeCell ref="S851:S857"/>
    <mergeCell ref="F851:F857"/>
    <mergeCell ref="G851:G857"/>
    <mergeCell ref="H851:H857"/>
    <mergeCell ref="I851:I857"/>
    <mergeCell ref="L851:L857"/>
    <mergeCell ref="M851:M857"/>
    <mergeCell ref="AP858:AP864"/>
    <mergeCell ref="AV858:AV864"/>
    <mergeCell ref="BE858:BE864"/>
    <mergeCell ref="BF858:BF864"/>
    <mergeCell ref="BG858:BG864"/>
    <mergeCell ref="A851:A857"/>
    <mergeCell ref="B851:B857"/>
    <mergeCell ref="C851:C857"/>
    <mergeCell ref="D851:D857"/>
    <mergeCell ref="E851:E857"/>
    <mergeCell ref="U844:U850"/>
    <mergeCell ref="AJ844:AJ850"/>
    <mergeCell ref="AK844:AK850"/>
    <mergeCell ref="AM844:AM850"/>
    <mergeCell ref="AN844:AN850"/>
    <mergeCell ref="AO844:AO850"/>
    <mergeCell ref="O844:O850"/>
    <mergeCell ref="P844:P850"/>
    <mergeCell ref="Q844:Q850"/>
    <mergeCell ref="R844:R850"/>
    <mergeCell ref="S844:S850"/>
    <mergeCell ref="T844:T850"/>
    <mergeCell ref="G844:G850"/>
    <mergeCell ref="H844:H850"/>
    <mergeCell ref="I844:I850"/>
    <mergeCell ref="L844:L850"/>
    <mergeCell ref="M844:M850"/>
    <mergeCell ref="N844:N850"/>
    <mergeCell ref="A844:A850"/>
    <mergeCell ref="B844:B850"/>
    <mergeCell ref="C844:C850"/>
    <mergeCell ref="D844:D850"/>
    <mergeCell ref="E844:E850"/>
    <mergeCell ref="F844:F850"/>
    <mergeCell ref="AO837:AO843"/>
    <mergeCell ref="AP837:AP843"/>
    <mergeCell ref="AV837:AV843"/>
    <mergeCell ref="BE837:BE843"/>
    <mergeCell ref="BF837:BF843"/>
    <mergeCell ref="BG837:BG843"/>
    <mergeCell ref="T837:T843"/>
    <mergeCell ref="U837:U843"/>
    <mergeCell ref="AJ837:AJ843"/>
    <mergeCell ref="AK837:AK843"/>
    <mergeCell ref="AM837:AM843"/>
    <mergeCell ref="AN837:AN843"/>
    <mergeCell ref="N837:N843"/>
    <mergeCell ref="O837:O843"/>
    <mergeCell ref="P837:P843"/>
    <mergeCell ref="Q837:Q843"/>
    <mergeCell ref="R837:R843"/>
    <mergeCell ref="S837:S843"/>
    <mergeCell ref="F837:F843"/>
    <mergeCell ref="G837:G843"/>
    <mergeCell ref="H837:H843"/>
    <mergeCell ref="I837:I843"/>
    <mergeCell ref="L837:L843"/>
    <mergeCell ref="M837:M843"/>
    <mergeCell ref="AP844:AP850"/>
    <mergeCell ref="AV844:AV850"/>
    <mergeCell ref="BE844:BE850"/>
    <mergeCell ref="BF844:BF850"/>
    <mergeCell ref="BG844:BG850"/>
    <mergeCell ref="A837:A843"/>
    <mergeCell ref="B837:B843"/>
    <mergeCell ref="C837:C843"/>
    <mergeCell ref="D837:D843"/>
    <mergeCell ref="E837:E843"/>
    <mergeCell ref="U830:U836"/>
    <mergeCell ref="AJ830:AJ836"/>
    <mergeCell ref="AK830:AK836"/>
    <mergeCell ref="AM830:AM836"/>
    <mergeCell ref="AN830:AN836"/>
    <mergeCell ref="AO830:AO836"/>
    <mergeCell ref="O830:O836"/>
    <mergeCell ref="P830:P836"/>
    <mergeCell ref="Q830:Q836"/>
    <mergeCell ref="R830:R836"/>
    <mergeCell ref="S830:S836"/>
    <mergeCell ref="T830:T836"/>
    <mergeCell ref="G830:G836"/>
    <mergeCell ref="H830:H836"/>
    <mergeCell ref="I830:I836"/>
    <mergeCell ref="L830:L836"/>
    <mergeCell ref="M830:M836"/>
    <mergeCell ref="N830:N836"/>
    <mergeCell ref="A830:A836"/>
    <mergeCell ref="B830:B836"/>
    <mergeCell ref="C830:C836"/>
    <mergeCell ref="D830:D836"/>
    <mergeCell ref="E830:E836"/>
    <mergeCell ref="F830:F836"/>
    <mergeCell ref="AO823:AO829"/>
    <mergeCell ref="AP823:AP829"/>
    <mergeCell ref="AV823:AV829"/>
    <mergeCell ref="BE823:BE829"/>
    <mergeCell ref="BF823:BF829"/>
    <mergeCell ref="BG823:BG829"/>
    <mergeCell ref="T823:T829"/>
    <mergeCell ref="U823:U829"/>
    <mergeCell ref="AJ823:AJ829"/>
    <mergeCell ref="AK823:AK829"/>
    <mergeCell ref="AM823:AM829"/>
    <mergeCell ref="AN823:AN829"/>
    <mergeCell ref="N823:N829"/>
    <mergeCell ref="O823:O829"/>
    <mergeCell ref="P823:P829"/>
    <mergeCell ref="Q823:Q829"/>
    <mergeCell ref="R823:R829"/>
    <mergeCell ref="S823:S829"/>
    <mergeCell ref="F823:F829"/>
    <mergeCell ref="G823:G829"/>
    <mergeCell ref="H823:H829"/>
    <mergeCell ref="I823:I829"/>
    <mergeCell ref="L823:L829"/>
    <mergeCell ref="M823:M829"/>
    <mergeCell ref="AP830:AP836"/>
    <mergeCell ref="AV830:AV836"/>
    <mergeCell ref="BE830:BE836"/>
    <mergeCell ref="BF830:BF836"/>
    <mergeCell ref="BG830:BG836"/>
    <mergeCell ref="A823:A829"/>
    <mergeCell ref="B823:B829"/>
    <mergeCell ref="C823:C829"/>
    <mergeCell ref="D823:D829"/>
    <mergeCell ref="E823:E829"/>
    <mergeCell ref="U816:U822"/>
    <mergeCell ref="AJ816:AJ822"/>
    <mergeCell ref="AK816:AK822"/>
    <mergeCell ref="AM816:AM822"/>
    <mergeCell ref="AN816:AN822"/>
    <mergeCell ref="AO816:AO822"/>
    <mergeCell ref="O816:O822"/>
    <mergeCell ref="P816:P822"/>
    <mergeCell ref="Q816:Q822"/>
    <mergeCell ref="R816:R822"/>
    <mergeCell ref="S816:S822"/>
    <mergeCell ref="T816:T822"/>
    <mergeCell ref="G816:G822"/>
    <mergeCell ref="H816:H822"/>
    <mergeCell ref="I816:I822"/>
    <mergeCell ref="L816:L822"/>
    <mergeCell ref="M816:M822"/>
    <mergeCell ref="N816:N822"/>
    <mergeCell ref="A816:A822"/>
    <mergeCell ref="B816:B822"/>
    <mergeCell ref="C816:C822"/>
    <mergeCell ref="D816:D822"/>
    <mergeCell ref="E816:E822"/>
    <mergeCell ref="F816:F822"/>
    <mergeCell ref="AO809:AO815"/>
    <mergeCell ref="AP809:AP815"/>
    <mergeCell ref="AV809:AV815"/>
    <mergeCell ref="BE809:BE815"/>
    <mergeCell ref="BF809:BF815"/>
    <mergeCell ref="BG809:BG815"/>
    <mergeCell ref="T809:T815"/>
    <mergeCell ref="U809:U815"/>
    <mergeCell ref="AJ809:AJ815"/>
    <mergeCell ref="AK809:AK815"/>
    <mergeCell ref="AM809:AM815"/>
    <mergeCell ref="AN809:AN815"/>
    <mergeCell ref="N809:N815"/>
    <mergeCell ref="O809:O815"/>
    <mergeCell ref="P809:P815"/>
    <mergeCell ref="Q809:Q815"/>
    <mergeCell ref="R809:R815"/>
    <mergeCell ref="S809:S815"/>
    <mergeCell ref="F809:F815"/>
    <mergeCell ref="G809:G815"/>
    <mergeCell ref="H809:H815"/>
    <mergeCell ref="I809:I815"/>
    <mergeCell ref="L809:L815"/>
    <mergeCell ref="M809:M815"/>
    <mergeCell ref="AP816:AP822"/>
    <mergeCell ref="AV816:AV822"/>
    <mergeCell ref="BE816:BE822"/>
    <mergeCell ref="BF816:BF822"/>
    <mergeCell ref="BG816:BG822"/>
    <mergeCell ref="A809:A815"/>
    <mergeCell ref="B809:B815"/>
    <mergeCell ref="C809:C815"/>
    <mergeCell ref="D809:D815"/>
    <mergeCell ref="E809:E815"/>
    <mergeCell ref="U802:U808"/>
    <mergeCell ref="AJ802:AJ808"/>
    <mergeCell ref="AK802:AK808"/>
    <mergeCell ref="AM802:AM808"/>
    <mergeCell ref="AN802:AN808"/>
    <mergeCell ref="AO802:AO808"/>
    <mergeCell ref="O802:O808"/>
    <mergeCell ref="P802:P808"/>
    <mergeCell ref="Q802:Q808"/>
    <mergeCell ref="R802:R808"/>
    <mergeCell ref="S802:S808"/>
    <mergeCell ref="T802:T808"/>
    <mergeCell ref="G802:G808"/>
    <mergeCell ref="H802:H808"/>
    <mergeCell ref="I802:I808"/>
    <mergeCell ref="L802:L808"/>
    <mergeCell ref="M802:M808"/>
    <mergeCell ref="N802:N808"/>
    <mergeCell ref="A802:A808"/>
    <mergeCell ref="B802:B808"/>
    <mergeCell ref="C802:C808"/>
    <mergeCell ref="D802:D808"/>
    <mergeCell ref="E802:E808"/>
    <mergeCell ref="F802:F808"/>
    <mergeCell ref="AO795:AO801"/>
    <mergeCell ref="AP795:AP801"/>
    <mergeCell ref="AV795:AV801"/>
    <mergeCell ref="BE795:BE801"/>
    <mergeCell ref="BF795:BF801"/>
    <mergeCell ref="BG795:BG801"/>
    <mergeCell ref="T795:T801"/>
    <mergeCell ref="U795:U801"/>
    <mergeCell ref="AJ795:AJ801"/>
    <mergeCell ref="AK795:AK801"/>
    <mergeCell ref="AM795:AM801"/>
    <mergeCell ref="AN795:AN801"/>
    <mergeCell ref="N795:N801"/>
    <mergeCell ref="O795:O801"/>
    <mergeCell ref="P795:P801"/>
    <mergeCell ref="Q795:Q801"/>
    <mergeCell ref="R795:R801"/>
    <mergeCell ref="S795:S801"/>
    <mergeCell ref="F795:F801"/>
    <mergeCell ref="G795:G801"/>
    <mergeCell ref="H795:H801"/>
    <mergeCell ref="I795:I801"/>
    <mergeCell ref="L795:L801"/>
    <mergeCell ref="M795:M801"/>
    <mergeCell ref="AP802:AP808"/>
    <mergeCell ref="AV802:AV808"/>
    <mergeCell ref="BE802:BE808"/>
    <mergeCell ref="BF802:BF808"/>
    <mergeCell ref="BG802:BG808"/>
    <mergeCell ref="A795:A801"/>
    <mergeCell ref="B795:B801"/>
    <mergeCell ref="C795:C801"/>
    <mergeCell ref="D795:D801"/>
    <mergeCell ref="E795:E801"/>
    <mergeCell ref="U788:U794"/>
    <mergeCell ref="AJ788:AJ794"/>
    <mergeCell ref="AK788:AK794"/>
    <mergeCell ref="AM788:AM794"/>
    <mergeCell ref="AN788:AN794"/>
    <mergeCell ref="AO788:AO794"/>
    <mergeCell ref="O788:O794"/>
    <mergeCell ref="P788:P794"/>
    <mergeCell ref="Q788:Q794"/>
    <mergeCell ref="R788:R794"/>
    <mergeCell ref="S788:S794"/>
    <mergeCell ref="T788:T794"/>
    <mergeCell ref="G788:G794"/>
    <mergeCell ref="H788:H794"/>
    <mergeCell ref="I788:I794"/>
    <mergeCell ref="L788:L794"/>
    <mergeCell ref="M788:M794"/>
    <mergeCell ref="N788:N794"/>
    <mergeCell ref="A788:A794"/>
    <mergeCell ref="B788:B794"/>
    <mergeCell ref="C788:C794"/>
    <mergeCell ref="D788:D794"/>
    <mergeCell ref="E788:E794"/>
    <mergeCell ref="F788:F794"/>
    <mergeCell ref="AO781:AO787"/>
    <mergeCell ref="AP781:AP787"/>
    <mergeCell ref="AV781:AV787"/>
    <mergeCell ref="BE781:BE787"/>
    <mergeCell ref="BF781:BF787"/>
    <mergeCell ref="BG781:BG787"/>
    <mergeCell ref="T781:T787"/>
    <mergeCell ref="U781:U787"/>
    <mergeCell ref="AJ781:AJ787"/>
    <mergeCell ref="AK781:AK787"/>
    <mergeCell ref="AM781:AM787"/>
    <mergeCell ref="AN781:AN787"/>
    <mergeCell ref="N781:N787"/>
    <mergeCell ref="O781:O787"/>
    <mergeCell ref="P781:P787"/>
    <mergeCell ref="Q781:Q787"/>
    <mergeCell ref="R781:R787"/>
    <mergeCell ref="S781:S787"/>
    <mergeCell ref="F781:F787"/>
    <mergeCell ref="G781:G787"/>
    <mergeCell ref="H781:H787"/>
    <mergeCell ref="I781:I787"/>
    <mergeCell ref="L781:L787"/>
    <mergeCell ref="M781:M787"/>
    <mergeCell ref="AP788:AP794"/>
    <mergeCell ref="AV788:AV794"/>
    <mergeCell ref="BE788:BE794"/>
    <mergeCell ref="BF788:BF794"/>
    <mergeCell ref="BG788:BG794"/>
    <mergeCell ref="A781:A787"/>
    <mergeCell ref="B781:B787"/>
    <mergeCell ref="C781:C787"/>
    <mergeCell ref="D781:D787"/>
    <mergeCell ref="E781:E787"/>
    <mergeCell ref="U774:U780"/>
    <mergeCell ref="AJ774:AJ780"/>
    <mergeCell ref="AK774:AK780"/>
    <mergeCell ref="AM774:AM780"/>
    <mergeCell ref="AN774:AN780"/>
    <mergeCell ref="AO774:AO780"/>
    <mergeCell ref="O774:O780"/>
    <mergeCell ref="P774:P780"/>
    <mergeCell ref="Q774:Q780"/>
    <mergeCell ref="R774:R780"/>
    <mergeCell ref="S774:S780"/>
    <mergeCell ref="T774:T780"/>
    <mergeCell ref="G774:G780"/>
    <mergeCell ref="H774:H780"/>
    <mergeCell ref="I774:I780"/>
    <mergeCell ref="L774:L780"/>
    <mergeCell ref="M774:M780"/>
    <mergeCell ref="N774:N780"/>
    <mergeCell ref="A774:A780"/>
    <mergeCell ref="B774:B780"/>
    <mergeCell ref="C774:C780"/>
    <mergeCell ref="D774:D780"/>
    <mergeCell ref="E774:E780"/>
    <mergeCell ref="F774:F780"/>
    <mergeCell ref="AO767:AO773"/>
    <mergeCell ref="AP767:AP773"/>
    <mergeCell ref="AV767:AV773"/>
    <mergeCell ref="BE767:BE773"/>
    <mergeCell ref="BF767:BF773"/>
    <mergeCell ref="BG767:BG773"/>
    <mergeCell ref="T767:T773"/>
    <mergeCell ref="U767:U773"/>
    <mergeCell ref="AJ767:AJ773"/>
    <mergeCell ref="AK767:AK773"/>
    <mergeCell ref="AM767:AM773"/>
    <mergeCell ref="AN767:AN773"/>
    <mergeCell ref="N767:N773"/>
    <mergeCell ref="O767:O773"/>
    <mergeCell ref="P767:P773"/>
    <mergeCell ref="Q767:Q773"/>
    <mergeCell ref="R767:R773"/>
    <mergeCell ref="S767:S773"/>
    <mergeCell ref="F767:F773"/>
    <mergeCell ref="G767:G773"/>
    <mergeCell ref="H767:H773"/>
    <mergeCell ref="I767:I773"/>
    <mergeCell ref="L767:L773"/>
    <mergeCell ref="M767:M773"/>
    <mergeCell ref="AP774:AP780"/>
    <mergeCell ref="AV774:AV780"/>
    <mergeCell ref="BE774:BE780"/>
    <mergeCell ref="BF774:BF780"/>
    <mergeCell ref="BG774:BG780"/>
    <mergeCell ref="A767:A773"/>
    <mergeCell ref="B767:B773"/>
    <mergeCell ref="C767:C773"/>
    <mergeCell ref="D767:D773"/>
    <mergeCell ref="E767:E773"/>
    <mergeCell ref="U760:U766"/>
    <mergeCell ref="AJ760:AJ766"/>
    <mergeCell ref="AK760:AK766"/>
    <mergeCell ref="AM760:AM766"/>
    <mergeCell ref="AN760:AN766"/>
    <mergeCell ref="AO760:AO766"/>
    <mergeCell ref="O760:O766"/>
    <mergeCell ref="P760:P766"/>
    <mergeCell ref="Q760:Q766"/>
    <mergeCell ref="R760:R766"/>
    <mergeCell ref="S760:S766"/>
    <mergeCell ref="T760:T766"/>
    <mergeCell ref="G760:G766"/>
    <mergeCell ref="H760:H766"/>
    <mergeCell ref="I760:I766"/>
    <mergeCell ref="L760:L766"/>
    <mergeCell ref="M760:M766"/>
    <mergeCell ref="N760:N766"/>
    <mergeCell ref="A760:A766"/>
    <mergeCell ref="B760:B766"/>
    <mergeCell ref="C760:C766"/>
    <mergeCell ref="D760:D766"/>
    <mergeCell ref="E760:E766"/>
    <mergeCell ref="F760:F766"/>
    <mergeCell ref="AO753:AO759"/>
    <mergeCell ref="AP753:AP759"/>
    <mergeCell ref="AV753:AV759"/>
    <mergeCell ref="BE753:BE759"/>
    <mergeCell ref="BF753:BF759"/>
    <mergeCell ref="BG753:BG759"/>
    <mergeCell ref="T753:T759"/>
    <mergeCell ref="U753:U759"/>
    <mergeCell ref="AJ753:AJ759"/>
    <mergeCell ref="AK753:AK759"/>
    <mergeCell ref="AM753:AM759"/>
    <mergeCell ref="AN753:AN759"/>
    <mergeCell ref="N753:N759"/>
    <mergeCell ref="O753:O759"/>
    <mergeCell ref="P753:P759"/>
    <mergeCell ref="Q753:Q759"/>
    <mergeCell ref="R753:R759"/>
    <mergeCell ref="S753:S759"/>
    <mergeCell ref="F753:F759"/>
    <mergeCell ref="G753:G759"/>
    <mergeCell ref="H753:H759"/>
    <mergeCell ref="I753:I759"/>
    <mergeCell ref="L753:L759"/>
    <mergeCell ref="M753:M759"/>
    <mergeCell ref="AP760:AP766"/>
    <mergeCell ref="AV760:AV766"/>
    <mergeCell ref="BE760:BE766"/>
    <mergeCell ref="BF760:BF766"/>
    <mergeCell ref="BG760:BG766"/>
    <mergeCell ref="A753:A759"/>
    <mergeCell ref="B753:B759"/>
    <mergeCell ref="C753:C759"/>
    <mergeCell ref="D753:D759"/>
    <mergeCell ref="E753:E759"/>
    <mergeCell ref="U746:U752"/>
    <mergeCell ref="AJ746:AJ752"/>
    <mergeCell ref="AK746:AK752"/>
    <mergeCell ref="AM746:AM752"/>
    <mergeCell ref="AN746:AN752"/>
    <mergeCell ref="AO746:AO752"/>
    <mergeCell ref="O746:O752"/>
    <mergeCell ref="P746:P752"/>
    <mergeCell ref="Q746:Q752"/>
    <mergeCell ref="R746:R752"/>
    <mergeCell ref="S746:S752"/>
    <mergeCell ref="T746:T752"/>
    <mergeCell ref="G746:G752"/>
    <mergeCell ref="H746:H752"/>
    <mergeCell ref="I746:I752"/>
    <mergeCell ref="L746:L752"/>
    <mergeCell ref="M746:M752"/>
    <mergeCell ref="N746:N752"/>
    <mergeCell ref="A746:A752"/>
    <mergeCell ref="B746:B752"/>
    <mergeCell ref="C746:C752"/>
    <mergeCell ref="D746:D752"/>
    <mergeCell ref="E746:E752"/>
    <mergeCell ref="F746:F752"/>
    <mergeCell ref="AO739:AO745"/>
    <mergeCell ref="AP739:AP745"/>
    <mergeCell ref="AV739:AV745"/>
    <mergeCell ref="BE739:BE745"/>
    <mergeCell ref="BF739:BF745"/>
    <mergeCell ref="BG739:BG745"/>
    <mergeCell ref="T739:T745"/>
    <mergeCell ref="U739:U745"/>
    <mergeCell ref="AJ739:AJ745"/>
    <mergeCell ref="AK739:AK745"/>
    <mergeCell ref="AM739:AM745"/>
    <mergeCell ref="AN739:AN745"/>
    <mergeCell ref="N739:N745"/>
    <mergeCell ref="O739:O745"/>
    <mergeCell ref="P739:P745"/>
    <mergeCell ref="Q739:Q745"/>
    <mergeCell ref="R739:R745"/>
    <mergeCell ref="S739:S745"/>
    <mergeCell ref="F739:F745"/>
    <mergeCell ref="G739:G745"/>
    <mergeCell ref="H739:H745"/>
    <mergeCell ref="I739:I745"/>
    <mergeCell ref="L739:L745"/>
    <mergeCell ref="M739:M745"/>
    <mergeCell ref="AP746:AP752"/>
    <mergeCell ref="AV746:AV752"/>
    <mergeCell ref="BE746:BE752"/>
    <mergeCell ref="BF746:BF752"/>
    <mergeCell ref="BG746:BG752"/>
    <mergeCell ref="A739:A745"/>
    <mergeCell ref="B739:B745"/>
    <mergeCell ref="C739:C745"/>
    <mergeCell ref="D739:D745"/>
    <mergeCell ref="E739:E745"/>
    <mergeCell ref="U732:U738"/>
    <mergeCell ref="AJ732:AJ738"/>
    <mergeCell ref="AK732:AK738"/>
    <mergeCell ref="AM732:AM738"/>
    <mergeCell ref="AN732:AN738"/>
    <mergeCell ref="AO732:AO738"/>
    <mergeCell ref="O732:O738"/>
    <mergeCell ref="P732:P738"/>
    <mergeCell ref="Q732:Q738"/>
    <mergeCell ref="R732:R738"/>
    <mergeCell ref="S732:S738"/>
    <mergeCell ref="T732:T738"/>
    <mergeCell ref="G732:G738"/>
    <mergeCell ref="H732:H738"/>
    <mergeCell ref="I732:I738"/>
    <mergeCell ref="L732:L738"/>
    <mergeCell ref="M732:M738"/>
    <mergeCell ref="N732:N738"/>
    <mergeCell ref="A732:A738"/>
    <mergeCell ref="B732:B738"/>
    <mergeCell ref="C732:C738"/>
    <mergeCell ref="D732:D738"/>
    <mergeCell ref="E732:E738"/>
    <mergeCell ref="F732:F738"/>
    <mergeCell ref="AO725:AO731"/>
    <mergeCell ref="AP725:AP731"/>
    <mergeCell ref="AV725:AV731"/>
    <mergeCell ref="BE725:BE731"/>
    <mergeCell ref="BF725:BF731"/>
    <mergeCell ref="BG725:BG731"/>
    <mergeCell ref="T725:T731"/>
    <mergeCell ref="U725:U731"/>
    <mergeCell ref="AJ725:AJ731"/>
    <mergeCell ref="AK725:AK731"/>
    <mergeCell ref="AM725:AM731"/>
    <mergeCell ref="AN725:AN731"/>
    <mergeCell ref="N725:N731"/>
    <mergeCell ref="O725:O731"/>
    <mergeCell ref="P725:P731"/>
    <mergeCell ref="Q725:Q731"/>
    <mergeCell ref="R725:R731"/>
    <mergeCell ref="S725:S731"/>
    <mergeCell ref="F725:F731"/>
    <mergeCell ref="G725:G731"/>
    <mergeCell ref="H725:H731"/>
    <mergeCell ref="I725:I731"/>
    <mergeCell ref="L725:L731"/>
    <mergeCell ref="M725:M731"/>
    <mergeCell ref="AP732:AP738"/>
    <mergeCell ref="AV732:AV738"/>
    <mergeCell ref="BE732:BE738"/>
    <mergeCell ref="BF732:BF738"/>
    <mergeCell ref="BG732:BG738"/>
    <mergeCell ref="A725:A731"/>
    <mergeCell ref="B725:B731"/>
    <mergeCell ref="C725:C731"/>
    <mergeCell ref="D725:D731"/>
    <mergeCell ref="E725:E731"/>
    <mergeCell ref="U718:U724"/>
    <mergeCell ref="AJ718:AJ724"/>
    <mergeCell ref="AK718:AK724"/>
    <mergeCell ref="AM718:AM724"/>
    <mergeCell ref="AN718:AN724"/>
    <mergeCell ref="AO718:AO724"/>
    <mergeCell ref="O718:O724"/>
    <mergeCell ref="P718:P724"/>
    <mergeCell ref="Q718:Q724"/>
    <mergeCell ref="R718:R724"/>
    <mergeCell ref="S718:S724"/>
    <mergeCell ref="T718:T724"/>
    <mergeCell ref="G718:G724"/>
    <mergeCell ref="H718:H724"/>
    <mergeCell ref="I718:I724"/>
    <mergeCell ref="L718:L724"/>
    <mergeCell ref="M718:M724"/>
    <mergeCell ref="N718:N724"/>
    <mergeCell ref="A718:A724"/>
    <mergeCell ref="B718:B724"/>
    <mergeCell ref="C718:C724"/>
    <mergeCell ref="D718:D724"/>
    <mergeCell ref="E718:E724"/>
    <mergeCell ref="F718:F724"/>
    <mergeCell ref="AO711:AO717"/>
    <mergeCell ref="AP711:AP717"/>
    <mergeCell ref="AV711:AV717"/>
    <mergeCell ref="BE711:BE717"/>
    <mergeCell ref="BF711:BF717"/>
    <mergeCell ref="BG711:BG717"/>
    <mergeCell ref="T711:T717"/>
    <mergeCell ref="U711:U717"/>
    <mergeCell ref="AJ711:AJ717"/>
    <mergeCell ref="AK711:AK717"/>
    <mergeCell ref="AM711:AM717"/>
    <mergeCell ref="AN711:AN717"/>
    <mergeCell ref="N711:N717"/>
    <mergeCell ref="O711:O717"/>
    <mergeCell ref="P711:P717"/>
    <mergeCell ref="Q711:Q717"/>
    <mergeCell ref="R711:R717"/>
    <mergeCell ref="S711:S717"/>
    <mergeCell ref="F711:F717"/>
    <mergeCell ref="G711:G717"/>
    <mergeCell ref="H711:H717"/>
    <mergeCell ref="I711:I717"/>
    <mergeCell ref="L711:L717"/>
    <mergeCell ref="M711:M717"/>
    <mergeCell ref="AP718:AP724"/>
    <mergeCell ref="AV718:AV724"/>
    <mergeCell ref="BE718:BE724"/>
    <mergeCell ref="BF718:BF724"/>
    <mergeCell ref="BG718:BG724"/>
    <mergeCell ref="A711:A717"/>
    <mergeCell ref="B711:B717"/>
    <mergeCell ref="C711:C717"/>
    <mergeCell ref="D711:D717"/>
    <mergeCell ref="E711:E717"/>
    <mergeCell ref="U704:U710"/>
    <mergeCell ref="AJ704:AJ710"/>
    <mergeCell ref="AK704:AK710"/>
    <mergeCell ref="AM704:AM710"/>
    <mergeCell ref="AN704:AN710"/>
    <mergeCell ref="AO704:AO710"/>
    <mergeCell ref="O704:O710"/>
    <mergeCell ref="P704:P710"/>
    <mergeCell ref="Q704:Q710"/>
    <mergeCell ref="R704:R710"/>
    <mergeCell ref="S704:S710"/>
    <mergeCell ref="T704:T710"/>
    <mergeCell ref="G704:G710"/>
    <mergeCell ref="H704:H710"/>
    <mergeCell ref="I704:I710"/>
    <mergeCell ref="L704:L710"/>
    <mergeCell ref="M704:M710"/>
    <mergeCell ref="N704:N710"/>
    <mergeCell ref="A704:A710"/>
    <mergeCell ref="B704:B710"/>
    <mergeCell ref="C704:C710"/>
    <mergeCell ref="D704:D710"/>
    <mergeCell ref="E704:E710"/>
    <mergeCell ref="F704:F710"/>
    <mergeCell ref="AO697:AO703"/>
    <mergeCell ref="AP697:AP703"/>
    <mergeCell ref="AV697:AV703"/>
    <mergeCell ref="BE697:BE703"/>
    <mergeCell ref="BF697:BF703"/>
    <mergeCell ref="BG697:BG703"/>
    <mergeCell ref="T697:T703"/>
    <mergeCell ref="U697:U703"/>
    <mergeCell ref="AJ697:AJ703"/>
    <mergeCell ref="AK697:AK703"/>
    <mergeCell ref="AM697:AM703"/>
    <mergeCell ref="AN697:AN703"/>
    <mergeCell ref="N697:N703"/>
    <mergeCell ref="O697:O703"/>
    <mergeCell ref="P697:P703"/>
    <mergeCell ref="Q697:Q703"/>
    <mergeCell ref="R697:R703"/>
    <mergeCell ref="S697:S703"/>
    <mergeCell ref="F697:F703"/>
    <mergeCell ref="G697:G703"/>
    <mergeCell ref="H697:H703"/>
    <mergeCell ref="I697:I703"/>
    <mergeCell ref="L697:L703"/>
    <mergeCell ref="M697:M703"/>
    <mergeCell ref="AP704:AP710"/>
    <mergeCell ref="AV704:AV710"/>
    <mergeCell ref="BE704:BE710"/>
    <mergeCell ref="BF704:BF710"/>
    <mergeCell ref="BG704:BG710"/>
    <mergeCell ref="A697:A703"/>
    <mergeCell ref="B697:B703"/>
    <mergeCell ref="C697:C703"/>
    <mergeCell ref="D697:D703"/>
    <mergeCell ref="E697:E703"/>
    <mergeCell ref="U690:U696"/>
    <mergeCell ref="AJ690:AJ696"/>
    <mergeCell ref="AK690:AK696"/>
    <mergeCell ref="AM690:AM696"/>
    <mergeCell ref="AN690:AN696"/>
    <mergeCell ref="AO690:AO696"/>
    <mergeCell ref="O690:O696"/>
    <mergeCell ref="P690:P696"/>
    <mergeCell ref="Q690:Q696"/>
    <mergeCell ref="R690:R696"/>
    <mergeCell ref="S690:S696"/>
    <mergeCell ref="T690:T696"/>
    <mergeCell ref="G690:G696"/>
    <mergeCell ref="H690:H696"/>
    <mergeCell ref="I690:I696"/>
    <mergeCell ref="L690:L696"/>
    <mergeCell ref="M690:M696"/>
    <mergeCell ref="N690:N696"/>
    <mergeCell ref="A690:A696"/>
    <mergeCell ref="B690:B696"/>
    <mergeCell ref="C690:C696"/>
    <mergeCell ref="D690:D696"/>
    <mergeCell ref="E690:E696"/>
    <mergeCell ref="F690:F696"/>
    <mergeCell ref="AO683:AO689"/>
    <mergeCell ref="AP683:AP689"/>
    <mergeCell ref="AV683:AV689"/>
    <mergeCell ref="BE683:BE689"/>
    <mergeCell ref="BF683:BF689"/>
    <mergeCell ref="BG683:BG689"/>
    <mergeCell ref="T683:T689"/>
    <mergeCell ref="U683:U689"/>
    <mergeCell ref="AJ683:AJ689"/>
    <mergeCell ref="AK683:AK689"/>
    <mergeCell ref="AM683:AM689"/>
    <mergeCell ref="AN683:AN689"/>
    <mergeCell ref="N683:N689"/>
    <mergeCell ref="O683:O689"/>
    <mergeCell ref="P683:P689"/>
    <mergeCell ref="Q683:Q689"/>
    <mergeCell ref="R683:R689"/>
    <mergeCell ref="S683:S689"/>
    <mergeCell ref="F683:F689"/>
    <mergeCell ref="G683:G689"/>
    <mergeCell ref="H683:H689"/>
    <mergeCell ref="I683:I689"/>
    <mergeCell ref="L683:L689"/>
    <mergeCell ref="M683:M689"/>
    <mergeCell ref="AP690:AP696"/>
    <mergeCell ref="AV690:AV696"/>
    <mergeCell ref="BE690:BE696"/>
    <mergeCell ref="BF690:BF696"/>
    <mergeCell ref="BG690:BG696"/>
    <mergeCell ref="A683:A689"/>
    <mergeCell ref="B683:B689"/>
    <mergeCell ref="C683:C689"/>
    <mergeCell ref="D683:D689"/>
    <mergeCell ref="E683:E689"/>
    <mergeCell ref="U676:U682"/>
    <mergeCell ref="AJ676:AJ682"/>
    <mergeCell ref="AK676:AK682"/>
    <mergeCell ref="AM676:AM682"/>
    <mergeCell ref="AN676:AN682"/>
    <mergeCell ref="AO676:AO682"/>
    <mergeCell ref="O676:O682"/>
    <mergeCell ref="P676:P682"/>
    <mergeCell ref="Q676:Q682"/>
    <mergeCell ref="R676:R682"/>
    <mergeCell ref="S676:S682"/>
    <mergeCell ref="T676:T682"/>
    <mergeCell ref="G676:G682"/>
    <mergeCell ref="H676:H682"/>
    <mergeCell ref="I676:I682"/>
    <mergeCell ref="L676:L682"/>
    <mergeCell ref="M676:M682"/>
    <mergeCell ref="N676:N682"/>
    <mergeCell ref="A676:A682"/>
    <mergeCell ref="B676:B682"/>
    <mergeCell ref="C676:C682"/>
    <mergeCell ref="D676:D682"/>
    <mergeCell ref="E676:E682"/>
    <mergeCell ref="F676:F682"/>
    <mergeCell ref="AO669:AO675"/>
    <mergeCell ref="AP669:AP675"/>
    <mergeCell ref="AV669:AV675"/>
    <mergeCell ref="BE669:BE675"/>
    <mergeCell ref="BF669:BF675"/>
    <mergeCell ref="BG669:BG675"/>
    <mergeCell ref="T669:T675"/>
    <mergeCell ref="U669:U675"/>
    <mergeCell ref="AJ669:AJ675"/>
    <mergeCell ref="AK669:AK675"/>
    <mergeCell ref="AM669:AM675"/>
    <mergeCell ref="AN669:AN675"/>
    <mergeCell ref="N669:N675"/>
    <mergeCell ref="O669:O675"/>
    <mergeCell ref="P669:P675"/>
    <mergeCell ref="Q669:Q675"/>
    <mergeCell ref="R669:R675"/>
    <mergeCell ref="S669:S675"/>
    <mergeCell ref="F669:F675"/>
    <mergeCell ref="G669:G675"/>
    <mergeCell ref="H669:H675"/>
    <mergeCell ref="I669:I675"/>
    <mergeCell ref="L669:L675"/>
    <mergeCell ref="M669:M675"/>
    <mergeCell ref="AP676:AP682"/>
    <mergeCell ref="AV676:AV682"/>
    <mergeCell ref="BE676:BE682"/>
    <mergeCell ref="BF676:BF682"/>
    <mergeCell ref="BG676:BG682"/>
    <mergeCell ref="A669:A675"/>
    <mergeCell ref="B669:B675"/>
    <mergeCell ref="C669:C675"/>
    <mergeCell ref="D669:D675"/>
    <mergeCell ref="E669:E675"/>
    <mergeCell ref="U662:U668"/>
    <mergeCell ref="AJ662:AJ668"/>
    <mergeCell ref="AK662:AK668"/>
    <mergeCell ref="AM662:AM668"/>
    <mergeCell ref="AN662:AN668"/>
    <mergeCell ref="AO662:AO668"/>
    <mergeCell ref="O662:O668"/>
    <mergeCell ref="P662:P668"/>
    <mergeCell ref="Q662:Q668"/>
    <mergeCell ref="R662:R668"/>
    <mergeCell ref="S662:S668"/>
    <mergeCell ref="T662:T668"/>
    <mergeCell ref="G662:G668"/>
    <mergeCell ref="H662:H668"/>
    <mergeCell ref="I662:I668"/>
    <mergeCell ref="L662:L668"/>
    <mergeCell ref="M662:M668"/>
    <mergeCell ref="N662:N668"/>
    <mergeCell ref="A662:A668"/>
    <mergeCell ref="B662:B668"/>
    <mergeCell ref="C662:C668"/>
    <mergeCell ref="D662:D668"/>
    <mergeCell ref="E662:E668"/>
    <mergeCell ref="F662:F668"/>
    <mergeCell ref="AO655:AO661"/>
    <mergeCell ref="AP655:AP661"/>
    <mergeCell ref="AV655:AV661"/>
    <mergeCell ref="BE655:BE661"/>
    <mergeCell ref="BF655:BF661"/>
    <mergeCell ref="BG655:BG661"/>
    <mergeCell ref="T655:T661"/>
    <mergeCell ref="U655:U661"/>
    <mergeCell ref="AJ655:AJ661"/>
    <mergeCell ref="AK655:AK661"/>
    <mergeCell ref="AM655:AM661"/>
    <mergeCell ref="AN655:AN661"/>
    <mergeCell ref="N655:N661"/>
    <mergeCell ref="O655:O661"/>
    <mergeCell ref="P655:P661"/>
    <mergeCell ref="Q655:Q661"/>
    <mergeCell ref="R655:R661"/>
    <mergeCell ref="S655:S661"/>
    <mergeCell ref="F655:F661"/>
    <mergeCell ref="G655:G661"/>
    <mergeCell ref="H655:H661"/>
    <mergeCell ref="I655:I661"/>
    <mergeCell ref="L655:L661"/>
    <mergeCell ref="M655:M661"/>
    <mergeCell ref="AP662:AP668"/>
    <mergeCell ref="AV662:AV668"/>
    <mergeCell ref="BE662:BE668"/>
    <mergeCell ref="BF662:BF668"/>
    <mergeCell ref="BG662:BG668"/>
    <mergeCell ref="A655:A661"/>
    <mergeCell ref="B655:B661"/>
    <mergeCell ref="C655:C661"/>
    <mergeCell ref="D655:D661"/>
    <mergeCell ref="E655:E661"/>
    <mergeCell ref="U648:U654"/>
    <mergeCell ref="AJ648:AJ654"/>
    <mergeCell ref="AK648:AK654"/>
    <mergeCell ref="AM648:AM654"/>
    <mergeCell ref="AN648:AN654"/>
    <mergeCell ref="AO648:AO654"/>
    <mergeCell ref="O648:O654"/>
    <mergeCell ref="P648:P654"/>
    <mergeCell ref="Q648:Q654"/>
    <mergeCell ref="R648:R654"/>
    <mergeCell ref="S648:S654"/>
    <mergeCell ref="T648:T654"/>
    <mergeCell ref="G648:G654"/>
    <mergeCell ref="H648:H654"/>
    <mergeCell ref="I648:I654"/>
    <mergeCell ref="L648:L654"/>
    <mergeCell ref="M648:M654"/>
    <mergeCell ref="N648:N654"/>
    <mergeCell ref="A648:A654"/>
    <mergeCell ref="B648:B654"/>
    <mergeCell ref="C648:C654"/>
    <mergeCell ref="D648:D654"/>
    <mergeCell ref="E648:E654"/>
    <mergeCell ref="F648:F654"/>
    <mergeCell ref="AO641:AO647"/>
    <mergeCell ref="AP641:AP647"/>
    <mergeCell ref="AV641:AV647"/>
    <mergeCell ref="BE641:BE647"/>
    <mergeCell ref="BF641:BF647"/>
    <mergeCell ref="BG641:BG647"/>
    <mergeCell ref="T641:T647"/>
    <mergeCell ref="U641:U647"/>
    <mergeCell ref="AJ641:AJ647"/>
    <mergeCell ref="AK641:AK647"/>
    <mergeCell ref="AM641:AM647"/>
    <mergeCell ref="AN641:AN647"/>
    <mergeCell ref="N641:N647"/>
    <mergeCell ref="O641:O647"/>
    <mergeCell ref="P641:P647"/>
    <mergeCell ref="Q641:Q647"/>
    <mergeCell ref="R641:R647"/>
    <mergeCell ref="S641:S647"/>
    <mergeCell ref="F641:F647"/>
    <mergeCell ref="G641:G647"/>
    <mergeCell ref="H641:H647"/>
    <mergeCell ref="I641:I647"/>
    <mergeCell ref="L641:L647"/>
    <mergeCell ref="M641:M647"/>
    <mergeCell ref="AP648:AP654"/>
    <mergeCell ref="AV648:AV654"/>
    <mergeCell ref="BE648:BE654"/>
    <mergeCell ref="BF648:BF654"/>
    <mergeCell ref="BG648:BG654"/>
    <mergeCell ref="A641:A647"/>
    <mergeCell ref="B641:B647"/>
    <mergeCell ref="C641:C647"/>
    <mergeCell ref="D641:D647"/>
    <mergeCell ref="E641:E647"/>
    <mergeCell ref="U634:U640"/>
    <mergeCell ref="AJ634:AJ640"/>
    <mergeCell ref="AK634:AK640"/>
    <mergeCell ref="AM634:AM640"/>
    <mergeCell ref="AN634:AN640"/>
    <mergeCell ref="AO634:AO640"/>
    <mergeCell ref="O634:O640"/>
    <mergeCell ref="P634:P640"/>
    <mergeCell ref="Q634:Q640"/>
    <mergeCell ref="R634:R640"/>
    <mergeCell ref="S634:S640"/>
    <mergeCell ref="T634:T640"/>
    <mergeCell ref="G634:G640"/>
    <mergeCell ref="H634:H640"/>
    <mergeCell ref="I634:I640"/>
    <mergeCell ref="L634:L640"/>
    <mergeCell ref="M634:M640"/>
    <mergeCell ref="N634:N640"/>
    <mergeCell ref="A634:A640"/>
    <mergeCell ref="B634:B640"/>
    <mergeCell ref="C634:C640"/>
    <mergeCell ref="D634:D640"/>
    <mergeCell ref="E634:E640"/>
    <mergeCell ref="F634:F640"/>
    <mergeCell ref="AO627:AO633"/>
    <mergeCell ref="AP627:AP633"/>
    <mergeCell ref="AV627:AV633"/>
    <mergeCell ref="BE627:BE633"/>
    <mergeCell ref="BF627:BF633"/>
    <mergeCell ref="BG627:BG633"/>
    <mergeCell ref="T627:T633"/>
    <mergeCell ref="U627:U633"/>
    <mergeCell ref="AJ627:AJ633"/>
    <mergeCell ref="AK627:AK633"/>
    <mergeCell ref="AM627:AM633"/>
    <mergeCell ref="AN627:AN633"/>
    <mergeCell ref="N627:N633"/>
    <mergeCell ref="O627:O633"/>
    <mergeCell ref="P627:P633"/>
    <mergeCell ref="Q627:Q633"/>
    <mergeCell ref="R627:R633"/>
    <mergeCell ref="S627:S633"/>
    <mergeCell ref="F627:F633"/>
    <mergeCell ref="G627:G633"/>
    <mergeCell ref="H627:H633"/>
    <mergeCell ref="I627:I633"/>
    <mergeCell ref="L627:L633"/>
    <mergeCell ref="M627:M633"/>
    <mergeCell ref="AP634:AP640"/>
    <mergeCell ref="AV634:AV640"/>
    <mergeCell ref="BE634:BE640"/>
    <mergeCell ref="BF634:BF640"/>
    <mergeCell ref="BG634:BG640"/>
    <mergeCell ref="A627:A633"/>
    <mergeCell ref="B627:B633"/>
    <mergeCell ref="C627:C633"/>
    <mergeCell ref="D627:D633"/>
    <mergeCell ref="E627:E633"/>
    <mergeCell ref="U620:U626"/>
    <mergeCell ref="AJ620:AJ626"/>
    <mergeCell ref="AK620:AK626"/>
    <mergeCell ref="AM620:AM626"/>
    <mergeCell ref="AN620:AN626"/>
    <mergeCell ref="AO620:AO626"/>
    <mergeCell ref="O620:O626"/>
    <mergeCell ref="P620:P626"/>
    <mergeCell ref="Q620:Q626"/>
    <mergeCell ref="R620:R626"/>
    <mergeCell ref="S620:S626"/>
    <mergeCell ref="T620:T626"/>
    <mergeCell ref="G620:G626"/>
    <mergeCell ref="H620:H626"/>
    <mergeCell ref="I620:I626"/>
    <mergeCell ref="L620:L626"/>
    <mergeCell ref="M620:M626"/>
    <mergeCell ref="N620:N626"/>
    <mergeCell ref="A620:A626"/>
    <mergeCell ref="B620:B626"/>
    <mergeCell ref="C620:C626"/>
    <mergeCell ref="D620:D626"/>
    <mergeCell ref="E620:E626"/>
    <mergeCell ref="F620:F626"/>
    <mergeCell ref="AO613:AO619"/>
    <mergeCell ref="AP613:AP619"/>
    <mergeCell ref="AV613:AV619"/>
    <mergeCell ref="BE613:BE619"/>
    <mergeCell ref="BF613:BF619"/>
    <mergeCell ref="BG613:BG619"/>
    <mergeCell ref="T613:T619"/>
    <mergeCell ref="U613:U619"/>
    <mergeCell ref="AJ613:AJ619"/>
    <mergeCell ref="AK613:AK619"/>
    <mergeCell ref="AM613:AM619"/>
    <mergeCell ref="AN613:AN619"/>
    <mergeCell ref="N613:N619"/>
    <mergeCell ref="O613:O619"/>
    <mergeCell ref="P613:P619"/>
    <mergeCell ref="Q613:Q619"/>
    <mergeCell ref="R613:R619"/>
    <mergeCell ref="S613:S619"/>
    <mergeCell ref="F613:F619"/>
    <mergeCell ref="G613:G619"/>
    <mergeCell ref="H613:H619"/>
    <mergeCell ref="I613:I619"/>
    <mergeCell ref="L613:L619"/>
    <mergeCell ref="M613:M619"/>
    <mergeCell ref="AP620:AP626"/>
    <mergeCell ref="AV620:AV626"/>
    <mergeCell ref="BE620:BE626"/>
    <mergeCell ref="BF620:BF626"/>
    <mergeCell ref="BG620:BG626"/>
    <mergeCell ref="A613:A619"/>
    <mergeCell ref="B613:B619"/>
    <mergeCell ref="C613:C619"/>
    <mergeCell ref="D613:D619"/>
    <mergeCell ref="E613:E619"/>
    <mergeCell ref="U606:U612"/>
    <mergeCell ref="AJ606:AJ612"/>
    <mergeCell ref="AK606:AK612"/>
    <mergeCell ref="AM606:AM612"/>
    <mergeCell ref="AN606:AN612"/>
    <mergeCell ref="AO606:AO612"/>
    <mergeCell ref="O606:O612"/>
    <mergeCell ref="P606:P612"/>
    <mergeCell ref="Q606:Q612"/>
    <mergeCell ref="R606:R612"/>
    <mergeCell ref="S606:S612"/>
    <mergeCell ref="T606:T612"/>
    <mergeCell ref="G606:G612"/>
    <mergeCell ref="H606:H612"/>
    <mergeCell ref="I606:I612"/>
    <mergeCell ref="L606:L612"/>
    <mergeCell ref="M606:M612"/>
    <mergeCell ref="N606:N612"/>
    <mergeCell ref="A606:A612"/>
    <mergeCell ref="B606:B612"/>
    <mergeCell ref="C606:C612"/>
    <mergeCell ref="D606:D612"/>
    <mergeCell ref="E606:E612"/>
    <mergeCell ref="F606:F612"/>
    <mergeCell ref="AO599:AO605"/>
    <mergeCell ref="AP599:AP605"/>
    <mergeCell ref="AV599:AV605"/>
    <mergeCell ref="BE599:BE605"/>
    <mergeCell ref="BF599:BF605"/>
    <mergeCell ref="BG599:BG605"/>
    <mergeCell ref="T599:T605"/>
    <mergeCell ref="U599:U605"/>
    <mergeCell ref="AJ599:AJ605"/>
    <mergeCell ref="AK599:AK605"/>
    <mergeCell ref="AM599:AM605"/>
    <mergeCell ref="AN599:AN605"/>
    <mergeCell ref="N599:N605"/>
    <mergeCell ref="O599:O605"/>
    <mergeCell ref="P599:P605"/>
    <mergeCell ref="Q599:Q605"/>
    <mergeCell ref="R599:R605"/>
    <mergeCell ref="S599:S605"/>
    <mergeCell ref="F599:F605"/>
    <mergeCell ref="G599:G605"/>
    <mergeCell ref="H599:H605"/>
    <mergeCell ref="I599:I605"/>
    <mergeCell ref="L599:L605"/>
    <mergeCell ref="M599:M605"/>
    <mergeCell ref="AP606:AP612"/>
    <mergeCell ref="AV606:AV612"/>
    <mergeCell ref="BE606:BE612"/>
    <mergeCell ref="BF606:BF612"/>
    <mergeCell ref="BG606:BG612"/>
    <mergeCell ref="A599:A605"/>
    <mergeCell ref="B599:B605"/>
    <mergeCell ref="C599:C605"/>
    <mergeCell ref="D599:D605"/>
    <mergeCell ref="E599:E605"/>
    <mergeCell ref="U592:U598"/>
    <mergeCell ref="AJ592:AJ598"/>
    <mergeCell ref="AK592:AK598"/>
    <mergeCell ref="AM592:AM598"/>
    <mergeCell ref="AN592:AN598"/>
    <mergeCell ref="AO592:AO598"/>
    <mergeCell ref="O592:O598"/>
    <mergeCell ref="P592:P598"/>
    <mergeCell ref="Q592:Q598"/>
    <mergeCell ref="R592:R598"/>
    <mergeCell ref="S592:S598"/>
    <mergeCell ref="T592:T598"/>
    <mergeCell ref="G592:G598"/>
    <mergeCell ref="H592:H598"/>
    <mergeCell ref="I592:I598"/>
    <mergeCell ref="L592:L598"/>
    <mergeCell ref="M592:M598"/>
    <mergeCell ref="N592:N598"/>
    <mergeCell ref="A592:A598"/>
    <mergeCell ref="B592:B598"/>
    <mergeCell ref="C592:C598"/>
    <mergeCell ref="D592:D598"/>
    <mergeCell ref="E592:E598"/>
    <mergeCell ref="F592:F598"/>
    <mergeCell ref="AO585:AO591"/>
    <mergeCell ref="AP585:AP591"/>
    <mergeCell ref="AV585:AV591"/>
    <mergeCell ref="BE585:BE591"/>
    <mergeCell ref="BF585:BF591"/>
    <mergeCell ref="BG585:BG591"/>
    <mergeCell ref="T585:T591"/>
    <mergeCell ref="U585:U591"/>
    <mergeCell ref="AJ585:AJ591"/>
    <mergeCell ref="AK585:AK591"/>
    <mergeCell ref="AM585:AM591"/>
    <mergeCell ref="AN585:AN591"/>
    <mergeCell ref="N585:N591"/>
    <mergeCell ref="O585:O591"/>
    <mergeCell ref="P585:P591"/>
    <mergeCell ref="Q585:Q591"/>
    <mergeCell ref="R585:R591"/>
    <mergeCell ref="S585:S591"/>
    <mergeCell ref="F585:F591"/>
    <mergeCell ref="G585:G591"/>
    <mergeCell ref="H585:H591"/>
    <mergeCell ref="I585:I591"/>
    <mergeCell ref="L585:L591"/>
    <mergeCell ref="M585:M591"/>
    <mergeCell ref="AP592:AP598"/>
    <mergeCell ref="AV592:AV598"/>
    <mergeCell ref="BE592:BE598"/>
    <mergeCell ref="BF592:BF598"/>
    <mergeCell ref="BG592:BG598"/>
    <mergeCell ref="A585:A591"/>
    <mergeCell ref="B585:B591"/>
    <mergeCell ref="C585:C591"/>
    <mergeCell ref="D585:D591"/>
    <mergeCell ref="E585:E591"/>
    <mergeCell ref="U578:U584"/>
    <mergeCell ref="AJ578:AJ584"/>
    <mergeCell ref="AK578:AK584"/>
    <mergeCell ref="AM578:AM584"/>
    <mergeCell ref="AN578:AN584"/>
    <mergeCell ref="AO578:AO584"/>
    <mergeCell ref="O578:O584"/>
    <mergeCell ref="P578:P584"/>
    <mergeCell ref="Q578:Q584"/>
    <mergeCell ref="R578:R584"/>
    <mergeCell ref="S578:S584"/>
    <mergeCell ref="T578:T584"/>
    <mergeCell ref="G578:G584"/>
    <mergeCell ref="H578:H584"/>
    <mergeCell ref="I578:I584"/>
    <mergeCell ref="L578:L584"/>
    <mergeCell ref="M578:M584"/>
    <mergeCell ref="N578:N584"/>
    <mergeCell ref="A578:A584"/>
    <mergeCell ref="B578:B584"/>
    <mergeCell ref="C578:C584"/>
    <mergeCell ref="D578:D584"/>
    <mergeCell ref="E578:E584"/>
    <mergeCell ref="F578:F584"/>
    <mergeCell ref="AO571:AO577"/>
    <mergeCell ref="AP571:AP577"/>
    <mergeCell ref="AV571:AV577"/>
    <mergeCell ref="BE571:BE577"/>
    <mergeCell ref="BF571:BF577"/>
    <mergeCell ref="BG571:BG577"/>
    <mergeCell ref="T571:T577"/>
    <mergeCell ref="U571:U577"/>
    <mergeCell ref="AJ571:AJ577"/>
    <mergeCell ref="AK571:AK577"/>
    <mergeCell ref="AM571:AM577"/>
    <mergeCell ref="AN571:AN577"/>
    <mergeCell ref="N571:N577"/>
    <mergeCell ref="O571:O577"/>
    <mergeCell ref="P571:P577"/>
    <mergeCell ref="Q571:Q577"/>
    <mergeCell ref="R571:R577"/>
    <mergeCell ref="S571:S577"/>
    <mergeCell ref="F571:F577"/>
    <mergeCell ref="G571:G577"/>
    <mergeCell ref="H571:H577"/>
    <mergeCell ref="I571:I577"/>
    <mergeCell ref="L571:L577"/>
    <mergeCell ref="M571:M577"/>
    <mergeCell ref="AP578:AP584"/>
    <mergeCell ref="AV578:AV584"/>
    <mergeCell ref="BE578:BE584"/>
    <mergeCell ref="BF578:BF584"/>
    <mergeCell ref="BG578:BG584"/>
    <mergeCell ref="A571:A577"/>
    <mergeCell ref="B571:B577"/>
    <mergeCell ref="C571:C577"/>
    <mergeCell ref="D571:D577"/>
    <mergeCell ref="E571:E577"/>
    <mergeCell ref="U564:U570"/>
    <mergeCell ref="AJ564:AJ570"/>
    <mergeCell ref="AK564:AK570"/>
    <mergeCell ref="AM564:AM570"/>
    <mergeCell ref="AN564:AN570"/>
    <mergeCell ref="AO564:AO570"/>
    <mergeCell ref="O564:O570"/>
    <mergeCell ref="P564:P570"/>
    <mergeCell ref="Q564:Q570"/>
    <mergeCell ref="R564:R570"/>
    <mergeCell ref="S564:S570"/>
    <mergeCell ref="T564:T570"/>
    <mergeCell ref="G564:G570"/>
    <mergeCell ref="H564:H570"/>
    <mergeCell ref="I564:I570"/>
    <mergeCell ref="L564:L570"/>
    <mergeCell ref="M564:M570"/>
    <mergeCell ref="N564:N570"/>
    <mergeCell ref="A564:A570"/>
    <mergeCell ref="B564:B570"/>
    <mergeCell ref="C564:C570"/>
    <mergeCell ref="D564:D570"/>
    <mergeCell ref="E564:E570"/>
    <mergeCell ref="F564:F570"/>
    <mergeCell ref="AO557:AO563"/>
    <mergeCell ref="AP557:AP563"/>
    <mergeCell ref="AV557:AV563"/>
    <mergeCell ref="BE557:BE563"/>
    <mergeCell ref="BF557:BF563"/>
    <mergeCell ref="BG557:BG563"/>
    <mergeCell ref="T557:T563"/>
    <mergeCell ref="U557:U563"/>
    <mergeCell ref="AJ557:AJ563"/>
    <mergeCell ref="AK557:AK563"/>
    <mergeCell ref="AM557:AM563"/>
    <mergeCell ref="AN557:AN563"/>
    <mergeCell ref="N557:N563"/>
    <mergeCell ref="O557:O563"/>
    <mergeCell ref="P557:P563"/>
    <mergeCell ref="Q557:Q563"/>
    <mergeCell ref="R557:R563"/>
    <mergeCell ref="S557:S563"/>
    <mergeCell ref="F557:F563"/>
    <mergeCell ref="G557:G563"/>
    <mergeCell ref="H557:H563"/>
    <mergeCell ref="I557:I563"/>
    <mergeCell ref="L557:L563"/>
    <mergeCell ref="M557:M563"/>
    <mergeCell ref="AP564:AP570"/>
    <mergeCell ref="AV564:AV570"/>
    <mergeCell ref="BE564:BE570"/>
    <mergeCell ref="BF564:BF570"/>
    <mergeCell ref="BG564:BG570"/>
    <mergeCell ref="A557:A563"/>
    <mergeCell ref="B557:B563"/>
    <mergeCell ref="C557:C563"/>
    <mergeCell ref="D557:D563"/>
    <mergeCell ref="E557:E563"/>
    <mergeCell ref="U550:U556"/>
    <mergeCell ref="AJ550:AJ556"/>
    <mergeCell ref="AK550:AK556"/>
    <mergeCell ref="AM550:AM556"/>
    <mergeCell ref="AN550:AN556"/>
    <mergeCell ref="AO550:AO556"/>
    <mergeCell ref="O550:O556"/>
    <mergeCell ref="P550:P556"/>
    <mergeCell ref="Q550:Q556"/>
    <mergeCell ref="R550:R556"/>
    <mergeCell ref="S550:S556"/>
    <mergeCell ref="T550:T556"/>
    <mergeCell ref="G550:G556"/>
    <mergeCell ref="H550:H556"/>
    <mergeCell ref="I550:I556"/>
    <mergeCell ref="L550:L556"/>
    <mergeCell ref="M550:M556"/>
    <mergeCell ref="N550:N556"/>
    <mergeCell ref="A550:A556"/>
    <mergeCell ref="B550:B556"/>
    <mergeCell ref="C550:C556"/>
    <mergeCell ref="D550:D556"/>
    <mergeCell ref="E550:E556"/>
    <mergeCell ref="F550:F556"/>
    <mergeCell ref="AO543:AO549"/>
    <mergeCell ref="AP543:AP549"/>
    <mergeCell ref="AV543:AV549"/>
    <mergeCell ref="BE543:BE549"/>
    <mergeCell ref="BF543:BF549"/>
    <mergeCell ref="BG543:BG549"/>
    <mergeCell ref="T543:T549"/>
    <mergeCell ref="U543:U549"/>
    <mergeCell ref="AJ543:AJ549"/>
    <mergeCell ref="AK543:AK549"/>
    <mergeCell ref="AM543:AM549"/>
    <mergeCell ref="AN543:AN549"/>
    <mergeCell ref="N543:N549"/>
    <mergeCell ref="O543:O549"/>
    <mergeCell ref="P543:P549"/>
    <mergeCell ref="Q543:Q549"/>
    <mergeCell ref="R543:R549"/>
    <mergeCell ref="S543:S549"/>
    <mergeCell ref="F543:F549"/>
    <mergeCell ref="G543:G549"/>
    <mergeCell ref="H543:H549"/>
    <mergeCell ref="I543:I549"/>
    <mergeCell ref="L543:L549"/>
    <mergeCell ref="M543:M549"/>
    <mergeCell ref="AP550:AP556"/>
    <mergeCell ref="AV550:AV556"/>
    <mergeCell ref="BE550:BE556"/>
    <mergeCell ref="BF550:BF556"/>
    <mergeCell ref="BG550:BG556"/>
    <mergeCell ref="A543:A549"/>
    <mergeCell ref="B543:B549"/>
    <mergeCell ref="C543:C549"/>
    <mergeCell ref="D543:D549"/>
    <mergeCell ref="E543:E549"/>
    <mergeCell ref="U536:U542"/>
    <mergeCell ref="AJ536:AJ542"/>
    <mergeCell ref="AK536:AK542"/>
    <mergeCell ref="AM536:AM542"/>
    <mergeCell ref="AN536:AN542"/>
    <mergeCell ref="AO536:AO542"/>
    <mergeCell ref="O536:O542"/>
    <mergeCell ref="P536:P542"/>
    <mergeCell ref="Q536:Q542"/>
    <mergeCell ref="R536:R542"/>
    <mergeCell ref="S536:S542"/>
    <mergeCell ref="T536:T542"/>
    <mergeCell ref="G536:G542"/>
    <mergeCell ref="H536:H542"/>
    <mergeCell ref="I536:I542"/>
    <mergeCell ref="L536:L542"/>
    <mergeCell ref="M536:M542"/>
    <mergeCell ref="N536:N542"/>
    <mergeCell ref="A536:A542"/>
    <mergeCell ref="B536:B542"/>
    <mergeCell ref="C536:C542"/>
    <mergeCell ref="D536:D542"/>
    <mergeCell ref="E536:E542"/>
    <mergeCell ref="F536:F542"/>
    <mergeCell ref="AO529:AO535"/>
    <mergeCell ref="AP529:AP535"/>
    <mergeCell ref="AV529:AV535"/>
    <mergeCell ref="BE529:BE535"/>
    <mergeCell ref="BF529:BF535"/>
    <mergeCell ref="BG529:BG535"/>
    <mergeCell ref="T529:T535"/>
    <mergeCell ref="U529:U535"/>
    <mergeCell ref="AJ529:AJ535"/>
    <mergeCell ref="AK529:AK535"/>
    <mergeCell ref="AM529:AM535"/>
    <mergeCell ref="AN529:AN535"/>
    <mergeCell ref="N529:N535"/>
    <mergeCell ref="O529:O535"/>
    <mergeCell ref="P529:P535"/>
    <mergeCell ref="Q529:Q535"/>
    <mergeCell ref="R529:R535"/>
    <mergeCell ref="S529:S535"/>
    <mergeCell ref="F529:F535"/>
    <mergeCell ref="G529:G535"/>
    <mergeCell ref="H529:H535"/>
    <mergeCell ref="I529:I535"/>
    <mergeCell ref="L529:L535"/>
    <mergeCell ref="M529:M535"/>
    <mergeCell ref="AP536:AP542"/>
    <mergeCell ref="AV536:AV542"/>
    <mergeCell ref="BE536:BE542"/>
    <mergeCell ref="BF536:BF542"/>
    <mergeCell ref="BG536:BG542"/>
    <mergeCell ref="A529:A535"/>
    <mergeCell ref="B529:B535"/>
    <mergeCell ref="C529:C535"/>
    <mergeCell ref="D529:D535"/>
    <mergeCell ref="E529:E535"/>
    <mergeCell ref="U522:U528"/>
    <mergeCell ref="AJ522:AJ528"/>
    <mergeCell ref="AK522:AK528"/>
    <mergeCell ref="AM522:AM528"/>
    <mergeCell ref="AN522:AN528"/>
    <mergeCell ref="AO522:AO528"/>
    <mergeCell ref="O522:O528"/>
    <mergeCell ref="P522:P528"/>
    <mergeCell ref="Q522:Q528"/>
    <mergeCell ref="R522:R528"/>
    <mergeCell ref="S522:S528"/>
    <mergeCell ref="T522:T528"/>
    <mergeCell ref="G522:G528"/>
    <mergeCell ref="H522:H528"/>
    <mergeCell ref="I522:I528"/>
    <mergeCell ref="L522:L528"/>
    <mergeCell ref="M522:M528"/>
    <mergeCell ref="N522:N528"/>
    <mergeCell ref="A522:A528"/>
    <mergeCell ref="B522:B528"/>
    <mergeCell ref="C522:C528"/>
    <mergeCell ref="D522:D528"/>
    <mergeCell ref="E522:E528"/>
    <mergeCell ref="F522:F528"/>
    <mergeCell ref="AO515:AO521"/>
    <mergeCell ref="AP515:AP521"/>
    <mergeCell ref="AV515:AV521"/>
    <mergeCell ref="BE515:BE521"/>
    <mergeCell ref="BF515:BF521"/>
    <mergeCell ref="BG515:BG521"/>
    <mergeCell ref="T515:T521"/>
    <mergeCell ref="U515:U521"/>
    <mergeCell ref="AJ515:AJ521"/>
    <mergeCell ref="AK515:AK521"/>
    <mergeCell ref="AM515:AM521"/>
    <mergeCell ref="AN515:AN521"/>
    <mergeCell ref="N515:N521"/>
    <mergeCell ref="O515:O521"/>
    <mergeCell ref="P515:P521"/>
    <mergeCell ref="Q515:Q521"/>
    <mergeCell ref="R515:R521"/>
    <mergeCell ref="S515:S521"/>
    <mergeCell ref="F515:F521"/>
    <mergeCell ref="G515:G521"/>
    <mergeCell ref="H515:H521"/>
    <mergeCell ref="I515:I521"/>
    <mergeCell ref="L515:L521"/>
    <mergeCell ref="M515:M521"/>
    <mergeCell ref="AP522:AP528"/>
    <mergeCell ref="AV522:AV528"/>
    <mergeCell ref="BE522:BE528"/>
    <mergeCell ref="BF522:BF528"/>
    <mergeCell ref="BG522:BG528"/>
    <mergeCell ref="A515:A521"/>
    <mergeCell ref="B515:B521"/>
    <mergeCell ref="C515:C521"/>
    <mergeCell ref="D515:D521"/>
    <mergeCell ref="E515:E521"/>
    <mergeCell ref="U508:U514"/>
    <mergeCell ref="AJ508:AJ514"/>
    <mergeCell ref="AK508:AK514"/>
    <mergeCell ref="AM508:AM514"/>
    <mergeCell ref="AN508:AN514"/>
    <mergeCell ref="AO508:AO514"/>
    <mergeCell ref="O508:O514"/>
    <mergeCell ref="P508:P514"/>
    <mergeCell ref="Q508:Q514"/>
    <mergeCell ref="R508:R514"/>
    <mergeCell ref="S508:S514"/>
    <mergeCell ref="T508:T514"/>
    <mergeCell ref="G508:G514"/>
    <mergeCell ref="H508:H514"/>
    <mergeCell ref="I508:I514"/>
    <mergeCell ref="L508:L514"/>
    <mergeCell ref="M508:M514"/>
    <mergeCell ref="N508:N514"/>
    <mergeCell ref="A508:A514"/>
    <mergeCell ref="B508:B514"/>
    <mergeCell ref="C508:C514"/>
    <mergeCell ref="D508:D514"/>
    <mergeCell ref="E508:E514"/>
    <mergeCell ref="F508:F514"/>
    <mergeCell ref="AO501:AO507"/>
    <mergeCell ref="AP501:AP507"/>
    <mergeCell ref="AV501:AV507"/>
    <mergeCell ref="BE501:BE507"/>
    <mergeCell ref="BF501:BF507"/>
    <mergeCell ref="BG501:BG507"/>
    <mergeCell ref="T501:T507"/>
    <mergeCell ref="U501:U507"/>
    <mergeCell ref="AJ501:AJ507"/>
    <mergeCell ref="AK501:AK507"/>
    <mergeCell ref="AM501:AM507"/>
    <mergeCell ref="AN501:AN507"/>
    <mergeCell ref="N501:N507"/>
    <mergeCell ref="O501:O507"/>
    <mergeCell ref="P501:P507"/>
    <mergeCell ref="Q501:Q507"/>
    <mergeCell ref="R501:R507"/>
    <mergeCell ref="S501:S507"/>
    <mergeCell ref="F501:F507"/>
    <mergeCell ref="G501:G507"/>
    <mergeCell ref="H501:H507"/>
    <mergeCell ref="I501:I507"/>
    <mergeCell ref="L501:L507"/>
    <mergeCell ref="M501:M507"/>
    <mergeCell ref="AP508:AP514"/>
    <mergeCell ref="AV508:AV514"/>
    <mergeCell ref="BE508:BE514"/>
    <mergeCell ref="BF508:BF514"/>
    <mergeCell ref="BG508:BG514"/>
    <mergeCell ref="A501:A507"/>
    <mergeCell ref="B501:B507"/>
    <mergeCell ref="C501:C507"/>
    <mergeCell ref="D501:D507"/>
    <mergeCell ref="E501:E507"/>
    <mergeCell ref="U494:U500"/>
    <mergeCell ref="AJ494:AJ500"/>
    <mergeCell ref="AK494:AK500"/>
    <mergeCell ref="AM494:AM500"/>
    <mergeCell ref="AN494:AN500"/>
    <mergeCell ref="AO494:AO500"/>
    <mergeCell ref="O494:O500"/>
    <mergeCell ref="P494:P500"/>
    <mergeCell ref="Q494:Q500"/>
    <mergeCell ref="R494:R500"/>
    <mergeCell ref="S494:S500"/>
    <mergeCell ref="T494:T500"/>
    <mergeCell ref="G494:G500"/>
    <mergeCell ref="H494:H500"/>
    <mergeCell ref="I494:I500"/>
    <mergeCell ref="L494:L500"/>
    <mergeCell ref="M494:M500"/>
    <mergeCell ref="N494:N500"/>
    <mergeCell ref="A494:A500"/>
    <mergeCell ref="B494:B500"/>
    <mergeCell ref="C494:C500"/>
    <mergeCell ref="D494:D500"/>
    <mergeCell ref="E494:E500"/>
    <mergeCell ref="F494:F500"/>
    <mergeCell ref="AO487:AO493"/>
    <mergeCell ref="AP487:AP493"/>
    <mergeCell ref="AV487:AV493"/>
    <mergeCell ref="BE487:BE493"/>
    <mergeCell ref="BF487:BF493"/>
    <mergeCell ref="BG487:BG493"/>
    <mergeCell ref="T487:T493"/>
    <mergeCell ref="U487:U493"/>
    <mergeCell ref="AJ487:AJ493"/>
    <mergeCell ref="AK487:AK493"/>
    <mergeCell ref="AM487:AM493"/>
    <mergeCell ref="AN487:AN493"/>
    <mergeCell ref="N487:N493"/>
    <mergeCell ref="O487:O493"/>
    <mergeCell ref="P487:P493"/>
    <mergeCell ref="Q487:Q493"/>
    <mergeCell ref="R487:R493"/>
    <mergeCell ref="S487:S493"/>
    <mergeCell ref="F487:F493"/>
    <mergeCell ref="G487:G493"/>
    <mergeCell ref="H487:H493"/>
    <mergeCell ref="I487:I493"/>
    <mergeCell ref="L487:L493"/>
    <mergeCell ref="M487:M493"/>
    <mergeCell ref="AP494:AP500"/>
    <mergeCell ref="AV494:AV500"/>
    <mergeCell ref="BE494:BE500"/>
    <mergeCell ref="BF494:BF500"/>
    <mergeCell ref="BG494:BG500"/>
    <mergeCell ref="A487:A493"/>
    <mergeCell ref="B487:B493"/>
    <mergeCell ref="C487:C493"/>
    <mergeCell ref="D487:D493"/>
    <mergeCell ref="E487:E493"/>
    <mergeCell ref="U480:U486"/>
    <mergeCell ref="AJ480:AJ486"/>
    <mergeCell ref="AK480:AK486"/>
    <mergeCell ref="AM480:AM486"/>
    <mergeCell ref="AN480:AN486"/>
    <mergeCell ref="AO480:AO486"/>
    <mergeCell ref="O480:O486"/>
    <mergeCell ref="P480:P486"/>
    <mergeCell ref="Q480:Q486"/>
    <mergeCell ref="R480:R486"/>
    <mergeCell ref="S480:S486"/>
    <mergeCell ref="T480:T486"/>
    <mergeCell ref="G480:G486"/>
    <mergeCell ref="H480:H486"/>
    <mergeCell ref="I480:I486"/>
    <mergeCell ref="L480:L486"/>
    <mergeCell ref="M480:M486"/>
    <mergeCell ref="N480:N486"/>
    <mergeCell ref="A480:A486"/>
    <mergeCell ref="B480:B486"/>
    <mergeCell ref="C480:C486"/>
    <mergeCell ref="D480:D486"/>
    <mergeCell ref="E480:E486"/>
    <mergeCell ref="F480:F486"/>
    <mergeCell ref="AO473:AO479"/>
    <mergeCell ref="AP473:AP479"/>
    <mergeCell ref="AV473:AV479"/>
    <mergeCell ref="BE473:BE479"/>
    <mergeCell ref="BF473:BF479"/>
    <mergeCell ref="BG473:BG479"/>
    <mergeCell ref="T473:T479"/>
    <mergeCell ref="U473:U479"/>
    <mergeCell ref="AJ473:AJ479"/>
    <mergeCell ref="AK473:AK479"/>
    <mergeCell ref="AM473:AM479"/>
    <mergeCell ref="AN473:AN479"/>
    <mergeCell ref="N473:N479"/>
    <mergeCell ref="O473:O479"/>
    <mergeCell ref="P473:P479"/>
    <mergeCell ref="Q473:Q479"/>
    <mergeCell ref="R473:R479"/>
    <mergeCell ref="S473:S479"/>
    <mergeCell ref="F473:F479"/>
    <mergeCell ref="G473:G479"/>
    <mergeCell ref="H473:H479"/>
    <mergeCell ref="I473:I479"/>
    <mergeCell ref="L473:L479"/>
    <mergeCell ref="M473:M479"/>
    <mergeCell ref="AP480:AP486"/>
    <mergeCell ref="AV480:AV486"/>
    <mergeCell ref="BE480:BE486"/>
    <mergeCell ref="BF480:BF486"/>
    <mergeCell ref="BG480:BG486"/>
    <mergeCell ref="A473:A479"/>
    <mergeCell ref="B473:B479"/>
    <mergeCell ref="C473:C479"/>
    <mergeCell ref="D473:D479"/>
    <mergeCell ref="E473:E479"/>
    <mergeCell ref="U466:U472"/>
    <mergeCell ref="AJ466:AJ472"/>
    <mergeCell ref="AK466:AK472"/>
    <mergeCell ref="AM466:AM472"/>
    <mergeCell ref="AN466:AN472"/>
    <mergeCell ref="AO466:AO472"/>
    <mergeCell ref="O466:O472"/>
    <mergeCell ref="P466:P472"/>
    <mergeCell ref="Q466:Q472"/>
    <mergeCell ref="R466:R472"/>
    <mergeCell ref="S466:S472"/>
    <mergeCell ref="T466:T472"/>
    <mergeCell ref="G466:G472"/>
    <mergeCell ref="H466:H472"/>
    <mergeCell ref="I466:I472"/>
    <mergeCell ref="L466:L472"/>
    <mergeCell ref="M466:M472"/>
    <mergeCell ref="N466:N472"/>
    <mergeCell ref="A466:A472"/>
    <mergeCell ref="B466:B472"/>
    <mergeCell ref="C466:C472"/>
    <mergeCell ref="D466:D472"/>
    <mergeCell ref="E466:E472"/>
    <mergeCell ref="F466:F472"/>
    <mergeCell ref="AO459:AO465"/>
    <mergeCell ref="AP459:AP465"/>
    <mergeCell ref="AV459:AV465"/>
    <mergeCell ref="BE459:BE465"/>
    <mergeCell ref="BF459:BF465"/>
    <mergeCell ref="BG459:BG465"/>
    <mergeCell ref="T459:T465"/>
    <mergeCell ref="U459:U465"/>
    <mergeCell ref="AJ459:AJ465"/>
    <mergeCell ref="AK459:AK465"/>
    <mergeCell ref="AM459:AM465"/>
    <mergeCell ref="AN459:AN465"/>
    <mergeCell ref="N459:N465"/>
    <mergeCell ref="O459:O465"/>
    <mergeCell ref="P459:P465"/>
    <mergeCell ref="Q459:Q465"/>
    <mergeCell ref="R459:R465"/>
    <mergeCell ref="S459:S465"/>
    <mergeCell ref="F459:F465"/>
    <mergeCell ref="G459:G465"/>
    <mergeCell ref="H459:H465"/>
    <mergeCell ref="I459:I465"/>
    <mergeCell ref="L459:L465"/>
    <mergeCell ref="M459:M465"/>
    <mergeCell ref="AP466:AP472"/>
    <mergeCell ref="AV466:AV472"/>
    <mergeCell ref="BE466:BE472"/>
    <mergeCell ref="BF466:BF472"/>
    <mergeCell ref="BG466:BG472"/>
    <mergeCell ref="A459:A465"/>
    <mergeCell ref="B459:B465"/>
    <mergeCell ref="C459:C465"/>
    <mergeCell ref="D459:D465"/>
    <mergeCell ref="E459:E465"/>
    <mergeCell ref="U452:U458"/>
    <mergeCell ref="AJ452:AJ458"/>
    <mergeCell ref="AK452:AK458"/>
    <mergeCell ref="AM452:AM458"/>
    <mergeCell ref="AN452:AN458"/>
    <mergeCell ref="AO452:AO458"/>
    <mergeCell ref="O452:O458"/>
    <mergeCell ref="P452:P458"/>
    <mergeCell ref="Q452:Q458"/>
    <mergeCell ref="R452:R458"/>
    <mergeCell ref="S452:S458"/>
    <mergeCell ref="T452:T458"/>
    <mergeCell ref="G452:G458"/>
    <mergeCell ref="H452:H458"/>
    <mergeCell ref="I452:I458"/>
    <mergeCell ref="L452:L458"/>
    <mergeCell ref="M452:M458"/>
    <mergeCell ref="N452:N458"/>
    <mergeCell ref="A452:A458"/>
    <mergeCell ref="B452:B458"/>
    <mergeCell ref="C452:C458"/>
    <mergeCell ref="D452:D458"/>
    <mergeCell ref="E452:E458"/>
    <mergeCell ref="F452:F458"/>
    <mergeCell ref="AO445:AO451"/>
    <mergeCell ref="AP445:AP451"/>
    <mergeCell ref="AV445:AV451"/>
    <mergeCell ref="BE445:BE451"/>
    <mergeCell ref="BF445:BF451"/>
    <mergeCell ref="BG445:BG451"/>
    <mergeCell ref="T445:T451"/>
    <mergeCell ref="U445:U451"/>
    <mergeCell ref="AJ445:AJ451"/>
    <mergeCell ref="AK445:AK451"/>
    <mergeCell ref="AM445:AM451"/>
    <mergeCell ref="AN445:AN451"/>
    <mergeCell ref="N445:N451"/>
    <mergeCell ref="O445:O451"/>
    <mergeCell ref="P445:P451"/>
    <mergeCell ref="Q445:Q451"/>
    <mergeCell ref="R445:R451"/>
    <mergeCell ref="S445:S451"/>
    <mergeCell ref="F445:F451"/>
    <mergeCell ref="G445:G451"/>
    <mergeCell ref="H445:H451"/>
    <mergeCell ref="I445:I451"/>
    <mergeCell ref="L445:L451"/>
    <mergeCell ref="M445:M451"/>
    <mergeCell ref="AP452:AP458"/>
    <mergeCell ref="AV452:AV458"/>
    <mergeCell ref="BE452:BE458"/>
    <mergeCell ref="BF452:BF458"/>
    <mergeCell ref="BG452:BG458"/>
    <mergeCell ref="A445:A451"/>
    <mergeCell ref="B445:B451"/>
    <mergeCell ref="C445:C451"/>
    <mergeCell ref="D445:D451"/>
    <mergeCell ref="E445:E451"/>
    <mergeCell ref="U438:U444"/>
    <mergeCell ref="AJ438:AJ444"/>
    <mergeCell ref="AK438:AK444"/>
    <mergeCell ref="AM438:AM444"/>
    <mergeCell ref="AN438:AN444"/>
    <mergeCell ref="AO438:AO444"/>
    <mergeCell ref="O438:O444"/>
    <mergeCell ref="P438:P444"/>
    <mergeCell ref="Q438:Q444"/>
    <mergeCell ref="R438:R444"/>
    <mergeCell ref="S438:S444"/>
    <mergeCell ref="T438:T444"/>
    <mergeCell ref="G438:G444"/>
    <mergeCell ref="H438:H444"/>
    <mergeCell ref="I438:I444"/>
    <mergeCell ref="L438:L444"/>
    <mergeCell ref="M438:M444"/>
    <mergeCell ref="N438:N444"/>
    <mergeCell ref="A438:A444"/>
    <mergeCell ref="B438:B444"/>
    <mergeCell ref="C438:C444"/>
    <mergeCell ref="D438:D444"/>
    <mergeCell ref="E438:E444"/>
    <mergeCell ref="F438:F444"/>
    <mergeCell ref="AO431:AO437"/>
    <mergeCell ref="AP431:AP437"/>
    <mergeCell ref="AV431:AV437"/>
    <mergeCell ref="BE431:BE437"/>
    <mergeCell ref="BF431:BF437"/>
    <mergeCell ref="BG431:BG437"/>
    <mergeCell ref="T431:T437"/>
    <mergeCell ref="U431:U437"/>
    <mergeCell ref="AJ431:AJ437"/>
    <mergeCell ref="AK431:AK437"/>
    <mergeCell ref="AM431:AM437"/>
    <mergeCell ref="AN431:AN437"/>
    <mergeCell ref="N431:N437"/>
    <mergeCell ref="O431:O437"/>
    <mergeCell ref="P431:P437"/>
    <mergeCell ref="Q431:Q437"/>
    <mergeCell ref="R431:R437"/>
    <mergeCell ref="S431:S437"/>
    <mergeCell ref="F431:F437"/>
    <mergeCell ref="G431:G437"/>
    <mergeCell ref="H431:H437"/>
    <mergeCell ref="I431:I437"/>
    <mergeCell ref="L431:L437"/>
    <mergeCell ref="M431:M437"/>
    <mergeCell ref="AP438:AP444"/>
    <mergeCell ref="AV438:AV444"/>
    <mergeCell ref="BE438:BE444"/>
    <mergeCell ref="BF438:BF444"/>
    <mergeCell ref="BG438:BG444"/>
    <mergeCell ref="A431:A437"/>
    <mergeCell ref="B431:B437"/>
    <mergeCell ref="C431:C437"/>
    <mergeCell ref="D431:D437"/>
    <mergeCell ref="E431:E437"/>
    <mergeCell ref="U424:U430"/>
    <mergeCell ref="AJ424:AJ430"/>
    <mergeCell ref="AK424:AK430"/>
    <mergeCell ref="AM424:AM430"/>
    <mergeCell ref="AN424:AN430"/>
    <mergeCell ref="AO424:AO430"/>
    <mergeCell ref="O424:O430"/>
    <mergeCell ref="P424:P430"/>
    <mergeCell ref="Q424:Q430"/>
    <mergeCell ref="R424:R430"/>
    <mergeCell ref="S424:S430"/>
    <mergeCell ref="T424:T430"/>
    <mergeCell ref="G424:G430"/>
    <mergeCell ref="H424:H430"/>
    <mergeCell ref="I424:I430"/>
    <mergeCell ref="L424:L430"/>
    <mergeCell ref="M424:M430"/>
    <mergeCell ref="N424:N430"/>
    <mergeCell ref="A424:A430"/>
    <mergeCell ref="B424:B430"/>
    <mergeCell ref="C424:C430"/>
    <mergeCell ref="D424:D430"/>
    <mergeCell ref="E424:E430"/>
    <mergeCell ref="F424:F430"/>
    <mergeCell ref="AP417:AP423"/>
    <mergeCell ref="AV417:AV423"/>
    <mergeCell ref="BE417:BE423"/>
    <mergeCell ref="BF417:BF423"/>
    <mergeCell ref="BG417:BG423"/>
    <mergeCell ref="BI417:BI423"/>
    <mergeCell ref="U417:U423"/>
    <mergeCell ref="AJ417:AJ423"/>
    <mergeCell ref="AK417:AK423"/>
    <mergeCell ref="AM417:AM423"/>
    <mergeCell ref="AN417:AN423"/>
    <mergeCell ref="AO417:AO423"/>
    <mergeCell ref="O417:O423"/>
    <mergeCell ref="P417:P423"/>
    <mergeCell ref="Q417:Q423"/>
    <mergeCell ref="R417:R423"/>
    <mergeCell ref="S417:S423"/>
    <mergeCell ref="T417:T423"/>
    <mergeCell ref="G417:G423"/>
    <mergeCell ref="H417:H423"/>
    <mergeCell ref="I417:I423"/>
    <mergeCell ref="L417:L423"/>
    <mergeCell ref="M417:M423"/>
    <mergeCell ref="N417:N423"/>
    <mergeCell ref="AP424:AP430"/>
    <mergeCell ref="AV424:AV430"/>
    <mergeCell ref="BE424:BE430"/>
    <mergeCell ref="BF424:BF430"/>
    <mergeCell ref="BG424:BG430"/>
    <mergeCell ref="A417:A423"/>
    <mergeCell ref="B417:B423"/>
    <mergeCell ref="C417:C423"/>
    <mergeCell ref="D417:D423"/>
    <mergeCell ref="E417:E423"/>
    <mergeCell ref="F417:F423"/>
    <mergeCell ref="AO410:AO416"/>
    <mergeCell ref="AP410:AP416"/>
    <mergeCell ref="AV410:AV416"/>
    <mergeCell ref="BE410:BE416"/>
    <mergeCell ref="BF410:BF416"/>
    <mergeCell ref="BG410:BG416"/>
    <mergeCell ref="T410:T416"/>
    <mergeCell ref="U410:U416"/>
    <mergeCell ref="AJ410:AJ416"/>
    <mergeCell ref="AK410:AK416"/>
    <mergeCell ref="AM410:AM416"/>
    <mergeCell ref="AN410:AN416"/>
    <mergeCell ref="N410:N416"/>
    <mergeCell ref="O410:O416"/>
    <mergeCell ref="P410:P416"/>
    <mergeCell ref="Q410:Q416"/>
    <mergeCell ref="R410:R416"/>
    <mergeCell ref="S410:S416"/>
    <mergeCell ref="F410:F416"/>
    <mergeCell ref="G410:G416"/>
    <mergeCell ref="H410:H416"/>
    <mergeCell ref="I410:I416"/>
    <mergeCell ref="L410:L416"/>
    <mergeCell ref="M410:M416"/>
    <mergeCell ref="A410:A416"/>
    <mergeCell ref="B410:B416"/>
    <mergeCell ref="M396:M402"/>
    <mergeCell ref="AP403:AP409"/>
    <mergeCell ref="AV403:AV409"/>
    <mergeCell ref="C410:C416"/>
    <mergeCell ref="D410:D416"/>
    <mergeCell ref="E410:E416"/>
    <mergeCell ref="U403:U409"/>
    <mergeCell ref="AJ403:AJ409"/>
    <mergeCell ref="AK403:AK409"/>
    <mergeCell ref="AM403:AM409"/>
    <mergeCell ref="AN403:AN409"/>
    <mergeCell ref="AO403:AO409"/>
    <mergeCell ref="O403:O409"/>
    <mergeCell ref="P403:P409"/>
    <mergeCell ref="Q403:Q409"/>
    <mergeCell ref="R403:R409"/>
    <mergeCell ref="S403:S409"/>
    <mergeCell ref="T403:T409"/>
    <mergeCell ref="G403:G409"/>
    <mergeCell ref="H403:H409"/>
    <mergeCell ref="I403:I409"/>
    <mergeCell ref="L403:L409"/>
    <mergeCell ref="M403:M409"/>
    <mergeCell ref="N403:N409"/>
    <mergeCell ref="D389:D395"/>
    <mergeCell ref="E389:E395"/>
    <mergeCell ref="F389:F395"/>
    <mergeCell ref="A403:A409"/>
    <mergeCell ref="B403:B409"/>
    <mergeCell ref="C403:C409"/>
    <mergeCell ref="D403:D409"/>
    <mergeCell ref="E403:E409"/>
    <mergeCell ref="F403:F409"/>
    <mergeCell ref="AO396:AO402"/>
    <mergeCell ref="AP396:AP402"/>
    <mergeCell ref="AV396:AV402"/>
    <mergeCell ref="BE396:BE402"/>
    <mergeCell ref="BF396:BF402"/>
    <mergeCell ref="BG396:BG402"/>
    <mergeCell ref="T396:T402"/>
    <mergeCell ref="U396:U402"/>
    <mergeCell ref="AJ396:AJ402"/>
    <mergeCell ref="AK396:AK402"/>
    <mergeCell ref="AM396:AM402"/>
    <mergeCell ref="AN396:AN402"/>
    <mergeCell ref="N396:N402"/>
    <mergeCell ref="O396:O402"/>
    <mergeCell ref="P396:P402"/>
    <mergeCell ref="Q396:Q402"/>
    <mergeCell ref="R396:R402"/>
    <mergeCell ref="S396:S402"/>
    <mergeCell ref="F396:F402"/>
    <mergeCell ref="G396:G402"/>
    <mergeCell ref="H396:H402"/>
    <mergeCell ref="I396:I402"/>
    <mergeCell ref="L396:L402"/>
    <mergeCell ref="BI382:BI388"/>
    <mergeCell ref="U382:U388"/>
    <mergeCell ref="AJ382:AJ388"/>
    <mergeCell ref="AK382:AK388"/>
    <mergeCell ref="AM382:AM388"/>
    <mergeCell ref="AN382:AN388"/>
    <mergeCell ref="AO382:AO388"/>
    <mergeCell ref="O382:O388"/>
    <mergeCell ref="P382:P388"/>
    <mergeCell ref="Q382:Q388"/>
    <mergeCell ref="R382:R388"/>
    <mergeCell ref="S382:S388"/>
    <mergeCell ref="T382:T388"/>
    <mergeCell ref="BE403:BE409"/>
    <mergeCell ref="BF403:BF409"/>
    <mergeCell ref="BG403:BG409"/>
    <mergeCell ref="A396:A402"/>
    <mergeCell ref="B396:B402"/>
    <mergeCell ref="C396:C402"/>
    <mergeCell ref="D396:D402"/>
    <mergeCell ref="E396:E402"/>
    <mergeCell ref="U389:U395"/>
    <mergeCell ref="AJ389:AJ395"/>
    <mergeCell ref="AK389:AK395"/>
    <mergeCell ref="AM389:AM395"/>
    <mergeCell ref="AN389:AN395"/>
    <mergeCell ref="AO389:AO395"/>
    <mergeCell ref="O389:O395"/>
    <mergeCell ref="P389:P395"/>
    <mergeCell ref="Q389:Q395"/>
    <mergeCell ref="R389:R395"/>
    <mergeCell ref="S389:S395"/>
    <mergeCell ref="G382:G388"/>
    <mergeCell ref="H382:H388"/>
    <mergeCell ref="I382:I388"/>
    <mergeCell ref="L382:L388"/>
    <mergeCell ref="M382:M388"/>
    <mergeCell ref="N382:N388"/>
    <mergeCell ref="AP389:AP395"/>
    <mergeCell ref="AV389:AV395"/>
    <mergeCell ref="BE389:BE395"/>
    <mergeCell ref="BF389:BF395"/>
    <mergeCell ref="BG389:BG395"/>
    <mergeCell ref="A382:A388"/>
    <mergeCell ref="B382:B388"/>
    <mergeCell ref="C382:C388"/>
    <mergeCell ref="D382:D388"/>
    <mergeCell ref="E382:E388"/>
    <mergeCell ref="F382:F388"/>
    <mergeCell ref="AP382:AP388"/>
    <mergeCell ref="AV382:AV388"/>
    <mergeCell ref="BE382:BE388"/>
    <mergeCell ref="BF382:BF388"/>
    <mergeCell ref="BG382:BG388"/>
    <mergeCell ref="T389:T395"/>
    <mergeCell ref="G389:G395"/>
    <mergeCell ref="H389:H395"/>
    <mergeCell ref="I389:I395"/>
    <mergeCell ref="L389:L395"/>
    <mergeCell ref="M389:M395"/>
    <mergeCell ref="N389:N395"/>
    <mergeCell ref="A389:A395"/>
    <mergeCell ref="B389:B395"/>
    <mergeCell ref="C389:C395"/>
    <mergeCell ref="AO375:AO381"/>
    <mergeCell ref="AP375:AP381"/>
    <mergeCell ref="AV375:AV381"/>
    <mergeCell ref="BE375:BE381"/>
    <mergeCell ref="BF375:BF381"/>
    <mergeCell ref="BG375:BG381"/>
    <mergeCell ref="T375:T381"/>
    <mergeCell ref="U375:U381"/>
    <mergeCell ref="AJ375:AJ381"/>
    <mergeCell ref="AK375:AK381"/>
    <mergeCell ref="AM375:AM381"/>
    <mergeCell ref="AN375:AN381"/>
    <mergeCell ref="N375:N381"/>
    <mergeCell ref="O375:O381"/>
    <mergeCell ref="P375:P381"/>
    <mergeCell ref="Q375:Q381"/>
    <mergeCell ref="R375:R381"/>
    <mergeCell ref="S375:S381"/>
    <mergeCell ref="F375:F381"/>
    <mergeCell ref="G375:G381"/>
    <mergeCell ref="H375:H381"/>
    <mergeCell ref="I375:I381"/>
    <mergeCell ref="L375:L381"/>
    <mergeCell ref="M375:M381"/>
    <mergeCell ref="A375:A381"/>
    <mergeCell ref="B375:B381"/>
    <mergeCell ref="C375:C381"/>
    <mergeCell ref="D375:D381"/>
    <mergeCell ref="E375:E381"/>
    <mergeCell ref="U368:U374"/>
    <mergeCell ref="AJ368:AJ374"/>
    <mergeCell ref="AK368:AK374"/>
    <mergeCell ref="AM368:AM374"/>
    <mergeCell ref="AN368:AN374"/>
    <mergeCell ref="AO368:AO374"/>
    <mergeCell ref="O368:O374"/>
    <mergeCell ref="P368:P374"/>
    <mergeCell ref="Q368:Q374"/>
    <mergeCell ref="R368:R374"/>
    <mergeCell ref="S368:S374"/>
    <mergeCell ref="T368:T374"/>
    <mergeCell ref="G368:G374"/>
    <mergeCell ref="H368:H374"/>
    <mergeCell ref="I368:I374"/>
    <mergeCell ref="L368:L374"/>
    <mergeCell ref="M368:M374"/>
    <mergeCell ref="N368:N374"/>
    <mergeCell ref="A368:A374"/>
    <mergeCell ref="B368:B374"/>
    <mergeCell ref="C368:C374"/>
    <mergeCell ref="D368:D374"/>
    <mergeCell ref="E368:E374"/>
    <mergeCell ref="F368:F374"/>
    <mergeCell ref="AO361:AO367"/>
    <mergeCell ref="AP361:AP367"/>
    <mergeCell ref="AV361:AV367"/>
    <mergeCell ref="BE361:BE367"/>
    <mergeCell ref="BF361:BF367"/>
    <mergeCell ref="BG361:BG367"/>
    <mergeCell ref="T361:T367"/>
    <mergeCell ref="U361:U367"/>
    <mergeCell ref="AJ361:AJ367"/>
    <mergeCell ref="AK361:AK367"/>
    <mergeCell ref="AM361:AM367"/>
    <mergeCell ref="AN361:AN367"/>
    <mergeCell ref="N361:N367"/>
    <mergeCell ref="O361:O367"/>
    <mergeCell ref="P361:P367"/>
    <mergeCell ref="Q361:Q367"/>
    <mergeCell ref="R361:R367"/>
    <mergeCell ref="S361:S367"/>
    <mergeCell ref="F361:F367"/>
    <mergeCell ref="G361:G367"/>
    <mergeCell ref="H361:H367"/>
    <mergeCell ref="I361:I367"/>
    <mergeCell ref="L361:L367"/>
    <mergeCell ref="M361:M367"/>
    <mergeCell ref="AP368:AP374"/>
    <mergeCell ref="AV368:AV374"/>
    <mergeCell ref="BE368:BE374"/>
    <mergeCell ref="BF368:BF374"/>
    <mergeCell ref="BG368:BG374"/>
    <mergeCell ref="A361:A367"/>
    <mergeCell ref="B361:B367"/>
    <mergeCell ref="C361:C367"/>
    <mergeCell ref="D361:D367"/>
    <mergeCell ref="E361:E367"/>
    <mergeCell ref="U354:U360"/>
    <mergeCell ref="AJ354:AJ360"/>
    <mergeCell ref="AK354:AK360"/>
    <mergeCell ref="AM354:AM360"/>
    <mergeCell ref="AN354:AN360"/>
    <mergeCell ref="AO354:AO360"/>
    <mergeCell ref="O354:O360"/>
    <mergeCell ref="P354:P360"/>
    <mergeCell ref="Q354:Q360"/>
    <mergeCell ref="R354:R360"/>
    <mergeCell ref="S354:S360"/>
    <mergeCell ref="T354:T360"/>
    <mergeCell ref="G354:G360"/>
    <mergeCell ref="H354:H360"/>
    <mergeCell ref="I354:I360"/>
    <mergeCell ref="L354:L360"/>
    <mergeCell ref="M354:M360"/>
    <mergeCell ref="N354:N360"/>
    <mergeCell ref="A354:A360"/>
    <mergeCell ref="B354:B360"/>
    <mergeCell ref="C354:C360"/>
    <mergeCell ref="D354:D360"/>
    <mergeCell ref="E354:E360"/>
    <mergeCell ref="F354:F360"/>
    <mergeCell ref="AO347:AO353"/>
    <mergeCell ref="AP347:AP353"/>
    <mergeCell ref="AV347:AV353"/>
    <mergeCell ref="BE347:BE353"/>
    <mergeCell ref="BF347:BF353"/>
    <mergeCell ref="BG347:BG353"/>
    <mergeCell ref="T347:T353"/>
    <mergeCell ref="U347:U353"/>
    <mergeCell ref="AJ347:AJ353"/>
    <mergeCell ref="AK347:AK353"/>
    <mergeCell ref="AM347:AM353"/>
    <mergeCell ref="AN347:AN353"/>
    <mergeCell ref="N347:N353"/>
    <mergeCell ref="O347:O353"/>
    <mergeCell ref="P347:P353"/>
    <mergeCell ref="Q347:Q353"/>
    <mergeCell ref="R347:R353"/>
    <mergeCell ref="S347:S353"/>
    <mergeCell ref="F347:F353"/>
    <mergeCell ref="G347:G353"/>
    <mergeCell ref="H347:H353"/>
    <mergeCell ref="I347:I353"/>
    <mergeCell ref="L347:L353"/>
    <mergeCell ref="M347:M353"/>
    <mergeCell ref="AP354:AP360"/>
    <mergeCell ref="AV354:AV360"/>
    <mergeCell ref="BE354:BE360"/>
    <mergeCell ref="BF354:BF360"/>
    <mergeCell ref="BG354:BG360"/>
    <mergeCell ref="A347:A353"/>
    <mergeCell ref="B347:B353"/>
    <mergeCell ref="C347:C353"/>
    <mergeCell ref="D347:D353"/>
    <mergeCell ref="E347:E353"/>
    <mergeCell ref="U340:U346"/>
    <mergeCell ref="AJ340:AJ346"/>
    <mergeCell ref="AK340:AK346"/>
    <mergeCell ref="AM340:AM346"/>
    <mergeCell ref="AN340:AN346"/>
    <mergeCell ref="AO340:AO346"/>
    <mergeCell ref="O340:O346"/>
    <mergeCell ref="P340:P346"/>
    <mergeCell ref="Q340:Q346"/>
    <mergeCell ref="R340:R346"/>
    <mergeCell ref="S340:S346"/>
    <mergeCell ref="T340:T346"/>
    <mergeCell ref="G340:G346"/>
    <mergeCell ref="H340:H346"/>
    <mergeCell ref="I340:I346"/>
    <mergeCell ref="L340:L346"/>
    <mergeCell ref="M340:M346"/>
    <mergeCell ref="N340:N346"/>
    <mergeCell ref="A340:A346"/>
    <mergeCell ref="B340:B346"/>
    <mergeCell ref="C340:C346"/>
    <mergeCell ref="D340:D346"/>
    <mergeCell ref="E340:E346"/>
    <mergeCell ref="F340:F346"/>
    <mergeCell ref="AO333:AO339"/>
    <mergeCell ref="AP333:AP339"/>
    <mergeCell ref="AV333:AV339"/>
    <mergeCell ref="BE333:BE339"/>
    <mergeCell ref="BF333:BF339"/>
    <mergeCell ref="BG333:BG339"/>
    <mergeCell ref="T333:T339"/>
    <mergeCell ref="U333:U339"/>
    <mergeCell ref="AJ333:AJ339"/>
    <mergeCell ref="AK333:AK339"/>
    <mergeCell ref="AM333:AM339"/>
    <mergeCell ref="AN333:AN339"/>
    <mergeCell ref="N333:N339"/>
    <mergeCell ref="O333:O339"/>
    <mergeCell ref="P333:P339"/>
    <mergeCell ref="Q333:Q339"/>
    <mergeCell ref="R333:R339"/>
    <mergeCell ref="S333:S339"/>
    <mergeCell ref="F333:F339"/>
    <mergeCell ref="G333:G339"/>
    <mergeCell ref="H333:H339"/>
    <mergeCell ref="I333:I339"/>
    <mergeCell ref="L333:L339"/>
    <mergeCell ref="M333:M339"/>
    <mergeCell ref="AP340:AP346"/>
    <mergeCell ref="AV340:AV346"/>
    <mergeCell ref="BE340:BE346"/>
    <mergeCell ref="BF340:BF346"/>
    <mergeCell ref="BG340:BG346"/>
    <mergeCell ref="A333:A339"/>
    <mergeCell ref="B333:B339"/>
    <mergeCell ref="C333:C339"/>
    <mergeCell ref="D333:D339"/>
    <mergeCell ref="E333:E339"/>
    <mergeCell ref="U326:U332"/>
    <mergeCell ref="AJ326:AJ332"/>
    <mergeCell ref="AK326:AK332"/>
    <mergeCell ref="AM326:AM332"/>
    <mergeCell ref="AN326:AN332"/>
    <mergeCell ref="AO326:AO332"/>
    <mergeCell ref="O326:O332"/>
    <mergeCell ref="P326:P332"/>
    <mergeCell ref="Q326:Q332"/>
    <mergeCell ref="R326:R332"/>
    <mergeCell ref="S326:S332"/>
    <mergeCell ref="T326:T332"/>
    <mergeCell ref="G326:G332"/>
    <mergeCell ref="H326:H332"/>
    <mergeCell ref="I326:I332"/>
    <mergeCell ref="L326:L332"/>
    <mergeCell ref="M326:M332"/>
    <mergeCell ref="N326:N332"/>
    <mergeCell ref="A326:A332"/>
    <mergeCell ref="B326:B332"/>
    <mergeCell ref="C326:C332"/>
    <mergeCell ref="D326:D332"/>
    <mergeCell ref="E326:E332"/>
    <mergeCell ref="F326:F332"/>
    <mergeCell ref="AO319:AO325"/>
    <mergeCell ref="AP319:AP325"/>
    <mergeCell ref="AV319:AV325"/>
    <mergeCell ref="BE319:BE325"/>
    <mergeCell ref="BF319:BF325"/>
    <mergeCell ref="BG319:BG325"/>
    <mergeCell ref="T319:T325"/>
    <mergeCell ref="U319:U325"/>
    <mergeCell ref="AJ319:AJ325"/>
    <mergeCell ref="AK319:AK325"/>
    <mergeCell ref="AM319:AM325"/>
    <mergeCell ref="AN319:AN325"/>
    <mergeCell ref="N319:N325"/>
    <mergeCell ref="O319:O325"/>
    <mergeCell ref="P319:P325"/>
    <mergeCell ref="Q319:Q325"/>
    <mergeCell ref="R319:R325"/>
    <mergeCell ref="S319:S325"/>
    <mergeCell ref="F319:F325"/>
    <mergeCell ref="G319:G325"/>
    <mergeCell ref="H319:H325"/>
    <mergeCell ref="I319:I325"/>
    <mergeCell ref="L319:L325"/>
    <mergeCell ref="M319:M325"/>
    <mergeCell ref="AP326:AP332"/>
    <mergeCell ref="AV326:AV332"/>
    <mergeCell ref="BE326:BE332"/>
    <mergeCell ref="BF326:BF332"/>
    <mergeCell ref="BG326:BG332"/>
    <mergeCell ref="A319:A325"/>
    <mergeCell ref="B319:B325"/>
    <mergeCell ref="C319:C325"/>
    <mergeCell ref="D319:D325"/>
    <mergeCell ref="E319:E325"/>
    <mergeCell ref="U312:U318"/>
    <mergeCell ref="AJ312:AJ318"/>
    <mergeCell ref="AK312:AK318"/>
    <mergeCell ref="AM312:AM318"/>
    <mergeCell ref="AN312:AN318"/>
    <mergeCell ref="AO312:AO318"/>
    <mergeCell ref="O312:O318"/>
    <mergeCell ref="P312:P318"/>
    <mergeCell ref="Q312:Q318"/>
    <mergeCell ref="R312:R318"/>
    <mergeCell ref="S312:S318"/>
    <mergeCell ref="T312:T318"/>
    <mergeCell ref="G312:G318"/>
    <mergeCell ref="H312:H318"/>
    <mergeCell ref="I312:I318"/>
    <mergeCell ref="L312:L318"/>
    <mergeCell ref="M312:M318"/>
    <mergeCell ref="N312:N318"/>
    <mergeCell ref="A312:A318"/>
    <mergeCell ref="B312:B318"/>
    <mergeCell ref="C312:C318"/>
    <mergeCell ref="D312:D318"/>
    <mergeCell ref="E312:E318"/>
    <mergeCell ref="F312:F318"/>
    <mergeCell ref="AO305:AO311"/>
    <mergeCell ref="AP305:AP311"/>
    <mergeCell ref="AV305:AV311"/>
    <mergeCell ref="BE305:BE311"/>
    <mergeCell ref="BF305:BF311"/>
    <mergeCell ref="BG305:BG311"/>
    <mergeCell ref="T305:T311"/>
    <mergeCell ref="U305:U311"/>
    <mergeCell ref="AJ305:AJ311"/>
    <mergeCell ref="AK305:AK311"/>
    <mergeCell ref="AM305:AM311"/>
    <mergeCell ref="AN305:AN311"/>
    <mergeCell ref="N305:N311"/>
    <mergeCell ref="O305:O311"/>
    <mergeCell ref="P305:P311"/>
    <mergeCell ref="Q305:Q311"/>
    <mergeCell ref="R305:R311"/>
    <mergeCell ref="S305:S311"/>
    <mergeCell ref="F305:F311"/>
    <mergeCell ref="G305:G311"/>
    <mergeCell ref="H305:H311"/>
    <mergeCell ref="I305:I311"/>
    <mergeCell ref="L305:L311"/>
    <mergeCell ref="M305:M311"/>
    <mergeCell ref="AP312:AP318"/>
    <mergeCell ref="AV312:AV318"/>
    <mergeCell ref="BE312:BE318"/>
    <mergeCell ref="BF312:BF318"/>
    <mergeCell ref="BG312:BG318"/>
    <mergeCell ref="A305:A311"/>
    <mergeCell ref="B305:B311"/>
    <mergeCell ref="C305:C311"/>
    <mergeCell ref="D305:D311"/>
    <mergeCell ref="E305:E311"/>
    <mergeCell ref="U298:U304"/>
    <mergeCell ref="AJ298:AJ304"/>
    <mergeCell ref="AK298:AK304"/>
    <mergeCell ref="AM298:AM304"/>
    <mergeCell ref="AN298:AN304"/>
    <mergeCell ref="AO298:AO304"/>
    <mergeCell ref="O298:O304"/>
    <mergeCell ref="P298:P304"/>
    <mergeCell ref="Q298:Q304"/>
    <mergeCell ref="R298:R304"/>
    <mergeCell ref="S298:S304"/>
    <mergeCell ref="T298:T304"/>
    <mergeCell ref="G298:G304"/>
    <mergeCell ref="H298:H304"/>
    <mergeCell ref="I298:I304"/>
    <mergeCell ref="L298:L304"/>
    <mergeCell ref="M298:M304"/>
    <mergeCell ref="N298:N304"/>
    <mergeCell ref="A298:A304"/>
    <mergeCell ref="B298:B304"/>
    <mergeCell ref="C298:C304"/>
    <mergeCell ref="D298:D304"/>
    <mergeCell ref="E298:E304"/>
    <mergeCell ref="F298:F304"/>
    <mergeCell ref="AO291:AO297"/>
    <mergeCell ref="AP291:AP297"/>
    <mergeCell ref="AV291:AV297"/>
    <mergeCell ref="BE291:BE297"/>
    <mergeCell ref="BF291:BF297"/>
    <mergeCell ref="BG291:BG297"/>
    <mergeCell ref="T291:T297"/>
    <mergeCell ref="U291:U297"/>
    <mergeCell ref="AJ291:AJ297"/>
    <mergeCell ref="AK291:AK297"/>
    <mergeCell ref="AM291:AM297"/>
    <mergeCell ref="AN291:AN297"/>
    <mergeCell ref="N291:N297"/>
    <mergeCell ref="O291:O297"/>
    <mergeCell ref="P291:P297"/>
    <mergeCell ref="Q291:Q297"/>
    <mergeCell ref="R291:R297"/>
    <mergeCell ref="S291:S297"/>
    <mergeCell ref="F291:F297"/>
    <mergeCell ref="G291:G297"/>
    <mergeCell ref="H291:H297"/>
    <mergeCell ref="I291:I297"/>
    <mergeCell ref="L291:L297"/>
    <mergeCell ref="M291:M297"/>
    <mergeCell ref="AP298:AP304"/>
    <mergeCell ref="AV298:AV304"/>
    <mergeCell ref="BE298:BE304"/>
    <mergeCell ref="BF298:BF304"/>
    <mergeCell ref="BG298:BG304"/>
    <mergeCell ref="A291:A297"/>
    <mergeCell ref="B291:B297"/>
    <mergeCell ref="C291:C297"/>
    <mergeCell ref="D291:D297"/>
    <mergeCell ref="E291:E297"/>
    <mergeCell ref="U284:U290"/>
    <mergeCell ref="AJ284:AJ290"/>
    <mergeCell ref="AK284:AK290"/>
    <mergeCell ref="AM284:AM290"/>
    <mergeCell ref="AN284:AN290"/>
    <mergeCell ref="AO284:AO290"/>
    <mergeCell ref="O284:O290"/>
    <mergeCell ref="P284:P290"/>
    <mergeCell ref="Q284:Q290"/>
    <mergeCell ref="R284:R290"/>
    <mergeCell ref="S284:S290"/>
    <mergeCell ref="T284:T290"/>
    <mergeCell ref="G284:G290"/>
    <mergeCell ref="H284:H290"/>
    <mergeCell ref="I284:I290"/>
    <mergeCell ref="L284:L290"/>
    <mergeCell ref="M284:M290"/>
    <mergeCell ref="N284:N290"/>
    <mergeCell ref="A284:A290"/>
    <mergeCell ref="B284:B290"/>
    <mergeCell ref="C284:C290"/>
    <mergeCell ref="D284:D290"/>
    <mergeCell ref="E284:E290"/>
    <mergeCell ref="F284:F290"/>
    <mergeCell ref="AO277:AO283"/>
    <mergeCell ref="AP277:AP283"/>
    <mergeCell ref="AV277:AV283"/>
    <mergeCell ref="BE277:BE283"/>
    <mergeCell ref="BF277:BF283"/>
    <mergeCell ref="BG277:BG283"/>
    <mergeCell ref="T277:T283"/>
    <mergeCell ref="U277:U283"/>
    <mergeCell ref="AJ277:AJ283"/>
    <mergeCell ref="AK277:AK283"/>
    <mergeCell ref="AM277:AM283"/>
    <mergeCell ref="AN277:AN283"/>
    <mergeCell ref="N277:N283"/>
    <mergeCell ref="O277:O283"/>
    <mergeCell ref="P277:P283"/>
    <mergeCell ref="Q277:Q283"/>
    <mergeCell ref="R277:R283"/>
    <mergeCell ref="S277:S283"/>
    <mergeCell ref="F277:F283"/>
    <mergeCell ref="G277:G283"/>
    <mergeCell ref="H277:H283"/>
    <mergeCell ref="I277:I283"/>
    <mergeCell ref="L277:L283"/>
    <mergeCell ref="M277:M283"/>
    <mergeCell ref="AP284:AP290"/>
    <mergeCell ref="AV284:AV290"/>
    <mergeCell ref="BE284:BE290"/>
    <mergeCell ref="BF284:BF290"/>
    <mergeCell ref="BG284:BG290"/>
    <mergeCell ref="A277:A283"/>
    <mergeCell ref="B277:B283"/>
    <mergeCell ref="C277:C283"/>
    <mergeCell ref="D277:D283"/>
    <mergeCell ref="E277:E283"/>
    <mergeCell ref="U270:U276"/>
    <mergeCell ref="AJ270:AJ276"/>
    <mergeCell ref="AK270:AK276"/>
    <mergeCell ref="AM270:AM276"/>
    <mergeCell ref="AN270:AN276"/>
    <mergeCell ref="AO270:AO276"/>
    <mergeCell ref="O270:O276"/>
    <mergeCell ref="P270:P276"/>
    <mergeCell ref="Q270:Q276"/>
    <mergeCell ref="R270:R276"/>
    <mergeCell ref="S270:S276"/>
    <mergeCell ref="T270:T276"/>
    <mergeCell ref="G270:G276"/>
    <mergeCell ref="H270:H276"/>
    <mergeCell ref="I270:I276"/>
    <mergeCell ref="L270:L276"/>
    <mergeCell ref="M270:M276"/>
    <mergeCell ref="N270:N276"/>
    <mergeCell ref="A270:A276"/>
    <mergeCell ref="B270:B276"/>
    <mergeCell ref="C270:C276"/>
    <mergeCell ref="D270:D276"/>
    <mergeCell ref="E270:E276"/>
    <mergeCell ref="F270:F276"/>
    <mergeCell ref="AO263:AO269"/>
    <mergeCell ref="AP263:AP269"/>
    <mergeCell ref="AV263:AV269"/>
    <mergeCell ref="BE263:BE269"/>
    <mergeCell ref="BF263:BF269"/>
    <mergeCell ref="BG263:BG269"/>
    <mergeCell ref="T263:T269"/>
    <mergeCell ref="U263:U269"/>
    <mergeCell ref="AJ263:AJ269"/>
    <mergeCell ref="AK263:AK269"/>
    <mergeCell ref="AM263:AM269"/>
    <mergeCell ref="AN263:AN269"/>
    <mergeCell ref="N263:N269"/>
    <mergeCell ref="O263:O269"/>
    <mergeCell ref="P263:P269"/>
    <mergeCell ref="Q263:Q269"/>
    <mergeCell ref="R263:R269"/>
    <mergeCell ref="S263:S269"/>
    <mergeCell ref="F263:F269"/>
    <mergeCell ref="G263:G269"/>
    <mergeCell ref="H263:H269"/>
    <mergeCell ref="I263:I269"/>
    <mergeCell ref="L263:L269"/>
    <mergeCell ref="M263:M269"/>
    <mergeCell ref="AP270:AP276"/>
    <mergeCell ref="AV270:AV276"/>
    <mergeCell ref="BE270:BE276"/>
    <mergeCell ref="BF270:BF276"/>
    <mergeCell ref="BG270:BG276"/>
    <mergeCell ref="A263:A269"/>
    <mergeCell ref="B263:B269"/>
    <mergeCell ref="C263:C269"/>
    <mergeCell ref="D263:D269"/>
    <mergeCell ref="E263:E269"/>
    <mergeCell ref="U256:U262"/>
    <mergeCell ref="AJ256:AJ262"/>
    <mergeCell ref="AK256:AK262"/>
    <mergeCell ref="AM256:AM262"/>
    <mergeCell ref="AN256:AN262"/>
    <mergeCell ref="AO256:AO262"/>
    <mergeCell ref="O256:O262"/>
    <mergeCell ref="P256:P262"/>
    <mergeCell ref="Q256:Q262"/>
    <mergeCell ref="R256:R262"/>
    <mergeCell ref="S256:S262"/>
    <mergeCell ref="T256:T262"/>
    <mergeCell ref="G256:G262"/>
    <mergeCell ref="H256:H262"/>
    <mergeCell ref="I256:I262"/>
    <mergeCell ref="L256:L262"/>
    <mergeCell ref="M256:M262"/>
    <mergeCell ref="N256:N262"/>
    <mergeCell ref="A256:A262"/>
    <mergeCell ref="B256:B262"/>
    <mergeCell ref="C256:C262"/>
    <mergeCell ref="D256:D262"/>
    <mergeCell ref="E256:E262"/>
    <mergeCell ref="F256:F262"/>
    <mergeCell ref="AO249:AO255"/>
    <mergeCell ref="AP249:AP255"/>
    <mergeCell ref="AV249:AV255"/>
    <mergeCell ref="BE249:BE255"/>
    <mergeCell ref="BF249:BF255"/>
    <mergeCell ref="BG249:BG255"/>
    <mergeCell ref="T249:T255"/>
    <mergeCell ref="U249:U255"/>
    <mergeCell ref="AJ249:AJ255"/>
    <mergeCell ref="AK249:AK255"/>
    <mergeCell ref="AM249:AM255"/>
    <mergeCell ref="AN249:AN255"/>
    <mergeCell ref="N249:N255"/>
    <mergeCell ref="O249:O255"/>
    <mergeCell ref="P249:P255"/>
    <mergeCell ref="Q249:Q255"/>
    <mergeCell ref="R249:R255"/>
    <mergeCell ref="S249:S255"/>
    <mergeCell ref="F249:F255"/>
    <mergeCell ref="G249:G255"/>
    <mergeCell ref="H249:H255"/>
    <mergeCell ref="I249:I255"/>
    <mergeCell ref="L249:L255"/>
    <mergeCell ref="M249:M255"/>
    <mergeCell ref="AP256:AP262"/>
    <mergeCell ref="AV256:AV262"/>
    <mergeCell ref="BE256:BE262"/>
    <mergeCell ref="BF256:BF262"/>
    <mergeCell ref="BG256:BG262"/>
    <mergeCell ref="A249:A255"/>
    <mergeCell ref="B249:B255"/>
    <mergeCell ref="C249:C255"/>
    <mergeCell ref="D249:D255"/>
    <mergeCell ref="E249:E255"/>
    <mergeCell ref="U242:U248"/>
    <mergeCell ref="AJ242:AJ248"/>
    <mergeCell ref="AK242:AK248"/>
    <mergeCell ref="AM242:AM248"/>
    <mergeCell ref="AN242:AN248"/>
    <mergeCell ref="AO242:AO248"/>
    <mergeCell ref="O242:O248"/>
    <mergeCell ref="P242:P248"/>
    <mergeCell ref="Q242:Q248"/>
    <mergeCell ref="R242:R248"/>
    <mergeCell ref="S242:S248"/>
    <mergeCell ref="T242:T248"/>
    <mergeCell ref="G242:G248"/>
    <mergeCell ref="H242:H248"/>
    <mergeCell ref="I242:I248"/>
    <mergeCell ref="L242:L248"/>
    <mergeCell ref="M242:M248"/>
    <mergeCell ref="N242:N248"/>
    <mergeCell ref="A242:A248"/>
    <mergeCell ref="B242:B248"/>
    <mergeCell ref="C242:C248"/>
    <mergeCell ref="D242:D248"/>
    <mergeCell ref="E242:E248"/>
    <mergeCell ref="F242:F248"/>
    <mergeCell ref="AO235:AO241"/>
    <mergeCell ref="AP235:AP241"/>
    <mergeCell ref="AV235:AV241"/>
    <mergeCell ref="BE235:BE241"/>
    <mergeCell ref="BF235:BF241"/>
    <mergeCell ref="BG235:BG241"/>
    <mergeCell ref="T235:T241"/>
    <mergeCell ref="U235:U241"/>
    <mergeCell ref="AJ235:AJ241"/>
    <mergeCell ref="AK235:AK241"/>
    <mergeCell ref="AM235:AM241"/>
    <mergeCell ref="AN235:AN241"/>
    <mergeCell ref="N235:N241"/>
    <mergeCell ref="O235:O241"/>
    <mergeCell ref="P235:P241"/>
    <mergeCell ref="Q235:Q241"/>
    <mergeCell ref="R235:R241"/>
    <mergeCell ref="S235:S241"/>
    <mergeCell ref="F235:F241"/>
    <mergeCell ref="G235:G241"/>
    <mergeCell ref="H235:H241"/>
    <mergeCell ref="I235:I241"/>
    <mergeCell ref="L235:L241"/>
    <mergeCell ref="M235:M241"/>
    <mergeCell ref="AP242:AP248"/>
    <mergeCell ref="AV242:AV248"/>
    <mergeCell ref="BE242:BE248"/>
    <mergeCell ref="BF242:BF248"/>
    <mergeCell ref="BG242:BG248"/>
    <mergeCell ref="A235:A241"/>
    <mergeCell ref="B235:B241"/>
    <mergeCell ref="C235:C241"/>
    <mergeCell ref="D235:D241"/>
    <mergeCell ref="E235:E241"/>
    <mergeCell ref="U228:U234"/>
    <mergeCell ref="AJ228:AJ234"/>
    <mergeCell ref="AK228:AK234"/>
    <mergeCell ref="AM228:AM234"/>
    <mergeCell ref="AN228:AN234"/>
    <mergeCell ref="AO228:AO234"/>
    <mergeCell ref="O228:O234"/>
    <mergeCell ref="P228:P234"/>
    <mergeCell ref="Q228:Q234"/>
    <mergeCell ref="R228:R234"/>
    <mergeCell ref="S228:S234"/>
    <mergeCell ref="T228:T234"/>
    <mergeCell ref="G228:G234"/>
    <mergeCell ref="H228:H234"/>
    <mergeCell ref="I228:I234"/>
    <mergeCell ref="L228:L234"/>
    <mergeCell ref="M228:M234"/>
    <mergeCell ref="N228:N234"/>
    <mergeCell ref="A228:A234"/>
    <mergeCell ref="B228:B234"/>
    <mergeCell ref="C228:C234"/>
    <mergeCell ref="D228:D234"/>
    <mergeCell ref="E228:E234"/>
    <mergeCell ref="F228:F234"/>
    <mergeCell ref="AO221:AO227"/>
    <mergeCell ref="AP221:AP227"/>
    <mergeCell ref="AV221:AV227"/>
    <mergeCell ref="BE221:BE227"/>
    <mergeCell ref="BF221:BF227"/>
    <mergeCell ref="BG221:BG227"/>
    <mergeCell ref="T221:T227"/>
    <mergeCell ref="U221:U227"/>
    <mergeCell ref="AJ221:AJ227"/>
    <mergeCell ref="AK221:AK227"/>
    <mergeCell ref="AM221:AM227"/>
    <mergeCell ref="AN221:AN227"/>
    <mergeCell ref="N221:N227"/>
    <mergeCell ref="O221:O227"/>
    <mergeCell ref="P221:P227"/>
    <mergeCell ref="Q221:Q227"/>
    <mergeCell ref="R221:R227"/>
    <mergeCell ref="S221:S227"/>
    <mergeCell ref="F221:F227"/>
    <mergeCell ref="G221:G227"/>
    <mergeCell ref="H221:H227"/>
    <mergeCell ref="I221:I227"/>
    <mergeCell ref="L221:L227"/>
    <mergeCell ref="M221:M227"/>
    <mergeCell ref="AP228:AP234"/>
    <mergeCell ref="AV228:AV234"/>
    <mergeCell ref="BE228:BE234"/>
    <mergeCell ref="BF228:BF234"/>
    <mergeCell ref="BG228:BG234"/>
    <mergeCell ref="A221:A227"/>
    <mergeCell ref="B221:B227"/>
    <mergeCell ref="C221:C227"/>
    <mergeCell ref="D221:D227"/>
    <mergeCell ref="E221:E227"/>
    <mergeCell ref="U214:U220"/>
    <mergeCell ref="AJ214:AJ220"/>
    <mergeCell ref="AK214:AK220"/>
    <mergeCell ref="AM214:AM220"/>
    <mergeCell ref="AN214:AN220"/>
    <mergeCell ref="AO214:AO220"/>
    <mergeCell ref="O214:O220"/>
    <mergeCell ref="P214:P220"/>
    <mergeCell ref="Q214:Q220"/>
    <mergeCell ref="R214:R220"/>
    <mergeCell ref="S214:S220"/>
    <mergeCell ref="T214:T220"/>
    <mergeCell ref="G214:G220"/>
    <mergeCell ref="H214:H220"/>
    <mergeCell ref="I214:I220"/>
    <mergeCell ref="L214:L220"/>
    <mergeCell ref="M214:M220"/>
    <mergeCell ref="N214:N220"/>
    <mergeCell ref="A214:A220"/>
    <mergeCell ref="B214:B220"/>
    <mergeCell ref="C214:C220"/>
    <mergeCell ref="D214:D220"/>
    <mergeCell ref="E214:E220"/>
    <mergeCell ref="F214:F220"/>
    <mergeCell ref="AO207:AO213"/>
    <mergeCell ref="AP207:AP213"/>
    <mergeCell ref="AV207:AV213"/>
    <mergeCell ref="BE207:BE213"/>
    <mergeCell ref="BF207:BF213"/>
    <mergeCell ref="BG207:BG213"/>
    <mergeCell ref="T207:T213"/>
    <mergeCell ref="U207:U213"/>
    <mergeCell ref="AJ207:AJ213"/>
    <mergeCell ref="AK207:AK213"/>
    <mergeCell ref="AM207:AM213"/>
    <mergeCell ref="AN207:AN213"/>
    <mergeCell ref="N207:N213"/>
    <mergeCell ref="O207:O213"/>
    <mergeCell ref="P207:P213"/>
    <mergeCell ref="Q207:Q213"/>
    <mergeCell ref="R207:R213"/>
    <mergeCell ref="S207:S213"/>
    <mergeCell ref="F207:F213"/>
    <mergeCell ref="G207:G213"/>
    <mergeCell ref="H207:H213"/>
    <mergeCell ref="I207:I213"/>
    <mergeCell ref="L207:L213"/>
    <mergeCell ref="M207:M213"/>
    <mergeCell ref="AP214:AP220"/>
    <mergeCell ref="AV214:AV220"/>
    <mergeCell ref="BE214:BE220"/>
    <mergeCell ref="BF214:BF220"/>
    <mergeCell ref="BG214:BG220"/>
    <mergeCell ref="A207:A213"/>
    <mergeCell ref="B207:B213"/>
    <mergeCell ref="C207:C213"/>
    <mergeCell ref="D207:D213"/>
    <mergeCell ref="E207:E213"/>
    <mergeCell ref="U200:U206"/>
    <mergeCell ref="AJ200:AJ206"/>
    <mergeCell ref="AK200:AK206"/>
    <mergeCell ref="AM200:AM206"/>
    <mergeCell ref="AN200:AN206"/>
    <mergeCell ref="AO200:AO206"/>
    <mergeCell ref="O200:O206"/>
    <mergeCell ref="P200:P206"/>
    <mergeCell ref="Q200:Q206"/>
    <mergeCell ref="R200:R206"/>
    <mergeCell ref="S200:S206"/>
    <mergeCell ref="T200:T206"/>
    <mergeCell ref="G200:G206"/>
    <mergeCell ref="H200:H206"/>
    <mergeCell ref="I200:I206"/>
    <mergeCell ref="L200:L206"/>
    <mergeCell ref="M200:M206"/>
    <mergeCell ref="N200:N206"/>
    <mergeCell ref="A200:A206"/>
    <mergeCell ref="B200:B206"/>
    <mergeCell ref="C200:C206"/>
    <mergeCell ref="D200:D206"/>
    <mergeCell ref="E200:E206"/>
    <mergeCell ref="F200:F206"/>
    <mergeCell ref="AO193:AO199"/>
    <mergeCell ref="AP193:AP199"/>
    <mergeCell ref="AV193:AV199"/>
    <mergeCell ref="BE193:BE199"/>
    <mergeCell ref="BF193:BF199"/>
    <mergeCell ref="BG193:BG199"/>
    <mergeCell ref="T193:T199"/>
    <mergeCell ref="U193:U199"/>
    <mergeCell ref="AJ193:AJ199"/>
    <mergeCell ref="AK193:AK199"/>
    <mergeCell ref="AM193:AM199"/>
    <mergeCell ref="AN193:AN199"/>
    <mergeCell ref="N193:N199"/>
    <mergeCell ref="O193:O199"/>
    <mergeCell ref="P193:P199"/>
    <mergeCell ref="Q193:Q199"/>
    <mergeCell ref="R193:R199"/>
    <mergeCell ref="S193:S199"/>
    <mergeCell ref="F193:F199"/>
    <mergeCell ref="G193:G199"/>
    <mergeCell ref="H193:H199"/>
    <mergeCell ref="I193:I199"/>
    <mergeCell ref="L193:L199"/>
    <mergeCell ref="M193:M199"/>
    <mergeCell ref="AP200:AP206"/>
    <mergeCell ref="AV200:AV206"/>
    <mergeCell ref="BE200:BE206"/>
    <mergeCell ref="BF200:BF206"/>
    <mergeCell ref="BG200:BG206"/>
    <mergeCell ref="A193:A199"/>
    <mergeCell ref="B193:B199"/>
    <mergeCell ref="C193:C199"/>
    <mergeCell ref="D193:D199"/>
    <mergeCell ref="E193:E199"/>
    <mergeCell ref="U186:U192"/>
    <mergeCell ref="AJ186:AJ192"/>
    <mergeCell ref="AK186:AK192"/>
    <mergeCell ref="AM186:AM192"/>
    <mergeCell ref="AN186:AN192"/>
    <mergeCell ref="AO186:AO192"/>
    <mergeCell ref="O186:O192"/>
    <mergeCell ref="P186:P192"/>
    <mergeCell ref="Q186:Q192"/>
    <mergeCell ref="R186:R192"/>
    <mergeCell ref="S186:S192"/>
    <mergeCell ref="T186:T192"/>
    <mergeCell ref="G186:G192"/>
    <mergeCell ref="H186:H192"/>
    <mergeCell ref="I186:I192"/>
    <mergeCell ref="L186:L192"/>
    <mergeCell ref="M186:M192"/>
    <mergeCell ref="N186:N192"/>
    <mergeCell ref="A186:A192"/>
    <mergeCell ref="B186:B192"/>
    <mergeCell ref="C186:C192"/>
    <mergeCell ref="D186:D192"/>
    <mergeCell ref="E186:E192"/>
    <mergeCell ref="F186:F192"/>
    <mergeCell ref="AO179:AO185"/>
    <mergeCell ref="AP179:AP185"/>
    <mergeCell ref="AV179:AV185"/>
    <mergeCell ref="BE179:BE185"/>
    <mergeCell ref="BF179:BF185"/>
    <mergeCell ref="BG179:BG185"/>
    <mergeCell ref="T179:T185"/>
    <mergeCell ref="U179:U185"/>
    <mergeCell ref="AJ179:AJ185"/>
    <mergeCell ref="AK179:AK185"/>
    <mergeCell ref="AM179:AM185"/>
    <mergeCell ref="AN179:AN185"/>
    <mergeCell ref="N179:N185"/>
    <mergeCell ref="O179:O185"/>
    <mergeCell ref="P179:P185"/>
    <mergeCell ref="Q179:Q185"/>
    <mergeCell ref="R179:R185"/>
    <mergeCell ref="S179:S185"/>
    <mergeCell ref="F179:F185"/>
    <mergeCell ref="G179:G185"/>
    <mergeCell ref="H179:H185"/>
    <mergeCell ref="I179:I185"/>
    <mergeCell ref="L179:L185"/>
    <mergeCell ref="M179:M185"/>
    <mergeCell ref="AP186:AP192"/>
    <mergeCell ref="AV186:AV192"/>
    <mergeCell ref="BE186:BE192"/>
    <mergeCell ref="BF186:BF192"/>
    <mergeCell ref="BG186:BG192"/>
    <mergeCell ref="A179:A185"/>
    <mergeCell ref="B179:B185"/>
    <mergeCell ref="C179:C185"/>
    <mergeCell ref="D179:D185"/>
    <mergeCell ref="E179:E185"/>
    <mergeCell ref="U172:U178"/>
    <mergeCell ref="AJ172:AJ178"/>
    <mergeCell ref="AK172:AK178"/>
    <mergeCell ref="AM172:AM178"/>
    <mergeCell ref="AN172:AN178"/>
    <mergeCell ref="AO172:AO178"/>
    <mergeCell ref="O172:O178"/>
    <mergeCell ref="P172:P178"/>
    <mergeCell ref="Q172:Q178"/>
    <mergeCell ref="R172:R178"/>
    <mergeCell ref="S172:S178"/>
    <mergeCell ref="T172:T178"/>
    <mergeCell ref="G172:G178"/>
    <mergeCell ref="H172:H178"/>
    <mergeCell ref="I172:I178"/>
    <mergeCell ref="L172:L178"/>
    <mergeCell ref="M172:M178"/>
    <mergeCell ref="N172:N178"/>
    <mergeCell ref="A172:A178"/>
    <mergeCell ref="B172:B178"/>
    <mergeCell ref="C172:C178"/>
    <mergeCell ref="D172:D178"/>
    <mergeCell ref="E172:E178"/>
    <mergeCell ref="F172:F178"/>
    <mergeCell ref="AO165:AO171"/>
    <mergeCell ref="AP165:AP171"/>
    <mergeCell ref="AV165:AV171"/>
    <mergeCell ref="BE165:BE171"/>
    <mergeCell ref="BF165:BF171"/>
    <mergeCell ref="BG165:BG171"/>
    <mergeCell ref="T165:T171"/>
    <mergeCell ref="U165:U171"/>
    <mergeCell ref="AJ165:AJ171"/>
    <mergeCell ref="AK165:AK171"/>
    <mergeCell ref="AM165:AM171"/>
    <mergeCell ref="AN165:AN171"/>
    <mergeCell ref="N165:N171"/>
    <mergeCell ref="O165:O171"/>
    <mergeCell ref="P165:P171"/>
    <mergeCell ref="Q165:Q171"/>
    <mergeCell ref="R165:R171"/>
    <mergeCell ref="S165:S171"/>
    <mergeCell ref="F165:F171"/>
    <mergeCell ref="G165:G171"/>
    <mergeCell ref="H165:H171"/>
    <mergeCell ref="I165:I171"/>
    <mergeCell ref="L165:L171"/>
    <mergeCell ref="M165:M171"/>
    <mergeCell ref="AP172:AP178"/>
    <mergeCell ref="AV172:AV178"/>
    <mergeCell ref="BE172:BE178"/>
    <mergeCell ref="BF172:BF178"/>
    <mergeCell ref="BG172:BG178"/>
    <mergeCell ref="A165:A171"/>
    <mergeCell ref="B165:B171"/>
    <mergeCell ref="C165:C171"/>
    <mergeCell ref="D165:D171"/>
    <mergeCell ref="E165:E171"/>
    <mergeCell ref="U158:U164"/>
    <mergeCell ref="AJ158:AJ164"/>
    <mergeCell ref="AK158:AK164"/>
    <mergeCell ref="AM158:AM164"/>
    <mergeCell ref="AN158:AN164"/>
    <mergeCell ref="AO158:AO164"/>
    <mergeCell ref="O158:O164"/>
    <mergeCell ref="P158:P164"/>
    <mergeCell ref="Q158:Q164"/>
    <mergeCell ref="R158:R164"/>
    <mergeCell ref="S158:S164"/>
    <mergeCell ref="T158:T164"/>
    <mergeCell ref="G158:G164"/>
    <mergeCell ref="H158:H164"/>
    <mergeCell ref="I158:I164"/>
    <mergeCell ref="L158:L164"/>
    <mergeCell ref="M158:M164"/>
    <mergeCell ref="N158:N164"/>
    <mergeCell ref="A158:A164"/>
    <mergeCell ref="B158:B164"/>
    <mergeCell ref="C158:C164"/>
    <mergeCell ref="D158:D164"/>
    <mergeCell ref="E158:E164"/>
    <mergeCell ref="F158:F164"/>
    <mergeCell ref="AO151:AO157"/>
    <mergeCell ref="AP151:AP157"/>
    <mergeCell ref="AV151:AV157"/>
    <mergeCell ref="BE151:BE157"/>
    <mergeCell ref="BF151:BF157"/>
    <mergeCell ref="BG151:BG157"/>
    <mergeCell ref="T151:T157"/>
    <mergeCell ref="U151:U157"/>
    <mergeCell ref="AJ151:AJ157"/>
    <mergeCell ref="AK151:AK157"/>
    <mergeCell ref="AM151:AM157"/>
    <mergeCell ref="AN151:AN157"/>
    <mergeCell ref="N151:N157"/>
    <mergeCell ref="O151:O157"/>
    <mergeCell ref="P151:P157"/>
    <mergeCell ref="Q151:Q157"/>
    <mergeCell ref="R151:R157"/>
    <mergeCell ref="S151:S157"/>
    <mergeCell ref="F151:F157"/>
    <mergeCell ref="G151:G157"/>
    <mergeCell ref="H151:H157"/>
    <mergeCell ref="I151:I157"/>
    <mergeCell ref="L151:L157"/>
    <mergeCell ref="M151:M157"/>
    <mergeCell ref="AP158:AP164"/>
    <mergeCell ref="AV158:AV164"/>
    <mergeCell ref="BE158:BE164"/>
    <mergeCell ref="BF158:BF164"/>
    <mergeCell ref="BG158:BG164"/>
    <mergeCell ref="A151:A157"/>
    <mergeCell ref="B151:B157"/>
    <mergeCell ref="C151:C157"/>
    <mergeCell ref="D151:D157"/>
    <mergeCell ref="E151:E157"/>
    <mergeCell ref="U144:U150"/>
    <mergeCell ref="AJ144:AJ150"/>
    <mergeCell ref="AK144:AK150"/>
    <mergeCell ref="AM144:AM150"/>
    <mergeCell ref="AN144:AN150"/>
    <mergeCell ref="AO144:AO150"/>
    <mergeCell ref="O144:O150"/>
    <mergeCell ref="P144:P150"/>
    <mergeCell ref="Q144:Q150"/>
    <mergeCell ref="R144:R150"/>
    <mergeCell ref="S144:S150"/>
    <mergeCell ref="T144:T150"/>
    <mergeCell ref="G144:G150"/>
    <mergeCell ref="H144:H150"/>
    <mergeCell ref="I144:I150"/>
    <mergeCell ref="L144:L150"/>
    <mergeCell ref="M144:M150"/>
    <mergeCell ref="N144:N150"/>
    <mergeCell ref="A144:A150"/>
    <mergeCell ref="B144:B150"/>
    <mergeCell ref="C144:C150"/>
    <mergeCell ref="D144:D150"/>
    <mergeCell ref="E144:E150"/>
    <mergeCell ref="F144:F150"/>
    <mergeCell ref="AO137:AO143"/>
    <mergeCell ref="AP137:AP143"/>
    <mergeCell ref="AV137:AV143"/>
    <mergeCell ref="BE137:BE143"/>
    <mergeCell ref="BF137:BF143"/>
    <mergeCell ref="BG137:BG143"/>
    <mergeCell ref="T137:T143"/>
    <mergeCell ref="U137:U143"/>
    <mergeCell ref="AJ137:AJ143"/>
    <mergeCell ref="AK137:AK143"/>
    <mergeCell ref="AM137:AM143"/>
    <mergeCell ref="AN137:AN143"/>
    <mergeCell ref="N137:N143"/>
    <mergeCell ref="O137:O143"/>
    <mergeCell ref="P137:P143"/>
    <mergeCell ref="Q137:Q143"/>
    <mergeCell ref="R137:R143"/>
    <mergeCell ref="S137:S143"/>
    <mergeCell ref="F137:F143"/>
    <mergeCell ref="G137:G143"/>
    <mergeCell ref="H137:H143"/>
    <mergeCell ref="I137:I143"/>
    <mergeCell ref="L137:L143"/>
    <mergeCell ref="M137:M143"/>
    <mergeCell ref="AP144:AP150"/>
    <mergeCell ref="AV144:AV150"/>
    <mergeCell ref="BE144:BE150"/>
    <mergeCell ref="BF144:BF150"/>
    <mergeCell ref="BG144:BG150"/>
    <mergeCell ref="A137:A143"/>
    <mergeCell ref="B137:B143"/>
    <mergeCell ref="C137:C143"/>
    <mergeCell ref="D137:D143"/>
    <mergeCell ref="E137:E143"/>
    <mergeCell ref="U130:U136"/>
    <mergeCell ref="AJ130:AJ136"/>
    <mergeCell ref="AK130:AK136"/>
    <mergeCell ref="AM130:AM136"/>
    <mergeCell ref="AN130:AN136"/>
    <mergeCell ref="AO130:AO136"/>
    <mergeCell ref="O130:O136"/>
    <mergeCell ref="P130:P136"/>
    <mergeCell ref="Q130:Q136"/>
    <mergeCell ref="R130:R136"/>
    <mergeCell ref="S130:S136"/>
    <mergeCell ref="T130:T136"/>
    <mergeCell ref="G130:G136"/>
    <mergeCell ref="H130:H136"/>
    <mergeCell ref="I130:I136"/>
    <mergeCell ref="L130:L136"/>
    <mergeCell ref="M130:M136"/>
    <mergeCell ref="N130:N136"/>
    <mergeCell ref="A130:A136"/>
    <mergeCell ref="B130:B136"/>
    <mergeCell ref="C130:C136"/>
    <mergeCell ref="D130:D136"/>
    <mergeCell ref="E130:E136"/>
    <mergeCell ref="F130:F136"/>
    <mergeCell ref="AO123:AO129"/>
    <mergeCell ref="AP123:AP129"/>
    <mergeCell ref="AV123:AV129"/>
    <mergeCell ref="BE123:BE129"/>
    <mergeCell ref="BF123:BF129"/>
    <mergeCell ref="BG123:BG129"/>
    <mergeCell ref="T123:T129"/>
    <mergeCell ref="U123:U129"/>
    <mergeCell ref="AJ123:AJ129"/>
    <mergeCell ref="AK123:AK129"/>
    <mergeCell ref="AM123:AM129"/>
    <mergeCell ref="AN123:AN129"/>
    <mergeCell ref="N123:N129"/>
    <mergeCell ref="O123:O129"/>
    <mergeCell ref="P123:P129"/>
    <mergeCell ref="Q123:Q129"/>
    <mergeCell ref="R123:R129"/>
    <mergeCell ref="S123:S129"/>
    <mergeCell ref="F123:F129"/>
    <mergeCell ref="G123:G129"/>
    <mergeCell ref="H123:H129"/>
    <mergeCell ref="I123:I129"/>
    <mergeCell ref="L123:L129"/>
    <mergeCell ref="M123:M129"/>
    <mergeCell ref="AP130:AP136"/>
    <mergeCell ref="AV130:AV136"/>
    <mergeCell ref="BE130:BE136"/>
    <mergeCell ref="BF130:BF136"/>
    <mergeCell ref="BG130:BG136"/>
    <mergeCell ref="A123:A129"/>
    <mergeCell ref="B123:B129"/>
    <mergeCell ref="C123:C129"/>
    <mergeCell ref="D123:D129"/>
    <mergeCell ref="E123:E129"/>
    <mergeCell ref="U116:U122"/>
    <mergeCell ref="AJ116:AJ122"/>
    <mergeCell ref="AK116:AK122"/>
    <mergeCell ref="AM116:AM122"/>
    <mergeCell ref="AN116:AN122"/>
    <mergeCell ref="AO116:AO122"/>
    <mergeCell ref="O116:O122"/>
    <mergeCell ref="P116:P122"/>
    <mergeCell ref="Q116:Q122"/>
    <mergeCell ref="R116:R122"/>
    <mergeCell ref="S116:S122"/>
    <mergeCell ref="T116:T122"/>
    <mergeCell ref="G116:G122"/>
    <mergeCell ref="H116:H122"/>
    <mergeCell ref="I116:I122"/>
    <mergeCell ref="L116:L122"/>
    <mergeCell ref="M116:M122"/>
    <mergeCell ref="N116:N122"/>
    <mergeCell ref="A116:A122"/>
    <mergeCell ref="B116:B122"/>
    <mergeCell ref="C116:C122"/>
    <mergeCell ref="D116:D122"/>
    <mergeCell ref="E116:E122"/>
    <mergeCell ref="F116:F122"/>
    <mergeCell ref="AO109:AO115"/>
    <mergeCell ref="AP109:AP115"/>
    <mergeCell ref="AV109:AV115"/>
    <mergeCell ref="BE109:BE115"/>
    <mergeCell ref="BF109:BF115"/>
    <mergeCell ref="BG109:BG115"/>
    <mergeCell ref="T109:T115"/>
    <mergeCell ref="U109:U115"/>
    <mergeCell ref="AJ109:AJ115"/>
    <mergeCell ref="AK109:AK115"/>
    <mergeCell ref="AM109:AM115"/>
    <mergeCell ref="AN109:AN115"/>
    <mergeCell ref="N109:N115"/>
    <mergeCell ref="O109:O115"/>
    <mergeCell ref="P109:P115"/>
    <mergeCell ref="Q109:Q115"/>
    <mergeCell ref="R109:R115"/>
    <mergeCell ref="S109:S115"/>
    <mergeCell ref="F109:F115"/>
    <mergeCell ref="G109:G115"/>
    <mergeCell ref="H109:H115"/>
    <mergeCell ref="I109:I115"/>
    <mergeCell ref="L109:L115"/>
    <mergeCell ref="M109:M115"/>
    <mergeCell ref="AP116:AP122"/>
    <mergeCell ref="AV116:AV122"/>
    <mergeCell ref="BE116:BE122"/>
    <mergeCell ref="BF116:BF122"/>
    <mergeCell ref="BG116:BG122"/>
    <mergeCell ref="A109:A115"/>
    <mergeCell ref="B109:B115"/>
    <mergeCell ref="C109:C115"/>
    <mergeCell ref="D109:D115"/>
    <mergeCell ref="E109:E115"/>
    <mergeCell ref="U102:U108"/>
    <mergeCell ref="AJ102:AJ108"/>
    <mergeCell ref="AK102:AK108"/>
    <mergeCell ref="AM102:AM108"/>
    <mergeCell ref="AN102:AN108"/>
    <mergeCell ref="AO102:AO108"/>
    <mergeCell ref="O102:O108"/>
    <mergeCell ref="P102:P108"/>
    <mergeCell ref="Q102:Q108"/>
    <mergeCell ref="R102:R108"/>
    <mergeCell ref="S102:S108"/>
    <mergeCell ref="T102:T108"/>
    <mergeCell ref="G102:G108"/>
    <mergeCell ref="H102:H108"/>
    <mergeCell ref="I102:I108"/>
    <mergeCell ref="L102:L108"/>
    <mergeCell ref="M102:M108"/>
    <mergeCell ref="N102:N108"/>
    <mergeCell ref="A102:A108"/>
    <mergeCell ref="B102:B108"/>
    <mergeCell ref="C102:C108"/>
    <mergeCell ref="D102:D108"/>
    <mergeCell ref="E102:E108"/>
    <mergeCell ref="F102:F108"/>
    <mergeCell ref="AO95:AO101"/>
    <mergeCell ref="AP95:AP101"/>
    <mergeCell ref="AV95:AV101"/>
    <mergeCell ref="BE95:BE101"/>
    <mergeCell ref="BF95:BF101"/>
    <mergeCell ref="BG95:BG101"/>
    <mergeCell ref="T95:T101"/>
    <mergeCell ref="U95:U101"/>
    <mergeCell ref="AJ95:AJ101"/>
    <mergeCell ref="AK95:AK101"/>
    <mergeCell ref="AM95:AM101"/>
    <mergeCell ref="AN95:AN101"/>
    <mergeCell ref="N95:N101"/>
    <mergeCell ref="O95:O101"/>
    <mergeCell ref="P95:P101"/>
    <mergeCell ref="Q95:Q101"/>
    <mergeCell ref="R95:R101"/>
    <mergeCell ref="S95:S101"/>
    <mergeCell ref="F95:F101"/>
    <mergeCell ref="G95:G101"/>
    <mergeCell ref="H95:H101"/>
    <mergeCell ref="I95:I101"/>
    <mergeCell ref="L95:L101"/>
    <mergeCell ref="M95:M101"/>
    <mergeCell ref="AP102:AP108"/>
    <mergeCell ref="AV102:AV108"/>
    <mergeCell ref="BE102:BE108"/>
    <mergeCell ref="BF102:BF108"/>
    <mergeCell ref="BG102:BG108"/>
    <mergeCell ref="A95:A101"/>
    <mergeCell ref="B95:B101"/>
    <mergeCell ref="C95:C101"/>
    <mergeCell ref="D95:D101"/>
    <mergeCell ref="E95:E101"/>
    <mergeCell ref="U88:U94"/>
    <mergeCell ref="AJ88:AJ94"/>
    <mergeCell ref="AK88:AK94"/>
    <mergeCell ref="AM88:AM94"/>
    <mergeCell ref="AN88:AN94"/>
    <mergeCell ref="AO88:AO94"/>
    <mergeCell ref="O88:O94"/>
    <mergeCell ref="P88:P94"/>
    <mergeCell ref="Q88:Q94"/>
    <mergeCell ref="R88:R94"/>
    <mergeCell ref="S88:S94"/>
    <mergeCell ref="T88:T94"/>
    <mergeCell ref="G88:G94"/>
    <mergeCell ref="H88:H94"/>
    <mergeCell ref="I88:I94"/>
    <mergeCell ref="L88:L94"/>
    <mergeCell ref="M88:M94"/>
    <mergeCell ref="N88:N94"/>
    <mergeCell ref="A88:A94"/>
    <mergeCell ref="B88:B94"/>
    <mergeCell ref="C88:C94"/>
    <mergeCell ref="D88:D94"/>
    <mergeCell ref="E88:E94"/>
    <mergeCell ref="F88:F94"/>
    <mergeCell ref="AO81:AO87"/>
    <mergeCell ref="AP81:AP87"/>
    <mergeCell ref="AV81:AV87"/>
    <mergeCell ref="BE81:BE87"/>
    <mergeCell ref="BF81:BF87"/>
    <mergeCell ref="BG81:BG87"/>
    <mergeCell ref="T81:T87"/>
    <mergeCell ref="U81:U87"/>
    <mergeCell ref="AJ81:AJ87"/>
    <mergeCell ref="AK81:AK87"/>
    <mergeCell ref="AM81:AM87"/>
    <mergeCell ref="AN81:AN87"/>
    <mergeCell ref="N81:N87"/>
    <mergeCell ref="O81:O87"/>
    <mergeCell ref="P81:P87"/>
    <mergeCell ref="Q81:Q87"/>
    <mergeCell ref="R81:R87"/>
    <mergeCell ref="S81:S87"/>
    <mergeCell ref="F81:F87"/>
    <mergeCell ref="G81:G87"/>
    <mergeCell ref="H81:H87"/>
    <mergeCell ref="I81:I87"/>
    <mergeCell ref="L81:L87"/>
    <mergeCell ref="M81:M87"/>
    <mergeCell ref="AP88:AP94"/>
    <mergeCell ref="AV88:AV94"/>
    <mergeCell ref="BE88:BE94"/>
    <mergeCell ref="BF88:BF94"/>
    <mergeCell ref="BG88:BG94"/>
    <mergeCell ref="A81:A87"/>
    <mergeCell ref="B81:B87"/>
    <mergeCell ref="C81:C87"/>
    <mergeCell ref="D81:D87"/>
    <mergeCell ref="E81:E87"/>
    <mergeCell ref="U74:U80"/>
    <mergeCell ref="AJ74:AJ80"/>
    <mergeCell ref="AK74:AK80"/>
    <mergeCell ref="AM74:AM80"/>
    <mergeCell ref="AN74:AN80"/>
    <mergeCell ref="AO74:AO80"/>
    <mergeCell ref="O74:O80"/>
    <mergeCell ref="P74:P80"/>
    <mergeCell ref="Q74:Q80"/>
    <mergeCell ref="R74:R80"/>
    <mergeCell ref="S74:S80"/>
    <mergeCell ref="T74:T80"/>
    <mergeCell ref="G74:G80"/>
    <mergeCell ref="H74:H80"/>
    <mergeCell ref="I74:I80"/>
    <mergeCell ref="L74:L80"/>
    <mergeCell ref="M74:M80"/>
    <mergeCell ref="N74:N80"/>
    <mergeCell ref="A74:A80"/>
    <mergeCell ref="B74:B80"/>
    <mergeCell ref="C74:C80"/>
    <mergeCell ref="D74:D80"/>
    <mergeCell ref="E74:E80"/>
    <mergeCell ref="F74:F80"/>
    <mergeCell ref="AO67:AO73"/>
    <mergeCell ref="AP67:AP73"/>
    <mergeCell ref="AV67:AV73"/>
    <mergeCell ref="BE67:BE73"/>
    <mergeCell ref="BF67:BF73"/>
    <mergeCell ref="BG67:BG73"/>
    <mergeCell ref="T67:T73"/>
    <mergeCell ref="U67:U73"/>
    <mergeCell ref="AJ67:AJ73"/>
    <mergeCell ref="AK67:AK73"/>
    <mergeCell ref="AM67:AM73"/>
    <mergeCell ref="AN67:AN73"/>
    <mergeCell ref="N67:N73"/>
    <mergeCell ref="O67:O73"/>
    <mergeCell ref="P67:P73"/>
    <mergeCell ref="Q67:Q73"/>
    <mergeCell ref="R67:R73"/>
    <mergeCell ref="S67:S73"/>
    <mergeCell ref="F67:F73"/>
    <mergeCell ref="G67:G73"/>
    <mergeCell ref="H67:H73"/>
    <mergeCell ref="I67:I73"/>
    <mergeCell ref="L67:L73"/>
    <mergeCell ref="M67:M73"/>
    <mergeCell ref="AP74:AP80"/>
    <mergeCell ref="AV74:AV80"/>
    <mergeCell ref="BE74:BE80"/>
    <mergeCell ref="BF74:BF80"/>
    <mergeCell ref="BG74:BG80"/>
    <mergeCell ref="A67:A73"/>
    <mergeCell ref="B67:B73"/>
    <mergeCell ref="C67:C73"/>
    <mergeCell ref="D67:D73"/>
    <mergeCell ref="E67:E73"/>
    <mergeCell ref="U60:U66"/>
    <mergeCell ref="AJ60:AJ66"/>
    <mergeCell ref="AK60:AK66"/>
    <mergeCell ref="AM60:AM66"/>
    <mergeCell ref="AN60:AN66"/>
    <mergeCell ref="AO60:AO66"/>
    <mergeCell ref="O60:O66"/>
    <mergeCell ref="P60:P66"/>
    <mergeCell ref="Q60:Q66"/>
    <mergeCell ref="R60:R66"/>
    <mergeCell ref="S60:S66"/>
    <mergeCell ref="T60:T66"/>
    <mergeCell ref="G60:G66"/>
    <mergeCell ref="H60:H66"/>
    <mergeCell ref="I60:I66"/>
    <mergeCell ref="L60:L66"/>
    <mergeCell ref="M60:M66"/>
    <mergeCell ref="N60:N66"/>
    <mergeCell ref="A60:A66"/>
    <mergeCell ref="B60:B66"/>
    <mergeCell ref="C60:C66"/>
    <mergeCell ref="D60:D66"/>
    <mergeCell ref="E60:E66"/>
    <mergeCell ref="F60:F66"/>
    <mergeCell ref="AO53:AO59"/>
    <mergeCell ref="AP53:AP59"/>
    <mergeCell ref="AV53:AV59"/>
    <mergeCell ref="BE53:BE59"/>
    <mergeCell ref="BF53:BF59"/>
    <mergeCell ref="BG53:BG59"/>
    <mergeCell ref="T53:T59"/>
    <mergeCell ref="U53:U59"/>
    <mergeCell ref="AJ53:AJ59"/>
    <mergeCell ref="AK53:AK59"/>
    <mergeCell ref="AM53:AM59"/>
    <mergeCell ref="AN53:AN59"/>
    <mergeCell ref="N53:N59"/>
    <mergeCell ref="O53:O59"/>
    <mergeCell ref="P53:P59"/>
    <mergeCell ref="Q53:Q59"/>
    <mergeCell ref="R53:R59"/>
    <mergeCell ref="S53:S59"/>
    <mergeCell ref="F53:F59"/>
    <mergeCell ref="G53:G59"/>
    <mergeCell ref="H53:H59"/>
    <mergeCell ref="I53:I59"/>
    <mergeCell ref="L53:L59"/>
    <mergeCell ref="M53:M59"/>
    <mergeCell ref="AP60:AP66"/>
    <mergeCell ref="AV60:AV66"/>
    <mergeCell ref="BE60:BE66"/>
    <mergeCell ref="BF60:BF66"/>
    <mergeCell ref="BG60:BG66"/>
    <mergeCell ref="A53:A59"/>
    <mergeCell ref="B53:B59"/>
    <mergeCell ref="C53:C59"/>
    <mergeCell ref="D53:D59"/>
    <mergeCell ref="E53:E59"/>
    <mergeCell ref="U46:U52"/>
    <mergeCell ref="AJ46:AJ52"/>
    <mergeCell ref="AK46:AK52"/>
    <mergeCell ref="AM46:AM52"/>
    <mergeCell ref="AN46:AN52"/>
    <mergeCell ref="AO46:AO52"/>
    <mergeCell ref="O46:O52"/>
    <mergeCell ref="P46:P52"/>
    <mergeCell ref="Q46:Q52"/>
    <mergeCell ref="R46:R52"/>
    <mergeCell ref="S46:S52"/>
    <mergeCell ref="T46:T52"/>
    <mergeCell ref="G46:G52"/>
    <mergeCell ref="H46:H52"/>
    <mergeCell ref="I46:I52"/>
    <mergeCell ref="L46:L52"/>
    <mergeCell ref="M46:M52"/>
    <mergeCell ref="N46:N52"/>
    <mergeCell ref="A46:A52"/>
    <mergeCell ref="B46:B52"/>
    <mergeCell ref="C46:C52"/>
    <mergeCell ref="D46:D52"/>
    <mergeCell ref="E46:E52"/>
    <mergeCell ref="F46:F52"/>
    <mergeCell ref="AO39:AO45"/>
    <mergeCell ref="AP39:AP45"/>
    <mergeCell ref="AV39:AV45"/>
    <mergeCell ref="BE39:BE45"/>
    <mergeCell ref="BF39:BF45"/>
    <mergeCell ref="BG39:BG45"/>
    <mergeCell ref="T39:T45"/>
    <mergeCell ref="U39:U45"/>
    <mergeCell ref="AJ39:AJ45"/>
    <mergeCell ref="AK39:AK45"/>
    <mergeCell ref="AM39:AM45"/>
    <mergeCell ref="AN39:AN45"/>
    <mergeCell ref="N39:N45"/>
    <mergeCell ref="O39:O45"/>
    <mergeCell ref="P39:P45"/>
    <mergeCell ref="Q39:Q45"/>
    <mergeCell ref="R39:R45"/>
    <mergeCell ref="S39:S45"/>
    <mergeCell ref="F39:F45"/>
    <mergeCell ref="G39:G45"/>
    <mergeCell ref="H39:H45"/>
    <mergeCell ref="I39:I45"/>
    <mergeCell ref="L39:L45"/>
    <mergeCell ref="M39:M45"/>
    <mergeCell ref="AP46:AP52"/>
    <mergeCell ref="AV46:AV52"/>
    <mergeCell ref="BE46:BE52"/>
    <mergeCell ref="BF46:BF52"/>
    <mergeCell ref="BG46:BG52"/>
    <mergeCell ref="A39:A45"/>
    <mergeCell ref="B39:B45"/>
    <mergeCell ref="C39:C45"/>
    <mergeCell ref="D39:D45"/>
    <mergeCell ref="E39:E45"/>
    <mergeCell ref="U32:U38"/>
    <mergeCell ref="AJ32:AJ38"/>
    <mergeCell ref="AK32:AK38"/>
    <mergeCell ref="AM32:AM38"/>
    <mergeCell ref="AN32:AN38"/>
    <mergeCell ref="AO32:AO38"/>
    <mergeCell ref="O32:O38"/>
    <mergeCell ref="P32:P38"/>
    <mergeCell ref="Q32:Q38"/>
    <mergeCell ref="R32:R38"/>
    <mergeCell ref="S32:S38"/>
    <mergeCell ref="T32:T38"/>
    <mergeCell ref="G32:G38"/>
    <mergeCell ref="H32:H38"/>
    <mergeCell ref="I32:I38"/>
    <mergeCell ref="L32:L38"/>
    <mergeCell ref="M32:M38"/>
    <mergeCell ref="N32:N38"/>
    <mergeCell ref="A32:A38"/>
    <mergeCell ref="B32:B38"/>
    <mergeCell ref="C32:C38"/>
    <mergeCell ref="D32:D38"/>
    <mergeCell ref="E32:E38"/>
    <mergeCell ref="F32:F38"/>
    <mergeCell ref="AO25:AO31"/>
    <mergeCell ref="AP25:AP31"/>
    <mergeCell ref="AV25:AV31"/>
    <mergeCell ref="BE25:BE31"/>
    <mergeCell ref="BF25:BF31"/>
    <mergeCell ref="BG25:BG31"/>
    <mergeCell ref="T25:T31"/>
    <mergeCell ref="U25:U31"/>
    <mergeCell ref="AJ25:AJ31"/>
    <mergeCell ref="AK25:AK31"/>
    <mergeCell ref="AM25:AM31"/>
    <mergeCell ref="AN25:AN31"/>
    <mergeCell ref="N25:N31"/>
    <mergeCell ref="O25:O31"/>
    <mergeCell ref="P25:P31"/>
    <mergeCell ref="Q25:Q31"/>
    <mergeCell ref="R25:R31"/>
    <mergeCell ref="S25:S31"/>
    <mergeCell ref="F25:F31"/>
    <mergeCell ref="G25:G31"/>
    <mergeCell ref="H25:H31"/>
    <mergeCell ref="I25:I31"/>
    <mergeCell ref="L25:L31"/>
    <mergeCell ref="M25:M31"/>
    <mergeCell ref="AP32:AP38"/>
    <mergeCell ref="AV32:AV38"/>
    <mergeCell ref="BE32:BE38"/>
    <mergeCell ref="BF32:BF38"/>
    <mergeCell ref="BG32:BG38"/>
    <mergeCell ref="A25:A31"/>
    <mergeCell ref="B25:B31"/>
    <mergeCell ref="C25:C31"/>
    <mergeCell ref="D25:D31"/>
    <mergeCell ref="E25:E31"/>
    <mergeCell ref="U18:U24"/>
    <mergeCell ref="AJ18:AJ24"/>
    <mergeCell ref="AK18:AK24"/>
    <mergeCell ref="AM18:AM24"/>
    <mergeCell ref="AN18:AN24"/>
    <mergeCell ref="AO18:AO24"/>
    <mergeCell ref="O18:O24"/>
    <mergeCell ref="P18:P24"/>
    <mergeCell ref="Q18:Q24"/>
    <mergeCell ref="R18:R24"/>
    <mergeCell ref="S18:S24"/>
    <mergeCell ref="T18:T24"/>
    <mergeCell ref="G18:G24"/>
    <mergeCell ref="H18:H24"/>
    <mergeCell ref="I18:I24"/>
    <mergeCell ref="L18:L24"/>
    <mergeCell ref="M18:M24"/>
    <mergeCell ref="N18:N24"/>
    <mergeCell ref="A18:A24"/>
    <mergeCell ref="B18:B24"/>
    <mergeCell ref="C18:C24"/>
    <mergeCell ref="D18:D24"/>
    <mergeCell ref="E18:E24"/>
    <mergeCell ref="F18:F24"/>
    <mergeCell ref="AO11:AO17"/>
    <mergeCell ref="AP11:AP17"/>
    <mergeCell ref="AV11:AV17"/>
    <mergeCell ref="BE11:BE17"/>
    <mergeCell ref="BF11:BF17"/>
    <mergeCell ref="BG11:BG17"/>
    <mergeCell ref="T11:T17"/>
    <mergeCell ref="U11:U17"/>
    <mergeCell ref="AJ11:AJ17"/>
    <mergeCell ref="AK11:AK17"/>
    <mergeCell ref="AM11:AM17"/>
    <mergeCell ref="AN11:AN17"/>
    <mergeCell ref="N11:N17"/>
    <mergeCell ref="O11:O17"/>
    <mergeCell ref="P11:P17"/>
    <mergeCell ref="Q11:Q17"/>
    <mergeCell ref="R11:R17"/>
    <mergeCell ref="S11:S17"/>
    <mergeCell ref="F11:F17"/>
    <mergeCell ref="G11:G17"/>
    <mergeCell ref="H11:H17"/>
    <mergeCell ref="I11:I17"/>
    <mergeCell ref="L11:L17"/>
    <mergeCell ref="M11:M17"/>
    <mergeCell ref="AP18:AP24"/>
    <mergeCell ref="AV18:AV24"/>
    <mergeCell ref="BE18:BE24"/>
    <mergeCell ref="BF18:BF24"/>
    <mergeCell ref="BG18:BG24"/>
    <mergeCell ref="A11:A17"/>
    <mergeCell ref="B11:B17"/>
    <mergeCell ref="C11:C17"/>
    <mergeCell ref="D11:D17"/>
    <mergeCell ref="E11:E17"/>
    <mergeCell ref="AW9:AW10"/>
    <mergeCell ref="AX9:AX10"/>
    <mergeCell ref="AY9:AY10"/>
    <mergeCell ref="AZ9:AZ10"/>
    <mergeCell ref="BA9:BA10"/>
    <mergeCell ref="BB9:BB10"/>
    <mergeCell ref="AP9:AP10"/>
    <mergeCell ref="AQ9:AQ10"/>
    <mergeCell ref="AR9:AR10"/>
    <mergeCell ref="AS9:AS10"/>
    <mergeCell ref="AT9:AT10"/>
    <mergeCell ref="AU9:AU10"/>
    <mergeCell ref="AJ9:AJ10"/>
    <mergeCell ref="AK9:AK10"/>
    <mergeCell ref="AL9:AL10"/>
    <mergeCell ref="AM9:AM10"/>
    <mergeCell ref="AN9:AN10"/>
    <mergeCell ref="AO9:AO10"/>
    <mergeCell ref="Y9:Y10"/>
    <mergeCell ref="Z9:Z10"/>
    <mergeCell ref="AA9:AA10"/>
    <mergeCell ref="AB9:AG9"/>
    <mergeCell ref="Q9:Q10"/>
    <mergeCell ref="R9:R10"/>
    <mergeCell ref="BA8:BD8"/>
    <mergeCell ref="BE8:BG8"/>
    <mergeCell ref="A9:A10"/>
    <mergeCell ref="B9:B10"/>
    <mergeCell ref="C9:C10"/>
    <mergeCell ref="D9:D10"/>
    <mergeCell ref="E9:E10"/>
    <mergeCell ref="F9:F10"/>
    <mergeCell ref="G9:G10"/>
    <mergeCell ref="H9:H10"/>
    <mergeCell ref="BC9:BC10"/>
    <mergeCell ref="BD9:BD10"/>
    <mergeCell ref="BE9:BE10"/>
    <mergeCell ref="BF9:BF10"/>
    <mergeCell ref="BG9:BG10"/>
    <mergeCell ref="AW7:BG7"/>
    <mergeCell ref="A8:G8"/>
    <mergeCell ref="I8:N8"/>
    <mergeCell ref="O8:Q8"/>
    <mergeCell ref="R8:T8"/>
    <mergeCell ref="V8:AA8"/>
    <mergeCell ref="AB8:AG8"/>
    <mergeCell ref="AH8:AO8"/>
    <mergeCell ref="AQ8:AU8"/>
    <mergeCell ref="AW8:AZ8"/>
    <mergeCell ref="H2:O3"/>
    <mergeCell ref="A7:N7"/>
    <mergeCell ref="O7:T7"/>
    <mergeCell ref="U7:AO7"/>
    <mergeCell ref="AP7:AU7"/>
    <mergeCell ref="AV7:AV10"/>
    <mergeCell ref="I9:I10"/>
    <mergeCell ref="J9:J10"/>
    <mergeCell ref="K9:K10"/>
    <mergeCell ref="L9:L10"/>
    <mergeCell ref="AH9:AH10"/>
    <mergeCell ref="AI9:AI10"/>
    <mergeCell ref="S9:S10"/>
    <mergeCell ref="T9:T10"/>
    <mergeCell ref="U9:U10"/>
    <mergeCell ref="V9:V10"/>
    <mergeCell ref="W9:W10"/>
    <mergeCell ref="X9:X10"/>
    <mergeCell ref="M9:M10"/>
    <mergeCell ref="N9:N10"/>
    <mergeCell ref="O9:O10"/>
    <mergeCell ref="P9:P10"/>
  </mergeCells>
  <conditionalFormatting sqref="N592 N613 N445 N599 N648 N620 N424 N585 N606 N627 N634 N641 N655 N662 N690 N711 N697 N718 N704 N725 N732 N739 N746 N767 N788 N753 N774 N760 N781 N795 N802 N809 N816 N823 N830 N837 N844 N851 N858 N865 N872 N879 N886 N893 N900 N907 N914 N921 N942 N963 N928 N949 N970 N935 N956 N977 N984 N991 N998 N1005 N1012 N1019 N1026 N1033 N1040 N1047 N1054">
    <cfRule type="cellIs" dxfId="5277" priority="6156" operator="equal">
      <formula>"Extremo"</formula>
    </cfRule>
    <cfRule type="cellIs" dxfId="5276" priority="6157" operator="equal">
      <formula>"Alto"</formula>
    </cfRule>
    <cfRule type="cellIs" dxfId="5275" priority="6158" operator="equal">
      <formula>"Moderado"</formula>
    </cfRule>
    <cfRule type="cellIs" dxfId="5274" priority="6159" operator="equal">
      <formula>"Bajo"</formula>
    </cfRule>
  </conditionalFormatting>
  <conditionalFormatting sqref="O18 O25 O32 O67 O88 O501 O291 O298 O305 O312 O319 O431 O494 O508 O529 O95 O466 O473 O480 O515 O557 O564 O571 O578 O452 O487 O459 O536 O543 O550 O522 O445 O424 O438 O585 O592 O599 O606 O648 O613 O620 O627 O634 O641 O655 O662 O669 O676 O683 O690 O697 O704 O711 O718 O725 O732 O739 O746 O753 O760 O767 O774 O781 O788 O795 O802 O809 O816 O823 O830 O837 O844 O851 O858 O865 O872 O879 O886 O893 O900 O907 O914 O921 O928 O935 O942 O949 O956 O963 O970 O977 O984 O991 O998 O1005 O1012 O1019 O1026 O1033 O1040 O1047 O1054">
    <cfRule type="cellIs" dxfId="5273" priority="6152" operator="equal">
      <formula>"Extremo"</formula>
    </cfRule>
    <cfRule type="cellIs" dxfId="5272" priority="6153" operator="equal">
      <formula>"Alto"</formula>
    </cfRule>
    <cfRule type="cellIs" dxfId="5271" priority="6154" operator="equal">
      <formula>"Moderado"</formula>
    </cfRule>
    <cfRule type="cellIs" dxfId="5270" priority="6155" operator="equal">
      <formula>"Bajo"</formula>
    </cfRule>
  </conditionalFormatting>
  <conditionalFormatting sqref="S18 S25 S32 S67 S88 S501 S291 S298 S305 S312 S319 S431 S494 S508 S529 S95 S466 S473 S480 S515 S557 S564 S571 S578 S452 S487 S459 S536 S543 S550 S522 S445 S424 S438 S585 S592 S599 S606 S648 S613 S620 S627 S634 S641 S655 S662 S669 S676 S683 S690 S697 S704 S711 S718 S725 S732 S739 S746 S753 S760 S767 S774 S781 S788 S795 S802 S809 S816 S823 S830 S837 S844 S851 S858 S865 S872 S879 S886 S893 S900 S907 S914 S921 S928 S935 S942 S949 S956 S963 S970 S977 S984 S991 S998 S1005 S1012 S1019 S1026 S1033 S1040 S1047 S1054">
    <cfRule type="cellIs" dxfId="5269" priority="6147" operator="equal">
      <formula>"Catastrófico"</formula>
    </cfRule>
    <cfRule type="cellIs" dxfId="5268" priority="6148" operator="equal">
      <formula>"Mayor"</formula>
    </cfRule>
    <cfRule type="cellIs" dxfId="5267" priority="6149" operator="equal">
      <formula>"Moderado"</formula>
    </cfRule>
    <cfRule type="cellIs" dxfId="5266" priority="6150" operator="equal">
      <formula>"Menor"</formula>
    </cfRule>
    <cfRule type="cellIs" dxfId="5265" priority="6151" operator="equal">
      <formula>"Leve"</formula>
    </cfRule>
  </conditionalFormatting>
  <conditionalFormatting sqref="U18 U32 U88 U291 U305 U319 U494 U529 U466 U480 U557 U571 U452 U459 U550 U424 U592 U606 U648 U613 U627 U641 U662 U676 U690 U704 U718 U732 U746 U760 U774 U788 U802 U816 U830 U844 U858 U872 U886 U900 U914 U928 U942 U956 U970 U984 U998 U1012 U1026 U1040 U1054">
    <cfRule type="cellIs" dxfId="5264" priority="6143" operator="equal">
      <formula>"Extremo"</formula>
    </cfRule>
    <cfRule type="cellIs" dxfId="5263" priority="6144" operator="equal">
      <formula>"Alto"</formula>
    </cfRule>
    <cfRule type="cellIs" dxfId="5262" priority="6145" operator="equal">
      <formula>"Moderado"</formula>
    </cfRule>
    <cfRule type="cellIs" dxfId="5261" priority="6146" operator="equal">
      <formula>"Bajo"</formula>
    </cfRule>
  </conditionalFormatting>
  <conditionalFormatting sqref="AX21:AX25 AX72:AX73 AX697:AX1060 BB697:BB1060">
    <cfRule type="containsText" dxfId="5260" priority="6140" stopIfTrue="1" operator="containsText" text="Finalizado">
      <formula>NOT(ISERROR(SEARCH("Finalizado",AX21)))</formula>
    </cfRule>
    <cfRule type="containsText" dxfId="5259" priority="6141" stopIfTrue="1" operator="containsText" text="En Curso">
      <formula>NOT(ISERROR(SEARCH("En Curso",AX21)))</formula>
    </cfRule>
    <cfRule type="containsText" dxfId="5258" priority="6142" stopIfTrue="1" operator="containsText" text="Sin Iniciar">
      <formula>NOT(ISERROR(SEARCH("Sin Iniciar",AX21)))</formula>
    </cfRule>
  </conditionalFormatting>
  <conditionalFormatting sqref="BB18:BB19 BB21:BB24 BB26:BB38">
    <cfRule type="containsText" dxfId="5257" priority="6137" stopIfTrue="1" operator="containsText" text="Finalizado">
      <formula>NOT(ISERROR(SEARCH("Finalizado",BB18)))</formula>
    </cfRule>
    <cfRule type="containsText" dxfId="5256" priority="6138" stopIfTrue="1" operator="containsText" text="En Curso">
      <formula>NOT(ISERROR(SEARCH("En Curso",BB18)))</formula>
    </cfRule>
    <cfRule type="containsText" dxfId="5255" priority="6139" stopIfTrue="1" operator="containsText" text="Sin Iniciar">
      <formula>NOT(ISERROR(SEARCH("Sin Iniciar",BB18)))</formula>
    </cfRule>
  </conditionalFormatting>
  <conditionalFormatting sqref="BE18 BE25 BE32 BE697 BE704 BE711 BE718 BE725 BE732 BE739 BE746 BE753 BE760 BE767 BE774 BE781 BE788 BE795 BE802 BE809 BE816 BE823 BE830 BE837 BE844 BE851 BE858 BE865 BE872 BE879 BE886 BE893 BE900 BE907 BE914 BE921 BE928 BE935 BE942 BE949 BE956 BE963 BE970 BE977 BE984 BE991 BE998 BE1005 BE1012 BE1019 BE1026 BE1033 BE1040 BE1047 BE1054">
    <cfRule type="containsText" dxfId="5254" priority="6135" stopIfTrue="1" operator="containsText" text="Sin Materialización">
      <formula>NOT(ISERROR(SEARCH("Sin Materialización",BE18)))</formula>
    </cfRule>
    <cfRule type="containsText" dxfId="5253" priority="6136" stopIfTrue="1" operator="containsText" text="Materializado">
      <formula>NOT(ISERROR(SEARCH("Materializado",BE18)))</formula>
    </cfRule>
  </conditionalFormatting>
  <conditionalFormatting sqref="U25 U67 U501 U298 U312 U431 U508 U95 U473 U515 U564 U578 U487 U536 U543 U522 U445 U438 U585 U599 U620 U634 U655 U669 U683 U697 U711 U725 U739 U753 U767 U781 U795 U809 U823 U837 U851 U865 U879 U893 U907 U921 U935 U949 U963 U977 U991 U1005 U1019 U1033 U1047">
    <cfRule type="cellIs" dxfId="5252" priority="6131" operator="equal">
      <formula>"Extremo"</formula>
    </cfRule>
    <cfRule type="cellIs" dxfId="5251" priority="6132" operator="equal">
      <formula>"Alto"</formula>
    </cfRule>
    <cfRule type="cellIs" dxfId="5250" priority="6133" operator="equal">
      <formula>"Moderado"</formula>
    </cfRule>
    <cfRule type="cellIs" dxfId="5249" priority="6134" operator="equal">
      <formula>"Bajo"</formula>
    </cfRule>
  </conditionalFormatting>
  <conditionalFormatting sqref="P18 P25 P32 P67 P88 P501 P291 P298 P305 P312 P319 P431 P494 P508 P529 P95 P466 P473 P480 P515 P557 P564 P571 P578 P452 P487 P459 P536 P543 P550 P522 P445 P424 P438 P585 P592 P599 P606 P648 P613 P620 P627 P634 P641 P655 P662 P669 P676 P683 P690 P697 P704 P711 P718 P725 P732 P739 P746 P753 P760 P767 P774 P781 P788 P795 P802 P809 P816 P823 P830 P837 P844 P851 P858 P865 P872 P879 P886 P893 P900 P907 P914 P921 P928 P935 P942 P949 P956 P963 P970 P977 P984 P991 P998 P1005 P1012 P1019 P1026 P1033 P1040 P1047 P1054">
    <cfRule type="cellIs" dxfId="5248" priority="6126" operator="equal">
      <formula>"Muy Alta"</formula>
    </cfRule>
    <cfRule type="cellIs" dxfId="5247" priority="6127" operator="equal">
      <formula>"Alta"</formula>
    </cfRule>
    <cfRule type="cellIs" dxfId="5246" priority="6128" operator="equal">
      <formula>"Media"</formula>
    </cfRule>
    <cfRule type="cellIs" dxfId="5245" priority="6129" operator="equal">
      <formula>"Baja"</formula>
    </cfRule>
    <cfRule type="cellIs" dxfId="5244" priority="6130" operator="equal">
      <formula>"Muy Baja"</formula>
    </cfRule>
  </conditionalFormatting>
  <conditionalFormatting sqref="AJ18 AJ25 AJ32 AJ88 AJ291 AJ305 AJ319 AJ494 AJ529 AJ466 AJ480 AJ557 AJ571 AJ452 AJ459 AJ550 AJ424 AJ592 AJ606 AJ648 AJ613 AJ627 AJ641 AJ662 AJ676 AJ690 AJ704 AJ718 AJ732 AJ746 AJ760 AJ774 AJ788 AJ802 AJ816 AJ830 AJ844 AJ858 AJ872 AJ886 AJ900 AJ914 AJ928 AJ942 AJ956 AJ970 AJ984 AJ998 AJ1012 AJ1026 AJ1040 AJ1054 AJ67 AJ501 AJ298 AJ312 AJ431 AJ508 AJ95 AJ473 AJ515 AJ564 AJ578 AJ487 AJ536 AJ543 AJ522 AJ445 AJ438 AJ585 AJ599 AJ620 AJ634 AJ655 AJ669 AJ683 AJ697 AJ711 AJ725 AJ739 AJ753 AJ767 AJ781 AJ795 AJ809 AJ823 AJ837 AJ851 AJ865 AJ879 AJ893 AJ907 AJ921 AJ935 AJ949 AJ963 AJ977 AJ991 AJ1005 AJ1019 AJ1033 AJ1047">
    <cfRule type="cellIs" dxfId="5243" priority="6121" operator="equal">
      <formula>"Muy Alta"</formula>
    </cfRule>
    <cfRule type="cellIs" dxfId="5242" priority="6122" operator="equal">
      <formula>"Alta"</formula>
    </cfRule>
    <cfRule type="cellIs" dxfId="5241" priority="6123" operator="equal">
      <formula>"Media"</formula>
    </cfRule>
    <cfRule type="cellIs" dxfId="5240" priority="6124" operator="equal">
      <formula>"Baja"</formula>
    </cfRule>
    <cfRule type="cellIs" dxfId="5239" priority="6125" operator="equal">
      <formula>"Muy Baja"</formula>
    </cfRule>
  </conditionalFormatting>
  <conditionalFormatting sqref="AK18 AK25 AK32 AK67 AK88 AK501 AK291 AK298 AK305 AK312 AK319 AK431 AK494 AK508 AK529 AK95 AK466 AK473 AK480 AK515 AK557 AK564 AK571 AK578 AK452 AK487 AK459 AK536 AK543 AK550 AK522 AK445 AK424 AK438 AK585 AK592 AK599 AK606 AK648 AK613 AK620 AK627 AK634 AK641 AK655 AK662 AK669 AK676 AK683 AK690 AK697 AK704 AK711 AK718 AK725 AK732 AK739 AK746 AK753 AK760 AK767 AK774 AK781 AK788 AK795 AK802 AK809 AK816 AK823 AK830 AK837 AK844 AK851 AK858 AK865 AK872 AK879 AK886 AK893 AK900 AK907 AK914 AK921 AK928 AK935 AK942 AK949 AK956 AK963 AK970 AK977 AK984 AK991 AK998 AK1005 AK1012 AK1019 AK1026 AK1033 AK1040 AK1047 AK1054 AL501:AL507 AL551:AL556 AL411:AL416 AL424:AL430">
    <cfRule type="cellIs" dxfId="5238" priority="6116" operator="equal">
      <formula>"Muy Alta"</formula>
    </cfRule>
    <cfRule type="cellIs" dxfId="5237" priority="6117" operator="equal">
      <formula>"Alta"</formula>
    </cfRule>
    <cfRule type="cellIs" dxfId="5236" priority="6118" operator="equal">
      <formula>"Media"</formula>
    </cfRule>
    <cfRule type="cellIs" dxfId="5235" priority="6119" operator="equal">
      <formula>"Baja"</formula>
    </cfRule>
    <cfRule type="cellIs" dxfId="5234" priority="6120" operator="equal">
      <formula>"Muy Baja"</formula>
    </cfRule>
  </conditionalFormatting>
  <conditionalFormatting sqref="AL18">
    <cfRule type="cellIs" dxfId="5233" priority="6111" operator="equal">
      <formula>"Muy Alta"</formula>
    </cfRule>
    <cfRule type="cellIs" dxfId="5232" priority="6112" operator="equal">
      <formula>"Alta"</formula>
    </cfRule>
    <cfRule type="cellIs" dxfId="5231" priority="6113" operator="equal">
      <formula>"Media"</formula>
    </cfRule>
    <cfRule type="cellIs" dxfId="5230" priority="6114" operator="equal">
      <formula>"Baja"</formula>
    </cfRule>
    <cfRule type="cellIs" dxfId="5229" priority="6115" operator="equal">
      <formula>"Muy Baja"</formula>
    </cfRule>
  </conditionalFormatting>
  <conditionalFormatting sqref="AL19:AL24">
    <cfRule type="cellIs" dxfId="5228" priority="6106" operator="equal">
      <formula>"Muy Alta"</formula>
    </cfRule>
    <cfRule type="cellIs" dxfId="5227" priority="6107" operator="equal">
      <formula>"Alta"</formula>
    </cfRule>
    <cfRule type="cellIs" dxfId="5226" priority="6108" operator="equal">
      <formula>"Media"</formula>
    </cfRule>
    <cfRule type="cellIs" dxfId="5225" priority="6109" operator="equal">
      <formula>"Baja"</formula>
    </cfRule>
    <cfRule type="cellIs" dxfId="5224" priority="6110" operator="equal">
      <formula>"Muy Baja"</formula>
    </cfRule>
  </conditionalFormatting>
  <conditionalFormatting sqref="AL25">
    <cfRule type="cellIs" dxfId="5223" priority="6101" operator="equal">
      <formula>"Muy Alta"</formula>
    </cfRule>
    <cfRule type="cellIs" dxfId="5222" priority="6102" operator="equal">
      <formula>"Alta"</formula>
    </cfRule>
    <cfRule type="cellIs" dxfId="5221" priority="6103" operator="equal">
      <formula>"Media"</formula>
    </cfRule>
    <cfRule type="cellIs" dxfId="5220" priority="6104" operator="equal">
      <formula>"Baja"</formula>
    </cfRule>
    <cfRule type="cellIs" dxfId="5219" priority="6105" operator="equal">
      <formula>"Muy Baja"</formula>
    </cfRule>
  </conditionalFormatting>
  <conditionalFormatting sqref="AL26:AL31">
    <cfRule type="cellIs" dxfId="5218" priority="6096" operator="equal">
      <formula>"Muy Alta"</formula>
    </cfRule>
    <cfRule type="cellIs" dxfId="5217" priority="6097" operator="equal">
      <formula>"Alta"</formula>
    </cfRule>
    <cfRule type="cellIs" dxfId="5216" priority="6098" operator="equal">
      <formula>"Media"</formula>
    </cfRule>
    <cfRule type="cellIs" dxfId="5215" priority="6099" operator="equal">
      <formula>"Baja"</formula>
    </cfRule>
    <cfRule type="cellIs" dxfId="5214" priority="6100" operator="equal">
      <formula>"Muy Baja"</formula>
    </cfRule>
  </conditionalFormatting>
  <conditionalFormatting sqref="AL32">
    <cfRule type="cellIs" dxfId="5213" priority="6091" operator="equal">
      <formula>"Muy Alta"</formula>
    </cfRule>
    <cfRule type="cellIs" dxfId="5212" priority="6092" operator="equal">
      <formula>"Alta"</formula>
    </cfRule>
    <cfRule type="cellIs" dxfId="5211" priority="6093" operator="equal">
      <formula>"Media"</formula>
    </cfRule>
    <cfRule type="cellIs" dxfId="5210" priority="6094" operator="equal">
      <formula>"Baja"</formula>
    </cfRule>
    <cfRule type="cellIs" dxfId="5209" priority="6095" operator="equal">
      <formula>"Muy Baja"</formula>
    </cfRule>
  </conditionalFormatting>
  <conditionalFormatting sqref="AL33:AL38">
    <cfRule type="cellIs" dxfId="5208" priority="6086" operator="equal">
      <formula>"Muy Alta"</formula>
    </cfRule>
    <cfRule type="cellIs" dxfId="5207" priority="6087" operator="equal">
      <formula>"Alta"</formula>
    </cfRule>
    <cfRule type="cellIs" dxfId="5206" priority="6088" operator="equal">
      <formula>"Media"</formula>
    </cfRule>
    <cfRule type="cellIs" dxfId="5205" priority="6089" operator="equal">
      <formula>"Baja"</formula>
    </cfRule>
    <cfRule type="cellIs" dxfId="5204" priority="6090" operator="equal">
      <formula>"Muy Baja"</formula>
    </cfRule>
  </conditionalFormatting>
  <conditionalFormatting sqref="AL67">
    <cfRule type="cellIs" dxfId="5203" priority="6081" operator="equal">
      <formula>"Muy Alta"</formula>
    </cfRule>
    <cfRule type="cellIs" dxfId="5202" priority="6082" operator="equal">
      <formula>"Alta"</formula>
    </cfRule>
    <cfRule type="cellIs" dxfId="5201" priority="6083" operator="equal">
      <formula>"Media"</formula>
    </cfRule>
    <cfRule type="cellIs" dxfId="5200" priority="6084" operator="equal">
      <formula>"Baja"</formula>
    </cfRule>
    <cfRule type="cellIs" dxfId="5199" priority="6085" operator="equal">
      <formula>"Muy Baja"</formula>
    </cfRule>
  </conditionalFormatting>
  <conditionalFormatting sqref="AL68:AL73">
    <cfRule type="cellIs" dxfId="5198" priority="6076" operator="equal">
      <formula>"Muy Alta"</formula>
    </cfRule>
    <cfRule type="cellIs" dxfId="5197" priority="6077" operator="equal">
      <formula>"Alta"</formula>
    </cfRule>
    <cfRule type="cellIs" dxfId="5196" priority="6078" operator="equal">
      <formula>"Media"</formula>
    </cfRule>
    <cfRule type="cellIs" dxfId="5195" priority="6079" operator="equal">
      <formula>"Baja"</formula>
    </cfRule>
    <cfRule type="cellIs" dxfId="5194" priority="6080" operator="equal">
      <formula>"Muy Baja"</formula>
    </cfRule>
  </conditionalFormatting>
  <conditionalFormatting sqref="AL88">
    <cfRule type="cellIs" dxfId="5193" priority="6071" operator="equal">
      <formula>"Muy Alta"</formula>
    </cfRule>
    <cfRule type="cellIs" dxfId="5192" priority="6072" operator="equal">
      <formula>"Alta"</formula>
    </cfRule>
    <cfRule type="cellIs" dxfId="5191" priority="6073" operator="equal">
      <formula>"Media"</formula>
    </cfRule>
    <cfRule type="cellIs" dxfId="5190" priority="6074" operator="equal">
      <formula>"Baja"</formula>
    </cfRule>
    <cfRule type="cellIs" dxfId="5189" priority="6075" operator="equal">
      <formula>"Muy Baja"</formula>
    </cfRule>
  </conditionalFormatting>
  <conditionalFormatting sqref="AL89:AL101">
    <cfRule type="cellIs" dxfId="5188" priority="6066" operator="equal">
      <formula>"Muy Alta"</formula>
    </cfRule>
    <cfRule type="cellIs" dxfId="5187" priority="6067" operator="equal">
      <formula>"Alta"</formula>
    </cfRule>
    <cfRule type="cellIs" dxfId="5186" priority="6068" operator="equal">
      <formula>"Media"</formula>
    </cfRule>
    <cfRule type="cellIs" dxfId="5185" priority="6069" operator="equal">
      <formula>"Baja"</formula>
    </cfRule>
    <cfRule type="cellIs" dxfId="5184" priority="6070" operator="equal">
      <formula>"Muy Baja"</formula>
    </cfRule>
  </conditionalFormatting>
  <conditionalFormatting sqref="AL501">
    <cfRule type="cellIs" dxfId="5183" priority="6061" operator="equal">
      <formula>"Muy Alta"</formula>
    </cfRule>
    <cfRule type="cellIs" dxfId="5182" priority="6062" operator="equal">
      <formula>"Alta"</formula>
    </cfRule>
    <cfRule type="cellIs" dxfId="5181" priority="6063" operator="equal">
      <formula>"Media"</formula>
    </cfRule>
    <cfRule type="cellIs" dxfId="5180" priority="6064" operator="equal">
      <formula>"Baja"</formula>
    </cfRule>
    <cfRule type="cellIs" dxfId="5179" priority="6065" operator="equal">
      <formula>"Muy Baja"</formula>
    </cfRule>
  </conditionalFormatting>
  <conditionalFormatting sqref="AL502:AL507">
    <cfRule type="cellIs" dxfId="5178" priority="6056" operator="equal">
      <formula>"Muy Alta"</formula>
    </cfRule>
    <cfRule type="cellIs" dxfId="5177" priority="6057" operator="equal">
      <formula>"Alta"</formula>
    </cfRule>
    <cfRule type="cellIs" dxfId="5176" priority="6058" operator="equal">
      <formula>"Media"</formula>
    </cfRule>
    <cfRule type="cellIs" dxfId="5175" priority="6059" operator="equal">
      <formula>"Baja"</formula>
    </cfRule>
    <cfRule type="cellIs" dxfId="5174" priority="6060" operator="equal">
      <formula>"Muy Baja"</formula>
    </cfRule>
  </conditionalFormatting>
  <conditionalFormatting sqref="AL291">
    <cfRule type="cellIs" dxfId="5173" priority="6051" operator="equal">
      <formula>"Muy Alta"</formula>
    </cfRule>
    <cfRule type="cellIs" dxfId="5172" priority="6052" operator="equal">
      <formula>"Alta"</formula>
    </cfRule>
    <cfRule type="cellIs" dxfId="5171" priority="6053" operator="equal">
      <formula>"Media"</formula>
    </cfRule>
    <cfRule type="cellIs" dxfId="5170" priority="6054" operator="equal">
      <formula>"Baja"</formula>
    </cfRule>
    <cfRule type="cellIs" dxfId="5169" priority="6055" operator="equal">
      <formula>"Muy Baja"</formula>
    </cfRule>
  </conditionalFormatting>
  <conditionalFormatting sqref="AL292:AL297">
    <cfRule type="cellIs" dxfId="5168" priority="6046" operator="equal">
      <formula>"Muy Alta"</formula>
    </cfRule>
    <cfRule type="cellIs" dxfId="5167" priority="6047" operator="equal">
      <formula>"Alta"</formula>
    </cfRule>
    <cfRule type="cellIs" dxfId="5166" priority="6048" operator="equal">
      <formula>"Media"</formula>
    </cfRule>
    <cfRule type="cellIs" dxfId="5165" priority="6049" operator="equal">
      <formula>"Baja"</formula>
    </cfRule>
    <cfRule type="cellIs" dxfId="5164" priority="6050" operator="equal">
      <formula>"Muy Baja"</formula>
    </cfRule>
  </conditionalFormatting>
  <conditionalFormatting sqref="AL298">
    <cfRule type="cellIs" dxfId="5163" priority="6041" operator="equal">
      <formula>"Muy Alta"</formula>
    </cfRule>
    <cfRule type="cellIs" dxfId="5162" priority="6042" operator="equal">
      <formula>"Alta"</formula>
    </cfRule>
    <cfRule type="cellIs" dxfId="5161" priority="6043" operator="equal">
      <formula>"Media"</formula>
    </cfRule>
    <cfRule type="cellIs" dxfId="5160" priority="6044" operator="equal">
      <formula>"Baja"</formula>
    </cfRule>
    <cfRule type="cellIs" dxfId="5159" priority="6045" operator="equal">
      <formula>"Muy Baja"</formula>
    </cfRule>
  </conditionalFormatting>
  <conditionalFormatting sqref="AL299:AL304">
    <cfRule type="cellIs" dxfId="5158" priority="6036" operator="equal">
      <formula>"Muy Alta"</formula>
    </cfRule>
    <cfRule type="cellIs" dxfId="5157" priority="6037" operator="equal">
      <formula>"Alta"</formula>
    </cfRule>
    <cfRule type="cellIs" dxfId="5156" priority="6038" operator="equal">
      <formula>"Media"</formula>
    </cfRule>
    <cfRule type="cellIs" dxfId="5155" priority="6039" operator="equal">
      <formula>"Baja"</formula>
    </cfRule>
    <cfRule type="cellIs" dxfId="5154" priority="6040" operator="equal">
      <formula>"Muy Baja"</formula>
    </cfRule>
  </conditionalFormatting>
  <conditionalFormatting sqref="AL305">
    <cfRule type="cellIs" dxfId="5153" priority="6031" operator="equal">
      <formula>"Muy Alta"</formula>
    </cfRule>
    <cfRule type="cellIs" dxfId="5152" priority="6032" operator="equal">
      <formula>"Alta"</formula>
    </cfRule>
    <cfRule type="cellIs" dxfId="5151" priority="6033" operator="equal">
      <formula>"Media"</formula>
    </cfRule>
    <cfRule type="cellIs" dxfId="5150" priority="6034" operator="equal">
      <formula>"Baja"</formula>
    </cfRule>
    <cfRule type="cellIs" dxfId="5149" priority="6035" operator="equal">
      <formula>"Muy Baja"</formula>
    </cfRule>
  </conditionalFormatting>
  <conditionalFormatting sqref="AL306:AL311">
    <cfRule type="cellIs" dxfId="5148" priority="6026" operator="equal">
      <formula>"Muy Alta"</formula>
    </cfRule>
    <cfRule type="cellIs" dxfId="5147" priority="6027" operator="equal">
      <formula>"Alta"</formula>
    </cfRule>
    <cfRule type="cellIs" dxfId="5146" priority="6028" operator="equal">
      <formula>"Media"</formula>
    </cfRule>
    <cfRule type="cellIs" dxfId="5145" priority="6029" operator="equal">
      <formula>"Baja"</formula>
    </cfRule>
    <cfRule type="cellIs" dxfId="5144" priority="6030" operator="equal">
      <formula>"Muy Baja"</formula>
    </cfRule>
  </conditionalFormatting>
  <conditionalFormatting sqref="AL312">
    <cfRule type="cellIs" dxfId="5143" priority="6021" operator="equal">
      <formula>"Muy Alta"</formula>
    </cfRule>
    <cfRule type="cellIs" dxfId="5142" priority="6022" operator="equal">
      <formula>"Alta"</formula>
    </cfRule>
    <cfRule type="cellIs" dxfId="5141" priority="6023" operator="equal">
      <formula>"Media"</formula>
    </cfRule>
    <cfRule type="cellIs" dxfId="5140" priority="6024" operator="equal">
      <formula>"Baja"</formula>
    </cfRule>
    <cfRule type="cellIs" dxfId="5139" priority="6025" operator="equal">
      <formula>"Muy Baja"</formula>
    </cfRule>
  </conditionalFormatting>
  <conditionalFormatting sqref="AL313:AL318">
    <cfRule type="cellIs" dxfId="5138" priority="6016" operator="equal">
      <formula>"Muy Alta"</formula>
    </cfRule>
    <cfRule type="cellIs" dxfId="5137" priority="6017" operator="equal">
      <formula>"Alta"</formula>
    </cfRule>
    <cfRule type="cellIs" dxfId="5136" priority="6018" operator="equal">
      <formula>"Media"</formula>
    </cfRule>
    <cfRule type="cellIs" dxfId="5135" priority="6019" operator="equal">
      <formula>"Baja"</formula>
    </cfRule>
    <cfRule type="cellIs" dxfId="5134" priority="6020" operator="equal">
      <formula>"Muy Baja"</formula>
    </cfRule>
  </conditionalFormatting>
  <conditionalFormatting sqref="AL319">
    <cfRule type="cellIs" dxfId="5133" priority="6011" operator="equal">
      <formula>"Muy Alta"</formula>
    </cfRule>
    <cfRule type="cellIs" dxfId="5132" priority="6012" operator="equal">
      <formula>"Alta"</formula>
    </cfRule>
    <cfRule type="cellIs" dxfId="5131" priority="6013" operator="equal">
      <formula>"Media"</formula>
    </cfRule>
    <cfRule type="cellIs" dxfId="5130" priority="6014" operator="equal">
      <formula>"Baja"</formula>
    </cfRule>
    <cfRule type="cellIs" dxfId="5129" priority="6015" operator="equal">
      <formula>"Muy Baja"</formula>
    </cfRule>
  </conditionalFormatting>
  <conditionalFormatting sqref="AL320:AL325">
    <cfRule type="cellIs" dxfId="5128" priority="6006" operator="equal">
      <formula>"Muy Alta"</formula>
    </cfRule>
    <cfRule type="cellIs" dxfId="5127" priority="6007" operator="equal">
      <formula>"Alta"</formula>
    </cfRule>
    <cfRule type="cellIs" dxfId="5126" priority="6008" operator="equal">
      <formula>"Media"</formula>
    </cfRule>
    <cfRule type="cellIs" dxfId="5125" priority="6009" operator="equal">
      <formula>"Baja"</formula>
    </cfRule>
    <cfRule type="cellIs" dxfId="5124" priority="6010" operator="equal">
      <formula>"Muy Baja"</formula>
    </cfRule>
  </conditionalFormatting>
  <conditionalFormatting sqref="AL431">
    <cfRule type="cellIs" dxfId="5123" priority="6001" operator="equal">
      <formula>"Muy Alta"</formula>
    </cfRule>
    <cfRule type="cellIs" dxfId="5122" priority="6002" operator="equal">
      <formula>"Alta"</formula>
    </cfRule>
    <cfRule type="cellIs" dxfId="5121" priority="6003" operator="equal">
      <formula>"Media"</formula>
    </cfRule>
    <cfRule type="cellIs" dxfId="5120" priority="6004" operator="equal">
      <formula>"Baja"</formula>
    </cfRule>
    <cfRule type="cellIs" dxfId="5119" priority="6005" operator="equal">
      <formula>"Muy Baja"</formula>
    </cfRule>
  </conditionalFormatting>
  <conditionalFormatting sqref="AL432:AL493">
    <cfRule type="cellIs" dxfId="5118" priority="5996" operator="equal">
      <formula>"Muy Alta"</formula>
    </cfRule>
    <cfRule type="cellIs" dxfId="5117" priority="5997" operator="equal">
      <formula>"Alta"</formula>
    </cfRule>
    <cfRule type="cellIs" dxfId="5116" priority="5998" operator="equal">
      <formula>"Media"</formula>
    </cfRule>
    <cfRule type="cellIs" dxfId="5115" priority="5999" operator="equal">
      <formula>"Baja"</formula>
    </cfRule>
    <cfRule type="cellIs" dxfId="5114" priority="6000" operator="equal">
      <formula>"Muy Baja"</formula>
    </cfRule>
  </conditionalFormatting>
  <conditionalFormatting sqref="AL494">
    <cfRule type="cellIs" dxfId="5113" priority="5991" operator="equal">
      <formula>"Muy Alta"</formula>
    </cfRule>
    <cfRule type="cellIs" dxfId="5112" priority="5992" operator="equal">
      <formula>"Alta"</formula>
    </cfRule>
    <cfRule type="cellIs" dxfId="5111" priority="5993" operator="equal">
      <formula>"Media"</formula>
    </cfRule>
    <cfRule type="cellIs" dxfId="5110" priority="5994" operator="equal">
      <formula>"Baja"</formula>
    </cfRule>
    <cfRule type="cellIs" dxfId="5109" priority="5995" operator="equal">
      <formula>"Muy Baja"</formula>
    </cfRule>
  </conditionalFormatting>
  <conditionalFormatting sqref="AL495:AL507">
    <cfRule type="cellIs" dxfId="5108" priority="5986" operator="equal">
      <formula>"Muy Alta"</formula>
    </cfRule>
    <cfRule type="cellIs" dxfId="5107" priority="5987" operator="equal">
      <formula>"Alta"</formula>
    </cfRule>
    <cfRule type="cellIs" dxfId="5106" priority="5988" operator="equal">
      <formula>"Media"</formula>
    </cfRule>
    <cfRule type="cellIs" dxfId="5105" priority="5989" operator="equal">
      <formula>"Baja"</formula>
    </cfRule>
    <cfRule type="cellIs" dxfId="5104" priority="5990" operator="equal">
      <formula>"Muy Baja"</formula>
    </cfRule>
  </conditionalFormatting>
  <conditionalFormatting sqref="AL508">
    <cfRule type="cellIs" dxfId="5103" priority="5981" operator="equal">
      <formula>"Muy Alta"</formula>
    </cfRule>
    <cfRule type="cellIs" dxfId="5102" priority="5982" operator="equal">
      <formula>"Alta"</formula>
    </cfRule>
    <cfRule type="cellIs" dxfId="5101" priority="5983" operator="equal">
      <formula>"Media"</formula>
    </cfRule>
    <cfRule type="cellIs" dxfId="5100" priority="5984" operator="equal">
      <formula>"Baja"</formula>
    </cfRule>
    <cfRule type="cellIs" dxfId="5099" priority="5985" operator="equal">
      <formula>"Muy Baja"</formula>
    </cfRule>
  </conditionalFormatting>
  <conditionalFormatting sqref="AL509:AL528">
    <cfRule type="cellIs" dxfId="5098" priority="5976" operator="equal">
      <formula>"Muy Alta"</formula>
    </cfRule>
    <cfRule type="cellIs" dxfId="5097" priority="5977" operator="equal">
      <formula>"Alta"</formula>
    </cfRule>
    <cfRule type="cellIs" dxfId="5096" priority="5978" operator="equal">
      <formula>"Media"</formula>
    </cfRule>
    <cfRule type="cellIs" dxfId="5095" priority="5979" operator="equal">
      <formula>"Baja"</formula>
    </cfRule>
    <cfRule type="cellIs" dxfId="5094" priority="5980" operator="equal">
      <formula>"Muy Baja"</formula>
    </cfRule>
  </conditionalFormatting>
  <conditionalFormatting sqref="AL529">
    <cfRule type="cellIs" dxfId="5093" priority="5971" operator="equal">
      <formula>"Muy Alta"</formula>
    </cfRule>
    <cfRule type="cellIs" dxfId="5092" priority="5972" operator="equal">
      <formula>"Alta"</formula>
    </cfRule>
    <cfRule type="cellIs" dxfId="5091" priority="5973" operator="equal">
      <formula>"Media"</formula>
    </cfRule>
    <cfRule type="cellIs" dxfId="5090" priority="5974" operator="equal">
      <formula>"Baja"</formula>
    </cfRule>
    <cfRule type="cellIs" dxfId="5089" priority="5975" operator="equal">
      <formula>"Muy Baja"</formula>
    </cfRule>
  </conditionalFormatting>
  <conditionalFormatting sqref="AL530:AL556">
    <cfRule type="cellIs" dxfId="5088" priority="5966" operator="equal">
      <formula>"Muy Alta"</formula>
    </cfRule>
    <cfRule type="cellIs" dxfId="5087" priority="5967" operator="equal">
      <formula>"Alta"</formula>
    </cfRule>
    <cfRule type="cellIs" dxfId="5086" priority="5968" operator="equal">
      <formula>"Media"</formula>
    </cfRule>
    <cfRule type="cellIs" dxfId="5085" priority="5969" operator="equal">
      <formula>"Baja"</formula>
    </cfRule>
    <cfRule type="cellIs" dxfId="5084" priority="5970" operator="equal">
      <formula>"Muy Baja"</formula>
    </cfRule>
  </conditionalFormatting>
  <conditionalFormatting sqref="AL95">
    <cfRule type="cellIs" dxfId="5083" priority="5961" operator="equal">
      <formula>"Muy Alta"</formula>
    </cfRule>
    <cfRule type="cellIs" dxfId="5082" priority="5962" operator="equal">
      <formula>"Alta"</formula>
    </cfRule>
    <cfRule type="cellIs" dxfId="5081" priority="5963" operator="equal">
      <formula>"Media"</formula>
    </cfRule>
    <cfRule type="cellIs" dxfId="5080" priority="5964" operator="equal">
      <formula>"Baja"</formula>
    </cfRule>
    <cfRule type="cellIs" dxfId="5079" priority="5965" operator="equal">
      <formula>"Muy Baja"</formula>
    </cfRule>
  </conditionalFormatting>
  <conditionalFormatting sqref="AL96:AL101">
    <cfRule type="cellIs" dxfId="5078" priority="5956" operator="equal">
      <formula>"Muy Alta"</formula>
    </cfRule>
    <cfRule type="cellIs" dxfId="5077" priority="5957" operator="equal">
      <formula>"Alta"</formula>
    </cfRule>
    <cfRule type="cellIs" dxfId="5076" priority="5958" operator="equal">
      <formula>"Media"</formula>
    </cfRule>
    <cfRule type="cellIs" dxfId="5075" priority="5959" operator="equal">
      <formula>"Baja"</formula>
    </cfRule>
    <cfRule type="cellIs" dxfId="5074" priority="5960" operator="equal">
      <formula>"Muy Baja"</formula>
    </cfRule>
  </conditionalFormatting>
  <conditionalFormatting sqref="AL466">
    <cfRule type="cellIs" dxfId="5073" priority="5951" operator="equal">
      <formula>"Muy Alta"</formula>
    </cfRule>
    <cfRule type="cellIs" dxfId="5072" priority="5952" operator="equal">
      <formula>"Alta"</formula>
    </cfRule>
    <cfRule type="cellIs" dxfId="5071" priority="5953" operator="equal">
      <formula>"Media"</formula>
    </cfRule>
    <cfRule type="cellIs" dxfId="5070" priority="5954" operator="equal">
      <formula>"Baja"</formula>
    </cfRule>
    <cfRule type="cellIs" dxfId="5069" priority="5955" operator="equal">
      <formula>"Muy Baja"</formula>
    </cfRule>
  </conditionalFormatting>
  <conditionalFormatting sqref="AL467:AL493">
    <cfRule type="cellIs" dxfId="5068" priority="5946" operator="equal">
      <formula>"Muy Alta"</formula>
    </cfRule>
    <cfRule type="cellIs" dxfId="5067" priority="5947" operator="equal">
      <formula>"Alta"</formula>
    </cfRule>
    <cfRule type="cellIs" dxfId="5066" priority="5948" operator="equal">
      <formula>"Media"</formula>
    </cfRule>
    <cfRule type="cellIs" dxfId="5065" priority="5949" operator="equal">
      <formula>"Baja"</formula>
    </cfRule>
    <cfRule type="cellIs" dxfId="5064" priority="5950" operator="equal">
      <formula>"Muy Baja"</formula>
    </cfRule>
  </conditionalFormatting>
  <conditionalFormatting sqref="AL473">
    <cfRule type="cellIs" dxfId="5063" priority="5941" operator="equal">
      <formula>"Muy Alta"</formula>
    </cfRule>
    <cfRule type="cellIs" dxfId="5062" priority="5942" operator="equal">
      <formula>"Alta"</formula>
    </cfRule>
    <cfRule type="cellIs" dxfId="5061" priority="5943" operator="equal">
      <formula>"Media"</formula>
    </cfRule>
    <cfRule type="cellIs" dxfId="5060" priority="5944" operator="equal">
      <formula>"Baja"</formula>
    </cfRule>
    <cfRule type="cellIs" dxfId="5059" priority="5945" operator="equal">
      <formula>"Muy Baja"</formula>
    </cfRule>
  </conditionalFormatting>
  <conditionalFormatting sqref="AL474:AL493">
    <cfRule type="cellIs" dxfId="5058" priority="5936" operator="equal">
      <formula>"Muy Alta"</formula>
    </cfRule>
    <cfRule type="cellIs" dxfId="5057" priority="5937" operator="equal">
      <formula>"Alta"</formula>
    </cfRule>
    <cfRule type="cellIs" dxfId="5056" priority="5938" operator="equal">
      <formula>"Media"</formula>
    </cfRule>
    <cfRule type="cellIs" dxfId="5055" priority="5939" operator="equal">
      <formula>"Baja"</formula>
    </cfRule>
    <cfRule type="cellIs" dxfId="5054" priority="5940" operator="equal">
      <formula>"Muy Baja"</formula>
    </cfRule>
  </conditionalFormatting>
  <conditionalFormatting sqref="AL480">
    <cfRule type="cellIs" dxfId="5053" priority="5931" operator="equal">
      <formula>"Muy Alta"</formula>
    </cfRule>
    <cfRule type="cellIs" dxfId="5052" priority="5932" operator="equal">
      <formula>"Alta"</formula>
    </cfRule>
    <cfRule type="cellIs" dxfId="5051" priority="5933" operator="equal">
      <formula>"Media"</formula>
    </cfRule>
    <cfRule type="cellIs" dxfId="5050" priority="5934" operator="equal">
      <formula>"Baja"</formula>
    </cfRule>
    <cfRule type="cellIs" dxfId="5049" priority="5935" operator="equal">
      <formula>"Muy Baja"</formula>
    </cfRule>
  </conditionalFormatting>
  <conditionalFormatting sqref="AL481:AL493">
    <cfRule type="cellIs" dxfId="5048" priority="5926" operator="equal">
      <formula>"Muy Alta"</formula>
    </cfRule>
    <cfRule type="cellIs" dxfId="5047" priority="5927" operator="equal">
      <formula>"Alta"</formula>
    </cfRule>
    <cfRule type="cellIs" dxfId="5046" priority="5928" operator="equal">
      <formula>"Media"</formula>
    </cfRule>
    <cfRule type="cellIs" dxfId="5045" priority="5929" operator="equal">
      <formula>"Baja"</formula>
    </cfRule>
    <cfRule type="cellIs" dxfId="5044" priority="5930" operator="equal">
      <formula>"Muy Baja"</formula>
    </cfRule>
  </conditionalFormatting>
  <conditionalFormatting sqref="AL515">
    <cfRule type="cellIs" dxfId="5043" priority="5921" operator="equal">
      <formula>"Muy Alta"</formula>
    </cfRule>
    <cfRule type="cellIs" dxfId="5042" priority="5922" operator="equal">
      <formula>"Alta"</formula>
    </cfRule>
    <cfRule type="cellIs" dxfId="5041" priority="5923" operator="equal">
      <formula>"Media"</formula>
    </cfRule>
    <cfRule type="cellIs" dxfId="5040" priority="5924" operator="equal">
      <formula>"Baja"</formula>
    </cfRule>
    <cfRule type="cellIs" dxfId="5039" priority="5925" operator="equal">
      <formula>"Muy Baja"</formula>
    </cfRule>
  </conditionalFormatting>
  <conditionalFormatting sqref="AL516:AL528">
    <cfRule type="cellIs" dxfId="5038" priority="5916" operator="equal">
      <formula>"Muy Alta"</formula>
    </cfRule>
    <cfRule type="cellIs" dxfId="5037" priority="5917" operator="equal">
      <formula>"Alta"</formula>
    </cfRule>
    <cfRule type="cellIs" dxfId="5036" priority="5918" operator="equal">
      <formula>"Media"</formula>
    </cfRule>
    <cfRule type="cellIs" dxfId="5035" priority="5919" operator="equal">
      <formula>"Baja"</formula>
    </cfRule>
    <cfRule type="cellIs" dxfId="5034" priority="5920" operator="equal">
      <formula>"Muy Baja"</formula>
    </cfRule>
  </conditionalFormatting>
  <conditionalFormatting sqref="AL557">
    <cfRule type="cellIs" dxfId="5033" priority="5911" operator="equal">
      <formula>"Muy Alta"</formula>
    </cfRule>
    <cfRule type="cellIs" dxfId="5032" priority="5912" operator="equal">
      <formula>"Alta"</formula>
    </cfRule>
    <cfRule type="cellIs" dxfId="5031" priority="5913" operator="equal">
      <formula>"Media"</formula>
    </cfRule>
    <cfRule type="cellIs" dxfId="5030" priority="5914" operator="equal">
      <formula>"Baja"</formula>
    </cfRule>
    <cfRule type="cellIs" dxfId="5029" priority="5915" operator="equal">
      <formula>"Muy Baja"</formula>
    </cfRule>
  </conditionalFormatting>
  <conditionalFormatting sqref="AL558:AL563">
    <cfRule type="cellIs" dxfId="5028" priority="5906" operator="equal">
      <formula>"Muy Alta"</formula>
    </cfRule>
    <cfRule type="cellIs" dxfId="5027" priority="5907" operator="equal">
      <formula>"Alta"</formula>
    </cfRule>
    <cfRule type="cellIs" dxfId="5026" priority="5908" operator="equal">
      <formula>"Media"</formula>
    </cfRule>
    <cfRule type="cellIs" dxfId="5025" priority="5909" operator="equal">
      <formula>"Baja"</formula>
    </cfRule>
    <cfRule type="cellIs" dxfId="5024" priority="5910" operator="equal">
      <formula>"Muy Baja"</formula>
    </cfRule>
  </conditionalFormatting>
  <conditionalFormatting sqref="AL564">
    <cfRule type="cellIs" dxfId="5023" priority="5901" operator="equal">
      <formula>"Muy Alta"</formula>
    </cfRule>
    <cfRule type="cellIs" dxfId="5022" priority="5902" operator="equal">
      <formula>"Alta"</formula>
    </cfRule>
    <cfRule type="cellIs" dxfId="5021" priority="5903" operator="equal">
      <formula>"Media"</formula>
    </cfRule>
    <cfRule type="cellIs" dxfId="5020" priority="5904" operator="equal">
      <formula>"Baja"</formula>
    </cfRule>
    <cfRule type="cellIs" dxfId="5019" priority="5905" operator="equal">
      <formula>"Muy Baja"</formula>
    </cfRule>
  </conditionalFormatting>
  <conditionalFormatting sqref="AL565:AL570">
    <cfRule type="cellIs" dxfId="5018" priority="5896" operator="equal">
      <formula>"Muy Alta"</formula>
    </cfRule>
    <cfRule type="cellIs" dxfId="5017" priority="5897" operator="equal">
      <formula>"Alta"</formula>
    </cfRule>
    <cfRule type="cellIs" dxfId="5016" priority="5898" operator="equal">
      <formula>"Media"</formula>
    </cfRule>
    <cfRule type="cellIs" dxfId="5015" priority="5899" operator="equal">
      <formula>"Baja"</formula>
    </cfRule>
    <cfRule type="cellIs" dxfId="5014" priority="5900" operator="equal">
      <formula>"Muy Baja"</formula>
    </cfRule>
  </conditionalFormatting>
  <conditionalFormatting sqref="AL571">
    <cfRule type="cellIs" dxfId="5013" priority="5891" operator="equal">
      <formula>"Muy Alta"</formula>
    </cfRule>
    <cfRule type="cellIs" dxfId="5012" priority="5892" operator="equal">
      <formula>"Alta"</formula>
    </cfRule>
    <cfRule type="cellIs" dxfId="5011" priority="5893" operator="equal">
      <formula>"Media"</formula>
    </cfRule>
    <cfRule type="cellIs" dxfId="5010" priority="5894" operator="equal">
      <formula>"Baja"</formula>
    </cfRule>
    <cfRule type="cellIs" dxfId="5009" priority="5895" operator="equal">
      <formula>"Muy Baja"</formula>
    </cfRule>
  </conditionalFormatting>
  <conditionalFormatting sqref="AL572:AL577">
    <cfRule type="cellIs" dxfId="5008" priority="5886" operator="equal">
      <formula>"Muy Alta"</formula>
    </cfRule>
    <cfRule type="cellIs" dxfId="5007" priority="5887" operator="equal">
      <formula>"Alta"</formula>
    </cfRule>
    <cfRule type="cellIs" dxfId="5006" priority="5888" operator="equal">
      <formula>"Media"</formula>
    </cfRule>
    <cfRule type="cellIs" dxfId="5005" priority="5889" operator="equal">
      <formula>"Baja"</formula>
    </cfRule>
    <cfRule type="cellIs" dxfId="5004" priority="5890" operator="equal">
      <formula>"Muy Baja"</formula>
    </cfRule>
  </conditionalFormatting>
  <conditionalFormatting sqref="AL578">
    <cfRule type="cellIs" dxfId="5003" priority="5881" operator="equal">
      <formula>"Muy Alta"</formula>
    </cfRule>
    <cfRule type="cellIs" dxfId="5002" priority="5882" operator="equal">
      <formula>"Alta"</formula>
    </cfRule>
    <cfRule type="cellIs" dxfId="5001" priority="5883" operator="equal">
      <formula>"Media"</formula>
    </cfRule>
    <cfRule type="cellIs" dxfId="5000" priority="5884" operator="equal">
      <formula>"Baja"</formula>
    </cfRule>
    <cfRule type="cellIs" dxfId="4999" priority="5885" operator="equal">
      <formula>"Muy Baja"</formula>
    </cfRule>
  </conditionalFormatting>
  <conditionalFormatting sqref="AL579:AL584">
    <cfRule type="cellIs" dxfId="4998" priority="5876" operator="equal">
      <formula>"Muy Alta"</formula>
    </cfRule>
    <cfRule type="cellIs" dxfId="4997" priority="5877" operator="equal">
      <formula>"Alta"</formula>
    </cfRule>
    <cfRule type="cellIs" dxfId="4996" priority="5878" operator="equal">
      <formula>"Media"</formula>
    </cfRule>
    <cfRule type="cellIs" dxfId="4995" priority="5879" operator="equal">
      <formula>"Baja"</formula>
    </cfRule>
    <cfRule type="cellIs" dxfId="4994" priority="5880" operator="equal">
      <formula>"Muy Baja"</formula>
    </cfRule>
  </conditionalFormatting>
  <conditionalFormatting sqref="AL452">
    <cfRule type="cellIs" dxfId="4993" priority="5871" operator="equal">
      <formula>"Muy Alta"</formula>
    </cfRule>
    <cfRule type="cellIs" dxfId="4992" priority="5872" operator="equal">
      <formula>"Alta"</formula>
    </cfRule>
    <cfRule type="cellIs" dxfId="4991" priority="5873" operator="equal">
      <formula>"Media"</formula>
    </cfRule>
    <cfRule type="cellIs" dxfId="4990" priority="5874" operator="equal">
      <formula>"Baja"</formula>
    </cfRule>
    <cfRule type="cellIs" dxfId="4989" priority="5875" operator="equal">
      <formula>"Muy Baja"</formula>
    </cfRule>
  </conditionalFormatting>
  <conditionalFormatting sqref="AL453:AL465">
    <cfRule type="cellIs" dxfId="4988" priority="5866" operator="equal">
      <formula>"Muy Alta"</formula>
    </cfRule>
    <cfRule type="cellIs" dxfId="4987" priority="5867" operator="equal">
      <formula>"Alta"</formula>
    </cfRule>
    <cfRule type="cellIs" dxfId="4986" priority="5868" operator="equal">
      <formula>"Media"</formula>
    </cfRule>
    <cfRule type="cellIs" dxfId="4985" priority="5869" operator="equal">
      <formula>"Baja"</formula>
    </cfRule>
    <cfRule type="cellIs" dxfId="4984" priority="5870" operator="equal">
      <formula>"Muy Baja"</formula>
    </cfRule>
  </conditionalFormatting>
  <conditionalFormatting sqref="AL487">
    <cfRule type="cellIs" dxfId="4983" priority="5861" operator="equal">
      <formula>"Muy Alta"</formula>
    </cfRule>
    <cfRule type="cellIs" dxfId="4982" priority="5862" operator="equal">
      <formula>"Alta"</formula>
    </cfRule>
    <cfRule type="cellIs" dxfId="4981" priority="5863" operator="equal">
      <formula>"Media"</formula>
    </cfRule>
    <cfRule type="cellIs" dxfId="4980" priority="5864" operator="equal">
      <formula>"Baja"</formula>
    </cfRule>
    <cfRule type="cellIs" dxfId="4979" priority="5865" operator="equal">
      <formula>"Muy Baja"</formula>
    </cfRule>
  </conditionalFormatting>
  <conditionalFormatting sqref="AL488:AL493">
    <cfRule type="cellIs" dxfId="4978" priority="5856" operator="equal">
      <formula>"Muy Alta"</formula>
    </cfRule>
    <cfRule type="cellIs" dxfId="4977" priority="5857" operator="equal">
      <formula>"Alta"</formula>
    </cfRule>
    <cfRule type="cellIs" dxfId="4976" priority="5858" operator="equal">
      <formula>"Media"</formula>
    </cfRule>
    <cfRule type="cellIs" dxfId="4975" priority="5859" operator="equal">
      <formula>"Baja"</formula>
    </cfRule>
    <cfRule type="cellIs" dxfId="4974" priority="5860" operator="equal">
      <formula>"Muy Baja"</formula>
    </cfRule>
  </conditionalFormatting>
  <conditionalFormatting sqref="AL459">
    <cfRule type="cellIs" dxfId="4973" priority="5851" operator="equal">
      <formula>"Muy Alta"</formula>
    </cfRule>
    <cfRule type="cellIs" dxfId="4972" priority="5852" operator="equal">
      <formula>"Alta"</formula>
    </cfRule>
    <cfRule type="cellIs" dxfId="4971" priority="5853" operator="equal">
      <formula>"Media"</formula>
    </cfRule>
    <cfRule type="cellIs" dxfId="4970" priority="5854" operator="equal">
      <formula>"Baja"</formula>
    </cfRule>
    <cfRule type="cellIs" dxfId="4969" priority="5855" operator="equal">
      <formula>"Muy Baja"</formula>
    </cfRule>
  </conditionalFormatting>
  <conditionalFormatting sqref="AL460:AL465">
    <cfRule type="cellIs" dxfId="4968" priority="5846" operator="equal">
      <formula>"Muy Alta"</formula>
    </cfRule>
    <cfRule type="cellIs" dxfId="4967" priority="5847" operator="equal">
      <formula>"Alta"</formula>
    </cfRule>
    <cfRule type="cellIs" dxfId="4966" priority="5848" operator="equal">
      <formula>"Media"</formula>
    </cfRule>
    <cfRule type="cellIs" dxfId="4965" priority="5849" operator="equal">
      <formula>"Baja"</formula>
    </cfRule>
    <cfRule type="cellIs" dxfId="4964" priority="5850" operator="equal">
      <formula>"Muy Baja"</formula>
    </cfRule>
  </conditionalFormatting>
  <conditionalFormatting sqref="AL536">
    <cfRule type="cellIs" dxfId="4963" priority="5841" operator="equal">
      <formula>"Muy Alta"</formula>
    </cfRule>
    <cfRule type="cellIs" dxfId="4962" priority="5842" operator="equal">
      <formula>"Alta"</formula>
    </cfRule>
    <cfRule type="cellIs" dxfId="4961" priority="5843" operator="equal">
      <formula>"Media"</formula>
    </cfRule>
    <cfRule type="cellIs" dxfId="4960" priority="5844" operator="equal">
      <formula>"Baja"</formula>
    </cfRule>
    <cfRule type="cellIs" dxfId="4959" priority="5845" operator="equal">
      <formula>"Muy Baja"</formula>
    </cfRule>
  </conditionalFormatting>
  <conditionalFormatting sqref="AL537:AL556">
    <cfRule type="cellIs" dxfId="4958" priority="5836" operator="equal">
      <formula>"Muy Alta"</formula>
    </cfRule>
    <cfRule type="cellIs" dxfId="4957" priority="5837" operator="equal">
      <formula>"Alta"</formula>
    </cfRule>
    <cfRule type="cellIs" dxfId="4956" priority="5838" operator="equal">
      <formula>"Media"</formula>
    </cfRule>
    <cfRule type="cellIs" dxfId="4955" priority="5839" operator="equal">
      <formula>"Baja"</formula>
    </cfRule>
    <cfRule type="cellIs" dxfId="4954" priority="5840" operator="equal">
      <formula>"Muy Baja"</formula>
    </cfRule>
  </conditionalFormatting>
  <conditionalFormatting sqref="AL543">
    <cfRule type="cellIs" dxfId="4953" priority="5831" operator="equal">
      <formula>"Muy Alta"</formula>
    </cfRule>
    <cfRule type="cellIs" dxfId="4952" priority="5832" operator="equal">
      <formula>"Alta"</formula>
    </cfRule>
    <cfRule type="cellIs" dxfId="4951" priority="5833" operator="equal">
      <formula>"Media"</formula>
    </cfRule>
    <cfRule type="cellIs" dxfId="4950" priority="5834" operator="equal">
      <formula>"Baja"</formula>
    </cfRule>
    <cfRule type="cellIs" dxfId="4949" priority="5835" operator="equal">
      <formula>"Muy Baja"</formula>
    </cfRule>
  </conditionalFormatting>
  <conditionalFormatting sqref="AL544:AL556">
    <cfRule type="cellIs" dxfId="4948" priority="5826" operator="equal">
      <formula>"Muy Alta"</formula>
    </cfRule>
    <cfRule type="cellIs" dxfId="4947" priority="5827" operator="equal">
      <formula>"Alta"</formula>
    </cfRule>
    <cfRule type="cellIs" dxfId="4946" priority="5828" operator="equal">
      <formula>"Media"</formula>
    </cfRule>
    <cfRule type="cellIs" dxfId="4945" priority="5829" operator="equal">
      <formula>"Baja"</formula>
    </cfRule>
    <cfRule type="cellIs" dxfId="4944" priority="5830" operator="equal">
      <formula>"Muy Baja"</formula>
    </cfRule>
  </conditionalFormatting>
  <conditionalFormatting sqref="AL550">
    <cfRule type="cellIs" dxfId="4943" priority="5821" operator="equal">
      <formula>"Muy Alta"</formula>
    </cfRule>
    <cfRule type="cellIs" dxfId="4942" priority="5822" operator="equal">
      <formula>"Alta"</formula>
    </cfRule>
    <cfRule type="cellIs" dxfId="4941" priority="5823" operator="equal">
      <formula>"Media"</formula>
    </cfRule>
    <cfRule type="cellIs" dxfId="4940" priority="5824" operator="equal">
      <formula>"Baja"</formula>
    </cfRule>
    <cfRule type="cellIs" dxfId="4939" priority="5825" operator="equal">
      <formula>"Muy Baja"</formula>
    </cfRule>
  </conditionalFormatting>
  <conditionalFormatting sqref="AL522">
    <cfRule type="cellIs" dxfId="4938" priority="5816" operator="equal">
      <formula>"Muy Alta"</formula>
    </cfRule>
    <cfRule type="cellIs" dxfId="4937" priority="5817" operator="equal">
      <formula>"Alta"</formula>
    </cfRule>
    <cfRule type="cellIs" dxfId="4936" priority="5818" operator="equal">
      <formula>"Media"</formula>
    </cfRule>
    <cfRule type="cellIs" dxfId="4935" priority="5819" operator="equal">
      <formula>"Baja"</formula>
    </cfRule>
    <cfRule type="cellIs" dxfId="4934" priority="5820" operator="equal">
      <formula>"Muy Baja"</formula>
    </cfRule>
  </conditionalFormatting>
  <conditionalFormatting sqref="AL523:AL528">
    <cfRule type="cellIs" dxfId="4933" priority="5811" operator="equal">
      <formula>"Muy Alta"</formula>
    </cfRule>
    <cfRule type="cellIs" dxfId="4932" priority="5812" operator="equal">
      <formula>"Alta"</formula>
    </cfRule>
    <cfRule type="cellIs" dxfId="4931" priority="5813" operator="equal">
      <formula>"Media"</formula>
    </cfRule>
    <cfRule type="cellIs" dxfId="4930" priority="5814" operator="equal">
      <formula>"Baja"</formula>
    </cfRule>
    <cfRule type="cellIs" dxfId="4929" priority="5815" operator="equal">
      <formula>"Muy Baja"</formula>
    </cfRule>
  </conditionalFormatting>
  <conditionalFormatting sqref="AL445">
    <cfRule type="cellIs" dxfId="4928" priority="5806" operator="equal">
      <formula>"Muy Alta"</formula>
    </cfRule>
    <cfRule type="cellIs" dxfId="4927" priority="5807" operator="equal">
      <formula>"Alta"</formula>
    </cfRule>
    <cfRule type="cellIs" dxfId="4926" priority="5808" operator="equal">
      <formula>"Media"</formula>
    </cfRule>
    <cfRule type="cellIs" dxfId="4925" priority="5809" operator="equal">
      <formula>"Baja"</formula>
    </cfRule>
    <cfRule type="cellIs" dxfId="4924" priority="5810" operator="equal">
      <formula>"Muy Baja"</formula>
    </cfRule>
  </conditionalFormatting>
  <conditionalFormatting sqref="AL446:AL451">
    <cfRule type="cellIs" dxfId="4923" priority="5801" operator="equal">
      <formula>"Muy Alta"</formula>
    </cfRule>
    <cfRule type="cellIs" dxfId="4922" priority="5802" operator="equal">
      <formula>"Alta"</formula>
    </cfRule>
    <cfRule type="cellIs" dxfId="4921" priority="5803" operator="equal">
      <formula>"Media"</formula>
    </cfRule>
    <cfRule type="cellIs" dxfId="4920" priority="5804" operator="equal">
      <formula>"Baja"</formula>
    </cfRule>
    <cfRule type="cellIs" dxfId="4919" priority="5805" operator="equal">
      <formula>"Muy Baja"</formula>
    </cfRule>
  </conditionalFormatting>
  <conditionalFormatting sqref="AL424">
    <cfRule type="cellIs" dxfId="4918" priority="5796" operator="equal">
      <formula>"Muy Alta"</formula>
    </cfRule>
    <cfRule type="cellIs" dxfId="4917" priority="5797" operator="equal">
      <formula>"Alta"</formula>
    </cfRule>
    <cfRule type="cellIs" dxfId="4916" priority="5798" operator="equal">
      <formula>"Media"</formula>
    </cfRule>
    <cfRule type="cellIs" dxfId="4915" priority="5799" operator="equal">
      <formula>"Baja"</formula>
    </cfRule>
    <cfRule type="cellIs" dxfId="4914" priority="5800" operator="equal">
      <formula>"Muy Baja"</formula>
    </cfRule>
  </conditionalFormatting>
  <conditionalFormatting sqref="AL425:AL430">
    <cfRule type="cellIs" dxfId="4913" priority="5791" operator="equal">
      <formula>"Muy Alta"</formula>
    </cfRule>
    <cfRule type="cellIs" dxfId="4912" priority="5792" operator="equal">
      <formula>"Alta"</formula>
    </cfRule>
    <cfRule type="cellIs" dxfId="4911" priority="5793" operator="equal">
      <formula>"Media"</formula>
    </cfRule>
    <cfRule type="cellIs" dxfId="4910" priority="5794" operator="equal">
      <formula>"Baja"</formula>
    </cfRule>
    <cfRule type="cellIs" dxfId="4909" priority="5795" operator="equal">
      <formula>"Muy Baja"</formula>
    </cfRule>
  </conditionalFormatting>
  <conditionalFormatting sqref="AL438">
    <cfRule type="cellIs" dxfId="4908" priority="5786" operator="equal">
      <formula>"Muy Alta"</formula>
    </cfRule>
    <cfRule type="cellIs" dxfId="4907" priority="5787" operator="equal">
      <formula>"Alta"</formula>
    </cfRule>
    <cfRule type="cellIs" dxfId="4906" priority="5788" operator="equal">
      <formula>"Media"</formula>
    </cfRule>
    <cfRule type="cellIs" dxfId="4905" priority="5789" operator="equal">
      <formula>"Baja"</formula>
    </cfRule>
    <cfRule type="cellIs" dxfId="4904" priority="5790" operator="equal">
      <formula>"Muy Baja"</formula>
    </cfRule>
  </conditionalFormatting>
  <conditionalFormatting sqref="AL439:AL444">
    <cfRule type="cellIs" dxfId="4903" priority="5781" operator="equal">
      <formula>"Muy Alta"</formula>
    </cfRule>
    <cfRule type="cellIs" dxfId="4902" priority="5782" operator="equal">
      <formula>"Alta"</formula>
    </cfRule>
    <cfRule type="cellIs" dxfId="4901" priority="5783" operator="equal">
      <formula>"Media"</formula>
    </cfRule>
    <cfRule type="cellIs" dxfId="4900" priority="5784" operator="equal">
      <formula>"Baja"</formula>
    </cfRule>
    <cfRule type="cellIs" dxfId="4899" priority="5785" operator="equal">
      <formula>"Muy Baja"</formula>
    </cfRule>
  </conditionalFormatting>
  <conditionalFormatting sqref="AL585">
    <cfRule type="cellIs" dxfId="4898" priority="5776" operator="equal">
      <formula>"Muy Alta"</formula>
    </cfRule>
    <cfRule type="cellIs" dxfId="4897" priority="5777" operator="equal">
      <formula>"Alta"</formula>
    </cfRule>
    <cfRule type="cellIs" dxfId="4896" priority="5778" operator="equal">
      <formula>"Media"</formula>
    </cfRule>
    <cfRule type="cellIs" dxfId="4895" priority="5779" operator="equal">
      <formula>"Baja"</formula>
    </cfRule>
    <cfRule type="cellIs" dxfId="4894" priority="5780" operator="equal">
      <formula>"Muy Baja"</formula>
    </cfRule>
  </conditionalFormatting>
  <conditionalFormatting sqref="AL586:AL591">
    <cfRule type="cellIs" dxfId="4893" priority="5771" operator="equal">
      <formula>"Muy Alta"</formula>
    </cfRule>
    <cfRule type="cellIs" dxfId="4892" priority="5772" operator="equal">
      <formula>"Alta"</formula>
    </cfRule>
    <cfRule type="cellIs" dxfId="4891" priority="5773" operator="equal">
      <formula>"Media"</formula>
    </cfRule>
    <cfRule type="cellIs" dxfId="4890" priority="5774" operator="equal">
      <formula>"Baja"</formula>
    </cfRule>
    <cfRule type="cellIs" dxfId="4889" priority="5775" operator="equal">
      <formula>"Muy Baja"</formula>
    </cfRule>
  </conditionalFormatting>
  <conditionalFormatting sqref="AL592">
    <cfRule type="cellIs" dxfId="4888" priority="5766" operator="equal">
      <formula>"Muy Alta"</formula>
    </cfRule>
    <cfRule type="cellIs" dxfId="4887" priority="5767" operator="equal">
      <formula>"Alta"</formula>
    </cfRule>
    <cfRule type="cellIs" dxfId="4886" priority="5768" operator="equal">
      <formula>"Media"</formula>
    </cfRule>
    <cfRule type="cellIs" dxfId="4885" priority="5769" operator="equal">
      <formula>"Baja"</formula>
    </cfRule>
    <cfRule type="cellIs" dxfId="4884" priority="5770" operator="equal">
      <formula>"Muy Baja"</formula>
    </cfRule>
  </conditionalFormatting>
  <conditionalFormatting sqref="AL593:AL598">
    <cfRule type="cellIs" dxfId="4883" priority="5761" operator="equal">
      <formula>"Muy Alta"</formula>
    </cfRule>
    <cfRule type="cellIs" dxfId="4882" priority="5762" operator="equal">
      <formula>"Alta"</formula>
    </cfRule>
    <cfRule type="cellIs" dxfId="4881" priority="5763" operator="equal">
      <formula>"Media"</formula>
    </cfRule>
    <cfRule type="cellIs" dxfId="4880" priority="5764" operator="equal">
      <formula>"Baja"</formula>
    </cfRule>
    <cfRule type="cellIs" dxfId="4879" priority="5765" operator="equal">
      <formula>"Muy Baja"</formula>
    </cfRule>
  </conditionalFormatting>
  <conditionalFormatting sqref="AL599">
    <cfRule type="cellIs" dxfId="4878" priority="5756" operator="equal">
      <formula>"Muy Alta"</formula>
    </cfRule>
    <cfRule type="cellIs" dxfId="4877" priority="5757" operator="equal">
      <formula>"Alta"</formula>
    </cfRule>
    <cfRule type="cellIs" dxfId="4876" priority="5758" operator="equal">
      <formula>"Media"</formula>
    </cfRule>
    <cfRule type="cellIs" dxfId="4875" priority="5759" operator="equal">
      <formula>"Baja"</formula>
    </cfRule>
    <cfRule type="cellIs" dxfId="4874" priority="5760" operator="equal">
      <formula>"Muy Baja"</formula>
    </cfRule>
  </conditionalFormatting>
  <conditionalFormatting sqref="AL600:AL605">
    <cfRule type="cellIs" dxfId="4873" priority="5751" operator="equal">
      <formula>"Muy Alta"</formula>
    </cfRule>
    <cfRule type="cellIs" dxfId="4872" priority="5752" operator="equal">
      <formula>"Alta"</formula>
    </cfRule>
    <cfRule type="cellIs" dxfId="4871" priority="5753" operator="equal">
      <formula>"Media"</formula>
    </cfRule>
    <cfRule type="cellIs" dxfId="4870" priority="5754" operator="equal">
      <formula>"Baja"</formula>
    </cfRule>
    <cfRule type="cellIs" dxfId="4869" priority="5755" operator="equal">
      <formula>"Muy Baja"</formula>
    </cfRule>
  </conditionalFormatting>
  <conditionalFormatting sqref="AL606">
    <cfRule type="cellIs" dxfId="4868" priority="5746" operator="equal">
      <formula>"Muy Alta"</formula>
    </cfRule>
    <cfRule type="cellIs" dxfId="4867" priority="5747" operator="equal">
      <formula>"Alta"</formula>
    </cfRule>
    <cfRule type="cellIs" dxfId="4866" priority="5748" operator="equal">
      <formula>"Media"</formula>
    </cfRule>
    <cfRule type="cellIs" dxfId="4865" priority="5749" operator="equal">
      <formula>"Baja"</formula>
    </cfRule>
    <cfRule type="cellIs" dxfId="4864" priority="5750" operator="equal">
      <formula>"Muy Baja"</formula>
    </cfRule>
  </conditionalFormatting>
  <conditionalFormatting sqref="AL607:AL619">
    <cfRule type="cellIs" dxfId="4863" priority="5741" operator="equal">
      <formula>"Muy Alta"</formula>
    </cfRule>
    <cfRule type="cellIs" dxfId="4862" priority="5742" operator="equal">
      <formula>"Alta"</formula>
    </cfRule>
    <cfRule type="cellIs" dxfId="4861" priority="5743" operator="equal">
      <formula>"Media"</formula>
    </cfRule>
    <cfRule type="cellIs" dxfId="4860" priority="5744" operator="equal">
      <formula>"Baja"</formula>
    </cfRule>
    <cfRule type="cellIs" dxfId="4859" priority="5745" operator="equal">
      <formula>"Muy Baja"</formula>
    </cfRule>
  </conditionalFormatting>
  <conditionalFormatting sqref="AL648">
    <cfRule type="cellIs" dxfId="4858" priority="5736" operator="equal">
      <formula>"Muy Alta"</formula>
    </cfRule>
    <cfRule type="cellIs" dxfId="4857" priority="5737" operator="equal">
      <formula>"Alta"</formula>
    </cfRule>
    <cfRule type="cellIs" dxfId="4856" priority="5738" operator="equal">
      <formula>"Media"</formula>
    </cfRule>
    <cfRule type="cellIs" dxfId="4855" priority="5739" operator="equal">
      <formula>"Baja"</formula>
    </cfRule>
    <cfRule type="cellIs" dxfId="4854" priority="5740" operator="equal">
      <formula>"Muy Baja"</formula>
    </cfRule>
  </conditionalFormatting>
  <conditionalFormatting sqref="AL649:AL654">
    <cfRule type="cellIs" dxfId="4853" priority="5731" operator="equal">
      <formula>"Muy Alta"</formula>
    </cfRule>
    <cfRule type="cellIs" dxfId="4852" priority="5732" operator="equal">
      <formula>"Alta"</formula>
    </cfRule>
    <cfRule type="cellIs" dxfId="4851" priority="5733" operator="equal">
      <formula>"Media"</formula>
    </cfRule>
    <cfRule type="cellIs" dxfId="4850" priority="5734" operator="equal">
      <formula>"Baja"</formula>
    </cfRule>
    <cfRule type="cellIs" dxfId="4849" priority="5735" operator="equal">
      <formula>"Muy Baja"</formula>
    </cfRule>
  </conditionalFormatting>
  <conditionalFormatting sqref="AL613">
    <cfRule type="cellIs" dxfId="4848" priority="5726" operator="equal">
      <formula>"Muy Alta"</formula>
    </cfRule>
    <cfRule type="cellIs" dxfId="4847" priority="5727" operator="equal">
      <formula>"Alta"</formula>
    </cfRule>
    <cfRule type="cellIs" dxfId="4846" priority="5728" operator="equal">
      <formula>"Media"</formula>
    </cfRule>
    <cfRule type="cellIs" dxfId="4845" priority="5729" operator="equal">
      <formula>"Baja"</formula>
    </cfRule>
    <cfRule type="cellIs" dxfId="4844" priority="5730" operator="equal">
      <formula>"Muy Baja"</formula>
    </cfRule>
  </conditionalFormatting>
  <conditionalFormatting sqref="AL614:AL619">
    <cfRule type="cellIs" dxfId="4843" priority="5721" operator="equal">
      <formula>"Muy Alta"</formula>
    </cfRule>
    <cfRule type="cellIs" dxfId="4842" priority="5722" operator="equal">
      <formula>"Alta"</formula>
    </cfRule>
    <cfRule type="cellIs" dxfId="4841" priority="5723" operator="equal">
      <formula>"Media"</formula>
    </cfRule>
    <cfRule type="cellIs" dxfId="4840" priority="5724" operator="equal">
      <formula>"Baja"</formula>
    </cfRule>
    <cfRule type="cellIs" dxfId="4839" priority="5725" operator="equal">
      <formula>"Muy Baja"</formula>
    </cfRule>
  </conditionalFormatting>
  <conditionalFormatting sqref="AL620">
    <cfRule type="cellIs" dxfId="4838" priority="5716" operator="equal">
      <formula>"Muy Alta"</formula>
    </cfRule>
    <cfRule type="cellIs" dxfId="4837" priority="5717" operator="equal">
      <formula>"Alta"</formula>
    </cfRule>
    <cfRule type="cellIs" dxfId="4836" priority="5718" operator="equal">
      <formula>"Media"</formula>
    </cfRule>
    <cfRule type="cellIs" dxfId="4835" priority="5719" operator="equal">
      <formula>"Baja"</formula>
    </cfRule>
    <cfRule type="cellIs" dxfId="4834" priority="5720" operator="equal">
      <formula>"Muy Baja"</formula>
    </cfRule>
  </conditionalFormatting>
  <conditionalFormatting sqref="AL621:AL626">
    <cfRule type="cellIs" dxfId="4833" priority="5711" operator="equal">
      <formula>"Muy Alta"</formula>
    </cfRule>
    <cfRule type="cellIs" dxfId="4832" priority="5712" operator="equal">
      <formula>"Alta"</formula>
    </cfRule>
    <cfRule type="cellIs" dxfId="4831" priority="5713" operator="equal">
      <formula>"Media"</formula>
    </cfRule>
    <cfRule type="cellIs" dxfId="4830" priority="5714" operator="equal">
      <formula>"Baja"</formula>
    </cfRule>
    <cfRule type="cellIs" dxfId="4829" priority="5715" operator="equal">
      <formula>"Muy Baja"</formula>
    </cfRule>
  </conditionalFormatting>
  <conditionalFormatting sqref="AL627">
    <cfRule type="cellIs" dxfId="4828" priority="5706" operator="equal">
      <formula>"Muy Alta"</formula>
    </cfRule>
    <cfRule type="cellIs" dxfId="4827" priority="5707" operator="equal">
      <formula>"Alta"</formula>
    </cfRule>
    <cfRule type="cellIs" dxfId="4826" priority="5708" operator="equal">
      <formula>"Media"</formula>
    </cfRule>
    <cfRule type="cellIs" dxfId="4825" priority="5709" operator="equal">
      <formula>"Baja"</formula>
    </cfRule>
    <cfRule type="cellIs" dxfId="4824" priority="5710" operator="equal">
      <formula>"Muy Baja"</formula>
    </cfRule>
  </conditionalFormatting>
  <conditionalFormatting sqref="AL628:AL633">
    <cfRule type="cellIs" dxfId="4823" priority="5701" operator="equal">
      <formula>"Muy Alta"</formula>
    </cfRule>
    <cfRule type="cellIs" dxfId="4822" priority="5702" operator="equal">
      <formula>"Alta"</formula>
    </cfRule>
    <cfRule type="cellIs" dxfId="4821" priority="5703" operator="equal">
      <formula>"Media"</formula>
    </cfRule>
    <cfRule type="cellIs" dxfId="4820" priority="5704" operator="equal">
      <formula>"Baja"</formula>
    </cfRule>
    <cfRule type="cellIs" dxfId="4819" priority="5705" operator="equal">
      <formula>"Muy Baja"</formula>
    </cfRule>
  </conditionalFormatting>
  <conditionalFormatting sqref="AL634">
    <cfRule type="cellIs" dxfId="4818" priority="5696" operator="equal">
      <formula>"Muy Alta"</formula>
    </cfRule>
    <cfRule type="cellIs" dxfId="4817" priority="5697" operator="equal">
      <formula>"Alta"</formula>
    </cfRule>
    <cfRule type="cellIs" dxfId="4816" priority="5698" operator="equal">
      <formula>"Media"</formula>
    </cfRule>
    <cfRule type="cellIs" dxfId="4815" priority="5699" operator="equal">
      <formula>"Baja"</formula>
    </cfRule>
    <cfRule type="cellIs" dxfId="4814" priority="5700" operator="equal">
      <formula>"Muy Baja"</formula>
    </cfRule>
  </conditionalFormatting>
  <conditionalFormatting sqref="AL635:AL640">
    <cfRule type="cellIs" dxfId="4813" priority="5691" operator="equal">
      <formula>"Muy Alta"</formula>
    </cfRule>
    <cfRule type="cellIs" dxfId="4812" priority="5692" operator="equal">
      <formula>"Alta"</formula>
    </cfRule>
    <cfRule type="cellIs" dxfId="4811" priority="5693" operator="equal">
      <formula>"Media"</formula>
    </cfRule>
    <cfRule type="cellIs" dxfId="4810" priority="5694" operator="equal">
      <formula>"Baja"</formula>
    </cfRule>
    <cfRule type="cellIs" dxfId="4809" priority="5695" operator="equal">
      <formula>"Muy Baja"</formula>
    </cfRule>
  </conditionalFormatting>
  <conditionalFormatting sqref="AL641">
    <cfRule type="cellIs" dxfId="4808" priority="5686" operator="equal">
      <formula>"Muy Alta"</formula>
    </cfRule>
    <cfRule type="cellIs" dxfId="4807" priority="5687" operator="equal">
      <formula>"Alta"</formula>
    </cfRule>
    <cfRule type="cellIs" dxfId="4806" priority="5688" operator="equal">
      <formula>"Media"</formula>
    </cfRule>
    <cfRule type="cellIs" dxfId="4805" priority="5689" operator="equal">
      <formula>"Baja"</formula>
    </cfRule>
    <cfRule type="cellIs" dxfId="4804" priority="5690" operator="equal">
      <formula>"Muy Baja"</formula>
    </cfRule>
  </conditionalFormatting>
  <conditionalFormatting sqref="AL642:AL654">
    <cfRule type="cellIs" dxfId="4803" priority="5681" operator="equal">
      <formula>"Muy Alta"</formula>
    </cfRule>
    <cfRule type="cellIs" dxfId="4802" priority="5682" operator="equal">
      <formula>"Alta"</formula>
    </cfRule>
    <cfRule type="cellIs" dxfId="4801" priority="5683" operator="equal">
      <formula>"Media"</formula>
    </cfRule>
    <cfRule type="cellIs" dxfId="4800" priority="5684" operator="equal">
      <formula>"Baja"</formula>
    </cfRule>
    <cfRule type="cellIs" dxfId="4799" priority="5685" operator="equal">
      <formula>"Muy Baja"</formula>
    </cfRule>
  </conditionalFormatting>
  <conditionalFormatting sqref="AL655">
    <cfRule type="cellIs" dxfId="4798" priority="5676" operator="equal">
      <formula>"Muy Alta"</formula>
    </cfRule>
    <cfRule type="cellIs" dxfId="4797" priority="5677" operator="equal">
      <formula>"Alta"</formula>
    </cfRule>
    <cfRule type="cellIs" dxfId="4796" priority="5678" operator="equal">
      <formula>"Media"</formula>
    </cfRule>
    <cfRule type="cellIs" dxfId="4795" priority="5679" operator="equal">
      <formula>"Baja"</formula>
    </cfRule>
    <cfRule type="cellIs" dxfId="4794" priority="5680" operator="equal">
      <formula>"Muy Baja"</formula>
    </cfRule>
  </conditionalFormatting>
  <conditionalFormatting sqref="AL656:AL661">
    <cfRule type="cellIs" dxfId="4793" priority="5671" operator="equal">
      <formula>"Muy Alta"</formula>
    </cfRule>
    <cfRule type="cellIs" dxfId="4792" priority="5672" operator="equal">
      <formula>"Alta"</formula>
    </cfRule>
    <cfRule type="cellIs" dxfId="4791" priority="5673" operator="equal">
      <formula>"Media"</formula>
    </cfRule>
    <cfRule type="cellIs" dxfId="4790" priority="5674" operator="equal">
      <formula>"Baja"</formula>
    </cfRule>
    <cfRule type="cellIs" dxfId="4789" priority="5675" operator="equal">
      <formula>"Muy Baja"</formula>
    </cfRule>
  </conditionalFormatting>
  <conditionalFormatting sqref="AL662">
    <cfRule type="cellIs" dxfId="4788" priority="5666" operator="equal">
      <formula>"Muy Alta"</formula>
    </cfRule>
    <cfRule type="cellIs" dxfId="4787" priority="5667" operator="equal">
      <formula>"Alta"</formula>
    </cfRule>
    <cfRule type="cellIs" dxfId="4786" priority="5668" operator="equal">
      <formula>"Media"</formula>
    </cfRule>
    <cfRule type="cellIs" dxfId="4785" priority="5669" operator="equal">
      <formula>"Baja"</formula>
    </cfRule>
    <cfRule type="cellIs" dxfId="4784" priority="5670" operator="equal">
      <formula>"Muy Baja"</formula>
    </cfRule>
  </conditionalFormatting>
  <conditionalFormatting sqref="AL663:AL668">
    <cfRule type="cellIs" dxfId="4783" priority="5661" operator="equal">
      <formula>"Muy Alta"</formula>
    </cfRule>
    <cfRule type="cellIs" dxfId="4782" priority="5662" operator="equal">
      <formula>"Alta"</formula>
    </cfRule>
    <cfRule type="cellIs" dxfId="4781" priority="5663" operator="equal">
      <formula>"Media"</formula>
    </cfRule>
    <cfRule type="cellIs" dxfId="4780" priority="5664" operator="equal">
      <formula>"Baja"</formula>
    </cfRule>
    <cfRule type="cellIs" dxfId="4779" priority="5665" operator="equal">
      <formula>"Muy Baja"</formula>
    </cfRule>
  </conditionalFormatting>
  <conditionalFormatting sqref="AL669">
    <cfRule type="cellIs" dxfId="4778" priority="5656" operator="equal">
      <formula>"Muy Alta"</formula>
    </cfRule>
    <cfRule type="cellIs" dxfId="4777" priority="5657" operator="equal">
      <formula>"Alta"</formula>
    </cfRule>
    <cfRule type="cellIs" dxfId="4776" priority="5658" operator="equal">
      <formula>"Media"</formula>
    </cfRule>
    <cfRule type="cellIs" dxfId="4775" priority="5659" operator="equal">
      <formula>"Baja"</formula>
    </cfRule>
    <cfRule type="cellIs" dxfId="4774" priority="5660" operator="equal">
      <formula>"Muy Baja"</formula>
    </cfRule>
  </conditionalFormatting>
  <conditionalFormatting sqref="AL670:AL675">
    <cfRule type="cellIs" dxfId="4773" priority="5651" operator="equal">
      <formula>"Muy Alta"</formula>
    </cfRule>
    <cfRule type="cellIs" dxfId="4772" priority="5652" operator="equal">
      <formula>"Alta"</formula>
    </cfRule>
    <cfRule type="cellIs" dxfId="4771" priority="5653" operator="equal">
      <formula>"Media"</formula>
    </cfRule>
    <cfRule type="cellIs" dxfId="4770" priority="5654" operator="equal">
      <formula>"Baja"</formula>
    </cfRule>
    <cfRule type="cellIs" dxfId="4769" priority="5655" operator="equal">
      <formula>"Muy Baja"</formula>
    </cfRule>
  </conditionalFormatting>
  <conditionalFormatting sqref="AL676">
    <cfRule type="cellIs" dxfId="4768" priority="5646" operator="equal">
      <formula>"Muy Alta"</formula>
    </cfRule>
    <cfRule type="cellIs" dxfId="4767" priority="5647" operator="equal">
      <formula>"Alta"</formula>
    </cfRule>
    <cfRule type="cellIs" dxfId="4766" priority="5648" operator="equal">
      <formula>"Media"</formula>
    </cfRule>
    <cfRule type="cellIs" dxfId="4765" priority="5649" operator="equal">
      <formula>"Baja"</formula>
    </cfRule>
    <cfRule type="cellIs" dxfId="4764" priority="5650" operator="equal">
      <formula>"Muy Baja"</formula>
    </cfRule>
  </conditionalFormatting>
  <conditionalFormatting sqref="AL677:AL682">
    <cfRule type="cellIs" dxfId="4763" priority="5641" operator="equal">
      <formula>"Muy Alta"</formula>
    </cfRule>
    <cfRule type="cellIs" dxfId="4762" priority="5642" operator="equal">
      <formula>"Alta"</formula>
    </cfRule>
    <cfRule type="cellIs" dxfId="4761" priority="5643" operator="equal">
      <formula>"Media"</formula>
    </cfRule>
    <cfRule type="cellIs" dxfId="4760" priority="5644" operator="equal">
      <formula>"Baja"</formula>
    </cfRule>
    <cfRule type="cellIs" dxfId="4759" priority="5645" operator="equal">
      <formula>"Muy Baja"</formula>
    </cfRule>
  </conditionalFormatting>
  <conditionalFormatting sqref="AL683">
    <cfRule type="cellIs" dxfId="4758" priority="5636" operator="equal">
      <formula>"Muy Alta"</formula>
    </cfRule>
    <cfRule type="cellIs" dxfId="4757" priority="5637" operator="equal">
      <formula>"Alta"</formula>
    </cfRule>
    <cfRule type="cellIs" dxfId="4756" priority="5638" operator="equal">
      <formula>"Media"</formula>
    </cfRule>
    <cfRule type="cellIs" dxfId="4755" priority="5639" operator="equal">
      <formula>"Baja"</formula>
    </cfRule>
    <cfRule type="cellIs" dxfId="4754" priority="5640" operator="equal">
      <formula>"Muy Baja"</formula>
    </cfRule>
  </conditionalFormatting>
  <conditionalFormatting sqref="AL684:AL689">
    <cfRule type="cellIs" dxfId="4753" priority="5631" operator="equal">
      <formula>"Muy Alta"</formula>
    </cfRule>
    <cfRule type="cellIs" dxfId="4752" priority="5632" operator="equal">
      <formula>"Alta"</formula>
    </cfRule>
    <cfRule type="cellIs" dxfId="4751" priority="5633" operator="equal">
      <formula>"Media"</formula>
    </cfRule>
    <cfRule type="cellIs" dxfId="4750" priority="5634" operator="equal">
      <formula>"Baja"</formula>
    </cfRule>
    <cfRule type="cellIs" dxfId="4749" priority="5635" operator="equal">
      <formula>"Muy Baja"</formula>
    </cfRule>
  </conditionalFormatting>
  <conditionalFormatting sqref="AL690">
    <cfRule type="cellIs" dxfId="4748" priority="5626" operator="equal">
      <formula>"Muy Alta"</formula>
    </cfRule>
    <cfRule type="cellIs" dxfId="4747" priority="5627" operator="equal">
      <formula>"Alta"</formula>
    </cfRule>
    <cfRule type="cellIs" dxfId="4746" priority="5628" operator="equal">
      <formula>"Media"</formula>
    </cfRule>
    <cfRule type="cellIs" dxfId="4745" priority="5629" operator="equal">
      <formula>"Baja"</formula>
    </cfRule>
    <cfRule type="cellIs" dxfId="4744" priority="5630" operator="equal">
      <formula>"Muy Baja"</formula>
    </cfRule>
  </conditionalFormatting>
  <conditionalFormatting sqref="AL691:AL696">
    <cfRule type="cellIs" dxfId="4743" priority="5621" operator="equal">
      <formula>"Muy Alta"</formula>
    </cfRule>
    <cfRule type="cellIs" dxfId="4742" priority="5622" operator="equal">
      <formula>"Alta"</formula>
    </cfRule>
    <cfRule type="cellIs" dxfId="4741" priority="5623" operator="equal">
      <formula>"Media"</formula>
    </cfRule>
    <cfRule type="cellIs" dxfId="4740" priority="5624" operator="equal">
      <formula>"Baja"</formula>
    </cfRule>
    <cfRule type="cellIs" dxfId="4739" priority="5625" operator="equal">
      <formula>"Muy Baja"</formula>
    </cfRule>
  </conditionalFormatting>
  <conditionalFormatting sqref="AL697">
    <cfRule type="cellIs" dxfId="4738" priority="5616" operator="equal">
      <formula>"Muy Alta"</formula>
    </cfRule>
    <cfRule type="cellIs" dxfId="4737" priority="5617" operator="equal">
      <formula>"Alta"</formula>
    </cfRule>
    <cfRule type="cellIs" dxfId="4736" priority="5618" operator="equal">
      <formula>"Media"</formula>
    </cfRule>
    <cfRule type="cellIs" dxfId="4735" priority="5619" operator="equal">
      <formula>"Baja"</formula>
    </cfRule>
    <cfRule type="cellIs" dxfId="4734" priority="5620" operator="equal">
      <formula>"Muy Baja"</formula>
    </cfRule>
  </conditionalFormatting>
  <conditionalFormatting sqref="AL698:AL703">
    <cfRule type="cellIs" dxfId="4733" priority="5611" operator="equal">
      <formula>"Muy Alta"</formula>
    </cfRule>
    <cfRule type="cellIs" dxfId="4732" priority="5612" operator="equal">
      <formula>"Alta"</formula>
    </cfRule>
    <cfRule type="cellIs" dxfId="4731" priority="5613" operator="equal">
      <formula>"Media"</formula>
    </cfRule>
    <cfRule type="cellIs" dxfId="4730" priority="5614" operator="equal">
      <formula>"Baja"</formula>
    </cfRule>
    <cfRule type="cellIs" dxfId="4729" priority="5615" operator="equal">
      <formula>"Muy Baja"</formula>
    </cfRule>
  </conditionalFormatting>
  <conditionalFormatting sqref="AL704">
    <cfRule type="cellIs" dxfId="4728" priority="5606" operator="equal">
      <formula>"Muy Alta"</formula>
    </cfRule>
    <cfRule type="cellIs" dxfId="4727" priority="5607" operator="equal">
      <formula>"Alta"</formula>
    </cfRule>
    <cfRule type="cellIs" dxfId="4726" priority="5608" operator="equal">
      <formula>"Media"</formula>
    </cfRule>
    <cfRule type="cellIs" dxfId="4725" priority="5609" operator="equal">
      <formula>"Baja"</formula>
    </cfRule>
    <cfRule type="cellIs" dxfId="4724" priority="5610" operator="equal">
      <formula>"Muy Baja"</formula>
    </cfRule>
  </conditionalFormatting>
  <conditionalFormatting sqref="AL705:AL710">
    <cfRule type="cellIs" dxfId="4723" priority="5601" operator="equal">
      <formula>"Muy Alta"</formula>
    </cfRule>
    <cfRule type="cellIs" dxfId="4722" priority="5602" operator="equal">
      <formula>"Alta"</formula>
    </cfRule>
    <cfRule type="cellIs" dxfId="4721" priority="5603" operator="equal">
      <formula>"Media"</formula>
    </cfRule>
    <cfRule type="cellIs" dxfId="4720" priority="5604" operator="equal">
      <formula>"Baja"</formula>
    </cfRule>
    <cfRule type="cellIs" dxfId="4719" priority="5605" operator="equal">
      <formula>"Muy Baja"</formula>
    </cfRule>
  </conditionalFormatting>
  <conditionalFormatting sqref="AL711">
    <cfRule type="cellIs" dxfId="4718" priority="5596" operator="equal">
      <formula>"Muy Alta"</formula>
    </cfRule>
    <cfRule type="cellIs" dxfId="4717" priority="5597" operator="equal">
      <formula>"Alta"</formula>
    </cfRule>
    <cfRule type="cellIs" dxfId="4716" priority="5598" operator="equal">
      <formula>"Media"</formula>
    </cfRule>
    <cfRule type="cellIs" dxfId="4715" priority="5599" operator="equal">
      <formula>"Baja"</formula>
    </cfRule>
    <cfRule type="cellIs" dxfId="4714" priority="5600" operator="equal">
      <formula>"Muy Baja"</formula>
    </cfRule>
  </conditionalFormatting>
  <conditionalFormatting sqref="AL712:AL717">
    <cfRule type="cellIs" dxfId="4713" priority="5591" operator="equal">
      <formula>"Muy Alta"</formula>
    </cfRule>
    <cfRule type="cellIs" dxfId="4712" priority="5592" operator="equal">
      <formula>"Alta"</formula>
    </cfRule>
    <cfRule type="cellIs" dxfId="4711" priority="5593" operator="equal">
      <formula>"Media"</formula>
    </cfRule>
    <cfRule type="cellIs" dxfId="4710" priority="5594" operator="equal">
      <formula>"Baja"</formula>
    </cfRule>
    <cfRule type="cellIs" dxfId="4709" priority="5595" operator="equal">
      <formula>"Muy Baja"</formula>
    </cfRule>
  </conditionalFormatting>
  <conditionalFormatting sqref="AL718">
    <cfRule type="cellIs" dxfId="4708" priority="5586" operator="equal">
      <formula>"Muy Alta"</formula>
    </cfRule>
    <cfRule type="cellIs" dxfId="4707" priority="5587" operator="equal">
      <formula>"Alta"</formula>
    </cfRule>
    <cfRule type="cellIs" dxfId="4706" priority="5588" operator="equal">
      <formula>"Media"</formula>
    </cfRule>
    <cfRule type="cellIs" dxfId="4705" priority="5589" operator="equal">
      <formula>"Baja"</formula>
    </cfRule>
    <cfRule type="cellIs" dxfId="4704" priority="5590" operator="equal">
      <formula>"Muy Baja"</formula>
    </cfRule>
  </conditionalFormatting>
  <conditionalFormatting sqref="AL719:AL724">
    <cfRule type="cellIs" dxfId="4703" priority="5581" operator="equal">
      <formula>"Muy Alta"</formula>
    </cfRule>
    <cfRule type="cellIs" dxfId="4702" priority="5582" operator="equal">
      <formula>"Alta"</formula>
    </cfRule>
    <cfRule type="cellIs" dxfId="4701" priority="5583" operator="equal">
      <formula>"Media"</formula>
    </cfRule>
    <cfRule type="cellIs" dxfId="4700" priority="5584" operator="equal">
      <formula>"Baja"</formula>
    </cfRule>
    <cfRule type="cellIs" dxfId="4699" priority="5585" operator="equal">
      <formula>"Muy Baja"</formula>
    </cfRule>
  </conditionalFormatting>
  <conditionalFormatting sqref="AL725">
    <cfRule type="cellIs" dxfId="4698" priority="5576" operator="equal">
      <formula>"Muy Alta"</formula>
    </cfRule>
    <cfRule type="cellIs" dxfId="4697" priority="5577" operator="equal">
      <formula>"Alta"</formula>
    </cfRule>
    <cfRule type="cellIs" dxfId="4696" priority="5578" operator="equal">
      <formula>"Media"</formula>
    </cfRule>
    <cfRule type="cellIs" dxfId="4695" priority="5579" operator="equal">
      <formula>"Baja"</formula>
    </cfRule>
    <cfRule type="cellIs" dxfId="4694" priority="5580" operator="equal">
      <formula>"Muy Baja"</formula>
    </cfRule>
  </conditionalFormatting>
  <conditionalFormatting sqref="AL726:AL731">
    <cfRule type="cellIs" dxfId="4693" priority="5571" operator="equal">
      <formula>"Muy Alta"</formula>
    </cfRule>
    <cfRule type="cellIs" dxfId="4692" priority="5572" operator="equal">
      <formula>"Alta"</formula>
    </cfRule>
    <cfRule type="cellIs" dxfId="4691" priority="5573" operator="equal">
      <formula>"Media"</formula>
    </cfRule>
    <cfRule type="cellIs" dxfId="4690" priority="5574" operator="equal">
      <formula>"Baja"</formula>
    </cfRule>
    <cfRule type="cellIs" dxfId="4689" priority="5575" operator="equal">
      <formula>"Muy Baja"</formula>
    </cfRule>
  </conditionalFormatting>
  <conditionalFormatting sqref="AL732">
    <cfRule type="cellIs" dxfId="4688" priority="5566" operator="equal">
      <formula>"Muy Alta"</formula>
    </cfRule>
    <cfRule type="cellIs" dxfId="4687" priority="5567" operator="equal">
      <formula>"Alta"</formula>
    </cfRule>
    <cfRule type="cellIs" dxfId="4686" priority="5568" operator="equal">
      <formula>"Media"</formula>
    </cfRule>
    <cfRule type="cellIs" dxfId="4685" priority="5569" operator="equal">
      <formula>"Baja"</formula>
    </cfRule>
    <cfRule type="cellIs" dxfId="4684" priority="5570" operator="equal">
      <formula>"Muy Baja"</formula>
    </cfRule>
  </conditionalFormatting>
  <conditionalFormatting sqref="AL733:AL738">
    <cfRule type="cellIs" dxfId="4683" priority="5561" operator="equal">
      <formula>"Muy Alta"</formula>
    </cfRule>
    <cfRule type="cellIs" dxfId="4682" priority="5562" operator="equal">
      <formula>"Alta"</formula>
    </cfRule>
    <cfRule type="cellIs" dxfId="4681" priority="5563" operator="equal">
      <formula>"Media"</formula>
    </cfRule>
    <cfRule type="cellIs" dxfId="4680" priority="5564" operator="equal">
      <formula>"Baja"</formula>
    </cfRule>
    <cfRule type="cellIs" dxfId="4679" priority="5565" operator="equal">
      <formula>"Muy Baja"</formula>
    </cfRule>
  </conditionalFormatting>
  <conditionalFormatting sqref="AL739">
    <cfRule type="cellIs" dxfId="4678" priority="5556" operator="equal">
      <formula>"Muy Alta"</formula>
    </cfRule>
    <cfRule type="cellIs" dxfId="4677" priority="5557" operator="equal">
      <formula>"Alta"</formula>
    </cfRule>
    <cfRule type="cellIs" dxfId="4676" priority="5558" operator="equal">
      <formula>"Media"</formula>
    </cfRule>
    <cfRule type="cellIs" dxfId="4675" priority="5559" operator="equal">
      <formula>"Baja"</formula>
    </cfRule>
    <cfRule type="cellIs" dxfId="4674" priority="5560" operator="equal">
      <formula>"Muy Baja"</formula>
    </cfRule>
  </conditionalFormatting>
  <conditionalFormatting sqref="AL740:AL745">
    <cfRule type="cellIs" dxfId="4673" priority="5551" operator="equal">
      <formula>"Muy Alta"</formula>
    </cfRule>
    <cfRule type="cellIs" dxfId="4672" priority="5552" operator="equal">
      <formula>"Alta"</formula>
    </cfRule>
    <cfRule type="cellIs" dxfId="4671" priority="5553" operator="equal">
      <formula>"Media"</formula>
    </cfRule>
    <cfRule type="cellIs" dxfId="4670" priority="5554" operator="equal">
      <formula>"Baja"</formula>
    </cfRule>
    <cfRule type="cellIs" dxfId="4669" priority="5555" operator="equal">
      <formula>"Muy Baja"</formula>
    </cfRule>
  </conditionalFormatting>
  <conditionalFormatting sqref="AL746">
    <cfRule type="cellIs" dxfId="4668" priority="5546" operator="equal">
      <formula>"Muy Alta"</formula>
    </cfRule>
    <cfRule type="cellIs" dxfId="4667" priority="5547" operator="equal">
      <formula>"Alta"</formula>
    </cfRule>
    <cfRule type="cellIs" dxfId="4666" priority="5548" operator="equal">
      <formula>"Media"</formula>
    </cfRule>
    <cfRule type="cellIs" dxfId="4665" priority="5549" operator="equal">
      <formula>"Baja"</formula>
    </cfRule>
    <cfRule type="cellIs" dxfId="4664" priority="5550" operator="equal">
      <formula>"Muy Baja"</formula>
    </cfRule>
  </conditionalFormatting>
  <conditionalFormatting sqref="AL747:AL752">
    <cfRule type="cellIs" dxfId="4663" priority="5541" operator="equal">
      <formula>"Muy Alta"</formula>
    </cfRule>
    <cfRule type="cellIs" dxfId="4662" priority="5542" operator="equal">
      <formula>"Alta"</formula>
    </cfRule>
    <cfRule type="cellIs" dxfId="4661" priority="5543" operator="equal">
      <formula>"Media"</formula>
    </cfRule>
    <cfRule type="cellIs" dxfId="4660" priority="5544" operator="equal">
      <formula>"Baja"</formula>
    </cfRule>
    <cfRule type="cellIs" dxfId="4659" priority="5545" operator="equal">
      <formula>"Muy Baja"</formula>
    </cfRule>
  </conditionalFormatting>
  <conditionalFormatting sqref="AL753">
    <cfRule type="cellIs" dxfId="4658" priority="5536" operator="equal">
      <formula>"Muy Alta"</formula>
    </cfRule>
    <cfRule type="cellIs" dxfId="4657" priority="5537" operator="equal">
      <formula>"Alta"</formula>
    </cfRule>
    <cfRule type="cellIs" dxfId="4656" priority="5538" operator="equal">
      <formula>"Media"</formula>
    </cfRule>
    <cfRule type="cellIs" dxfId="4655" priority="5539" operator="equal">
      <formula>"Baja"</formula>
    </cfRule>
    <cfRule type="cellIs" dxfId="4654" priority="5540" operator="equal">
      <formula>"Muy Baja"</formula>
    </cfRule>
  </conditionalFormatting>
  <conditionalFormatting sqref="AL754:AL759">
    <cfRule type="cellIs" dxfId="4653" priority="5531" operator="equal">
      <formula>"Muy Alta"</formula>
    </cfRule>
    <cfRule type="cellIs" dxfId="4652" priority="5532" operator="equal">
      <formula>"Alta"</formula>
    </cfRule>
    <cfRule type="cellIs" dxfId="4651" priority="5533" operator="equal">
      <formula>"Media"</formula>
    </cfRule>
    <cfRule type="cellIs" dxfId="4650" priority="5534" operator="equal">
      <formula>"Baja"</formula>
    </cfRule>
    <cfRule type="cellIs" dxfId="4649" priority="5535" operator="equal">
      <formula>"Muy Baja"</formula>
    </cfRule>
  </conditionalFormatting>
  <conditionalFormatting sqref="AL760">
    <cfRule type="cellIs" dxfId="4648" priority="5526" operator="equal">
      <formula>"Muy Alta"</formula>
    </cfRule>
    <cfRule type="cellIs" dxfId="4647" priority="5527" operator="equal">
      <formula>"Alta"</formula>
    </cfRule>
    <cfRule type="cellIs" dxfId="4646" priority="5528" operator="equal">
      <formula>"Media"</formula>
    </cfRule>
    <cfRule type="cellIs" dxfId="4645" priority="5529" operator="equal">
      <formula>"Baja"</formula>
    </cfRule>
    <cfRule type="cellIs" dxfId="4644" priority="5530" operator="equal">
      <formula>"Muy Baja"</formula>
    </cfRule>
  </conditionalFormatting>
  <conditionalFormatting sqref="AL761:AL766">
    <cfRule type="cellIs" dxfId="4643" priority="5521" operator="equal">
      <formula>"Muy Alta"</formula>
    </cfRule>
    <cfRule type="cellIs" dxfId="4642" priority="5522" operator="equal">
      <formula>"Alta"</formula>
    </cfRule>
    <cfRule type="cellIs" dxfId="4641" priority="5523" operator="equal">
      <formula>"Media"</formula>
    </cfRule>
    <cfRule type="cellIs" dxfId="4640" priority="5524" operator="equal">
      <formula>"Baja"</formula>
    </cfRule>
    <cfRule type="cellIs" dxfId="4639" priority="5525" operator="equal">
      <formula>"Muy Baja"</formula>
    </cfRule>
  </conditionalFormatting>
  <conditionalFormatting sqref="AL767">
    <cfRule type="cellIs" dxfId="4638" priority="5516" operator="equal">
      <formula>"Muy Alta"</formula>
    </cfRule>
    <cfRule type="cellIs" dxfId="4637" priority="5517" operator="equal">
      <formula>"Alta"</formula>
    </cfRule>
    <cfRule type="cellIs" dxfId="4636" priority="5518" operator="equal">
      <formula>"Media"</formula>
    </cfRule>
    <cfRule type="cellIs" dxfId="4635" priority="5519" operator="equal">
      <formula>"Baja"</formula>
    </cfRule>
    <cfRule type="cellIs" dxfId="4634" priority="5520" operator="equal">
      <formula>"Muy Baja"</formula>
    </cfRule>
  </conditionalFormatting>
  <conditionalFormatting sqref="AL768:AL773">
    <cfRule type="cellIs" dxfId="4633" priority="5511" operator="equal">
      <formula>"Muy Alta"</formula>
    </cfRule>
    <cfRule type="cellIs" dxfId="4632" priority="5512" operator="equal">
      <formula>"Alta"</formula>
    </cfRule>
    <cfRule type="cellIs" dxfId="4631" priority="5513" operator="equal">
      <formula>"Media"</formula>
    </cfRule>
    <cfRule type="cellIs" dxfId="4630" priority="5514" operator="equal">
      <formula>"Baja"</formula>
    </cfRule>
    <cfRule type="cellIs" dxfId="4629" priority="5515" operator="equal">
      <formula>"Muy Baja"</formula>
    </cfRule>
  </conditionalFormatting>
  <conditionalFormatting sqref="AL774">
    <cfRule type="cellIs" dxfId="4628" priority="5506" operator="equal">
      <formula>"Muy Alta"</formula>
    </cfRule>
    <cfRule type="cellIs" dxfId="4627" priority="5507" operator="equal">
      <formula>"Alta"</formula>
    </cfRule>
    <cfRule type="cellIs" dxfId="4626" priority="5508" operator="equal">
      <formula>"Media"</formula>
    </cfRule>
    <cfRule type="cellIs" dxfId="4625" priority="5509" operator="equal">
      <formula>"Baja"</formula>
    </cfRule>
    <cfRule type="cellIs" dxfId="4624" priority="5510" operator="equal">
      <formula>"Muy Baja"</formula>
    </cfRule>
  </conditionalFormatting>
  <conditionalFormatting sqref="AL775:AL780">
    <cfRule type="cellIs" dxfId="4623" priority="5501" operator="equal">
      <formula>"Muy Alta"</formula>
    </cfRule>
    <cfRule type="cellIs" dxfId="4622" priority="5502" operator="equal">
      <formula>"Alta"</formula>
    </cfRule>
    <cfRule type="cellIs" dxfId="4621" priority="5503" operator="equal">
      <formula>"Media"</formula>
    </cfRule>
    <cfRule type="cellIs" dxfId="4620" priority="5504" operator="equal">
      <formula>"Baja"</formula>
    </cfRule>
    <cfRule type="cellIs" dxfId="4619" priority="5505" operator="equal">
      <formula>"Muy Baja"</formula>
    </cfRule>
  </conditionalFormatting>
  <conditionalFormatting sqref="AL781">
    <cfRule type="cellIs" dxfId="4618" priority="5496" operator="equal">
      <formula>"Muy Alta"</formula>
    </cfRule>
    <cfRule type="cellIs" dxfId="4617" priority="5497" operator="equal">
      <formula>"Alta"</formula>
    </cfRule>
    <cfRule type="cellIs" dxfId="4616" priority="5498" operator="equal">
      <formula>"Media"</formula>
    </cfRule>
    <cfRule type="cellIs" dxfId="4615" priority="5499" operator="equal">
      <formula>"Baja"</formula>
    </cfRule>
    <cfRule type="cellIs" dxfId="4614" priority="5500" operator="equal">
      <formula>"Muy Baja"</formula>
    </cfRule>
  </conditionalFormatting>
  <conditionalFormatting sqref="AL782:AL787">
    <cfRule type="cellIs" dxfId="4613" priority="5491" operator="equal">
      <formula>"Muy Alta"</formula>
    </cfRule>
    <cfRule type="cellIs" dxfId="4612" priority="5492" operator="equal">
      <formula>"Alta"</formula>
    </cfRule>
    <cfRule type="cellIs" dxfId="4611" priority="5493" operator="equal">
      <formula>"Media"</formula>
    </cfRule>
    <cfRule type="cellIs" dxfId="4610" priority="5494" operator="equal">
      <formula>"Baja"</formula>
    </cfRule>
    <cfRule type="cellIs" dxfId="4609" priority="5495" operator="equal">
      <formula>"Muy Baja"</formula>
    </cfRule>
  </conditionalFormatting>
  <conditionalFormatting sqref="AL788">
    <cfRule type="cellIs" dxfId="4608" priority="5486" operator="equal">
      <formula>"Muy Alta"</formula>
    </cfRule>
    <cfRule type="cellIs" dxfId="4607" priority="5487" operator="equal">
      <formula>"Alta"</formula>
    </cfRule>
    <cfRule type="cellIs" dxfId="4606" priority="5488" operator="equal">
      <formula>"Media"</formula>
    </cfRule>
    <cfRule type="cellIs" dxfId="4605" priority="5489" operator="equal">
      <formula>"Baja"</formula>
    </cfRule>
    <cfRule type="cellIs" dxfId="4604" priority="5490" operator="equal">
      <formula>"Muy Baja"</formula>
    </cfRule>
  </conditionalFormatting>
  <conditionalFormatting sqref="AL789:AL794">
    <cfRule type="cellIs" dxfId="4603" priority="5481" operator="equal">
      <formula>"Muy Alta"</formula>
    </cfRule>
    <cfRule type="cellIs" dxfId="4602" priority="5482" operator="equal">
      <formula>"Alta"</formula>
    </cfRule>
    <cfRule type="cellIs" dxfId="4601" priority="5483" operator="equal">
      <formula>"Media"</formula>
    </cfRule>
    <cfRule type="cellIs" dxfId="4600" priority="5484" operator="equal">
      <formula>"Baja"</formula>
    </cfRule>
    <cfRule type="cellIs" dxfId="4599" priority="5485" operator="equal">
      <formula>"Muy Baja"</formula>
    </cfRule>
  </conditionalFormatting>
  <conditionalFormatting sqref="AL795">
    <cfRule type="cellIs" dxfId="4598" priority="5476" operator="equal">
      <formula>"Muy Alta"</formula>
    </cfRule>
    <cfRule type="cellIs" dxfId="4597" priority="5477" operator="equal">
      <formula>"Alta"</formula>
    </cfRule>
    <cfRule type="cellIs" dxfId="4596" priority="5478" operator="equal">
      <formula>"Media"</formula>
    </cfRule>
    <cfRule type="cellIs" dxfId="4595" priority="5479" operator="equal">
      <formula>"Baja"</formula>
    </cfRule>
    <cfRule type="cellIs" dxfId="4594" priority="5480" operator="equal">
      <formula>"Muy Baja"</formula>
    </cfRule>
  </conditionalFormatting>
  <conditionalFormatting sqref="AL796:AL801">
    <cfRule type="cellIs" dxfId="4593" priority="5471" operator="equal">
      <formula>"Muy Alta"</formula>
    </cfRule>
    <cfRule type="cellIs" dxfId="4592" priority="5472" operator="equal">
      <formula>"Alta"</formula>
    </cfRule>
    <cfRule type="cellIs" dxfId="4591" priority="5473" operator="equal">
      <formula>"Media"</formula>
    </cfRule>
    <cfRule type="cellIs" dxfId="4590" priority="5474" operator="equal">
      <formula>"Baja"</formula>
    </cfRule>
    <cfRule type="cellIs" dxfId="4589" priority="5475" operator="equal">
      <formula>"Muy Baja"</formula>
    </cfRule>
  </conditionalFormatting>
  <conditionalFormatting sqref="AL802">
    <cfRule type="cellIs" dxfId="4588" priority="5466" operator="equal">
      <formula>"Muy Alta"</formula>
    </cfRule>
    <cfRule type="cellIs" dxfId="4587" priority="5467" operator="equal">
      <formula>"Alta"</formula>
    </cfRule>
    <cfRule type="cellIs" dxfId="4586" priority="5468" operator="equal">
      <formula>"Media"</formula>
    </cfRule>
    <cfRule type="cellIs" dxfId="4585" priority="5469" operator="equal">
      <formula>"Baja"</formula>
    </cfRule>
    <cfRule type="cellIs" dxfId="4584" priority="5470" operator="equal">
      <formula>"Muy Baja"</formula>
    </cfRule>
  </conditionalFormatting>
  <conditionalFormatting sqref="AL803:AL808">
    <cfRule type="cellIs" dxfId="4583" priority="5461" operator="equal">
      <formula>"Muy Alta"</formula>
    </cfRule>
    <cfRule type="cellIs" dxfId="4582" priority="5462" operator="equal">
      <formula>"Alta"</formula>
    </cfRule>
    <cfRule type="cellIs" dxfId="4581" priority="5463" operator="equal">
      <formula>"Media"</formula>
    </cfRule>
    <cfRule type="cellIs" dxfId="4580" priority="5464" operator="equal">
      <formula>"Baja"</formula>
    </cfRule>
    <cfRule type="cellIs" dxfId="4579" priority="5465" operator="equal">
      <formula>"Muy Baja"</formula>
    </cfRule>
  </conditionalFormatting>
  <conditionalFormatting sqref="AL809">
    <cfRule type="cellIs" dxfId="4578" priority="5456" operator="equal">
      <formula>"Muy Alta"</formula>
    </cfRule>
    <cfRule type="cellIs" dxfId="4577" priority="5457" operator="equal">
      <formula>"Alta"</formula>
    </cfRule>
    <cfRule type="cellIs" dxfId="4576" priority="5458" operator="equal">
      <formula>"Media"</formula>
    </cfRule>
    <cfRule type="cellIs" dxfId="4575" priority="5459" operator="equal">
      <formula>"Baja"</formula>
    </cfRule>
    <cfRule type="cellIs" dxfId="4574" priority="5460" operator="equal">
      <formula>"Muy Baja"</formula>
    </cfRule>
  </conditionalFormatting>
  <conditionalFormatting sqref="AL810:AL815">
    <cfRule type="cellIs" dxfId="4573" priority="5451" operator="equal">
      <formula>"Muy Alta"</formula>
    </cfRule>
    <cfRule type="cellIs" dxfId="4572" priority="5452" operator="equal">
      <formula>"Alta"</formula>
    </cfRule>
    <cfRule type="cellIs" dxfId="4571" priority="5453" operator="equal">
      <formula>"Media"</formula>
    </cfRule>
    <cfRule type="cellIs" dxfId="4570" priority="5454" operator="equal">
      <formula>"Baja"</formula>
    </cfRule>
    <cfRule type="cellIs" dxfId="4569" priority="5455" operator="equal">
      <formula>"Muy Baja"</formula>
    </cfRule>
  </conditionalFormatting>
  <conditionalFormatting sqref="AL816">
    <cfRule type="cellIs" dxfId="4568" priority="5446" operator="equal">
      <formula>"Muy Alta"</formula>
    </cfRule>
    <cfRule type="cellIs" dxfId="4567" priority="5447" operator="equal">
      <formula>"Alta"</formula>
    </cfRule>
    <cfRule type="cellIs" dxfId="4566" priority="5448" operator="equal">
      <formula>"Media"</formula>
    </cfRule>
    <cfRule type="cellIs" dxfId="4565" priority="5449" operator="equal">
      <formula>"Baja"</formula>
    </cfRule>
    <cfRule type="cellIs" dxfId="4564" priority="5450" operator="equal">
      <formula>"Muy Baja"</formula>
    </cfRule>
  </conditionalFormatting>
  <conditionalFormatting sqref="AL817:AL822">
    <cfRule type="cellIs" dxfId="4563" priority="5441" operator="equal">
      <formula>"Muy Alta"</formula>
    </cfRule>
    <cfRule type="cellIs" dxfId="4562" priority="5442" operator="equal">
      <formula>"Alta"</formula>
    </cfRule>
    <cfRule type="cellIs" dxfId="4561" priority="5443" operator="equal">
      <formula>"Media"</formula>
    </cfRule>
    <cfRule type="cellIs" dxfId="4560" priority="5444" operator="equal">
      <formula>"Baja"</formula>
    </cfRule>
    <cfRule type="cellIs" dxfId="4559" priority="5445" operator="equal">
      <formula>"Muy Baja"</formula>
    </cfRule>
  </conditionalFormatting>
  <conditionalFormatting sqref="AL823">
    <cfRule type="cellIs" dxfId="4558" priority="5436" operator="equal">
      <formula>"Muy Alta"</formula>
    </cfRule>
    <cfRule type="cellIs" dxfId="4557" priority="5437" operator="equal">
      <formula>"Alta"</formula>
    </cfRule>
    <cfRule type="cellIs" dxfId="4556" priority="5438" operator="equal">
      <formula>"Media"</formula>
    </cfRule>
    <cfRule type="cellIs" dxfId="4555" priority="5439" operator="equal">
      <formula>"Baja"</formula>
    </cfRule>
    <cfRule type="cellIs" dxfId="4554" priority="5440" operator="equal">
      <formula>"Muy Baja"</formula>
    </cfRule>
  </conditionalFormatting>
  <conditionalFormatting sqref="AL824:AL829">
    <cfRule type="cellIs" dxfId="4553" priority="5431" operator="equal">
      <formula>"Muy Alta"</formula>
    </cfRule>
    <cfRule type="cellIs" dxfId="4552" priority="5432" operator="equal">
      <formula>"Alta"</formula>
    </cfRule>
    <cfRule type="cellIs" dxfId="4551" priority="5433" operator="equal">
      <formula>"Media"</formula>
    </cfRule>
    <cfRule type="cellIs" dxfId="4550" priority="5434" operator="equal">
      <formula>"Baja"</formula>
    </cfRule>
    <cfRule type="cellIs" dxfId="4549" priority="5435" operator="equal">
      <formula>"Muy Baja"</formula>
    </cfRule>
  </conditionalFormatting>
  <conditionalFormatting sqref="AL830">
    <cfRule type="cellIs" dxfId="4548" priority="5426" operator="equal">
      <formula>"Muy Alta"</formula>
    </cfRule>
    <cfRule type="cellIs" dxfId="4547" priority="5427" operator="equal">
      <formula>"Alta"</formula>
    </cfRule>
    <cfRule type="cellIs" dxfId="4546" priority="5428" operator="equal">
      <formula>"Media"</formula>
    </cfRule>
    <cfRule type="cellIs" dxfId="4545" priority="5429" operator="equal">
      <formula>"Baja"</formula>
    </cfRule>
    <cfRule type="cellIs" dxfId="4544" priority="5430" operator="equal">
      <formula>"Muy Baja"</formula>
    </cfRule>
  </conditionalFormatting>
  <conditionalFormatting sqref="AL831:AL836">
    <cfRule type="cellIs" dxfId="4543" priority="5421" operator="equal">
      <formula>"Muy Alta"</formula>
    </cfRule>
    <cfRule type="cellIs" dxfId="4542" priority="5422" operator="equal">
      <formula>"Alta"</formula>
    </cfRule>
    <cfRule type="cellIs" dxfId="4541" priority="5423" operator="equal">
      <formula>"Media"</formula>
    </cfRule>
    <cfRule type="cellIs" dxfId="4540" priority="5424" operator="equal">
      <formula>"Baja"</formula>
    </cfRule>
    <cfRule type="cellIs" dxfId="4539" priority="5425" operator="equal">
      <formula>"Muy Baja"</formula>
    </cfRule>
  </conditionalFormatting>
  <conditionalFormatting sqref="AL837">
    <cfRule type="cellIs" dxfId="4538" priority="5416" operator="equal">
      <formula>"Muy Alta"</formula>
    </cfRule>
    <cfRule type="cellIs" dxfId="4537" priority="5417" operator="equal">
      <formula>"Alta"</formula>
    </cfRule>
    <cfRule type="cellIs" dxfId="4536" priority="5418" operator="equal">
      <formula>"Media"</formula>
    </cfRule>
    <cfRule type="cellIs" dxfId="4535" priority="5419" operator="equal">
      <formula>"Baja"</formula>
    </cfRule>
    <cfRule type="cellIs" dxfId="4534" priority="5420" operator="equal">
      <formula>"Muy Baja"</formula>
    </cfRule>
  </conditionalFormatting>
  <conditionalFormatting sqref="AL838:AL843">
    <cfRule type="cellIs" dxfId="4533" priority="5411" operator="equal">
      <formula>"Muy Alta"</formula>
    </cfRule>
    <cfRule type="cellIs" dxfId="4532" priority="5412" operator="equal">
      <formula>"Alta"</formula>
    </cfRule>
    <cfRule type="cellIs" dxfId="4531" priority="5413" operator="equal">
      <formula>"Media"</formula>
    </cfRule>
    <cfRule type="cellIs" dxfId="4530" priority="5414" operator="equal">
      <formula>"Baja"</formula>
    </cfRule>
    <cfRule type="cellIs" dxfId="4529" priority="5415" operator="equal">
      <formula>"Muy Baja"</formula>
    </cfRule>
  </conditionalFormatting>
  <conditionalFormatting sqref="AL844">
    <cfRule type="cellIs" dxfId="4528" priority="5406" operator="equal">
      <formula>"Muy Alta"</formula>
    </cfRule>
    <cfRule type="cellIs" dxfId="4527" priority="5407" operator="equal">
      <formula>"Alta"</formula>
    </cfRule>
    <cfRule type="cellIs" dxfId="4526" priority="5408" operator="equal">
      <formula>"Media"</formula>
    </cfRule>
    <cfRule type="cellIs" dxfId="4525" priority="5409" operator="equal">
      <formula>"Baja"</formula>
    </cfRule>
    <cfRule type="cellIs" dxfId="4524" priority="5410" operator="equal">
      <formula>"Muy Baja"</formula>
    </cfRule>
  </conditionalFormatting>
  <conditionalFormatting sqref="AL845:AL850">
    <cfRule type="cellIs" dxfId="4523" priority="5401" operator="equal">
      <formula>"Muy Alta"</formula>
    </cfRule>
    <cfRule type="cellIs" dxfId="4522" priority="5402" operator="equal">
      <formula>"Alta"</formula>
    </cfRule>
    <cfRule type="cellIs" dxfId="4521" priority="5403" operator="equal">
      <formula>"Media"</formula>
    </cfRule>
    <cfRule type="cellIs" dxfId="4520" priority="5404" operator="equal">
      <formula>"Baja"</formula>
    </cfRule>
    <cfRule type="cellIs" dxfId="4519" priority="5405" operator="equal">
      <formula>"Muy Baja"</formula>
    </cfRule>
  </conditionalFormatting>
  <conditionalFormatting sqref="AL851">
    <cfRule type="cellIs" dxfId="4518" priority="5396" operator="equal">
      <formula>"Muy Alta"</formula>
    </cfRule>
    <cfRule type="cellIs" dxfId="4517" priority="5397" operator="equal">
      <formula>"Alta"</formula>
    </cfRule>
    <cfRule type="cellIs" dxfId="4516" priority="5398" operator="equal">
      <formula>"Media"</formula>
    </cfRule>
    <cfRule type="cellIs" dxfId="4515" priority="5399" operator="equal">
      <formula>"Baja"</formula>
    </cfRule>
    <cfRule type="cellIs" dxfId="4514" priority="5400" operator="equal">
      <formula>"Muy Baja"</formula>
    </cfRule>
  </conditionalFormatting>
  <conditionalFormatting sqref="AL852:AL857">
    <cfRule type="cellIs" dxfId="4513" priority="5391" operator="equal">
      <formula>"Muy Alta"</formula>
    </cfRule>
    <cfRule type="cellIs" dxfId="4512" priority="5392" operator="equal">
      <formula>"Alta"</formula>
    </cfRule>
    <cfRule type="cellIs" dxfId="4511" priority="5393" operator="equal">
      <formula>"Media"</formula>
    </cfRule>
    <cfRule type="cellIs" dxfId="4510" priority="5394" operator="equal">
      <formula>"Baja"</formula>
    </cfRule>
    <cfRule type="cellIs" dxfId="4509" priority="5395" operator="equal">
      <formula>"Muy Baja"</formula>
    </cfRule>
  </conditionalFormatting>
  <conditionalFormatting sqref="AL858">
    <cfRule type="cellIs" dxfId="4508" priority="5386" operator="equal">
      <formula>"Muy Alta"</formula>
    </cfRule>
    <cfRule type="cellIs" dxfId="4507" priority="5387" operator="equal">
      <formula>"Alta"</formula>
    </cfRule>
    <cfRule type="cellIs" dxfId="4506" priority="5388" operator="equal">
      <formula>"Media"</formula>
    </cfRule>
    <cfRule type="cellIs" dxfId="4505" priority="5389" operator="equal">
      <formula>"Baja"</formula>
    </cfRule>
    <cfRule type="cellIs" dxfId="4504" priority="5390" operator="equal">
      <formula>"Muy Baja"</formula>
    </cfRule>
  </conditionalFormatting>
  <conditionalFormatting sqref="AL859:AL864">
    <cfRule type="cellIs" dxfId="4503" priority="5381" operator="equal">
      <formula>"Muy Alta"</formula>
    </cfRule>
    <cfRule type="cellIs" dxfId="4502" priority="5382" operator="equal">
      <formula>"Alta"</formula>
    </cfRule>
    <cfRule type="cellIs" dxfId="4501" priority="5383" operator="equal">
      <formula>"Media"</formula>
    </cfRule>
    <cfRule type="cellIs" dxfId="4500" priority="5384" operator="equal">
      <formula>"Baja"</formula>
    </cfRule>
    <cfRule type="cellIs" dxfId="4499" priority="5385" operator="equal">
      <formula>"Muy Baja"</formula>
    </cfRule>
  </conditionalFormatting>
  <conditionalFormatting sqref="AL865">
    <cfRule type="cellIs" dxfId="4498" priority="5376" operator="equal">
      <formula>"Muy Alta"</formula>
    </cfRule>
    <cfRule type="cellIs" dxfId="4497" priority="5377" operator="equal">
      <formula>"Alta"</formula>
    </cfRule>
    <cfRule type="cellIs" dxfId="4496" priority="5378" operator="equal">
      <formula>"Media"</formula>
    </cfRule>
    <cfRule type="cellIs" dxfId="4495" priority="5379" operator="equal">
      <formula>"Baja"</formula>
    </cfRule>
    <cfRule type="cellIs" dxfId="4494" priority="5380" operator="equal">
      <formula>"Muy Baja"</formula>
    </cfRule>
  </conditionalFormatting>
  <conditionalFormatting sqref="AL866:AL871">
    <cfRule type="cellIs" dxfId="4493" priority="5371" operator="equal">
      <formula>"Muy Alta"</formula>
    </cfRule>
    <cfRule type="cellIs" dxfId="4492" priority="5372" operator="equal">
      <formula>"Alta"</formula>
    </cfRule>
    <cfRule type="cellIs" dxfId="4491" priority="5373" operator="equal">
      <formula>"Media"</formula>
    </cfRule>
    <cfRule type="cellIs" dxfId="4490" priority="5374" operator="equal">
      <formula>"Baja"</formula>
    </cfRule>
    <cfRule type="cellIs" dxfId="4489" priority="5375" operator="equal">
      <formula>"Muy Baja"</formula>
    </cfRule>
  </conditionalFormatting>
  <conditionalFormatting sqref="AL872">
    <cfRule type="cellIs" dxfId="4488" priority="5366" operator="equal">
      <formula>"Muy Alta"</formula>
    </cfRule>
    <cfRule type="cellIs" dxfId="4487" priority="5367" operator="equal">
      <formula>"Alta"</formula>
    </cfRule>
    <cfRule type="cellIs" dxfId="4486" priority="5368" operator="equal">
      <formula>"Media"</formula>
    </cfRule>
    <cfRule type="cellIs" dxfId="4485" priority="5369" operator="equal">
      <formula>"Baja"</formula>
    </cfRule>
    <cfRule type="cellIs" dxfId="4484" priority="5370" operator="equal">
      <formula>"Muy Baja"</formula>
    </cfRule>
  </conditionalFormatting>
  <conditionalFormatting sqref="AL873:AL878">
    <cfRule type="cellIs" dxfId="4483" priority="5361" operator="equal">
      <formula>"Muy Alta"</formula>
    </cfRule>
    <cfRule type="cellIs" dxfId="4482" priority="5362" operator="equal">
      <formula>"Alta"</formula>
    </cfRule>
    <cfRule type="cellIs" dxfId="4481" priority="5363" operator="equal">
      <formula>"Media"</formula>
    </cfRule>
    <cfRule type="cellIs" dxfId="4480" priority="5364" operator="equal">
      <formula>"Baja"</formula>
    </cfRule>
    <cfRule type="cellIs" dxfId="4479" priority="5365" operator="equal">
      <formula>"Muy Baja"</formula>
    </cfRule>
  </conditionalFormatting>
  <conditionalFormatting sqref="AL879">
    <cfRule type="cellIs" dxfId="4478" priority="5356" operator="equal">
      <formula>"Muy Alta"</formula>
    </cfRule>
    <cfRule type="cellIs" dxfId="4477" priority="5357" operator="equal">
      <formula>"Alta"</formula>
    </cfRule>
    <cfRule type="cellIs" dxfId="4476" priority="5358" operator="equal">
      <formula>"Media"</formula>
    </cfRule>
    <cfRule type="cellIs" dxfId="4475" priority="5359" operator="equal">
      <formula>"Baja"</formula>
    </cfRule>
    <cfRule type="cellIs" dxfId="4474" priority="5360" operator="equal">
      <formula>"Muy Baja"</formula>
    </cfRule>
  </conditionalFormatting>
  <conditionalFormatting sqref="AL880:AL885">
    <cfRule type="cellIs" dxfId="4473" priority="5351" operator="equal">
      <formula>"Muy Alta"</formula>
    </cfRule>
    <cfRule type="cellIs" dxfId="4472" priority="5352" operator="equal">
      <formula>"Alta"</formula>
    </cfRule>
    <cfRule type="cellIs" dxfId="4471" priority="5353" operator="equal">
      <formula>"Media"</formula>
    </cfRule>
    <cfRule type="cellIs" dxfId="4470" priority="5354" operator="equal">
      <formula>"Baja"</formula>
    </cfRule>
    <cfRule type="cellIs" dxfId="4469" priority="5355" operator="equal">
      <formula>"Muy Baja"</formula>
    </cfRule>
  </conditionalFormatting>
  <conditionalFormatting sqref="AL886">
    <cfRule type="cellIs" dxfId="4468" priority="5346" operator="equal">
      <formula>"Muy Alta"</formula>
    </cfRule>
    <cfRule type="cellIs" dxfId="4467" priority="5347" operator="equal">
      <formula>"Alta"</formula>
    </cfRule>
    <cfRule type="cellIs" dxfId="4466" priority="5348" operator="equal">
      <formula>"Media"</formula>
    </cfRule>
    <cfRule type="cellIs" dxfId="4465" priority="5349" operator="equal">
      <formula>"Baja"</formula>
    </cfRule>
    <cfRule type="cellIs" dxfId="4464" priority="5350" operator="equal">
      <formula>"Muy Baja"</formula>
    </cfRule>
  </conditionalFormatting>
  <conditionalFormatting sqref="AL887:AL892">
    <cfRule type="cellIs" dxfId="4463" priority="5341" operator="equal">
      <formula>"Muy Alta"</formula>
    </cfRule>
    <cfRule type="cellIs" dxfId="4462" priority="5342" operator="equal">
      <formula>"Alta"</formula>
    </cfRule>
    <cfRule type="cellIs" dxfId="4461" priority="5343" operator="equal">
      <formula>"Media"</formula>
    </cfRule>
    <cfRule type="cellIs" dxfId="4460" priority="5344" operator="equal">
      <formula>"Baja"</formula>
    </cfRule>
    <cfRule type="cellIs" dxfId="4459" priority="5345" operator="equal">
      <formula>"Muy Baja"</formula>
    </cfRule>
  </conditionalFormatting>
  <conditionalFormatting sqref="AL893">
    <cfRule type="cellIs" dxfId="4458" priority="5336" operator="equal">
      <formula>"Muy Alta"</formula>
    </cfRule>
    <cfRule type="cellIs" dxfId="4457" priority="5337" operator="equal">
      <formula>"Alta"</formula>
    </cfRule>
    <cfRule type="cellIs" dxfId="4456" priority="5338" operator="equal">
      <formula>"Media"</formula>
    </cfRule>
    <cfRule type="cellIs" dxfId="4455" priority="5339" operator="equal">
      <formula>"Baja"</formula>
    </cfRule>
    <cfRule type="cellIs" dxfId="4454" priority="5340" operator="equal">
      <formula>"Muy Baja"</formula>
    </cfRule>
  </conditionalFormatting>
  <conditionalFormatting sqref="AL894:AL899">
    <cfRule type="cellIs" dxfId="4453" priority="5331" operator="equal">
      <formula>"Muy Alta"</formula>
    </cfRule>
    <cfRule type="cellIs" dxfId="4452" priority="5332" operator="equal">
      <formula>"Alta"</formula>
    </cfRule>
    <cfRule type="cellIs" dxfId="4451" priority="5333" operator="equal">
      <formula>"Media"</formula>
    </cfRule>
    <cfRule type="cellIs" dxfId="4450" priority="5334" operator="equal">
      <formula>"Baja"</formula>
    </cfRule>
    <cfRule type="cellIs" dxfId="4449" priority="5335" operator="equal">
      <formula>"Muy Baja"</formula>
    </cfRule>
  </conditionalFormatting>
  <conditionalFormatting sqref="AL900">
    <cfRule type="cellIs" dxfId="4448" priority="5326" operator="equal">
      <formula>"Muy Alta"</formula>
    </cfRule>
    <cfRule type="cellIs" dxfId="4447" priority="5327" operator="equal">
      <formula>"Alta"</formula>
    </cfRule>
    <cfRule type="cellIs" dxfId="4446" priority="5328" operator="equal">
      <formula>"Media"</formula>
    </cfRule>
    <cfRule type="cellIs" dxfId="4445" priority="5329" operator="equal">
      <formula>"Baja"</formula>
    </cfRule>
    <cfRule type="cellIs" dxfId="4444" priority="5330" operator="equal">
      <formula>"Muy Baja"</formula>
    </cfRule>
  </conditionalFormatting>
  <conditionalFormatting sqref="AL901:AL906">
    <cfRule type="cellIs" dxfId="4443" priority="5321" operator="equal">
      <formula>"Muy Alta"</formula>
    </cfRule>
    <cfRule type="cellIs" dxfId="4442" priority="5322" operator="equal">
      <formula>"Alta"</formula>
    </cfRule>
    <cfRule type="cellIs" dxfId="4441" priority="5323" operator="equal">
      <formula>"Media"</formula>
    </cfRule>
    <cfRule type="cellIs" dxfId="4440" priority="5324" operator="equal">
      <formula>"Baja"</formula>
    </cfRule>
    <cfRule type="cellIs" dxfId="4439" priority="5325" operator="equal">
      <formula>"Muy Baja"</formula>
    </cfRule>
  </conditionalFormatting>
  <conditionalFormatting sqref="AL907">
    <cfRule type="cellIs" dxfId="4438" priority="5316" operator="equal">
      <formula>"Muy Alta"</formula>
    </cfRule>
    <cfRule type="cellIs" dxfId="4437" priority="5317" operator="equal">
      <formula>"Alta"</formula>
    </cfRule>
    <cfRule type="cellIs" dxfId="4436" priority="5318" operator="equal">
      <formula>"Media"</formula>
    </cfRule>
    <cfRule type="cellIs" dxfId="4435" priority="5319" operator="equal">
      <formula>"Baja"</formula>
    </cfRule>
    <cfRule type="cellIs" dxfId="4434" priority="5320" operator="equal">
      <formula>"Muy Baja"</formula>
    </cfRule>
  </conditionalFormatting>
  <conditionalFormatting sqref="AL908:AL913">
    <cfRule type="cellIs" dxfId="4433" priority="5311" operator="equal">
      <formula>"Muy Alta"</formula>
    </cfRule>
    <cfRule type="cellIs" dxfId="4432" priority="5312" operator="equal">
      <formula>"Alta"</formula>
    </cfRule>
    <cfRule type="cellIs" dxfId="4431" priority="5313" operator="equal">
      <formula>"Media"</formula>
    </cfRule>
    <cfRule type="cellIs" dxfId="4430" priority="5314" operator="equal">
      <formula>"Baja"</formula>
    </cfRule>
    <cfRule type="cellIs" dxfId="4429" priority="5315" operator="equal">
      <formula>"Muy Baja"</formula>
    </cfRule>
  </conditionalFormatting>
  <conditionalFormatting sqref="AL914">
    <cfRule type="cellIs" dxfId="4428" priority="5306" operator="equal">
      <formula>"Muy Alta"</formula>
    </cfRule>
    <cfRule type="cellIs" dxfId="4427" priority="5307" operator="equal">
      <formula>"Alta"</formula>
    </cfRule>
    <cfRule type="cellIs" dxfId="4426" priority="5308" operator="equal">
      <formula>"Media"</formula>
    </cfRule>
    <cfRule type="cellIs" dxfId="4425" priority="5309" operator="equal">
      <formula>"Baja"</formula>
    </cfRule>
    <cfRule type="cellIs" dxfId="4424" priority="5310" operator="equal">
      <formula>"Muy Baja"</formula>
    </cfRule>
  </conditionalFormatting>
  <conditionalFormatting sqref="AL915:AL920">
    <cfRule type="cellIs" dxfId="4423" priority="5301" operator="equal">
      <formula>"Muy Alta"</formula>
    </cfRule>
    <cfRule type="cellIs" dxfId="4422" priority="5302" operator="equal">
      <formula>"Alta"</formula>
    </cfRule>
    <cfRule type="cellIs" dxfId="4421" priority="5303" operator="equal">
      <formula>"Media"</formula>
    </cfRule>
    <cfRule type="cellIs" dxfId="4420" priority="5304" operator="equal">
      <formula>"Baja"</formula>
    </cfRule>
    <cfRule type="cellIs" dxfId="4419" priority="5305" operator="equal">
      <formula>"Muy Baja"</formula>
    </cfRule>
  </conditionalFormatting>
  <conditionalFormatting sqref="AL921">
    <cfRule type="cellIs" dxfId="4418" priority="5296" operator="equal">
      <formula>"Muy Alta"</formula>
    </cfRule>
    <cfRule type="cellIs" dxfId="4417" priority="5297" operator="equal">
      <formula>"Alta"</formula>
    </cfRule>
    <cfRule type="cellIs" dxfId="4416" priority="5298" operator="equal">
      <formula>"Media"</formula>
    </cfRule>
    <cfRule type="cellIs" dxfId="4415" priority="5299" operator="equal">
      <formula>"Baja"</formula>
    </cfRule>
    <cfRule type="cellIs" dxfId="4414" priority="5300" operator="equal">
      <formula>"Muy Baja"</formula>
    </cfRule>
  </conditionalFormatting>
  <conditionalFormatting sqref="AL922:AL927">
    <cfRule type="cellIs" dxfId="4413" priority="5291" operator="equal">
      <formula>"Muy Alta"</formula>
    </cfRule>
    <cfRule type="cellIs" dxfId="4412" priority="5292" operator="equal">
      <formula>"Alta"</formula>
    </cfRule>
    <cfRule type="cellIs" dxfId="4411" priority="5293" operator="equal">
      <formula>"Media"</formula>
    </cfRule>
    <cfRule type="cellIs" dxfId="4410" priority="5294" operator="equal">
      <formula>"Baja"</formula>
    </cfRule>
    <cfRule type="cellIs" dxfId="4409" priority="5295" operator="equal">
      <formula>"Muy Baja"</formula>
    </cfRule>
  </conditionalFormatting>
  <conditionalFormatting sqref="AL928">
    <cfRule type="cellIs" dxfId="4408" priority="5286" operator="equal">
      <formula>"Muy Alta"</formula>
    </cfRule>
    <cfRule type="cellIs" dxfId="4407" priority="5287" operator="equal">
      <formula>"Alta"</formula>
    </cfRule>
    <cfRule type="cellIs" dxfId="4406" priority="5288" operator="equal">
      <formula>"Media"</formula>
    </cfRule>
    <cfRule type="cellIs" dxfId="4405" priority="5289" operator="equal">
      <formula>"Baja"</formula>
    </cfRule>
    <cfRule type="cellIs" dxfId="4404" priority="5290" operator="equal">
      <formula>"Muy Baja"</formula>
    </cfRule>
  </conditionalFormatting>
  <conditionalFormatting sqref="AL929:AL934">
    <cfRule type="cellIs" dxfId="4403" priority="5281" operator="equal">
      <formula>"Muy Alta"</formula>
    </cfRule>
    <cfRule type="cellIs" dxfId="4402" priority="5282" operator="equal">
      <formula>"Alta"</formula>
    </cfRule>
    <cfRule type="cellIs" dxfId="4401" priority="5283" operator="equal">
      <formula>"Media"</formula>
    </cfRule>
    <cfRule type="cellIs" dxfId="4400" priority="5284" operator="equal">
      <formula>"Baja"</formula>
    </cfRule>
    <cfRule type="cellIs" dxfId="4399" priority="5285" operator="equal">
      <formula>"Muy Baja"</formula>
    </cfRule>
  </conditionalFormatting>
  <conditionalFormatting sqref="AL935">
    <cfRule type="cellIs" dxfId="4398" priority="5276" operator="equal">
      <formula>"Muy Alta"</formula>
    </cfRule>
    <cfRule type="cellIs" dxfId="4397" priority="5277" operator="equal">
      <formula>"Alta"</formula>
    </cfRule>
    <cfRule type="cellIs" dxfId="4396" priority="5278" operator="equal">
      <formula>"Media"</formula>
    </cfRule>
    <cfRule type="cellIs" dxfId="4395" priority="5279" operator="equal">
      <formula>"Baja"</formula>
    </cfRule>
    <cfRule type="cellIs" dxfId="4394" priority="5280" operator="equal">
      <formula>"Muy Baja"</formula>
    </cfRule>
  </conditionalFormatting>
  <conditionalFormatting sqref="AL936:AL941">
    <cfRule type="cellIs" dxfId="4393" priority="5271" operator="equal">
      <formula>"Muy Alta"</formula>
    </cfRule>
    <cfRule type="cellIs" dxfId="4392" priority="5272" operator="equal">
      <formula>"Alta"</formula>
    </cfRule>
    <cfRule type="cellIs" dxfId="4391" priority="5273" operator="equal">
      <formula>"Media"</formula>
    </cfRule>
    <cfRule type="cellIs" dxfId="4390" priority="5274" operator="equal">
      <formula>"Baja"</formula>
    </cfRule>
    <cfRule type="cellIs" dxfId="4389" priority="5275" operator="equal">
      <formula>"Muy Baja"</formula>
    </cfRule>
  </conditionalFormatting>
  <conditionalFormatting sqref="AL942">
    <cfRule type="cellIs" dxfId="4388" priority="5266" operator="equal">
      <formula>"Muy Alta"</formula>
    </cfRule>
    <cfRule type="cellIs" dxfId="4387" priority="5267" operator="equal">
      <formula>"Alta"</formula>
    </cfRule>
    <cfRule type="cellIs" dxfId="4386" priority="5268" operator="equal">
      <formula>"Media"</formula>
    </cfRule>
    <cfRule type="cellIs" dxfId="4385" priority="5269" operator="equal">
      <formula>"Baja"</formula>
    </cfRule>
    <cfRule type="cellIs" dxfId="4384" priority="5270" operator="equal">
      <formula>"Muy Baja"</formula>
    </cfRule>
  </conditionalFormatting>
  <conditionalFormatting sqref="AL943:AL948">
    <cfRule type="cellIs" dxfId="4383" priority="5261" operator="equal">
      <formula>"Muy Alta"</formula>
    </cfRule>
    <cfRule type="cellIs" dxfId="4382" priority="5262" operator="equal">
      <formula>"Alta"</formula>
    </cfRule>
    <cfRule type="cellIs" dxfId="4381" priority="5263" operator="equal">
      <formula>"Media"</formula>
    </cfRule>
    <cfRule type="cellIs" dxfId="4380" priority="5264" operator="equal">
      <formula>"Baja"</formula>
    </cfRule>
    <cfRule type="cellIs" dxfId="4379" priority="5265" operator="equal">
      <formula>"Muy Baja"</formula>
    </cfRule>
  </conditionalFormatting>
  <conditionalFormatting sqref="AL949">
    <cfRule type="cellIs" dxfId="4378" priority="5256" operator="equal">
      <formula>"Muy Alta"</formula>
    </cfRule>
    <cfRule type="cellIs" dxfId="4377" priority="5257" operator="equal">
      <formula>"Alta"</formula>
    </cfRule>
    <cfRule type="cellIs" dxfId="4376" priority="5258" operator="equal">
      <formula>"Media"</formula>
    </cfRule>
    <cfRule type="cellIs" dxfId="4375" priority="5259" operator="equal">
      <formula>"Baja"</formula>
    </cfRule>
    <cfRule type="cellIs" dxfId="4374" priority="5260" operator="equal">
      <formula>"Muy Baja"</formula>
    </cfRule>
  </conditionalFormatting>
  <conditionalFormatting sqref="AL950:AL955">
    <cfRule type="cellIs" dxfId="4373" priority="5251" operator="equal">
      <formula>"Muy Alta"</formula>
    </cfRule>
    <cfRule type="cellIs" dxfId="4372" priority="5252" operator="equal">
      <formula>"Alta"</formula>
    </cfRule>
    <cfRule type="cellIs" dxfId="4371" priority="5253" operator="equal">
      <formula>"Media"</formula>
    </cfRule>
    <cfRule type="cellIs" dxfId="4370" priority="5254" operator="equal">
      <formula>"Baja"</formula>
    </cfRule>
    <cfRule type="cellIs" dxfId="4369" priority="5255" operator="equal">
      <formula>"Muy Baja"</formula>
    </cfRule>
  </conditionalFormatting>
  <conditionalFormatting sqref="AL956">
    <cfRule type="cellIs" dxfId="4368" priority="5246" operator="equal">
      <formula>"Muy Alta"</formula>
    </cfRule>
    <cfRule type="cellIs" dxfId="4367" priority="5247" operator="equal">
      <formula>"Alta"</formula>
    </cfRule>
    <cfRule type="cellIs" dxfId="4366" priority="5248" operator="equal">
      <formula>"Media"</formula>
    </cfRule>
    <cfRule type="cellIs" dxfId="4365" priority="5249" operator="equal">
      <formula>"Baja"</formula>
    </cfRule>
    <cfRule type="cellIs" dxfId="4364" priority="5250" operator="equal">
      <formula>"Muy Baja"</formula>
    </cfRule>
  </conditionalFormatting>
  <conditionalFormatting sqref="AL957:AL962">
    <cfRule type="cellIs" dxfId="4363" priority="5241" operator="equal">
      <formula>"Muy Alta"</formula>
    </cfRule>
    <cfRule type="cellIs" dxfId="4362" priority="5242" operator="equal">
      <formula>"Alta"</formula>
    </cfRule>
    <cfRule type="cellIs" dxfId="4361" priority="5243" operator="equal">
      <formula>"Media"</formula>
    </cfRule>
    <cfRule type="cellIs" dxfId="4360" priority="5244" operator="equal">
      <formula>"Baja"</formula>
    </cfRule>
    <cfRule type="cellIs" dxfId="4359" priority="5245" operator="equal">
      <formula>"Muy Baja"</formula>
    </cfRule>
  </conditionalFormatting>
  <conditionalFormatting sqref="AL963">
    <cfRule type="cellIs" dxfId="4358" priority="5236" operator="equal">
      <formula>"Muy Alta"</formula>
    </cfRule>
    <cfRule type="cellIs" dxfId="4357" priority="5237" operator="equal">
      <formula>"Alta"</formula>
    </cfRule>
    <cfRule type="cellIs" dxfId="4356" priority="5238" operator="equal">
      <formula>"Media"</formula>
    </cfRule>
    <cfRule type="cellIs" dxfId="4355" priority="5239" operator="equal">
      <formula>"Baja"</formula>
    </cfRule>
    <cfRule type="cellIs" dxfId="4354" priority="5240" operator="equal">
      <formula>"Muy Baja"</formula>
    </cfRule>
  </conditionalFormatting>
  <conditionalFormatting sqref="AL964:AL969">
    <cfRule type="cellIs" dxfId="4353" priority="5231" operator="equal">
      <formula>"Muy Alta"</formula>
    </cfRule>
    <cfRule type="cellIs" dxfId="4352" priority="5232" operator="equal">
      <formula>"Alta"</formula>
    </cfRule>
    <cfRule type="cellIs" dxfId="4351" priority="5233" operator="equal">
      <formula>"Media"</formula>
    </cfRule>
    <cfRule type="cellIs" dxfId="4350" priority="5234" operator="equal">
      <formula>"Baja"</formula>
    </cfRule>
    <cfRule type="cellIs" dxfId="4349" priority="5235" operator="equal">
      <formula>"Muy Baja"</formula>
    </cfRule>
  </conditionalFormatting>
  <conditionalFormatting sqref="AL970">
    <cfRule type="cellIs" dxfId="4348" priority="5226" operator="equal">
      <formula>"Muy Alta"</formula>
    </cfRule>
    <cfRule type="cellIs" dxfId="4347" priority="5227" operator="equal">
      <formula>"Alta"</formula>
    </cfRule>
    <cfRule type="cellIs" dxfId="4346" priority="5228" operator="equal">
      <formula>"Media"</formula>
    </cfRule>
    <cfRule type="cellIs" dxfId="4345" priority="5229" operator="equal">
      <formula>"Baja"</formula>
    </cfRule>
    <cfRule type="cellIs" dxfId="4344" priority="5230" operator="equal">
      <formula>"Muy Baja"</formula>
    </cfRule>
  </conditionalFormatting>
  <conditionalFormatting sqref="AL971:AL976">
    <cfRule type="cellIs" dxfId="4343" priority="5221" operator="equal">
      <formula>"Muy Alta"</formula>
    </cfRule>
    <cfRule type="cellIs" dxfId="4342" priority="5222" operator="equal">
      <formula>"Alta"</formula>
    </cfRule>
    <cfRule type="cellIs" dxfId="4341" priority="5223" operator="equal">
      <formula>"Media"</formula>
    </cfRule>
    <cfRule type="cellIs" dxfId="4340" priority="5224" operator="equal">
      <formula>"Baja"</formula>
    </cfRule>
    <cfRule type="cellIs" dxfId="4339" priority="5225" operator="equal">
      <formula>"Muy Baja"</formula>
    </cfRule>
  </conditionalFormatting>
  <conditionalFormatting sqref="AL977">
    <cfRule type="cellIs" dxfId="4338" priority="5216" operator="equal">
      <formula>"Muy Alta"</formula>
    </cfRule>
    <cfRule type="cellIs" dxfId="4337" priority="5217" operator="equal">
      <formula>"Alta"</formula>
    </cfRule>
    <cfRule type="cellIs" dxfId="4336" priority="5218" operator="equal">
      <formula>"Media"</formula>
    </cfRule>
    <cfRule type="cellIs" dxfId="4335" priority="5219" operator="equal">
      <formula>"Baja"</formula>
    </cfRule>
    <cfRule type="cellIs" dxfId="4334" priority="5220" operator="equal">
      <formula>"Muy Baja"</formula>
    </cfRule>
  </conditionalFormatting>
  <conditionalFormatting sqref="AL978:AL983">
    <cfRule type="cellIs" dxfId="4333" priority="5211" operator="equal">
      <formula>"Muy Alta"</formula>
    </cfRule>
    <cfRule type="cellIs" dxfId="4332" priority="5212" operator="equal">
      <formula>"Alta"</formula>
    </cfRule>
    <cfRule type="cellIs" dxfId="4331" priority="5213" operator="equal">
      <formula>"Media"</formula>
    </cfRule>
    <cfRule type="cellIs" dxfId="4330" priority="5214" operator="equal">
      <formula>"Baja"</formula>
    </cfRule>
    <cfRule type="cellIs" dxfId="4329" priority="5215" operator="equal">
      <formula>"Muy Baja"</formula>
    </cfRule>
  </conditionalFormatting>
  <conditionalFormatting sqref="AL984">
    <cfRule type="cellIs" dxfId="4328" priority="5206" operator="equal">
      <formula>"Muy Alta"</formula>
    </cfRule>
    <cfRule type="cellIs" dxfId="4327" priority="5207" operator="equal">
      <formula>"Alta"</formula>
    </cfRule>
    <cfRule type="cellIs" dxfId="4326" priority="5208" operator="equal">
      <formula>"Media"</formula>
    </cfRule>
    <cfRule type="cellIs" dxfId="4325" priority="5209" operator="equal">
      <formula>"Baja"</formula>
    </cfRule>
    <cfRule type="cellIs" dxfId="4324" priority="5210" operator="equal">
      <formula>"Muy Baja"</formula>
    </cfRule>
  </conditionalFormatting>
  <conditionalFormatting sqref="AL985:AL990">
    <cfRule type="cellIs" dxfId="4323" priority="5201" operator="equal">
      <formula>"Muy Alta"</formula>
    </cfRule>
    <cfRule type="cellIs" dxfId="4322" priority="5202" operator="equal">
      <formula>"Alta"</formula>
    </cfRule>
    <cfRule type="cellIs" dxfId="4321" priority="5203" operator="equal">
      <formula>"Media"</formula>
    </cfRule>
    <cfRule type="cellIs" dxfId="4320" priority="5204" operator="equal">
      <formula>"Baja"</formula>
    </cfRule>
    <cfRule type="cellIs" dxfId="4319" priority="5205" operator="equal">
      <formula>"Muy Baja"</formula>
    </cfRule>
  </conditionalFormatting>
  <conditionalFormatting sqref="AL991">
    <cfRule type="cellIs" dxfId="4318" priority="5196" operator="equal">
      <formula>"Muy Alta"</formula>
    </cfRule>
    <cfRule type="cellIs" dxfId="4317" priority="5197" operator="equal">
      <formula>"Alta"</formula>
    </cfRule>
    <cfRule type="cellIs" dxfId="4316" priority="5198" operator="equal">
      <formula>"Media"</formula>
    </cfRule>
    <cfRule type="cellIs" dxfId="4315" priority="5199" operator="equal">
      <formula>"Baja"</formula>
    </cfRule>
    <cfRule type="cellIs" dxfId="4314" priority="5200" operator="equal">
      <formula>"Muy Baja"</formula>
    </cfRule>
  </conditionalFormatting>
  <conditionalFormatting sqref="AL992:AL997">
    <cfRule type="cellIs" dxfId="4313" priority="5191" operator="equal">
      <formula>"Muy Alta"</formula>
    </cfRule>
    <cfRule type="cellIs" dxfId="4312" priority="5192" operator="equal">
      <formula>"Alta"</formula>
    </cfRule>
    <cfRule type="cellIs" dxfId="4311" priority="5193" operator="equal">
      <formula>"Media"</formula>
    </cfRule>
    <cfRule type="cellIs" dxfId="4310" priority="5194" operator="equal">
      <formula>"Baja"</formula>
    </cfRule>
    <cfRule type="cellIs" dxfId="4309" priority="5195" operator="equal">
      <formula>"Muy Baja"</formula>
    </cfRule>
  </conditionalFormatting>
  <conditionalFormatting sqref="AL998">
    <cfRule type="cellIs" dxfId="4308" priority="5186" operator="equal">
      <formula>"Muy Alta"</formula>
    </cfRule>
    <cfRule type="cellIs" dxfId="4307" priority="5187" operator="equal">
      <formula>"Alta"</formula>
    </cfRule>
    <cfRule type="cellIs" dxfId="4306" priority="5188" operator="equal">
      <formula>"Media"</formula>
    </cfRule>
    <cfRule type="cellIs" dxfId="4305" priority="5189" operator="equal">
      <formula>"Baja"</formula>
    </cfRule>
    <cfRule type="cellIs" dxfId="4304" priority="5190" operator="equal">
      <formula>"Muy Baja"</formula>
    </cfRule>
  </conditionalFormatting>
  <conditionalFormatting sqref="AL999:AL1004">
    <cfRule type="cellIs" dxfId="4303" priority="5181" operator="equal">
      <formula>"Muy Alta"</formula>
    </cfRule>
    <cfRule type="cellIs" dxfId="4302" priority="5182" operator="equal">
      <formula>"Alta"</formula>
    </cfRule>
    <cfRule type="cellIs" dxfId="4301" priority="5183" operator="equal">
      <formula>"Media"</formula>
    </cfRule>
    <cfRule type="cellIs" dxfId="4300" priority="5184" operator="equal">
      <formula>"Baja"</formula>
    </cfRule>
    <cfRule type="cellIs" dxfId="4299" priority="5185" operator="equal">
      <formula>"Muy Baja"</formula>
    </cfRule>
  </conditionalFormatting>
  <conditionalFormatting sqref="AL1005">
    <cfRule type="cellIs" dxfId="4298" priority="5176" operator="equal">
      <formula>"Muy Alta"</formula>
    </cfRule>
    <cfRule type="cellIs" dxfId="4297" priority="5177" operator="equal">
      <formula>"Alta"</formula>
    </cfRule>
    <cfRule type="cellIs" dxfId="4296" priority="5178" operator="equal">
      <formula>"Media"</formula>
    </cfRule>
    <cfRule type="cellIs" dxfId="4295" priority="5179" operator="equal">
      <formula>"Baja"</formula>
    </cfRule>
    <cfRule type="cellIs" dxfId="4294" priority="5180" operator="equal">
      <formula>"Muy Baja"</formula>
    </cfRule>
  </conditionalFormatting>
  <conditionalFormatting sqref="AL1006:AL1011">
    <cfRule type="cellIs" dxfId="4293" priority="5171" operator="equal">
      <formula>"Muy Alta"</formula>
    </cfRule>
    <cfRule type="cellIs" dxfId="4292" priority="5172" operator="equal">
      <formula>"Alta"</formula>
    </cfRule>
    <cfRule type="cellIs" dxfId="4291" priority="5173" operator="equal">
      <formula>"Media"</formula>
    </cfRule>
    <cfRule type="cellIs" dxfId="4290" priority="5174" operator="equal">
      <formula>"Baja"</formula>
    </cfRule>
    <cfRule type="cellIs" dxfId="4289" priority="5175" operator="equal">
      <formula>"Muy Baja"</formula>
    </cfRule>
  </conditionalFormatting>
  <conditionalFormatting sqref="AL1012">
    <cfRule type="cellIs" dxfId="4288" priority="5166" operator="equal">
      <formula>"Muy Alta"</formula>
    </cfRule>
    <cfRule type="cellIs" dxfId="4287" priority="5167" operator="equal">
      <formula>"Alta"</formula>
    </cfRule>
    <cfRule type="cellIs" dxfId="4286" priority="5168" operator="equal">
      <formula>"Media"</formula>
    </cfRule>
    <cfRule type="cellIs" dxfId="4285" priority="5169" operator="equal">
      <formula>"Baja"</formula>
    </cfRule>
    <cfRule type="cellIs" dxfId="4284" priority="5170" operator="equal">
      <formula>"Muy Baja"</formula>
    </cfRule>
  </conditionalFormatting>
  <conditionalFormatting sqref="AL1013:AL1018">
    <cfRule type="cellIs" dxfId="4283" priority="5161" operator="equal">
      <formula>"Muy Alta"</formula>
    </cfRule>
    <cfRule type="cellIs" dxfId="4282" priority="5162" operator="equal">
      <formula>"Alta"</formula>
    </cfRule>
    <cfRule type="cellIs" dxfId="4281" priority="5163" operator="equal">
      <formula>"Media"</formula>
    </cfRule>
    <cfRule type="cellIs" dxfId="4280" priority="5164" operator="equal">
      <formula>"Baja"</formula>
    </cfRule>
    <cfRule type="cellIs" dxfId="4279" priority="5165" operator="equal">
      <formula>"Muy Baja"</formula>
    </cfRule>
  </conditionalFormatting>
  <conditionalFormatting sqref="AL1019">
    <cfRule type="cellIs" dxfId="4278" priority="5156" operator="equal">
      <formula>"Muy Alta"</formula>
    </cfRule>
    <cfRule type="cellIs" dxfId="4277" priority="5157" operator="equal">
      <formula>"Alta"</formula>
    </cfRule>
    <cfRule type="cellIs" dxfId="4276" priority="5158" operator="equal">
      <formula>"Media"</formula>
    </cfRule>
    <cfRule type="cellIs" dxfId="4275" priority="5159" operator="equal">
      <formula>"Baja"</formula>
    </cfRule>
    <cfRule type="cellIs" dxfId="4274" priority="5160" operator="equal">
      <formula>"Muy Baja"</formula>
    </cfRule>
  </conditionalFormatting>
  <conditionalFormatting sqref="AL1020:AL1025">
    <cfRule type="cellIs" dxfId="4273" priority="5151" operator="equal">
      <formula>"Muy Alta"</formula>
    </cfRule>
    <cfRule type="cellIs" dxfId="4272" priority="5152" operator="equal">
      <formula>"Alta"</formula>
    </cfRule>
    <cfRule type="cellIs" dxfId="4271" priority="5153" operator="equal">
      <formula>"Media"</formula>
    </cfRule>
    <cfRule type="cellIs" dxfId="4270" priority="5154" operator="equal">
      <formula>"Baja"</formula>
    </cfRule>
    <cfRule type="cellIs" dxfId="4269" priority="5155" operator="equal">
      <formula>"Muy Baja"</formula>
    </cfRule>
  </conditionalFormatting>
  <conditionalFormatting sqref="AL1026">
    <cfRule type="cellIs" dxfId="4268" priority="5146" operator="equal">
      <formula>"Muy Alta"</formula>
    </cfRule>
    <cfRule type="cellIs" dxfId="4267" priority="5147" operator="equal">
      <formula>"Alta"</formula>
    </cfRule>
    <cfRule type="cellIs" dxfId="4266" priority="5148" operator="equal">
      <formula>"Media"</formula>
    </cfRule>
    <cfRule type="cellIs" dxfId="4265" priority="5149" operator="equal">
      <formula>"Baja"</formula>
    </cfRule>
    <cfRule type="cellIs" dxfId="4264" priority="5150" operator="equal">
      <formula>"Muy Baja"</formula>
    </cfRule>
  </conditionalFormatting>
  <conditionalFormatting sqref="AL1027:AL1032">
    <cfRule type="cellIs" dxfId="4263" priority="5141" operator="equal">
      <formula>"Muy Alta"</formula>
    </cfRule>
    <cfRule type="cellIs" dxfId="4262" priority="5142" operator="equal">
      <formula>"Alta"</formula>
    </cfRule>
    <cfRule type="cellIs" dxfId="4261" priority="5143" operator="equal">
      <formula>"Media"</formula>
    </cfRule>
    <cfRule type="cellIs" dxfId="4260" priority="5144" operator="equal">
      <formula>"Baja"</formula>
    </cfRule>
    <cfRule type="cellIs" dxfId="4259" priority="5145" operator="equal">
      <formula>"Muy Baja"</formula>
    </cfRule>
  </conditionalFormatting>
  <conditionalFormatting sqref="AL1033">
    <cfRule type="cellIs" dxfId="4258" priority="5136" operator="equal">
      <formula>"Muy Alta"</formula>
    </cfRule>
    <cfRule type="cellIs" dxfId="4257" priority="5137" operator="equal">
      <formula>"Alta"</formula>
    </cfRule>
    <cfRule type="cellIs" dxfId="4256" priority="5138" operator="equal">
      <formula>"Media"</formula>
    </cfRule>
    <cfRule type="cellIs" dxfId="4255" priority="5139" operator="equal">
      <formula>"Baja"</formula>
    </cfRule>
    <cfRule type="cellIs" dxfId="4254" priority="5140" operator="equal">
      <formula>"Muy Baja"</formula>
    </cfRule>
  </conditionalFormatting>
  <conditionalFormatting sqref="AL1034:AL1039">
    <cfRule type="cellIs" dxfId="4253" priority="5131" operator="equal">
      <formula>"Muy Alta"</formula>
    </cfRule>
    <cfRule type="cellIs" dxfId="4252" priority="5132" operator="equal">
      <formula>"Alta"</formula>
    </cfRule>
    <cfRule type="cellIs" dxfId="4251" priority="5133" operator="equal">
      <formula>"Media"</formula>
    </cfRule>
    <cfRule type="cellIs" dxfId="4250" priority="5134" operator="equal">
      <formula>"Baja"</formula>
    </cfRule>
    <cfRule type="cellIs" dxfId="4249" priority="5135" operator="equal">
      <formula>"Muy Baja"</formula>
    </cfRule>
  </conditionalFormatting>
  <conditionalFormatting sqref="AL1040">
    <cfRule type="cellIs" dxfId="4248" priority="5126" operator="equal">
      <formula>"Muy Alta"</formula>
    </cfRule>
    <cfRule type="cellIs" dxfId="4247" priority="5127" operator="equal">
      <formula>"Alta"</formula>
    </cfRule>
    <cfRule type="cellIs" dxfId="4246" priority="5128" operator="equal">
      <formula>"Media"</formula>
    </cfRule>
    <cfRule type="cellIs" dxfId="4245" priority="5129" operator="equal">
      <formula>"Baja"</formula>
    </cfRule>
    <cfRule type="cellIs" dxfId="4244" priority="5130" operator="equal">
      <formula>"Muy Baja"</formula>
    </cfRule>
  </conditionalFormatting>
  <conditionalFormatting sqref="AL1041:AL1046">
    <cfRule type="cellIs" dxfId="4243" priority="5121" operator="equal">
      <formula>"Muy Alta"</formula>
    </cfRule>
    <cfRule type="cellIs" dxfId="4242" priority="5122" operator="equal">
      <formula>"Alta"</formula>
    </cfRule>
    <cfRule type="cellIs" dxfId="4241" priority="5123" operator="equal">
      <formula>"Media"</formula>
    </cfRule>
    <cfRule type="cellIs" dxfId="4240" priority="5124" operator="equal">
      <formula>"Baja"</formula>
    </cfRule>
    <cfRule type="cellIs" dxfId="4239" priority="5125" operator="equal">
      <formula>"Muy Baja"</formula>
    </cfRule>
  </conditionalFormatting>
  <conditionalFormatting sqref="AL1047">
    <cfRule type="cellIs" dxfId="4238" priority="5116" operator="equal">
      <formula>"Muy Alta"</formula>
    </cfRule>
    <cfRule type="cellIs" dxfId="4237" priority="5117" operator="equal">
      <formula>"Alta"</formula>
    </cfRule>
    <cfRule type="cellIs" dxfId="4236" priority="5118" operator="equal">
      <formula>"Media"</formula>
    </cfRule>
    <cfRule type="cellIs" dxfId="4235" priority="5119" operator="equal">
      <formula>"Baja"</formula>
    </cfRule>
    <cfRule type="cellIs" dxfId="4234" priority="5120" operator="equal">
      <formula>"Muy Baja"</formula>
    </cfRule>
  </conditionalFormatting>
  <conditionalFormatting sqref="AL1048:AL1053">
    <cfRule type="cellIs" dxfId="4233" priority="5111" operator="equal">
      <formula>"Muy Alta"</formula>
    </cfRule>
    <cfRule type="cellIs" dxfId="4232" priority="5112" operator="equal">
      <formula>"Alta"</formula>
    </cfRule>
    <cfRule type="cellIs" dxfId="4231" priority="5113" operator="equal">
      <formula>"Media"</formula>
    </cfRule>
    <cfRule type="cellIs" dxfId="4230" priority="5114" operator="equal">
      <formula>"Baja"</formula>
    </cfRule>
    <cfRule type="cellIs" dxfId="4229" priority="5115" operator="equal">
      <formula>"Muy Baja"</formula>
    </cfRule>
  </conditionalFormatting>
  <conditionalFormatting sqref="AL1054">
    <cfRule type="cellIs" dxfId="4228" priority="5106" operator="equal">
      <formula>"Muy Alta"</formula>
    </cfRule>
    <cfRule type="cellIs" dxfId="4227" priority="5107" operator="equal">
      <formula>"Alta"</formula>
    </cfRule>
    <cfRule type="cellIs" dxfId="4226" priority="5108" operator="equal">
      <formula>"Media"</formula>
    </cfRule>
    <cfRule type="cellIs" dxfId="4225" priority="5109" operator="equal">
      <formula>"Baja"</formula>
    </cfRule>
    <cfRule type="cellIs" dxfId="4224" priority="5110" operator="equal">
      <formula>"Muy Baja"</formula>
    </cfRule>
  </conditionalFormatting>
  <conditionalFormatting sqref="AL1055:AL1060">
    <cfRule type="cellIs" dxfId="4223" priority="5101" operator="equal">
      <formula>"Muy Alta"</formula>
    </cfRule>
    <cfRule type="cellIs" dxfId="4222" priority="5102" operator="equal">
      <formula>"Alta"</formula>
    </cfRule>
    <cfRule type="cellIs" dxfId="4221" priority="5103" operator="equal">
      <formula>"Media"</formula>
    </cfRule>
    <cfRule type="cellIs" dxfId="4220" priority="5104" operator="equal">
      <formula>"Baja"</formula>
    </cfRule>
    <cfRule type="cellIs" dxfId="4219" priority="5105" operator="equal">
      <formula>"Muy Baja"</formula>
    </cfRule>
  </conditionalFormatting>
  <conditionalFormatting sqref="AM18 AM25 AM32 AM67 AM88 AM501 AM291 AM298 AM305 AM312 AM319 AM431 AM494 AM508 AM529 AM95 AM466 AM473 AM480 AM515 AM557 AM564 AM571 AM578 AM452 AM487 AM459 AM536 AM543 AM550 AM522 AM445 AM424 AM438 AM585 AM592 AM599 AM606 AM648 AM613 AM620 AM627 AM634 AM641 AM655 AM662 AM669 AM676 AM683 AM690 AM697 AM704 AM711 AM718 AM725 AM732 AM739 AM746 AM753 AM760 AM767 AM774 AM781 AM788 AM795 AM802 AM809 AM816 AM823 AM830 AM837 AM844 AM851 AM858 AM865 AM872 AM879 AM886 AM893 AM900 AM907 AM914 AM921 AM928 AM935 AM942 AM949 AM956 AM963 AM970 AM977 AM984 AM991 AM998 AM1005 AM1012 AM1019 AM1026 AM1033 AM1040 AM1047 AM1054">
    <cfRule type="cellIs" dxfId="4218" priority="5096" operator="equal">
      <formula>"Catastrófico"</formula>
    </cfRule>
    <cfRule type="cellIs" dxfId="4217" priority="5097" operator="equal">
      <formula>"Mayor"</formula>
    </cfRule>
    <cfRule type="cellIs" dxfId="4216" priority="5098" operator="equal">
      <formula>"Moderado"</formula>
    </cfRule>
    <cfRule type="cellIs" dxfId="4215" priority="5099" operator="equal">
      <formula>"Menor"</formula>
    </cfRule>
    <cfRule type="cellIs" dxfId="4214" priority="5100" operator="equal">
      <formula>"Leve"</formula>
    </cfRule>
  </conditionalFormatting>
  <conditionalFormatting sqref="AN18 AN25 AN32 AN67 AN88 AN501 AN291 AN298 AN305 AN312 AN319 AN431 AN494 AN508 AN529 AN95 AN466 AN473 AN480 AN515 AN557 AN564 AN571 AN578 AN452 AN487 AN459 AN536 AN543 AN550 AN522 AN445 AN424 AN438 AN585 AN592 AN599 AN606 AN648 AN613 AN620 AN627 AN634 AN641 AN655 AN662 AN669 AN676 AN683 AN690 AN697 AN704 AN711 AN718 AN725 AN732 AN739 AN746 AN753 AN760 AN767 AN774 AN781 AN788 AN795 AN802 AN809 AN816 AN823 AN830 AN837 AN844 AN851 AN858 AN865 AN872 AN879 AN886 AN893 AN900 AN907 AN914 AN921 AN928 AN935 AN942 AN949 AN956 AN963 AN970 AN977 AN984 AN991 AN998 AN1005 AN1012 AN1019 AN1026 AN1033 AN1040 AN1047 AN1054">
    <cfRule type="cellIs" dxfId="4213" priority="5091" operator="equal">
      <formula>"Muy Alta"</formula>
    </cfRule>
    <cfRule type="cellIs" dxfId="4212" priority="5092" operator="equal">
      <formula>"Alta"</formula>
    </cfRule>
    <cfRule type="cellIs" dxfId="4211" priority="5093" operator="equal">
      <formula>"Media"</formula>
    </cfRule>
    <cfRule type="cellIs" dxfId="4210" priority="5094" operator="equal">
      <formula>"Baja"</formula>
    </cfRule>
    <cfRule type="cellIs" dxfId="4209" priority="5095" operator="equal">
      <formula>"Muy Baja"</formula>
    </cfRule>
  </conditionalFormatting>
  <conditionalFormatting sqref="AO18 AO25 AO32 AO67 AO88 AO501 AO291 AO298 AO305 AO312 AO319 AO431 AO494 AO508 AO529 AO95 AO466 AO473 AO480 AO515 AO557 AO564 AO571 AO578 AO452 AO487 AO459 AO536 AO543 AO550 AO522 AO445 AO424 AO438 AO585 AO592 AO599 AO606 AO648 AO613 AO620 AO627 AO634 AO641 AO655 AO662 AO669 AO676 AO683 AO690 AO697 AO704 AO711 AO718 AO725 AO732 AO739 AO746 AO753 AO760 AO767 AO774 AO781 AO788 AO795 AO802 AO809 AO816 AO823 AO830 AO837 AO844 AO851 AO858 AO865 AO872 AO879 AO886 AO893 AO900 AO907 AO914 AO921 AO928 AO935 AO942 AO949 AO956 AO963 AO970 AO977 AO984 AO991 AO998 AO1005 AO1012 AO1019 AO1026 AO1033 AO1040 AO1047 AO1054">
    <cfRule type="cellIs" dxfId="4208" priority="5087" operator="equal">
      <formula>"Extremo"</formula>
    </cfRule>
    <cfRule type="cellIs" dxfId="4207" priority="5088" operator="equal">
      <formula>"Alto"</formula>
    </cfRule>
    <cfRule type="cellIs" dxfId="4206" priority="5089" operator="equal">
      <formula>"Moderado"</formula>
    </cfRule>
    <cfRule type="cellIs" dxfId="4205" priority="5090" operator="equal">
      <formula>"Bajo"</formula>
    </cfRule>
  </conditionalFormatting>
  <conditionalFormatting sqref="N18">
    <cfRule type="cellIs" dxfId="4204" priority="5083" operator="equal">
      <formula>"Extremo"</formula>
    </cfRule>
    <cfRule type="cellIs" dxfId="4203" priority="5084" operator="equal">
      <formula>"Alto"</formula>
    </cfRule>
    <cfRule type="cellIs" dxfId="4202" priority="5085" operator="equal">
      <formula>"Moderado"</formula>
    </cfRule>
    <cfRule type="cellIs" dxfId="4201" priority="5086" operator="equal">
      <formula>"Bajo"</formula>
    </cfRule>
  </conditionalFormatting>
  <conditionalFormatting sqref="N32">
    <cfRule type="cellIs" dxfId="4200" priority="5079" operator="equal">
      <formula>"Extremo"</formula>
    </cfRule>
    <cfRule type="cellIs" dxfId="4199" priority="5080" operator="equal">
      <formula>"Alto"</formula>
    </cfRule>
    <cfRule type="cellIs" dxfId="4198" priority="5081" operator="equal">
      <formula>"Moderado"</formula>
    </cfRule>
    <cfRule type="cellIs" dxfId="4197" priority="5082" operator="equal">
      <formula>"Bajo"</formula>
    </cfRule>
  </conditionalFormatting>
  <conditionalFormatting sqref="N88">
    <cfRule type="cellIs" dxfId="4196" priority="5075" operator="equal">
      <formula>"Extremo"</formula>
    </cfRule>
    <cfRule type="cellIs" dxfId="4195" priority="5076" operator="equal">
      <formula>"Alto"</formula>
    </cfRule>
    <cfRule type="cellIs" dxfId="4194" priority="5077" operator="equal">
      <formula>"Moderado"</formula>
    </cfRule>
    <cfRule type="cellIs" dxfId="4193" priority="5078" operator="equal">
      <formula>"Bajo"</formula>
    </cfRule>
  </conditionalFormatting>
  <conditionalFormatting sqref="N291">
    <cfRule type="cellIs" dxfId="4192" priority="5071" operator="equal">
      <formula>"Extremo"</formula>
    </cfRule>
    <cfRule type="cellIs" dxfId="4191" priority="5072" operator="equal">
      <formula>"Alto"</formula>
    </cfRule>
    <cfRule type="cellIs" dxfId="4190" priority="5073" operator="equal">
      <formula>"Moderado"</formula>
    </cfRule>
    <cfRule type="cellIs" dxfId="4189" priority="5074" operator="equal">
      <formula>"Bajo"</formula>
    </cfRule>
  </conditionalFormatting>
  <conditionalFormatting sqref="N298">
    <cfRule type="cellIs" dxfId="4188" priority="5067" operator="equal">
      <formula>"Extremo"</formula>
    </cfRule>
    <cfRule type="cellIs" dxfId="4187" priority="5068" operator="equal">
      <formula>"Alto"</formula>
    </cfRule>
    <cfRule type="cellIs" dxfId="4186" priority="5069" operator="equal">
      <formula>"Moderado"</formula>
    </cfRule>
    <cfRule type="cellIs" dxfId="4185" priority="5070" operator="equal">
      <formula>"Bajo"</formula>
    </cfRule>
  </conditionalFormatting>
  <conditionalFormatting sqref="N431">
    <cfRule type="cellIs" dxfId="4184" priority="5063" operator="equal">
      <formula>"Extremo"</formula>
    </cfRule>
    <cfRule type="cellIs" dxfId="4183" priority="5064" operator="equal">
      <formula>"Alto"</formula>
    </cfRule>
    <cfRule type="cellIs" dxfId="4182" priority="5065" operator="equal">
      <formula>"Moderado"</formula>
    </cfRule>
    <cfRule type="cellIs" dxfId="4181" priority="5066" operator="equal">
      <formula>"Bajo"</formula>
    </cfRule>
  </conditionalFormatting>
  <conditionalFormatting sqref="N494">
    <cfRule type="cellIs" dxfId="4180" priority="5059" operator="equal">
      <formula>"Extremo"</formula>
    </cfRule>
    <cfRule type="cellIs" dxfId="4179" priority="5060" operator="equal">
      <formula>"Alto"</formula>
    </cfRule>
    <cfRule type="cellIs" dxfId="4178" priority="5061" operator="equal">
      <formula>"Moderado"</formula>
    </cfRule>
    <cfRule type="cellIs" dxfId="4177" priority="5062" operator="equal">
      <formula>"Bajo"</formula>
    </cfRule>
  </conditionalFormatting>
  <conditionalFormatting sqref="N508">
    <cfRule type="cellIs" dxfId="4176" priority="5055" operator="equal">
      <formula>"Extremo"</formula>
    </cfRule>
    <cfRule type="cellIs" dxfId="4175" priority="5056" operator="equal">
      <formula>"Alto"</formula>
    </cfRule>
    <cfRule type="cellIs" dxfId="4174" priority="5057" operator="equal">
      <formula>"Moderado"</formula>
    </cfRule>
    <cfRule type="cellIs" dxfId="4173" priority="5058" operator="equal">
      <formula>"Bajo"</formula>
    </cfRule>
  </conditionalFormatting>
  <conditionalFormatting sqref="N466">
    <cfRule type="cellIs" dxfId="4172" priority="5051" operator="equal">
      <formula>"Extremo"</formula>
    </cfRule>
    <cfRule type="cellIs" dxfId="4171" priority="5052" operator="equal">
      <formula>"Alto"</formula>
    </cfRule>
    <cfRule type="cellIs" dxfId="4170" priority="5053" operator="equal">
      <formula>"Moderado"</formula>
    </cfRule>
    <cfRule type="cellIs" dxfId="4169" priority="5054" operator="equal">
      <formula>"Bajo"</formula>
    </cfRule>
  </conditionalFormatting>
  <conditionalFormatting sqref="N473">
    <cfRule type="cellIs" dxfId="4168" priority="5038" operator="equal">
      <formula>"Extremo"</formula>
    </cfRule>
    <cfRule type="cellIs" dxfId="4167" priority="5039" operator="equal">
      <formula>"Alto"</formula>
    </cfRule>
    <cfRule type="cellIs" dxfId="4166" priority="5040" operator="equal">
      <formula>"Moderado"</formula>
    </cfRule>
    <cfRule type="cellIs" dxfId="4165" priority="5041" operator="equal">
      <formula>"Bajo"</formula>
    </cfRule>
  </conditionalFormatting>
  <conditionalFormatting sqref="N480">
    <cfRule type="cellIs" dxfId="4164" priority="5034" operator="equal">
      <formula>"Extremo"</formula>
    </cfRule>
    <cfRule type="cellIs" dxfId="4163" priority="5035" operator="equal">
      <formula>"Alto"</formula>
    </cfRule>
    <cfRule type="cellIs" dxfId="4162" priority="5036" operator="equal">
      <formula>"Moderado"</formula>
    </cfRule>
    <cfRule type="cellIs" dxfId="4161" priority="5037" operator="equal">
      <formula>"Bajo"</formula>
    </cfRule>
  </conditionalFormatting>
  <conditionalFormatting sqref="N515">
    <cfRule type="cellIs" dxfId="4160" priority="5030" operator="equal">
      <formula>"Extremo"</formula>
    </cfRule>
    <cfRule type="cellIs" dxfId="4159" priority="5031" operator="equal">
      <formula>"Alto"</formula>
    </cfRule>
    <cfRule type="cellIs" dxfId="4158" priority="5032" operator="equal">
      <formula>"Moderado"</formula>
    </cfRule>
    <cfRule type="cellIs" dxfId="4157" priority="5033" operator="equal">
      <formula>"Bajo"</formula>
    </cfRule>
  </conditionalFormatting>
  <conditionalFormatting sqref="O172">
    <cfRule type="cellIs" dxfId="4156" priority="5026" operator="equal">
      <formula>"Extremo"</formula>
    </cfRule>
    <cfRule type="cellIs" dxfId="4155" priority="5027" operator="equal">
      <formula>"Alto"</formula>
    </cfRule>
    <cfRule type="cellIs" dxfId="4154" priority="5028" operator="equal">
      <formula>"Moderado"</formula>
    </cfRule>
    <cfRule type="cellIs" dxfId="4153" priority="5029" operator="equal">
      <formula>"Bajo"</formula>
    </cfRule>
  </conditionalFormatting>
  <conditionalFormatting sqref="S172">
    <cfRule type="cellIs" dxfId="4152" priority="5021" operator="equal">
      <formula>"Catastrófico"</formula>
    </cfRule>
    <cfRule type="cellIs" dxfId="4151" priority="5022" operator="equal">
      <formula>"Mayor"</formula>
    </cfRule>
    <cfRule type="cellIs" dxfId="4150" priority="5023" operator="equal">
      <formula>"Moderado"</formula>
    </cfRule>
    <cfRule type="cellIs" dxfId="4149" priority="5024" operator="equal">
      <formula>"Menor"</formula>
    </cfRule>
    <cfRule type="cellIs" dxfId="4148" priority="5025" operator="equal">
      <formula>"Leve"</formula>
    </cfRule>
  </conditionalFormatting>
  <conditionalFormatting sqref="U172">
    <cfRule type="cellIs" dxfId="4147" priority="5009" operator="equal">
      <formula>"Extremo"</formula>
    </cfRule>
    <cfRule type="cellIs" dxfId="4146" priority="5010" operator="equal">
      <formula>"Alto"</formula>
    </cfRule>
    <cfRule type="cellIs" dxfId="4145" priority="5011" operator="equal">
      <formula>"Moderado"</formula>
    </cfRule>
    <cfRule type="cellIs" dxfId="4144" priority="5012" operator="equal">
      <formula>"Bajo"</formula>
    </cfRule>
  </conditionalFormatting>
  <conditionalFormatting sqref="P172">
    <cfRule type="cellIs" dxfId="4143" priority="5004" operator="equal">
      <formula>"Muy Alta"</formula>
    </cfRule>
    <cfRule type="cellIs" dxfId="4142" priority="5005" operator="equal">
      <formula>"Alta"</formula>
    </cfRule>
    <cfRule type="cellIs" dxfId="4141" priority="5006" operator="equal">
      <formula>"Media"</formula>
    </cfRule>
    <cfRule type="cellIs" dxfId="4140" priority="5007" operator="equal">
      <formula>"Baja"</formula>
    </cfRule>
    <cfRule type="cellIs" dxfId="4139" priority="5008" operator="equal">
      <formula>"Muy Baja"</formula>
    </cfRule>
  </conditionalFormatting>
  <conditionalFormatting sqref="AJ172">
    <cfRule type="cellIs" dxfId="4138" priority="4999" operator="equal">
      <formula>"Muy Alta"</formula>
    </cfRule>
    <cfRule type="cellIs" dxfId="4137" priority="5000" operator="equal">
      <formula>"Alta"</formula>
    </cfRule>
    <cfRule type="cellIs" dxfId="4136" priority="5001" operator="equal">
      <formula>"Media"</formula>
    </cfRule>
    <cfRule type="cellIs" dxfId="4135" priority="5002" operator="equal">
      <formula>"Baja"</formula>
    </cfRule>
    <cfRule type="cellIs" dxfId="4134" priority="5003" operator="equal">
      <formula>"Muy Baja"</formula>
    </cfRule>
  </conditionalFormatting>
  <conditionalFormatting sqref="AK172">
    <cfRule type="cellIs" dxfId="4133" priority="4994" operator="equal">
      <formula>"Muy Alta"</formula>
    </cfRule>
    <cfRule type="cellIs" dxfId="4132" priority="4995" operator="equal">
      <formula>"Alta"</formula>
    </cfRule>
    <cfRule type="cellIs" dxfId="4131" priority="4996" operator="equal">
      <formula>"Media"</formula>
    </cfRule>
    <cfRule type="cellIs" dxfId="4130" priority="4997" operator="equal">
      <formula>"Baja"</formula>
    </cfRule>
    <cfRule type="cellIs" dxfId="4129" priority="4998" operator="equal">
      <formula>"Muy Baja"</formula>
    </cfRule>
  </conditionalFormatting>
  <conditionalFormatting sqref="AL172">
    <cfRule type="cellIs" dxfId="4128" priority="4989" operator="equal">
      <formula>"Muy Alta"</formula>
    </cfRule>
    <cfRule type="cellIs" dxfId="4127" priority="4990" operator="equal">
      <formula>"Alta"</formula>
    </cfRule>
    <cfRule type="cellIs" dxfId="4126" priority="4991" operator="equal">
      <formula>"Media"</formula>
    </cfRule>
    <cfRule type="cellIs" dxfId="4125" priority="4992" operator="equal">
      <formula>"Baja"</formula>
    </cfRule>
    <cfRule type="cellIs" dxfId="4124" priority="4993" operator="equal">
      <formula>"Muy Baja"</formula>
    </cfRule>
  </conditionalFormatting>
  <conditionalFormatting sqref="AL173:AL178">
    <cfRule type="cellIs" dxfId="4123" priority="4984" operator="equal">
      <formula>"Muy Alta"</formula>
    </cfRule>
    <cfRule type="cellIs" dxfId="4122" priority="4985" operator="equal">
      <formula>"Alta"</formula>
    </cfRule>
    <cfRule type="cellIs" dxfId="4121" priority="4986" operator="equal">
      <formula>"Media"</formula>
    </cfRule>
    <cfRule type="cellIs" dxfId="4120" priority="4987" operator="equal">
      <formula>"Baja"</formula>
    </cfRule>
    <cfRule type="cellIs" dxfId="4119" priority="4988" operator="equal">
      <formula>"Muy Baja"</formula>
    </cfRule>
  </conditionalFormatting>
  <conditionalFormatting sqref="AM172">
    <cfRule type="cellIs" dxfId="4118" priority="4979" operator="equal">
      <formula>"Catastrófico"</formula>
    </cfRule>
    <cfRule type="cellIs" dxfId="4117" priority="4980" operator="equal">
      <formula>"Mayor"</formula>
    </cfRule>
    <cfRule type="cellIs" dxfId="4116" priority="4981" operator="equal">
      <formula>"Moderado"</formula>
    </cfRule>
    <cfRule type="cellIs" dxfId="4115" priority="4982" operator="equal">
      <formula>"Menor"</formula>
    </cfRule>
    <cfRule type="cellIs" dxfId="4114" priority="4983" operator="equal">
      <formula>"Leve"</formula>
    </cfRule>
  </conditionalFormatting>
  <conditionalFormatting sqref="AN172">
    <cfRule type="cellIs" dxfId="4113" priority="4974" operator="equal">
      <formula>"Muy Alta"</formula>
    </cfRule>
    <cfRule type="cellIs" dxfId="4112" priority="4975" operator="equal">
      <formula>"Alta"</formula>
    </cfRule>
    <cfRule type="cellIs" dxfId="4111" priority="4976" operator="equal">
      <formula>"Media"</formula>
    </cfRule>
    <cfRule type="cellIs" dxfId="4110" priority="4977" operator="equal">
      <formula>"Baja"</formula>
    </cfRule>
    <cfRule type="cellIs" dxfId="4109" priority="4978" operator="equal">
      <formula>"Muy Baja"</formula>
    </cfRule>
  </conditionalFormatting>
  <conditionalFormatting sqref="AO172">
    <cfRule type="cellIs" dxfId="4108" priority="4970" operator="equal">
      <formula>"Extremo"</formula>
    </cfRule>
    <cfRule type="cellIs" dxfId="4107" priority="4971" operator="equal">
      <formula>"Alto"</formula>
    </cfRule>
    <cfRule type="cellIs" dxfId="4106" priority="4972" operator="equal">
      <formula>"Moderado"</formula>
    </cfRule>
    <cfRule type="cellIs" dxfId="4105" priority="4973" operator="equal">
      <formula>"Bajo"</formula>
    </cfRule>
  </conditionalFormatting>
  <conditionalFormatting sqref="O11">
    <cfRule type="cellIs" dxfId="4104" priority="4966" operator="equal">
      <formula>"Extremo"</formula>
    </cfRule>
    <cfRule type="cellIs" dxfId="4103" priority="4967" operator="equal">
      <formula>"Alto"</formula>
    </cfRule>
    <cfRule type="cellIs" dxfId="4102" priority="4968" operator="equal">
      <formula>"Moderado"</formula>
    </cfRule>
    <cfRule type="cellIs" dxfId="4101" priority="4969" operator="equal">
      <formula>"Bajo"</formula>
    </cfRule>
  </conditionalFormatting>
  <conditionalFormatting sqref="S11">
    <cfRule type="cellIs" dxfId="4100" priority="4961" operator="equal">
      <formula>"Catastrófico"</formula>
    </cfRule>
    <cfRule type="cellIs" dxfId="4099" priority="4962" operator="equal">
      <formula>"Mayor"</formula>
    </cfRule>
    <cfRule type="cellIs" dxfId="4098" priority="4963" operator="equal">
      <formula>"Moderado"</formula>
    </cfRule>
    <cfRule type="cellIs" dxfId="4097" priority="4964" operator="equal">
      <formula>"Menor"</formula>
    </cfRule>
    <cfRule type="cellIs" dxfId="4096" priority="4965" operator="equal">
      <formula>"Leve"</formula>
    </cfRule>
  </conditionalFormatting>
  <conditionalFormatting sqref="U11">
    <cfRule type="cellIs" dxfId="4095" priority="4957" operator="equal">
      <formula>"Extremo"</formula>
    </cfRule>
    <cfRule type="cellIs" dxfId="4094" priority="4958" operator="equal">
      <formula>"Alto"</formula>
    </cfRule>
    <cfRule type="cellIs" dxfId="4093" priority="4959" operator="equal">
      <formula>"Moderado"</formula>
    </cfRule>
    <cfRule type="cellIs" dxfId="4092" priority="4960" operator="equal">
      <formula>"Bajo"</formula>
    </cfRule>
  </conditionalFormatting>
  <conditionalFormatting sqref="BB11:BB12 BB14:BB17">
    <cfRule type="containsText" dxfId="4091" priority="4951" stopIfTrue="1" operator="containsText" text="Finalizado">
      <formula>NOT(ISERROR(SEARCH("Finalizado",BB11)))</formula>
    </cfRule>
    <cfRule type="containsText" dxfId="4090" priority="4952" stopIfTrue="1" operator="containsText" text="En Curso">
      <formula>NOT(ISERROR(SEARCH("En Curso",BB11)))</formula>
    </cfRule>
    <cfRule type="containsText" dxfId="4089" priority="4953" stopIfTrue="1" operator="containsText" text="Sin Iniciar">
      <formula>NOT(ISERROR(SEARCH("Sin Iniciar",BB11)))</formula>
    </cfRule>
  </conditionalFormatting>
  <conditionalFormatting sqref="BE11">
    <cfRule type="containsText" dxfId="4088" priority="4949" stopIfTrue="1" operator="containsText" text="Sin Materialización">
      <formula>NOT(ISERROR(SEARCH("Sin Materialización",BE11)))</formula>
    </cfRule>
    <cfRule type="containsText" dxfId="4087" priority="4950" stopIfTrue="1" operator="containsText" text="Materializado">
      <formula>NOT(ISERROR(SEARCH("Materializado",BE11)))</formula>
    </cfRule>
  </conditionalFormatting>
  <conditionalFormatting sqref="P11">
    <cfRule type="cellIs" dxfId="4086" priority="4944" operator="equal">
      <formula>"Muy Alta"</formula>
    </cfRule>
    <cfRule type="cellIs" dxfId="4085" priority="4945" operator="equal">
      <formula>"Alta"</formula>
    </cfRule>
    <cfRule type="cellIs" dxfId="4084" priority="4946" operator="equal">
      <formula>"Media"</formula>
    </cfRule>
    <cfRule type="cellIs" dxfId="4083" priority="4947" operator="equal">
      <formula>"Baja"</formula>
    </cfRule>
    <cfRule type="cellIs" dxfId="4082" priority="4948" operator="equal">
      <formula>"Muy Baja"</formula>
    </cfRule>
  </conditionalFormatting>
  <conditionalFormatting sqref="AJ11">
    <cfRule type="cellIs" dxfId="4081" priority="4939" operator="equal">
      <formula>"Muy Alta"</formula>
    </cfRule>
    <cfRule type="cellIs" dxfId="4080" priority="4940" operator="equal">
      <formula>"Alta"</formula>
    </cfRule>
    <cfRule type="cellIs" dxfId="4079" priority="4941" operator="equal">
      <formula>"Media"</formula>
    </cfRule>
    <cfRule type="cellIs" dxfId="4078" priority="4942" operator="equal">
      <formula>"Baja"</formula>
    </cfRule>
    <cfRule type="cellIs" dxfId="4077" priority="4943" operator="equal">
      <formula>"Muy Baja"</formula>
    </cfRule>
  </conditionalFormatting>
  <conditionalFormatting sqref="AK11">
    <cfRule type="cellIs" dxfId="4076" priority="4934" operator="equal">
      <formula>"Muy Alta"</formula>
    </cfRule>
    <cfRule type="cellIs" dxfId="4075" priority="4935" operator="equal">
      <formula>"Alta"</formula>
    </cfRule>
    <cfRule type="cellIs" dxfId="4074" priority="4936" operator="equal">
      <formula>"Media"</formula>
    </cfRule>
    <cfRule type="cellIs" dxfId="4073" priority="4937" operator="equal">
      <formula>"Baja"</formula>
    </cfRule>
    <cfRule type="cellIs" dxfId="4072" priority="4938" operator="equal">
      <formula>"Muy Baja"</formula>
    </cfRule>
  </conditionalFormatting>
  <conditionalFormatting sqref="AL11">
    <cfRule type="cellIs" dxfId="4071" priority="4929" operator="equal">
      <formula>"Muy Alta"</formula>
    </cfRule>
    <cfRule type="cellIs" dxfId="4070" priority="4930" operator="equal">
      <formula>"Alta"</formula>
    </cfRule>
    <cfRule type="cellIs" dxfId="4069" priority="4931" operator="equal">
      <formula>"Media"</formula>
    </cfRule>
    <cfRule type="cellIs" dxfId="4068" priority="4932" operator="equal">
      <formula>"Baja"</formula>
    </cfRule>
    <cfRule type="cellIs" dxfId="4067" priority="4933" operator="equal">
      <formula>"Muy Baja"</formula>
    </cfRule>
  </conditionalFormatting>
  <conditionalFormatting sqref="AL12:AL17">
    <cfRule type="cellIs" dxfId="4066" priority="4924" operator="equal">
      <formula>"Muy Alta"</formula>
    </cfRule>
    <cfRule type="cellIs" dxfId="4065" priority="4925" operator="equal">
      <formula>"Alta"</formula>
    </cfRule>
    <cfRule type="cellIs" dxfId="4064" priority="4926" operator="equal">
      <formula>"Media"</formula>
    </cfRule>
    <cfRule type="cellIs" dxfId="4063" priority="4927" operator="equal">
      <formula>"Baja"</formula>
    </cfRule>
    <cfRule type="cellIs" dxfId="4062" priority="4928" operator="equal">
      <formula>"Muy Baja"</formula>
    </cfRule>
  </conditionalFormatting>
  <conditionalFormatting sqref="AM11">
    <cfRule type="cellIs" dxfId="4061" priority="4919" operator="equal">
      <formula>"Catastrófico"</formula>
    </cfRule>
    <cfRule type="cellIs" dxfId="4060" priority="4920" operator="equal">
      <formula>"Mayor"</formula>
    </cfRule>
    <cfRule type="cellIs" dxfId="4059" priority="4921" operator="equal">
      <formula>"Moderado"</formula>
    </cfRule>
    <cfRule type="cellIs" dxfId="4058" priority="4922" operator="equal">
      <formula>"Menor"</formula>
    </cfRule>
    <cfRule type="cellIs" dxfId="4057" priority="4923" operator="equal">
      <formula>"Leve"</formula>
    </cfRule>
  </conditionalFormatting>
  <conditionalFormatting sqref="AN11">
    <cfRule type="cellIs" dxfId="4056" priority="4914" operator="equal">
      <formula>"Muy Alta"</formula>
    </cfRule>
    <cfRule type="cellIs" dxfId="4055" priority="4915" operator="equal">
      <formula>"Alta"</formula>
    </cfRule>
    <cfRule type="cellIs" dxfId="4054" priority="4916" operator="equal">
      <formula>"Media"</formula>
    </cfRule>
    <cfRule type="cellIs" dxfId="4053" priority="4917" operator="equal">
      <formula>"Baja"</formula>
    </cfRule>
    <cfRule type="cellIs" dxfId="4052" priority="4918" operator="equal">
      <formula>"Muy Baja"</formula>
    </cfRule>
  </conditionalFormatting>
  <conditionalFormatting sqref="AO11">
    <cfRule type="cellIs" dxfId="4051" priority="4910" operator="equal">
      <formula>"Extremo"</formula>
    </cfRule>
    <cfRule type="cellIs" dxfId="4050" priority="4911" operator="equal">
      <formula>"Alto"</formula>
    </cfRule>
    <cfRule type="cellIs" dxfId="4049" priority="4912" operator="equal">
      <formula>"Moderado"</formula>
    </cfRule>
    <cfRule type="cellIs" dxfId="4048" priority="4913" operator="equal">
      <formula>"Bajo"</formula>
    </cfRule>
  </conditionalFormatting>
  <conditionalFormatting sqref="N11">
    <cfRule type="cellIs" dxfId="4047" priority="4906" operator="equal">
      <formula>"Extremo"</formula>
    </cfRule>
    <cfRule type="cellIs" dxfId="4046" priority="4907" operator="equal">
      <formula>"Alto"</formula>
    </cfRule>
    <cfRule type="cellIs" dxfId="4045" priority="4908" operator="equal">
      <formula>"Moderado"</formula>
    </cfRule>
    <cfRule type="cellIs" dxfId="4044" priority="4909" operator="equal">
      <formula>"Bajo"</formula>
    </cfRule>
  </conditionalFormatting>
  <conditionalFormatting sqref="O74">
    <cfRule type="cellIs" dxfId="4043" priority="4902" operator="equal">
      <formula>"Extremo"</formula>
    </cfRule>
    <cfRule type="cellIs" dxfId="4042" priority="4903" operator="equal">
      <formula>"Alto"</formula>
    </cfRule>
    <cfRule type="cellIs" dxfId="4041" priority="4904" operator="equal">
      <formula>"Moderado"</formula>
    </cfRule>
    <cfRule type="cellIs" dxfId="4040" priority="4905" operator="equal">
      <formula>"Bajo"</formula>
    </cfRule>
  </conditionalFormatting>
  <conditionalFormatting sqref="S74">
    <cfRule type="cellIs" dxfId="4039" priority="4897" operator="equal">
      <formula>"Catastrófico"</formula>
    </cfRule>
    <cfRule type="cellIs" dxfId="4038" priority="4898" operator="equal">
      <formula>"Mayor"</formula>
    </cfRule>
    <cfRule type="cellIs" dxfId="4037" priority="4899" operator="equal">
      <formula>"Moderado"</formula>
    </cfRule>
    <cfRule type="cellIs" dxfId="4036" priority="4900" operator="equal">
      <formula>"Menor"</formula>
    </cfRule>
    <cfRule type="cellIs" dxfId="4035" priority="4901" operator="equal">
      <formula>"Leve"</formula>
    </cfRule>
  </conditionalFormatting>
  <conditionalFormatting sqref="U74">
    <cfRule type="cellIs" dxfId="4034" priority="4893" operator="equal">
      <formula>"Extremo"</formula>
    </cfRule>
    <cfRule type="cellIs" dxfId="4033" priority="4894" operator="equal">
      <formula>"Alto"</formula>
    </cfRule>
    <cfRule type="cellIs" dxfId="4032" priority="4895" operator="equal">
      <formula>"Moderado"</formula>
    </cfRule>
    <cfRule type="cellIs" dxfId="4031" priority="4896" operator="equal">
      <formula>"Bajo"</formula>
    </cfRule>
  </conditionalFormatting>
  <conditionalFormatting sqref="P74">
    <cfRule type="cellIs" dxfId="4030" priority="4880" operator="equal">
      <formula>"Muy Alta"</formula>
    </cfRule>
    <cfRule type="cellIs" dxfId="4029" priority="4881" operator="equal">
      <formula>"Alta"</formula>
    </cfRule>
    <cfRule type="cellIs" dxfId="4028" priority="4882" operator="equal">
      <formula>"Media"</formula>
    </cfRule>
    <cfRule type="cellIs" dxfId="4027" priority="4883" operator="equal">
      <formula>"Baja"</formula>
    </cfRule>
    <cfRule type="cellIs" dxfId="4026" priority="4884" operator="equal">
      <formula>"Muy Baja"</formula>
    </cfRule>
  </conditionalFormatting>
  <conditionalFormatting sqref="AJ74">
    <cfRule type="cellIs" dxfId="4025" priority="4875" operator="equal">
      <formula>"Muy Alta"</formula>
    </cfRule>
    <cfRule type="cellIs" dxfId="4024" priority="4876" operator="equal">
      <formula>"Alta"</formula>
    </cfRule>
    <cfRule type="cellIs" dxfId="4023" priority="4877" operator="equal">
      <formula>"Media"</formula>
    </cfRule>
    <cfRule type="cellIs" dxfId="4022" priority="4878" operator="equal">
      <formula>"Baja"</formula>
    </cfRule>
    <cfRule type="cellIs" dxfId="4021" priority="4879" operator="equal">
      <formula>"Muy Baja"</formula>
    </cfRule>
  </conditionalFormatting>
  <conditionalFormatting sqref="AK74">
    <cfRule type="cellIs" dxfId="4020" priority="4870" operator="equal">
      <formula>"Muy Alta"</formula>
    </cfRule>
    <cfRule type="cellIs" dxfId="4019" priority="4871" operator="equal">
      <formula>"Alta"</formula>
    </cfRule>
    <cfRule type="cellIs" dxfId="4018" priority="4872" operator="equal">
      <formula>"Media"</formula>
    </cfRule>
    <cfRule type="cellIs" dxfId="4017" priority="4873" operator="equal">
      <formula>"Baja"</formula>
    </cfRule>
    <cfRule type="cellIs" dxfId="4016" priority="4874" operator="equal">
      <formula>"Muy Baja"</formula>
    </cfRule>
  </conditionalFormatting>
  <conditionalFormatting sqref="AL74">
    <cfRule type="cellIs" dxfId="4015" priority="4865" operator="equal">
      <formula>"Muy Alta"</formula>
    </cfRule>
    <cfRule type="cellIs" dxfId="4014" priority="4866" operator="equal">
      <formula>"Alta"</formula>
    </cfRule>
    <cfRule type="cellIs" dxfId="4013" priority="4867" operator="equal">
      <formula>"Media"</formula>
    </cfRule>
    <cfRule type="cellIs" dxfId="4012" priority="4868" operator="equal">
      <formula>"Baja"</formula>
    </cfRule>
    <cfRule type="cellIs" dxfId="4011" priority="4869" operator="equal">
      <formula>"Muy Baja"</formula>
    </cfRule>
  </conditionalFormatting>
  <conditionalFormatting sqref="AL75:AL80">
    <cfRule type="cellIs" dxfId="4010" priority="4860" operator="equal">
      <formula>"Muy Alta"</formula>
    </cfRule>
    <cfRule type="cellIs" dxfId="4009" priority="4861" operator="equal">
      <formula>"Alta"</formula>
    </cfRule>
    <cfRule type="cellIs" dxfId="4008" priority="4862" operator="equal">
      <formula>"Media"</formula>
    </cfRule>
    <cfRule type="cellIs" dxfId="4007" priority="4863" operator="equal">
      <formula>"Baja"</formula>
    </cfRule>
    <cfRule type="cellIs" dxfId="4006" priority="4864" operator="equal">
      <formula>"Muy Baja"</formula>
    </cfRule>
  </conditionalFormatting>
  <conditionalFormatting sqref="AM74">
    <cfRule type="cellIs" dxfId="4005" priority="4855" operator="equal">
      <formula>"Catastrófico"</formula>
    </cfRule>
    <cfRule type="cellIs" dxfId="4004" priority="4856" operator="equal">
      <formula>"Mayor"</formula>
    </cfRule>
    <cfRule type="cellIs" dxfId="4003" priority="4857" operator="equal">
      <formula>"Moderado"</formula>
    </cfRule>
    <cfRule type="cellIs" dxfId="4002" priority="4858" operator="equal">
      <formula>"Menor"</formula>
    </cfRule>
    <cfRule type="cellIs" dxfId="4001" priority="4859" operator="equal">
      <formula>"Leve"</formula>
    </cfRule>
  </conditionalFormatting>
  <conditionalFormatting sqref="AN74">
    <cfRule type="cellIs" dxfId="4000" priority="4850" operator="equal">
      <formula>"Muy Alta"</formula>
    </cfRule>
    <cfRule type="cellIs" dxfId="3999" priority="4851" operator="equal">
      <formula>"Alta"</formula>
    </cfRule>
    <cfRule type="cellIs" dxfId="3998" priority="4852" operator="equal">
      <formula>"Media"</formula>
    </cfRule>
    <cfRule type="cellIs" dxfId="3997" priority="4853" operator="equal">
      <formula>"Baja"</formula>
    </cfRule>
    <cfRule type="cellIs" dxfId="3996" priority="4854" operator="equal">
      <formula>"Muy Baja"</formula>
    </cfRule>
  </conditionalFormatting>
  <conditionalFormatting sqref="AO74">
    <cfRule type="cellIs" dxfId="3995" priority="4846" operator="equal">
      <formula>"Extremo"</formula>
    </cfRule>
    <cfRule type="cellIs" dxfId="3994" priority="4847" operator="equal">
      <formula>"Alto"</formula>
    </cfRule>
    <cfRule type="cellIs" dxfId="3993" priority="4848" operator="equal">
      <formula>"Moderado"</formula>
    </cfRule>
    <cfRule type="cellIs" dxfId="3992" priority="4849" operator="equal">
      <formula>"Bajo"</formula>
    </cfRule>
  </conditionalFormatting>
  <conditionalFormatting sqref="N74">
    <cfRule type="cellIs" dxfId="3991" priority="4842" operator="equal">
      <formula>"Extremo"</formula>
    </cfRule>
    <cfRule type="cellIs" dxfId="3990" priority="4843" operator="equal">
      <formula>"Alto"</formula>
    </cfRule>
    <cfRule type="cellIs" dxfId="3989" priority="4844" operator="equal">
      <formula>"Moderado"</formula>
    </cfRule>
    <cfRule type="cellIs" dxfId="3988" priority="4845" operator="equal">
      <formula>"Bajo"</formula>
    </cfRule>
  </conditionalFormatting>
  <conditionalFormatting sqref="N557">
    <cfRule type="cellIs" dxfId="3987" priority="4838" operator="equal">
      <formula>"Extremo"</formula>
    </cfRule>
    <cfRule type="cellIs" dxfId="3986" priority="4839" operator="equal">
      <formula>"Alto"</formula>
    </cfRule>
    <cfRule type="cellIs" dxfId="3985" priority="4840" operator="equal">
      <formula>"Moderado"</formula>
    </cfRule>
    <cfRule type="cellIs" dxfId="3984" priority="4841" operator="equal">
      <formula>"Bajo"</formula>
    </cfRule>
  </conditionalFormatting>
  <conditionalFormatting sqref="N564">
    <cfRule type="cellIs" dxfId="3983" priority="4834" operator="equal">
      <formula>"Extremo"</formula>
    </cfRule>
    <cfRule type="cellIs" dxfId="3982" priority="4835" operator="equal">
      <formula>"Alto"</formula>
    </cfRule>
    <cfRule type="cellIs" dxfId="3981" priority="4836" operator="equal">
      <formula>"Moderado"</formula>
    </cfRule>
    <cfRule type="cellIs" dxfId="3980" priority="4837" operator="equal">
      <formula>"Bajo"</formula>
    </cfRule>
  </conditionalFormatting>
  <conditionalFormatting sqref="N571">
    <cfRule type="cellIs" dxfId="3979" priority="4830" operator="equal">
      <formula>"Extremo"</formula>
    </cfRule>
    <cfRule type="cellIs" dxfId="3978" priority="4831" operator="equal">
      <formula>"Alto"</formula>
    </cfRule>
    <cfRule type="cellIs" dxfId="3977" priority="4832" operator="equal">
      <formula>"Moderado"</formula>
    </cfRule>
    <cfRule type="cellIs" dxfId="3976" priority="4833" operator="equal">
      <formula>"Bajo"</formula>
    </cfRule>
  </conditionalFormatting>
  <conditionalFormatting sqref="N578">
    <cfRule type="cellIs" dxfId="3975" priority="4826" operator="equal">
      <formula>"Extremo"</formula>
    </cfRule>
    <cfRule type="cellIs" dxfId="3974" priority="4827" operator="equal">
      <formula>"Alto"</formula>
    </cfRule>
    <cfRule type="cellIs" dxfId="3973" priority="4828" operator="equal">
      <formula>"Moderado"</formula>
    </cfRule>
    <cfRule type="cellIs" dxfId="3972" priority="4829" operator="equal">
      <formula>"Bajo"</formula>
    </cfRule>
  </conditionalFormatting>
  <conditionalFormatting sqref="O39">
    <cfRule type="cellIs" dxfId="3971" priority="4822" operator="equal">
      <formula>"Extremo"</formula>
    </cfRule>
    <cfRule type="cellIs" dxfId="3970" priority="4823" operator="equal">
      <formula>"Alto"</formula>
    </cfRule>
    <cfRule type="cellIs" dxfId="3969" priority="4824" operator="equal">
      <formula>"Moderado"</formula>
    </cfRule>
    <cfRule type="cellIs" dxfId="3968" priority="4825" operator="equal">
      <formula>"Bajo"</formula>
    </cfRule>
  </conditionalFormatting>
  <conditionalFormatting sqref="S39">
    <cfRule type="cellIs" dxfId="3967" priority="4817" operator="equal">
      <formula>"Catastrófico"</formula>
    </cfRule>
    <cfRule type="cellIs" dxfId="3966" priority="4818" operator="equal">
      <formula>"Mayor"</formula>
    </cfRule>
    <cfRule type="cellIs" dxfId="3965" priority="4819" operator="equal">
      <formula>"Moderado"</formula>
    </cfRule>
    <cfRule type="cellIs" dxfId="3964" priority="4820" operator="equal">
      <formula>"Menor"</formula>
    </cfRule>
    <cfRule type="cellIs" dxfId="3963" priority="4821" operator="equal">
      <formula>"Leve"</formula>
    </cfRule>
  </conditionalFormatting>
  <conditionalFormatting sqref="U39">
    <cfRule type="cellIs" dxfId="3962" priority="4813" operator="equal">
      <formula>"Extremo"</formula>
    </cfRule>
    <cfRule type="cellIs" dxfId="3961" priority="4814" operator="equal">
      <formula>"Alto"</formula>
    </cfRule>
    <cfRule type="cellIs" dxfId="3960" priority="4815" operator="equal">
      <formula>"Moderado"</formula>
    </cfRule>
    <cfRule type="cellIs" dxfId="3959" priority="4816" operator="equal">
      <formula>"Bajo"</formula>
    </cfRule>
  </conditionalFormatting>
  <conditionalFormatting sqref="P39">
    <cfRule type="cellIs" dxfId="3958" priority="4800" operator="equal">
      <formula>"Muy Alta"</formula>
    </cfRule>
    <cfRule type="cellIs" dxfId="3957" priority="4801" operator="equal">
      <formula>"Alta"</formula>
    </cfRule>
    <cfRule type="cellIs" dxfId="3956" priority="4802" operator="equal">
      <formula>"Media"</formula>
    </cfRule>
    <cfRule type="cellIs" dxfId="3955" priority="4803" operator="equal">
      <formula>"Baja"</formula>
    </cfRule>
    <cfRule type="cellIs" dxfId="3954" priority="4804" operator="equal">
      <formula>"Muy Baja"</formula>
    </cfRule>
  </conditionalFormatting>
  <conditionalFormatting sqref="AJ39">
    <cfRule type="cellIs" dxfId="3953" priority="4795" operator="equal">
      <formula>"Muy Alta"</formula>
    </cfRule>
    <cfRule type="cellIs" dxfId="3952" priority="4796" operator="equal">
      <formula>"Alta"</formula>
    </cfRule>
    <cfRule type="cellIs" dxfId="3951" priority="4797" operator="equal">
      <formula>"Media"</formula>
    </cfRule>
    <cfRule type="cellIs" dxfId="3950" priority="4798" operator="equal">
      <formula>"Baja"</formula>
    </cfRule>
    <cfRule type="cellIs" dxfId="3949" priority="4799" operator="equal">
      <formula>"Muy Baja"</formula>
    </cfRule>
  </conditionalFormatting>
  <conditionalFormatting sqref="AK39">
    <cfRule type="cellIs" dxfId="3948" priority="4790" operator="equal">
      <formula>"Muy Alta"</formula>
    </cfRule>
    <cfRule type="cellIs" dxfId="3947" priority="4791" operator="equal">
      <formula>"Alta"</formula>
    </cfRule>
    <cfRule type="cellIs" dxfId="3946" priority="4792" operator="equal">
      <formula>"Media"</formula>
    </cfRule>
    <cfRule type="cellIs" dxfId="3945" priority="4793" operator="equal">
      <formula>"Baja"</formula>
    </cfRule>
    <cfRule type="cellIs" dxfId="3944" priority="4794" operator="equal">
      <formula>"Muy Baja"</formula>
    </cfRule>
  </conditionalFormatting>
  <conditionalFormatting sqref="AL39">
    <cfRule type="cellIs" dxfId="3943" priority="4785" operator="equal">
      <formula>"Muy Alta"</formula>
    </cfRule>
    <cfRule type="cellIs" dxfId="3942" priority="4786" operator="equal">
      <formula>"Alta"</formula>
    </cfRule>
    <cfRule type="cellIs" dxfId="3941" priority="4787" operator="equal">
      <formula>"Media"</formula>
    </cfRule>
    <cfRule type="cellIs" dxfId="3940" priority="4788" operator="equal">
      <formula>"Baja"</formula>
    </cfRule>
    <cfRule type="cellIs" dxfId="3939" priority="4789" operator="equal">
      <formula>"Muy Baja"</formula>
    </cfRule>
  </conditionalFormatting>
  <conditionalFormatting sqref="AL40:AL45">
    <cfRule type="cellIs" dxfId="3938" priority="4780" operator="equal">
      <formula>"Muy Alta"</formula>
    </cfRule>
    <cfRule type="cellIs" dxfId="3937" priority="4781" operator="equal">
      <formula>"Alta"</formula>
    </cfRule>
    <cfRule type="cellIs" dxfId="3936" priority="4782" operator="equal">
      <formula>"Media"</formula>
    </cfRule>
    <cfRule type="cellIs" dxfId="3935" priority="4783" operator="equal">
      <formula>"Baja"</formula>
    </cfRule>
    <cfRule type="cellIs" dxfId="3934" priority="4784" operator="equal">
      <formula>"Muy Baja"</formula>
    </cfRule>
  </conditionalFormatting>
  <conditionalFormatting sqref="AM39">
    <cfRule type="cellIs" dxfId="3933" priority="4775" operator="equal">
      <formula>"Catastrófico"</formula>
    </cfRule>
    <cfRule type="cellIs" dxfId="3932" priority="4776" operator="equal">
      <formula>"Mayor"</formula>
    </cfRule>
    <cfRule type="cellIs" dxfId="3931" priority="4777" operator="equal">
      <formula>"Moderado"</formula>
    </cfRule>
    <cfRule type="cellIs" dxfId="3930" priority="4778" operator="equal">
      <formula>"Menor"</formula>
    </cfRule>
    <cfRule type="cellIs" dxfId="3929" priority="4779" operator="equal">
      <formula>"Leve"</formula>
    </cfRule>
  </conditionalFormatting>
  <conditionalFormatting sqref="AN39">
    <cfRule type="cellIs" dxfId="3928" priority="4770" operator="equal">
      <formula>"Muy Alta"</formula>
    </cfRule>
    <cfRule type="cellIs" dxfId="3927" priority="4771" operator="equal">
      <formula>"Alta"</formula>
    </cfRule>
    <cfRule type="cellIs" dxfId="3926" priority="4772" operator="equal">
      <formula>"Media"</formula>
    </cfRule>
    <cfRule type="cellIs" dxfId="3925" priority="4773" operator="equal">
      <formula>"Baja"</formula>
    </cfRule>
    <cfRule type="cellIs" dxfId="3924" priority="4774" operator="equal">
      <formula>"Muy Baja"</formula>
    </cfRule>
  </conditionalFormatting>
  <conditionalFormatting sqref="AO39">
    <cfRule type="cellIs" dxfId="3923" priority="4766" operator="equal">
      <formula>"Extremo"</formula>
    </cfRule>
    <cfRule type="cellIs" dxfId="3922" priority="4767" operator="equal">
      <formula>"Alto"</formula>
    </cfRule>
    <cfRule type="cellIs" dxfId="3921" priority="4768" operator="equal">
      <formula>"Moderado"</formula>
    </cfRule>
    <cfRule type="cellIs" dxfId="3920" priority="4769" operator="equal">
      <formula>"Bajo"</formula>
    </cfRule>
  </conditionalFormatting>
  <conditionalFormatting sqref="N39">
    <cfRule type="cellIs" dxfId="3919" priority="4762" operator="equal">
      <formula>"Extremo"</formula>
    </cfRule>
    <cfRule type="cellIs" dxfId="3918" priority="4763" operator="equal">
      <formula>"Alto"</formula>
    </cfRule>
    <cfRule type="cellIs" dxfId="3917" priority="4764" operator="equal">
      <formula>"Moderado"</formula>
    </cfRule>
    <cfRule type="cellIs" dxfId="3916" priority="4765" operator="equal">
      <formula>"Bajo"</formula>
    </cfRule>
  </conditionalFormatting>
  <conditionalFormatting sqref="N102">
    <cfRule type="cellIs" dxfId="3915" priority="4698" operator="equal">
      <formula>"Extremo"</formula>
    </cfRule>
    <cfRule type="cellIs" dxfId="3914" priority="4699" operator="equal">
      <formula>"Alto"</formula>
    </cfRule>
    <cfRule type="cellIs" dxfId="3913" priority="4700" operator="equal">
      <formula>"Moderado"</formula>
    </cfRule>
    <cfRule type="cellIs" dxfId="3912" priority="4701" operator="equal">
      <formula>"Bajo"</formula>
    </cfRule>
  </conditionalFormatting>
  <conditionalFormatting sqref="O102">
    <cfRule type="cellIs" dxfId="3911" priority="4758" operator="equal">
      <formula>"Extremo"</formula>
    </cfRule>
    <cfRule type="cellIs" dxfId="3910" priority="4759" operator="equal">
      <formula>"Alto"</formula>
    </cfRule>
    <cfRule type="cellIs" dxfId="3909" priority="4760" operator="equal">
      <formula>"Moderado"</formula>
    </cfRule>
    <cfRule type="cellIs" dxfId="3908" priority="4761" operator="equal">
      <formula>"Bajo"</formula>
    </cfRule>
  </conditionalFormatting>
  <conditionalFormatting sqref="S102">
    <cfRule type="cellIs" dxfId="3907" priority="4753" operator="equal">
      <formula>"Catastrófico"</formula>
    </cfRule>
    <cfRule type="cellIs" dxfId="3906" priority="4754" operator="equal">
      <formula>"Mayor"</formula>
    </cfRule>
    <cfRule type="cellIs" dxfId="3905" priority="4755" operator="equal">
      <formula>"Moderado"</formula>
    </cfRule>
    <cfRule type="cellIs" dxfId="3904" priority="4756" operator="equal">
      <formula>"Menor"</formula>
    </cfRule>
    <cfRule type="cellIs" dxfId="3903" priority="4757" operator="equal">
      <formula>"Leve"</formula>
    </cfRule>
  </conditionalFormatting>
  <conditionalFormatting sqref="U102">
    <cfRule type="cellIs" dxfId="3902" priority="4741" operator="equal">
      <formula>"Extremo"</formula>
    </cfRule>
    <cfRule type="cellIs" dxfId="3901" priority="4742" operator="equal">
      <formula>"Alto"</formula>
    </cfRule>
    <cfRule type="cellIs" dxfId="3900" priority="4743" operator="equal">
      <formula>"Moderado"</formula>
    </cfRule>
    <cfRule type="cellIs" dxfId="3899" priority="4744" operator="equal">
      <formula>"Bajo"</formula>
    </cfRule>
  </conditionalFormatting>
  <conditionalFormatting sqref="P102">
    <cfRule type="cellIs" dxfId="3898" priority="4736" operator="equal">
      <formula>"Muy Alta"</formula>
    </cfRule>
    <cfRule type="cellIs" dxfId="3897" priority="4737" operator="equal">
      <formula>"Alta"</formula>
    </cfRule>
    <cfRule type="cellIs" dxfId="3896" priority="4738" operator="equal">
      <formula>"Media"</formula>
    </cfRule>
    <cfRule type="cellIs" dxfId="3895" priority="4739" operator="equal">
      <formula>"Baja"</formula>
    </cfRule>
    <cfRule type="cellIs" dxfId="3894" priority="4740" operator="equal">
      <formula>"Muy Baja"</formula>
    </cfRule>
  </conditionalFormatting>
  <conditionalFormatting sqref="AJ102">
    <cfRule type="cellIs" dxfId="3893" priority="4731" operator="equal">
      <formula>"Muy Alta"</formula>
    </cfRule>
    <cfRule type="cellIs" dxfId="3892" priority="4732" operator="equal">
      <formula>"Alta"</formula>
    </cfRule>
    <cfRule type="cellIs" dxfId="3891" priority="4733" operator="equal">
      <formula>"Media"</formula>
    </cfRule>
    <cfRule type="cellIs" dxfId="3890" priority="4734" operator="equal">
      <formula>"Baja"</formula>
    </cfRule>
    <cfRule type="cellIs" dxfId="3889" priority="4735" operator="equal">
      <formula>"Muy Baja"</formula>
    </cfRule>
  </conditionalFormatting>
  <conditionalFormatting sqref="AK102">
    <cfRule type="cellIs" dxfId="3888" priority="4726" operator="equal">
      <formula>"Muy Alta"</formula>
    </cfRule>
    <cfRule type="cellIs" dxfId="3887" priority="4727" operator="equal">
      <formula>"Alta"</formula>
    </cfRule>
    <cfRule type="cellIs" dxfId="3886" priority="4728" operator="equal">
      <formula>"Media"</formula>
    </cfRule>
    <cfRule type="cellIs" dxfId="3885" priority="4729" operator="equal">
      <formula>"Baja"</formula>
    </cfRule>
    <cfRule type="cellIs" dxfId="3884" priority="4730" operator="equal">
      <formula>"Muy Baja"</formula>
    </cfRule>
  </conditionalFormatting>
  <conditionalFormatting sqref="AL102">
    <cfRule type="cellIs" dxfId="3883" priority="4721" operator="equal">
      <formula>"Muy Alta"</formula>
    </cfRule>
    <cfRule type="cellIs" dxfId="3882" priority="4722" operator="equal">
      <formula>"Alta"</formula>
    </cfRule>
    <cfRule type="cellIs" dxfId="3881" priority="4723" operator="equal">
      <formula>"Media"</formula>
    </cfRule>
    <cfRule type="cellIs" dxfId="3880" priority="4724" operator="equal">
      <formula>"Baja"</formula>
    </cfRule>
    <cfRule type="cellIs" dxfId="3879" priority="4725" operator="equal">
      <formula>"Muy Baja"</formula>
    </cfRule>
  </conditionalFormatting>
  <conditionalFormatting sqref="AL103:AL108">
    <cfRule type="cellIs" dxfId="3878" priority="4716" operator="equal">
      <formula>"Muy Alta"</formula>
    </cfRule>
    <cfRule type="cellIs" dxfId="3877" priority="4717" operator="equal">
      <formula>"Alta"</formula>
    </cfRule>
    <cfRule type="cellIs" dxfId="3876" priority="4718" operator="equal">
      <formula>"Media"</formula>
    </cfRule>
    <cfRule type="cellIs" dxfId="3875" priority="4719" operator="equal">
      <formula>"Baja"</formula>
    </cfRule>
    <cfRule type="cellIs" dxfId="3874" priority="4720" operator="equal">
      <formula>"Muy Baja"</formula>
    </cfRule>
  </conditionalFormatting>
  <conditionalFormatting sqref="AM102">
    <cfRule type="cellIs" dxfId="3873" priority="4711" operator="equal">
      <formula>"Catastrófico"</formula>
    </cfRule>
    <cfRule type="cellIs" dxfId="3872" priority="4712" operator="equal">
      <formula>"Mayor"</formula>
    </cfRule>
    <cfRule type="cellIs" dxfId="3871" priority="4713" operator="equal">
      <formula>"Moderado"</formula>
    </cfRule>
    <cfRule type="cellIs" dxfId="3870" priority="4714" operator="equal">
      <formula>"Menor"</formula>
    </cfRule>
    <cfRule type="cellIs" dxfId="3869" priority="4715" operator="equal">
      <formula>"Leve"</formula>
    </cfRule>
  </conditionalFormatting>
  <conditionalFormatting sqref="AN102">
    <cfRule type="cellIs" dxfId="3868" priority="4706" operator="equal">
      <formula>"Muy Alta"</formula>
    </cfRule>
    <cfRule type="cellIs" dxfId="3867" priority="4707" operator="equal">
      <formula>"Alta"</formula>
    </cfRule>
    <cfRule type="cellIs" dxfId="3866" priority="4708" operator="equal">
      <formula>"Media"</formula>
    </cfRule>
    <cfRule type="cellIs" dxfId="3865" priority="4709" operator="equal">
      <formula>"Baja"</formula>
    </cfRule>
    <cfRule type="cellIs" dxfId="3864" priority="4710" operator="equal">
      <formula>"Muy Baja"</formula>
    </cfRule>
  </conditionalFormatting>
  <conditionalFormatting sqref="AO102">
    <cfRule type="cellIs" dxfId="3863" priority="4702" operator="equal">
      <formula>"Extremo"</formula>
    </cfRule>
    <cfRule type="cellIs" dxfId="3862" priority="4703" operator="equal">
      <formula>"Alto"</formula>
    </cfRule>
    <cfRule type="cellIs" dxfId="3861" priority="4704" operator="equal">
      <formula>"Moderado"</formula>
    </cfRule>
    <cfRule type="cellIs" dxfId="3860" priority="4705" operator="equal">
      <formula>"Bajo"</formula>
    </cfRule>
  </conditionalFormatting>
  <conditionalFormatting sqref="N109">
    <cfRule type="cellIs" dxfId="3859" priority="4634" operator="equal">
      <formula>"Extremo"</formula>
    </cfRule>
    <cfRule type="cellIs" dxfId="3858" priority="4635" operator="equal">
      <formula>"Alto"</formula>
    </cfRule>
    <cfRule type="cellIs" dxfId="3857" priority="4636" operator="equal">
      <formula>"Moderado"</formula>
    </cfRule>
    <cfRule type="cellIs" dxfId="3856" priority="4637" operator="equal">
      <formula>"Bajo"</formula>
    </cfRule>
  </conditionalFormatting>
  <conditionalFormatting sqref="N116">
    <cfRule type="cellIs" dxfId="3855" priority="4570" operator="equal">
      <formula>"Extremo"</formula>
    </cfRule>
    <cfRule type="cellIs" dxfId="3854" priority="4571" operator="equal">
      <formula>"Alto"</formula>
    </cfRule>
    <cfRule type="cellIs" dxfId="3853" priority="4572" operator="equal">
      <formula>"Moderado"</formula>
    </cfRule>
    <cfRule type="cellIs" dxfId="3852" priority="4573" operator="equal">
      <formula>"Bajo"</formula>
    </cfRule>
  </conditionalFormatting>
  <conditionalFormatting sqref="O109">
    <cfRule type="cellIs" dxfId="3851" priority="4694" operator="equal">
      <formula>"Extremo"</formula>
    </cfRule>
    <cfRule type="cellIs" dxfId="3850" priority="4695" operator="equal">
      <formula>"Alto"</formula>
    </cfRule>
    <cfRule type="cellIs" dxfId="3849" priority="4696" operator="equal">
      <formula>"Moderado"</formula>
    </cfRule>
    <cfRule type="cellIs" dxfId="3848" priority="4697" operator="equal">
      <formula>"Bajo"</formula>
    </cfRule>
  </conditionalFormatting>
  <conditionalFormatting sqref="S109">
    <cfRule type="cellIs" dxfId="3847" priority="4689" operator="equal">
      <formula>"Catastrófico"</formula>
    </cfRule>
    <cfRule type="cellIs" dxfId="3846" priority="4690" operator="equal">
      <formula>"Mayor"</formula>
    </cfRule>
    <cfRule type="cellIs" dxfId="3845" priority="4691" operator="equal">
      <formula>"Moderado"</formula>
    </cfRule>
    <cfRule type="cellIs" dxfId="3844" priority="4692" operator="equal">
      <formula>"Menor"</formula>
    </cfRule>
    <cfRule type="cellIs" dxfId="3843" priority="4693" operator="equal">
      <formula>"Leve"</formula>
    </cfRule>
  </conditionalFormatting>
  <conditionalFormatting sqref="U109">
    <cfRule type="cellIs" dxfId="3842" priority="4677" operator="equal">
      <formula>"Extremo"</formula>
    </cfRule>
    <cfRule type="cellIs" dxfId="3841" priority="4678" operator="equal">
      <formula>"Alto"</formula>
    </cfRule>
    <cfRule type="cellIs" dxfId="3840" priority="4679" operator="equal">
      <formula>"Moderado"</formula>
    </cfRule>
    <cfRule type="cellIs" dxfId="3839" priority="4680" operator="equal">
      <formula>"Bajo"</formula>
    </cfRule>
  </conditionalFormatting>
  <conditionalFormatting sqref="P109">
    <cfRule type="cellIs" dxfId="3838" priority="4672" operator="equal">
      <formula>"Muy Alta"</formula>
    </cfRule>
    <cfRule type="cellIs" dxfId="3837" priority="4673" operator="equal">
      <formula>"Alta"</formula>
    </cfRule>
    <cfRule type="cellIs" dxfId="3836" priority="4674" operator="equal">
      <formula>"Media"</formula>
    </cfRule>
    <cfRule type="cellIs" dxfId="3835" priority="4675" operator="equal">
      <formula>"Baja"</formula>
    </cfRule>
    <cfRule type="cellIs" dxfId="3834" priority="4676" operator="equal">
      <formula>"Muy Baja"</formula>
    </cfRule>
  </conditionalFormatting>
  <conditionalFormatting sqref="AJ109">
    <cfRule type="cellIs" dxfId="3833" priority="4667" operator="equal">
      <formula>"Muy Alta"</formula>
    </cfRule>
    <cfRule type="cellIs" dxfId="3832" priority="4668" operator="equal">
      <formula>"Alta"</formula>
    </cfRule>
    <cfRule type="cellIs" dxfId="3831" priority="4669" operator="equal">
      <formula>"Media"</formula>
    </cfRule>
    <cfRule type="cellIs" dxfId="3830" priority="4670" operator="equal">
      <formula>"Baja"</formula>
    </cfRule>
    <cfRule type="cellIs" dxfId="3829" priority="4671" operator="equal">
      <formula>"Muy Baja"</formula>
    </cfRule>
  </conditionalFormatting>
  <conditionalFormatting sqref="AK109">
    <cfRule type="cellIs" dxfId="3828" priority="4662" operator="equal">
      <formula>"Muy Alta"</formula>
    </cfRule>
    <cfRule type="cellIs" dxfId="3827" priority="4663" operator="equal">
      <formula>"Alta"</formula>
    </cfRule>
    <cfRule type="cellIs" dxfId="3826" priority="4664" operator="equal">
      <formula>"Media"</formula>
    </cfRule>
    <cfRule type="cellIs" dxfId="3825" priority="4665" operator="equal">
      <formula>"Baja"</formula>
    </cfRule>
    <cfRule type="cellIs" dxfId="3824" priority="4666" operator="equal">
      <formula>"Muy Baja"</formula>
    </cfRule>
  </conditionalFormatting>
  <conditionalFormatting sqref="AL109">
    <cfRule type="cellIs" dxfId="3823" priority="4657" operator="equal">
      <formula>"Muy Alta"</formula>
    </cfRule>
    <cfRule type="cellIs" dxfId="3822" priority="4658" operator="equal">
      <formula>"Alta"</formula>
    </cfRule>
    <cfRule type="cellIs" dxfId="3821" priority="4659" operator="equal">
      <formula>"Media"</formula>
    </cfRule>
    <cfRule type="cellIs" dxfId="3820" priority="4660" operator="equal">
      <formula>"Baja"</formula>
    </cfRule>
    <cfRule type="cellIs" dxfId="3819" priority="4661" operator="equal">
      <formula>"Muy Baja"</formula>
    </cfRule>
  </conditionalFormatting>
  <conditionalFormatting sqref="AL110:AL115">
    <cfRule type="cellIs" dxfId="3818" priority="4652" operator="equal">
      <formula>"Muy Alta"</formula>
    </cfRule>
    <cfRule type="cellIs" dxfId="3817" priority="4653" operator="equal">
      <formula>"Alta"</formula>
    </cfRule>
    <cfRule type="cellIs" dxfId="3816" priority="4654" operator="equal">
      <formula>"Media"</formula>
    </cfRule>
    <cfRule type="cellIs" dxfId="3815" priority="4655" operator="equal">
      <formula>"Baja"</formula>
    </cfRule>
    <cfRule type="cellIs" dxfId="3814" priority="4656" operator="equal">
      <formula>"Muy Baja"</formula>
    </cfRule>
  </conditionalFormatting>
  <conditionalFormatting sqref="AM109">
    <cfRule type="cellIs" dxfId="3813" priority="4647" operator="equal">
      <formula>"Catastrófico"</formula>
    </cfRule>
    <cfRule type="cellIs" dxfId="3812" priority="4648" operator="equal">
      <formula>"Mayor"</formula>
    </cfRule>
    <cfRule type="cellIs" dxfId="3811" priority="4649" operator="equal">
      <formula>"Moderado"</formula>
    </cfRule>
    <cfRule type="cellIs" dxfId="3810" priority="4650" operator="equal">
      <formula>"Menor"</formula>
    </cfRule>
    <cfRule type="cellIs" dxfId="3809" priority="4651" operator="equal">
      <formula>"Leve"</formula>
    </cfRule>
  </conditionalFormatting>
  <conditionalFormatting sqref="AN109">
    <cfRule type="cellIs" dxfId="3808" priority="4642" operator="equal">
      <formula>"Muy Alta"</formula>
    </cfRule>
    <cfRule type="cellIs" dxfId="3807" priority="4643" operator="equal">
      <formula>"Alta"</formula>
    </cfRule>
    <cfRule type="cellIs" dxfId="3806" priority="4644" operator="equal">
      <formula>"Media"</formula>
    </cfRule>
    <cfRule type="cellIs" dxfId="3805" priority="4645" operator="equal">
      <formula>"Baja"</formula>
    </cfRule>
    <cfRule type="cellIs" dxfId="3804" priority="4646" operator="equal">
      <formula>"Muy Baja"</formula>
    </cfRule>
  </conditionalFormatting>
  <conditionalFormatting sqref="AO109">
    <cfRule type="cellIs" dxfId="3803" priority="4638" operator="equal">
      <formula>"Extremo"</formula>
    </cfRule>
    <cfRule type="cellIs" dxfId="3802" priority="4639" operator="equal">
      <formula>"Alto"</formula>
    </cfRule>
    <cfRule type="cellIs" dxfId="3801" priority="4640" operator="equal">
      <formula>"Moderado"</formula>
    </cfRule>
    <cfRule type="cellIs" dxfId="3800" priority="4641" operator="equal">
      <formula>"Bajo"</formula>
    </cfRule>
  </conditionalFormatting>
  <conditionalFormatting sqref="N123">
    <cfRule type="cellIs" dxfId="3799" priority="4506" operator="equal">
      <formula>"Extremo"</formula>
    </cfRule>
    <cfRule type="cellIs" dxfId="3798" priority="4507" operator="equal">
      <formula>"Alto"</formula>
    </cfRule>
    <cfRule type="cellIs" dxfId="3797" priority="4508" operator="equal">
      <formula>"Moderado"</formula>
    </cfRule>
    <cfRule type="cellIs" dxfId="3796" priority="4509" operator="equal">
      <formula>"Bajo"</formula>
    </cfRule>
  </conditionalFormatting>
  <conditionalFormatting sqref="N130">
    <cfRule type="cellIs" dxfId="3795" priority="4442" operator="equal">
      <formula>"Extremo"</formula>
    </cfRule>
    <cfRule type="cellIs" dxfId="3794" priority="4443" operator="equal">
      <formula>"Alto"</formula>
    </cfRule>
    <cfRule type="cellIs" dxfId="3793" priority="4444" operator="equal">
      <formula>"Moderado"</formula>
    </cfRule>
    <cfRule type="cellIs" dxfId="3792" priority="4445" operator="equal">
      <formula>"Bajo"</formula>
    </cfRule>
  </conditionalFormatting>
  <conditionalFormatting sqref="O116">
    <cfRule type="cellIs" dxfId="3791" priority="4630" operator="equal">
      <formula>"Extremo"</formula>
    </cfRule>
    <cfRule type="cellIs" dxfId="3790" priority="4631" operator="equal">
      <formula>"Alto"</formula>
    </cfRule>
    <cfRule type="cellIs" dxfId="3789" priority="4632" operator="equal">
      <formula>"Moderado"</formula>
    </cfRule>
    <cfRule type="cellIs" dxfId="3788" priority="4633" operator="equal">
      <formula>"Bajo"</formula>
    </cfRule>
  </conditionalFormatting>
  <conditionalFormatting sqref="S116">
    <cfRule type="cellIs" dxfId="3787" priority="4625" operator="equal">
      <formula>"Catastrófico"</formula>
    </cfRule>
    <cfRule type="cellIs" dxfId="3786" priority="4626" operator="equal">
      <formula>"Mayor"</formula>
    </cfRule>
    <cfRule type="cellIs" dxfId="3785" priority="4627" operator="equal">
      <formula>"Moderado"</formula>
    </cfRule>
    <cfRule type="cellIs" dxfId="3784" priority="4628" operator="equal">
      <formula>"Menor"</formula>
    </cfRule>
    <cfRule type="cellIs" dxfId="3783" priority="4629" operator="equal">
      <formula>"Leve"</formula>
    </cfRule>
  </conditionalFormatting>
  <conditionalFormatting sqref="U116">
    <cfRule type="cellIs" dxfId="3782" priority="4613" operator="equal">
      <formula>"Extremo"</formula>
    </cfRule>
    <cfRule type="cellIs" dxfId="3781" priority="4614" operator="equal">
      <formula>"Alto"</formula>
    </cfRule>
    <cfRule type="cellIs" dxfId="3780" priority="4615" operator="equal">
      <formula>"Moderado"</formula>
    </cfRule>
    <cfRule type="cellIs" dxfId="3779" priority="4616" operator="equal">
      <formula>"Bajo"</formula>
    </cfRule>
  </conditionalFormatting>
  <conditionalFormatting sqref="P116">
    <cfRule type="cellIs" dxfId="3778" priority="4608" operator="equal">
      <formula>"Muy Alta"</formula>
    </cfRule>
    <cfRule type="cellIs" dxfId="3777" priority="4609" operator="equal">
      <formula>"Alta"</formula>
    </cfRule>
    <cfRule type="cellIs" dxfId="3776" priority="4610" operator="equal">
      <formula>"Media"</formula>
    </cfRule>
    <cfRule type="cellIs" dxfId="3775" priority="4611" operator="equal">
      <formula>"Baja"</formula>
    </cfRule>
    <cfRule type="cellIs" dxfId="3774" priority="4612" operator="equal">
      <formula>"Muy Baja"</formula>
    </cfRule>
  </conditionalFormatting>
  <conditionalFormatting sqref="AJ116">
    <cfRule type="cellIs" dxfId="3773" priority="4603" operator="equal">
      <formula>"Muy Alta"</formula>
    </cfRule>
    <cfRule type="cellIs" dxfId="3772" priority="4604" operator="equal">
      <formula>"Alta"</formula>
    </cfRule>
    <cfRule type="cellIs" dxfId="3771" priority="4605" operator="equal">
      <formula>"Media"</formula>
    </cfRule>
    <cfRule type="cellIs" dxfId="3770" priority="4606" operator="equal">
      <formula>"Baja"</formula>
    </cfRule>
    <cfRule type="cellIs" dxfId="3769" priority="4607" operator="equal">
      <formula>"Muy Baja"</formula>
    </cfRule>
  </conditionalFormatting>
  <conditionalFormatting sqref="AK116">
    <cfRule type="cellIs" dxfId="3768" priority="4598" operator="equal">
      <formula>"Muy Alta"</formula>
    </cfRule>
    <cfRule type="cellIs" dxfId="3767" priority="4599" operator="equal">
      <formula>"Alta"</formula>
    </cfRule>
    <cfRule type="cellIs" dxfId="3766" priority="4600" operator="equal">
      <formula>"Media"</formula>
    </cfRule>
    <cfRule type="cellIs" dxfId="3765" priority="4601" operator="equal">
      <formula>"Baja"</formula>
    </cfRule>
    <cfRule type="cellIs" dxfId="3764" priority="4602" operator="equal">
      <formula>"Muy Baja"</formula>
    </cfRule>
  </conditionalFormatting>
  <conditionalFormatting sqref="AL116">
    <cfRule type="cellIs" dxfId="3763" priority="4593" operator="equal">
      <formula>"Muy Alta"</formula>
    </cfRule>
    <cfRule type="cellIs" dxfId="3762" priority="4594" operator="equal">
      <formula>"Alta"</formula>
    </cfRule>
    <cfRule type="cellIs" dxfId="3761" priority="4595" operator="equal">
      <formula>"Media"</formula>
    </cfRule>
    <cfRule type="cellIs" dxfId="3760" priority="4596" operator="equal">
      <formula>"Baja"</formula>
    </cfRule>
    <cfRule type="cellIs" dxfId="3759" priority="4597" operator="equal">
      <formula>"Muy Baja"</formula>
    </cfRule>
  </conditionalFormatting>
  <conditionalFormatting sqref="AL117:AL122">
    <cfRule type="cellIs" dxfId="3758" priority="4588" operator="equal">
      <formula>"Muy Alta"</formula>
    </cfRule>
    <cfRule type="cellIs" dxfId="3757" priority="4589" operator="equal">
      <formula>"Alta"</formula>
    </cfRule>
    <cfRule type="cellIs" dxfId="3756" priority="4590" operator="equal">
      <formula>"Media"</formula>
    </cfRule>
    <cfRule type="cellIs" dxfId="3755" priority="4591" operator="equal">
      <formula>"Baja"</formula>
    </cfRule>
    <cfRule type="cellIs" dxfId="3754" priority="4592" operator="equal">
      <formula>"Muy Baja"</formula>
    </cfRule>
  </conditionalFormatting>
  <conditionalFormatting sqref="AM116">
    <cfRule type="cellIs" dxfId="3753" priority="4583" operator="equal">
      <formula>"Catastrófico"</formula>
    </cfRule>
    <cfRule type="cellIs" dxfId="3752" priority="4584" operator="equal">
      <formula>"Mayor"</formula>
    </cfRule>
    <cfRule type="cellIs" dxfId="3751" priority="4585" operator="equal">
      <formula>"Moderado"</formula>
    </cfRule>
    <cfRule type="cellIs" dxfId="3750" priority="4586" operator="equal">
      <formula>"Menor"</formula>
    </cfRule>
    <cfRule type="cellIs" dxfId="3749" priority="4587" operator="equal">
      <formula>"Leve"</formula>
    </cfRule>
  </conditionalFormatting>
  <conditionalFormatting sqref="AN116">
    <cfRule type="cellIs" dxfId="3748" priority="4578" operator="equal">
      <formula>"Muy Alta"</formula>
    </cfRule>
    <cfRule type="cellIs" dxfId="3747" priority="4579" operator="equal">
      <formula>"Alta"</formula>
    </cfRule>
    <cfRule type="cellIs" dxfId="3746" priority="4580" operator="equal">
      <formula>"Media"</formula>
    </cfRule>
    <cfRule type="cellIs" dxfId="3745" priority="4581" operator="equal">
      <formula>"Baja"</formula>
    </cfRule>
    <cfRule type="cellIs" dxfId="3744" priority="4582" operator="equal">
      <formula>"Muy Baja"</formula>
    </cfRule>
  </conditionalFormatting>
  <conditionalFormatting sqref="AO116">
    <cfRule type="cellIs" dxfId="3743" priority="4574" operator="equal">
      <formula>"Extremo"</formula>
    </cfRule>
    <cfRule type="cellIs" dxfId="3742" priority="4575" operator="equal">
      <formula>"Alto"</formula>
    </cfRule>
    <cfRule type="cellIs" dxfId="3741" priority="4576" operator="equal">
      <formula>"Moderado"</formula>
    </cfRule>
    <cfRule type="cellIs" dxfId="3740" priority="4577" operator="equal">
      <formula>"Bajo"</formula>
    </cfRule>
  </conditionalFormatting>
  <conditionalFormatting sqref="N151">
    <cfRule type="cellIs" dxfId="3739" priority="4302" operator="equal">
      <formula>"Extremo"</formula>
    </cfRule>
    <cfRule type="cellIs" dxfId="3738" priority="4303" operator="equal">
      <formula>"Alto"</formula>
    </cfRule>
    <cfRule type="cellIs" dxfId="3737" priority="4304" operator="equal">
      <formula>"Moderado"</formula>
    </cfRule>
    <cfRule type="cellIs" dxfId="3736" priority="4305" operator="equal">
      <formula>"Bajo"</formula>
    </cfRule>
  </conditionalFormatting>
  <conditionalFormatting sqref="O123">
    <cfRule type="cellIs" dxfId="3735" priority="4566" operator="equal">
      <formula>"Extremo"</formula>
    </cfRule>
    <cfRule type="cellIs" dxfId="3734" priority="4567" operator="equal">
      <formula>"Alto"</formula>
    </cfRule>
    <cfRule type="cellIs" dxfId="3733" priority="4568" operator="equal">
      <formula>"Moderado"</formula>
    </cfRule>
    <cfRule type="cellIs" dxfId="3732" priority="4569" operator="equal">
      <formula>"Bajo"</formula>
    </cfRule>
  </conditionalFormatting>
  <conditionalFormatting sqref="S123">
    <cfRule type="cellIs" dxfId="3731" priority="4561" operator="equal">
      <formula>"Catastrófico"</formula>
    </cfRule>
    <cfRule type="cellIs" dxfId="3730" priority="4562" operator="equal">
      <formula>"Mayor"</formula>
    </cfRule>
    <cfRule type="cellIs" dxfId="3729" priority="4563" operator="equal">
      <formula>"Moderado"</formula>
    </cfRule>
    <cfRule type="cellIs" dxfId="3728" priority="4564" operator="equal">
      <formula>"Menor"</formula>
    </cfRule>
    <cfRule type="cellIs" dxfId="3727" priority="4565" operator="equal">
      <formula>"Leve"</formula>
    </cfRule>
  </conditionalFormatting>
  <conditionalFormatting sqref="U123">
    <cfRule type="cellIs" dxfId="3726" priority="4549" operator="equal">
      <formula>"Extremo"</formula>
    </cfRule>
    <cfRule type="cellIs" dxfId="3725" priority="4550" operator="equal">
      <formula>"Alto"</formula>
    </cfRule>
    <cfRule type="cellIs" dxfId="3724" priority="4551" operator="equal">
      <formula>"Moderado"</formula>
    </cfRule>
    <cfRule type="cellIs" dxfId="3723" priority="4552" operator="equal">
      <formula>"Bajo"</formula>
    </cfRule>
  </conditionalFormatting>
  <conditionalFormatting sqref="P123">
    <cfRule type="cellIs" dxfId="3722" priority="4544" operator="equal">
      <formula>"Muy Alta"</formula>
    </cfRule>
    <cfRule type="cellIs" dxfId="3721" priority="4545" operator="equal">
      <formula>"Alta"</formula>
    </cfRule>
    <cfRule type="cellIs" dxfId="3720" priority="4546" operator="equal">
      <formula>"Media"</formula>
    </cfRule>
    <cfRule type="cellIs" dxfId="3719" priority="4547" operator="equal">
      <formula>"Baja"</formula>
    </cfRule>
    <cfRule type="cellIs" dxfId="3718" priority="4548" operator="equal">
      <formula>"Muy Baja"</formula>
    </cfRule>
  </conditionalFormatting>
  <conditionalFormatting sqref="AJ123">
    <cfRule type="cellIs" dxfId="3717" priority="4539" operator="equal">
      <formula>"Muy Alta"</formula>
    </cfRule>
    <cfRule type="cellIs" dxfId="3716" priority="4540" operator="equal">
      <formula>"Alta"</formula>
    </cfRule>
    <cfRule type="cellIs" dxfId="3715" priority="4541" operator="equal">
      <formula>"Media"</formula>
    </cfRule>
    <cfRule type="cellIs" dxfId="3714" priority="4542" operator="equal">
      <formula>"Baja"</formula>
    </cfRule>
    <cfRule type="cellIs" dxfId="3713" priority="4543" operator="equal">
      <formula>"Muy Baja"</formula>
    </cfRule>
  </conditionalFormatting>
  <conditionalFormatting sqref="AK123">
    <cfRule type="cellIs" dxfId="3712" priority="4534" operator="equal">
      <formula>"Muy Alta"</formula>
    </cfRule>
    <cfRule type="cellIs" dxfId="3711" priority="4535" operator="equal">
      <formula>"Alta"</formula>
    </cfRule>
    <cfRule type="cellIs" dxfId="3710" priority="4536" operator="equal">
      <formula>"Media"</formula>
    </cfRule>
    <cfRule type="cellIs" dxfId="3709" priority="4537" operator="equal">
      <formula>"Baja"</formula>
    </cfRule>
    <cfRule type="cellIs" dxfId="3708" priority="4538" operator="equal">
      <formula>"Muy Baja"</formula>
    </cfRule>
  </conditionalFormatting>
  <conditionalFormatting sqref="AL123">
    <cfRule type="cellIs" dxfId="3707" priority="4529" operator="equal">
      <formula>"Muy Alta"</formula>
    </cfRule>
    <cfRule type="cellIs" dxfId="3706" priority="4530" operator="equal">
      <formula>"Alta"</formula>
    </cfRule>
    <cfRule type="cellIs" dxfId="3705" priority="4531" operator="equal">
      <formula>"Media"</formula>
    </cfRule>
    <cfRule type="cellIs" dxfId="3704" priority="4532" operator="equal">
      <formula>"Baja"</formula>
    </cfRule>
    <cfRule type="cellIs" dxfId="3703" priority="4533" operator="equal">
      <formula>"Muy Baja"</formula>
    </cfRule>
  </conditionalFormatting>
  <conditionalFormatting sqref="AL124:AL129">
    <cfRule type="cellIs" dxfId="3702" priority="4524" operator="equal">
      <formula>"Muy Alta"</formula>
    </cfRule>
    <cfRule type="cellIs" dxfId="3701" priority="4525" operator="equal">
      <formula>"Alta"</formula>
    </cfRule>
    <cfRule type="cellIs" dxfId="3700" priority="4526" operator="equal">
      <formula>"Media"</formula>
    </cfRule>
    <cfRule type="cellIs" dxfId="3699" priority="4527" operator="equal">
      <formula>"Baja"</formula>
    </cfRule>
    <cfRule type="cellIs" dxfId="3698" priority="4528" operator="equal">
      <formula>"Muy Baja"</formula>
    </cfRule>
  </conditionalFormatting>
  <conditionalFormatting sqref="AM123">
    <cfRule type="cellIs" dxfId="3697" priority="4519" operator="equal">
      <formula>"Catastrófico"</formula>
    </cfRule>
    <cfRule type="cellIs" dxfId="3696" priority="4520" operator="equal">
      <formula>"Mayor"</formula>
    </cfRule>
    <cfRule type="cellIs" dxfId="3695" priority="4521" operator="equal">
      <formula>"Moderado"</formula>
    </cfRule>
    <cfRule type="cellIs" dxfId="3694" priority="4522" operator="equal">
      <formula>"Menor"</formula>
    </cfRule>
    <cfRule type="cellIs" dxfId="3693" priority="4523" operator="equal">
      <formula>"Leve"</formula>
    </cfRule>
  </conditionalFormatting>
  <conditionalFormatting sqref="AN123">
    <cfRule type="cellIs" dxfId="3692" priority="4514" operator="equal">
      <formula>"Muy Alta"</formula>
    </cfRule>
    <cfRule type="cellIs" dxfId="3691" priority="4515" operator="equal">
      <formula>"Alta"</formula>
    </cfRule>
    <cfRule type="cellIs" dxfId="3690" priority="4516" operator="equal">
      <formula>"Media"</formula>
    </cfRule>
    <cfRule type="cellIs" dxfId="3689" priority="4517" operator="equal">
      <formula>"Baja"</formula>
    </cfRule>
    <cfRule type="cellIs" dxfId="3688" priority="4518" operator="equal">
      <formula>"Muy Baja"</formula>
    </cfRule>
  </conditionalFormatting>
  <conditionalFormatting sqref="AO123">
    <cfRule type="cellIs" dxfId="3687" priority="4510" operator="equal">
      <formula>"Extremo"</formula>
    </cfRule>
    <cfRule type="cellIs" dxfId="3686" priority="4511" operator="equal">
      <formula>"Alto"</formula>
    </cfRule>
    <cfRule type="cellIs" dxfId="3685" priority="4512" operator="equal">
      <formula>"Moderado"</formula>
    </cfRule>
    <cfRule type="cellIs" dxfId="3684" priority="4513" operator="equal">
      <formula>"Bajo"</formula>
    </cfRule>
  </conditionalFormatting>
  <conditionalFormatting sqref="N389">
    <cfRule type="cellIs" dxfId="3683" priority="4238" operator="equal">
      <formula>"Extremo"</formula>
    </cfRule>
    <cfRule type="cellIs" dxfId="3682" priority="4239" operator="equal">
      <formula>"Alto"</formula>
    </cfRule>
    <cfRule type="cellIs" dxfId="3681" priority="4240" operator="equal">
      <formula>"Moderado"</formula>
    </cfRule>
    <cfRule type="cellIs" dxfId="3680" priority="4241" operator="equal">
      <formula>"Bajo"</formula>
    </cfRule>
  </conditionalFormatting>
  <conditionalFormatting sqref="O130">
    <cfRule type="cellIs" dxfId="3679" priority="4502" operator="equal">
      <formula>"Extremo"</formula>
    </cfRule>
    <cfRule type="cellIs" dxfId="3678" priority="4503" operator="equal">
      <formula>"Alto"</formula>
    </cfRule>
    <cfRule type="cellIs" dxfId="3677" priority="4504" operator="equal">
      <formula>"Moderado"</formula>
    </cfRule>
    <cfRule type="cellIs" dxfId="3676" priority="4505" operator="equal">
      <formula>"Bajo"</formula>
    </cfRule>
  </conditionalFormatting>
  <conditionalFormatting sqref="S130">
    <cfRule type="cellIs" dxfId="3675" priority="4497" operator="equal">
      <formula>"Catastrófico"</formula>
    </cfRule>
    <cfRule type="cellIs" dxfId="3674" priority="4498" operator="equal">
      <formula>"Mayor"</formula>
    </cfRule>
    <cfRule type="cellIs" dxfId="3673" priority="4499" operator="equal">
      <formula>"Moderado"</formula>
    </cfRule>
    <cfRule type="cellIs" dxfId="3672" priority="4500" operator="equal">
      <formula>"Menor"</formula>
    </cfRule>
    <cfRule type="cellIs" dxfId="3671" priority="4501" operator="equal">
      <formula>"Leve"</formula>
    </cfRule>
  </conditionalFormatting>
  <conditionalFormatting sqref="U130">
    <cfRule type="cellIs" dxfId="3670" priority="4485" operator="equal">
      <formula>"Extremo"</formula>
    </cfRule>
    <cfRule type="cellIs" dxfId="3669" priority="4486" operator="equal">
      <formula>"Alto"</formula>
    </cfRule>
    <cfRule type="cellIs" dxfId="3668" priority="4487" operator="equal">
      <formula>"Moderado"</formula>
    </cfRule>
    <cfRule type="cellIs" dxfId="3667" priority="4488" operator="equal">
      <formula>"Bajo"</formula>
    </cfRule>
  </conditionalFormatting>
  <conditionalFormatting sqref="P130">
    <cfRule type="cellIs" dxfId="3666" priority="4480" operator="equal">
      <formula>"Muy Alta"</formula>
    </cfRule>
    <cfRule type="cellIs" dxfId="3665" priority="4481" operator="equal">
      <formula>"Alta"</formula>
    </cfRule>
    <cfRule type="cellIs" dxfId="3664" priority="4482" operator="equal">
      <formula>"Media"</formula>
    </cfRule>
    <cfRule type="cellIs" dxfId="3663" priority="4483" operator="equal">
      <formula>"Baja"</formula>
    </cfRule>
    <cfRule type="cellIs" dxfId="3662" priority="4484" operator="equal">
      <formula>"Muy Baja"</formula>
    </cfRule>
  </conditionalFormatting>
  <conditionalFormatting sqref="AJ130">
    <cfRule type="cellIs" dxfId="3661" priority="4475" operator="equal">
      <formula>"Muy Alta"</formula>
    </cfRule>
    <cfRule type="cellIs" dxfId="3660" priority="4476" operator="equal">
      <formula>"Alta"</formula>
    </cfRule>
    <cfRule type="cellIs" dxfId="3659" priority="4477" operator="equal">
      <formula>"Media"</formula>
    </cfRule>
    <cfRule type="cellIs" dxfId="3658" priority="4478" operator="equal">
      <formula>"Baja"</formula>
    </cfRule>
    <cfRule type="cellIs" dxfId="3657" priority="4479" operator="equal">
      <formula>"Muy Baja"</formula>
    </cfRule>
  </conditionalFormatting>
  <conditionalFormatting sqref="AK130">
    <cfRule type="cellIs" dxfId="3656" priority="4470" operator="equal">
      <formula>"Muy Alta"</formula>
    </cfRule>
    <cfRule type="cellIs" dxfId="3655" priority="4471" operator="equal">
      <formula>"Alta"</formula>
    </cfRule>
    <cfRule type="cellIs" dxfId="3654" priority="4472" operator="equal">
      <formula>"Media"</formula>
    </cfRule>
    <cfRule type="cellIs" dxfId="3653" priority="4473" operator="equal">
      <formula>"Baja"</formula>
    </cfRule>
    <cfRule type="cellIs" dxfId="3652" priority="4474" operator="equal">
      <formula>"Muy Baja"</formula>
    </cfRule>
  </conditionalFormatting>
  <conditionalFormatting sqref="AL130">
    <cfRule type="cellIs" dxfId="3651" priority="4465" operator="equal">
      <formula>"Muy Alta"</formula>
    </cfRule>
    <cfRule type="cellIs" dxfId="3650" priority="4466" operator="equal">
      <formula>"Alta"</formula>
    </cfRule>
    <cfRule type="cellIs" dxfId="3649" priority="4467" operator="equal">
      <formula>"Media"</formula>
    </cfRule>
    <cfRule type="cellIs" dxfId="3648" priority="4468" operator="equal">
      <formula>"Baja"</formula>
    </cfRule>
    <cfRule type="cellIs" dxfId="3647" priority="4469" operator="equal">
      <formula>"Muy Baja"</formula>
    </cfRule>
  </conditionalFormatting>
  <conditionalFormatting sqref="AL131:AL136">
    <cfRule type="cellIs" dxfId="3646" priority="4460" operator="equal">
      <formula>"Muy Alta"</formula>
    </cfRule>
    <cfRule type="cellIs" dxfId="3645" priority="4461" operator="equal">
      <formula>"Alta"</formula>
    </cfRule>
    <cfRule type="cellIs" dxfId="3644" priority="4462" operator="equal">
      <formula>"Media"</formula>
    </cfRule>
    <cfRule type="cellIs" dxfId="3643" priority="4463" operator="equal">
      <formula>"Baja"</formula>
    </cfRule>
    <cfRule type="cellIs" dxfId="3642" priority="4464" operator="equal">
      <formula>"Muy Baja"</formula>
    </cfRule>
  </conditionalFormatting>
  <conditionalFormatting sqref="AM130">
    <cfRule type="cellIs" dxfId="3641" priority="4455" operator="equal">
      <formula>"Catastrófico"</formula>
    </cfRule>
    <cfRule type="cellIs" dxfId="3640" priority="4456" operator="equal">
      <formula>"Mayor"</formula>
    </cfRule>
    <cfRule type="cellIs" dxfId="3639" priority="4457" operator="equal">
      <formula>"Moderado"</formula>
    </cfRule>
    <cfRule type="cellIs" dxfId="3638" priority="4458" operator="equal">
      <formula>"Menor"</formula>
    </cfRule>
    <cfRule type="cellIs" dxfId="3637" priority="4459" operator="equal">
      <formula>"Leve"</formula>
    </cfRule>
  </conditionalFormatting>
  <conditionalFormatting sqref="AN130">
    <cfRule type="cellIs" dxfId="3636" priority="4450" operator="equal">
      <formula>"Muy Alta"</formula>
    </cfRule>
    <cfRule type="cellIs" dxfId="3635" priority="4451" operator="equal">
      <formula>"Alta"</formula>
    </cfRule>
    <cfRule type="cellIs" dxfId="3634" priority="4452" operator="equal">
      <formula>"Media"</formula>
    </cfRule>
    <cfRule type="cellIs" dxfId="3633" priority="4453" operator="equal">
      <formula>"Baja"</formula>
    </cfRule>
    <cfRule type="cellIs" dxfId="3632" priority="4454" operator="equal">
      <formula>"Muy Baja"</formula>
    </cfRule>
  </conditionalFormatting>
  <conditionalFormatting sqref="AO130">
    <cfRule type="cellIs" dxfId="3631" priority="4446" operator="equal">
      <formula>"Extremo"</formula>
    </cfRule>
    <cfRule type="cellIs" dxfId="3630" priority="4447" operator="equal">
      <formula>"Alto"</formula>
    </cfRule>
    <cfRule type="cellIs" dxfId="3629" priority="4448" operator="equal">
      <formula>"Moderado"</formula>
    </cfRule>
    <cfRule type="cellIs" dxfId="3628" priority="4449" operator="equal">
      <formula>"Bajo"</formula>
    </cfRule>
  </conditionalFormatting>
  <conditionalFormatting sqref="O46">
    <cfRule type="cellIs" dxfId="3627" priority="4438" operator="equal">
      <formula>"Extremo"</formula>
    </cfRule>
    <cfRule type="cellIs" dxfId="3626" priority="4439" operator="equal">
      <formula>"Alto"</formula>
    </cfRule>
    <cfRule type="cellIs" dxfId="3625" priority="4440" operator="equal">
      <formula>"Moderado"</formula>
    </cfRule>
    <cfRule type="cellIs" dxfId="3624" priority="4441" operator="equal">
      <formula>"Bajo"</formula>
    </cfRule>
  </conditionalFormatting>
  <conditionalFormatting sqref="S46">
    <cfRule type="cellIs" dxfId="3623" priority="4433" operator="equal">
      <formula>"Catastrófico"</formula>
    </cfRule>
    <cfRule type="cellIs" dxfId="3622" priority="4434" operator="equal">
      <formula>"Mayor"</formula>
    </cfRule>
    <cfRule type="cellIs" dxfId="3621" priority="4435" operator="equal">
      <formula>"Moderado"</formula>
    </cfRule>
    <cfRule type="cellIs" dxfId="3620" priority="4436" operator="equal">
      <formula>"Menor"</formula>
    </cfRule>
    <cfRule type="cellIs" dxfId="3619" priority="4437" operator="equal">
      <formula>"Leve"</formula>
    </cfRule>
  </conditionalFormatting>
  <conditionalFormatting sqref="U46">
    <cfRule type="cellIs" dxfId="3618" priority="4429" operator="equal">
      <formula>"Extremo"</formula>
    </cfRule>
    <cfRule type="cellIs" dxfId="3617" priority="4430" operator="equal">
      <formula>"Alto"</formula>
    </cfRule>
    <cfRule type="cellIs" dxfId="3616" priority="4431" operator="equal">
      <formula>"Moderado"</formula>
    </cfRule>
    <cfRule type="cellIs" dxfId="3615" priority="4432" operator="equal">
      <formula>"Bajo"</formula>
    </cfRule>
  </conditionalFormatting>
  <conditionalFormatting sqref="P46">
    <cfRule type="cellIs" dxfId="3614" priority="4416" operator="equal">
      <formula>"Muy Alta"</formula>
    </cfRule>
    <cfRule type="cellIs" dxfId="3613" priority="4417" operator="equal">
      <formula>"Alta"</formula>
    </cfRule>
    <cfRule type="cellIs" dxfId="3612" priority="4418" operator="equal">
      <formula>"Media"</formula>
    </cfRule>
    <cfRule type="cellIs" dxfId="3611" priority="4419" operator="equal">
      <formula>"Baja"</formula>
    </cfRule>
    <cfRule type="cellIs" dxfId="3610" priority="4420" operator="equal">
      <formula>"Muy Baja"</formula>
    </cfRule>
  </conditionalFormatting>
  <conditionalFormatting sqref="AJ46">
    <cfRule type="cellIs" dxfId="3609" priority="4411" operator="equal">
      <formula>"Muy Alta"</formula>
    </cfRule>
    <cfRule type="cellIs" dxfId="3608" priority="4412" operator="equal">
      <formula>"Alta"</formula>
    </cfRule>
    <cfRule type="cellIs" dxfId="3607" priority="4413" operator="equal">
      <formula>"Media"</formula>
    </cfRule>
    <cfRule type="cellIs" dxfId="3606" priority="4414" operator="equal">
      <formula>"Baja"</formula>
    </cfRule>
    <cfRule type="cellIs" dxfId="3605" priority="4415" operator="equal">
      <formula>"Muy Baja"</formula>
    </cfRule>
  </conditionalFormatting>
  <conditionalFormatting sqref="AK46">
    <cfRule type="cellIs" dxfId="3604" priority="4406" operator="equal">
      <formula>"Muy Alta"</formula>
    </cfRule>
    <cfRule type="cellIs" dxfId="3603" priority="4407" operator="equal">
      <formula>"Alta"</formula>
    </cfRule>
    <cfRule type="cellIs" dxfId="3602" priority="4408" operator="equal">
      <formula>"Media"</formula>
    </cfRule>
    <cfRule type="cellIs" dxfId="3601" priority="4409" operator="equal">
      <formula>"Baja"</formula>
    </cfRule>
    <cfRule type="cellIs" dxfId="3600" priority="4410" operator="equal">
      <formula>"Muy Baja"</formula>
    </cfRule>
  </conditionalFormatting>
  <conditionalFormatting sqref="AL46">
    <cfRule type="cellIs" dxfId="3599" priority="4401" operator="equal">
      <formula>"Muy Alta"</formula>
    </cfRule>
    <cfRule type="cellIs" dxfId="3598" priority="4402" operator="equal">
      <formula>"Alta"</formula>
    </cfRule>
    <cfRule type="cellIs" dxfId="3597" priority="4403" operator="equal">
      <formula>"Media"</formula>
    </cfRule>
    <cfRule type="cellIs" dxfId="3596" priority="4404" operator="equal">
      <formula>"Baja"</formula>
    </cfRule>
    <cfRule type="cellIs" dxfId="3595" priority="4405" operator="equal">
      <formula>"Muy Baja"</formula>
    </cfRule>
  </conditionalFormatting>
  <conditionalFormatting sqref="AL47:AL52">
    <cfRule type="cellIs" dxfId="3594" priority="4396" operator="equal">
      <formula>"Muy Alta"</formula>
    </cfRule>
    <cfRule type="cellIs" dxfId="3593" priority="4397" operator="equal">
      <formula>"Alta"</formula>
    </cfRule>
    <cfRule type="cellIs" dxfId="3592" priority="4398" operator="equal">
      <formula>"Media"</formula>
    </cfRule>
    <cfRule type="cellIs" dxfId="3591" priority="4399" operator="equal">
      <formula>"Baja"</formula>
    </cfRule>
    <cfRule type="cellIs" dxfId="3590" priority="4400" operator="equal">
      <formula>"Muy Baja"</formula>
    </cfRule>
  </conditionalFormatting>
  <conditionalFormatting sqref="AM46">
    <cfRule type="cellIs" dxfId="3589" priority="4391" operator="equal">
      <formula>"Catastrófico"</formula>
    </cfRule>
    <cfRule type="cellIs" dxfId="3588" priority="4392" operator="equal">
      <formula>"Mayor"</formula>
    </cfRule>
    <cfRule type="cellIs" dxfId="3587" priority="4393" operator="equal">
      <formula>"Moderado"</formula>
    </cfRule>
    <cfRule type="cellIs" dxfId="3586" priority="4394" operator="equal">
      <formula>"Menor"</formula>
    </cfRule>
    <cfRule type="cellIs" dxfId="3585" priority="4395" operator="equal">
      <formula>"Leve"</formula>
    </cfRule>
  </conditionalFormatting>
  <conditionalFormatting sqref="AN46">
    <cfRule type="cellIs" dxfId="3584" priority="4386" operator="equal">
      <formula>"Muy Alta"</formula>
    </cfRule>
    <cfRule type="cellIs" dxfId="3583" priority="4387" operator="equal">
      <formula>"Alta"</formula>
    </cfRule>
    <cfRule type="cellIs" dxfId="3582" priority="4388" operator="equal">
      <formula>"Media"</formula>
    </cfRule>
    <cfRule type="cellIs" dxfId="3581" priority="4389" operator="equal">
      <formula>"Baja"</formula>
    </cfRule>
    <cfRule type="cellIs" dxfId="3580" priority="4390" operator="equal">
      <formula>"Muy Baja"</formula>
    </cfRule>
  </conditionalFormatting>
  <conditionalFormatting sqref="AO46">
    <cfRule type="cellIs" dxfId="3579" priority="4382" operator="equal">
      <formula>"Extremo"</formula>
    </cfRule>
    <cfRule type="cellIs" dxfId="3578" priority="4383" operator="equal">
      <formula>"Alto"</formula>
    </cfRule>
    <cfRule type="cellIs" dxfId="3577" priority="4384" operator="equal">
      <formula>"Moderado"</formula>
    </cfRule>
    <cfRule type="cellIs" dxfId="3576" priority="4385" operator="equal">
      <formula>"Bajo"</formula>
    </cfRule>
  </conditionalFormatting>
  <conditionalFormatting sqref="N46">
    <cfRule type="cellIs" dxfId="3575" priority="4378" operator="equal">
      <formula>"Extremo"</formula>
    </cfRule>
    <cfRule type="cellIs" dxfId="3574" priority="4379" operator="equal">
      <formula>"Alto"</formula>
    </cfRule>
    <cfRule type="cellIs" dxfId="3573" priority="4380" operator="equal">
      <formula>"Moderado"</formula>
    </cfRule>
    <cfRule type="cellIs" dxfId="3572" priority="4381" operator="equal">
      <formula>"Bajo"</formula>
    </cfRule>
  </conditionalFormatting>
  <conditionalFormatting sqref="N452">
    <cfRule type="cellIs" dxfId="3571" priority="4374" operator="equal">
      <formula>"Extremo"</formula>
    </cfRule>
    <cfRule type="cellIs" dxfId="3570" priority="4375" operator="equal">
      <formula>"Alto"</formula>
    </cfRule>
    <cfRule type="cellIs" dxfId="3569" priority="4376" operator="equal">
      <formula>"Moderado"</formula>
    </cfRule>
    <cfRule type="cellIs" dxfId="3568" priority="4377" operator="equal">
      <formula>"Bajo"</formula>
    </cfRule>
  </conditionalFormatting>
  <conditionalFormatting sqref="N487">
    <cfRule type="cellIs" dxfId="3567" priority="4370" operator="equal">
      <formula>"Extremo"</formula>
    </cfRule>
    <cfRule type="cellIs" dxfId="3566" priority="4371" operator="equal">
      <formula>"Alto"</formula>
    </cfRule>
    <cfRule type="cellIs" dxfId="3565" priority="4372" operator="equal">
      <formula>"Moderado"</formula>
    </cfRule>
    <cfRule type="cellIs" dxfId="3564" priority="4373" operator="equal">
      <formula>"Bajo"</formula>
    </cfRule>
  </conditionalFormatting>
  <conditionalFormatting sqref="N459">
    <cfRule type="cellIs" dxfId="3563" priority="4366" operator="equal">
      <formula>"Extremo"</formula>
    </cfRule>
    <cfRule type="cellIs" dxfId="3562" priority="4367" operator="equal">
      <formula>"Alto"</formula>
    </cfRule>
    <cfRule type="cellIs" dxfId="3561" priority="4368" operator="equal">
      <formula>"Moderado"</formula>
    </cfRule>
    <cfRule type="cellIs" dxfId="3560" priority="4369" operator="equal">
      <formula>"Bajo"</formula>
    </cfRule>
  </conditionalFormatting>
  <conditionalFormatting sqref="O151">
    <cfRule type="cellIs" dxfId="3559" priority="4362" operator="equal">
      <formula>"Extremo"</formula>
    </cfRule>
    <cfRule type="cellIs" dxfId="3558" priority="4363" operator="equal">
      <formula>"Alto"</formula>
    </cfRule>
    <cfRule type="cellIs" dxfId="3557" priority="4364" operator="equal">
      <formula>"Moderado"</formula>
    </cfRule>
    <cfRule type="cellIs" dxfId="3556" priority="4365" operator="equal">
      <formula>"Bajo"</formula>
    </cfRule>
  </conditionalFormatting>
  <conditionalFormatting sqref="S151">
    <cfRule type="cellIs" dxfId="3555" priority="4357" operator="equal">
      <formula>"Catastrófico"</formula>
    </cfRule>
    <cfRule type="cellIs" dxfId="3554" priority="4358" operator="equal">
      <formula>"Mayor"</formula>
    </cfRule>
    <cfRule type="cellIs" dxfId="3553" priority="4359" operator="equal">
      <formula>"Moderado"</formula>
    </cfRule>
    <cfRule type="cellIs" dxfId="3552" priority="4360" operator="equal">
      <formula>"Menor"</formula>
    </cfRule>
    <cfRule type="cellIs" dxfId="3551" priority="4361" operator="equal">
      <formula>"Leve"</formula>
    </cfRule>
  </conditionalFormatting>
  <conditionalFormatting sqref="U151">
    <cfRule type="cellIs" dxfId="3550" priority="4345" operator="equal">
      <formula>"Extremo"</formula>
    </cfRule>
    <cfRule type="cellIs" dxfId="3549" priority="4346" operator="equal">
      <formula>"Alto"</formula>
    </cfRule>
    <cfRule type="cellIs" dxfId="3548" priority="4347" operator="equal">
      <formula>"Moderado"</formula>
    </cfRule>
    <cfRule type="cellIs" dxfId="3547" priority="4348" operator="equal">
      <formula>"Bajo"</formula>
    </cfRule>
  </conditionalFormatting>
  <conditionalFormatting sqref="P151">
    <cfRule type="cellIs" dxfId="3546" priority="4340" operator="equal">
      <formula>"Muy Alta"</formula>
    </cfRule>
    <cfRule type="cellIs" dxfId="3545" priority="4341" operator="equal">
      <formula>"Alta"</formula>
    </cfRule>
    <cfRule type="cellIs" dxfId="3544" priority="4342" operator="equal">
      <formula>"Media"</formula>
    </cfRule>
    <cfRule type="cellIs" dxfId="3543" priority="4343" operator="equal">
      <formula>"Baja"</formula>
    </cfRule>
    <cfRule type="cellIs" dxfId="3542" priority="4344" operator="equal">
      <formula>"Muy Baja"</formula>
    </cfRule>
  </conditionalFormatting>
  <conditionalFormatting sqref="AJ151">
    <cfRule type="cellIs" dxfId="3541" priority="4335" operator="equal">
      <formula>"Muy Alta"</formula>
    </cfRule>
    <cfRule type="cellIs" dxfId="3540" priority="4336" operator="equal">
      <formula>"Alta"</formula>
    </cfRule>
    <cfRule type="cellIs" dxfId="3539" priority="4337" operator="equal">
      <formula>"Media"</formula>
    </cfRule>
    <cfRule type="cellIs" dxfId="3538" priority="4338" operator="equal">
      <formula>"Baja"</formula>
    </cfRule>
    <cfRule type="cellIs" dxfId="3537" priority="4339" operator="equal">
      <formula>"Muy Baja"</formula>
    </cfRule>
  </conditionalFormatting>
  <conditionalFormatting sqref="AK151">
    <cfRule type="cellIs" dxfId="3536" priority="4330" operator="equal">
      <formula>"Muy Alta"</formula>
    </cfRule>
    <cfRule type="cellIs" dxfId="3535" priority="4331" operator="equal">
      <formula>"Alta"</formula>
    </cfRule>
    <cfRule type="cellIs" dxfId="3534" priority="4332" operator="equal">
      <formula>"Media"</formula>
    </cfRule>
    <cfRule type="cellIs" dxfId="3533" priority="4333" operator="equal">
      <formula>"Baja"</formula>
    </cfRule>
    <cfRule type="cellIs" dxfId="3532" priority="4334" operator="equal">
      <formula>"Muy Baja"</formula>
    </cfRule>
  </conditionalFormatting>
  <conditionalFormatting sqref="AL151">
    <cfRule type="cellIs" dxfId="3531" priority="4325" operator="equal">
      <formula>"Muy Alta"</formula>
    </cfRule>
    <cfRule type="cellIs" dxfId="3530" priority="4326" operator="equal">
      <formula>"Alta"</formula>
    </cfRule>
    <cfRule type="cellIs" dxfId="3529" priority="4327" operator="equal">
      <formula>"Media"</formula>
    </cfRule>
    <cfRule type="cellIs" dxfId="3528" priority="4328" operator="equal">
      <formula>"Baja"</formula>
    </cfRule>
    <cfRule type="cellIs" dxfId="3527" priority="4329" operator="equal">
      <formula>"Muy Baja"</formula>
    </cfRule>
  </conditionalFormatting>
  <conditionalFormatting sqref="AL152:AL157">
    <cfRule type="cellIs" dxfId="3526" priority="4320" operator="equal">
      <formula>"Muy Alta"</formula>
    </cfRule>
    <cfRule type="cellIs" dxfId="3525" priority="4321" operator="equal">
      <formula>"Alta"</formula>
    </cfRule>
    <cfRule type="cellIs" dxfId="3524" priority="4322" operator="equal">
      <formula>"Media"</formula>
    </cfRule>
    <cfRule type="cellIs" dxfId="3523" priority="4323" operator="equal">
      <formula>"Baja"</formula>
    </cfRule>
    <cfRule type="cellIs" dxfId="3522" priority="4324" operator="equal">
      <formula>"Muy Baja"</formula>
    </cfRule>
  </conditionalFormatting>
  <conditionalFormatting sqref="AM151">
    <cfRule type="cellIs" dxfId="3521" priority="4315" operator="equal">
      <formula>"Catastrófico"</formula>
    </cfRule>
    <cfRule type="cellIs" dxfId="3520" priority="4316" operator="equal">
      <formula>"Mayor"</formula>
    </cfRule>
    <cfRule type="cellIs" dxfId="3519" priority="4317" operator="equal">
      <formula>"Moderado"</formula>
    </cfRule>
    <cfRule type="cellIs" dxfId="3518" priority="4318" operator="equal">
      <formula>"Menor"</formula>
    </cfRule>
    <cfRule type="cellIs" dxfId="3517" priority="4319" operator="equal">
      <formula>"Leve"</formula>
    </cfRule>
  </conditionalFormatting>
  <conditionalFormatting sqref="AN151">
    <cfRule type="cellIs" dxfId="3516" priority="4310" operator="equal">
      <formula>"Muy Alta"</formula>
    </cfRule>
    <cfRule type="cellIs" dxfId="3515" priority="4311" operator="equal">
      <formula>"Alta"</formula>
    </cfRule>
    <cfRule type="cellIs" dxfId="3514" priority="4312" operator="equal">
      <formula>"Media"</formula>
    </cfRule>
    <cfRule type="cellIs" dxfId="3513" priority="4313" operator="equal">
      <formula>"Baja"</formula>
    </cfRule>
    <cfRule type="cellIs" dxfId="3512" priority="4314" operator="equal">
      <formula>"Muy Baja"</formula>
    </cfRule>
  </conditionalFormatting>
  <conditionalFormatting sqref="AO151">
    <cfRule type="cellIs" dxfId="3511" priority="4306" operator="equal">
      <formula>"Extremo"</formula>
    </cfRule>
    <cfRule type="cellIs" dxfId="3510" priority="4307" operator="equal">
      <formula>"Alto"</formula>
    </cfRule>
    <cfRule type="cellIs" dxfId="3509" priority="4308" operator="equal">
      <formula>"Moderado"</formula>
    </cfRule>
    <cfRule type="cellIs" dxfId="3508" priority="4309" operator="equal">
      <formula>"Bajo"</formula>
    </cfRule>
  </conditionalFormatting>
  <conditionalFormatting sqref="O389">
    <cfRule type="cellIs" dxfId="3507" priority="4298" operator="equal">
      <formula>"Extremo"</formula>
    </cfRule>
    <cfRule type="cellIs" dxfId="3506" priority="4299" operator="equal">
      <formula>"Alto"</formula>
    </cfRule>
    <cfRule type="cellIs" dxfId="3505" priority="4300" operator="equal">
      <formula>"Moderado"</formula>
    </cfRule>
    <cfRule type="cellIs" dxfId="3504" priority="4301" operator="equal">
      <formula>"Bajo"</formula>
    </cfRule>
  </conditionalFormatting>
  <conditionalFormatting sqref="S389">
    <cfRule type="cellIs" dxfId="3503" priority="4293" operator="equal">
      <formula>"Catastrófico"</formula>
    </cfRule>
    <cfRule type="cellIs" dxfId="3502" priority="4294" operator="equal">
      <formula>"Mayor"</formula>
    </cfRule>
    <cfRule type="cellIs" dxfId="3501" priority="4295" operator="equal">
      <formula>"Moderado"</formula>
    </cfRule>
    <cfRule type="cellIs" dxfId="3500" priority="4296" operator="equal">
      <formula>"Menor"</formula>
    </cfRule>
    <cfRule type="cellIs" dxfId="3499" priority="4297" operator="equal">
      <formula>"Leve"</formula>
    </cfRule>
  </conditionalFormatting>
  <conditionalFormatting sqref="U389">
    <cfRule type="cellIs" dxfId="3498" priority="4289" operator="equal">
      <formula>"Extremo"</formula>
    </cfRule>
    <cfRule type="cellIs" dxfId="3497" priority="4290" operator="equal">
      <formula>"Alto"</formula>
    </cfRule>
    <cfRule type="cellIs" dxfId="3496" priority="4291" operator="equal">
      <formula>"Moderado"</formula>
    </cfRule>
    <cfRule type="cellIs" dxfId="3495" priority="4292" operator="equal">
      <formula>"Bajo"</formula>
    </cfRule>
  </conditionalFormatting>
  <conditionalFormatting sqref="P389">
    <cfRule type="cellIs" dxfId="3494" priority="4276" operator="equal">
      <formula>"Muy Alta"</formula>
    </cfRule>
    <cfRule type="cellIs" dxfId="3493" priority="4277" operator="equal">
      <formula>"Alta"</formula>
    </cfRule>
    <cfRule type="cellIs" dxfId="3492" priority="4278" operator="equal">
      <formula>"Media"</formula>
    </cfRule>
    <cfRule type="cellIs" dxfId="3491" priority="4279" operator="equal">
      <formula>"Baja"</formula>
    </cfRule>
    <cfRule type="cellIs" dxfId="3490" priority="4280" operator="equal">
      <formula>"Muy Baja"</formula>
    </cfRule>
  </conditionalFormatting>
  <conditionalFormatting sqref="AJ389">
    <cfRule type="cellIs" dxfId="3489" priority="4271" operator="equal">
      <formula>"Muy Alta"</formula>
    </cfRule>
    <cfRule type="cellIs" dxfId="3488" priority="4272" operator="equal">
      <formula>"Alta"</formula>
    </cfRule>
    <cfRule type="cellIs" dxfId="3487" priority="4273" operator="equal">
      <formula>"Media"</formula>
    </cfRule>
    <cfRule type="cellIs" dxfId="3486" priority="4274" operator="equal">
      <formula>"Baja"</formula>
    </cfRule>
    <cfRule type="cellIs" dxfId="3485" priority="4275" operator="equal">
      <formula>"Muy Baja"</formula>
    </cfRule>
  </conditionalFormatting>
  <conditionalFormatting sqref="AK389">
    <cfRule type="cellIs" dxfId="3484" priority="4266" operator="equal">
      <formula>"Muy Alta"</formula>
    </cfRule>
    <cfRule type="cellIs" dxfId="3483" priority="4267" operator="equal">
      <formula>"Alta"</formula>
    </cfRule>
    <cfRule type="cellIs" dxfId="3482" priority="4268" operator="equal">
      <formula>"Media"</formula>
    </cfRule>
    <cfRule type="cellIs" dxfId="3481" priority="4269" operator="equal">
      <formula>"Baja"</formula>
    </cfRule>
    <cfRule type="cellIs" dxfId="3480" priority="4270" operator="equal">
      <formula>"Muy Baja"</formula>
    </cfRule>
  </conditionalFormatting>
  <conditionalFormatting sqref="AL389">
    <cfRule type="cellIs" dxfId="3479" priority="4261" operator="equal">
      <formula>"Muy Alta"</formula>
    </cfRule>
    <cfRule type="cellIs" dxfId="3478" priority="4262" operator="equal">
      <formula>"Alta"</formula>
    </cfRule>
    <cfRule type="cellIs" dxfId="3477" priority="4263" operator="equal">
      <formula>"Media"</formula>
    </cfRule>
    <cfRule type="cellIs" dxfId="3476" priority="4264" operator="equal">
      <formula>"Baja"</formula>
    </cfRule>
    <cfRule type="cellIs" dxfId="3475" priority="4265" operator="equal">
      <formula>"Muy Baja"</formula>
    </cfRule>
  </conditionalFormatting>
  <conditionalFormatting sqref="AL390:AL395 AL397:AL402">
    <cfRule type="cellIs" dxfId="3474" priority="4256" operator="equal">
      <formula>"Muy Alta"</formula>
    </cfRule>
    <cfRule type="cellIs" dxfId="3473" priority="4257" operator="equal">
      <formula>"Alta"</formula>
    </cfRule>
    <cfRule type="cellIs" dxfId="3472" priority="4258" operator="equal">
      <formula>"Media"</formula>
    </cfRule>
    <cfRule type="cellIs" dxfId="3471" priority="4259" operator="equal">
      <formula>"Baja"</formula>
    </cfRule>
    <cfRule type="cellIs" dxfId="3470" priority="4260" operator="equal">
      <formula>"Muy Baja"</formula>
    </cfRule>
  </conditionalFormatting>
  <conditionalFormatting sqref="AM389">
    <cfRule type="cellIs" dxfId="3469" priority="4251" operator="equal">
      <formula>"Catastrófico"</formula>
    </cfRule>
    <cfRule type="cellIs" dxfId="3468" priority="4252" operator="equal">
      <formula>"Mayor"</formula>
    </cfRule>
    <cfRule type="cellIs" dxfId="3467" priority="4253" operator="equal">
      <formula>"Moderado"</formula>
    </cfRule>
    <cfRule type="cellIs" dxfId="3466" priority="4254" operator="equal">
      <formula>"Menor"</formula>
    </cfRule>
    <cfRule type="cellIs" dxfId="3465" priority="4255" operator="equal">
      <formula>"Leve"</formula>
    </cfRule>
  </conditionalFormatting>
  <conditionalFormatting sqref="AN389">
    <cfRule type="cellIs" dxfId="3464" priority="4246" operator="equal">
      <formula>"Muy Alta"</formula>
    </cfRule>
    <cfRule type="cellIs" dxfId="3463" priority="4247" operator="equal">
      <formula>"Alta"</formula>
    </cfRule>
    <cfRule type="cellIs" dxfId="3462" priority="4248" operator="equal">
      <formula>"Media"</formula>
    </cfRule>
    <cfRule type="cellIs" dxfId="3461" priority="4249" operator="equal">
      <formula>"Baja"</formula>
    </cfRule>
    <cfRule type="cellIs" dxfId="3460" priority="4250" operator="equal">
      <formula>"Muy Baja"</formula>
    </cfRule>
  </conditionalFormatting>
  <conditionalFormatting sqref="AO389">
    <cfRule type="cellIs" dxfId="3459" priority="4242" operator="equal">
      <formula>"Extremo"</formula>
    </cfRule>
    <cfRule type="cellIs" dxfId="3458" priority="4243" operator="equal">
      <formula>"Alto"</formula>
    </cfRule>
    <cfRule type="cellIs" dxfId="3457" priority="4244" operator="equal">
      <formula>"Moderado"</formula>
    </cfRule>
    <cfRule type="cellIs" dxfId="3456" priority="4245" operator="equal">
      <formula>"Bajo"</formula>
    </cfRule>
  </conditionalFormatting>
  <conditionalFormatting sqref="O221">
    <cfRule type="cellIs" dxfId="3455" priority="4234" operator="equal">
      <formula>"Extremo"</formula>
    </cfRule>
    <cfRule type="cellIs" dxfId="3454" priority="4235" operator="equal">
      <formula>"Alto"</formula>
    </cfRule>
    <cfRule type="cellIs" dxfId="3453" priority="4236" operator="equal">
      <formula>"Moderado"</formula>
    </cfRule>
    <cfRule type="cellIs" dxfId="3452" priority="4237" operator="equal">
      <formula>"Bajo"</formula>
    </cfRule>
  </conditionalFormatting>
  <conditionalFormatting sqref="S221">
    <cfRule type="cellIs" dxfId="3451" priority="4229" operator="equal">
      <formula>"Catastrófico"</formula>
    </cfRule>
    <cfRule type="cellIs" dxfId="3450" priority="4230" operator="equal">
      <formula>"Mayor"</formula>
    </cfRule>
    <cfRule type="cellIs" dxfId="3449" priority="4231" operator="equal">
      <formula>"Moderado"</formula>
    </cfRule>
    <cfRule type="cellIs" dxfId="3448" priority="4232" operator="equal">
      <formula>"Menor"</formula>
    </cfRule>
    <cfRule type="cellIs" dxfId="3447" priority="4233" operator="equal">
      <formula>"Leve"</formula>
    </cfRule>
  </conditionalFormatting>
  <conditionalFormatting sqref="U221">
    <cfRule type="cellIs" dxfId="3446" priority="4225" operator="equal">
      <formula>"Extremo"</formula>
    </cfRule>
    <cfRule type="cellIs" dxfId="3445" priority="4226" operator="equal">
      <formula>"Alto"</formula>
    </cfRule>
    <cfRule type="cellIs" dxfId="3444" priority="4227" operator="equal">
      <formula>"Moderado"</formula>
    </cfRule>
    <cfRule type="cellIs" dxfId="3443" priority="4228" operator="equal">
      <formula>"Bajo"</formula>
    </cfRule>
  </conditionalFormatting>
  <conditionalFormatting sqref="P221">
    <cfRule type="cellIs" dxfId="3442" priority="4212" operator="equal">
      <formula>"Muy Alta"</formula>
    </cfRule>
    <cfRule type="cellIs" dxfId="3441" priority="4213" operator="equal">
      <formula>"Alta"</formula>
    </cfRule>
    <cfRule type="cellIs" dxfId="3440" priority="4214" operator="equal">
      <formula>"Media"</formula>
    </cfRule>
    <cfRule type="cellIs" dxfId="3439" priority="4215" operator="equal">
      <formula>"Baja"</formula>
    </cfRule>
    <cfRule type="cellIs" dxfId="3438" priority="4216" operator="equal">
      <formula>"Muy Baja"</formula>
    </cfRule>
  </conditionalFormatting>
  <conditionalFormatting sqref="AJ221">
    <cfRule type="cellIs" dxfId="3437" priority="4207" operator="equal">
      <formula>"Muy Alta"</formula>
    </cfRule>
    <cfRule type="cellIs" dxfId="3436" priority="4208" operator="equal">
      <formula>"Alta"</formula>
    </cfRule>
    <cfRule type="cellIs" dxfId="3435" priority="4209" operator="equal">
      <formula>"Media"</formula>
    </cfRule>
    <cfRule type="cellIs" dxfId="3434" priority="4210" operator="equal">
      <formula>"Baja"</formula>
    </cfRule>
    <cfRule type="cellIs" dxfId="3433" priority="4211" operator="equal">
      <formula>"Muy Baja"</formula>
    </cfRule>
  </conditionalFormatting>
  <conditionalFormatting sqref="AK221">
    <cfRule type="cellIs" dxfId="3432" priority="4202" operator="equal">
      <formula>"Muy Alta"</formula>
    </cfRule>
    <cfRule type="cellIs" dxfId="3431" priority="4203" operator="equal">
      <formula>"Alta"</formula>
    </cfRule>
    <cfRule type="cellIs" dxfId="3430" priority="4204" operator="equal">
      <formula>"Media"</formula>
    </cfRule>
    <cfRule type="cellIs" dxfId="3429" priority="4205" operator="equal">
      <formula>"Baja"</formula>
    </cfRule>
    <cfRule type="cellIs" dxfId="3428" priority="4206" operator="equal">
      <formula>"Muy Baja"</formula>
    </cfRule>
  </conditionalFormatting>
  <conditionalFormatting sqref="AL221">
    <cfRule type="cellIs" dxfId="3427" priority="4197" operator="equal">
      <formula>"Muy Alta"</formula>
    </cfRule>
    <cfRule type="cellIs" dxfId="3426" priority="4198" operator="equal">
      <formula>"Alta"</formula>
    </cfRule>
    <cfRule type="cellIs" dxfId="3425" priority="4199" operator="equal">
      <formula>"Media"</formula>
    </cfRule>
    <cfRule type="cellIs" dxfId="3424" priority="4200" operator="equal">
      <formula>"Baja"</formula>
    </cfRule>
    <cfRule type="cellIs" dxfId="3423" priority="4201" operator="equal">
      <formula>"Muy Baja"</formula>
    </cfRule>
  </conditionalFormatting>
  <conditionalFormatting sqref="AL222:AL227">
    <cfRule type="cellIs" dxfId="3422" priority="4192" operator="equal">
      <formula>"Muy Alta"</formula>
    </cfRule>
    <cfRule type="cellIs" dxfId="3421" priority="4193" operator="equal">
      <formula>"Alta"</formula>
    </cfRule>
    <cfRule type="cellIs" dxfId="3420" priority="4194" operator="equal">
      <formula>"Media"</formula>
    </cfRule>
    <cfRule type="cellIs" dxfId="3419" priority="4195" operator="equal">
      <formula>"Baja"</formula>
    </cfRule>
    <cfRule type="cellIs" dxfId="3418" priority="4196" operator="equal">
      <formula>"Muy Baja"</formula>
    </cfRule>
  </conditionalFormatting>
  <conditionalFormatting sqref="AM221">
    <cfRule type="cellIs" dxfId="3417" priority="4187" operator="equal">
      <formula>"Catastrófico"</formula>
    </cfRule>
    <cfRule type="cellIs" dxfId="3416" priority="4188" operator="equal">
      <formula>"Mayor"</formula>
    </cfRule>
    <cfRule type="cellIs" dxfId="3415" priority="4189" operator="equal">
      <formula>"Moderado"</formula>
    </cfRule>
    <cfRule type="cellIs" dxfId="3414" priority="4190" operator="equal">
      <formula>"Menor"</formula>
    </cfRule>
    <cfRule type="cellIs" dxfId="3413" priority="4191" operator="equal">
      <formula>"Leve"</formula>
    </cfRule>
  </conditionalFormatting>
  <conditionalFormatting sqref="AN221">
    <cfRule type="cellIs" dxfId="3412" priority="4182" operator="equal">
      <formula>"Muy Alta"</formula>
    </cfRule>
    <cfRule type="cellIs" dxfId="3411" priority="4183" operator="equal">
      <formula>"Alta"</formula>
    </cfRule>
    <cfRule type="cellIs" dxfId="3410" priority="4184" operator="equal">
      <formula>"Media"</formula>
    </cfRule>
    <cfRule type="cellIs" dxfId="3409" priority="4185" operator="equal">
      <formula>"Baja"</formula>
    </cfRule>
    <cfRule type="cellIs" dxfId="3408" priority="4186" operator="equal">
      <formula>"Muy Baja"</formula>
    </cfRule>
  </conditionalFormatting>
  <conditionalFormatting sqref="AO221">
    <cfRule type="cellIs" dxfId="3407" priority="4178" operator="equal">
      <formula>"Extremo"</formula>
    </cfRule>
    <cfRule type="cellIs" dxfId="3406" priority="4179" operator="equal">
      <formula>"Alto"</formula>
    </cfRule>
    <cfRule type="cellIs" dxfId="3405" priority="4180" operator="equal">
      <formula>"Moderado"</formula>
    </cfRule>
    <cfRule type="cellIs" dxfId="3404" priority="4181" operator="equal">
      <formula>"Bajo"</formula>
    </cfRule>
  </conditionalFormatting>
  <conditionalFormatting sqref="N221">
    <cfRule type="cellIs" dxfId="3403" priority="4174" operator="equal">
      <formula>"Extremo"</formula>
    </cfRule>
    <cfRule type="cellIs" dxfId="3402" priority="4175" operator="equal">
      <formula>"Alto"</formula>
    </cfRule>
    <cfRule type="cellIs" dxfId="3401" priority="4176" operator="equal">
      <formula>"Moderado"</formula>
    </cfRule>
    <cfRule type="cellIs" dxfId="3400" priority="4177" operator="equal">
      <formula>"Bajo"</formula>
    </cfRule>
  </conditionalFormatting>
  <conditionalFormatting sqref="N536">
    <cfRule type="cellIs" dxfId="3399" priority="4170" operator="equal">
      <formula>"Extremo"</formula>
    </cfRule>
    <cfRule type="cellIs" dxfId="3398" priority="4171" operator="equal">
      <formula>"Alto"</formula>
    </cfRule>
    <cfRule type="cellIs" dxfId="3397" priority="4172" operator="equal">
      <formula>"Moderado"</formula>
    </cfRule>
    <cfRule type="cellIs" dxfId="3396" priority="4173" operator="equal">
      <formula>"Bajo"</formula>
    </cfRule>
  </conditionalFormatting>
  <conditionalFormatting sqref="N543">
    <cfRule type="cellIs" dxfId="3395" priority="4166" operator="equal">
      <formula>"Extremo"</formula>
    </cfRule>
    <cfRule type="cellIs" dxfId="3394" priority="4167" operator="equal">
      <formula>"Alto"</formula>
    </cfRule>
    <cfRule type="cellIs" dxfId="3393" priority="4168" operator="equal">
      <formula>"Moderado"</formula>
    </cfRule>
    <cfRule type="cellIs" dxfId="3392" priority="4169" operator="equal">
      <formula>"Bajo"</formula>
    </cfRule>
  </conditionalFormatting>
  <conditionalFormatting sqref="N550">
    <cfRule type="cellIs" dxfId="3391" priority="4162" operator="equal">
      <formula>"Extremo"</formula>
    </cfRule>
    <cfRule type="cellIs" dxfId="3390" priority="4163" operator="equal">
      <formula>"Alto"</formula>
    </cfRule>
    <cfRule type="cellIs" dxfId="3389" priority="4164" operator="equal">
      <formula>"Moderado"</formula>
    </cfRule>
    <cfRule type="cellIs" dxfId="3388" priority="4165" operator="equal">
      <formula>"Bajo"</formula>
    </cfRule>
  </conditionalFormatting>
  <conditionalFormatting sqref="O60">
    <cfRule type="cellIs" dxfId="3387" priority="4158" operator="equal">
      <formula>"Extremo"</formula>
    </cfRule>
    <cfRule type="cellIs" dxfId="3386" priority="4159" operator="equal">
      <formula>"Alto"</formula>
    </cfRule>
    <cfRule type="cellIs" dxfId="3385" priority="4160" operator="equal">
      <formula>"Moderado"</formula>
    </cfRule>
    <cfRule type="cellIs" dxfId="3384" priority="4161" operator="equal">
      <formula>"Bajo"</formula>
    </cfRule>
  </conditionalFormatting>
  <conditionalFormatting sqref="S60">
    <cfRule type="cellIs" dxfId="3383" priority="4153" operator="equal">
      <formula>"Catastrófico"</formula>
    </cfRule>
    <cfRule type="cellIs" dxfId="3382" priority="4154" operator="equal">
      <formula>"Mayor"</formula>
    </cfRule>
    <cfRule type="cellIs" dxfId="3381" priority="4155" operator="equal">
      <formula>"Moderado"</formula>
    </cfRule>
    <cfRule type="cellIs" dxfId="3380" priority="4156" operator="equal">
      <formula>"Menor"</formula>
    </cfRule>
    <cfRule type="cellIs" dxfId="3379" priority="4157" operator="equal">
      <formula>"Leve"</formula>
    </cfRule>
  </conditionalFormatting>
  <conditionalFormatting sqref="U60">
    <cfRule type="cellIs" dxfId="3378" priority="4141" operator="equal">
      <formula>"Extremo"</formula>
    </cfRule>
    <cfRule type="cellIs" dxfId="3377" priority="4142" operator="equal">
      <formula>"Alto"</formula>
    </cfRule>
    <cfRule type="cellIs" dxfId="3376" priority="4143" operator="equal">
      <formula>"Moderado"</formula>
    </cfRule>
    <cfRule type="cellIs" dxfId="3375" priority="4144" operator="equal">
      <formula>"Bajo"</formula>
    </cfRule>
  </conditionalFormatting>
  <conditionalFormatting sqref="P60">
    <cfRule type="cellIs" dxfId="3374" priority="4136" operator="equal">
      <formula>"Muy Alta"</formula>
    </cfRule>
    <cfRule type="cellIs" dxfId="3373" priority="4137" operator="equal">
      <formula>"Alta"</formula>
    </cfRule>
    <cfRule type="cellIs" dxfId="3372" priority="4138" operator="equal">
      <formula>"Media"</formula>
    </cfRule>
    <cfRule type="cellIs" dxfId="3371" priority="4139" operator="equal">
      <formula>"Baja"</formula>
    </cfRule>
    <cfRule type="cellIs" dxfId="3370" priority="4140" operator="equal">
      <formula>"Muy Baja"</formula>
    </cfRule>
  </conditionalFormatting>
  <conditionalFormatting sqref="AJ60">
    <cfRule type="cellIs" dxfId="3369" priority="4131" operator="equal">
      <formula>"Muy Alta"</formula>
    </cfRule>
    <cfRule type="cellIs" dxfId="3368" priority="4132" operator="equal">
      <formula>"Alta"</formula>
    </cfRule>
    <cfRule type="cellIs" dxfId="3367" priority="4133" operator="equal">
      <formula>"Media"</formula>
    </cfRule>
    <cfRule type="cellIs" dxfId="3366" priority="4134" operator="equal">
      <formula>"Baja"</formula>
    </cfRule>
    <cfRule type="cellIs" dxfId="3365" priority="4135" operator="equal">
      <formula>"Muy Baja"</formula>
    </cfRule>
  </conditionalFormatting>
  <conditionalFormatting sqref="AK60">
    <cfRule type="cellIs" dxfId="3364" priority="4126" operator="equal">
      <formula>"Muy Alta"</formula>
    </cfRule>
    <cfRule type="cellIs" dxfId="3363" priority="4127" operator="equal">
      <formula>"Alta"</formula>
    </cfRule>
    <cfRule type="cellIs" dxfId="3362" priority="4128" operator="equal">
      <formula>"Media"</formula>
    </cfRule>
    <cfRule type="cellIs" dxfId="3361" priority="4129" operator="equal">
      <formula>"Baja"</formula>
    </cfRule>
    <cfRule type="cellIs" dxfId="3360" priority="4130" operator="equal">
      <formula>"Muy Baja"</formula>
    </cfRule>
  </conditionalFormatting>
  <conditionalFormatting sqref="AL60">
    <cfRule type="cellIs" dxfId="3359" priority="4121" operator="equal">
      <formula>"Muy Alta"</formula>
    </cfRule>
    <cfRule type="cellIs" dxfId="3358" priority="4122" operator="equal">
      <formula>"Alta"</formula>
    </cfRule>
    <cfRule type="cellIs" dxfId="3357" priority="4123" operator="equal">
      <formula>"Media"</formula>
    </cfRule>
    <cfRule type="cellIs" dxfId="3356" priority="4124" operator="equal">
      <formula>"Baja"</formula>
    </cfRule>
    <cfRule type="cellIs" dxfId="3355" priority="4125" operator="equal">
      <formula>"Muy Baja"</formula>
    </cfRule>
  </conditionalFormatting>
  <conditionalFormatting sqref="AL61:AL66">
    <cfRule type="cellIs" dxfId="3354" priority="4116" operator="equal">
      <formula>"Muy Alta"</formula>
    </cfRule>
    <cfRule type="cellIs" dxfId="3353" priority="4117" operator="equal">
      <formula>"Alta"</formula>
    </cfRule>
    <cfRule type="cellIs" dxfId="3352" priority="4118" operator="equal">
      <formula>"Media"</formula>
    </cfRule>
    <cfRule type="cellIs" dxfId="3351" priority="4119" operator="equal">
      <formula>"Baja"</formula>
    </cfRule>
    <cfRule type="cellIs" dxfId="3350" priority="4120" operator="equal">
      <formula>"Muy Baja"</formula>
    </cfRule>
  </conditionalFormatting>
  <conditionalFormatting sqref="AM60">
    <cfRule type="cellIs" dxfId="3349" priority="4111" operator="equal">
      <formula>"Catastrófico"</formula>
    </cfRule>
    <cfRule type="cellIs" dxfId="3348" priority="4112" operator="equal">
      <formula>"Mayor"</formula>
    </cfRule>
    <cfRule type="cellIs" dxfId="3347" priority="4113" operator="equal">
      <formula>"Moderado"</formula>
    </cfRule>
    <cfRule type="cellIs" dxfId="3346" priority="4114" operator="equal">
      <formula>"Menor"</formula>
    </cfRule>
    <cfRule type="cellIs" dxfId="3345" priority="4115" operator="equal">
      <formula>"Leve"</formula>
    </cfRule>
  </conditionalFormatting>
  <conditionalFormatting sqref="AN60">
    <cfRule type="cellIs" dxfId="3344" priority="4106" operator="equal">
      <formula>"Muy Alta"</formula>
    </cfRule>
    <cfRule type="cellIs" dxfId="3343" priority="4107" operator="equal">
      <formula>"Alta"</formula>
    </cfRule>
    <cfRule type="cellIs" dxfId="3342" priority="4108" operator="equal">
      <formula>"Media"</formula>
    </cfRule>
    <cfRule type="cellIs" dxfId="3341" priority="4109" operator="equal">
      <formula>"Baja"</formula>
    </cfRule>
    <cfRule type="cellIs" dxfId="3340" priority="4110" operator="equal">
      <formula>"Muy Baja"</formula>
    </cfRule>
  </conditionalFormatting>
  <conditionalFormatting sqref="AO60">
    <cfRule type="cellIs" dxfId="3339" priority="4102" operator="equal">
      <formula>"Extremo"</formula>
    </cfRule>
    <cfRule type="cellIs" dxfId="3338" priority="4103" operator="equal">
      <formula>"Alto"</formula>
    </cfRule>
    <cfRule type="cellIs" dxfId="3337" priority="4104" operator="equal">
      <formula>"Moderado"</formula>
    </cfRule>
    <cfRule type="cellIs" dxfId="3336" priority="4105" operator="equal">
      <formula>"Bajo"</formula>
    </cfRule>
  </conditionalFormatting>
  <conditionalFormatting sqref="N60">
    <cfRule type="cellIs" dxfId="3335" priority="4098" operator="equal">
      <formula>"Extremo"</formula>
    </cfRule>
    <cfRule type="cellIs" dxfId="3334" priority="4099" operator="equal">
      <formula>"Alto"</formula>
    </cfRule>
    <cfRule type="cellIs" dxfId="3333" priority="4100" operator="equal">
      <formula>"Moderado"</formula>
    </cfRule>
    <cfRule type="cellIs" dxfId="3332" priority="4101" operator="equal">
      <formula>"Bajo"</formula>
    </cfRule>
  </conditionalFormatting>
  <conditionalFormatting sqref="N522">
    <cfRule type="cellIs" dxfId="3331" priority="4094" operator="equal">
      <formula>"Extremo"</formula>
    </cfRule>
    <cfRule type="cellIs" dxfId="3330" priority="4095" operator="equal">
      <formula>"Alto"</formula>
    </cfRule>
    <cfRule type="cellIs" dxfId="3329" priority="4096" operator="equal">
      <formula>"Moderado"</formula>
    </cfRule>
    <cfRule type="cellIs" dxfId="3328" priority="4097" operator="equal">
      <formula>"Bajo"</formula>
    </cfRule>
  </conditionalFormatting>
  <conditionalFormatting sqref="O179">
    <cfRule type="cellIs" dxfId="3327" priority="4090" operator="equal">
      <formula>"Extremo"</formula>
    </cfRule>
    <cfRule type="cellIs" dxfId="3326" priority="4091" operator="equal">
      <formula>"Alto"</formula>
    </cfRule>
    <cfRule type="cellIs" dxfId="3325" priority="4092" operator="equal">
      <formula>"Moderado"</formula>
    </cfRule>
    <cfRule type="cellIs" dxfId="3324" priority="4093" operator="equal">
      <formula>"Bajo"</formula>
    </cfRule>
  </conditionalFormatting>
  <conditionalFormatting sqref="P228">
    <cfRule type="cellIs" dxfId="3323" priority="4004" operator="equal">
      <formula>"Muy Alta"</formula>
    </cfRule>
    <cfRule type="cellIs" dxfId="3322" priority="4005" operator="equal">
      <formula>"Alta"</formula>
    </cfRule>
    <cfRule type="cellIs" dxfId="3321" priority="4006" operator="equal">
      <formula>"Media"</formula>
    </cfRule>
    <cfRule type="cellIs" dxfId="3320" priority="4007" operator="equal">
      <formula>"Baja"</formula>
    </cfRule>
    <cfRule type="cellIs" dxfId="3319" priority="4008" operator="equal">
      <formula>"Muy Baja"</formula>
    </cfRule>
  </conditionalFormatting>
  <conditionalFormatting sqref="P179">
    <cfRule type="cellIs" dxfId="3318" priority="4077" operator="equal">
      <formula>"Muy Alta"</formula>
    </cfRule>
    <cfRule type="cellIs" dxfId="3317" priority="4078" operator="equal">
      <formula>"Alta"</formula>
    </cfRule>
    <cfRule type="cellIs" dxfId="3316" priority="4079" operator="equal">
      <formula>"Media"</formula>
    </cfRule>
    <cfRule type="cellIs" dxfId="3315" priority="4080" operator="equal">
      <formula>"Baja"</formula>
    </cfRule>
    <cfRule type="cellIs" dxfId="3314" priority="4081" operator="equal">
      <formula>"Muy Baja"</formula>
    </cfRule>
  </conditionalFormatting>
  <conditionalFormatting sqref="S179">
    <cfRule type="cellIs" dxfId="3313" priority="4072" operator="equal">
      <formula>"Catastrófico"</formula>
    </cfRule>
    <cfRule type="cellIs" dxfId="3312" priority="4073" operator="equal">
      <formula>"Mayor"</formula>
    </cfRule>
    <cfRule type="cellIs" dxfId="3311" priority="4074" operator="equal">
      <formula>"Moderado"</formula>
    </cfRule>
    <cfRule type="cellIs" dxfId="3310" priority="4075" operator="equal">
      <formula>"Menor"</formula>
    </cfRule>
    <cfRule type="cellIs" dxfId="3309" priority="4076" operator="equal">
      <formula>"Leve"</formula>
    </cfRule>
  </conditionalFormatting>
  <conditionalFormatting sqref="U179">
    <cfRule type="cellIs" dxfId="3308" priority="4068" operator="equal">
      <formula>"Extremo"</formula>
    </cfRule>
    <cfRule type="cellIs" dxfId="3307" priority="4069" operator="equal">
      <formula>"Alto"</formula>
    </cfRule>
    <cfRule type="cellIs" dxfId="3306" priority="4070" operator="equal">
      <formula>"Moderado"</formula>
    </cfRule>
    <cfRule type="cellIs" dxfId="3305" priority="4071" operator="equal">
      <formula>"Bajo"</formula>
    </cfRule>
  </conditionalFormatting>
  <conditionalFormatting sqref="AJ179">
    <cfRule type="cellIs" dxfId="3304" priority="4063" operator="equal">
      <formula>"Muy Alta"</formula>
    </cfRule>
    <cfRule type="cellIs" dxfId="3303" priority="4064" operator="equal">
      <formula>"Alta"</formula>
    </cfRule>
    <cfRule type="cellIs" dxfId="3302" priority="4065" operator="equal">
      <formula>"Media"</formula>
    </cfRule>
    <cfRule type="cellIs" dxfId="3301" priority="4066" operator="equal">
      <formula>"Baja"</formula>
    </cfRule>
    <cfRule type="cellIs" dxfId="3300" priority="4067" operator="equal">
      <formula>"Muy Baja"</formula>
    </cfRule>
  </conditionalFormatting>
  <conditionalFormatting sqref="AK179">
    <cfRule type="cellIs" dxfId="3299" priority="4058" operator="equal">
      <formula>"Muy Alta"</formula>
    </cfRule>
    <cfRule type="cellIs" dxfId="3298" priority="4059" operator="equal">
      <formula>"Alta"</formula>
    </cfRule>
    <cfRule type="cellIs" dxfId="3297" priority="4060" operator="equal">
      <formula>"Media"</formula>
    </cfRule>
    <cfRule type="cellIs" dxfId="3296" priority="4061" operator="equal">
      <formula>"Baja"</formula>
    </cfRule>
    <cfRule type="cellIs" dxfId="3295" priority="4062" operator="equal">
      <formula>"Muy Baja"</formula>
    </cfRule>
  </conditionalFormatting>
  <conditionalFormatting sqref="AL179">
    <cfRule type="cellIs" dxfId="3294" priority="4053" operator="equal">
      <formula>"Muy Alta"</formula>
    </cfRule>
    <cfRule type="cellIs" dxfId="3293" priority="4054" operator="equal">
      <formula>"Alta"</formula>
    </cfRule>
    <cfRule type="cellIs" dxfId="3292" priority="4055" operator="equal">
      <formula>"Media"</formula>
    </cfRule>
    <cfRule type="cellIs" dxfId="3291" priority="4056" operator="equal">
      <formula>"Baja"</formula>
    </cfRule>
    <cfRule type="cellIs" dxfId="3290" priority="4057" operator="equal">
      <formula>"Muy Baja"</formula>
    </cfRule>
  </conditionalFormatting>
  <conditionalFormatting sqref="AL180:AL185">
    <cfRule type="cellIs" dxfId="3289" priority="4048" operator="equal">
      <formula>"Muy Alta"</formula>
    </cfRule>
    <cfRule type="cellIs" dxfId="3288" priority="4049" operator="equal">
      <formula>"Alta"</formula>
    </cfRule>
    <cfRule type="cellIs" dxfId="3287" priority="4050" operator="equal">
      <formula>"Media"</formula>
    </cfRule>
    <cfRule type="cellIs" dxfId="3286" priority="4051" operator="equal">
      <formula>"Baja"</formula>
    </cfRule>
    <cfRule type="cellIs" dxfId="3285" priority="4052" operator="equal">
      <formula>"Muy Baja"</formula>
    </cfRule>
  </conditionalFormatting>
  <conditionalFormatting sqref="AM179">
    <cfRule type="cellIs" dxfId="3284" priority="4043" operator="equal">
      <formula>"Catastrófico"</formula>
    </cfRule>
    <cfRule type="cellIs" dxfId="3283" priority="4044" operator="equal">
      <formula>"Mayor"</formula>
    </cfRule>
    <cfRule type="cellIs" dxfId="3282" priority="4045" operator="equal">
      <formula>"Moderado"</formula>
    </cfRule>
    <cfRule type="cellIs" dxfId="3281" priority="4046" operator="equal">
      <formula>"Menor"</formula>
    </cfRule>
    <cfRule type="cellIs" dxfId="3280" priority="4047" operator="equal">
      <formula>"Leve"</formula>
    </cfRule>
  </conditionalFormatting>
  <conditionalFormatting sqref="AN179">
    <cfRule type="cellIs" dxfId="3279" priority="4038" operator="equal">
      <formula>"Muy Alta"</formula>
    </cfRule>
    <cfRule type="cellIs" dxfId="3278" priority="4039" operator="equal">
      <formula>"Alta"</formula>
    </cfRule>
    <cfRule type="cellIs" dxfId="3277" priority="4040" operator="equal">
      <formula>"Media"</formula>
    </cfRule>
    <cfRule type="cellIs" dxfId="3276" priority="4041" operator="equal">
      <formula>"Baja"</formula>
    </cfRule>
    <cfRule type="cellIs" dxfId="3275" priority="4042" operator="equal">
      <formula>"Muy Baja"</formula>
    </cfRule>
  </conditionalFormatting>
  <conditionalFormatting sqref="AO179">
    <cfRule type="cellIs" dxfId="3274" priority="4034" operator="equal">
      <formula>"Extremo"</formula>
    </cfRule>
    <cfRule type="cellIs" dxfId="3273" priority="4035" operator="equal">
      <formula>"Alto"</formula>
    </cfRule>
    <cfRule type="cellIs" dxfId="3272" priority="4036" operator="equal">
      <formula>"Moderado"</formula>
    </cfRule>
    <cfRule type="cellIs" dxfId="3271" priority="4037" operator="equal">
      <formula>"Bajo"</formula>
    </cfRule>
  </conditionalFormatting>
  <conditionalFormatting sqref="N228">
    <cfRule type="cellIs" dxfId="3270" priority="4030" operator="equal">
      <formula>"Extremo"</formula>
    </cfRule>
    <cfRule type="cellIs" dxfId="3269" priority="4031" operator="equal">
      <formula>"Alto"</formula>
    </cfRule>
    <cfRule type="cellIs" dxfId="3268" priority="4032" operator="equal">
      <formula>"Moderado"</formula>
    </cfRule>
    <cfRule type="cellIs" dxfId="3267" priority="4033" operator="equal">
      <formula>"Bajo"</formula>
    </cfRule>
  </conditionalFormatting>
  <conditionalFormatting sqref="O228">
    <cfRule type="cellIs" dxfId="3266" priority="4026" operator="equal">
      <formula>"Extremo"</formula>
    </cfRule>
    <cfRule type="cellIs" dxfId="3265" priority="4027" operator="equal">
      <formula>"Alto"</formula>
    </cfRule>
    <cfRule type="cellIs" dxfId="3264" priority="4028" operator="equal">
      <formula>"Moderado"</formula>
    </cfRule>
    <cfRule type="cellIs" dxfId="3263" priority="4029" operator="equal">
      <formula>"Bajo"</formula>
    </cfRule>
  </conditionalFormatting>
  <conditionalFormatting sqref="S228">
    <cfRule type="cellIs" dxfId="3262" priority="4021" operator="equal">
      <formula>"Catastrófico"</formula>
    </cfRule>
    <cfRule type="cellIs" dxfId="3261" priority="4022" operator="equal">
      <formula>"Mayor"</formula>
    </cfRule>
    <cfRule type="cellIs" dxfId="3260" priority="4023" operator="equal">
      <formula>"Moderado"</formula>
    </cfRule>
    <cfRule type="cellIs" dxfId="3259" priority="4024" operator="equal">
      <formula>"Menor"</formula>
    </cfRule>
    <cfRule type="cellIs" dxfId="3258" priority="4025" operator="equal">
      <formula>"Leve"</formula>
    </cfRule>
  </conditionalFormatting>
  <conditionalFormatting sqref="U228">
    <cfRule type="cellIs" dxfId="3257" priority="4017" operator="equal">
      <formula>"Extremo"</formula>
    </cfRule>
    <cfRule type="cellIs" dxfId="3256" priority="4018" operator="equal">
      <formula>"Alto"</formula>
    </cfRule>
    <cfRule type="cellIs" dxfId="3255" priority="4019" operator="equal">
      <formula>"Moderado"</formula>
    </cfRule>
    <cfRule type="cellIs" dxfId="3254" priority="4020" operator="equal">
      <formula>"Bajo"</formula>
    </cfRule>
  </conditionalFormatting>
  <conditionalFormatting sqref="P242">
    <cfRule type="cellIs" dxfId="3253" priority="3940" operator="equal">
      <formula>"Muy Alta"</formula>
    </cfRule>
    <cfRule type="cellIs" dxfId="3252" priority="3941" operator="equal">
      <formula>"Alta"</formula>
    </cfRule>
    <cfRule type="cellIs" dxfId="3251" priority="3942" operator="equal">
      <formula>"Media"</formula>
    </cfRule>
    <cfRule type="cellIs" dxfId="3250" priority="3943" operator="equal">
      <formula>"Baja"</formula>
    </cfRule>
    <cfRule type="cellIs" dxfId="3249" priority="3944" operator="equal">
      <formula>"Muy Baja"</formula>
    </cfRule>
  </conditionalFormatting>
  <conditionalFormatting sqref="AJ228">
    <cfRule type="cellIs" dxfId="3248" priority="3999" operator="equal">
      <formula>"Muy Alta"</formula>
    </cfRule>
    <cfRule type="cellIs" dxfId="3247" priority="4000" operator="equal">
      <formula>"Alta"</formula>
    </cfRule>
    <cfRule type="cellIs" dxfId="3246" priority="4001" operator="equal">
      <formula>"Media"</formula>
    </cfRule>
    <cfRule type="cellIs" dxfId="3245" priority="4002" operator="equal">
      <formula>"Baja"</formula>
    </cfRule>
    <cfRule type="cellIs" dxfId="3244" priority="4003" operator="equal">
      <formula>"Muy Baja"</formula>
    </cfRule>
  </conditionalFormatting>
  <conditionalFormatting sqref="AK228">
    <cfRule type="cellIs" dxfId="3243" priority="3994" operator="equal">
      <formula>"Muy Alta"</formula>
    </cfRule>
    <cfRule type="cellIs" dxfId="3242" priority="3995" operator="equal">
      <formula>"Alta"</formula>
    </cfRule>
    <cfRule type="cellIs" dxfId="3241" priority="3996" operator="equal">
      <formula>"Media"</formula>
    </cfRule>
    <cfRule type="cellIs" dxfId="3240" priority="3997" operator="equal">
      <formula>"Baja"</formula>
    </cfRule>
    <cfRule type="cellIs" dxfId="3239" priority="3998" operator="equal">
      <formula>"Muy Baja"</formula>
    </cfRule>
  </conditionalFormatting>
  <conditionalFormatting sqref="AL228">
    <cfRule type="cellIs" dxfId="3238" priority="3989" operator="equal">
      <formula>"Muy Alta"</formula>
    </cfRule>
    <cfRule type="cellIs" dxfId="3237" priority="3990" operator="equal">
      <formula>"Alta"</formula>
    </cfRule>
    <cfRule type="cellIs" dxfId="3236" priority="3991" operator="equal">
      <formula>"Media"</formula>
    </cfRule>
    <cfRule type="cellIs" dxfId="3235" priority="3992" operator="equal">
      <formula>"Baja"</formula>
    </cfRule>
    <cfRule type="cellIs" dxfId="3234" priority="3993" operator="equal">
      <formula>"Muy Baja"</formula>
    </cfRule>
  </conditionalFormatting>
  <conditionalFormatting sqref="AL229:AL234">
    <cfRule type="cellIs" dxfId="3233" priority="3984" operator="equal">
      <formula>"Muy Alta"</formula>
    </cfRule>
    <cfRule type="cellIs" dxfId="3232" priority="3985" operator="equal">
      <formula>"Alta"</formula>
    </cfRule>
    <cfRule type="cellIs" dxfId="3231" priority="3986" operator="equal">
      <formula>"Media"</formula>
    </cfRule>
    <cfRule type="cellIs" dxfId="3230" priority="3987" operator="equal">
      <formula>"Baja"</formula>
    </cfRule>
    <cfRule type="cellIs" dxfId="3229" priority="3988" operator="equal">
      <formula>"Muy Baja"</formula>
    </cfRule>
  </conditionalFormatting>
  <conditionalFormatting sqref="AM228">
    <cfRule type="cellIs" dxfId="3228" priority="3979" operator="equal">
      <formula>"Catastrófico"</formula>
    </cfRule>
    <cfRule type="cellIs" dxfId="3227" priority="3980" operator="equal">
      <formula>"Mayor"</formula>
    </cfRule>
    <cfRule type="cellIs" dxfId="3226" priority="3981" operator="equal">
      <formula>"Moderado"</formula>
    </cfRule>
    <cfRule type="cellIs" dxfId="3225" priority="3982" operator="equal">
      <formula>"Menor"</formula>
    </cfRule>
    <cfRule type="cellIs" dxfId="3224" priority="3983" operator="equal">
      <formula>"Leve"</formula>
    </cfRule>
  </conditionalFormatting>
  <conditionalFormatting sqref="AN228">
    <cfRule type="cellIs" dxfId="3223" priority="3974" operator="equal">
      <formula>"Muy Alta"</formula>
    </cfRule>
    <cfRule type="cellIs" dxfId="3222" priority="3975" operator="equal">
      <formula>"Alta"</formula>
    </cfRule>
    <cfRule type="cellIs" dxfId="3221" priority="3976" operator="equal">
      <formula>"Media"</formula>
    </cfRule>
    <cfRule type="cellIs" dxfId="3220" priority="3977" operator="equal">
      <formula>"Baja"</formula>
    </cfRule>
    <cfRule type="cellIs" dxfId="3219" priority="3978" operator="equal">
      <formula>"Muy Baja"</formula>
    </cfRule>
  </conditionalFormatting>
  <conditionalFormatting sqref="AO228">
    <cfRule type="cellIs" dxfId="3218" priority="3970" operator="equal">
      <formula>"Extremo"</formula>
    </cfRule>
    <cfRule type="cellIs" dxfId="3217" priority="3971" operator="equal">
      <formula>"Alto"</formula>
    </cfRule>
    <cfRule type="cellIs" dxfId="3216" priority="3972" operator="equal">
      <formula>"Moderado"</formula>
    </cfRule>
    <cfRule type="cellIs" dxfId="3215" priority="3973" operator="equal">
      <formula>"Bajo"</formula>
    </cfRule>
  </conditionalFormatting>
  <conditionalFormatting sqref="N242">
    <cfRule type="cellIs" dxfId="3214" priority="3966" operator="equal">
      <formula>"Extremo"</formula>
    </cfRule>
    <cfRule type="cellIs" dxfId="3213" priority="3967" operator="equal">
      <formula>"Alto"</formula>
    </cfRule>
    <cfRule type="cellIs" dxfId="3212" priority="3968" operator="equal">
      <formula>"Moderado"</formula>
    </cfRule>
    <cfRule type="cellIs" dxfId="3211" priority="3969" operator="equal">
      <formula>"Bajo"</formula>
    </cfRule>
  </conditionalFormatting>
  <conditionalFormatting sqref="O242">
    <cfRule type="cellIs" dxfId="3210" priority="3962" operator="equal">
      <formula>"Extremo"</formula>
    </cfRule>
    <cfRule type="cellIs" dxfId="3209" priority="3963" operator="equal">
      <formula>"Alto"</formula>
    </cfRule>
    <cfRule type="cellIs" dxfId="3208" priority="3964" operator="equal">
      <formula>"Moderado"</formula>
    </cfRule>
    <cfRule type="cellIs" dxfId="3207" priority="3965" operator="equal">
      <formula>"Bajo"</formula>
    </cfRule>
  </conditionalFormatting>
  <conditionalFormatting sqref="S242">
    <cfRule type="cellIs" dxfId="3206" priority="3957" operator="equal">
      <formula>"Catastrófico"</formula>
    </cfRule>
    <cfRule type="cellIs" dxfId="3205" priority="3958" operator="equal">
      <formula>"Mayor"</formula>
    </cfRule>
    <cfRule type="cellIs" dxfId="3204" priority="3959" operator="equal">
      <formula>"Moderado"</formula>
    </cfRule>
    <cfRule type="cellIs" dxfId="3203" priority="3960" operator="equal">
      <formula>"Menor"</formula>
    </cfRule>
    <cfRule type="cellIs" dxfId="3202" priority="3961" operator="equal">
      <formula>"Leve"</formula>
    </cfRule>
  </conditionalFormatting>
  <conditionalFormatting sqref="U242">
    <cfRule type="cellIs" dxfId="3201" priority="3953" operator="equal">
      <formula>"Extremo"</formula>
    </cfRule>
    <cfRule type="cellIs" dxfId="3200" priority="3954" operator="equal">
      <formula>"Alto"</formula>
    </cfRule>
    <cfRule type="cellIs" dxfId="3199" priority="3955" operator="equal">
      <formula>"Moderado"</formula>
    </cfRule>
    <cfRule type="cellIs" dxfId="3198" priority="3956" operator="equal">
      <formula>"Bajo"</formula>
    </cfRule>
  </conditionalFormatting>
  <conditionalFormatting sqref="P375">
    <cfRule type="cellIs" dxfId="3197" priority="3876" operator="equal">
      <formula>"Muy Alta"</formula>
    </cfRule>
    <cfRule type="cellIs" dxfId="3196" priority="3877" operator="equal">
      <formula>"Alta"</formula>
    </cfRule>
    <cfRule type="cellIs" dxfId="3195" priority="3878" operator="equal">
      <formula>"Media"</formula>
    </cfRule>
    <cfRule type="cellIs" dxfId="3194" priority="3879" operator="equal">
      <formula>"Baja"</formula>
    </cfRule>
    <cfRule type="cellIs" dxfId="3193" priority="3880" operator="equal">
      <formula>"Muy Baja"</formula>
    </cfRule>
  </conditionalFormatting>
  <conditionalFormatting sqref="AJ242">
    <cfRule type="cellIs" dxfId="3192" priority="3935" operator="equal">
      <formula>"Muy Alta"</formula>
    </cfRule>
    <cfRule type="cellIs" dxfId="3191" priority="3936" operator="equal">
      <formula>"Alta"</formula>
    </cfRule>
    <cfRule type="cellIs" dxfId="3190" priority="3937" operator="equal">
      <formula>"Media"</formula>
    </cfRule>
    <cfRule type="cellIs" dxfId="3189" priority="3938" operator="equal">
      <formula>"Baja"</formula>
    </cfRule>
    <cfRule type="cellIs" dxfId="3188" priority="3939" operator="equal">
      <formula>"Muy Baja"</formula>
    </cfRule>
  </conditionalFormatting>
  <conditionalFormatting sqref="AK242">
    <cfRule type="cellIs" dxfId="3187" priority="3930" operator="equal">
      <formula>"Muy Alta"</formula>
    </cfRule>
    <cfRule type="cellIs" dxfId="3186" priority="3931" operator="equal">
      <formula>"Alta"</formula>
    </cfRule>
    <cfRule type="cellIs" dxfId="3185" priority="3932" operator="equal">
      <formula>"Media"</formula>
    </cfRule>
    <cfRule type="cellIs" dxfId="3184" priority="3933" operator="equal">
      <formula>"Baja"</formula>
    </cfRule>
    <cfRule type="cellIs" dxfId="3183" priority="3934" operator="equal">
      <formula>"Muy Baja"</formula>
    </cfRule>
  </conditionalFormatting>
  <conditionalFormatting sqref="AL242">
    <cfRule type="cellIs" dxfId="3182" priority="3925" operator="equal">
      <formula>"Muy Alta"</formula>
    </cfRule>
    <cfRule type="cellIs" dxfId="3181" priority="3926" operator="equal">
      <formula>"Alta"</formula>
    </cfRule>
    <cfRule type="cellIs" dxfId="3180" priority="3927" operator="equal">
      <formula>"Media"</formula>
    </cfRule>
    <cfRule type="cellIs" dxfId="3179" priority="3928" operator="equal">
      <formula>"Baja"</formula>
    </cfRule>
    <cfRule type="cellIs" dxfId="3178" priority="3929" operator="equal">
      <formula>"Muy Baja"</formula>
    </cfRule>
  </conditionalFormatting>
  <conditionalFormatting sqref="AL243:AL248">
    <cfRule type="cellIs" dxfId="3177" priority="3920" operator="equal">
      <formula>"Muy Alta"</formula>
    </cfRule>
    <cfRule type="cellIs" dxfId="3176" priority="3921" operator="equal">
      <formula>"Alta"</formula>
    </cfRule>
    <cfRule type="cellIs" dxfId="3175" priority="3922" operator="equal">
      <formula>"Media"</formula>
    </cfRule>
    <cfRule type="cellIs" dxfId="3174" priority="3923" operator="equal">
      <formula>"Baja"</formula>
    </cfRule>
    <cfRule type="cellIs" dxfId="3173" priority="3924" operator="equal">
      <formula>"Muy Baja"</formula>
    </cfRule>
  </conditionalFormatting>
  <conditionalFormatting sqref="AM242">
    <cfRule type="cellIs" dxfId="3172" priority="3915" operator="equal">
      <formula>"Catastrófico"</formula>
    </cfRule>
    <cfRule type="cellIs" dxfId="3171" priority="3916" operator="equal">
      <formula>"Mayor"</formula>
    </cfRule>
    <cfRule type="cellIs" dxfId="3170" priority="3917" operator="equal">
      <formula>"Moderado"</formula>
    </cfRule>
    <cfRule type="cellIs" dxfId="3169" priority="3918" operator="equal">
      <formula>"Menor"</formula>
    </cfRule>
    <cfRule type="cellIs" dxfId="3168" priority="3919" operator="equal">
      <formula>"Leve"</formula>
    </cfRule>
  </conditionalFormatting>
  <conditionalFormatting sqref="AN242">
    <cfRule type="cellIs" dxfId="3167" priority="3910" operator="equal">
      <formula>"Muy Alta"</formula>
    </cfRule>
    <cfRule type="cellIs" dxfId="3166" priority="3911" operator="equal">
      <formula>"Alta"</formula>
    </cfRule>
    <cfRule type="cellIs" dxfId="3165" priority="3912" operator="equal">
      <formula>"Media"</formula>
    </cfRule>
    <cfRule type="cellIs" dxfId="3164" priority="3913" operator="equal">
      <formula>"Baja"</formula>
    </cfRule>
    <cfRule type="cellIs" dxfId="3163" priority="3914" operator="equal">
      <formula>"Muy Baja"</formula>
    </cfRule>
  </conditionalFormatting>
  <conditionalFormatting sqref="AO242">
    <cfRule type="cellIs" dxfId="3162" priority="3906" operator="equal">
      <formula>"Extremo"</formula>
    </cfRule>
    <cfRule type="cellIs" dxfId="3161" priority="3907" operator="equal">
      <formula>"Alto"</formula>
    </cfRule>
    <cfRule type="cellIs" dxfId="3160" priority="3908" operator="equal">
      <formula>"Moderado"</formula>
    </cfRule>
    <cfRule type="cellIs" dxfId="3159" priority="3909" operator="equal">
      <formula>"Bajo"</formula>
    </cfRule>
  </conditionalFormatting>
  <conditionalFormatting sqref="N375">
    <cfRule type="cellIs" dxfId="3158" priority="3902" operator="equal">
      <formula>"Extremo"</formula>
    </cfRule>
    <cfRule type="cellIs" dxfId="3157" priority="3903" operator="equal">
      <formula>"Alto"</formula>
    </cfRule>
    <cfRule type="cellIs" dxfId="3156" priority="3904" operator="equal">
      <formula>"Moderado"</formula>
    </cfRule>
    <cfRule type="cellIs" dxfId="3155" priority="3905" operator="equal">
      <formula>"Bajo"</formula>
    </cfRule>
  </conditionalFormatting>
  <conditionalFormatting sqref="O375">
    <cfRule type="cellIs" dxfId="3154" priority="3898" operator="equal">
      <formula>"Extremo"</formula>
    </cfRule>
    <cfRule type="cellIs" dxfId="3153" priority="3899" operator="equal">
      <formula>"Alto"</formula>
    </cfRule>
    <cfRule type="cellIs" dxfId="3152" priority="3900" operator="equal">
      <formula>"Moderado"</formula>
    </cfRule>
    <cfRule type="cellIs" dxfId="3151" priority="3901" operator="equal">
      <formula>"Bajo"</formula>
    </cfRule>
  </conditionalFormatting>
  <conditionalFormatting sqref="S375">
    <cfRule type="cellIs" dxfId="3150" priority="3893" operator="equal">
      <formula>"Catastrófico"</formula>
    </cfRule>
    <cfRule type="cellIs" dxfId="3149" priority="3894" operator="equal">
      <formula>"Mayor"</formula>
    </cfRule>
    <cfRule type="cellIs" dxfId="3148" priority="3895" operator="equal">
      <formula>"Moderado"</formula>
    </cfRule>
    <cfRule type="cellIs" dxfId="3147" priority="3896" operator="equal">
      <formula>"Menor"</formula>
    </cfRule>
    <cfRule type="cellIs" dxfId="3146" priority="3897" operator="equal">
      <formula>"Leve"</formula>
    </cfRule>
  </conditionalFormatting>
  <conditionalFormatting sqref="U375">
    <cfRule type="cellIs" dxfId="3145" priority="3889" operator="equal">
      <formula>"Extremo"</formula>
    </cfRule>
    <cfRule type="cellIs" dxfId="3144" priority="3890" operator="equal">
      <formula>"Alto"</formula>
    </cfRule>
    <cfRule type="cellIs" dxfId="3143" priority="3891" operator="equal">
      <formula>"Moderado"</formula>
    </cfRule>
    <cfRule type="cellIs" dxfId="3142" priority="3892" operator="equal">
      <formula>"Bajo"</formula>
    </cfRule>
  </conditionalFormatting>
  <conditionalFormatting sqref="P235">
    <cfRule type="cellIs" dxfId="3141" priority="3812" operator="equal">
      <formula>"Muy Alta"</formula>
    </cfRule>
    <cfRule type="cellIs" dxfId="3140" priority="3813" operator="equal">
      <formula>"Alta"</formula>
    </cfRule>
    <cfRule type="cellIs" dxfId="3139" priority="3814" operator="equal">
      <formula>"Media"</formula>
    </cfRule>
    <cfRule type="cellIs" dxfId="3138" priority="3815" operator="equal">
      <formula>"Baja"</formula>
    </cfRule>
    <cfRule type="cellIs" dxfId="3137" priority="3816" operator="equal">
      <formula>"Muy Baja"</formula>
    </cfRule>
  </conditionalFormatting>
  <conditionalFormatting sqref="AJ375">
    <cfRule type="cellIs" dxfId="3136" priority="3871" operator="equal">
      <formula>"Muy Alta"</formula>
    </cfRule>
    <cfRule type="cellIs" dxfId="3135" priority="3872" operator="equal">
      <formula>"Alta"</formula>
    </cfRule>
    <cfRule type="cellIs" dxfId="3134" priority="3873" operator="equal">
      <formula>"Media"</formula>
    </cfRule>
    <cfRule type="cellIs" dxfId="3133" priority="3874" operator="equal">
      <formula>"Baja"</formula>
    </cfRule>
    <cfRule type="cellIs" dxfId="3132" priority="3875" operator="equal">
      <formula>"Muy Baja"</formula>
    </cfRule>
  </conditionalFormatting>
  <conditionalFormatting sqref="AK375">
    <cfRule type="cellIs" dxfId="3131" priority="3866" operator="equal">
      <formula>"Muy Alta"</formula>
    </cfRule>
    <cfRule type="cellIs" dxfId="3130" priority="3867" operator="equal">
      <formula>"Alta"</formula>
    </cfRule>
    <cfRule type="cellIs" dxfId="3129" priority="3868" operator="equal">
      <formula>"Media"</formula>
    </cfRule>
    <cfRule type="cellIs" dxfId="3128" priority="3869" operator="equal">
      <formula>"Baja"</formula>
    </cfRule>
    <cfRule type="cellIs" dxfId="3127" priority="3870" operator="equal">
      <formula>"Muy Baja"</formula>
    </cfRule>
  </conditionalFormatting>
  <conditionalFormatting sqref="AL375">
    <cfRule type="cellIs" dxfId="3126" priority="3861" operator="equal">
      <formula>"Muy Alta"</formula>
    </cfRule>
    <cfRule type="cellIs" dxfId="3125" priority="3862" operator="equal">
      <formula>"Alta"</formula>
    </cfRule>
    <cfRule type="cellIs" dxfId="3124" priority="3863" operator="equal">
      <formula>"Media"</formula>
    </cfRule>
    <cfRule type="cellIs" dxfId="3123" priority="3864" operator="equal">
      <formula>"Baja"</formula>
    </cfRule>
    <cfRule type="cellIs" dxfId="3122" priority="3865" operator="equal">
      <formula>"Muy Baja"</formula>
    </cfRule>
  </conditionalFormatting>
  <conditionalFormatting sqref="AL376:AL381">
    <cfRule type="cellIs" dxfId="3121" priority="3856" operator="equal">
      <formula>"Muy Alta"</formula>
    </cfRule>
    <cfRule type="cellIs" dxfId="3120" priority="3857" operator="equal">
      <formula>"Alta"</formula>
    </cfRule>
    <cfRule type="cellIs" dxfId="3119" priority="3858" operator="equal">
      <formula>"Media"</formula>
    </cfRule>
    <cfRule type="cellIs" dxfId="3118" priority="3859" operator="equal">
      <formula>"Baja"</formula>
    </cfRule>
    <cfRule type="cellIs" dxfId="3117" priority="3860" operator="equal">
      <formula>"Muy Baja"</formula>
    </cfRule>
  </conditionalFormatting>
  <conditionalFormatting sqref="AM375">
    <cfRule type="cellIs" dxfId="3116" priority="3851" operator="equal">
      <formula>"Catastrófico"</formula>
    </cfRule>
    <cfRule type="cellIs" dxfId="3115" priority="3852" operator="equal">
      <formula>"Mayor"</formula>
    </cfRule>
    <cfRule type="cellIs" dxfId="3114" priority="3853" operator="equal">
      <formula>"Moderado"</formula>
    </cfRule>
    <cfRule type="cellIs" dxfId="3113" priority="3854" operator="equal">
      <formula>"Menor"</formula>
    </cfRule>
    <cfRule type="cellIs" dxfId="3112" priority="3855" operator="equal">
      <formula>"Leve"</formula>
    </cfRule>
  </conditionalFormatting>
  <conditionalFormatting sqref="AN375">
    <cfRule type="cellIs" dxfId="3111" priority="3846" operator="equal">
      <formula>"Muy Alta"</formula>
    </cfRule>
    <cfRule type="cellIs" dxfId="3110" priority="3847" operator="equal">
      <formula>"Alta"</formula>
    </cfRule>
    <cfRule type="cellIs" dxfId="3109" priority="3848" operator="equal">
      <formula>"Media"</formula>
    </cfRule>
    <cfRule type="cellIs" dxfId="3108" priority="3849" operator="equal">
      <formula>"Baja"</formula>
    </cfRule>
    <cfRule type="cellIs" dxfId="3107" priority="3850" operator="equal">
      <formula>"Muy Baja"</formula>
    </cfRule>
  </conditionalFormatting>
  <conditionalFormatting sqref="AO375">
    <cfRule type="cellIs" dxfId="3106" priority="3842" operator="equal">
      <formula>"Extremo"</formula>
    </cfRule>
    <cfRule type="cellIs" dxfId="3105" priority="3843" operator="equal">
      <formula>"Alto"</formula>
    </cfRule>
    <cfRule type="cellIs" dxfId="3104" priority="3844" operator="equal">
      <formula>"Moderado"</formula>
    </cfRule>
    <cfRule type="cellIs" dxfId="3103" priority="3845" operator="equal">
      <formula>"Bajo"</formula>
    </cfRule>
  </conditionalFormatting>
  <conditionalFormatting sqref="N235">
    <cfRule type="cellIs" dxfId="3102" priority="3838" operator="equal">
      <formula>"Extremo"</formula>
    </cfRule>
    <cfRule type="cellIs" dxfId="3101" priority="3839" operator="equal">
      <formula>"Alto"</formula>
    </cfRule>
    <cfRule type="cellIs" dxfId="3100" priority="3840" operator="equal">
      <formula>"Moderado"</formula>
    </cfRule>
    <cfRule type="cellIs" dxfId="3099" priority="3841" operator="equal">
      <formula>"Bajo"</formula>
    </cfRule>
  </conditionalFormatting>
  <conditionalFormatting sqref="O235">
    <cfRule type="cellIs" dxfId="3098" priority="3834" operator="equal">
      <formula>"Extremo"</formula>
    </cfRule>
    <cfRule type="cellIs" dxfId="3097" priority="3835" operator="equal">
      <formula>"Alto"</formula>
    </cfRule>
    <cfRule type="cellIs" dxfId="3096" priority="3836" operator="equal">
      <formula>"Moderado"</formula>
    </cfRule>
    <cfRule type="cellIs" dxfId="3095" priority="3837" operator="equal">
      <formula>"Bajo"</formula>
    </cfRule>
  </conditionalFormatting>
  <conditionalFormatting sqref="S235">
    <cfRule type="cellIs" dxfId="3094" priority="3829" operator="equal">
      <formula>"Catastrófico"</formula>
    </cfRule>
    <cfRule type="cellIs" dxfId="3093" priority="3830" operator="equal">
      <formula>"Mayor"</formula>
    </cfRule>
    <cfRule type="cellIs" dxfId="3092" priority="3831" operator="equal">
      <formula>"Moderado"</formula>
    </cfRule>
    <cfRule type="cellIs" dxfId="3091" priority="3832" operator="equal">
      <formula>"Menor"</formula>
    </cfRule>
    <cfRule type="cellIs" dxfId="3090" priority="3833" operator="equal">
      <formula>"Leve"</formula>
    </cfRule>
  </conditionalFormatting>
  <conditionalFormatting sqref="U235">
    <cfRule type="cellIs" dxfId="3089" priority="3817" operator="equal">
      <formula>"Extremo"</formula>
    </cfRule>
    <cfRule type="cellIs" dxfId="3088" priority="3818" operator="equal">
      <formula>"Alto"</formula>
    </cfRule>
    <cfRule type="cellIs" dxfId="3087" priority="3819" operator="equal">
      <formula>"Moderado"</formula>
    </cfRule>
    <cfRule type="cellIs" dxfId="3086" priority="3820" operator="equal">
      <formula>"Bajo"</formula>
    </cfRule>
  </conditionalFormatting>
  <conditionalFormatting sqref="AJ235">
    <cfRule type="cellIs" dxfId="3085" priority="3807" operator="equal">
      <formula>"Muy Alta"</formula>
    </cfRule>
    <cfRule type="cellIs" dxfId="3084" priority="3808" operator="equal">
      <formula>"Alta"</formula>
    </cfRule>
    <cfRule type="cellIs" dxfId="3083" priority="3809" operator="equal">
      <formula>"Media"</formula>
    </cfRule>
    <cfRule type="cellIs" dxfId="3082" priority="3810" operator="equal">
      <formula>"Baja"</formula>
    </cfRule>
    <cfRule type="cellIs" dxfId="3081" priority="3811" operator="equal">
      <formula>"Muy Baja"</formula>
    </cfRule>
  </conditionalFormatting>
  <conditionalFormatting sqref="AK235">
    <cfRule type="cellIs" dxfId="3080" priority="3802" operator="equal">
      <formula>"Muy Alta"</formula>
    </cfRule>
    <cfRule type="cellIs" dxfId="3079" priority="3803" operator="equal">
      <formula>"Alta"</formula>
    </cfRule>
    <cfRule type="cellIs" dxfId="3078" priority="3804" operator="equal">
      <formula>"Media"</formula>
    </cfRule>
    <cfRule type="cellIs" dxfId="3077" priority="3805" operator="equal">
      <formula>"Baja"</formula>
    </cfRule>
    <cfRule type="cellIs" dxfId="3076" priority="3806" operator="equal">
      <formula>"Muy Baja"</formula>
    </cfRule>
  </conditionalFormatting>
  <conditionalFormatting sqref="AL235">
    <cfRule type="cellIs" dxfId="3075" priority="3797" operator="equal">
      <formula>"Muy Alta"</formula>
    </cfRule>
    <cfRule type="cellIs" dxfId="3074" priority="3798" operator="equal">
      <formula>"Alta"</formula>
    </cfRule>
    <cfRule type="cellIs" dxfId="3073" priority="3799" operator="equal">
      <formula>"Media"</formula>
    </cfRule>
    <cfRule type="cellIs" dxfId="3072" priority="3800" operator="equal">
      <formula>"Baja"</formula>
    </cfRule>
    <cfRule type="cellIs" dxfId="3071" priority="3801" operator="equal">
      <formula>"Muy Baja"</formula>
    </cfRule>
  </conditionalFormatting>
  <conditionalFormatting sqref="AL236:AL241">
    <cfRule type="cellIs" dxfId="3070" priority="3792" operator="equal">
      <formula>"Muy Alta"</formula>
    </cfRule>
    <cfRule type="cellIs" dxfId="3069" priority="3793" operator="equal">
      <formula>"Alta"</formula>
    </cfRule>
    <cfRule type="cellIs" dxfId="3068" priority="3794" operator="equal">
      <formula>"Media"</formula>
    </cfRule>
    <cfRule type="cellIs" dxfId="3067" priority="3795" operator="equal">
      <formula>"Baja"</formula>
    </cfRule>
    <cfRule type="cellIs" dxfId="3066" priority="3796" operator="equal">
      <formula>"Muy Baja"</formula>
    </cfRule>
  </conditionalFormatting>
  <conditionalFormatting sqref="AM235">
    <cfRule type="cellIs" dxfId="3065" priority="3787" operator="equal">
      <formula>"Catastrófico"</formula>
    </cfRule>
    <cfRule type="cellIs" dxfId="3064" priority="3788" operator="equal">
      <formula>"Mayor"</formula>
    </cfRule>
    <cfRule type="cellIs" dxfId="3063" priority="3789" operator="equal">
      <formula>"Moderado"</formula>
    </cfRule>
    <cfRule type="cellIs" dxfId="3062" priority="3790" operator="equal">
      <formula>"Menor"</formula>
    </cfRule>
    <cfRule type="cellIs" dxfId="3061" priority="3791" operator="equal">
      <formula>"Leve"</formula>
    </cfRule>
  </conditionalFormatting>
  <conditionalFormatting sqref="AN235">
    <cfRule type="cellIs" dxfId="3060" priority="3782" operator="equal">
      <formula>"Muy Alta"</formula>
    </cfRule>
    <cfRule type="cellIs" dxfId="3059" priority="3783" operator="equal">
      <formula>"Alta"</formula>
    </cfRule>
    <cfRule type="cellIs" dxfId="3058" priority="3784" operator="equal">
      <formula>"Media"</formula>
    </cfRule>
    <cfRule type="cellIs" dxfId="3057" priority="3785" operator="equal">
      <formula>"Baja"</formula>
    </cfRule>
    <cfRule type="cellIs" dxfId="3056" priority="3786" operator="equal">
      <formula>"Muy Baja"</formula>
    </cfRule>
  </conditionalFormatting>
  <conditionalFormatting sqref="AO235">
    <cfRule type="cellIs" dxfId="3055" priority="3778" operator="equal">
      <formula>"Extremo"</formula>
    </cfRule>
    <cfRule type="cellIs" dxfId="3054" priority="3779" operator="equal">
      <formula>"Alto"</formula>
    </cfRule>
    <cfRule type="cellIs" dxfId="3053" priority="3780" operator="equal">
      <formula>"Moderado"</formula>
    </cfRule>
    <cfRule type="cellIs" dxfId="3052" priority="3781" operator="equal">
      <formula>"Bajo"</formula>
    </cfRule>
  </conditionalFormatting>
  <conditionalFormatting sqref="N249">
    <cfRule type="cellIs" dxfId="3051" priority="3774" operator="equal">
      <formula>"Extremo"</formula>
    </cfRule>
    <cfRule type="cellIs" dxfId="3050" priority="3775" operator="equal">
      <formula>"Alto"</formula>
    </cfRule>
    <cfRule type="cellIs" dxfId="3049" priority="3776" operator="equal">
      <formula>"Moderado"</formula>
    </cfRule>
    <cfRule type="cellIs" dxfId="3048" priority="3777" operator="equal">
      <formula>"Bajo"</formula>
    </cfRule>
  </conditionalFormatting>
  <conditionalFormatting sqref="O249">
    <cfRule type="cellIs" dxfId="3047" priority="3770" operator="equal">
      <formula>"Extremo"</formula>
    </cfRule>
    <cfRule type="cellIs" dxfId="3046" priority="3771" operator="equal">
      <formula>"Alto"</formula>
    </cfRule>
    <cfRule type="cellIs" dxfId="3045" priority="3772" operator="equal">
      <formula>"Moderado"</formula>
    </cfRule>
    <cfRule type="cellIs" dxfId="3044" priority="3773" operator="equal">
      <formula>"Bajo"</formula>
    </cfRule>
  </conditionalFormatting>
  <conditionalFormatting sqref="S249">
    <cfRule type="cellIs" dxfId="3043" priority="3765" operator="equal">
      <formula>"Catastrófico"</formula>
    </cfRule>
    <cfRule type="cellIs" dxfId="3042" priority="3766" operator="equal">
      <formula>"Mayor"</formula>
    </cfRule>
    <cfRule type="cellIs" dxfId="3041" priority="3767" operator="equal">
      <formula>"Moderado"</formula>
    </cfRule>
    <cfRule type="cellIs" dxfId="3040" priority="3768" operator="equal">
      <formula>"Menor"</formula>
    </cfRule>
    <cfRule type="cellIs" dxfId="3039" priority="3769" operator="equal">
      <formula>"Leve"</formula>
    </cfRule>
  </conditionalFormatting>
  <conditionalFormatting sqref="U249">
    <cfRule type="cellIs" dxfId="3038" priority="3761" operator="equal">
      <formula>"Extremo"</formula>
    </cfRule>
    <cfRule type="cellIs" dxfId="3037" priority="3762" operator="equal">
      <formula>"Alto"</formula>
    </cfRule>
    <cfRule type="cellIs" dxfId="3036" priority="3763" operator="equal">
      <formula>"Moderado"</formula>
    </cfRule>
    <cfRule type="cellIs" dxfId="3035" priority="3764" operator="equal">
      <formula>"Bajo"</formula>
    </cfRule>
  </conditionalFormatting>
  <conditionalFormatting sqref="P249">
    <cfRule type="cellIs" dxfId="3034" priority="3748" operator="equal">
      <formula>"Muy Alta"</formula>
    </cfRule>
    <cfRule type="cellIs" dxfId="3033" priority="3749" operator="equal">
      <formula>"Alta"</formula>
    </cfRule>
    <cfRule type="cellIs" dxfId="3032" priority="3750" operator="equal">
      <formula>"Media"</formula>
    </cfRule>
    <cfRule type="cellIs" dxfId="3031" priority="3751" operator="equal">
      <formula>"Baja"</formula>
    </cfRule>
    <cfRule type="cellIs" dxfId="3030" priority="3752" operator="equal">
      <formula>"Muy Baja"</formula>
    </cfRule>
  </conditionalFormatting>
  <conditionalFormatting sqref="AJ249">
    <cfRule type="cellIs" dxfId="3029" priority="3743" operator="equal">
      <formula>"Muy Alta"</formula>
    </cfRule>
    <cfRule type="cellIs" dxfId="3028" priority="3744" operator="equal">
      <formula>"Alta"</formula>
    </cfRule>
    <cfRule type="cellIs" dxfId="3027" priority="3745" operator="equal">
      <formula>"Media"</formula>
    </cfRule>
    <cfRule type="cellIs" dxfId="3026" priority="3746" operator="equal">
      <formula>"Baja"</formula>
    </cfRule>
    <cfRule type="cellIs" dxfId="3025" priority="3747" operator="equal">
      <formula>"Muy Baja"</formula>
    </cfRule>
  </conditionalFormatting>
  <conditionalFormatting sqref="AK249">
    <cfRule type="cellIs" dxfId="3024" priority="3738" operator="equal">
      <formula>"Muy Alta"</formula>
    </cfRule>
    <cfRule type="cellIs" dxfId="3023" priority="3739" operator="equal">
      <formula>"Alta"</formula>
    </cfRule>
    <cfRule type="cellIs" dxfId="3022" priority="3740" operator="equal">
      <formula>"Media"</formula>
    </cfRule>
    <cfRule type="cellIs" dxfId="3021" priority="3741" operator="equal">
      <formula>"Baja"</formula>
    </cfRule>
    <cfRule type="cellIs" dxfId="3020" priority="3742" operator="equal">
      <formula>"Muy Baja"</formula>
    </cfRule>
  </conditionalFormatting>
  <conditionalFormatting sqref="AL249">
    <cfRule type="cellIs" dxfId="3019" priority="3733" operator="equal">
      <formula>"Muy Alta"</formula>
    </cfRule>
    <cfRule type="cellIs" dxfId="3018" priority="3734" operator="equal">
      <formula>"Alta"</formula>
    </cfRule>
    <cfRule type="cellIs" dxfId="3017" priority="3735" operator="equal">
      <formula>"Media"</formula>
    </cfRule>
    <cfRule type="cellIs" dxfId="3016" priority="3736" operator="equal">
      <formula>"Baja"</formula>
    </cfRule>
    <cfRule type="cellIs" dxfId="3015" priority="3737" operator="equal">
      <formula>"Muy Baja"</formula>
    </cfRule>
  </conditionalFormatting>
  <conditionalFormatting sqref="AL250:AL255">
    <cfRule type="cellIs" dxfId="3014" priority="3728" operator="equal">
      <formula>"Muy Alta"</formula>
    </cfRule>
    <cfRule type="cellIs" dxfId="3013" priority="3729" operator="equal">
      <formula>"Alta"</formula>
    </cfRule>
    <cfRule type="cellIs" dxfId="3012" priority="3730" operator="equal">
      <formula>"Media"</formula>
    </cfRule>
    <cfRule type="cellIs" dxfId="3011" priority="3731" operator="equal">
      <formula>"Baja"</formula>
    </cfRule>
    <cfRule type="cellIs" dxfId="3010" priority="3732" operator="equal">
      <formula>"Muy Baja"</formula>
    </cfRule>
  </conditionalFormatting>
  <conditionalFormatting sqref="AM249">
    <cfRule type="cellIs" dxfId="3009" priority="3723" operator="equal">
      <formula>"Catastrófico"</formula>
    </cfRule>
    <cfRule type="cellIs" dxfId="3008" priority="3724" operator="equal">
      <formula>"Mayor"</formula>
    </cfRule>
    <cfRule type="cellIs" dxfId="3007" priority="3725" operator="equal">
      <formula>"Moderado"</formula>
    </cfRule>
    <cfRule type="cellIs" dxfId="3006" priority="3726" operator="equal">
      <formula>"Menor"</formula>
    </cfRule>
    <cfRule type="cellIs" dxfId="3005" priority="3727" operator="equal">
      <formula>"Leve"</formula>
    </cfRule>
  </conditionalFormatting>
  <conditionalFormatting sqref="AN249">
    <cfRule type="cellIs" dxfId="3004" priority="3718" operator="equal">
      <formula>"Muy Alta"</formula>
    </cfRule>
    <cfRule type="cellIs" dxfId="3003" priority="3719" operator="equal">
      <formula>"Alta"</formula>
    </cfRule>
    <cfRule type="cellIs" dxfId="3002" priority="3720" operator="equal">
      <formula>"Media"</formula>
    </cfRule>
    <cfRule type="cellIs" dxfId="3001" priority="3721" operator="equal">
      <formula>"Baja"</formula>
    </cfRule>
    <cfRule type="cellIs" dxfId="3000" priority="3722" operator="equal">
      <formula>"Muy Baja"</formula>
    </cfRule>
  </conditionalFormatting>
  <conditionalFormatting sqref="AO249">
    <cfRule type="cellIs" dxfId="2999" priority="3714" operator="equal">
      <formula>"Extremo"</formula>
    </cfRule>
    <cfRule type="cellIs" dxfId="2998" priority="3715" operator="equal">
      <formula>"Alto"</formula>
    </cfRule>
    <cfRule type="cellIs" dxfId="2997" priority="3716" operator="equal">
      <formula>"Moderado"</formula>
    </cfRule>
    <cfRule type="cellIs" dxfId="2996" priority="3717" operator="equal">
      <formula>"Bajo"</formula>
    </cfRule>
  </conditionalFormatting>
  <conditionalFormatting sqref="N403">
    <cfRule type="cellIs" dxfId="2995" priority="3710" operator="equal">
      <formula>"Extremo"</formula>
    </cfRule>
    <cfRule type="cellIs" dxfId="2994" priority="3711" operator="equal">
      <formula>"Alto"</formula>
    </cfRule>
    <cfRule type="cellIs" dxfId="2993" priority="3712" operator="equal">
      <formula>"Moderado"</formula>
    </cfRule>
    <cfRule type="cellIs" dxfId="2992" priority="3713" operator="equal">
      <formula>"Bajo"</formula>
    </cfRule>
  </conditionalFormatting>
  <conditionalFormatting sqref="O403">
    <cfRule type="cellIs" dxfId="2991" priority="3706" operator="equal">
      <formula>"Extremo"</formula>
    </cfRule>
    <cfRule type="cellIs" dxfId="2990" priority="3707" operator="equal">
      <formula>"Alto"</formula>
    </cfRule>
    <cfRule type="cellIs" dxfId="2989" priority="3708" operator="equal">
      <formula>"Moderado"</formula>
    </cfRule>
    <cfRule type="cellIs" dxfId="2988" priority="3709" operator="equal">
      <formula>"Bajo"</formula>
    </cfRule>
  </conditionalFormatting>
  <conditionalFormatting sqref="S403">
    <cfRule type="cellIs" dxfId="2987" priority="3701" operator="equal">
      <formula>"Catastrófico"</formula>
    </cfRule>
    <cfRule type="cellIs" dxfId="2986" priority="3702" operator="equal">
      <formula>"Mayor"</formula>
    </cfRule>
    <cfRule type="cellIs" dxfId="2985" priority="3703" operator="equal">
      <formula>"Moderado"</formula>
    </cfRule>
    <cfRule type="cellIs" dxfId="2984" priority="3704" operator="equal">
      <formula>"Menor"</formula>
    </cfRule>
    <cfRule type="cellIs" dxfId="2983" priority="3705" operator="equal">
      <formula>"Leve"</formula>
    </cfRule>
  </conditionalFormatting>
  <conditionalFormatting sqref="U403">
    <cfRule type="cellIs" dxfId="2982" priority="3697" operator="equal">
      <formula>"Extremo"</formula>
    </cfRule>
    <cfRule type="cellIs" dxfId="2981" priority="3698" operator="equal">
      <formula>"Alto"</formula>
    </cfRule>
    <cfRule type="cellIs" dxfId="2980" priority="3699" operator="equal">
      <formula>"Moderado"</formula>
    </cfRule>
    <cfRule type="cellIs" dxfId="2979" priority="3700" operator="equal">
      <formula>"Bajo"</formula>
    </cfRule>
  </conditionalFormatting>
  <conditionalFormatting sqref="P403">
    <cfRule type="cellIs" dxfId="2978" priority="3684" operator="equal">
      <formula>"Muy Alta"</formula>
    </cfRule>
    <cfRule type="cellIs" dxfId="2977" priority="3685" operator="equal">
      <formula>"Alta"</formula>
    </cfRule>
    <cfRule type="cellIs" dxfId="2976" priority="3686" operator="equal">
      <formula>"Media"</formula>
    </cfRule>
    <cfRule type="cellIs" dxfId="2975" priority="3687" operator="equal">
      <formula>"Baja"</formula>
    </cfRule>
    <cfRule type="cellIs" dxfId="2974" priority="3688" operator="equal">
      <formula>"Muy Baja"</formula>
    </cfRule>
  </conditionalFormatting>
  <conditionalFormatting sqref="AJ403">
    <cfRule type="cellIs" dxfId="2973" priority="3679" operator="equal">
      <formula>"Muy Alta"</formula>
    </cfRule>
    <cfRule type="cellIs" dxfId="2972" priority="3680" operator="equal">
      <formula>"Alta"</formula>
    </cfRule>
    <cfRule type="cellIs" dxfId="2971" priority="3681" operator="equal">
      <formula>"Media"</formula>
    </cfRule>
    <cfRule type="cellIs" dxfId="2970" priority="3682" operator="equal">
      <formula>"Baja"</formula>
    </cfRule>
    <cfRule type="cellIs" dxfId="2969" priority="3683" operator="equal">
      <formula>"Muy Baja"</formula>
    </cfRule>
  </conditionalFormatting>
  <conditionalFormatting sqref="AK403">
    <cfRule type="cellIs" dxfId="2968" priority="3674" operator="equal">
      <formula>"Muy Alta"</formula>
    </cfRule>
    <cfRule type="cellIs" dxfId="2967" priority="3675" operator="equal">
      <formula>"Alta"</formula>
    </cfRule>
    <cfRule type="cellIs" dxfId="2966" priority="3676" operator="equal">
      <formula>"Media"</formula>
    </cfRule>
    <cfRule type="cellIs" dxfId="2965" priority="3677" operator="equal">
      <formula>"Baja"</formula>
    </cfRule>
    <cfRule type="cellIs" dxfId="2964" priority="3678" operator="equal">
      <formula>"Muy Baja"</formula>
    </cfRule>
  </conditionalFormatting>
  <conditionalFormatting sqref="AL403">
    <cfRule type="cellIs" dxfId="2963" priority="3669" operator="equal">
      <formula>"Muy Alta"</formula>
    </cfRule>
    <cfRule type="cellIs" dxfId="2962" priority="3670" operator="equal">
      <formula>"Alta"</formula>
    </cfRule>
    <cfRule type="cellIs" dxfId="2961" priority="3671" operator="equal">
      <formula>"Media"</formula>
    </cfRule>
    <cfRule type="cellIs" dxfId="2960" priority="3672" operator="equal">
      <formula>"Baja"</formula>
    </cfRule>
    <cfRule type="cellIs" dxfId="2959" priority="3673" operator="equal">
      <formula>"Muy Baja"</formula>
    </cfRule>
  </conditionalFormatting>
  <conditionalFormatting sqref="AL404:AL409">
    <cfRule type="cellIs" dxfId="2958" priority="3664" operator="equal">
      <formula>"Muy Alta"</formula>
    </cfRule>
    <cfRule type="cellIs" dxfId="2957" priority="3665" operator="equal">
      <formula>"Alta"</formula>
    </cfRule>
    <cfRule type="cellIs" dxfId="2956" priority="3666" operator="equal">
      <formula>"Media"</formula>
    </cfRule>
    <cfRule type="cellIs" dxfId="2955" priority="3667" operator="equal">
      <formula>"Baja"</formula>
    </cfRule>
    <cfRule type="cellIs" dxfId="2954" priority="3668" operator="equal">
      <formula>"Muy Baja"</formula>
    </cfRule>
  </conditionalFormatting>
  <conditionalFormatting sqref="AM403">
    <cfRule type="cellIs" dxfId="2953" priority="3659" operator="equal">
      <formula>"Catastrófico"</formula>
    </cfRule>
    <cfRule type="cellIs" dxfId="2952" priority="3660" operator="equal">
      <formula>"Mayor"</formula>
    </cfRule>
    <cfRule type="cellIs" dxfId="2951" priority="3661" operator="equal">
      <formula>"Moderado"</formula>
    </cfRule>
    <cfRule type="cellIs" dxfId="2950" priority="3662" operator="equal">
      <formula>"Menor"</formula>
    </cfRule>
    <cfRule type="cellIs" dxfId="2949" priority="3663" operator="equal">
      <formula>"Leve"</formula>
    </cfRule>
  </conditionalFormatting>
  <conditionalFormatting sqref="AN403">
    <cfRule type="cellIs" dxfId="2948" priority="3654" operator="equal">
      <formula>"Muy Alta"</formula>
    </cfRule>
    <cfRule type="cellIs" dxfId="2947" priority="3655" operator="equal">
      <formula>"Alta"</formula>
    </cfRule>
    <cfRule type="cellIs" dxfId="2946" priority="3656" operator="equal">
      <formula>"Media"</formula>
    </cfRule>
    <cfRule type="cellIs" dxfId="2945" priority="3657" operator="equal">
      <formula>"Baja"</formula>
    </cfRule>
    <cfRule type="cellIs" dxfId="2944" priority="3658" operator="equal">
      <formula>"Muy Baja"</formula>
    </cfRule>
  </conditionalFormatting>
  <conditionalFormatting sqref="AO403">
    <cfRule type="cellIs" dxfId="2943" priority="3650" operator="equal">
      <formula>"Extremo"</formula>
    </cfRule>
    <cfRule type="cellIs" dxfId="2942" priority="3651" operator="equal">
      <formula>"Alto"</formula>
    </cfRule>
    <cfRule type="cellIs" dxfId="2941" priority="3652" operator="equal">
      <formula>"Moderado"</formula>
    </cfRule>
    <cfRule type="cellIs" dxfId="2940" priority="3653" operator="equal">
      <formula>"Bajo"</formula>
    </cfRule>
  </conditionalFormatting>
  <conditionalFormatting sqref="N333">
    <cfRule type="cellIs" dxfId="2939" priority="3646" operator="equal">
      <formula>"Extremo"</formula>
    </cfRule>
    <cfRule type="cellIs" dxfId="2938" priority="3647" operator="equal">
      <formula>"Alto"</formula>
    </cfRule>
    <cfRule type="cellIs" dxfId="2937" priority="3648" operator="equal">
      <formula>"Moderado"</formula>
    </cfRule>
    <cfRule type="cellIs" dxfId="2936" priority="3649" operator="equal">
      <formula>"Bajo"</formula>
    </cfRule>
  </conditionalFormatting>
  <conditionalFormatting sqref="O333">
    <cfRule type="cellIs" dxfId="2935" priority="3642" operator="equal">
      <formula>"Extremo"</formula>
    </cfRule>
    <cfRule type="cellIs" dxfId="2934" priority="3643" operator="equal">
      <formula>"Alto"</formula>
    </cfRule>
    <cfRule type="cellIs" dxfId="2933" priority="3644" operator="equal">
      <formula>"Moderado"</formula>
    </cfRule>
    <cfRule type="cellIs" dxfId="2932" priority="3645" operator="equal">
      <formula>"Bajo"</formula>
    </cfRule>
  </conditionalFormatting>
  <conditionalFormatting sqref="S333">
    <cfRule type="cellIs" dxfId="2931" priority="3637" operator="equal">
      <formula>"Catastrófico"</formula>
    </cfRule>
    <cfRule type="cellIs" dxfId="2930" priority="3638" operator="equal">
      <formula>"Mayor"</formula>
    </cfRule>
    <cfRule type="cellIs" dxfId="2929" priority="3639" operator="equal">
      <formula>"Moderado"</formula>
    </cfRule>
    <cfRule type="cellIs" dxfId="2928" priority="3640" operator="equal">
      <formula>"Menor"</formula>
    </cfRule>
    <cfRule type="cellIs" dxfId="2927" priority="3641" operator="equal">
      <formula>"Leve"</formula>
    </cfRule>
  </conditionalFormatting>
  <conditionalFormatting sqref="U333">
    <cfRule type="cellIs" dxfId="2926" priority="3633" operator="equal">
      <formula>"Extremo"</formula>
    </cfRule>
    <cfRule type="cellIs" dxfId="2925" priority="3634" operator="equal">
      <formula>"Alto"</formula>
    </cfRule>
    <cfRule type="cellIs" dxfId="2924" priority="3635" operator="equal">
      <formula>"Moderado"</formula>
    </cfRule>
    <cfRule type="cellIs" dxfId="2923" priority="3636" operator="equal">
      <formula>"Bajo"</formula>
    </cfRule>
  </conditionalFormatting>
  <conditionalFormatting sqref="P333">
    <cfRule type="cellIs" dxfId="2922" priority="3626" operator="equal">
      <formula>"Muy Alta"</formula>
    </cfRule>
    <cfRule type="cellIs" dxfId="2921" priority="3627" operator="equal">
      <formula>"Alta"</formula>
    </cfRule>
    <cfRule type="cellIs" dxfId="2920" priority="3628" operator="equal">
      <formula>"Media"</formula>
    </cfRule>
    <cfRule type="cellIs" dxfId="2919" priority="3629" operator="equal">
      <formula>"Baja"</formula>
    </cfRule>
    <cfRule type="cellIs" dxfId="2918" priority="3630" operator="equal">
      <formula>"Muy Baja"</formula>
    </cfRule>
  </conditionalFormatting>
  <conditionalFormatting sqref="AJ333">
    <cfRule type="cellIs" dxfId="2917" priority="3621" operator="equal">
      <formula>"Muy Alta"</formula>
    </cfRule>
    <cfRule type="cellIs" dxfId="2916" priority="3622" operator="equal">
      <formula>"Alta"</formula>
    </cfRule>
    <cfRule type="cellIs" dxfId="2915" priority="3623" operator="equal">
      <formula>"Media"</formula>
    </cfRule>
    <cfRule type="cellIs" dxfId="2914" priority="3624" operator="equal">
      <formula>"Baja"</formula>
    </cfRule>
    <cfRule type="cellIs" dxfId="2913" priority="3625" operator="equal">
      <formula>"Muy Baja"</formula>
    </cfRule>
  </conditionalFormatting>
  <conditionalFormatting sqref="AK333">
    <cfRule type="cellIs" dxfId="2912" priority="3616" operator="equal">
      <formula>"Muy Alta"</formula>
    </cfRule>
    <cfRule type="cellIs" dxfId="2911" priority="3617" operator="equal">
      <formula>"Alta"</formula>
    </cfRule>
    <cfRule type="cellIs" dxfId="2910" priority="3618" operator="equal">
      <formula>"Media"</formula>
    </cfRule>
    <cfRule type="cellIs" dxfId="2909" priority="3619" operator="equal">
      <formula>"Baja"</formula>
    </cfRule>
    <cfRule type="cellIs" dxfId="2908" priority="3620" operator="equal">
      <formula>"Muy Baja"</formula>
    </cfRule>
  </conditionalFormatting>
  <conditionalFormatting sqref="AL333">
    <cfRule type="cellIs" dxfId="2907" priority="3611" operator="equal">
      <formula>"Muy Alta"</formula>
    </cfRule>
    <cfRule type="cellIs" dxfId="2906" priority="3612" operator="equal">
      <formula>"Alta"</formula>
    </cfRule>
    <cfRule type="cellIs" dxfId="2905" priority="3613" operator="equal">
      <formula>"Media"</formula>
    </cfRule>
    <cfRule type="cellIs" dxfId="2904" priority="3614" operator="equal">
      <formula>"Baja"</formula>
    </cfRule>
    <cfRule type="cellIs" dxfId="2903" priority="3615" operator="equal">
      <formula>"Muy Baja"</formula>
    </cfRule>
  </conditionalFormatting>
  <conditionalFormatting sqref="AL334:AL339">
    <cfRule type="cellIs" dxfId="2902" priority="3606" operator="equal">
      <formula>"Muy Alta"</formula>
    </cfRule>
    <cfRule type="cellIs" dxfId="2901" priority="3607" operator="equal">
      <formula>"Alta"</formula>
    </cfRule>
    <cfRule type="cellIs" dxfId="2900" priority="3608" operator="equal">
      <formula>"Media"</formula>
    </cfRule>
    <cfRule type="cellIs" dxfId="2899" priority="3609" operator="equal">
      <formula>"Baja"</formula>
    </cfRule>
    <cfRule type="cellIs" dxfId="2898" priority="3610" operator="equal">
      <formula>"Muy Baja"</formula>
    </cfRule>
  </conditionalFormatting>
  <conditionalFormatting sqref="AM333">
    <cfRule type="cellIs" dxfId="2897" priority="3601" operator="equal">
      <formula>"Catastrófico"</formula>
    </cfRule>
    <cfRule type="cellIs" dxfId="2896" priority="3602" operator="equal">
      <formula>"Mayor"</formula>
    </cfRule>
    <cfRule type="cellIs" dxfId="2895" priority="3603" operator="equal">
      <formula>"Moderado"</formula>
    </cfRule>
    <cfRule type="cellIs" dxfId="2894" priority="3604" operator="equal">
      <formula>"Menor"</formula>
    </cfRule>
    <cfRule type="cellIs" dxfId="2893" priority="3605" operator="equal">
      <formula>"Leve"</formula>
    </cfRule>
  </conditionalFormatting>
  <conditionalFormatting sqref="AN333">
    <cfRule type="cellIs" dxfId="2892" priority="3596" operator="equal">
      <formula>"Muy Alta"</formula>
    </cfRule>
    <cfRule type="cellIs" dxfId="2891" priority="3597" operator="equal">
      <formula>"Alta"</formula>
    </cfRule>
    <cfRule type="cellIs" dxfId="2890" priority="3598" operator="equal">
      <formula>"Media"</formula>
    </cfRule>
    <cfRule type="cellIs" dxfId="2889" priority="3599" operator="equal">
      <formula>"Baja"</formula>
    </cfRule>
    <cfRule type="cellIs" dxfId="2888" priority="3600" operator="equal">
      <formula>"Muy Baja"</formula>
    </cfRule>
  </conditionalFormatting>
  <conditionalFormatting sqref="AO333">
    <cfRule type="cellIs" dxfId="2887" priority="3592" operator="equal">
      <formula>"Extremo"</formula>
    </cfRule>
    <cfRule type="cellIs" dxfId="2886" priority="3593" operator="equal">
      <formula>"Alto"</formula>
    </cfRule>
    <cfRule type="cellIs" dxfId="2885" priority="3594" operator="equal">
      <formula>"Moderado"</formula>
    </cfRule>
    <cfRule type="cellIs" dxfId="2884" priority="3595" operator="equal">
      <formula>"Bajo"</formula>
    </cfRule>
  </conditionalFormatting>
  <conditionalFormatting sqref="N340">
    <cfRule type="cellIs" dxfId="2883" priority="3588" operator="equal">
      <formula>"Extremo"</formula>
    </cfRule>
    <cfRule type="cellIs" dxfId="2882" priority="3589" operator="equal">
      <formula>"Alto"</formula>
    </cfRule>
    <cfRule type="cellIs" dxfId="2881" priority="3590" operator="equal">
      <formula>"Moderado"</formula>
    </cfRule>
    <cfRule type="cellIs" dxfId="2880" priority="3591" operator="equal">
      <formula>"Bajo"</formula>
    </cfRule>
  </conditionalFormatting>
  <conditionalFormatting sqref="O340">
    <cfRule type="cellIs" dxfId="2879" priority="3584" operator="equal">
      <formula>"Extremo"</formula>
    </cfRule>
    <cfRule type="cellIs" dxfId="2878" priority="3585" operator="equal">
      <formula>"Alto"</formula>
    </cfRule>
    <cfRule type="cellIs" dxfId="2877" priority="3586" operator="equal">
      <formula>"Moderado"</formula>
    </cfRule>
    <cfRule type="cellIs" dxfId="2876" priority="3587" operator="equal">
      <formula>"Bajo"</formula>
    </cfRule>
  </conditionalFormatting>
  <conditionalFormatting sqref="S340">
    <cfRule type="cellIs" dxfId="2875" priority="3579" operator="equal">
      <formula>"Catastrófico"</formula>
    </cfRule>
    <cfRule type="cellIs" dxfId="2874" priority="3580" operator="equal">
      <formula>"Mayor"</formula>
    </cfRule>
    <cfRule type="cellIs" dxfId="2873" priority="3581" operator="equal">
      <formula>"Moderado"</formula>
    </cfRule>
    <cfRule type="cellIs" dxfId="2872" priority="3582" operator="equal">
      <formula>"Menor"</formula>
    </cfRule>
    <cfRule type="cellIs" dxfId="2871" priority="3583" operator="equal">
      <formula>"Leve"</formula>
    </cfRule>
  </conditionalFormatting>
  <conditionalFormatting sqref="U340">
    <cfRule type="cellIs" dxfId="2870" priority="3575" operator="equal">
      <formula>"Extremo"</formula>
    </cfRule>
    <cfRule type="cellIs" dxfId="2869" priority="3576" operator="equal">
      <formula>"Alto"</formula>
    </cfRule>
    <cfRule type="cellIs" dxfId="2868" priority="3577" operator="equal">
      <formula>"Moderado"</formula>
    </cfRule>
    <cfRule type="cellIs" dxfId="2867" priority="3578" operator="equal">
      <formula>"Bajo"</formula>
    </cfRule>
  </conditionalFormatting>
  <conditionalFormatting sqref="P340">
    <cfRule type="cellIs" dxfId="2866" priority="3562" operator="equal">
      <formula>"Muy Alta"</formula>
    </cfRule>
    <cfRule type="cellIs" dxfId="2865" priority="3563" operator="equal">
      <formula>"Alta"</formula>
    </cfRule>
    <cfRule type="cellIs" dxfId="2864" priority="3564" operator="equal">
      <formula>"Media"</formula>
    </cfRule>
    <cfRule type="cellIs" dxfId="2863" priority="3565" operator="equal">
      <formula>"Baja"</formula>
    </cfRule>
    <cfRule type="cellIs" dxfId="2862" priority="3566" operator="equal">
      <formula>"Muy Baja"</formula>
    </cfRule>
  </conditionalFormatting>
  <conditionalFormatting sqref="AJ340">
    <cfRule type="cellIs" dxfId="2861" priority="3557" operator="equal">
      <formula>"Muy Alta"</formula>
    </cfRule>
    <cfRule type="cellIs" dxfId="2860" priority="3558" operator="equal">
      <formula>"Alta"</formula>
    </cfRule>
    <cfRule type="cellIs" dxfId="2859" priority="3559" operator="equal">
      <formula>"Media"</formula>
    </cfRule>
    <cfRule type="cellIs" dxfId="2858" priority="3560" operator="equal">
      <formula>"Baja"</formula>
    </cfRule>
    <cfRule type="cellIs" dxfId="2857" priority="3561" operator="equal">
      <formula>"Muy Baja"</formula>
    </cfRule>
  </conditionalFormatting>
  <conditionalFormatting sqref="AK340">
    <cfRule type="cellIs" dxfId="2856" priority="3552" operator="equal">
      <formula>"Muy Alta"</formula>
    </cfRule>
    <cfRule type="cellIs" dxfId="2855" priority="3553" operator="equal">
      <formula>"Alta"</formula>
    </cfRule>
    <cfRule type="cellIs" dxfId="2854" priority="3554" operator="equal">
      <formula>"Media"</formula>
    </cfRule>
    <cfRule type="cellIs" dxfId="2853" priority="3555" operator="equal">
      <formula>"Baja"</formula>
    </cfRule>
    <cfRule type="cellIs" dxfId="2852" priority="3556" operator="equal">
      <formula>"Muy Baja"</formula>
    </cfRule>
  </conditionalFormatting>
  <conditionalFormatting sqref="AL340">
    <cfRule type="cellIs" dxfId="2851" priority="3547" operator="equal">
      <formula>"Muy Alta"</formula>
    </cfRule>
    <cfRule type="cellIs" dxfId="2850" priority="3548" operator="equal">
      <formula>"Alta"</formula>
    </cfRule>
    <cfRule type="cellIs" dxfId="2849" priority="3549" operator="equal">
      <formula>"Media"</formula>
    </cfRule>
    <cfRule type="cellIs" dxfId="2848" priority="3550" operator="equal">
      <formula>"Baja"</formula>
    </cfRule>
    <cfRule type="cellIs" dxfId="2847" priority="3551" operator="equal">
      <formula>"Muy Baja"</formula>
    </cfRule>
  </conditionalFormatting>
  <conditionalFormatting sqref="AL341:AL346">
    <cfRule type="cellIs" dxfId="2846" priority="3542" operator="equal">
      <formula>"Muy Alta"</formula>
    </cfRule>
    <cfRule type="cellIs" dxfId="2845" priority="3543" operator="equal">
      <formula>"Alta"</formula>
    </cfRule>
    <cfRule type="cellIs" dxfId="2844" priority="3544" operator="equal">
      <formula>"Media"</formula>
    </cfRule>
    <cfRule type="cellIs" dxfId="2843" priority="3545" operator="equal">
      <formula>"Baja"</formula>
    </cfRule>
    <cfRule type="cellIs" dxfId="2842" priority="3546" operator="equal">
      <formula>"Muy Baja"</formula>
    </cfRule>
  </conditionalFormatting>
  <conditionalFormatting sqref="AM340">
    <cfRule type="cellIs" dxfId="2841" priority="3537" operator="equal">
      <formula>"Catastrófico"</formula>
    </cfRule>
    <cfRule type="cellIs" dxfId="2840" priority="3538" operator="equal">
      <formula>"Mayor"</formula>
    </cfRule>
    <cfRule type="cellIs" dxfId="2839" priority="3539" operator="equal">
      <formula>"Moderado"</formula>
    </cfRule>
    <cfRule type="cellIs" dxfId="2838" priority="3540" operator="equal">
      <formula>"Menor"</formula>
    </cfRule>
    <cfRule type="cellIs" dxfId="2837" priority="3541" operator="equal">
      <formula>"Leve"</formula>
    </cfRule>
  </conditionalFormatting>
  <conditionalFormatting sqref="AN340">
    <cfRule type="cellIs" dxfId="2836" priority="3532" operator="equal">
      <formula>"Muy Alta"</formula>
    </cfRule>
    <cfRule type="cellIs" dxfId="2835" priority="3533" operator="equal">
      <formula>"Alta"</formula>
    </cfRule>
    <cfRule type="cellIs" dxfId="2834" priority="3534" operator="equal">
      <formula>"Media"</formula>
    </cfRule>
    <cfRule type="cellIs" dxfId="2833" priority="3535" operator="equal">
      <formula>"Baja"</formula>
    </cfRule>
    <cfRule type="cellIs" dxfId="2832" priority="3536" operator="equal">
      <formula>"Muy Baja"</formula>
    </cfRule>
  </conditionalFormatting>
  <conditionalFormatting sqref="AO340">
    <cfRule type="cellIs" dxfId="2831" priority="3528" operator="equal">
      <formula>"Extremo"</formula>
    </cfRule>
    <cfRule type="cellIs" dxfId="2830" priority="3529" operator="equal">
      <formula>"Alto"</formula>
    </cfRule>
    <cfRule type="cellIs" dxfId="2829" priority="3530" operator="equal">
      <formula>"Moderado"</formula>
    </cfRule>
    <cfRule type="cellIs" dxfId="2828" priority="3531" operator="equal">
      <formula>"Bajo"</formula>
    </cfRule>
  </conditionalFormatting>
  <conditionalFormatting sqref="N361">
    <cfRule type="cellIs" dxfId="2827" priority="3524" operator="equal">
      <formula>"Extremo"</formula>
    </cfRule>
    <cfRule type="cellIs" dxfId="2826" priority="3525" operator="equal">
      <formula>"Alto"</formula>
    </cfRule>
    <cfRule type="cellIs" dxfId="2825" priority="3526" operator="equal">
      <formula>"Moderado"</formula>
    </cfRule>
    <cfRule type="cellIs" dxfId="2824" priority="3527" operator="equal">
      <formula>"Bajo"</formula>
    </cfRule>
  </conditionalFormatting>
  <conditionalFormatting sqref="O361">
    <cfRule type="cellIs" dxfId="2823" priority="3520" operator="equal">
      <formula>"Extremo"</formula>
    </cfRule>
    <cfRule type="cellIs" dxfId="2822" priority="3521" operator="equal">
      <formula>"Alto"</formula>
    </cfRule>
    <cfRule type="cellIs" dxfId="2821" priority="3522" operator="equal">
      <formula>"Moderado"</formula>
    </cfRule>
    <cfRule type="cellIs" dxfId="2820" priority="3523" operator="equal">
      <formula>"Bajo"</formula>
    </cfRule>
  </conditionalFormatting>
  <conditionalFormatting sqref="S361">
    <cfRule type="cellIs" dxfId="2819" priority="3515" operator="equal">
      <formula>"Catastrófico"</formula>
    </cfRule>
    <cfRule type="cellIs" dxfId="2818" priority="3516" operator="equal">
      <formula>"Mayor"</formula>
    </cfRule>
    <cfRule type="cellIs" dxfId="2817" priority="3517" operator="equal">
      <formula>"Moderado"</formula>
    </cfRule>
    <cfRule type="cellIs" dxfId="2816" priority="3518" operator="equal">
      <formula>"Menor"</formula>
    </cfRule>
    <cfRule type="cellIs" dxfId="2815" priority="3519" operator="equal">
      <formula>"Leve"</formula>
    </cfRule>
  </conditionalFormatting>
  <conditionalFormatting sqref="U361">
    <cfRule type="cellIs" dxfId="2814" priority="3511" operator="equal">
      <formula>"Extremo"</formula>
    </cfRule>
    <cfRule type="cellIs" dxfId="2813" priority="3512" operator="equal">
      <formula>"Alto"</formula>
    </cfRule>
    <cfRule type="cellIs" dxfId="2812" priority="3513" operator="equal">
      <formula>"Moderado"</formula>
    </cfRule>
    <cfRule type="cellIs" dxfId="2811" priority="3514" operator="equal">
      <formula>"Bajo"</formula>
    </cfRule>
  </conditionalFormatting>
  <conditionalFormatting sqref="P361">
    <cfRule type="cellIs" dxfId="2810" priority="3498" operator="equal">
      <formula>"Muy Alta"</formula>
    </cfRule>
    <cfRule type="cellIs" dxfId="2809" priority="3499" operator="equal">
      <formula>"Alta"</formula>
    </cfRule>
    <cfRule type="cellIs" dxfId="2808" priority="3500" operator="equal">
      <formula>"Media"</formula>
    </cfRule>
    <cfRule type="cellIs" dxfId="2807" priority="3501" operator="equal">
      <formula>"Baja"</formula>
    </cfRule>
    <cfRule type="cellIs" dxfId="2806" priority="3502" operator="equal">
      <formula>"Muy Baja"</formula>
    </cfRule>
  </conditionalFormatting>
  <conditionalFormatting sqref="AJ361">
    <cfRule type="cellIs" dxfId="2805" priority="3493" operator="equal">
      <formula>"Muy Alta"</formula>
    </cfRule>
    <cfRule type="cellIs" dxfId="2804" priority="3494" operator="equal">
      <formula>"Alta"</formula>
    </cfRule>
    <cfRule type="cellIs" dxfId="2803" priority="3495" operator="equal">
      <formula>"Media"</formula>
    </cfRule>
    <cfRule type="cellIs" dxfId="2802" priority="3496" operator="equal">
      <formula>"Baja"</formula>
    </cfRule>
    <cfRule type="cellIs" dxfId="2801" priority="3497" operator="equal">
      <formula>"Muy Baja"</formula>
    </cfRule>
  </conditionalFormatting>
  <conditionalFormatting sqref="AK361">
    <cfRule type="cellIs" dxfId="2800" priority="3488" operator="equal">
      <formula>"Muy Alta"</formula>
    </cfRule>
    <cfRule type="cellIs" dxfId="2799" priority="3489" operator="equal">
      <formula>"Alta"</formula>
    </cfRule>
    <cfRule type="cellIs" dxfId="2798" priority="3490" operator="equal">
      <formula>"Media"</formula>
    </cfRule>
    <cfRule type="cellIs" dxfId="2797" priority="3491" operator="equal">
      <formula>"Baja"</formula>
    </cfRule>
    <cfRule type="cellIs" dxfId="2796" priority="3492" operator="equal">
      <formula>"Muy Baja"</formula>
    </cfRule>
  </conditionalFormatting>
  <conditionalFormatting sqref="AL361">
    <cfRule type="cellIs" dxfId="2795" priority="3483" operator="equal">
      <formula>"Muy Alta"</formula>
    </cfRule>
    <cfRule type="cellIs" dxfId="2794" priority="3484" operator="equal">
      <formula>"Alta"</formula>
    </cfRule>
    <cfRule type="cellIs" dxfId="2793" priority="3485" operator="equal">
      <formula>"Media"</formula>
    </cfRule>
    <cfRule type="cellIs" dxfId="2792" priority="3486" operator="equal">
      <formula>"Baja"</formula>
    </cfRule>
    <cfRule type="cellIs" dxfId="2791" priority="3487" operator="equal">
      <formula>"Muy Baja"</formula>
    </cfRule>
  </conditionalFormatting>
  <conditionalFormatting sqref="AL362:AL367 AL369:AL374">
    <cfRule type="cellIs" dxfId="2790" priority="3478" operator="equal">
      <formula>"Muy Alta"</formula>
    </cfRule>
    <cfRule type="cellIs" dxfId="2789" priority="3479" operator="equal">
      <formula>"Alta"</formula>
    </cfRule>
    <cfRule type="cellIs" dxfId="2788" priority="3480" operator="equal">
      <formula>"Media"</formula>
    </cfRule>
    <cfRule type="cellIs" dxfId="2787" priority="3481" operator="equal">
      <formula>"Baja"</formula>
    </cfRule>
    <cfRule type="cellIs" dxfId="2786" priority="3482" operator="equal">
      <formula>"Muy Baja"</formula>
    </cfRule>
  </conditionalFormatting>
  <conditionalFormatting sqref="AM361">
    <cfRule type="cellIs" dxfId="2785" priority="3473" operator="equal">
      <formula>"Catastrófico"</formula>
    </cfRule>
    <cfRule type="cellIs" dxfId="2784" priority="3474" operator="equal">
      <formula>"Mayor"</formula>
    </cfRule>
    <cfRule type="cellIs" dxfId="2783" priority="3475" operator="equal">
      <formula>"Moderado"</formula>
    </cfRule>
    <cfRule type="cellIs" dxfId="2782" priority="3476" operator="equal">
      <formula>"Menor"</formula>
    </cfRule>
    <cfRule type="cellIs" dxfId="2781" priority="3477" operator="equal">
      <formula>"Leve"</formula>
    </cfRule>
  </conditionalFormatting>
  <conditionalFormatting sqref="AN361">
    <cfRule type="cellIs" dxfId="2780" priority="3468" operator="equal">
      <formula>"Muy Alta"</formula>
    </cfRule>
    <cfRule type="cellIs" dxfId="2779" priority="3469" operator="equal">
      <formula>"Alta"</formula>
    </cfRule>
    <cfRule type="cellIs" dxfId="2778" priority="3470" operator="equal">
      <formula>"Media"</formula>
    </cfRule>
    <cfRule type="cellIs" dxfId="2777" priority="3471" operator="equal">
      <formula>"Baja"</formula>
    </cfRule>
    <cfRule type="cellIs" dxfId="2776" priority="3472" operator="equal">
      <formula>"Muy Baja"</formula>
    </cfRule>
  </conditionalFormatting>
  <conditionalFormatting sqref="AO361">
    <cfRule type="cellIs" dxfId="2775" priority="3464" operator="equal">
      <formula>"Extremo"</formula>
    </cfRule>
    <cfRule type="cellIs" dxfId="2774" priority="3465" operator="equal">
      <formula>"Alto"</formula>
    </cfRule>
    <cfRule type="cellIs" dxfId="2773" priority="3466" operator="equal">
      <formula>"Moderado"</formula>
    </cfRule>
    <cfRule type="cellIs" dxfId="2772" priority="3467" operator="equal">
      <formula>"Bajo"</formula>
    </cfRule>
  </conditionalFormatting>
  <conditionalFormatting sqref="N354">
    <cfRule type="cellIs" dxfId="2771" priority="3460" operator="equal">
      <formula>"Extremo"</formula>
    </cfRule>
    <cfRule type="cellIs" dxfId="2770" priority="3461" operator="equal">
      <formula>"Alto"</formula>
    </cfRule>
    <cfRule type="cellIs" dxfId="2769" priority="3462" operator="equal">
      <formula>"Moderado"</formula>
    </cfRule>
    <cfRule type="cellIs" dxfId="2768" priority="3463" operator="equal">
      <formula>"Bajo"</formula>
    </cfRule>
  </conditionalFormatting>
  <conditionalFormatting sqref="O354">
    <cfRule type="cellIs" dxfId="2767" priority="3456" operator="equal">
      <formula>"Extremo"</formula>
    </cfRule>
    <cfRule type="cellIs" dxfId="2766" priority="3457" operator="equal">
      <formula>"Alto"</formula>
    </cfRule>
    <cfRule type="cellIs" dxfId="2765" priority="3458" operator="equal">
      <formula>"Moderado"</formula>
    </cfRule>
    <cfRule type="cellIs" dxfId="2764" priority="3459" operator="equal">
      <formula>"Bajo"</formula>
    </cfRule>
  </conditionalFormatting>
  <conditionalFormatting sqref="S354">
    <cfRule type="cellIs" dxfId="2763" priority="3451" operator="equal">
      <formula>"Catastrófico"</formula>
    </cfRule>
    <cfRule type="cellIs" dxfId="2762" priority="3452" operator="equal">
      <formula>"Mayor"</formula>
    </cfRule>
    <cfRule type="cellIs" dxfId="2761" priority="3453" operator="equal">
      <formula>"Moderado"</formula>
    </cfRule>
    <cfRule type="cellIs" dxfId="2760" priority="3454" operator="equal">
      <formula>"Menor"</formula>
    </cfRule>
    <cfRule type="cellIs" dxfId="2759" priority="3455" operator="equal">
      <formula>"Leve"</formula>
    </cfRule>
  </conditionalFormatting>
  <conditionalFormatting sqref="U354">
    <cfRule type="cellIs" dxfId="2758" priority="3447" operator="equal">
      <formula>"Extremo"</formula>
    </cfRule>
    <cfRule type="cellIs" dxfId="2757" priority="3448" operator="equal">
      <formula>"Alto"</formula>
    </cfRule>
    <cfRule type="cellIs" dxfId="2756" priority="3449" operator="equal">
      <formula>"Moderado"</formula>
    </cfRule>
    <cfRule type="cellIs" dxfId="2755" priority="3450" operator="equal">
      <formula>"Bajo"</formula>
    </cfRule>
  </conditionalFormatting>
  <conditionalFormatting sqref="P354">
    <cfRule type="cellIs" dxfId="2754" priority="3434" operator="equal">
      <formula>"Muy Alta"</formula>
    </cfRule>
    <cfRule type="cellIs" dxfId="2753" priority="3435" operator="equal">
      <formula>"Alta"</formula>
    </cfRule>
    <cfRule type="cellIs" dxfId="2752" priority="3436" operator="equal">
      <formula>"Media"</formula>
    </cfRule>
    <cfRule type="cellIs" dxfId="2751" priority="3437" operator="equal">
      <formula>"Baja"</formula>
    </cfRule>
    <cfRule type="cellIs" dxfId="2750" priority="3438" operator="equal">
      <formula>"Muy Baja"</formula>
    </cfRule>
  </conditionalFormatting>
  <conditionalFormatting sqref="AJ354">
    <cfRule type="cellIs" dxfId="2749" priority="3429" operator="equal">
      <formula>"Muy Alta"</formula>
    </cfRule>
    <cfRule type="cellIs" dxfId="2748" priority="3430" operator="equal">
      <formula>"Alta"</formula>
    </cfRule>
    <cfRule type="cellIs" dxfId="2747" priority="3431" operator="equal">
      <formula>"Media"</formula>
    </cfRule>
    <cfRule type="cellIs" dxfId="2746" priority="3432" operator="equal">
      <formula>"Baja"</formula>
    </cfRule>
    <cfRule type="cellIs" dxfId="2745" priority="3433" operator="equal">
      <formula>"Muy Baja"</formula>
    </cfRule>
  </conditionalFormatting>
  <conditionalFormatting sqref="AK354">
    <cfRule type="cellIs" dxfId="2744" priority="3424" operator="equal">
      <formula>"Muy Alta"</formula>
    </cfRule>
    <cfRule type="cellIs" dxfId="2743" priority="3425" operator="equal">
      <formula>"Alta"</formula>
    </cfRule>
    <cfRule type="cellIs" dxfId="2742" priority="3426" operator="equal">
      <formula>"Media"</formula>
    </cfRule>
    <cfRule type="cellIs" dxfId="2741" priority="3427" operator="equal">
      <formula>"Baja"</formula>
    </cfRule>
    <cfRule type="cellIs" dxfId="2740" priority="3428" operator="equal">
      <formula>"Muy Baja"</formula>
    </cfRule>
  </conditionalFormatting>
  <conditionalFormatting sqref="AL354">
    <cfRule type="cellIs" dxfId="2739" priority="3419" operator="equal">
      <formula>"Muy Alta"</formula>
    </cfRule>
    <cfRule type="cellIs" dxfId="2738" priority="3420" operator="equal">
      <formula>"Alta"</formula>
    </cfRule>
    <cfRule type="cellIs" dxfId="2737" priority="3421" operator="equal">
      <formula>"Media"</formula>
    </cfRule>
    <cfRule type="cellIs" dxfId="2736" priority="3422" operator="equal">
      <formula>"Baja"</formula>
    </cfRule>
    <cfRule type="cellIs" dxfId="2735" priority="3423" operator="equal">
      <formula>"Muy Baja"</formula>
    </cfRule>
  </conditionalFormatting>
  <conditionalFormatting sqref="AL355:AL360">
    <cfRule type="cellIs" dxfId="2734" priority="3414" operator="equal">
      <formula>"Muy Alta"</formula>
    </cfRule>
    <cfRule type="cellIs" dxfId="2733" priority="3415" operator="equal">
      <formula>"Alta"</formula>
    </cfRule>
    <cfRule type="cellIs" dxfId="2732" priority="3416" operator="equal">
      <formula>"Media"</formula>
    </cfRule>
    <cfRule type="cellIs" dxfId="2731" priority="3417" operator="equal">
      <formula>"Baja"</formula>
    </cfRule>
    <cfRule type="cellIs" dxfId="2730" priority="3418" operator="equal">
      <formula>"Muy Baja"</formula>
    </cfRule>
  </conditionalFormatting>
  <conditionalFormatting sqref="AM354">
    <cfRule type="cellIs" dxfId="2729" priority="3409" operator="equal">
      <formula>"Catastrófico"</formula>
    </cfRule>
    <cfRule type="cellIs" dxfId="2728" priority="3410" operator="equal">
      <formula>"Mayor"</formula>
    </cfRule>
    <cfRule type="cellIs" dxfId="2727" priority="3411" operator="equal">
      <formula>"Moderado"</formula>
    </cfRule>
    <cfRule type="cellIs" dxfId="2726" priority="3412" operator="equal">
      <formula>"Menor"</formula>
    </cfRule>
    <cfRule type="cellIs" dxfId="2725" priority="3413" operator="equal">
      <formula>"Leve"</formula>
    </cfRule>
  </conditionalFormatting>
  <conditionalFormatting sqref="AN354">
    <cfRule type="cellIs" dxfId="2724" priority="3404" operator="equal">
      <formula>"Muy Alta"</formula>
    </cfRule>
    <cfRule type="cellIs" dxfId="2723" priority="3405" operator="equal">
      <formula>"Alta"</formula>
    </cfRule>
    <cfRule type="cellIs" dxfId="2722" priority="3406" operator="equal">
      <formula>"Media"</formula>
    </cfRule>
    <cfRule type="cellIs" dxfId="2721" priority="3407" operator="equal">
      <formula>"Baja"</formula>
    </cfRule>
    <cfRule type="cellIs" dxfId="2720" priority="3408" operator="equal">
      <formula>"Muy Baja"</formula>
    </cfRule>
  </conditionalFormatting>
  <conditionalFormatting sqref="AO354">
    <cfRule type="cellIs" dxfId="2719" priority="3400" operator="equal">
      <formula>"Extremo"</formula>
    </cfRule>
    <cfRule type="cellIs" dxfId="2718" priority="3401" operator="equal">
      <formula>"Alto"</formula>
    </cfRule>
    <cfRule type="cellIs" dxfId="2717" priority="3402" operator="equal">
      <formula>"Moderado"</formula>
    </cfRule>
    <cfRule type="cellIs" dxfId="2716" priority="3403" operator="equal">
      <formula>"Bajo"</formula>
    </cfRule>
  </conditionalFormatting>
  <conditionalFormatting sqref="N347">
    <cfRule type="cellIs" dxfId="2715" priority="3396" operator="equal">
      <formula>"Extremo"</formula>
    </cfRule>
    <cfRule type="cellIs" dxfId="2714" priority="3397" operator="equal">
      <formula>"Alto"</formula>
    </cfRule>
    <cfRule type="cellIs" dxfId="2713" priority="3398" operator="equal">
      <formula>"Moderado"</formula>
    </cfRule>
    <cfRule type="cellIs" dxfId="2712" priority="3399" operator="equal">
      <formula>"Bajo"</formula>
    </cfRule>
  </conditionalFormatting>
  <conditionalFormatting sqref="O347">
    <cfRule type="cellIs" dxfId="2711" priority="3392" operator="equal">
      <formula>"Extremo"</formula>
    </cfRule>
    <cfRule type="cellIs" dxfId="2710" priority="3393" operator="equal">
      <formula>"Alto"</formula>
    </cfRule>
    <cfRule type="cellIs" dxfId="2709" priority="3394" operator="equal">
      <formula>"Moderado"</formula>
    </cfRule>
    <cfRule type="cellIs" dxfId="2708" priority="3395" operator="equal">
      <formula>"Bajo"</formula>
    </cfRule>
  </conditionalFormatting>
  <conditionalFormatting sqref="S347">
    <cfRule type="cellIs" dxfId="2707" priority="3387" operator="equal">
      <formula>"Catastrófico"</formula>
    </cfRule>
    <cfRule type="cellIs" dxfId="2706" priority="3388" operator="equal">
      <formula>"Mayor"</formula>
    </cfRule>
    <cfRule type="cellIs" dxfId="2705" priority="3389" operator="equal">
      <formula>"Moderado"</formula>
    </cfRule>
    <cfRule type="cellIs" dxfId="2704" priority="3390" operator="equal">
      <formula>"Menor"</formula>
    </cfRule>
    <cfRule type="cellIs" dxfId="2703" priority="3391" operator="equal">
      <formula>"Leve"</formula>
    </cfRule>
  </conditionalFormatting>
  <conditionalFormatting sqref="U347">
    <cfRule type="cellIs" dxfId="2702" priority="3383" operator="equal">
      <formula>"Extremo"</formula>
    </cfRule>
    <cfRule type="cellIs" dxfId="2701" priority="3384" operator="equal">
      <formula>"Alto"</formula>
    </cfRule>
    <cfRule type="cellIs" dxfId="2700" priority="3385" operator="equal">
      <formula>"Moderado"</formula>
    </cfRule>
    <cfRule type="cellIs" dxfId="2699" priority="3386" operator="equal">
      <formula>"Bajo"</formula>
    </cfRule>
  </conditionalFormatting>
  <conditionalFormatting sqref="P347">
    <cfRule type="cellIs" dxfId="2698" priority="3370" operator="equal">
      <formula>"Muy Alta"</formula>
    </cfRule>
    <cfRule type="cellIs" dxfId="2697" priority="3371" operator="equal">
      <formula>"Alta"</formula>
    </cfRule>
    <cfRule type="cellIs" dxfId="2696" priority="3372" operator="equal">
      <formula>"Media"</formula>
    </cfRule>
    <cfRule type="cellIs" dxfId="2695" priority="3373" operator="equal">
      <formula>"Baja"</formula>
    </cfRule>
    <cfRule type="cellIs" dxfId="2694" priority="3374" operator="equal">
      <formula>"Muy Baja"</formula>
    </cfRule>
  </conditionalFormatting>
  <conditionalFormatting sqref="AJ347">
    <cfRule type="cellIs" dxfId="2693" priority="3365" operator="equal">
      <formula>"Muy Alta"</formula>
    </cfRule>
    <cfRule type="cellIs" dxfId="2692" priority="3366" operator="equal">
      <formula>"Alta"</formula>
    </cfRule>
    <cfRule type="cellIs" dxfId="2691" priority="3367" operator="equal">
      <formula>"Media"</formula>
    </cfRule>
    <cfRule type="cellIs" dxfId="2690" priority="3368" operator="equal">
      <formula>"Baja"</formula>
    </cfRule>
    <cfRule type="cellIs" dxfId="2689" priority="3369" operator="equal">
      <formula>"Muy Baja"</formula>
    </cfRule>
  </conditionalFormatting>
  <conditionalFormatting sqref="AK347">
    <cfRule type="cellIs" dxfId="2688" priority="3360" operator="equal">
      <formula>"Muy Alta"</formula>
    </cfRule>
    <cfRule type="cellIs" dxfId="2687" priority="3361" operator="equal">
      <formula>"Alta"</formula>
    </cfRule>
    <cfRule type="cellIs" dxfId="2686" priority="3362" operator="equal">
      <formula>"Media"</formula>
    </cfRule>
    <cfRule type="cellIs" dxfId="2685" priority="3363" operator="equal">
      <formula>"Baja"</formula>
    </cfRule>
    <cfRule type="cellIs" dxfId="2684" priority="3364" operator="equal">
      <formula>"Muy Baja"</formula>
    </cfRule>
  </conditionalFormatting>
  <conditionalFormatting sqref="AL347">
    <cfRule type="cellIs" dxfId="2683" priority="3355" operator="equal">
      <formula>"Muy Alta"</formula>
    </cfRule>
    <cfRule type="cellIs" dxfId="2682" priority="3356" operator="equal">
      <formula>"Alta"</formula>
    </cfRule>
    <cfRule type="cellIs" dxfId="2681" priority="3357" operator="equal">
      <formula>"Media"</formula>
    </cfRule>
    <cfRule type="cellIs" dxfId="2680" priority="3358" operator="equal">
      <formula>"Baja"</formula>
    </cfRule>
    <cfRule type="cellIs" dxfId="2679" priority="3359" operator="equal">
      <formula>"Muy Baja"</formula>
    </cfRule>
  </conditionalFormatting>
  <conditionalFormatting sqref="AL348:AL353">
    <cfRule type="cellIs" dxfId="2678" priority="3350" operator="equal">
      <formula>"Muy Alta"</formula>
    </cfRule>
    <cfRule type="cellIs" dxfId="2677" priority="3351" operator="equal">
      <formula>"Alta"</formula>
    </cfRule>
    <cfRule type="cellIs" dxfId="2676" priority="3352" operator="equal">
      <formula>"Media"</formula>
    </cfRule>
    <cfRule type="cellIs" dxfId="2675" priority="3353" operator="equal">
      <formula>"Baja"</formula>
    </cfRule>
    <cfRule type="cellIs" dxfId="2674" priority="3354" operator="equal">
      <formula>"Muy Baja"</formula>
    </cfRule>
  </conditionalFormatting>
  <conditionalFormatting sqref="AM347">
    <cfRule type="cellIs" dxfId="2673" priority="3345" operator="equal">
      <formula>"Catastrófico"</formula>
    </cfRule>
    <cfRule type="cellIs" dxfId="2672" priority="3346" operator="equal">
      <formula>"Mayor"</formula>
    </cfRule>
    <cfRule type="cellIs" dxfId="2671" priority="3347" operator="equal">
      <formula>"Moderado"</formula>
    </cfRule>
    <cfRule type="cellIs" dxfId="2670" priority="3348" operator="equal">
      <formula>"Menor"</formula>
    </cfRule>
    <cfRule type="cellIs" dxfId="2669" priority="3349" operator="equal">
      <formula>"Leve"</formula>
    </cfRule>
  </conditionalFormatting>
  <conditionalFormatting sqref="AN347">
    <cfRule type="cellIs" dxfId="2668" priority="3340" operator="equal">
      <formula>"Muy Alta"</formula>
    </cfRule>
    <cfRule type="cellIs" dxfId="2667" priority="3341" operator="equal">
      <formula>"Alta"</formula>
    </cfRule>
    <cfRule type="cellIs" dxfId="2666" priority="3342" operator="equal">
      <formula>"Media"</formula>
    </cfRule>
    <cfRule type="cellIs" dxfId="2665" priority="3343" operator="equal">
      <formula>"Baja"</formula>
    </cfRule>
    <cfRule type="cellIs" dxfId="2664" priority="3344" operator="equal">
      <formula>"Muy Baja"</formula>
    </cfRule>
  </conditionalFormatting>
  <conditionalFormatting sqref="AO347">
    <cfRule type="cellIs" dxfId="2663" priority="3336" operator="equal">
      <formula>"Extremo"</formula>
    </cfRule>
    <cfRule type="cellIs" dxfId="2662" priority="3337" operator="equal">
      <formula>"Alto"</formula>
    </cfRule>
    <cfRule type="cellIs" dxfId="2661" priority="3338" operator="equal">
      <formula>"Moderado"</formula>
    </cfRule>
    <cfRule type="cellIs" dxfId="2660" priority="3339" operator="equal">
      <formula>"Bajo"</formula>
    </cfRule>
  </conditionalFormatting>
  <conditionalFormatting sqref="N137">
    <cfRule type="cellIs" dxfId="2659" priority="3332" operator="equal">
      <formula>"Extremo"</formula>
    </cfRule>
    <cfRule type="cellIs" dxfId="2658" priority="3333" operator="equal">
      <formula>"Alto"</formula>
    </cfRule>
    <cfRule type="cellIs" dxfId="2657" priority="3334" operator="equal">
      <formula>"Moderado"</formula>
    </cfRule>
    <cfRule type="cellIs" dxfId="2656" priority="3335" operator="equal">
      <formula>"Bajo"</formula>
    </cfRule>
  </conditionalFormatting>
  <conditionalFormatting sqref="O137">
    <cfRule type="cellIs" dxfId="2655" priority="3328" operator="equal">
      <formula>"Extremo"</formula>
    </cfRule>
    <cfRule type="cellIs" dxfId="2654" priority="3329" operator="equal">
      <formula>"Alto"</formula>
    </cfRule>
    <cfRule type="cellIs" dxfId="2653" priority="3330" operator="equal">
      <formula>"Moderado"</formula>
    </cfRule>
    <cfRule type="cellIs" dxfId="2652" priority="3331" operator="equal">
      <formula>"Bajo"</formula>
    </cfRule>
  </conditionalFormatting>
  <conditionalFormatting sqref="S137">
    <cfRule type="cellIs" dxfId="2651" priority="3323" operator="equal">
      <formula>"Catastrófico"</formula>
    </cfRule>
    <cfRule type="cellIs" dxfId="2650" priority="3324" operator="equal">
      <formula>"Mayor"</formula>
    </cfRule>
    <cfRule type="cellIs" dxfId="2649" priority="3325" operator="equal">
      <formula>"Moderado"</formula>
    </cfRule>
    <cfRule type="cellIs" dxfId="2648" priority="3326" operator="equal">
      <formula>"Menor"</formula>
    </cfRule>
    <cfRule type="cellIs" dxfId="2647" priority="3327" operator="equal">
      <formula>"Leve"</formula>
    </cfRule>
  </conditionalFormatting>
  <conditionalFormatting sqref="U137">
    <cfRule type="cellIs" dxfId="2646" priority="3311" operator="equal">
      <formula>"Extremo"</formula>
    </cfRule>
    <cfRule type="cellIs" dxfId="2645" priority="3312" operator="equal">
      <formula>"Alto"</formula>
    </cfRule>
    <cfRule type="cellIs" dxfId="2644" priority="3313" operator="equal">
      <formula>"Moderado"</formula>
    </cfRule>
    <cfRule type="cellIs" dxfId="2643" priority="3314" operator="equal">
      <formula>"Bajo"</formula>
    </cfRule>
  </conditionalFormatting>
  <conditionalFormatting sqref="P137">
    <cfRule type="cellIs" dxfId="2642" priority="3306" operator="equal">
      <formula>"Muy Alta"</formula>
    </cfRule>
    <cfRule type="cellIs" dxfId="2641" priority="3307" operator="equal">
      <formula>"Alta"</formula>
    </cfRule>
    <cfRule type="cellIs" dxfId="2640" priority="3308" operator="equal">
      <formula>"Media"</formula>
    </cfRule>
    <cfRule type="cellIs" dxfId="2639" priority="3309" operator="equal">
      <formula>"Baja"</formula>
    </cfRule>
    <cfRule type="cellIs" dxfId="2638" priority="3310" operator="equal">
      <formula>"Muy Baja"</formula>
    </cfRule>
  </conditionalFormatting>
  <conditionalFormatting sqref="AJ137">
    <cfRule type="cellIs" dxfId="2637" priority="3301" operator="equal">
      <formula>"Muy Alta"</formula>
    </cfRule>
    <cfRule type="cellIs" dxfId="2636" priority="3302" operator="equal">
      <formula>"Alta"</formula>
    </cfRule>
    <cfRule type="cellIs" dxfId="2635" priority="3303" operator="equal">
      <formula>"Media"</formula>
    </cfRule>
    <cfRule type="cellIs" dxfId="2634" priority="3304" operator="equal">
      <formula>"Baja"</formula>
    </cfRule>
    <cfRule type="cellIs" dxfId="2633" priority="3305" operator="equal">
      <formula>"Muy Baja"</formula>
    </cfRule>
  </conditionalFormatting>
  <conditionalFormatting sqref="AK137">
    <cfRule type="cellIs" dxfId="2632" priority="3296" operator="equal">
      <formula>"Muy Alta"</formula>
    </cfRule>
    <cfRule type="cellIs" dxfId="2631" priority="3297" operator="equal">
      <formula>"Alta"</formula>
    </cfRule>
    <cfRule type="cellIs" dxfId="2630" priority="3298" operator="equal">
      <formula>"Media"</formula>
    </cfRule>
    <cfRule type="cellIs" dxfId="2629" priority="3299" operator="equal">
      <formula>"Baja"</formula>
    </cfRule>
    <cfRule type="cellIs" dxfId="2628" priority="3300" operator="equal">
      <formula>"Muy Baja"</formula>
    </cfRule>
  </conditionalFormatting>
  <conditionalFormatting sqref="AL137">
    <cfRule type="cellIs" dxfId="2627" priority="3291" operator="equal">
      <formula>"Muy Alta"</formula>
    </cfRule>
    <cfRule type="cellIs" dxfId="2626" priority="3292" operator="equal">
      <formula>"Alta"</formula>
    </cfRule>
    <cfRule type="cellIs" dxfId="2625" priority="3293" operator="equal">
      <formula>"Media"</formula>
    </cfRule>
    <cfRule type="cellIs" dxfId="2624" priority="3294" operator="equal">
      <formula>"Baja"</formula>
    </cfRule>
    <cfRule type="cellIs" dxfId="2623" priority="3295" operator="equal">
      <formula>"Muy Baja"</formula>
    </cfRule>
  </conditionalFormatting>
  <conditionalFormatting sqref="AL138:AL143">
    <cfRule type="cellIs" dxfId="2622" priority="3286" operator="equal">
      <formula>"Muy Alta"</formula>
    </cfRule>
    <cfRule type="cellIs" dxfId="2621" priority="3287" operator="equal">
      <formula>"Alta"</formula>
    </cfRule>
    <cfRule type="cellIs" dxfId="2620" priority="3288" operator="equal">
      <formula>"Media"</formula>
    </cfRule>
    <cfRule type="cellIs" dxfId="2619" priority="3289" operator="equal">
      <formula>"Baja"</formula>
    </cfRule>
    <cfRule type="cellIs" dxfId="2618" priority="3290" operator="equal">
      <formula>"Muy Baja"</formula>
    </cfRule>
  </conditionalFormatting>
  <conditionalFormatting sqref="AM137">
    <cfRule type="cellIs" dxfId="2617" priority="3281" operator="equal">
      <formula>"Catastrófico"</formula>
    </cfRule>
    <cfRule type="cellIs" dxfId="2616" priority="3282" operator="equal">
      <formula>"Mayor"</formula>
    </cfRule>
    <cfRule type="cellIs" dxfId="2615" priority="3283" operator="equal">
      <formula>"Moderado"</formula>
    </cfRule>
    <cfRule type="cellIs" dxfId="2614" priority="3284" operator="equal">
      <formula>"Menor"</formula>
    </cfRule>
    <cfRule type="cellIs" dxfId="2613" priority="3285" operator="equal">
      <formula>"Leve"</formula>
    </cfRule>
  </conditionalFormatting>
  <conditionalFormatting sqref="AN137">
    <cfRule type="cellIs" dxfId="2612" priority="3276" operator="equal">
      <formula>"Muy Alta"</formula>
    </cfRule>
    <cfRule type="cellIs" dxfId="2611" priority="3277" operator="equal">
      <formula>"Alta"</formula>
    </cfRule>
    <cfRule type="cellIs" dxfId="2610" priority="3278" operator="equal">
      <formula>"Media"</formula>
    </cfRule>
    <cfRule type="cellIs" dxfId="2609" priority="3279" operator="equal">
      <formula>"Baja"</formula>
    </cfRule>
    <cfRule type="cellIs" dxfId="2608" priority="3280" operator="equal">
      <formula>"Muy Baja"</formula>
    </cfRule>
  </conditionalFormatting>
  <conditionalFormatting sqref="AO137">
    <cfRule type="cellIs" dxfId="2607" priority="3272" operator="equal">
      <formula>"Extremo"</formula>
    </cfRule>
    <cfRule type="cellIs" dxfId="2606" priority="3273" operator="equal">
      <formula>"Alto"</formula>
    </cfRule>
    <cfRule type="cellIs" dxfId="2605" priority="3274" operator="equal">
      <formula>"Moderado"</formula>
    </cfRule>
    <cfRule type="cellIs" dxfId="2604" priority="3275" operator="equal">
      <formula>"Bajo"</formula>
    </cfRule>
  </conditionalFormatting>
  <conditionalFormatting sqref="N144">
    <cfRule type="cellIs" dxfId="2603" priority="3268" operator="equal">
      <formula>"Extremo"</formula>
    </cfRule>
    <cfRule type="cellIs" dxfId="2602" priority="3269" operator="equal">
      <formula>"Alto"</formula>
    </cfRule>
    <cfRule type="cellIs" dxfId="2601" priority="3270" operator="equal">
      <formula>"Moderado"</formula>
    </cfRule>
    <cfRule type="cellIs" dxfId="2600" priority="3271" operator="equal">
      <formula>"Bajo"</formula>
    </cfRule>
  </conditionalFormatting>
  <conditionalFormatting sqref="O144">
    <cfRule type="cellIs" dxfId="2599" priority="3264" operator="equal">
      <formula>"Extremo"</formula>
    </cfRule>
    <cfRule type="cellIs" dxfId="2598" priority="3265" operator="equal">
      <formula>"Alto"</formula>
    </cfRule>
    <cfRule type="cellIs" dxfId="2597" priority="3266" operator="equal">
      <formula>"Moderado"</formula>
    </cfRule>
    <cfRule type="cellIs" dxfId="2596" priority="3267" operator="equal">
      <formula>"Bajo"</formula>
    </cfRule>
  </conditionalFormatting>
  <conditionalFormatting sqref="S144">
    <cfRule type="cellIs" dxfId="2595" priority="3259" operator="equal">
      <formula>"Catastrófico"</formula>
    </cfRule>
    <cfRule type="cellIs" dxfId="2594" priority="3260" operator="equal">
      <formula>"Mayor"</formula>
    </cfRule>
    <cfRule type="cellIs" dxfId="2593" priority="3261" operator="equal">
      <formula>"Moderado"</formula>
    </cfRule>
    <cfRule type="cellIs" dxfId="2592" priority="3262" operator="equal">
      <formula>"Menor"</formula>
    </cfRule>
    <cfRule type="cellIs" dxfId="2591" priority="3263" operator="equal">
      <formula>"Leve"</formula>
    </cfRule>
  </conditionalFormatting>
  <conditionalFormatting sqref="U144">
    <cfRule type="cellIs" dxfId="2590" priority="3247" operator="equal">
      <formula>"Extremo"</formula>
    </cfRule>
    <cfRule type="cellIs" dxfId="2589" priority="3248" operator="equal">
      <formula>"Alto"</formula>
    </cfRule>
    <cfRule type="cellIs" dxfId="2588" priority="3249" operator="equal">
      <formula>"Moderado"</formula>
    </cfRule>
    <cfRule type="cellIs" dxfId="2587" priority="3250" operator="equal">
      <formula>"Bajo"</formula>
    </cfRule>
  </conditionalFormatting>
  <conditionalFormatting sqref="P144">
    <cfRule type="cellIs" dxfId="2586" priority="3242" operator="equal">
      <formula>"Muy Alta"</formula>
    </cfRule>
    <cfRule type="cellIs" dxfId="2585" priority="3243" operator="equal">
      <formula>"Alta"</formula>
    </cfRule>
    <cfRule type="cellIs" dxfId="2584" priority="3244" operator="equal">
      <formula>"Media"</formula>
    </cfRule>
    <cfRule type="cellIs" dxfId="2583" priority="3245" operator="equal">
      <formula>"Baja"</formula>
    </cfRule>
    <cfRule type="cellIs" dxfId="2582" priority="3246" operator="equal">
      <formula>"Muy Baja"</formula>
    </cfRule>
  </conditionalFormatting>
  <conditionalFormatting sqref="AJ144">
    <cfRule type="cellIs" dxfId="2581" priority="3237" operator="equal">
      <formula>"Muy Alta"</formula>
    </cfRule>
    <cfRule type="cellIs" dxfId="2580" priority="3238" operator="equal">
      <formula>"Alta"</formula>
    </cfRule>
    <cfRule type="cellIs" dxfId="2579" priority="3239" operator="equal">
      <formula>"Media"</formula>
    </cfRule>
    <cfRule type="cellIs" dxfId="2578" priority="3240" operator="equal">
      <formula>"Baja"</formula>
    </cfRule>
    <cfRule type="cellIs" dxfId="2577" priority="3241" operator="equal">
      <formula>"Muy Baja"</formula>
    </cfRule>
  </conditionalFormatting>
  <conditionalFormatting sqref="AK144">
    <cfRule type="cellIs" dxfId="2576" priority="3232" operator="equal">
      <formula>"Muy Alta"</formula>
    </cfRule>
    <cfRule type="cellIs" dxfId="2575" priority="3233" operator="equal">
      <formula>"Alta"</formula>
    </cfRule>
    <cfRule type="cellIs" dxfId="2574" priority="3234" operator="equal">
      <formula>"Media"</formula>
    </cfRule>
    <cfRule type="cellIs" dxfId="2573" priority="3235" operator="equal">
      <formula>"Baja"</formula>
    </cfRule>
    <cfRule type="cellIs" dxfId="2572" priority="3236" operator="equal">
      <formula>"Muy Baja"</formula>
    </cfRule>
  </conditionalFormatting>
  <conditionalFormatting sqref="AL144">
    <cfRule type="cellIs" dxfId="2571" priority="3227" operator="equal">
      <formula>"Muy Alta"</formula>
    </cfRule>
    <cfRule type="cellIs" dxfId="2570" priority="3228" operator="equal">
      <formula>"Alta"</formula>
    </cfRule>
    <cfRule type="cellIs" dxfId="2569" priority="3229" operator="equal">
      <formula>"Media"</formula>
    </cfRule>
    <cfRule type="cellIs" dxfId="2568" priority="3230" operator="equal">
      <formula>"Baja"</formula>
    </cfRule>
    <cfRule type="cellIs" dxfId="2567" priority="3231" operator="equal">
      <formula>"Muy Baja"</formula>
    </cfRule>
  </conditionalFormatting>
  <conditionalFormatting sqref="AL145:AL150">
    <cfRule type="cellIs" dxfId="2566" priority="3222" operator="equal">
      <formula>"Muy Alta"</formula>
    </cfRule>
    <cfRule type="cellIs" dxfId="2565" priority="3223" operator="equal">
      <formula>"Alta"</formula>
    </cfRule>
    <cfRule type="cellIs" dxfId="2564" priority="3224" operator="equal">
      <formula>"Media"</formula>
    </cfRule>
    <cfRule type="cellIs" dxfId="2563" priority="3225" operator="equal">
      <formula>"Baja"</formula>
    </cfRule>
    <cfRule type="cellIs" dxfId="2562" priority="3226" operator="equal">
      <formula>"Muy Baja"</formula>
    </cfRule>
  </conditionalFormatting>
  <conditionalFormatting sqref="AM144">
    <cfRule type="cellIs" dxfId="2561" priority="3217" operator="equal">
      <formula>"Catastrófico"</formula>
    </cfRule>
    <cfRule type="cellIs" dxfId="2560" priority="3218" operator="equal">
      <formula>"Mayor"</formula>
    </cfRule>
    <cfRule type="cellIs" dxfId="2559" priority="3219" operator="equal">
      <formula>"Moderado"</formula>
    </cfRule>
    <cfRule type="cellIs" dxfId="2558" priority="3220" operator="equal">
      <formula>"Menor"</formula>
    </cfRule>
    <cfRule type="cellIs" dxfId="2557" priority="3221" operator="equal">
      <formula>"Leve"</formula>
    </cfRule>
  </conditionalFormatting>
  <conditionalFormatting sqref="AN144">
    <cfRule type="cellIs" dxfId="2556" priority="3212" operator="equal">
      <formula>"Muy Alta"</formula>
    </cfRule>
    <cfRule type="cellIs" dxfId="2555" priority="3213" operator="equal">
      <formula>"Alta"</formula>
    </cfRule>
    <cfRule type="cellIs" dxfId="2554" priority="3214" operator="equal">
      <formula>"Media"</formula>
    </cfRule>
    <cfRule type="cellIs" dxfId="2553" priority="3215" operator="equal">
      <formula>"Baja"</formula>
    </cfRule>
    <cfRule type="cellIs" dxfId="2552" priority="3216" operator="equal">
      <formula>"Muy Baja"</formula>
    </cfRule>
  </conditionalFormatting>
  <conditionalFormatting sqref="AO144">
    <cfRule type="cellIs" dxfId="2551" priority="3208" operator="equal">
      <formula>"Extremo"</formula>
    </cfRule>
    <cfRule type="cellIs" dxfId="2550" priority="3209" operator="equal">
      <formula>"Alto"</formula>
    </cfRule>
    <cfRule type="cellIs" dxfId="2549" priority="3210" operator="equal">
      <formula>"Moderado"</formula>
    </cfRule>
    <cfRule type="cellIs" dxfId="2548" priority="3211" operator="equal">
      <formula>"Bajo"</formula>
    </cfRule>
  </conditionalFormatting>
  <conditionalFormatting sqref="N410">
    <cfRule type="cellIs" dxfId="2547" priority="3204" operator="equal">
      <formula>"Extremo"</formula>
    </cfRule>
    <cfRule type="cellIs" dxfId="2546" priority="3205" operator="equal">
      <formula>"Alto"</formula>
    </cfRule>
    <cfRule type="cellIs" dxfId="2545" priority="3206" operator="equal">
      <formula>"Moderado"</formula>
    </cfRule>
    <cfRule type="cellIs" dxfId="2544" priority="3207" operator="equal">
      <formula>"Bajo"</formula>
    </cfRule>
  </conditionalFormatting>
  <conditionalFormatting sqref="O410">
    <cfRule type="cellIs" dxfId="2543" priority="3200" operator="equal">
      <formula>"Extremo"</formula>
    </cfRule>
    <cfRule type="cellIs" dxfId="2542" priority="3201" operator="equal">
      <formula>"Alto"</formula>
    </cfRule>
    <cfRule type="cellIs" dxfId="2541" priority="3202" operator="equal">
      <formula>"Moderado"</formula>
    </cfRule>
    <cfRule type="cellIs" dxfId="2540" priority="3203" operator="equal">
      <formula>"Bajo"</formula>
    </cfRule>
  </conditionalFormatting>
  <conditionalFormatting sqref="S410">
    <cfRule type="cellIs" dxfId="2539" priority="3195" operator="equal">
      <formula>"Catastrófico"</formula>
    </cfRule>
    <cfRule type="cellIs" dxfId="2538" priority="3196" operator="equal">
      <formula>"Mayor"</formula>
    </cfRule>
    <cfRule type="cellIs" dxfId="2537" priority="3197" operator="equal">
      <formula>"Moderado"</formula>
    </cfRule>
    <cfRule type="cellIs" dxfId="2536" priority="3198" operator="equal">
      <formula>"Menor"</formula>
    </cfRule>
    <cfRule type="cellIs" dxfId="2535" priority="3199" operator="equal">
      <formula>"Leve"</formula>
    </cfRule>
  </conditionalFormatting>
  <conditionalFormatting sqref="U410">
    <cfRule type="cellIs" dxfId="2534" priority="3189" operator="equal">
      <formula>"Extremo"</formula>
    </cfRule>
    <cfRule type="cellIs" dxfId="2533" priority="3190" operator="equal">
      <formula>"Alto"</formula>
    </cfRule>
    <cfRule type="cellIs" dxfId="2532" priority="3191" operator="equal">
      <formula>"Moderado"</formula>
    </cfRule>
    <cfRule type="cellIs" dxfId="2531" priority="3192" operator="equal">
      <formula>"Bajo"</formula>
    </cfRule>
  </conditionalFormatting>
  <conditionalFormatting sqref="P410">
    <cfRule type="cellIs" dxfId="2530" priority="3184" operator="equal">
      <formula>"Muy Alta"</formula>
    </cfRule>
    <cfRule type="cellIs" dxfId="2529" priority="3185" operator="equal">
      <formula>"Alta"</formula>
    </cfRule>
    <cfRule type="cellIs" dxfId="2528" priority="3186" operator="equal">
      <formula>"Media"</formula>
    </cfRule>
    <cfRule type="cellIs" dxfId="2527" priority="3187" operator="equal">
      <formula>"Baja"</formula>
    </cfRule>
    <cfRule type="cellIs" dxfId="2526" priority="3188" operator="equal">
      <formula>"Muy Baja"</formula>
    </cfRule>
  </conditionalFormatting>
  <conditionalFormatting sqref="AJ410">
    <cfRule type="cellIs" dxfId="2525" priority="3179" operator="equal">
      <formula>"Muy Alta"</formula>
    </cfRule>
    <cfRule type="cellIs" dxfId="2524" priority="3180" operator="equal">
      <formula>"Alta"</formula>
    </cfRule>
    <cfRule type="cellIs" dxfId="2523" priority="3181" operator="equal">
      <formula>"Media"</formula>
    </cfRule>
    <cfRule type="cellIs" dxfId="2522" priority="3182" operator="equal">
      <formula>"Baja"</formula>
    </cfRule>
    <cfRule type="cellIs" dxfId="2521" priority="3183" operator="equal">
      <formula>"Muy Baja"</formula>
    </cfRule>
  </conditionalFormatting>
  <conditionalFormatting sqref="AK410">
    <cfRule type="cellIs" dxfId="2520" priority="3174" operator="equal">
      <formula>"Muy Alta"</formula>
    </cfRule>
    <cfRule type="cellIs" dxfId="2519" priority="3175" operator="equal">
      <formula>"Alta"</formula>
    </cfRule>
    <cfRule type="cellIs" dxfId="2518" priority="3176" operator="equal">
      <formula>"Media"</formula>
    </cfRule>
    <cfRule type="cellIs" dxfId="2517" priority="3177" operator="equal">
      <formula>"Baja"</formula>
    </cfRule>
    <cfRule type="cellIs" dxfId="2516" priority="3178" operator="equal">
      <formula>"Muy Baja"</formula>
    </cfRule>
  </conditionalFormatting>
  <conditionalFormatting sqref="AL410">
    <cfRule type="cellIs" dxfId="2515" priority="3169" operator="equal">
      <formula>"Muy Alta"</formula>
    </cfRule>
    <cfRule type="cellIs" dxfId="2514" priority="3170" operator="equal">
      <formula>"Alta"</formula>
    </cfRule>
    <cfRule type="cellIs" dxfId="2513" priority="3171" operator="equal">
      <formula>"Media"</formula>
    </cfRule>
    <cfRule type="cellIs" dxfId="2512" priority="3172" operator="equal">
      <formula>"Baja"</formula>
    </cfRule>
    <cfRule type="cellIs" dxfId="2511" priority="3173" operator="equal">
      <formula>"Muy Baja"</formula>
    </cfRule>
  </conditionalFormatting>
  <conditionalFormatting sqref="AL418:AL430">
    <cfRule type="cellIs" dxfId="2510" priority="3164" operator="equal">
      <formula>"Muy Alta"</formula>
    </cfRule>
    <cfRule type="cellIs" dxfId="2509" priority="3165" operator="equal">
      <formula>"Alta"</formula>
    </cfRule>
    <cfRule type="cellIs" dxfId="2508" priority="3166" operator="equal">
      <formula>"Media"</formula>
    </cfRule>
    <cfRule type="cellIs" dxfId="2507" priority="3167" operator="equal">
      <formula>"Baja"</formula>
    </cfRule>
    <cfRule type="cellIs" dxfId="2506" priority="3168" operator="equal">
      <formula>"Muy Baja"</formula>
    </cfRule>
  </conditionalFormatting>
  <conditionalFormatting sqref="AM410">
    <cfRule type="cellIs" dxfId="2505" priority="3159" operator="equal">
      <formula>"Catastrófico"</formula>
    </cfRule>
    <cfRule type="cellIs" dxfId="2504" priority="3160" operator="equal">
      <formula>"Mayor"</formula>
    </cfRule>
    <cfRule type="cellIs" dxfId="2503" priority="3161" operator="equal">
      <formula>"Moderado"</formula>
    </cfRule>
    <cfRule type="cellIs" dxfId="2502" priority="3162" operator="equal">
      <formula>"Menor"</formula>
    </cfRule>
    <cfRule type="cellIs" dxfId="2501" priority="3163" operator="equal">
      <formula>"Leve"</formula>
    </cfRule>
  </conditionalFormatting>
  <conditionalFormatting sqref="AN410">
    <cfRule type="cellIs" dxfId="2500" priority="3154" operator="equal">
      <formula>"Muy Alta"</formula>
    </cfRule>
    <cfRule type="cellIs" dxfId="2499" priority="3155" operator="equal">
      <formula>"Alta"</formula>
    </cfRule>
    <cfRule type="cellIs" dxfId="2498" priority="3156" operator="equal">
      <formula>"Media"</formula>
    </cfRule>
    <cfRule type="cellIs" dxfId="2497" priority="3157" operator="equal">
      <formula>"Baja"</formula>
    </cfRule>
    <cfRule type="cellIs" dxfId="2496" priority="3158" operator="equal">
      <formula>"Muy Baja"</formula>
    </cfRule>
  </conditionalFormatting>
  <conditionalFormatting sqref="AO410">
    <cfRule type="cellIs" dxfId="2495" priority="3150" operator="equal">
      <formula>"Extremo"</formula>
    </cfRule>
    <cfRule type="cellIs" dxfId="2494" priority="3151" operator="equal">
      <formula>"Alto"</formula>
    </cfRule>
    <cfRule type="cellIs" dxfId="2493" priority="3152" operator="equal">
      <formula>"Moderado"</formula>
    </cfRule>
    <cfRule type="cellIs" dxfId="2492" priority="3153" operator="equal">
      <formula>"Bajo"</formula>
    </cfRule>
  </conditionalFormatting>
  <conditionalFormatting sqref="N186">
    <cfRule type="cellIs" dxfId="2491" priority="3146" operator="equal">
      <formula>"Extremo"</formula>
    </cfRule>
    <cfRule type="cellIs" dxfId="2490" priority="3147" operator="equal">
      <formula>"Alto"</formula>
    </cfRule>
    <cfRule type="cellIs" dxfId="2489" priority="3148" operator="equal">
      <formula>"Moderado"</formula>
    </cfRule>
    <cfRule type="cellIs" dxfId="2488" priority="3149" operator="equal">
      <formula>"Bajo"</formula>
    </cfRule>
  </conditionalFormatting>
  <conditionalFormatting sqref="O186">
    <cfRule type="cellIs" dxfId="2487" priority="3142" operator="equal">
      <formula>"Extremo"</formula>
    </cfRule>
    <cfRule type="cellIs" dxfId="2486" priority="3143" operator="equal">
      <formula>"Alto"</formula>
    </cfRule>
    <cfRule type="cellIs" dxfId="2485" priority="3144" operator="equal">
      <formula>"Moderado"</formula>
    </cfRule>
    <cfRule type="cellIs" dxfId="2484" priority="3145" operator="equal">
      <formula>"Bajo"</formula>
    </cfRule>
  </conditionalFormatting>
  <conditionalFormatting sqref="S186">
    <cfRule type="cellIs" dxfId="2483" priority="3137" operator="equal">
      <formula>"Catastrófico"</formula>
    </cfRule>
    <cfRule type="cellIs" dxfId="2482" priority="3138" operator="equal">
      <formula>"Mayor"</formula>
    </cfRule>
    <cfRule type="cellIs" dxfId="2481" priority="3139" operator="equal">
      <formula>"Moderado"</formula>
    </cfRule>
    <cfRule type="cellIs" dxfId="2480" priority="3140" operator="equal">
      <formula>"Menor"</formula>
    </cfRule>
    <cfRule type="cellIs" dxfId="2479" priority="3141" operator="equal">
      <formula>"Leve"</formula>
    </cfRule>
  </conditionalFormatting>
  <conditionalFormatting sqref="U186">
    <cfRule type="cellIs" dxfId="2478" priority="3125" operator="equal">
      <formula>"Extremo"</formula>
    </cfRule>
    <cfRule type="cellIs" dxfId="2477" priority="3126" operator="equal">
      <formula>"Alto"</formula>
    </cfRule>
    <cfRule type="cellIs" dxfId="2476" priority="3127" operator="equal">
      <formula>"Moderado"</formula>
    </cfRule>
    <cfRule type="cellIs" dxfId="2475" priority="3128" operator="equal">
      <formula>"Bajo"</formula>
    </cfRule>
  </conditionalFormatting>
  <conditionalFormatting sqref="P186">
    <cfRule type="cellIs" dxfId="2474" priority="3120" operator="equal">
      <formula>"Muy Alta"</formula>
    </cfRule>
    <cfRule type="cellIs" dxfId="2473" priority="3121" operator="equal">
      <formula>"Alta"</formula>
    </cfRule>
    <cfRule type="cellIs" dxfId="2472" priority="3122" operator="equal">
      <formula>"Media"</formula>
    </cfRule>
    <cfRule type="cellIs" dxfId="2471" priority="3123" operator="equal">
      <formula>"Baja"</formula>
    </cfRule>
    <cfRule type="cellIs" dxfId="2470" priority="3124" operator="equal">
      <formula>"Muy Baja"</formula>
    </cfRule>
  </conditionalFormatting>
  <conditionalFormatting sqref="AJ186">
    <cfRule type="cellIs" dxfId="2469" priority="3115" operator="equal">
      <formula>"Muy Alta"</formula>
    </cfRule>
    <cfRule type="cellIs" dxfId="2468" priority="3116" operator="equal">
      <formula>"Alta"</formula>
    </cfRule>
    <cfRule type="cellIs" dxfId="2467" priority="3117" operator="equal">
      <formula>"Media"</formula>
    </cfRule>
    <cfRule type="cellIs" dxfId="2466" priority="3118" operator="equal">
      <formula>"Baja"</formula>
    </cfRule>
    <cfRule type="cellIs" dxfId="2465" priority="3119" operator="equal">
      <formula>"Muy Baja"</formula>
    </cfRule>
  </conditionalFormatting>
  <conditionalFormatting sqref="AK186">
    <cfRule type="cellIs" dxfId="2464" priority="3110" operator="equal">
      <formula>"Muy Alta"</formula>
    </cfRule>
    <cfRule type="cellIs" dxfId="2463" priority="3111" operator="equal">
      <formula>"Alta"</formula>
    </cfRule>
    <cfRule type="cellIs" dxfId="2462" priority="3112" operator="equal">
      <formula>"Media"</formula>
    </cfRule>
    <cfRule type="cellIs" dxfId="2461" priority="3113" operator="equal">
      <formula>"Baja"</formula>
    </cfRule>
    <cfRule type="cellIs" dxfId="2460" priority="3114" operator="equal">
      <formula>"Muy Baja"</formula>
    </cfRule>
  </conditionalFormatting>
  <conditionalFormatting sqref="AL186">
    <cfRule type="cellIs" dxfId="2459" priority="3105" operator="equal">
      <formula>"Muy Alta"</formula>
    </cfRule>
    <cfRule type="cellIs" dxfId="2458" priority="3106" operator="equal">
      <formula>"Alta"</formula>
    </cfRule>
    <cfRule type="cellIs" dxfId="2457" priority="3107" operator="equal">
      <formula>"Media"</formula>
    </cfRule>
    <cfRule type="cellIs" dxfId="2456" priority="3108" operator="equal">
      <formula>"Baja"</formula>
    </cfRule>
    <cfRule type="cellIs" dxfId="2455" priority="3109" operator="equal">
      <formula>"Muy Baja"</formula>
    </cfRule>
  </conditionalFormatting>
  <conditionalFormatting sqref="AL187:AL192">
    <cfRule type="cellIs" dxfId="2454" priority="3100" operator="equal">
      <formula>"Muy Alta"</formula>
    </cfRule>
    <cfRule type="cellIs" dxfId="2453" priority="3101" operator="equal">
      <formula>"Alta"</formula>
    </cfRule>
    <cfRule type="cellIs" dxfId="2452" priority="3102" operator="equal">
      <formula>"Media"</formula>
    </cfRule>
    <cfRule type="cellIs" dxfId="2451" priority="3103" operator="equal">
      <formula>"Baja"</formula>
    </cfRule>
    <cfRule type="cellIs" dxfId="2450" priority="3104" operator="equal">
      <formula>"Muy Baja"</formula>
    </cfRule>
  </conditionalFormatting>
  <conditionalFormatting sqref="AM186">
    <cfRule type="cellIs" dxfId="2449" priority="3095" operator="equal">
      <formula>"Catastrófico"</formula>
    </cfRule>
    <cfRule type="cellIs" dxfId="2448" priority="3096" operator="equal">
      <formula>"Mayor"</formula>
    </cfRule>
    <cfRule type="cellIs" dxfId="2447" priority="3097" operator="equal">
      <formula>"Moderado"</formula>
    </cfRule>
    <cfRule type="cellIs" dxfId="2446" priority="3098" operator="equal">
      <formula>"Menor"</formula>
    </cfRule>
    <cfRule type="cellIs" dxfId="2445" priority="3099" operator="equal">
      <formula>"Leve"</formula>
    </cfRule>
  </conditionalFormatting>
  <conditionalFormatting sqref="AN186">
    <cfRule type="cellIs" dxfId="2444" priority="3090" operator="equal">
      <formula>"Muy Alta"</formula>
    </cfRule>
    <cfRule type="cellIs" dxfId="2443" priority="3091" operator="equal">
      <formula>"Alta"</formula>
    </cfRule>
    <cfRule type="cellIs" dxfId="2442" priority="3092" operator="equal">
      <formula>"Media"</formula>
    </cfRule>
    <cfRule type="cellIs" dxfId="2441" priority="3093" operator="equal">
      <formula>"Baja"</formula>
    </cfRule>
    <cfRule type="cellIs" dxfId="2440" priority="3094" operator="equal">
      <formula>"Muy Baja"</formula>
    </cfRule>
  </conditionalFormatting>
  <conditionalFormatting sqref="AO186">
    <cfRule type="cellIs" dxfId="2439" priority="3086" operator="equal">
      <formula>"Extremo"</formula>
    </cfRule>
    <cfRule type="cellIs" dxfId="2438" priority="3087" operator="equal">
      <formula>"Alto"</formula>
    </cfRule>
    <cfRule type="cellIs" dxfId="2437" priority="3088" operator="equal">
      <formula>"Moderado"</formula>
    </cfRule>
    <cfRule type="cellIs" dxfId="2436" priority="3089" operator="equal">
      <formula>"Bajo"</formula>
    </cfRule>
  </conditionalFormatting>
  <conditionalFormatting sqref="N193">
    <cfRule type="cellIs" dxfId="2435" priority="3082" operator="equal">
      <formula>"Extremo"</formula>
    </cfRule>
    <cfRule type="cellIs" dxfId="2434" priority="3083" operator="equal">
      <formula>"Alto"</formula>
    </cfRule>
    <cfRule type="cellIs" dxfId="2433" priority="3084" operator="equal">
      <formula>"Moderado"</formula>
    </cfRule>
    <cfRule type="cellIs" dxfId="2432" priority="3085" operator="equal">
      <formula>"Bajo"</formula>
    </cfRule>
  </conditionalFormatting>
  <conditionalFormatting sqref="O193">
    <cfRule type="cellIs" dxfId="2431" priority="3078" operator="equal">
      <formula>"Extremo"</formula>
    </cfRule>
    <cfRule type="cellIs" dxfId="2430" priority="3079" operator="equal">
      <formula>"Alto"</formula>
    </cfRule>
    <cfRule type="cellIs" dxfId="2429" priority="3080" operator="equal">
      <formula>"Moderado"</formula>
    </cfRule>
    <cfRule type="cellIs" dxfId="2428" priority="3081" operator="equal">
      <formula>"Bajo"</formula>
    </cfRule>
  </conditionalFormatting>
  <conditionalFormatting sqref="S193">
    <cfRule type="cellIs" dxfId="2427" priority="3073" operator="equal">
      <formula>"Catastrófico"</formula>
    </cfRule>
    <cfRule type="cellIs" dxfId="2426" priority="3074" operator="equal">
      <formula>"Mayor"</formula>
    </cfRule>
    <cfRule type="cellIs" dxfId="2425" priority="3075" operator="equal">
      <formula>"Moderado"</formula>
    </cfRule>
    <cfRule type="cellIs" dxfId="2424" priority="3076" operator="equal">
      <formula>"Menor"</formula>
    </cfRule>
    <cfRule type="cellIs" dxfId="2423" priority="3077" operator="equal">
      <formula>"Leve"</formula>
    </cfRule>
  </conditionalFormatting>
  <conditionalFormatting sqref="U193">
    <cfRule type="cellIs" dxfId="2422" priority="3061" operator="equal">
      <formula>"Extremo"</formula>
    </cfRule>
    <cfRule type="cellIs" dxfId="2421" priority="3062" operator="equal">
      <formula>"Alto"</formula>
    </cfRule>
    <cfRule type="cellIs" dxfId="2420" priority="3063" operator="equal">
      <formula>"Moderado"</formula>
    </cfRule>
    <cfRule type="cellIs" dxfId="2419" priority="3064" operator="equal">
      <formula>"Bajo"</formula>
    </cfRule>
  </conditionalFormatting>
  <conditionalFormatting sqref="P193">
    <cfRule type="cellIs" dxfId="2418" priority="3056" operator="equal">
      <formula>"Muy Alta"</formula>
    </cfRule>
    <cfRule type="cellIs" dxfId="2417" priority="3057" operator="equal">
      <formula>"Alta"</formula>
    </cfRule>
    <cfRule type="cellIs" dxfId="2416" priority="3058" operator="equal">
      <formula>"Media"</formula>
    </cfRule>
    <cfRule type="cellIs" dxfId="2415" priority="3059" operator="equal">
      <formula>"Baja"</formula>
    </cfRule>
    <cfRule type="cellIs" dxfId="2414" priority="3060" operator="equal">
      <formula>"Muy Baja"</formula>
    </cfRule>
  </conditionalFormatting>
  <conditionalFormatting sqref="AJ193">
    <cfRule type="cellIs" dxfId="2413" priority="3051" operator="equal">
      <formula>"Muy Alta"</formula>
    </cfRule>
    <cfRule type="cellIs" dxfId="2412" priority="3052" operator="equal">
      <formula>"Alta"</formula>
    </cfRule>
    <cfRule type="cellIs" dxfId="2411" priority="3053" operator="equal">
      <formula>"Media"</formula>
    </cfRule>
    <cfRule type="cellIs" dxfId="2410" priority="3054" operator="equal">
      <formula>"Baja"</formula>
    </cfRule>
    <cfRule type="cellIs" dxfId="2409" priority="3055" operator="equal">
      <formula>"Muy Baja"</formula>
    </cfRule>
  </conditionalFormatting>
  <conditionalFormatting sqref="AK193">
    <cfRule type="cellIs" dxfId="2408" priority="3046" operator="equal">
      <formula>"Muy Alta"</formula>
    </cfRule>
    <cfRule type="cellIs" dxfId="2407" priority="3047" operator="equal">
      <formula>"Alta"</formula>
    </cfRule>
    <cfRule type="cellIs" dxfId="2406" priority="3048" operator="equal">
      <formula>"Media"</formula>
    </cfRule>
    <cfRule type="cellIs" dxfId="2405" priority="3049" operator="equal">
      <formula>"Baja"</formula>
    </cfRule>
    <cfRule type="cellIs" dxfId="2404" priority="3050" operator="equal">
      <formula>"Muy Baja"</formula>
    </cfRule>
  </conditionalFormatting>
  <conditionalFormatting sqref="AL193">
    <cfRule type="cellIs" dxfId="2403" priority="3041" operator="equal">
      <formula>"Muy Alta"</formula>
    </cfRule>
    <cfRule type="cellIs" dxfId="2402" priority="3042" operator="equal">
      <formula>"Alta"</formula>
    </cfRule>
    <cfRule type="cellIs" dxfId="2401" priority="3043" operator="equal">
      <formula>"Media"</formula>
    </cfRule>
    <cfRule type="cellIs" dxfId="2400" priority="3044" operator="equal">
      <formula>"Baja"</formula>
    </cfRule>
    <cfRule type="cellIs" dxfId="2399" priority="3045" operator="equal">
      <formula>"Muy Baja"</formula>
    </cfRule>
  </conditionalFormatting>
  <conditionalFormatting sqref="AL194:AL199">
    <cfRule type="cellIs" dxfId="2398" priority="3036" operator="equal">
      <formula>"Muy Alta"</formula>
    </cfRule>
    <cfRule type="cellIs" dxfId="2397" priority="3037" operator="equal">
      <formula>"Alta"</formula>
    </cfRule>
    <cfRule type="cellIs" dxfId="2396" priority="3038" operator="equal">
      <formula>"Media"</formula>
    </cfRule>
    <cfRule type="cellIs" dxfId="2395" priority="3039" operator="equal">
      <formula>"Baja"</formula>
    </cfRule>
    <cfRule type="cellIs" dxfId="2394" priority="3040" operator="equal">
      <formula>"Muy Baja"</formula>
    </cfRule>
  </conditionalFormatting>
  <conditionalFormatting sqref="AM193">
    <cfRule type="cellIs" dxfId="2393" priority="3031" operator="equal">
      <formula>"Catastrófico"</formula>
    </cfRule>
    <cfRule type="cellIs" dxfId="2392" priority="3032" operator="equal">
      <formula>"Mayor"</formula>
    </cfRule>
    <cfRule type="cellIs" dxfId="2391" priority="3033" operator="equal">
      <formula>"Moderado"</formula>
    </cfRule>
    <cfRule type="cellIs" dxfId="2390" priority="3034" operator="equal">
      <formula>"Menor"</formula>
    </cfRule>
    <cfRule type="cellIs" dxfId="2389" priority="3035" operator="equal">
      <formula>"Leve"</formula>
    </cfRule>
  </conditionalFormatting>
  <conditionalFormatting sqref="AN193">
    <cfRule type="cellIs" dxfId="2388" priority="3026" operator="equal">
      <formula>"Muy Alta"</formula>
    </cfRule>
    <cfRule type="cellIs" dxfId="2387" priority="3027" operator="equal">
      <formula>"Alta"</formula>
    </cfRule>
    <cfRule type="cellIs" dxfId="2386" priority="3028" operator="equal">
      <formula>"Media"</formula>
    </cfRule>
    <cfRule type="cellIs" dxfId="2385" priority="3029" operator="equal">
      <formula>"Baja"</formula>
    </cfRule>
    <cfRule type="cellIs" dxfId="2384" priority="3030" operator="equal">
      <formula>"Muy Baja"</formula>
    </cfRule>
  </conditionalFormatting>
  <conditionalFormatting sqref="AO193">
    <cfRule type="cellIs" dxfId="2383" priority="3022" operator="equal">
      <formula>"Extremo"</formula>
    </cfRule>
    <cfRule type="cellIs" dxfId="2382" priority="3023" operator="equal">
      <formula>"Alto"</formula>
    </cfRule>
    <cfRule type="cellIs" dxfId="2381" priority="3024" operator="equal">
      <formula>"Moderado"</formula>
    </cfRule>
    <cfRule type="cellIs" dxfId="2380" priority="3025" operator="equal">
      <formula>"Bajo"</formula>
    </cfRule>
  </conditionalFormatting>
  <conditionalFormatting sqref="N53">
    <cfRule type="cellIs" dxfId="2379" priority="3018" operator="equal">
      <formula>"Extremo"</formula>
    </cfRule>
    <cfRule type="cellIs" dxfId="2378" priority="3019" operator="equal">
      <formula>"Alto"</formula>
    </cfRule>
    <cfRule type="cellIs" dxfId="2377" priority="3020" operator="equal">
      <formula>"Moderado"</formula>
    </cfRule>
    <cfRule type="cellIs" dxfId="2376" priority="3021" operator="equal">
      <formula>"Bajo"</formula>
    </cfRule>
  </conditionalFormatting>
  <conditionalFormatting sqref="O53">
    <cfRule type="cellIs" dxfId="2375" priority="3014" operator="equal">
      <formula>"Extremo"</formula>
    </cfRule>
    <cfRule type="cellIs" dxfId="2374" priority="3015" operator="equal">
      <formula>"Alto"</formula>
    </cfRule>
    <cfRule type="cellIs" dxfId="2373" priority="3016" operator="equal">
      <formula>"Moderado"</formula>
    </cfRule>
    <cfRule type="cellIs" dxfId="2372" priority="3017" operator="equal">
      <formula>"Bajo"</formula>
    </cfRule>
  </conditionalFormatting>
  <conditionalFormatting sqref="S53">
    <cfRule type="cellIs" dxfId="2371" priority="3009" operator="equal">
      <formula>"Catastrófico"</formula>
    </cfRule>
    <cfRule type="cellIs" dxfId="2370" priority="3010" operator="equal">
      <formula>"Mayor"</formula>
    </cfRule>
    <cfRule type="cellIs" dxfId="2369" priority="3011" operator="equal">
      <formula>"Moderado"</formula>
    </cfRule>
    <cfRule type="cellIs" dxfId="2368" priority="3012" operator="equal">
      <formula>"Menor"</formula>
    </cfRule>
    <cfRule type="cellIs" dxfId="2367" priority="3013" operator="equal">
      <formula>"Leve"</formula>
    </cfRule>
  </conditionalFormatting>
  <conditionalFormatting sqref="U53">
    <cfRule type="cellIs" dxfId="2366" priority="2997" operator="equal">
      <formula>"Extremo"</formula>
    </cfRule>
    <cfRule type="cellIs" dxfId="2365" priority="2998" operator="equal">
      <formula>"Alto"</formula>
    </cfRule>
    <cfRule type="cellIs" dxfId="2364" priority="2999" operator="equal">
      <formula>"Moderado"</formula>
    </cfRule>
    <cfRule type="cellIs" dxfId="2363" priority="3000" operator="equal">
      <formula>"Bajo"</formula>
    </cfRule>
  </conditionalFormatting>
  <conditionalFormatting sqref="P53">
    <cfRule type="cellIs" dxfId="2362" priority="2992" operator="equal">
      <formula>"Muy Alta"</formula>
    </cfRule>
    <cfRule type="cellIs" dxfId="2361" priority="2993" operator="equal">
      <formula>"Alta"</formula>
    </cfRule>
    <cfRule type="cellIs" dxfId="2360" priority="2994" operator="equal">
      <formula>"Media"</formula>
    </cfRule>
    <cfRule type="cellIs" dxfId="2359" priority="2995" operator="equal">
      <formula>"Baja"</formula>
    </cfRule>
    <cfRule type="cellIs" dxfId="2358" priority="2996" operator="equal">
      <formula>"Muy Baja"</formula>
    </cfRule>
  </conditionalFormatting>
  <conditionalFormatting sqref="AJ53">
    <cfRule type="cellIs" dxfId="2357" priority="2987" operator="equal">
      <formula>"Muy Alta"</formula>
    </cfRule>
    <cfRule type="cellIs" dxfId="2356" priority="2988" operator="equal">
      <formula>"Alta"</formula>
    </cfRule>
    <cfRule type="cellIs" dxfId="2355" priority="2989" operator="equal">
      <formula>"Media"</formula>
    </cfRule>
    <cfRule type="cellIs" dxfId="2354" priority="2990" operator="equal">
      <formula>"Baja"</formula>
    </cfRule>
    <cfRule type="cellIs" dxfId="2353" priority="2991" operator="equal">
      <formula>"Muy Baja"</formula>
    </cfRule>
  </conditionalFormatting>
  <conditionalFormatting sqref="AK53">
    <cfRule type="cellIs" dxfId="2352" priority="2982" operator="equal">
      <formula>"Muy Alta"</formula>
    </cfRule>
    <cfRule type="cellIs" dxfId="2351" priority="2983" operator="equal">
      <formula>"Alta"</formula>
    </cfRule>
    <cfRule type="cellIs" dxfId="2350" priority="2984" operator="equal">
      <formula>"Media"</formula>
    </cfRule>
    <cfRule type="cellIs" dxfId="2349" priority="2985" operator="equal">
      <formula>"Baja"</formula>
    </cfRule>
    <cfRule type="cellIs" dxfId="2348" priority="2986" operator="equal">
      <formula>"Muy Baja"</formula>
    </cfRule>
  </conditionalFormatting>
  <conditionalFormatting sqref="AL53">
    <cfRule type="cellIs" dxfId="2347" priority="2977" operator="equal">
      <formula>"Muy Alta"</formula>
    </cfRule>
    <cfRule type="cellIs" dxfId="2346" priority="2978" operator="equal">
      <formula>"Alta"</formula>
    </cfRule>
    <cfRule type="cellIs" dxfId="2345" priority="2979" operator="equal">
      <formula>"Media"</formula>
    </cfRule>
    <cfRule type="cellIs" dxfId="2344" priority="2980" operator="equal">
      <formula>"Baja"</formula>
    </cfRule>
    <cfRule type="cellIs" dxfId="2343" priority="2981" operator="equal">
      <formula>"Muy Baja"</formula>
    </cfRule>
  </conditionalFormatting>
  <conditionalFormatting sqref="AL54:AL59">
    <cfRule type="cellIs" dxfId="2342" priority="2972" operator="equal">
      <formula>"Muy Alta"</formula>
    </cfRule>
    <cfRule type="cellIs" dxfId="2341" priority="2973" operator="equal">
      <formula>"Alta"</formula>
    </cfRule>
    <cfRule type="cellIs" dxfId="2340" priority="2974" operator="equal">
      <formula>"Media"</formula>
    </cfRule>
    <cfRule type="cellIs" dxfId="2339" priority="2975" operator="equal">
      <formula>"Baja"</formula>
    </cfRule>
    <cfRule type="cellIs" dxfId="2338" priority="2976" operator="equal">
      <formula>"Muy Baja"</formula>
    </cfRule>
  </conditionalFormatting>
  <conditionalFormatting sqref="AM53">
    <cfRule type="cellIs" dxfId="2337" priority="2967" operator="equal">
      <formula>"Catastrófico"</formula>
    </cfRule>
    <cfRule type="cellIs" dxfId="2336" priority="2968" operator="equal">
      <formula>"Mayor"</formula>
    </cfRule>
    <cfRule type="cellIs" dxfId="2335" priority="2969" operator="equal">
      <formula>"Moderado"</formula>
    </cfRule>
    <cfRule type="cellIs" dxfId="2334" priority="2970" operator="equal">
      <formula>"Menor"</formula>
    </cfRule>
    <cfRule type="cellIs" dxfId="2333" priority="2971" operator="equal">
      <formula>"Leve"</formula>
    </cfRule>
  </conditionalFormatting>
  <conditionalFormatting sqref="AN53">
    <cfRule type="cellIs" dxfId="2332" priority="2962" operator="equal">
      <formula>"Muy Alta"</formula>
    </cfRule>
    <cfRule type="cellIs" dxfId="2331" priority="2963" operator="equal">
      <formula>"Alta"</formula>
    </cfRule>
    <cfRule type="cellIs" dxfId="2330" priority="2964" operator="equal">
      <formula>"Media"</formula>
    </cfRule>
    <cfRule type="cellIs" dxfId="2329" priority="2965" operator="equal">
      <formula>"Baja"</formula>
    </cfRule>
    <cfRule type="cellIs" dxfId="2328" priority="2966" operator="equal">
      <formula>"Muy Baja"</formula>
    </cfRule>
  </conditionalFormatting>
  <conditionalFormatting sqref="AO53">
    <cfRule type="cellIs" dxfId="2327" priority="2958" operator="equal">
      <formula>"Extremo"</formula>
    </cfRule>
    <cfRule type="cellIs" dxfId="2326" priority="2959" operator="equal">
      <formula>"Alto"</formula>
    </cfRule>
    <cfRule type="cellIs" dxfId="2325" priority="2960" operator="equal">
      <formula>"Moderado"</formula>
    </cfRule>
    <cfRule type="cellIs" dxfId="2324" priority="2961" operator="equal">
      <formula>"Bajo"</formula>
    </cfRule>
  </conditionalFormatting>
  <conditionalFormatting sqref="N263">
    <cfRule type="cellIs" dxfId="2323" priority="2954" operator="equal">
      <formula>"Extremo"</formula>
    </cfRule>
    <cfRule type="cellIs" dxfId="2322" priority="2955" operator="equal">
      <formula>"Alto"</formula>
    </cfRule>
    <cfRule type="cellIs" dxfId="2321" priority="2956" operator="equal">
      <formula>"Moderado"</formula>
    </cfRule>
    <cfRule type="cellIs" dxfId="2320" priority="2957" operator="equal">
      <formula>"Bajo"</formula>
    </cfRule>
  </conditionalFormatting>
  <conditionalFormatting sqref="O263">
    <cfRule type="cellIs" dxfId="2319" priority="2950" operator="equal">
      <formula>"Extremo"</formula>
    </cfRule>
    <cfRule type="cellIs" dxfId="2318" priority="2951" operator="equal">
      <formula>"Alto"</formula>
    </cfRule>
    <cfRule type="cellIs" dxfId="2317" priority="2952" operator="equal">
      <formula>"Moderado"</formula>
    </cfRule>
    <cfRule type="cellIs" dxfId="2316" priority="2953" operator="equal">
      <formula>"Bajo"</formula>
    </cfRule>
  </conditionalFormatting>
  <conditionalFormatting sqref="S263">
    <cfRule type="cellIs" dxfId="2315" priority="2945" operator="equal">
      <formula>"Catastrófico"</formula>
    </cfRule>
    <cfRule type="cellIs" dxfId="2314" priority="2946" operator="equal">
      <formula>"Mayor"</formula>
    </cfRule>
    <cfRule type="cellIs" dxfId="2313" priority="2947" operator="equal">
      <formula>"Moderado"</formula>
    </cfRule>
    <cfRule type="cellIs" dxfId="2312" priority="2948" operator="equal">
      <formula>"Menor"</formula>
    </cfRule>
    <cfRule type="cellIs" dxfId="2311" priority="2949" operator="equal">
      <formula>"Leve"</formula>
    </cfRule>
  </conditionalFormatting>
  <conditionalFormatting sqref="U263">
    <cfRule type="cellIs" dxfId="2310" priority="2933" operator="equal">
      <formula>"Extremo"</formula>
    </cfRule>
    <cfRule type="cellIs" dxfId="2309" priority="2934" operator="equal">
      <formula>"Alto"</formula>
    </cfRule>
    <cfRule type="cellIs" dxfId="2308" priority="2935" operator="equal">
      <formula>"Moderado"</formula>
    </cfRule>
    <cfRule type="cellIs" dxfId="2307" priority="2936" operator="equal">
      <formula>"Bajo"</formula>
    </cfRule>
  </conditionalFormatting>
  <conditionalFormatting sqref="P263">
    <cfRule type="cellIs" dxfId="2306" priority="2928" operator="equal">
      <formula>"Muy Alta"</formula>
    </cfRule>
    <cfRule type="cellIs" dxfId="2305" priority="2929" operator="equal">
      <formula>"Alta"</formula>
    </cfRule>
    <cfRule type="cellIs" dxfId="2304" priority="2930" operator="equal">
      <formula>"Media"</formula>
    </cfRule>
    <cfRule type="cellIs" dxfId="2303" priority="2931" operator="equal">
      <formula>"Baja"</formula>
    </cfRule>
    <cfRule type="cellIs" dxfId="2302" priority="2932" operator="equal">
      <formula>"Muy Baja"</formula>
    </cfRule>
  </conditionalFormatting>
  <conditionalFormatting sqref="AJ263">
    <cfRule type="cellIs" dxfId="2301" priority="2923" operator="equal">
      <formula>"Muy Alta"</formula>
    </cfRule>
    <cfRule type="cellIs" dxfId="2300" priority="2924" operator="equal">
      <formula>"Alta"</formula>
    </cfRule>
    <cfRule type="cellIs" dxfId="2299" priority="2925" operator="equal">
      <formula>"Media"</formula>
    </cfRule>
    <cfRule type="cellIs" dxfId="2298" priority="2926" operator="equal">
      <formula>"Baja"</formula>
    </cfRule>
    <cfRule type="cellIs" dxfId="2297" priority="2927" operator="equal">
      <formula>"Muy Baja"</formula>
    </cfRule>
  </conditionalFormatting>
  <conditionalFormatting sqref="AK263">
    <cfRule type="cellIs" dxfId="2296" priority="2918" operator="equal">
      <formula>"Muy Alta"</formula>
    </cfRule>
    <cfRule type="cellIs" dxfId="2295" priority="2919" operator="equal">
      <formula>"Alta"</formula>
    </cfRule>
    <cfRule type="cellIs" dxfId="2294" priority="2920" operator="equal">
      <formula>"Media"</formula>
    </cfRule>
    <cfRule type="cellIs" dxfId="2293" priority="2921" operator="equal">
      <formula>"Baja"</formula>
    </cfRule>
    <cfRule type="cellIs" dxfId="2292" priority="2922" operator="equal">
      <formula>"Muy Baja"</formula>
    </cfRule>
  </conditionalFormatting>
  <conditionalFormatting sqref="AL263">
    <cfRule type="cellIs" dxfId="2291" priority="2913" operator="equal">
      <formula>"Muy Alta"</formula>
    </cfRule>
    <cfRule type="cellIs" dxfId="2290" priority="2914" operator="equal">
      <formula>"Alta"</formula>
    </cfRule>
    <cfRule type="cellIs" dxfId="2289" priority="2915" operator="equal">
      <formula>"Media"</formula>
    </cfRule>
    <cfRule type="cellIs" dxfId="2288" priority="2916" operator="equal">
      <formula>"Baja"</formula>
    </cfRule>
    <cfRule type="cellIs" dxfId="2287" priority="2917" operator="equal">
      <formula>"Muy Baja"</formula>
    </cfRule>
  </conditionalFormatting>
  <conditionalFormatting sqref="AL264:AL269">
    <cfRule type="cellIs" dxfId="2286" priority="2908" operator="equal">
      <formula>"Muy Alta"</formula>
    </cfRule>
    <cfRule type="cellIs" dxfId="2285" priority="2909" operator="equal">
      <formula>"Alta"</formula>
    </cfRule>
    <cfRule type="cellIs" dxfId="2284" priority="2910" operator="equal">
      <formula>"Media"</formula>
    </cfRule>
    <cfRule type="cellIs" dxfId="2283" priority="2911" operator="equal">
      <formula>"Baja"</formula>
    </cfRule>
    <cfRule type="cellIs" dxfId="2282" priority="2912" operator="equal">
      <formula>"Muy Baja"</formula>
    </cfRule>
  </conditionalFormatting>
  <conditionalFormatting sqref="AM263">
    <cfRule type="cellIs" dxfId="2281" priority="2903" operator="equal">
      <formula>"Catastrófico"</formula>
    </cfRule>
    <cfRule type="cellIs" dxfId="2280" priority="2904" operator="equal">
      <formula>"Mayor"</formula>
    </cfRule>
    <cfRule type="cellIs" dxfId="2279" priority="2905" operator="equal">
      <formula>"Moderado"</formula>
    </cfRule>
    <cfRule type="cellIs" dxfId="2278" priority="2906" operator="equal">
      <formula>"Menor"</formula>
    </cfRule>
    <cfRule type="cellIs" dxfId="2277" priority="2907" operator="equal">
      <formula>"Leve"</formula>
    </cfRule>
  </conditionalFormatting>
  <conditionalFormatting sqref="AN263">
    <cfRule type="cellIs" dxfId="2276" priority="2898" operator="equal">
      <formula>"Muy Alta"</formula>
    </cfRule>
    <cfRule type="cellIs" dxfId="2275" priority="2899" operator="equal">
      <formula>"Alta"</formula>
    </cfRule>
    <cfRule type="cellIs" dxfId="2274" priority="2900" operator="equal">
      <formula>"Media"</formula>
    </cfRule>
    <cfRule type="cellIs" dxfId="2273" priority="2901" operator="equal">
      <formula>"Baja"</formula>
    </cfRule>
    <cfRule type="cellIs" dxfId="2272" priority="2902" operator="equal">
      <formula>"Muy Baja"</formula>
    </cfRule>
  </conditionalFormatting>
  <conditionalFormatting sqref="AO263">
    <cfRule type="cellIs" dxfId="2271" priority="2894" operator="equal">
      <formula>"Extremo"</formula>
    </cfRule>
    <cfRule type="cellIs" dxfId="2270" priority="2895" operator="equal">
      <formula>"Alto"</formula>
    </cfRule>
    <cfRule type="cellIs" dxfId="2269" priority="2896" operator="equal">
      <formula>"Moderado"</formula>
    </cfRule>
    <cfRule type="cellIs" dxfId="2268" priority="2897" operator="equal">
      <formula>"Bajo"</formula>
    </cfRule>
  </conditionalFormatting>
  <conditionalFormatting sqref="N256">
    <cfRule type="cellIs" dxfId="2267" priority="2890" operator="equal">
      <formula>"Extremo"</formula>
    </cfRule>
    <cfRule type="cellIs" dxfId="2266" priority="2891" operator="equal">
      <formula>"Alto"</formula>
    </cfRule>
    <cfRule type="cellIs" dxfId="2265" priority="2892" operator="equal">
      <formula>"Moderado"</formula>
    </cfRule>
    <cfRule type="cellIs" dxfId="2264" priority="2893" operator="equal">
      <formula>"Bajo"</formula>
    </cfRule>
  </conditionalFormatting>
  <conditionalFormatting sqref="O256">
    <cfRule type="cellIs" dxfId="2263" priority="2886" operator="equal">
      <formula>"Extremo"</formula>
    </cfRule>
    <cfRule type="cellIs" dxfId="2262" priority="2887" operator="equal">
      <formula>"Alto"</formula>
    </cfRule>
    <cfRule type="cellIs" dxfId="2261" priority="2888" operator="equal">
      <formula>"Moderado"</formula>
    </cfRule>
    <cfRule type="cellIs" dxfId="2260" priority="2889" operator="equal">
      <formula>"Bajo"</formula>
    </cfRule>
  </conditionalFormatting>
  <conditionalFormatting sqref="S256">
    <cfRule type="cellIs" dxfId="2259" priority="2881" operator="equal">
      <formula>"Catastrófico"</formula>
    </cfRule>
    <cfRule type="cellIs" dxfId="2258" priority="2882" operator="equal">
      <formula>"Mayor"</formula>
    </cfRule>
    <cfRule type="cellIs" dxfId="2257" priority="2883" operator="equal">
      <formula>"Moderado"</formula>
    </cfRule>
    <cfRule type="cellIs" dxfId="2256" priority="2884" operator="equal">
      <formula>"Menor"</formula>
    </cfRule>
    <cfRule type="cellIs" dxfId="2255" priority="2885" operator="equal">
      <formula>"Leve"</formula>
    </cfRule>
  </conditionalFormatting>
  <conditionalFormatting sqref="U256">
    <cfRule type="cellIs" dxfId="2254" priority="2869" operator="equal">
      <formula>"Extremo"</formula>
    </cfRule>
    <cfRule type="cellIs" dxfId="2253" priority="2870" operator="equal">
      <formula>"Alto"</formula>
    </cfRule>
    <cfRule type="cellIs" dxfId="2252" priority="2871" operator="equal">
      <formula>"Moderado"</formula>
    </cfRule>
    <cfRule type="cellIs" dxfId="2251" priority="2872" operator="equal">
      <formula>"Bajo"</formula>
    </cfRule>
  </conditionalFormatting>
  <conditionalFormatting sqref="P256">
    <cfRule type="cellIs" dxfId="2250" priority="2864" operator="equal">
      <formula>"Muy Alta"</formula>
    </cfRule>
    <cfRule type="cellIs" dxfId="2249" priority="2865" operator="equal">
      <formula>"Alta"</formula>
    </cfRule>
    <cfRule type="cellIs" dxfId="2248" priority="2866" operator="equal">
      <formula>"Media"</formula>
    </cfRule>
    <cfRule type="cellIs" dxfId="2247" priority="2867" operator="equal">
      <formula>"Baja"</formula>
    </cfRule>
    <cfRule type="cellIs" dxfId="2246" priority="2868" operator="equal">
      <formula>"Muy Baja"</formula>
    </cfRule>
  </conditionalFormatting>
  <conditionalFormatting sqref="AJ256">
    <cfRule type="cellIs" dxfId="2245" priority="2859" operator="equal">
      <formula>"Muy Alta"</formula>
    </cfRule>
    <cfRule type="cellIs" dxfId="2244" priority="2860" operator="equal">
      <formula>"Alta"</formula>
    </cfRule>
    <cfRule type="cellIs" dxfId="2243" priority="2861" operator="equal">
      <formula>"Media"</formula>
    </cfRule>
    <cfRule type="cellIs" dxfId="2242" priority="2862" operator="equal">
      <formula>"Baja"</formula>
    </cfRule>
    <cfRule type="cellIs" dxfId="2241" priority="2863" operator="equal">
      <formula>"Muy Baja"</formula>
    </cfRule>
  </conditionalFormatting>
  <conditionalFormatting sqref="AK256">
    <cfRule type="cellIs" dxfId="2240" priority="2854" operator="equal">
      <formula>"Muy Alta"</formula>
    </cfRule>
    <cfRule type="cellIs" dxfId="2239" priority="2855" operator="equal">
      <formula>"Alta"</formula>
    </cfRule>
    <cfRule type="cellIs" dxfId="2238" priority="2856" operator="equal">
      <formula>"Media"</formula>
    </cfRule>
    <cfRule type="cellIs" dxfId="2237" priority="2857" operator="equal">
      <formula>"Baja"</formula>
    </cfRule>
    <cfRule type="cellIs" dxfId="2236" priority="2858" operator="equal">
      <formula>"Muy Baja"</formula>
    </cfRule>
  </conditionalFormatting>
  <conditionalFormatting sqref="AL256">
    <cfRule type="cellIs" dxfId="2235" priority="2849" operator="equal">
      <formula>"Muy Alta"</formula>
    </cfRule>
    <cfRule type="cellIs" dxfId="2234" priority="2850" operator="equal">
      <formula>"Alta"</formula>
    </cfRule>
    <cfRule type="cellIs" dxfId="2233" priority="2851" operator="equal">
      <formula>"Media"</formula>
    </cfRule>
    <cfRule type="cellIs" dxfId="2232" priority="2852" operator="equal">
      <formula>"Baja"</formula>
    </cfRule>
    <cfRule type="cellIs" dxfId="2231" priority="2853" operator="equal">
      <formula>"Muy Baja"</formula>
    </cfRule>
  </conditionalFormatting>
  <conditionalFormatting sqref="AL257:AL262">
    <cfRule type="cellIs" dxfId="2230" priority="2844" operator="equal">
      <formula>"Muy Alta"</formula>
    </cfRule>
    <cfRule type="cellIs" dxfId="2229" priority="2845" operator="equal">
      <formula>"Alta"</formula>
    </cfRule>
    <cfRule type="cellIs" dxfId="2228" priority="2846" operator="equal">
      <formula>"Media"</formula>
    </cfRule>
    <cfRule type="cellIs" dxfId="2227" priority="2847" operator="equal">
      <formula>"Baja"</formula>
    </cfRule>
    <cfRule type="cellIs" dxfId="2226" priority="2848" operator="equal">
      <formula>"Muy Baja"</formula>
    </cfRule>
  </conditionalFormatting>
  <conditionalFormatting sqref="AM256">
    <cfRule type="cellIs" dxfId="2225" priority="2839" operator="equal">
      <formula>"Catastrófico"</formula>
    </cfRule>
    <cfRule type="cellIs" dxfId="2224" priority="2840" operator="equal">
      <formula>"Mayor"</formula>
    </cfRule>
    <cfRule type="cellIs" dxfId="2223" priority="2841" operator="equal">
      <formula>"Moderado"</formula>
    </cfRule>
    <cfRule type="cellIs" dxfId="2222" priority="2842" operator="equal">
      <formula>"Menor"</formula>
    </cfRule>
    <cfRule type="cellIs" dxfId="2221" priority="2843" operator="equal">
      <formula>"Leve"</formula>
    </cfRule>
  </conditionalFormatting>
  <conditionalFormatting sqref="AN256">
    <cfRule type="cellIs" dxfId="2220" priority="2834" operator="equal">
      <formula>"Muy Alta"</formula>
    </cfRule>
    <cfRule type="cellIs" dxfId="2219" priority="2835" operator="equal">
      <formula>"Alta"</formula>
    </cfRule>
    <cfRule type="cellIs" dxfId="2218" priority="2836" operator="equal">
      <formula>"Media"</formula>
    </cfRule>
    <cfRule type="cellIs" dxfId="2217" priority="2837" operator="equal">
      <formula>"Baja"</formula>
    </cfRule>
    <cfRule type="cellIs" dxfId="2216" priority="2838" operator="equal">
      <formula>"Muy Baja"</formula>
    </cfRule>
  </conditionalFormatting>
  <conditionalFormatting sqref="AO256">
    <cfRule type="cellIs" dxfId="2215" priority="2830" operator="equal">
      <formula>"Extremo"</formula>
    </cfRule>
    <cfRule type="cellIs" dxfId="2214" priority="2831" operator="equal">
      <formula>"Alto"</formula>
    </cfRule>
    <cfRule type="cellIs" dxfId="2213" priority="2832" operator="equal">
      <formula>"Moderado"</formula>
    </cfRule>
    <cfRule type="cellIs" dxfId="2212" priority="2833" operator="equal">
      <formula>"Bajo"</formula>
    </cfRule>
  </conditionalFormatting>
  <conditionalFormatting sqref="N270">
    <cfRule type="cellIs" dxfId="2211" priority="2826" operator="equal">
      <formula>"Extremo"</formula>
    </cfRule>
    <cfRule type="cellIs" dxfId="2210" priority="2827" operator="equal">
      <formula>"Alto"</formula>
    </cfRule>
    <cfRule type="cellIs" dxfId="2209" priority="2828" operator="equal">
      <formula>"Moderado"</formula>
    </cfRule>
    <cfRule type="cellIs" dxfId="2208" priority="2829" operator="equal">
      <formula>"Bajo"</formula>
    </cfRule>
  </conditionalFormatting>
  <conditionalFormatting sqref="O270">
    <cfRule type="cellIs" dxfId="2207" priority="2822" operator="equal">
      <formula>"Extremo"</formula>
    </cfRule>
    <cfRule type="cellIs" dxfId="2206" priority="2823" operator="equal">
      <formula>"Alto"</formula>
    </cfRule>
    <cfRule type="cellIs" dxfId="2205" priority="2824" operator="equal">
      <formula>"Moderado"</formula>
    </cfRule>
    <cfRule type="cellIs" dxfId="2204" priority="2825" operator="equal">
      <formula>"Bajo"</formula>
    </cfRule>
  </conditionalFormatting>
  <conditionalFormatting sqref="S270">
    <cfRule type="cellIs" dxfId="2203" priority="2817" operator="equal">
      <formula>"Catastrófico"</formula>
    </cfRule>
    <cfRule type="cellIs" dxfId="2202" priority="2818" operator="equal">
      <formula>"Mayor"</formula>
    </cfRule>
    <cfRule type="cellIs" dxfId="2201" priority="2819" operator="equal">
      <formula>"Moderado"</formula>
    </cfRule>
    <cfRule type="cellIs" dxfId="2200" priority="2820" operator="equal">
      <formula>"Menor"</formula>
    </cfRule>
    <cfRule type="cellIs" dxfId="2199" priority="2821" operator="equal">
      <formula>"Leve"</formula>
    </cfRule>
  </conditionalFormatting>
  <conditionalFormatting sqref="U270">
    <cfRule type="cellIs" dxfId="2198" priority="2805" operator="equal">
      <formula>"Extremo"</formula>
    </cfRule>
    <cfRule type="cellIs" dxfId="2197" priority="2806" operator="equal">
      <formula>"Alto"</formula>
    </cfRule>
    <cfRule type="cellIs" dxfId="2196" priority="2807" operator="equal">
      <formula>"Moderado"</formula>
    </cfRule>
    <cfRule type="cellIs" dxfId="2195" priority="2808" operator="equal">
      <formula>"Bajo"</formula>
    </cfRule>
  </conditionalFormatting>
  <conditionalFormatting sqref="P270">
    <cfRule type="cellIs" dxfId="2194" priority="2800" operator="equal">
      <formula>"Muy Alta"</formula>
    </cfRule>
    <cfRule type="cellIs" dxfId="2193" priority="2801" operator="equal">
      <formula>"Alta"</formula>
    </cfRule>
    <cfRule type="cellIs" dxfId="2192" priority="2802" operator="equal">
      <formula>"Media"</formula>
    </cfRule>
    <cfRule type="cellIs" dxfId="2191" priority="2803" operator="equal">
      <formula>"Baja"</formula>
    </cfRule>
    <cfRule type="cellIs" dxfId="2190" priority="2804" operator="equal">
      <formula>"Muy Baja"</formula>
    </cfRule>
  </conditionalFormatting>
  <conditionalFormatting sqref="AJ270">
    <cfRule type="cellIs" dxfId="2189" priority="2795" operator="equal">
      <formula>"Muy Alta"</formula>
    </cfRule>
    <cfRule type="cellIs" dxfId="2188" priority="2796" operator="equal">
      <formula>"Alta"</formula>
    </cfRule>
    <cfRule type="cellIs" dxfId="2187" priority="2797" operator="equal">
      <formula>"Media"</formula>
    </cfRule>
    <cfRule type="cellIs" dxfId="2186" priority="2798" operator="equal">
      <formula>"Baja"</formula>
    </cfRule>
    <cfRule type="cellIs" dxfId="2185" priority="2799" operator="equal">
      <formula>"Muy Baja"</formula>
    </cfRule>
  </conditionalFormatting>
  <conditionalFormatting sqref="AK270">
    <cfRule type="cellIs" dxfId="2184" priority="2790" operator="equal">
      <formula>"Muy Alta"</formula>
    </cfRule>
    <cfRule type="cellIs" dxfId="2183" priority="2791" operator="equal">
      <formula>"Alta"</formula>
    </cfRule>
    <cfRule type="cellIs" dxfId="2182" priority="2792" operator="equal">
      <formula>"Media"</formula>
    </cfRule>
    <cfRule type="cellIs" dxfId="2181" priority="2793" operator="equal">
      <formula>"Baja"</formula>
    </cfRule>
    <cfRule type="cellIs" dxfId="2180" priority="2794" operator="equal">
      <formula>"Muy Baja"</formula>
    </cfRule>
  </conditionalFormatting>
  <conditionalFormatting sqref="AL270">
    <cfRule type="cellIs" dxfId="2179" priority="2785" operator="equal">
      <formula>"Muy Alta"</formula>
    </cfRule>
    <cfRule type="cellIs" dxfId="2178" priority="2786" operator="equal">
      <formula>"Alta"</formula>
    </cfRule>
    <cfRule type="cellIs" dxfId="2177" priority="2787" operator="equal">
      <formula>"Media"</formula>
    </cfRule>
    <cfRule type="cellIs" dxfId="2176" priority="2788" operator="equal">
      <formula>"Baja"</formula>
    </cfRule>
    <cfRule type="cellIs" dxfId="2175" priority="2789" operator="equal">
      <formula>"Muy Baja"</formula>
    </cfRule>
  </conditionalFormatting>
  <conditionalFormatting sqref="AL271:AL276">
    <cfRule type="cellIs" dxfId="2174" priority="2780" operator="equal">
      <formula>"Muy Alta"</formula>
    </cfRule>
    <cfRule type="cellIs" dxfId="2173" priority="2781" operator="equal">
      <formula>"Alta"</formula>
    </cfRule>
    <cfRule type="cellIs" dxfId="2172" priority="2782" operator="equal">
      <formula>"Media"</formula>
    </cfRule>
    <cfRule type="cellIs" dxfId="2171" priority="2783" operator="equal">
      <formula>"Baja"</formula>
    </cfRule>
    <cfRule type="cellIs" dxfId="2170" priority="2784" operator="equal">
      <formula>"Muy Baja"</formula>
    </cfRule>
  </conditionalFormatting>
  <conditionalFormatting sqref="AM270">
    <cfRule type="cellIs" dxfId="2169" priority="2775" operator="equal">
      <formula>"Catastrófico"</formula>
    </cfRule>
    <cfRule type="cellIs" dxfId="2168" priority="2776" operator="equal">
      <formula>"Mayor"</formula>
    </cfRule>
    <cfRule type="cellIs" dxfId="2167" priority="2777" operator="equal">
      <formula>"Moderado"</formula>
    </cfRule>
    <cfRule type="cellIs" dxfId="2166" priority="2778" operator="equal">
      <formula>"Menor"</formula>
    </cfRule>
    <cfRule type="cellIs" dxfId="2165" priority="2779" operator="equal">
      <formula>"Leve"</formula>
    </cfRule>
  </conditionalFormatting>
  <conditionalFormatting sqref="AN270">
    <cfRule type="cellIs" dxfId="2164" priority="2770" operator="equal">
      <formula>"Muy Alta"</formula>
    </cfRule>
    <cfRule type="cellIs" dxfId="2163" priority="2771" operator="equal">
      <formula>"Alta"</formula>
    </cfRule>
    <cfRule type="cellIs" dxfId="2162" priority="2772" operator="equal">
      <formula>"Media"</formula>
    </cfRule>
    <cfRule type="cellIs" dxfId="2161" priority="2773" operator="equal">
      <formula>"Baja"</formula>
    </cfRule>
    <cfRule type="cellIs" dxfId="2160" priority="2774" operator="equal">
      <formula>"Muy Baja"</formula>
    </cfRule>
  </conditionalFormatting>
  <conditionalFormatting sqref="AO270">
    <cfRule type="cellIs" dxfId="2159" priority="2766" operator="equal">
      <formula>"Extremo"</formula>
    </cfRule>
    <cfRule type="cellIs" dxfId="2158" priority="2767" operator="equal">
      <formula>"Alto"</formula>
    </cfRule>
    <cfRule type="cellIs" dxfId="2157" priority="2768" operator="equal">
      <formula>"Moderado"</formula>
    </cfRule>
    <cfRule type="cellIs" dxfId="2156" priority="2769" operator="equal">
      <formula>"Bajo"</formula>
    </cfRule>
  </conditionalFormatting>
  <conditionalFormatting sqref="N277">
    <cfRule type="cellIs" dxfId="2155" priority="2762" operator="equal">
      <formula>"Extremo"</formula>
    </cfRule>
    <cfRule type="cellIs" dxfId="2154" priority="2763" operator="equal">
      <formula>"Alto"</formula>
    </cfRule>
    <cfRule type="cellIs" dxfId="2153" priority="2764" operator="equal">
      <formula>"Moderado"</formula>
    </cfRule>
    <cfRule type="cellIs" dxfId="2152" priority="2765" operator="equal">
      <formula>"Bajo"</formula>
    </cfRule>
  </conditionalFormatting>
  <conditionalFormatting sqref="O277">
    <cfRule type="cellIs" dxfId="2151" priority="2758" operator="equal">
      <formula>"Extremo"</formula>
    </cfRule>
    <cfRule type="cellIs" dxfId="2150" priority="2759" operator="equal">
      <formula>"Alto"</formula>
    </cfRule>
    <cfRule type="cellIs" dxfId="2149" priority="2760" operator="equal">
      <formula>"Moderado"</formula>
    </cfRule>
    <cfRule type="cellIs" dxfId="2148" priority="2761" operator="equal">
      <formula>"Bajo"</formula>
    </cfRule>
  </conditionalFormatting>
  <conditionalFormatting sqref="S277">
    <cfRule type="cellIs" dxfId="2147" priority="2753" operator="equal">
      <formula>"Catastrófico"</formula>
    </cfRule>
    <cfRule type="cellIs" dxfId="2146" priority="2754" operator="equal">
      <formula>"Mayor"</formula>
    </cfRule>
    <cfRule type="cellIs" dxfId="2145" priority="2755" operator="equal">
      <formula>"Moderado"</formula>
    </cfRule>
    <cfRule type="cellIs" dxfId="2144" priority="2756" operator="equal">
      <formula>"Menor"</formula>
    </cfRule>
    <cfRule type="cellIs" dxfId="2143" priority="2757" operator="equal">
      <formula>"Leve"</formula>
    </cfRule>
  </conditionalFormatting>
  <conditionalFormatting sqref="U277">
    <cfRule type="cellIs" dxfId="2142" priority="2741" operator="equal">
      <formula>"Extremo"</formula>
    </cfRule>
    <cfRule type="cellIs" dxfId="2141" priority="2742" operator="equal">
      <formula>"Alto"</formula>
    </cfRule>
    <cfRule type="cellIs" dxfId="2140" priority="2743" operator="equal">
      <formula>"Moderado"</formula>
    </cfRule>
    <cfRule type="cellIs" dxfId="2139" priority="2744" operator="equal">
      <formula>"Bajo"</formula>
    </cfRule>
  </conditionalFormatting>
  <conditionalFormatting sqref="P277">
    <cfRule type="cellIs" dxfId="2138" priority="2736" operator="equal">
      <formula>"Muy Alta"</formula>
    </cfRule>
    <cfRule type="cellIs" dxfId="2137" priority="2737" operator="equal">
      <formula>"Alta"</formula>
    </cfRule>
    <cfRule type="cellIs" dxfId="2136" priority="2738" operator="equal">
      <formula>"Media"</formula>
    </cfRule>
    <cfRule type="cellIs" dxfId="2135" priority="2739" operator="equal">
      <formula>"Baja"</formula>
    </cfRule>
    <cfRule type="cellIs" dxfId="2134" priority="2740" operator="equal">
      <formula>"Muy Baja"</formula>
    </cfRule>
  </conditionalFormatting>
  <conditionalFormatting sqref="AJ277">
    <cfRule type="cellIs" dxfId="2133" priority="2731" operator="equal">
      <formula>"Muy Alta"</formula>
    </cfRule>
    <cfRule type="cellIs" dxfId="2132" priority="2732" operator="equal">
      <formula>"Alta"</formula>
    </cfRule>
    <cfRule type="cellIs" dxfId="2131" priority="2733" operator="equal">
      <formula>"Media"</formula>
    </cfRule>
    <cfRule type="cellIs" dxfId="2130" priority="2734" operator="equal">
      <formula>"Baja"</formula>
    </cfRule>
    <cfRule type="cellIs" dxfId="2129" priority="2735" operator="equal">
      <formula>"Muy Baja"</formula>
    </cfRule>
  </conditionalFormatting>
  <conditionalFormatting sqref="AK277">
    <cfRule type="cellIs" dxfId="2128" priority="2726" operator="equal">
      <formula>"Muy Alta"</formula>
    </cfRule>
    <cfRule type="cellIs" dxfId="2127" priority="2727" operator="equal">
      <formula>"Alta"</formula>
    </cfRule>
    <cfRule type="cellIs" dxfId="2126" priority="2728" operator="equal">
      <formula>"Media"</formula>
    </cfRule>
    <cfRule type="cellIs" dxfId="2125" priority="2729" operator="equal">
      <formula>"Baja"</formula>
    </cfRule>
    <cfRule type="cellIs" dxfId="2124" priority="2730" operator="equal">
      <formula>"Muy Baja"</formula>
    </cfRule>
  </conditionalFormatting>
  <conditionalFormatting sqref="AL277">
    <cfRule type="cellIs" dxfId="2123" priority="2721" operator="equal">
      <formula>"Muy Alta"</formula>
    </cfRule>
    <cfRule type="cellIs" dxfId="2122" priority="2722" operator="equal">
      <formula>"Alta"</formula>
    </cfRule>
    <cfRule type="cellIs" dxfId="2121" priority="2723" operator="equal">
      <formula>"Media"</formula>
    </cfRule>
    <cfRule type="cellIs" dxfId="2120" priority="2724" operator="equal">
      <formula>"Baja"</formula>
    </cfRule>
    <cfRule type="cellIs" dxfId="2119" priority="2725" operator="equal">
      <formula>"Muy Baja"</formula>
    </cfRule>
  </conditionalFormatting>
  <conditionalFormatting sqref="AL278:AL283 AL285:AL290">
    <cfRule type="cellIs" dxfId="2118" priority="2716" operator="equal">
      <formula>"Muy Alta"</formula>
    </cfRule>
    <cfRule type="cellIs" dxfId="2117" priority="2717" operator="equal">
      <formula>"Alta"</formula>
    </cfRule>
    <cfRule type="cellIs" dxfId="2116" priority="2718" operator="equal">
      <formula>"Media"</formula>
    </cfRule>
    <cfRule type="cellIs" dxfId="2115" priority="2719" operator="equal">
      <formula>"Baja"</formula>
    </cfRule>
    <cfRule type="cellIs" dxfId="2114" priority="2720" operator="equal">
      <formula>"Muy Baja"</formula>
    </cfRule>
  </conditionalFormatting>
  <conditionalFormatting sqref="AM277">
    <cfRule type="cellIs" dxfId="2113" priority="2711" operator="equal">
      <formula>"Catastrófico"</formula>
    </cfRule>
    <cfRule type="cellIs" dxfId="2112" priority="2712" operator="equal">
      <formula>"Mayor"</formula>
    </cfRule>
    <cfRule type="cellIs" dxfId="2111" priority="2713" operator="equal">
      <formula>"Moderado"</formula>
    </cfRule>
    <cfRule type="cellIs" dxfId="2110" priority="2714" operator="equal">
      <formula>"Menor"</formula>
    </cfRule>
    <cfRule type="cellIs" dxfId="2109" priority="2715" operator="equal">
      <formula>"Leve"</formula>
    </cfRule>
  </conditionalFormatting>
  <conditionalFormatting sqref="AN277">
    <cfRule type="cellIs" dxfId="2108" priority="2706" operator="equal">
      <formula>"Muy Alta"</formula>
    </cfRule>
    <cfRule type="cellIs" dxfId="2107" priority="2707" operator="equal">
      <formula>"Alta"</formula>
    </cfRule>
    <cfRule type="cellIs" dxfId="2106" priority="2708" operator="equal">
      <formula>"Media"</formula>
    </cfRule>
    <cfRule type="cellIs" dxfId="2105" priority="2709" operator="equal">
      <formula>"Baja"</formula>
    </cfRule>
    <cfRule type="cellIs" dxfId="2104" priority="2710" operator="equal">
      <formula>"Muy Baja"</formula>
    </cfRule>
  </conditionalFormatting>
  <conditionalFormatting sqref="AO277">
    <cfRule type="cellIs" dxfId="2103" priority="2702" operator="equal">
      <formula>"Extremo"</formula>
    </cfRule>
    <cfRule type="cellIs" dxfId="2102" priority="2703" operator="equal">
      <formula>"Alto"</formula>
    </cfRule>
    <cfRule type="cellIs" dxfId="2101" priority="2704" operator="equal">
      <formula>"Moderado"</formula>
    </cfRule>
    <cfRule type="cellIs" dxfId="2100" priority="2705" operator="equal">
      <formula>"Bajo"</formula>
    </cfRule>
  </conditionalFormatting>
  <conditionalFormatting sqref="O200">
    <cfRule type="cellIs" dxfId="2099" priority="2698" operator="equal">
      <formula>"Extremo"</formula>
    </cfRule>
    <cfRule type="cellIs" dxfId="2098" priority="2699" operator="equal">
      <formula>"Alto"</formula>
    </cfRule>
    <cfRule type="cellIs" dxfId="2097" priority="2700" operator="equal">
      <formula>"Moderado"</formula>
    </cfRule>
    <cfRule type="cellIs" dxfId="2096" priority="2701" operator="equal">
      <formula>"Bajo"</formula>
    </cfRule>
  </conditionalFormatting>
  <conditionalFormatting sqref="S200">
    <cfRule type="cellIs" dxfId="2095" priority="2693" operator="equal">
      <formula>"Catastrófico"</formula>
    </cfRule>
    <cfRule type="cellIs" dxfId="2094" priority="2694" operator="equal">
      <formula>"Mayor"</formula>
    </cfRule>
    <cfRule type="cellIs" dxfId="2093" priority="2695" operator="equal">
      <formula>"Moderado"</formula>
    </cfRule>
    <cfRule type="cellIs" dxfId="2092" priority="2696" operator="equal">
      <formula>"Menor"</formula>
    </cfRule>
    <cfRule type="cellIs" dxfId="2091" priority="2697" operator="equal">
      <formula>"Leve"</formula>
    </cfRule>
  </conditionalFormatting>
  <conditionalFormatting sqref="U200">
    <cfRule type="cellIs" dxfId="2090" priority="2681" operator="equal">
      <formula>"Extremo"</formula>
    </cfRule>
    <cfRule type="cellIs" dxfId="2089" priority="2682" operator="equal">
      <formula>"Alto"</formula>
    </cfRule>
    <cfRule type="cellIs" dxfId="2088" priority="2683" operator="equal">
      <formula>"Moderado"</formula>
    </cfRule>
    <cfRule type="cellIs" dxfId="2087" priority="2684" operator="equal">
      <formula>"Bajo"</formula>
    </cfRule>
  </conditionalFormatting>
  <conditionalFormatting sqref="P200">
    <cfRule type="cellIs" dxfId="2086" priority="2676" operator="equal">
      <formula>"Muy Alta"</formula>
    </cfRule>
    <cfRule type="cellIs" dxfId="2085" priority="2677" operator="equal">
      <formula>"Alta"</formula>
    </cfRule>
    <cfRule type="cellIs" dxfId="2084" priority="2678" operator="equal">
      <formula>"Media"</formula>
    </cfRule>
    <cfRule type="cellIs" dxfId="2083" priority="2679" operator="equal">
      <formula>"Baja"</formula>
    </cfRule>
    <cfRule type="cellIs" dxfId="2082" priority="2680" operator="equal">
      <formula>"Muy Baja"</formula>
    </cfRule>
  </conditionalFormatting>
  <conditionalFormatting sqref="AJ200">
    <cfRule type="cellIs" dxfId="2081" priority="2671" operator="equal">
      <formula>"Muy Alta"</formula>
    </cfRule>
    <cfRule type="cellIs" dxfId="2080" priority="2672" operator="equal">
      <formula>"Alta"</formula>
    </cfRule>
    <cfRule type="cellIs" dxfId="2079" priority="2673" operator="equal">
      <formula>"Media"</formula>
    </cfRule>
    <cfRule type="cellIs" dxfId="2078" priority="2674" operator="equal">
      <formula>"Baja"</formula>
    </cfRule>
    <cfRule type="cellIs" dxfId="2077" priority="2675" operator="equal">
      <formula>"Muy Baja"</formula>
    </cfRule>
  </conditionalFormatting>
  <conditionalFormatting sqref="AK200">
    <cfRule type="cellIs" dxfId="2076" priority="2666" operator="equal">
      <formula>"Muy Alta"</formula>
    </cfRule>
    <cfRule type="cellIs" dxfId="2075" priority="2667" operator="equal">
      <formula>"Alta"</formula>
    </cfRule>
    <cfRule type="cellIs" dxfId="2074" priority="2668" operator="equal">
      <formula>"Media"</formula>
    </cfRule>
    <cfRule type="cellIs" dxfId="2073" priority="2669" operator="equal">
      <formula>"Baja"</formula>
    </cfRule>
    <cfRule type="cellIs" dxfId="2072" priority="2670" operator="equal">
      <formula>"Muy Baja"</formula>
    </cfRule>
  </conditionalFormatting>
  <conditionalFormatting sqref="AL200">
    <cfRule type="cellIs" dxfId="2071" priority="2661" operator="equal">
      <formula>"Muy Alta"</formula>
    </cfRule>
    <cfRule type="cellIs" dxfId="2070" priority="2662" operator="equal">
      <formula>"Alta"</formula>
    </cfRule>
    <cfRule type="cellIs" dxfId="2069" priority="2663" operator="equal">
      <formula>"Media"</formula>
    </cfRule>
    <cfRule type="cellIs" dxfId="2068" priority="2664" operator="equal">
      <formula>"Baja"</formula>
    </cfRule>
    <cfRule type="cellIs" dxfId="2067" priority="2665" operator="equal">
      <formula>"Muy Baja"</formula>
    </cfRule>
  </conditionalFormatting>
  <conditionalFormatting sqref="AL201:AL206">
    <cfRule type="cellIs" dxfId="2066" priority="2656" operator="equal">
      <formula>"Muy Alta"</formula>
    </cfRule>
    <cfRule type="cellIs" dxfId="2065" priority="2657" operator="equal">
      <formula>"Alta"</formula>
    </cfRule>
    <cfRule type="cellIs" dxfId="2064" priority="2658" operator="equal">
      <formula>"Media"</formula>
    </cfRule>
    <cfRule type="cellIs" dxfId="2063" priority="2659" operator="equal">
      <formula>"Baja"</formula>
    </cfRule>
    <cfRule type="cellIs" dxfId="2062" priority="2660" operator="equal">
      <formula>"Muy Baja"</formula>
    </cfRule>
  </conditionalFormatting>
  <conditionalFormatting sqref="AM200">
    <cfRule type="cellIs" dxfId="2061" priority="2651" operator="equal">
      <formula>"Catastrófico"</formula>
    </cfRule>
    <cfRule type="cellIs" dxfId="2060" priority="2652" operator="equal">
      <formula>"Mayor"</formula>
    </cfRule>
    <cfRule type="cellIs" dxfId="2059" priority="2653" operator="equal">
      <formula>"Moderado"</formula>
    </cfRule>
    <cfRule type="cellIs" dxfId="2058" priority="2654" operator="equal">
      <formula>"Menor"</formula>
    </cfRule>
    <cfRule type="cellIs" dxfId="2057" priority="2655" operator="equal">
      <formula>"Leve"</formula>
    </cfRule>
  </conditionalFormatting>
  <conditionalFormatting sqref="AN200">
    <cfRule type="cellIs" dxfId="2056" priority="2646" operator="equal">
      <formula>"Muy Alta"</formula>
    </cfRule>
    <cfRule type="cellIs" dxfId="2055" priority="2647" operator="equal">
      <formula>"Alta"</formula>
    </cfRule>
    <cfRule type="cellIs" dxfId="2054" priority="2648" operator="equal">
      <formula>"Media"</formula>
    </cfRule>
    <cfRule type="cellIs" dxfId="2053" priority="2649" operator="equal">
      <formula>"Baja"</formula>
    </cfRule>
    <cfRule type="cellIs" dxfId="2052" priority="2650" operator="equal">
      <formula>"Muy Baja"</formula>
    </cfRule>
  </conditionalFormatting>
  <conditionalFormatting sqref="AO200">
    <cfRule type="cellIs" dxfId="2051" priority="2642" operator="equal">
      <formula>"Extremo"</formula>
    </cfRule>
    <cfRule type="cellIs" dxfId="2050" priority="2643" operator="equal">
      <formula>"Alto"</formula>
    </cfRule>
    <cfRule type="cellIs" dxfId="2049" priority="2644" operator="equal">
      <formula>"Moderado"</formula>
    </cfRule>
    <cfRule type="cellIs" dxfId="2048" priority="2645" operator="equal">
      <formula>"Bajo"</formula>
    </cfRule>
  </conditionalFormatting>
  <conditionalFormatting sqref="O214">
    <cfRule type="cellIs" dxfId="2047" priority="2638" operator="equal">
      <formula>"Extremo"</formula>
    </cfRule>
    <cfRule type="cellIs" dxfId="2046" priority="2639" operator="equal">
      <formula>"Alto"</formula>
    </cfRule>
    <cfRule type="cellIs" dxfId="2045" priority="2640" operator="equal">
      <formula>"Moderado"</formula>
    </cfRule>
    <cfRule type="cellIs" dxfId="2044" priority="2641" operator="equal">
      <formula>"Bajo"</formula>
    </cfRule>
  </conditionalFormatting>
  <conditionalFormatting sqref="S214">
    <cfRule type="cellIs" dxfId="2043" priority="2633" operator="equal">
      <formula>"Catastrófico"</formula>
    </cfRule>
    <cfRule type="cellIs" dxfId="2042" priority="2634" operator="equal">
      <formula>"Mayor"</formula>
    </cfRule>
    <cfRule type="cellIs" dxfId="2041" priority="2635" operator="equal">
      <formula>"Moderado"</formula>
    </cfRule>
    <cfRule type="cellIs" dxfId="2040" priority="2636" operator="equal">
      <formula>"Menor"</formula>
    </cfRule>
    <cfRule type="cellIs" dxfId="2039" priority="2637" operator="equal">
      <formula>"Leve"</formula>
    </cfRule>
  </conditionalFormatting>
  <conditionalFormatting sqref="U214">
    <cfRule type="cellIs" dxfId="2038" priority="2629" operator="equal">
      <formula>"Extremo"</formula>
    </cfRule>
    <cfRule type="cellIs" dxfId="2037" priority="2630" operator="equal">
      <formula>"Alto"</formula>
    </cfRule>
    <cfRule type="cellIs" dxfId="2036" priority="2631" operator="equal">
      <formula>"Moderado"</formula>
    </cfRule>
    <cfRule type="cellIs" dxfId="2035" priority="2632" operator="equal">
      <formula>"Bajo"</formula>
    </cfRule>
  </conditionalFormatting>
  <conditionalFormatting sqref="P214">
    <cfRule type="cellIs" dxfId="2034" priority="2619" operator="equal">
      <formula>"Muy Alta"</formula>
    </cfRule>
    <cfRule type="cellIs" dxfId="2033" priority="2620" operator="equal">
      <formula>"Alta"</formula>
    </cfRule>
    <cfRule type="cellIs" dxfId="2032" priority="2621" operator="equal">
      <formula>"Media"</formula>
    </cfRule>
    <cfRule type="cellIs" dxfId="2031" priority="2622" operator="equal">
      <formula>"Baja"</formula>
    </cfRule>
    <cfRule type="cellIs" dxfId="2030" priority="2623" operator="equal">
      <formula>"Muy Baja"</formula>
    </cfRule>
  </conditionalFormatting>
  <conditionalFormatting sqref="AJ214">
    <cfRule type="cellIs" dxfId="2029" priority="2614" operator="equal">
      <formula>"Muy Alta"</formula>
    </cfRule>
    <cfRule type="cellIs" dxfId="2028" priority="2615" operator="equal">
      <formula>"Alta"</formula>
    </cfRule>
    <cfRule type="cellIs" dxfId="2027" priority="2616" operator="equal">
      <formula>"Media"</formula>
    </cfRule>
    <cfRule type="cellIs" dxfId="2026" priority="2617" operator="equal">
      <formula>"Baja"</formula>
    </cfRule>
    <cfRule type="cellIs" dxfId="2025" priority="2618" operator="equal">
      <formula>"Muy Baja"</formula>
    </cfRule>
  </conditionalFormatting>
  <conditionalFormatting sqref="AK214">
    <cfRule type="cellIs" dxfId="2024" priority="2609" operator="equal">
      <formula>"Muy Alta"</formula>
    </cfRule>
    <cfRule type="cellIs" dxfId="2023" priority="2610" operator="equal">
      <formula>"Alta"</formula>
    </cfRule>
    <cfRule type="cellIs" dxfId="2022" priority="2611" operator="equal">
      <formula>"Media"</formula>
    </cfRule>
    <cfRule type="cellIs" dxfId="2021" priority="2612" operator="equal">
      <formula>"Baja"</formula>
    </cfRule>
    <cfRule type="cellIs" dxfId="2020" priority="2613" operator="equal">
      <formula>"Muy Baja"</formula>
    </cfRule>
  </conditionalFormatting>
  <conditionalFormatting sqref="AL214">
    <cfRule type="cellIs" dxfId="2019" priority="2604" operator="equal">
      <formula>"Muy Alta"</formula>
    </cfRule>
    <cfRule type="cellIs" dxfId="2018" priority="2605" operator="equal">
      <formula>"Alta"</formula>
    </cfRule>
    <cfRule type="cellIs" dxfId="2017" priority="2606" operator="equal">
      <formula>"Media"</formula>
    </cfRule>
    <cfRule type="cellIs" dxfId="2016" priority="2607" operator="equal">
      <formula>"Baja"</formula>
    </cfRule>
    <cfRule type="cellIs" dxfId="2015" priority="2608" operator="equal">
      <formula>"Muy Baja"</formula>
    </cfRule>
  </conditionalFormatting>
  <conditionalFormatting sqref="AL215:AL220">
    <cfRule type="cellIs" dxfId="2014" priority="2599" operator="equal">
      <formula>"Muy Alta"</formula>
    </cfRule>
    <cfRule type="cellIs" dxfId="2013" priority="2600" operator="equal">
      <formula>"Alta"</formula>
    </cfRule>
    <cfRule type="cellIs" dxfId="2012" priority="2601" operator="equal">
      <formula>"Media"</formula>
    </cfRule>
    <cfRule type="cellIs" dxfId="2011" priority="2602" operator="equal">
      <formula>"Baja"</formula>
    </cfRule>
    <cfRule type="cellIs" dxfId="2010" priority="2603" operator="equal">
      <formula>"Muy Baja"</formula>
    </cfRule>
  </conditionalFormatting>
  <conditionalFormatting sqref="AM214">
    <cfRule type="cellIs" dxfId="2009" priority="2594" operator="equal">
      <formula>"Catastrófico"</formula>
    </cfRule>
    <cfRule type="cellIs" dxfId="2008" priority="2595" operator="equal">
      <formula>"Mayor"</formula>
    </cfRule>
    <cfRule type="cellIs" dxfId="2007" priority="2596" operator="equal">
      <formula>"Moderado"</formula>
    </cfRule>
    <cfRule type="cellIs" dxfId="2006" priority="2597" operator="equal">
      <formula>"Menor"</formula>
    </cfRule>
    <cfRule type="cellIs" dxfId="2005" priority="2598" operator="equal">
      <formula>"Leve"</formula>
    </cfRule>
  </conditionalFormatting>
  <conditionalFormatting sqref="AN214">
    <cfRule type="cellIs" dxfId="2004" priority="2589" operator="equal">
      <formula>"Muy Alta"</formula>
    </cfRule>
    <cfRule type="cellIs" dxfId="2003" priority="2590" operator="equal">
      <formula>"Alta"</formula>
    </cfRule>
    <cfRule type="cellIs" dxfId="2002" priority="2591" operator="equal">
      <formula>"Media"</formula>
    </cfRule>
    <cfRule type="cellIs" dxfId="2001" priority="2592" operator="equal">
      <formula>"Baja"</formula>
    </cfRule>
    <cfRule type="cellIs" dxfId="2000" priority="2593" operator="equal">
      <formula>"Muy Baja"</formula>
    </cfRule>
  </conditionalFormatting>
  <conditionalFormatting sqref="AO214">
    <cfRule type="cellIs" dxfId="1999" priority="2585" operator="equal">
      <formula>"Extremo"</formula>
    </cfRule>
    <cfRule type="cellIs" dxfId="1998" priority="2586" operator="equal">
      <formula>"Alto"</formula>
    </cfRule>
    <cfRule type="cellIs" dxfId="1997" priority="2587" operator="equal">
      <formula>"Moderado"</formula>
    </cfRule>
    <cfRule type="cellIs" dxfId="1996" priority="2588" operator="equal">
      <formula>"Bajo"</formula>
    </cfRule>
  </conditionalFormatting>
  <conditionalFormatting sqref="N214">
    <cfRule type="cellIs" dxfId="1995" priority="2581" operator="equal">
      <formula>"Extremo"</formula>
    </cfRule>
    <cfRule type="cellIs" dxfId="1994" priority="2582" operator="equal">
      <formula>"Alto"</formula>
    </cfRule>
    <cfRule type="cellIs" dxfId="1993" priority="2583" operator="equal">
      <formula>"Moderado"</formula>
    </cfRule>
    <cfRule type="cellIs" dxfId="1992" priority="2584" operator="equal">
      <formula>"Bajo"</formula>
    </cfRule>
  </conditionalFormatting>
  <conditionalFormatting sqref="O81">
    <cfRule type="cellIs" dxfId="1991" priority="2577" operator="equal">
      <formula>"Extremo"</formula>
    </cfRule>
    <cfRule type="cellIs" dxfId="1990" priority="2578" operator="equal">
      <formula>"Alto"</formula>
    </cfRule>
    <cfRule type="cellIs" dxfId="1989" priority="2579" operator="equal">
      <formula>"Moderado"</formula>
    </cfRule>
    <cfRule type="cellIs" dxfId="1988" priority="2580" operator="equal">
      <formula>"Bajo"</formula>
    </cfRule>
  </conditionalFormatting>
  <conditionalFormatting sqref="S81">
    <cfRule type="cellIs" dxfId="1987" priority="2572" operator="equal">
      <formula>"Catastrófico"</formula>
    </cfRule>
    <cfRule type="cellIs" dxfId="1986" priority="2573" operator="equal">
      <formula>"Mayor"</formula>
    </cfRule>
    <cfRule type="cellIs" dxfId="1985" priority="2574" operator="equal">
      <formula>"Moderado"</formula>
    </cfRule>
    <cfRule type="cellIs" dxfId="1984" priority="2575" operator="equal">
      <formula>"Menor"</formula>
    </cfRule>
    <cfRule type="cellIs" dxfId="1983" priority="2576" operator="equal">
      <formula>"Leve"</formula>
    </cfRule>
  </conditionalFormatting>
  <conditionalFormatting sqref="U81">
    <cfRule type="cellIs" dxfId="1982" priority="2568" operator="equal">
      <formula>"Extremo"</formula>
    </cfRule>
    <cfRule type="cellIs" dxfId="1981" priority="2569" operator="equal">
      <formula>"Alto"</formula>
    </cfRule>
    <cfRule type="cellIs" dxfId="1980" priority="2570" operator="equal">
      <formula>"Moderado"</formula>
    </cfRule>
    <cfRule type="cellIs" dxfId="1979" priority="2571" operator="equal">
      <formula>"Bajo"</formula>
    </cfRule>
  </conditionalFormatting>
  <conditionalFormatting sqref="P81">
    <cfRule type="cellIs" dxfId="1978" priority="2555" operator="equal">
      <formula>"Muy Alta"</formula>
    </cfRule>
    <cfRule type="cellIs" dxfId="1977" priority="2556" operator="equal">
      <formula>"Alta"</formula>
    </cfRule>
    <cfRule type="cellIs" dxfId="1976" priority="2557" operator="equal">
      <formula>"Media"</formula>
    </cfRule>
    <cfRule type="cellIs" dxfId="1975" priority="2558" operator="equal">
      <formula>"Baja"</formula>
    </cfRule>
    <cfRule type="cellIs" dxfId="1974" priority="2559" operator="equal">
      <formula>"Muy Baja"</formula>
    </cfRule>
  </conditionalFormatting>
  <conditionalFormatting sqref="AJ81">
    <cfRule type="cellIs" dxfId="1973" priority="2550" operator="equal">
      <formula>"Muy Alta"</formula>
    </cfRule>
    <cfRule type="cellIs" dxfId="1972" priority="2551" operator="equal">
      <formula>"Alta"</formula>
    </cfRule>
    <cfRule type="cellIs" dxfId="1971" priority="2552" operator="equal">
      <formula>"Media"</formula>
    </cfRule>
    <cfRule type="cellIs" dxfId="1970" priority="2553" operator="equal">
      <formula>"Baja"</formula>
    </cfRule>
    <cfRule type="cellIs" dxfId="1969" priority="2554" operator="equal">
      <formula>"Muy Baja"</formula>
    </cfRule>
  </conditionalFormatting>
  <conditionalFormatting sqref="AK81">
    <cfRule type="cellIs" dxfId="1968" priority="2545" operator="equal">
      <formula>"Muy Alta"</formula>
    </cfRule>
    <cfRule type="cellIs" dxfId="1967" priority="2546" operator="equal">
      <formula>"Alta"</formula>
    </cfRule>
    <cfRule type="cellIs" dxfId="1966" priority="2547" operator="equal">
      <formula>"Media"</formula>
    </cfRule>
    <cfRule type="cellIs" dxfId="1965" priority="2548" operator="equal">
      <formula>"Baja"</formula>
    </cfRule>
    <cfRule type="cellIs" dxfId="1964" priority="2549" operator="equal">
      <formula>"Muy Baja"</formula>
    </cfRule>
  </conditionalFormatting>
  <conditionalFormatting sqref="AL81">
    <cfRule type="cellIs" dxfId="1963" priority="2540" operator="equal">
      <formula>"Muy Alta"</formula>
    </cfRule>
    <cfRule type="cellIs" dxfId="1962" priority="2541" operator="equal">
      <formula>"Alta"</formula>
    </cfRule>
    <cfRule type="cellIs" dxfId="1961" priority="2542" operator="equal">
      <formula>"Media"</formula>
    </cfRule>
    <cfRule type="cellIs" dxfId="1960" priority="2543" operator="equal">
      <formula>"Baja"</formula>
    </cfRule>
    <cfRule type="cellIs" dxfId="1959" priority="2544" operator="equal">
      <formula>"Muy Baja"</formula>
    </cfRule>
  </conditionalFormatting>
  <conditionalFormatting sqref="AL82:AL87">
    <cfRule type="cellIs" dxfId="1958" priority="2535" operator="equal">
      <formula>"Muy Alta"</formula>
    </cfRule>
    <cfRule type="cellIs" dxfId="1957" priority="2536" operator="equal">
      <formula>"Alta"</formula>
    </cfRule>
    <cfRule type="cellIs" dxfId="1956" priority="2537" operator="equal">
      <formula>"Media"</formula>
    </cfRule>
    <cfRule type="cellIs" dxfId="1955" priority="2538" operator="equal">
      <formula>"Baja"</formula>
    </cfRule>
    <cfRule type="cellIs" dxfId="1954" priority="2539" operator="equal">
      <formula>"Muy Baja"</formula>
    </cfRule>
  </conditionalFormatting>
  <conditionalFormatting sqref="AM81">
    <cfRule type="cellIs" dxfId="1953" priority="2530" operator="equal">
      <formula>"Catastrófico"</formula>
    </cfRule>
    <cfRule type="cellIs" dxfId="1952" priority="2531" operator="equal">
      <formula>"Mayor"</formula>
    </cfRule>
    <cfRule type="cellIs" dxfId="1951" priority="2532" operator="equal">
      <formula>"Moderado"</formula>
    </cfRule>
    <cfRule type="cellIs" dxfId="1950" priority="2533" operator="equal">
      <formula>"Menor"</formula>
    </cfRule>
    <cfRule type="cellIs" dxfId="1949" priority="2534" operator="equal">
      <formula>"Leve"</formula>
    </cfRule>
  </conditionalFormatting>
  <conditionalFormatting sqref="AN81">
    <cfRule type="cellIs" dxfId="1948" priority="2525" operator="equal">
      <formula>"Muy Alta"</formula>
    </cfRule>
    <cfRule type="cellIs" dxfId="1947" priority="2526" operator="equal">
      <formula>"Alta"</formula>
    </cfRule>
    <cfRule type="cellIs" dxfId="1946" priority="2527" operator="equal">
      <formula>"Media"</formula>
    </cfRule>
    <cfRule type="cellIs" dxfId="1945" priority="2528" operator="equal">
      <formula>"Baja"</formula>
    </cfRule>
    <cfRule type="cellIs" dxfId="1944" priority="2529" operator="equal">
      <formula>"Muy Baja"</formula>
    </cfRule>
  </conditionalFormatting>
  <conditionalFormatting sqref="AO81">
    <cfRule type="cellIs" dxfId="1943" priority="2521" operator="equal">
      <formula>"Extremo"</formula>
    </cfRule>
    <cfRule type="cellIs" dxfId="1942" priority="2522" operator="equal">
      <formula>"Alto"</formula>
    </cfRule>
    <cfRule type="cellIs" dxfId="1941" priority="2523" operator="equal">
      <formula>"Moderado"</formula>
    </cfRule>
    <cfRule type="cellIs" dxfId="1940" priority="2524" operator="equal">
      <formula>"Bajo"</formula>
    </cfRule>
  </conditionalFormatting>
  <conditionalFormatting sqref="N81">
    <cfRule type="cellIs" dxfId="1939" priority="2517" operator="equal">
      <formula>"Extremo"</formula>
    </cfRule>
    <cfRule type="cellIs" dxfId="1938" priority="2518" operator="equal">
      <formula>"Alto"</formula>
    </cfRule>
    <cfRule type="cellIs" dxfId="1937" priority="2519" operator="equal">
      <formula>"Moderado"</formula>
    </cfRule>
    <cfRule type="cellIs" dxfId="1936" priority="2520" operator="equal">
      <formula>"Bajo"</formula>
    </cfRule>
  </conditionalFormatting>
  <conditionalFormatting sqref="O158">
    <cfRule type="cellIs" dxfId="1935" priority="2513" operator="equal">
      <formula>"Extremo"</formula>
    </cfRule>
    <cfRule type="cellIs" dxfId="1934" priority="2514" operator="equal">
      <formula>"Alto"</formula>
    </cfRule>
    <cfRule type="cellIs" dxfId="1933" priority="2515" operator="equal">
      <formula>"Moderado"</formula>
    </cfRule>
    <cfRule type="cellIs" dxfId="1932" priority="2516" operator="equal">
      <formula>"Bajo"</formula>
    </cfRule>
  </conditionalFormatting>
  <conditionalFormatting sqref="S158">
    <cfRule type="cellIs" dxfId="1931" priority="2508" operator="equal">
      <formula>"Catastrófico"</formula>
    </cfRule>
    <cfRule type="cellIs" dxfId="1930" priority="2509" operator="equal">
      <formula>"Mayor"</formula>
    </cfRule>
    <cfRule type="cellIs" dxfId="1929" priority="2510" operator="equal">
      <formula>"Moderado"</formula>
    </cfRule>
    <cfRule type="cellIs" dxfId="1928" priority="2511" operator="equal">
      <formula>"Menor"</formula>
    </cfRule>
    <cfRule type="cellIs" dxfId="1927" priority="2512" operator="equal">
      <formula>"Leve"</formula>
    </cfRule>
  </conditionalFormatting>
  <conditionalFormatting sqref="U158">
    <cfRule type="cellIs" dxfId="1926" priority="2504" operator="equal">
      <formula>"Extremo"</formula>
    </cfRule>
    <cfRule type="cellIs" dxfId="1925" priority="2505" operator="equal">
      <formula>"Alto"</formula>
    </cfRule>
    <cfRule type="cellIs" dxfId="1924" priority="2506" operator="equal">
      <formula>"Moderado"</formula>
    </cfRule>
    <cfRule type="cellIs" dxfId="1923" priority="2507" operator="equal">
      <formula>"Bajo"</formula>
    </cfRule>
  </conditionalFormatting>
  <conditionalFormatting sqref="P158">
    <cfRule type="cellIs" dxfId="1922" priority="2491" operator="equal">
      <formula>"Muy Alta"</formula>
    </cfRule>
    <cfRule type="cellIs" dxfId="1921" priority="2492" operator="equal">
      <formula>"Alta"</formula>
    </cfRule>
    <cfRule type="cellIs" dxfId="1920" priority="2493" operator="equal">
      <formula>"Media"</formula>
    </cfRule>
    <cfRule type="cellIs" dxfId="1919" priority="2494" operator="equal">
      <formula>"Baja"</formula>
    </cfRule>
    <cfRule type="cellIs" dxfId="1918" priority="2495" operator="equal">
      <formula>"Muy Baja"</formula>
    </cfRule>
  </conditionalFormatting>
  <conditionalFormatting sqref="AJ158">
    <cfRule type="cellIs" dxfId="1917" priority="2486" operator="equal">
      <formula>"Muy Alta"</formula>
    </cfRule>
    <cfRule type="cellIs" dxfId="1916" priority="2487" operator="equal">
      <formula>"Alta"</formula>
    </cfRule>
    <cfRule type="cellIs" dxfId="1915" priority="2488" operator="equal">
      <formula>"Media"</formula>
    </cfRule>
    <cfRule type="cellIs" dxfId="1914" priority="2489" operator="equal">
      <formula>"Baja"</formula>
    </cfRule>
    <cfRule type="cellIs" dxfId="1913" priority="2490" operator="equal">
      <formula>"Muy Baja"</formula>
    </cfRule>
  </conditionalFormatting>
  <conditionalFormatting sqref="AK158">
    <cfRule type="cellIs" dxfId="1912" priority="2481" operator="equal">
      <formula>"Muy Alta"</formula>
    </cfRule>
    <cfRule type="cellIs" dxfId="1911" priority="2482" operator="equal">
      <formula>"Alta"</formula>
    </cfRule>
    <cfRule type="cellIs" dxfId="1910" priority="2483" operator="equal">
      <formula>"Media"</formula>
    </cfRule>
    <cfRule type="cellIs" dxfId="1909" priority="2484" operator="equal">
      <formula>"Baja"</formula>
    </cfRule>
    <cfRule type="cellIs" dxfId="1908" priority="2485" operator="equal">
      <formula>"Muy Baja"</formula>
    </cfRule>
  </conditionalFormatting>
  <conditionalFormatting sqref="AL158">
    <cfRule type="cellIs" dxfId="1907" priority="2476" operator="equal">
      <formula>"Muy Alta"</formula>
    </cfRule>
    <cfRule type="cellIs" dxfId="1906" priority="2477" operator="equal">
      <formula>"Alta"</formula>
    </cfRule>
    <cfRule type="cellIs" dxfId="1905" priority="2478" operator="equal">
      <formula>"Media"</formula>
    </cfRule>
    <cfRule type="cellIs" dxfId="1904" priority="2479" operator="equal">
      <formula>"Baja"</formula>
    </cfRule>
    <cfRule type="cellIs" dxfId="1903" priority="2480" operator="equal">
      <formula>"Muy Baja"</formula>
    </cfRule>
  </conditionalFormatting>
  <conditionalFormatting sqref="AL159:AL164 AL166:AL171">
    <cfRule type="cellIs" dxfId="1902" priority="2471" operator="equal">
      <formula>"Muy Alta"</formula>
    </cfRule>
    <cfRule type="cellIs" dxfId="1901" priority="2472" operator="equal">
      <formula>"Alta"</formula>
    </cfRule>
    <cfRule type="cellIs" dxfId="1900" priority="2473" operator="equal">
      <formula>"Media"</formula>
    </cfRule>
    <cfRule type="cellIs" dxfId="1899" priority="2474" operator="equal">
      <formula>"Baja"</formula>
    </cfRule>
    <cfRule type="cellIs" dxfId="1898" priority="2475" operator="equal">
      <formula>"Muy Baja"</formula>
    </cfRule>
  </conditionalFormatting>
  <conditionalFormatting sqref="AM158">
    <cfRule type="cellIs" dxfId="1897" priority="2466" operator="equal">
      <formula>"Catastrófico"</formula>
    </cfRule>
    <cfRule type="cellIs" dxfId="1896" priority="2467" operator="equal">
      <formula>"Mayor"</formula>
    </cfRule>
    <cfRule type="cellIs" dxfId="1895" priority="2468" operator="equal">
      <formula>"Moderado"</formula>
    </cfRule>
    <cfRule type="cellIs" dxfId="1894" priority="2469" operator="equal">
      <formula>"Menor"</formula>
    </cfRule>
    <cfRule type="cellIs" dxfId="1893" priority="2470" operator="equal">
      <formula>"Leve"</formula>
    </cfRule>
  </conditionalFormatting>
  <conditionalFormatting sqref="AN158">
    <cfRule type="cellIs" dxfId="1892" priority="2461" operator="equal">
      <formula>"Muy Alta"</formula>
    </cfRule>
    <cfRule type="cellIs" dxfId="1891" priority="2462" operator="equal">
      <formula>"Alta"</formula>
    </cfRule>
    <cfRule type="cellIs" dxfId="1890" priority="2463" operator="equal">
      <formula>"Media"</formula>
    </cfRule>
    <cfRule type="cellIs" dxfId="1889" priority="2464" operator="equal">
      <formula>"Baja"</formula>
    </cfRule>
    <cfRule type="cellIs" dxfId="1888" priority="2465" operator="equal">
      <formula>"Muy Baja"</formula>
    </cfRule>
  </conditionalFormatting>
  <conditionalFormatting sqref="AO158">
    <cfRule type="cellIs" dxfId="1887" priority="2457" operator="equal">
      <formula>"Extremo"</formula>
    </cfRule>
    <cfRule type="cellIs" dxfId="1886" priority="2458" operator="equal">
      <formula>"Alto"</formula>
    </cfRule>
    <cfRule type="cellIs" dxfId="1885" priority="2459" operator="equal">
      <formula>"Moderado"</formula>
    </cfRule>
    <cfRule type="cellIs" dxfId="1884" priority="2460" operator="equal">
      <formula>"Bajo"</formula>
    </cfRule>
  </conditionalFormatting>
  <conditionalFormatting sqref="N158">
    <cfRule type="cellIs" dxfId="1883" priority="2453" operator="equal">
      <formula>"Extremo"</formula>
    </cfRule>
    <cfRule type="cellIs" dxfId="1882" priority="2454" operator="equal">
      <formula>"Alto"</formula>
    </cfRule>
    <cfRule type="cellIs" dxfId="1881" priority="2455" operator="equal">
      <formula>"Moderado"</formula>
    </cfRule>
    <cfRule type="cellIs" dxfId="1880" priority="2456" operator="equal">
      <formula>"Bajo"</formula>
    </cfRule>
  </conditionalFormatting>
  <conditionalFormatting sqref="O165">
    <cfRule type="cellIs" dxfId="1879" priority="2449" operator="equal">
      <formula>"Extremo"</formula>
    </cfRule>
    <cfRule type="cellIs" dxfId="1878" priority="2450" operator="equal">
      <formula>"Alto"</formula>
    </cfRule>
    <cfRule type="cellIs" dxfId="1877" priority="2451" operator="equal">
      <formula>"Moderado"</formula>
    </cfRule>
    <cfRule type="cellIs" dxfId="1876" priority="2452" operator="equal">
      <formula>"Bajo"</formula>
    </cfRule>
  </conditionalFormatting>
  <conditionalFormatting sqref="S165">
    <cfRule type="cellIs" dxfId="1875" priority="2444" operator="equal">
      <formula>"Catastrófico"</formula>
    </cfRule>
    <cfRule type="cellIs" dxfId="1874" priority="2445" operator="equal">
      <formula>"Mayor"</formula>
    </cfRule>
    <cfRule type="cellIs" dxfId="1873" priority="2446" operator="equal">
      <formula>"Moderado"</formula>
    </cfRule>
    <cfRule type="cellIs" dxfId="1872" priority="2447" operator="equal">
      <formula>"Menor"</formula>
    </cfRule>
    <cfRule type="cellIs" dxfId="1871" priority="2448" operator="equal">
      <formula>"Leve"</formula>
    </cfRule>
  </conditionalFormatting>
  <conditionalFormatting sqref="U165">
    <cfRule type="cellIs" dxfId="1870" priority="2440" operator="equal">
      <formula>"Extremo"</formula>
    </cfRule>
    <cfRule type="cellIs" dxfId="1869" priority="2441" operator="equal">
      <formula>"Alto"</formula>
    </cfRule>
    <cfRule type="cellIs" dxfId="1868" priority="2442" operator="equal">
      <formula>"Moderado"</formula>
    </cfRule>
    <cfRule type="cellIs" dxfId="1867" priority="2443" operator="equal">
      <formula>"Bajo"</formula>
    </cfRule>
  </conditionalFormatting>
  <conditionalFormatting sqref="P165">
    <cfRule type="cellIs" dxfId="1866" priority="2433" operator="equal">
      <formula>"Muy Alta"</formula>
    </cfRule>
    <cfRule type="cellIs" dxfId="1865" priority="2434" operator="equal">
      <formula>"Alta"</formula>
    </cfRule>
    <cfRule type="cellIs" dxfId="1864" priority="2435" operator="equal">
      <formula>"Media"</formula>
    </cfRule>
    <cfRule type="cellIs" dxfId="1863" priority="2436" operator="equal">
      <formula>"Baja"</formula>
    </cfRule>
    <cfRule type="cellIs" dxfId="1862" priority="2437" operator="equal">
      <formula>"Muy Baja"</formula>
    </cfRule>
  </conditionalFormatting>
  <conditionalFormatting sqref="AJ165">
    <cfRule type="cellIs" dxfId="1861" priority="2428" operator="equal">
      <formula>"Muy Alta"</formula>
    </cfRule>
    <cfRule type="cellIs" dxfId="1860" priority="2429" operator="equal">
      <formula>"Alta"</formula>
    </cfRule>
    <cfRule type="cellIs" dxfId="1859" priority="2430" operator="equal">
      <formula>"Media"</formula>
    </cfRule>
    <cfRule type="cellIs" dxfId="1858" priority="2431" operator="equal">
      <formula>"Baja"</formula>
    </cfRule>
    <cfRule type="cellIs" dxfId="1857" priority="2432" operator="equal">
      <formula>"Muy Baja"</formula>
    </cfRule>
  </conditionalFormatting>
  <conditionalFormatting sqref="AK165">
    <cfRule type="cellIs" dxfId="1856" priority="2423" operator="equal">
      <formula>"Muy Alta"</formula>
    </cfRule>
    <cfRule type="cellIs" dxfId="1855" priority="2424" operator="equal">
      <formula>"Alta"</formula>
    </cfRule>
    <cfRule type="cellIs" dxfId="1854" priority="2425" operator="equal">
      <formula>"Media"</formula>
    </cfRule>
    <cfRule type="cellIs" dxfId="1853" priority="2426" operator="equal">
      <formula>"Baja"</formula>
    </cfRule>
    <cfRule type="cellIs" dxfId="1852" priority="2427" operator="equal">
      <formula>"Muy Baja"</formula>
    </cfRule>
  </conditionalFormatting>
  <conditionalFormatting sqref="AL165">
    <cfRule type="cellIs" dxfId="1851" priority="2418" operator="equal">
      <formula>"Muy Alta"</formula>
    </cfRule>
    <cfRule type="cellIs" dxfId="1850" priority="2419" operator="equal">
      <formula>"Alta"</formula>
    </cfRule>
    <cfRule type="cellIs" dxfId="1849" priority="2420" operator="equal">
      <formula>"Media"</formula>
    </cfRule>
    <cfRule type="cellIs" dxfId="1848" priority="2421" operator="equal">
      <formula>"Baja"</formula>
    </cfRule>
    <cfRule type="cellIs" dxfId="1847" priority="2422" operator="equal">
      <formula>"Muy Baja"</formula>
    </cfRule>
  </conditionalFormatting>
  <conditionalFormatting sqref="AM165">
    <cfRule type="cellIs" dxfId="1846" priority="2413" operator="equal">
      <formula>"Catastrófico"</formula>
    </cfRule>
    <cfRule type="cellIs" dxfId="1845" priority="2414" operator="equal">
      <formula>"Mayor"</formula>
    </cfRule>
    <cfRule type="cellIs" dxfId="1844" priority="2415" operator="equal">
      <formula>"Moderado"</formula>
    </cfRule>
    <cfRule type="cellIs" dxfId="1843" priority="2416" operator="equal">
      <formula>"Menor"</formula>
    </cfRule>
    <cfRule type="cellIs" dxfId="1842" priority="2417" operator="equal">
      <formula>"Leve"</formula>
    </cfRule>
  </conditionalFormatting>
  <conditionalFormatting sqref="AN165">
    <cfRule type="cellIs" dxfId="1841" priority="2408" operator="equal">
      <formula>"Muy Alta"</formula>
    </cfRule>
    <cfRule type="cellIs" dxfId="1840" priority="2409" operator="equal">
      <formula>"Alta"</formula>
    </cfRule>
    <cfRule type="cellIs" dxfId="1839" priority="2410" operator="equal">
      <formula>"Media"</formula>
    </cfRule>
    <cfRule type="cellIs" dxfId="1838" priority="2411" operator="equal">
      <formula>"Baja"</formula>
    </cfRule>
    <cfRule type="cellIs" dxfId="1837" priority="2412" operator="equal">
      <formula>"Muy Baja"</formula>
    </cfRule>
  </conditionalFormatting>
  <conditionalFormatting sqref="AO165">
    <cfRule type="cellIs" dxfId="1836" priority="2404" operator="equal">
      <formula>"Extremo"</formula>
    </cfRule>
    <cfRule type="cellIs" dxfId="1835" priority="2405" operator="equal">
      <formula>"Alto"</formula>
    </cfRule>
    <cfRule type="cellIs" dxfId="1834" priority="2406" operator="equal">
      <formula>"Moderado"</formula>
    </cfRule>
    <cfRule type="cellIs" dxfId="1833" priority="2407" operator="equal">
      <formula>"Bajo"</formula>
    </cfRule>
  </conditionalFormatting>
  <conditionalFormatting sqref="N165">
    <cfRule type="cellIs" dxfId="1832" priority="2400" operator="equal">
      <formula>"Extremo"</formula>
    </cfRule>
    <cfRule type="cellIs" dxfId="1831" priority="2401" operator="equal">
      <formula>"Alto"</formula>
    </cfRule>
    <cfRule type="cellIs" dxfId="1830" priority="2402" operator="equal">
      <formula>"Moderado"</formula>
    </cfRule>
    <cfRule type="cellIs" dxfId="1829" priority="2403" operator="equal">
      <formula>"Bajo"</formula>
    </cfRule>
  </conditionalFormatting>
  <conditionalFormatting sqref="N382">
    <cfRule type="cellIs" dxfId="1828" priority="2342" operator="equal">
      <formula>"Extremo"</formula>
    </cfRule>
    <cfRule type="cellIs" dxfId="1827" priority="2343" operator="equal">
      <formula>"Alto"</formula>
    </cfRule>
    <cfRule type="cellIs" dxfId="1826" priority="2344" operator="equal">
      <formula>"Moderado"</formula>
    </cfRule>
    <cfRule type="cellIs" dxfId="1825" priority="2345" operator="equal">
      <formula>"Bajo"</formula>
    </cfRule>
  </conditionalFormatting>
  <conditionalFormatting sqref="O382">
    <cfRule type="cellIs" dxfId="1824" priority="2396" operator="equal">
      <formula>"Extremo"</formula>
    </cfRule>
    <cfRule type="cellIs" dxfId="1823" priority="2397" operator="equal">
      <formula>"Alto"</formula>
    </cfRule>
    <cfRule type="cellIs" dxfId="1822" priority="2398" operator="equal">
      <formula>"Moderado"</formula>
    </cfRule>
    <cfRule type="cellIs" dxfId="1821" priority="2399" operator="equal">
      <formula>"Bajo"</formula>
    </cfRule>
  </conditionalFormatting>
  <conditionalFormatting sqref="S382">
    <cfRule type="cellIs" dxfId="1820" priority="2391" operator="equal">
      <formula>"Catastrófico"</formula>
    </cfRule>
    <cfRule type="cellIs" dxfId="1819" priority="2392" operator="equal">
      <formula>"Mayor"</formula>
    </cfRule>
    <cfRule type="cellIs" dxfId="1818" priority="2393" operator="equal">
      <formula>"Moderado"</formula>
    </cfRule>
    <cfRule type="cellIs" dxfId="1817" priority="2394" operator="equal">
      <formula>"Menor"</formula>
    </cfRule>
    <cfRule type="cellIs" dxfId="1816" priority="2395" operator="equal">
      <formula>"Leve"</formula>
    </cfRule>
  </conditionalFormatting>
  <conditionalFormatting sqref="U382">
    <cfRule type="cellIs" dxfId="1815" priority="2387" operator="equal">
      <formula>"Extremo"</formula>
    </cfRule>
    <cfRule type="cellIs" dxfId="1814" priority="2388" operator="equal">
      <formula>"Alto"</formula>
    </cfRule>
    <cfRule type="cellIs" dxfId="1813" priority="2389" operator="equal">
      <formula>"Moderado"</formula>
    </cfRule>
    <cfRule type="cellIs" dxfId="1812" priority="2390" operator="equal">
      <formula>"Bajo"</formula>
    </cfRule>
  </conditionalFormatting>
  <conditionalFormatting sqref="P382">
    <cfRule type="cellIs" dxfId="1811" priority="2380" operator="equal">
      <formula>"Muy Alta"</formula>
    </cfRule>
    <cfRule type="cellIs" dxfId="1810" priority="2381" operator="equal">
      <formula>"Alta"</formula>
    </cfRule>
    <cfRule type="cellIs" dxfId="1809" priority="2382" operator="equal">
      <formula>"Media"</formula>
    </cfRule>
    <cfRule type="cellIs" dxfId="1808" priority="2383" operator="equal">
      <formula>"Baja"</formula>
    </cfRule>
    <cfRule type="cellIs" dxfId="1807" priority="2384" operator="equal">
      <formula>"Muy Baja"</formula>
    </cfRule>
  </conditionalFormatting>
  <conditionalFormatting sqref="AJ382">
    <cfRule type="cellIs" dxfId="1806" priority="2375" operator="equal">
      <formula>"Muy Alta"</formula>
    </cfRule>
    <cfRule type="cellIs" dxfId="1805" priority="2376" operator="equal">
      <formula>"Alta"</formula>
    </cfRule>
    <cfRule type="cellIs" dxfId="1804" priority="2377" operator="equal">
      <formula>"Media"</formula>
    </cfRule>
    <cfRule type="cellIs" dxfId="1803" priority="2378" operator="equal">
      <formula>"Baja"</formula>
    </cfRule>
    <cfRule type="cellIs" dxfId="1802" priority="2379" operator="equal">
      <formula>"Muy Baja"</formula>
    </cfRule>
  </conditionalFormatting>
  <conditionalFormatting sqref="AK382">
    <cfRule type="cellIs" dxfId="1801" priority="2370" operator="equal">
      <formula>"Muy Alta"</formula>
    </cfRule>
    <cfRule type="cellIs" dxfId="1800" priority="2371" operator="equal">
      <formula>"Alta"</formula>
    </cfRule>
    <cfRule type="cellIs" dxfId="1799" priority="2372" operator="equal">
      <formula>"Media"</formula>
    </cfRule>
    <cfRule type="cellIs" dxfId="1798" priority="2373" operator="equal">
      <formula>"Baja"</formula>
    </cfRule>
    <cfRule type="cellIs" dxfId="1797" priority="2374" operator="equal">
      <formula>"Muy Baja"</formula>
    </cfRule>
  </conditionalFormatting>
  <conditionalFormatting sqref="AL382">
    <cfRule type="cellIs" dxfId="1796" priority="2365" operator="equal">
      <formula>"Muy Alta"</formula>
    </cfRule>
    <cfRule type="cellIs" dxfId="1795" priority="2366" operator="equal">
      <formula>"Alta"</formula>
    </cfRule>
    <cfRule type="cellIs" dxfId="1794" priority="2367" operator="equal">
      <formula>"Media"</formula>
    </cfRule>
    <cfRule type="cellIs" dxfId="1793" priority="2368" operator="equal">
      <formula>"Baja"</formula>
    </cfRule>
    <cfRule type="cellIs" dxfId="1792" priority="2369" operator="equal">
      <formula>"Muy Baja"</formula>
    </cfRule>
  </conditionalFormatting>
  <conditionalFormatting sqref="AL383:AL388">
    <cfRule type="cellIs" dxfId="1791" priority="2360" operator="equal">
      <formula>"Muy Alta"</formula>
    </cfRule>
    <cfRule type="cellIs" dxfId="1790" priority="2361" operator="equal">
      <formula>"Alta"</formula>
    </cfRule>
    <cfRule type="cellIs" dxfId="1789" priority="2362" operator="equal">
      <formula>"Media"</formula>
    </cfRule>
    <cfRule type="cellIs" dxfId="1788" priority="2363" operator="equal">
      <formula>"Baja"</formula>
    </cfRule>
    <cfRule type="cellIs" dxfId="1787" priority="2364" operator="equal">
      <formula>"Muy Baja"</formula>
    </cfRule>
  </conditionalFormatting>
  <conditionalFormatting sqref="AM382">
    <cfRule type="cellIs" dxfId="1786" priority="2355" operator="equal">
      <formula>"Catastrófico"</formula>
    </cfRule>
    <cfRule type="cellIs" dxfId="1785" priority="2356" operator="equal">
      <formula>"Mayor"</formula>
    </cfRule>
    <cfRule type="cellIs" dxfId="1784" priority="2357" operator="equal">
      <formula>"Moderado"</formula>
    </cfRule>
    <cfRule type="cellIs" dxfId="1783" priority="2358" operator="equal">
      <formula>"Menor"</formula>
    </cfRule>
    <cfRule type="cellIs" dxfId="1782" priority="2359" operator="equal">
      <formula>"Leve"</formula>
    </cfRule>
  </conditionalFormatting>
  <conditionalFormatting sqref="AN382">
    <cfRule type="cellIs" dxfId="1781" priority="2350" operator="equal">
      <formula>"Muy Alta"</formula>
    </cfRule>
    <cfRule type="cellIs" dxfId="1780" priority="2351" operator="equal">
      <formula>"Alta"</formula>
    </cfRule>
    <cfRule type="cellIs" dxfId="1779" priority="2352" operator="equal">
      <formula>"Media"</formula>
    </cfRule>
    <cfRule type="cellIs" dxfId="1778" priority="2353" operator="equal">
      <formula>"Baja"</formula>
    </cfRule>
    <cfRule type="cellIs" dxfId="1777" priority="2354" operator="equal">
      <formula>"Muy Baja"</formula>
    </cfRule>
  </conditionalFormatting>
  <conditionalFormatting sqref="AO382">
    <cfRule type="cellIs" dxfId="1776" priority="2346" operator="equal">
      <formula>"Extremo"</formula>
    </cfRule>
    <cfRule type="cellIs" dxfId="1775" priority="2347" operator="equal">
      <formula>"Alto"</formula>
    </cfRule>
    <cfRule type="cellIs" dxfId="1774" priority="2348" operator="equal">
      <formula>"Moderado"</formula>
    </cfRule>
    <cfRule type="cellIs" dxfId="1773" priority="2349" operator="equal">
      <formula>"Bajo"</formula>
    </cfRule>
  </conditionalFormatting>
  <conditionalFormatting sqref="O207">
    <cfRule type="cellIs" dxfId="1772" priority="2338" operator="equal">
      <formula>"Extremo"</formula>
    </cfRule>
    <cfRule type="cellIs" dxfId="1771" priority="2339" operator="equal">
      <formula>"Alto"</formula>
    </cfRule>
    <cfRule type="cellIs" dxfId="1770" priority="2340" operator="equal">
      <formula>"Moderado"</formula>
    </cfRule>
    <cfRule type="cellIs" dxfId="1769" priority="2341" operator="equal">
      <formula>"Bajo"</formula>
    </cfRule>
  </conditionalFormatting>
  <conditionalFormatting sqref="S207">
    <cfRule type="cellIs" dxfId="1768" priority="2333" operator="equal">
      <formula>"Catastrófico"</formula>
    </cfRule>
    <cfRule type="cellIs" dxfId="1767" priority="2334" operator="equal">
      <formula>"Mayor"</formula>
    </cfRule>
    <cfRule type="cellIs" dxfId="1766" priority="2335" operator="equal">
      <formula>"Moderado"</formula>
    </cfRule>
    <cfRule type="cellIs" dxfId="1765" priority="2336" operator="equal">
      <formula>"Menor"</formula>
    </cfRule>
    <cfRule type="cellIs" dxfId="1764" priority="2337" operator="equal">
      <formula>"Leve"</formula>
    </cfRule>
  </conditionalFormatting>
  <conditionalFormatting sqref="U207">
    <cfRule type="cellIs" dxfId="1763" priority="2329" operator="equal">
      <formula>"Extremo"</formula>
    </cfRule>
    <cfRule type="cellIs" dxfId="1762" priority="2330" operator="equal">
      <formula>"Alto"</formula>
    </cfRule>
    <cfRule type="cellIs" dxfId="1761" priority="2331" operator="equal">
      <formula>"Moderado"</formula>
    </cfRule>
    <cfRule type="cellIs" dxfId="1760" priority="2332" operator="equal">
      <formula>"Bajo"</formula>
    </cfRule>
  </conditionalFormatting>
  <conditionalFormatting sqref="P207">
    <cfRule type="cellIs" dxfId="1759" priority="2322" operator="equal">
      <formula>"Muy Alta"</formula>
    </cfRule>
    <cfRule type="cellIs" dxfId="1758" priority="2323" operator="equal">
      <formula>"Alta"</formula>
    </cfRule>
    <cfRule type="cellIs" dxfId="1757" priority="2324" operator="equal">
      <formula>"Media"</formula>
    </cfRule>
    <cfRule type="cellIs" dxfId="1756" priority="2325" operator="equal">
      <formula>"Baja"</formula>
    </cfRule>
    <cfRule type="cellIs" dxfId="1755" priority="2326" operator="equal">
      <formula>"Muy Baja"</formula>
    </cfRule>
  </conditionalFormatting>
  <conditionalFormatting sqref="AJ207">
    <cfRule type="cellIs" dxfId="1754" priority="2317" operator="equal">
      <formula>"Muy Alta"</formula>
    </cfRule>
    <cfRule type="cellIs" dxfId="1753" priority="2318" operator="equal">
      <formula>"Alta"</formula>
    </cfRule>
    <cfRule type="cellIs" dxfId="1752" priority="2319" operator="equal">
      <formula>"Media"</formula>
    </cfRule>
    <cfRule type="cellIs" dxfId="1751" priority="2320" operator="equal">
      <formula>"Baja"</formula>
    </cfRule>
    <cfRule type="cellIs" dxfId="1750" priority="2321" operator="equal">
      <formula>"Muy Baja"</formula>
    </cfRule>
  </conditionalFormatting>
  <conditionalFormatting sqref="AK207">
    <cfRule type="cellIs" dxfId="1749" priority="2312" operator="equal">
      <formula>"Muy Alta"</formula>
    </cfRule>
    <cfRule type="cellIs" dxfId="1748" priority="2313" operator="equal">
      <formula>"Alta"</formula>
    </cfRule>
    <cfRule type="cellIs" dxfId="1747" priority="2314" operator="equal">
      <formula>"Media"</formula>
    </cfRule>
    <cfRule type="cellIs" dxfId="1746" priority="2315" operator="equal">
      <formula>"Baja"</formula>
    </cfRule>
    <cfRule type="cellIs" dxfId="1745" priority="2316" operator="equal">
      <formula>"Muy Baja"</formula>
    </cfRule>
  </conditionalFormatting>
  <conditionalFormatting sqref="AL207">
    <cfRule type="cellIs" dxfId="1744" priority="2307" operator="equal">
      <formula>"Muy Alta"</formula>
    </cfRule>
    <cfRule type="cellIs" dxfId="1743" priority="2308" operator="equal">
      <formula>"Alta"</formula>
    </cfRule>
    <cfRule type="cellIs" dxfId="1742" priority="2309" operator="equal">
      <formula>"Media"</formula>
    </cfRule>
    <cfRule type="cellIs" dxfId="1741" priority="2310" operator="equal">
      <formula>"Baja"</formula>
    </cfRule>
    <cfRule type="cellIs" dxfId="1740" priority="2311" operator="equal">
      <formula>"Muy Baja"</formula>
    </cfRule>
  </conditionalFormatting>
  <conditionalFormatting sqref="AL208:AL213">
    <cfRule type="cellIs" dxfId="1739" priority="2302" operator="equal">
      <formula>"Muy Alta"</formula>
    </cfRule>
    <cfRule type="cellIs" dxfId="1738" priority="2303" operator="equal">
      <formula>"Alta"</formula>
    </cfRule>
    <cfRule type="cellIs" dxfId="1737" priority="2304" operator="equal">
      <formula>"Media"</formula>
    </cfRule>
    <cfRule type="cellIs" dxfId="1736" priority="2305" operator="equal">
      <formula>"Baja"</formula>
    </cfRule>
    <cfRule type="cellIs" dxfId="1735" priority="2306" operator="equal">
      <formula>"Muy Baja"</formula>
    </cfRule>
  </conditionalFormatting>
  <conditionalFormatting sqref="AM207">
    <cfRule type="cellIs" dxfId="1734" priority="2297" operator="equal">
      <formula>"Catastrófico"</formula>
    </cfRule>
    <cfRule type="cellIs" dxfId="1733" priority="2298" operator="equal">
      <formula>"Mayor"</formula>
    </cfRule>
    <cfRule type="cellIs" dxfId="1732" priority="2299" operator="equal">
      <formula>"Moderado"</formula>
    </cfRule>
    <cfRule type="cellIs" dxfId="1731" priority="2300" operator="equal">
      <formula>"Menor"</formula>
    </cfRule>
    <cfRule type="cellIs" dxfId="1730" priority="2301" operator="equal">
      <formula>"Leve"</formula>
    </cfRule>
  </conditionalFormatting>
  <conditionalFormatting sqref="AN207">
    <cfRule type="cellIs" dxfId="1729" priority="2292" operator="equal">
      <formula>"Muy Alta"</formula>
    </cfRule>
    <cfRule type="cellIs" dxfId="1728" priority="2293" operator="equal">
      <formula>"Alta"</formula>
    </cfRule>
    <cfRule type="cellIs" dxfId="1727" priority="2294" operator="equal">
      <formula>"Media"</formula>
    </cfRule>
    <cfRule type="cellIs" dxfId="1726" priority="2295" operator="equal">
      <formula>"Baja"</formula>
    </cfRule>
    <cfRule type="cellIs" dxfId="1725" priority="2296" operator="equal">
      <formula>"Muy Baja"</formula>
    </cfRule>
  </conditionalFormatting>
  <conditionalFormatting sqref="AO207">
    <cfRule type="cellIs" dxfId="1724" priority="2288" operator="equal">
      <formula>"Extremo"</formula>
    </cfRule>
    <cfRule type="cellIs" dxfId="1723" priority="2289" operator="equal">
      <formula>"Alto"</formula>
    </cfRule>
    <cfRule type="cellIs" dxfId="1722" priority="2290" operator="equal">
      <formula>"Moderado"</formula>
    </cfRule>
    <cfRule type="cellIs" dxfId="1721" priority="2291" operator="equal">
      <formula>"Bajo"</formula>
    </cfRule>
  </conditionalFormatting>
  <conditionalFormatting sqref="N207">
    <cfRule type="cellIs" dxfId="1720" priority="2284" operator="equal">
      <formula>"Extremo"</formula>
    </cfRule>
    <cfRule type="cellIs" dxfId="1719" priority="2285" operator="equal">
      <formula>"Alto"</formula>
    </cfRule>
    <cfRule type="cellIs" dxfId="1718" priority="2286" operator="equal">
      <formula>"Moderado"</formula>
    </cfRule>
    <cfRule type="cellIs" dxfId="1717" priority="2287" operator="equal">
      <formula>"Bajo"</formula>
    </cfRule>
  </conditionalFormatting>
  <conditionalFormatting sqref="N368">
    <cfRule type="cellIs" dxfId="1716" priority="2280" operator="equal">
      <formula>"Extremo"</formula>
    </cfRule>
    <cfRule type="cellIs" dxfId="1715" priority="2281" operator="equal">
      <formula>"Alto"</formula>
    </cfRule>
    <cfRule type="cellIs" dxfId="1714" priority="2282" operator="equal">
      <formula>"Moderado"</formula>
    </cfRule>
    <cfRule type="cellIs" dxfId="1713" priority="2283" operator="equal">
      <formula>"Bajo"</formula>
    </cfRule>
  </conditionalFormatting>
  <conditionalFormatting sqref="O368">
    <cfRule type="cellIs" dxfId="1712" priority="2276" operator="equal">
      <formula>"Extremo"</formula>
    </cfRule>
    <cfRule type="cellIs" dxfId="1711" priority="2277" operator="equal">
      <formula>"Alto"</formula>
    </cfRule>
    <cfRule type="cellIs" dxfId="1710" priority="2278" operator="equal">
      <formula>"Moderado"</formula>
    </cfRule>
    <cfRule type="cellIs" dxfId="1709" priority="2279" operator="equal">
      <formula>"Bajo"</formula>
    </cfRule>
  </conditionalFormatting>
  <conditionalFormatting sqref="S368">
    <cfRule type="cellIs" dxfId="1708" priority="2271" operator="equal">
      <formula>"Catastrófico"</formula>
    </cfRule>
    <cfRule type="cellIs" dxfId="1707" priority="2272" operator="equal">
      <formula>"Mayor"</formula>
    </cfRule>
    <cfRule type="cellIs" dxfId="1706" priority="2273" operator="equal">
      <formula>"Moderado"</formula>
    </cfRule>
    <cfRule type="cellIs" dxfId="1705" priority="2274" operator="equal">
      <formula>"Menor"</formula>
    </cfRule>
    <cfRule type="cellIs" dxfId="1704" priority="2275" operator="equal">
      <formula>"Leve"</formula>
    </cfRule>
  </conditionalFormatting>
  <conditionalFormatting sqref="U368">
    <cfRule type="cellIs" dxfId="1703" priority="2267" operator="equal">
      <formula>"Extremo"</formula>
    </cfRule>
    <cfRule type="cellIs" dxfId="1702" priority="2268" operator="equal">
      <formula>"Alto"</formula>
    </cfRule>
    <cfRule type="cellIs" dxfId="1701" priority="2269" operator="equal">
      <formula>"Moderado"</formula>
    </cfRule>
    <cfRule type="cellIs" dxfId="1700" priority="2270" operator="equal">
      <formula>"Bajo"</formula>
    </cfRule>
  </conditionalFormatting>
  <conditionalFormatting sqref="P368">
    <cfRule type="cellIs" dxfId="1699" priority="2260" operator="equal">
      <formula>"Muy Alta"</formula>
    </cfRule>
    <cfRule type="cellIs" dxfId="1698" priority="2261" operator="equal">
      <formula>"Alta"</formula>
    </cfRule>
    <cfRule type="cellIs" dxfId="1697" priority="2262" operator="equal">
      <formula>"Media"</formula>
    </cfRule>
    <cfRule type="cellIs" dxfId="1696" priority="2263" operator="equal">
      <formula>"Baja"</formula>
    </cfRule>
    <cfRule type="cellIs" dxfId="1695" priority="2264" operator="equal">
      <formula>"Muy Baja"</formula>
    </cfRule>
  </conditionalFormatting>
  <conditionalFormatting sqref="AJ368">
    <cfRule type="cellIs" dxfId="1694" priority="2255" operator="equal">
      <formula>"Muy Alta"</formula>
    </cfRule>
    <cfRule type="cellIs" dxfId="1693" priority="2256" operator="equal">
      <formula>"Alta"</formula>
    </cfRule>
    <cfRule type="cellIs" dxfId="1692" priority="2257" operator="equal">
      <formula>"Media"</formula>
    </cfRule>
    <cfRule type="cellIs" dxfId="1691" priority="2258" operator="equal">
      <formula>"Baja"</formula>
    </cfRule>
    <cfRule type="cellIs" dxfId="1690" priority="2259" operator="equal">
      <formula>"Muy Baja"</formula>
    </cfRule>
  </conditionalFormatting>
  <conditionalFormatting sqref="AK368">
    <cfRule type="cellIs" dxfId="1689" priority="2250" operator="equal">
      <formula>"Muy Alta"</formula>
    </cfRule>
    <cfRule type="cellIs" dxfId="1688" priority="2251" operator="equal">
      <formula>"Alta"</formula>
    </cfRule>
    <cfRule type="cellIs" dxfId="1687" priority="2252" operator="equal">
      <formula>"Media"</formula>
    </cfRule>
    <cfRule type="cellIs" dxfId="1686" priority="2253" operator="equal">
      <formula>"Baja"</formula>
    </cfRule>
    <cfRule type="cellIs" dxfId="1685" priority="2254" operator="equal">
      <formula>"Muy Baja"</formula>
    </cfRule>
  </conditionalFormatting>
  <conditionalFormatting sqref="AL368">
    <cfRule type="cellIs" dxfId="1684" priority="2245" operator="equal">
      <formula>"Muy Alta"</formula>
    </cfRule>
    <cfRule type="cellIs" dxfId="1683" priority="2246" operator="equal">
      <formula>"Alta"</formula>
    </cfRule>
    <cfRule type="cellIs" dxfId="1682" priority="2247" operator="equal">
      <formula>"Media"</formula>
    </cfRule>
    <cfRule type="cellIs" dxfId="1681" priority="2248" operator="equal">
      <formula>"Baja"</formula>
    </cfRule>
    <cfRule type="cellIs" dxfId="1680" priority="2249" operator="equal">
      <formula>"Muy Baja"</formula>
    </cfRule>
  </conditionalFormatting>
  <conditionalFormatting sqref="AM368">
    <cfRule type="cellIs" dxfId="1679" priority="2240" operator="equal">
      <formula>"Catastrófico"</formula>
    </cfRule>
    <cfRule type="cellIs" dxfId="1678" priority="2241" operator="equal">
      <formula>"Mayor"</formula>
    </cfRule>
    <cfRule type="cellIs" dxfId="1677" priority="2242" operator="equal">
      <formula>"Moderado"</formula>
    </cfRule>
    <cfRule type="cellIs" dxfId="1676" priority="2243" operator="equal">
      <formula>"Menor"</formula>
    </cfRule>
    <cfRule type="cellIs" dxfId="1675" priority="2244" operator="equal">
      <formula>"Leve"</formula>
    </cfRule>
  </conditionalFormatting>
  <conditionalFormatting sqref="AN368">
    <cfRule type="cellIs" dxfId="1674" priority="2235" operator="equal">
      <formula>"Muy Alta"</formula>
    </cfRule>
    <cfRule type="cellIs" dxfId="1673" priority="2236" operator="equal">
      <formula>"Alta"</formula>
    </cfRule>
    <cfRule type="cellIs" dxfId="1672" priority="2237" operator="equal">
      <formula>"Media"</formula>
    </cfRule>
    <cfRule type="cellIs" dxfId="1671" priority="2238" operator="equal">
      <formula>"Baja"</formula>
    </cfRule>
    <cfRule type="cellIs" dxfId="1670" priority="2239" operator="equal">
      <formula>"Muy Baja"</formula>
    </cfRule>
  </conditionalFormatting>
  <conditionalFormatting sqref="AO368">
    <cfRule type="cellIs" dxfId="1669" priority="2231" operator="equal">
      <formula>"Extremo"</formula>
    </cfRule>
    <cfRule type="cellIs" dxfId="1668" priority="2232" operator="equal">
      <formula>"Alto"</formula>
    </cfRule>
    <cfRule type="cellIs" dxfId="1667" priority="2233" operator="equal">
      <formula>"Moderado"</formula>
    </cfRule>
    <cfRule type="cellIs" dxfId="1666" priority="2234" operator="equal">
      <formula>"Bajo"</formula>
    </cfRule>
  </conditionalFormatting>
  <conditionalFormatting sqref="N396">
    <cfRule type="cellIs" dxfId="1665" priority="2178" operator="equal">
      <formula>"Extremo"</formula>
    </cfRule>
    <cfRule type="cellIs" dxfId="1664" priority="2179" operator="equal">
      <formula>"Alto"</formula>
    </cfRule>
    <cfRule type="cellIs" dxfId="1663" priority="2180" operator="equal">
      <formula>"Moderado"</formula>
    </cfRule>
    <cfRule type="cellIs" dxfId="1662" priority="2181" operator="equal">
      <formula>"Bajo"</formula>
    </cfRule>
  </conditionalFormatting>
  <conditionalFormatting sqref="O396">
    <cfRule type="cellIs" dxfId="1661" priority="2227" operator="equal">
      <formula>"Extremo"</formula>
    </cfRule>
    <cfRule type="cellIs" dxfId="1660" priority="2228" operator="equal">
      <formula>"Alto"</formula>
    </cfRule>
    <cfRule type="cellIs" dxfId="1659" priority="2229" operator="equal">
      <formula>"Moderado"</formula>
    </cfRule>
    <cfRule type="cellIs" dxfId="1658" priority="2230" operator="equal">
      <formula>"Bajo"</formula>
    </cfRule>
  </conditionalFormatting>
  <conditionalFormatting sqref="S396">
    <cfRule type="cellIs" dxfId="1657" priority="2222" operator="equal">
      <formula>"Catastrófico"</formula>
    </cfRule>
    <cfRule type="cellIs" dxfId="1656" priority="2223" operator="equal">
      <formula>"Mayor"</formula>
    </cfRule>
    <cfRule type="cellIs" dxfId="1655" priority="2224" operator="equal">
      <formula>"Moderado"</formula>
    </cfRule>
    <cfRule type="cellIs" dxfId="1654" priority="2225" operator="equal">
      <formula>"Menor"</formula>
    </cfRule>
    <cfRule type="cellIs" dxfId="1653" priority="2226" operator="equal">
      <formula>"Leve"</formula>
    </cfRule>
  </conditionalFormatting>
  <conditionalFormatting sqref="U396">
    <cfRule type="cellIs" dxfId="1652" priority="2218" operator="equal">
      <formula>"Extremo"</formula>
    </cfRule>
    <cfRule type="cellIs" dxfId="1651" priority="2219" operator="equal">
      <formula>"Alto"</formula>
    </cfRule>
    <cfRule type="cellIs" dxfId="1650" priority="2220" operator="equal">
      <formula>"Moderado"</formula>
    </cfRule>
    <cfRule type="cellIs" dxfId="1649" priority="2221" operator="equal">
      <formula>"Bajo"</formula>
    </cfRule>
  </conditionalFormatting>
  <conditionalFormatting sqref="P396">
    <cfRule type="cellIs" dxfId="1648" priority="2211" operator="equal">
      <formula>"Muy Alta"</formula>
    </cfRule>
    <cfRule type="cellIs" dxfId="1647" priority="2212" operator="equal">
      <formula>"Alta"</formula>
    </cfRule>
    <cfRule type="cellIs" dxfId="1646" priority="2213" operator="equal">
      <formula>"Media"</formula>
    </cfRule>
    <cfRule type="cellIs" dxfId="1645" priority="2214" operator="equal">
      <formula>"Baja"</formula>
    </cfRule>
    <cfRule type="cellIs" dxfId="1644" priority="2215" operator="equal">
      <formula>"Muy Baja"</formula>
    </cfRule>
  </conditionalFormatting>
  <conditionalFormatting sqref="AJ396">
    <cfRule type="cellIs" dxfId="1643" priority="2206" operator="equal">
      <formula>"Muy Alta"</formula>
    </cfRule>
    <cfRule type="cellIs" dxfId="1642" priority="2207" operator="equal">
      <formula>"Alta"</formula>
    </cfRule>
    <cfRule type="cellIs" dxfId="1641" priority="2208" operator="equal">
      <formula>"Media"</formula>
    </cfRule>
    <cfRule type="cellIs" dxfId="1640" priority="2209" operator="equal">
      <formula>"Baja"</formula>
    </cfRule>
    <cfRule type="cellIs" dxfId="1639" priority="2210" operator="equal">
      <formula>"Muy Baja"</formula>
    </cfRule>
  </conditionalFormatting>
  <conditionalFormatting sqref="AK396">
    <cfRule type="cellIs" dxfId="1638" priority="2201" operator="equal">
      <formula>"Muy Alta"</formula>
    </cfRule>
    <cfRule type="cellIs" dxfId="1637" priority="2202" operator="equal">
      <formula>"Alta"</formula>
    </cfRule>
    <cfRule type="cellIs" dxfId="1636" priority="2203" operator="equal">
      <formula>"Media"</formula>
    </cfRule>
    <cfRule type="cellIs" dxfId="1635" priority="2204" operator="equal">
      <formula>"Baja"</formula>
    </cfRule>
    <cfRule type="cellIs" dxfId="1634" priority="2205" operator="equal">
      <formula>"Muy Baja"</formula>
    </cfRule>
  </conditionalFormatting>
  <conditionalFormatting sqref="AL396">
    <cfRule type="cellIs" dxfId="1633" priority="2196" operator="equal">
      <formula>"Muy Alta"</formula>
    </cfRule>
    <cfRule type="cellIs" dxfId="1632" priority="2197" operator="equal">
      <formula>"Alta"</formula>
    </cfRule>
    <cfRule type="cellIs" dxfId="1631" priority="2198" operator="equal">
      <formula>"Media"</formula>
    </cfRule>
    <cfRule type="cellIs" dxfId="1630" priority="2199" operator="equal">
      <formula>"Baja"</formula>
    </cfRule>
    <cfRule type="cellIs" dxfId="1629" priority="2200" operator="equal">
      <formula>"Muy Baja"</formula>
    </cfRule>
  </conditionalFormatting>
  <conditionalFormatting sqref="AM396">
    <cfRule type="cellIs" dxfId="1628" priority="2191" operator="equal">
      <formula>"Catastrófico"</formula>
    </cfRule>
    <cfRule type="cellIs" dxfId="1627" priority="2192" operator="equal">
      <formula>"Mayor"</formula>
    </cfRule>
    <cfRule type="cellIs" dxfId="1626" priority="2193" operator="equal">
      <formula>"Moderado"</formula>
    </cfRule>
    <cfRule type="cellIs" dxfId="1625" priority="2194" operator="equal">
      <formula>"Menor"</formula>
    </cfRule>
    <cfRule type="cellIs" dxfId="1624" priority="2195" operator="equal">
      <formula>"Leve"</formula>
    </cfRule>
  </conditionalFormatting>
  <conditionalFormatting sqref="AN396">
    <cfRule type="cellIs" dxfId="1623" priority="2186" operator="equal">
      <formula>"Muy Alta"</formula>
    </cfRule>
    <cfRule type="cellIs" dxfId="1622" priority="2187" operator="equal">
      <formula>"Alta"</formula>
    </cfRule>
    <cfRule type="cellIs" dxfId="1621" priority="2188" operator="equal">
      <formula>"Media"</formula>
    </cfRule>
    <cfRule type="cellIs" dxfId="1620" priority="2189" operator="equal">
      <formula>"Baja"</formula>
    </cfRule>
    <cfRule type="cellIs" dxfId="1619" priority="2190" operator="equal">
      <formula>"Muy Baja"</formula>
    </cfRule>
  </conditionalFormatting>
  <conditionalFormatting sqref="AO396">
    <cfRule type="cellIs" dxfId="1618" priority="2182" operator="equal">
      <formula>"Extremo"</formula>
    </cfRule>
    <cfRule type="cellIs" dxfId="1617" priority="2183" operator="equal">
      <formula>"Alto"</formula>
    </cfRule>
    <cfRule type="cellIs" dxfId="1616" priority="2184" operator="equal">
      <formula>"Moderado"</formula>
    </cfRule>
    <cfRule type="cellIs" dxfId="1615" priority="2185" operator="equal">
      <formula>"Bajo"</formula>
    </cfRule>
  </conditionalFormatting>
  <conditionalFormatting sqref="N417">
    <cfRule type="cellIs" dxfId="1614" priority="2174" operator="equal">
      <formula>"Extremo"</formula>
    </cfRule>
    <cfRule type="cellIs" dxfId="1613" priority="2175" operator="equal">
      <formula>"Alto"</formula>
    </cfRule>
    <cfRule type="cellIs" dxfId="1612" priority="2176" operator="equal">
      <formula>"Moderado"</formula>
    </cfRule>
    <cfRule type="cellIs" dxfId="1611" priority="2177" operator="equal">
      <formula>"Bajo"</formula>
    </cfRule>
  </conditionalFormatting>
  <conditionalFormatting sqref="O417">
    <cfRule type="cellIs" dxfId="1610" priority="2170" operator="equal">
      <formula>"Extremo"</formula>
    </cfRule>
    <cfRule type="cellIs" dxfId="1609" priority="2171" operator="equal">
      <formula>"Alto"</formula>
    </cfRule>
    <cfRule type="cellIs" dxfId="1608" priority="2172" operator="equal">
      <formula>"Moderado"</formula>
    </cfRule>
    <cfRule type="cellIs" dxfId="1607" priority="2173" operator="equal">
      <formula>"Bajo"</formula>
    </cfRule>
  </conditionalFormatting>
  <conditionalFormatting sqref="S417">
    <cfRule type="cellIs" dxfId="1606" priority="2165" operator="equal">
      <formula>"Catastrófico"</formula>
    </cfRule>
    <cfRule type="cellIs" dxfId="1605" priority="2166" operator="equal">
      <formula>"Mayor"</formula>
    </cfRule>
    <cfRule type="cellIs" dxfId="1604" priority="2167" operator="equal">
      <formula>"Moderado"</formula>
    </cfRule>
    <cfRule type="cellIs" dxfId="1603" priority="2168" operator="equal">
      <formula>"Menor"</formula>
    </cfRule>
    <cfRule type="cellIs" dxfId="1602" priority="2169" operator="equal">
      <formula>"Leve"</formula>
    </cfRule>
  </conditionalFormatting>
  <conditionalFormatting sqref="U417">
    <cfRule type="cellIs" dxfId="1601" priority="2159" operator="equal">
      <formula>"Extremo"</formula>
    </cfRule>
    <cfRule type="cellIs" dxfId="1600" priority="2160" operator="equal">
      <formula>"Alto"</formula>
    </cfRule>
    <cfRule type="cellIs" dxfId="1599" priority="2161" operator="equal">
      <formula>"Moderado"</formula>
    </cfRule>
    <cfRule type="cellIs" dxfId="1598" priority="2162" operator="equal">
      <formula>"Bajo"</formula>
    </cfRule>
  </conditionalFormatting>
  <conditionalFormatting sqref="P417">
    <cfRule type="cellIs" dxfId="1597" priority="2154" operator="equal">
      <formula>"Muy Alta"</formula>
    </cfRule>
    <cfRule type="cellIs" dxfId="1596" priority="2155" operator="equal">
      <formula>"Alta"</formula>
    </cfRule>
    <cfRule type="cellIs" dxfId="1595" priority="2156" operator="equal">
      <formula>"Media"</formula>
    </cfRule>
    <cfRule type="cellIs" dxfId="1594" priority="2157" operator="equal">
      <formula>"Baja"</formula>
    </cfRule>
    <cfRule type="cellIs" dxfId="1593" priority="2158" operator="equal">
      <formula>"Muy Baja"</formula>
    </cfRule>
  </conditionalFormatting>
  <conditionalFormatting sqref="AJ417">
    <cfRule type="cellIs" dxfId="1592" priority="2149" operator="equal">
      <formula>"Muy Alta"</formula>
    </cfRule>
    <cfRule type="cellIs" dxfId="1591" priority="2150" operator="equal">
      <formula>"Alta"</formula>
    </cfRule>
    <cfRule type="cellIs" dxfId="1590" priority="2151" operator="equal">
      <formula>"Media"</formula>
    </cfRule>
    <cfRule type="cellIs" dxfId="1589" priority="2152" operator="equal">
      <formula>"Baja"</formula>
    </cfRule>
    <cfRule type="cellIs" dxfId="1588" priority="2153" operator="equal">
      <formula>"Muy Baja"</formula>
    </cfRule>
  </conditionalFormatting>
  <conditionalFormatting sqref="AK417">
    <cfRule type="cellIs" dxfId="1587" priority="2144" operator="equal">
      <formula>"Muy Alta"</formula>
    </cfRule>
    <cfRule type="cellIs" dxfId="1586" priority="2145" operator="equal">
      <formula>"Alta"</formula>
    </cfRule>
    <cfRule type="cellIs" dxfId="1585" priority="2146" operator="equal">
      <formula>"Media"</formula>
    </cfRule>
    <cfRule type="cellIs" dxfId="1584" priority="2147" operator="equal">
      <formula>"Baja"</formula>
    </cfRule>
    <cfRule type="cellIs" dxfId="1583" priority="2148" operator="equal">
      <formula>"Muy Baja"</formula>
    </cfRule>
  </conditionalFormatting>
  <conditionalFormatting sqref="AL417">
    <cfRule type="cellIs" dxfId="1582" priority="2139" operator="equal">
      <formula>"Muy Alta"</formula>
    </cfRule>
    <cfRule type="cellIs" dxfId="1581" priority="2140" operator="equal">
      <formula>"Alta"</formula>
    </cfRule>
    <cfRule type="cellIs" dxfId="1580" priority="2141" operator="equal">
      <formula>"Media"</formula>
    </cfRule>
    <cfRule type="cellIs" dxfId="1579" priority="2142" operator="equal">
      <formula>"Baja"</formula>
    </cfRule>
    <cfRule type="cellIs" dxfId="1578" priority="2143" operator="equal">
      <formula>"Muy Baja"</formula>
    </cfRule>
  </conditionalFormatting>
  <conditionalFormatting sqref="AM417">
    <cfRule type="cellIs" dxfId="1577" priority="2134" operator="equal">
      <formula>"Catastrófico"</formula>
    </cfRule>
    <cfRule type="cellIs" dxfId="1576" priority="2135" operator="equal">
      <formula>"Mayor"</formula>
    </cfRule>
    <cfRule type="cellIs" dxfId="1575" priority="2136" operator="equal">
      <formula>"Moderado"</formula>
    </cfRule>
    <cfRule type="cellIs" dxfId="1574" priority="2137" operator="equal">
      <formula>"Menor"</formula>
    </cfRule>
    <cfRule type="cellIs" dxfId="1573" priority="2138" operator="equal">
      <formula>"Leve"</formula>
    </cfRule>
  </conditionalFormatting>
  <conditionalFormatting sqref="AN417">
    <cfRule type="cellIs" dxfId="1572" priority="2129" operator="equal">
      <formula>"Muy Alta"</formula>
    </cfRule>
    <cfRule type="cellIs" dxfId="1571" priority="2130" operator="equal">
      <formula>"Alta"</formula>
    </cfRule>
    <cfRule type="cellIs" dxfId="1570" priority="2131" operator="equal">
      <formula>"Media"</formula>
    </cfRule>
    <cfRule type="cellIs" dxfId="1569" priority="2132" operator="equal">
      <formula>"Baja"</formula>
    </cfRule>
    <cfRule type="cellIs" dxfId="1568" priority="2133" operator="equal">
      <formula>"Muy Baja"</formula>
    </cfRule>
  </conditionalFormatting>
  <conditionalFormatting sqref="AO417">
    <cfRule type="cellIs" dxfId="1567" priority="2125" operator="equal">
      <formula>"Extremo"</formula>
    </cfRule>
    <cfRule type="cellIs" dxfId="1566" priority="2126" operator="equal">
      <formula>"Alto"</formula>
    </cfRule>
    <cfRule type="cellIs" dxfId="1565" priority="2127" operator="equal">
      <formula>"Moderado"</formula>
    </cfRule>
    <cfRule type="cellIs" dxfId="1564" priority="2128" operator="equal">
      <formula>"Bajo"</formula>
    </cfRule>
  </conditionalFormatting>
  <conditionalFormatting sqref="N284">
    <cfRule type="cellIs" dxfId="1563" priority="2121" operator="equal">
      <formula>"Extremo"</formula>
    </cfRule>
    <cfRule type="cellIs" dxfId="1562" priority="2122" operator="equal">
      <formula>"Alto"</formula>
    </cfRule>
    <cfRule type="cellIs" dxfId="1561" priority="2123" operator="equal">
      <formula>"Moderado"</formula>
    </cfRule>
    <cfRule type="cellIs" dxfId="1560" priority="2124" operator="equal">
      <formula>"Bajo"</formula>
    </cfRule>
  </conditionalFormatting>
  <conditionalFormatting sqref="O284">
    <cfRule type="cellIs" dxfId="1559" priority="2117" operator="equal">
      <formula>"Extremo"</formula>
    </cfRule>
    <cfRule type="cellIs" dxfId="1558" priority="2118" operator="equal">
      <formula>"Alto"</formula>
    </cfRule>
    <cfRule type="cellIs" dxfId="1557" priority="2119" operator="equal">
      <formula>"Moderado"</formula>
    </cfRule>
    <cfRule type="cellIs" dxfId="1556" priority="2120" operator="equal">
      <formula>"Bajo"</formula>
    </cfRule>
  </conditionalFormatting>
  <conditionalFormatting sqref="S284">
    <cfRule type="cellIs" dxfId="1555" priority="2112" operator="equal">
      <formula>"Catastrófico"</formula>
    </cfRule>
    <cfRule type="cellIs" dxfId="1554" priority="2113" operator="equal">
      <formula>"Mayor"</formula>
    </cfRule>
    <cfRule type="cellIs" dxfId="1553" priority="2114" operator="equal">
      <formula>"Moderado"</formula>
    </cfRule>
    <cfRule type="cellIs" dxfId="1552" priority="2115" operator="equal">
      <formula>"Menor"</formula>
    </cfRule>
    <cfRule type="cellIs" dxfId="1551" priority="2116" operator="equal">
      <formula>"Leve"</formula>
    </cfRule>
  </conditionalFormatting>
  <conditionalFormatting sqref="U284">
    <cfRule type="cellIs" dxfId="1550" priority="2106" operator="equal">
      <formula>"Extremo"</formula>
    </cfRule>
    <cfRule type="cellIs" dxfId="1549" priority="2107" operator="equal">
      <formula>"Alto"</formula>
    </cfRule>
    <cfRule type="cellIs" dxfId="1548" priority="2108" operator="equal">
      <formula>"Moderado"</formula>
    </cfRule>
    <cfRule type="cellIs" dxfId="1547" priority="2109" operator="equal">
      <formula>"Bajo"</formula>
    </cfRule>
  </conditionalFormatting>
  <conditionalFormatting sqref="P284">
    <cfRule type="cellIs" dxfId="1546" priority="2101" operator="equal">
      <formula>"Muy Alta"</formula>
    </cfRule>
    <cfRule type="cellIs" dxfId="1545" priority="2102" operator="equal">
      <formula>"Alta"</formula>
    </cfRule>
    <cfRule type="cellIs" dxfId="1544" priority="2103" operator="equal">
      <formula>"Media"</formula>
    </cfRule>
    <cfRule type="cellIs" dxfId="1543" priority="2104" operator="equal">
      <formula>"Baja"</formula>
    </cfRule>
    <cfRule type="cellIs" dxfId="1542" priority="2105" operator="equal">
      <formula>"Muy Baja"</formula>
    </cfRule>
  </conditionalFormatting>
  <conditionalFormatting sqref="AJ284">
    <cfRule type="cellIs" dxfId="1541" priority="2096" operator="equal">
      <formula>"Muy Alta"</formula>
    </cfRule>
    <cfRule type="cellIs" dxfId="1540" priority="2097" operator="equal">
      <formula>"Alta"</formula>
    </cfRule>
    <cfRule type="cellIs" dxfId="1539" priority="2098" operator="equal">
      <formula>"Media"</formula>
    </cfRule>
    <cfRule type="cellIs" dxfId="1538" priority="2099" operator="equal">
      <formula>"Baja"</formula>
    </cfRule>
    <cfRule type="cellIs" dxfId="1537" priority="2100" operator="equal">
      <formula>"Muy Baja"</formula>
    </cfRule>
  </conditionalFormatting>
  <conditionalFormatting sqref="AK284">
    <cfRule type="cellIs" dxfId="1536" priority="2091" operator="equal">
      <formula>"Muy Alta"</formula>
    </cfRule>
    <cfRule type="cellIs" dxfId="1535" priority="2092" operator="equal">
      <formula>"Alta"</formula>
    </cfRule>
    <cfRule type="cellIs" dxfId="1534" priority="2093" operator="equal">
      <formula>"Media"</formula>
    </cfRule>
    <cfRule type="cellIs" dxfId="1533" priority="2094" operator="equal">
      <formula>"Baja"</formula>
    </cfRule>
    <cfRule type="cellIs" dxfId="1532" priority="2095" operator="equal">
      <formula>"Muy Baja"</formula>
    </cfRule>
  </conditionalFormatting>
  <conditionalFormatting sqref="AL284">
    <cfRule type="cellIs" dxfId="1531" priority="2086" operator="equal">
      <formula>"Muy Alta"</formula>
    </cfRule>
    <cfRule type="cellIs" dxfId="1530" priority="2087" operator="equal">
      <formula>"Alta"</formula>
    </cfRule>
    <cfRule type="cellIs" dxfId="1529" priority="2088" operator="equal">
      <formula>"Media"</formula>
    </cfRule>
    <cfRule type="cellIs" dxfId="1528" priority="2089" operator="equal">
      <formula>"Baja"</formula>
    </cfRule>
    <cfRule type="cellIs" dxfId="1527" priority="2090" operator="equal">
      <formula>"Muy Baja"</formula>
    </cfRule>
  </conditionalFormatting>
  <conditionalFormatting sqref="AM284">
    <cfRule type="cellIs" dxfId="1526" priority="2081" operator="equal">
      <formula>"Catastrófico"</formula>
    </cfRule>
    <cfRule type="cellIs" dxfId="1525" priority="2082" operator="equal">
      <formula>"Mayor"</formula>
    </cfRule>
    <cfRule type="cellIs" dxfId="1524" priority="2083" operator="equal">
      <formula>"Moderado"</formula>
    </cfRule>
    <cfRule type="cellIs" dxfId="1523" priority="2084" operator="equal">
      <formula>"Menor"</formula>
    </cfRule>
    <cfRule type="cellIs" dxfId="1522" priority="2085" operator="equal">
      <formula>"Leve"</formula>
    </cfRule>
  </conditionalFormatting>
  <conditionalFormatting sqref="AN284">
    <cfRule type="cellIs" dxfId="1521" priority="2076" operator="equal">
      <formula>"Muy Alta"</formula>
    </cfRule>
    <cfRule type="cellIs" dxfId="1520" priority="2077" operator="equal">
      <formula>"Alta"</formula>
    </cfRule>
    <cfRule type="cellIs" dxfId="1519" priority="2078" operator="equal">
      <formula>"Media"</formula>
    </cfRule>
    <cfRule type="cellIs" dxfId="1518" priority="2079" operator="equal">
      <formula>"Baja"</formula>
    </cfRule>
    <cfRule type="cellIs" dxfId="1517" priority="2080" operator="equal">
      <formula>"Muy Baja"</formula>
    </cfRule>
  </conditionalFormatting>
  <conditionalFormatting sqref="AO284">
    <cfRule type="cellIs" dxfId="1516" priority="2072" operator="equal">
      <formula>"Extremo"</formula>
    </cfRule>
    <cfRule type="cellIs" dxfId="1515" priority="2073" operator="equal">
      <formula>"Alto"</formula>
    </cfRule>
    <cfRule type="cellIs" dxfId="1514" priority="2074" operator="equal">
      <formula>"Moderado"</formula>
    </cfRule>
    <cfRule type="cellIs" dxfId="1513" priority="2075" operator="equal">
      <formula>"Bajo"</formula>
    </cfRule>
  </conditionalFormatting>
  <conditionalFormatting sqref="N669">
    <cfRule type="cellIs" dxfId="1512" priority="2068" operator="equal">
      <formula>"Extremo"</formula>
    </cfRule>
    <cfRule type="cellIs" dxfId="1511" priority="2069" operator="equal">
      <formula>"Alto"</formula>
    </cfRule>
    <cfRule type="cellIs" dxfId="1510" priority="2070" operator="equal">
      <formula>"Moderado"</formula>
    </cfRule>
    <cfRule type="cellIs" dxfId="1509" priority="2071" operator="equal">
      <formula>"Bajo"</formula>
    </cfRule>
  </conditionalFormatting>
  <conditionalFormatting sqref="N676">
    <cfRule type="cellIs" dxfId="1508" priority="2064" operator="equal">
      <formula>"Extremo"</formula>
    </cfRule>
    <cfRule type="cellIs" dxfId="1507" priority="2065" operator="equal">
      <formula>"Alto"</formula>
    </cfRule>
    <cfRule type="cellIs" dxfId="1506" priority="2066" operator="equal">
      <formula>"Moderado"</formula>
    </cfRule>
    <cfRule type="cellIs" dxfId="1505" priority="2067" operator="equal">
      <formula>"Bajo"</formula>
    </cfRule>
  </conditionalFormatting>
  <conditionalFormatting sqref="N683">
    <cfRule type="cellIs" dxfId="1504" priority="2060" operator="equal">
      <formula>"Extremo"</formula>
    </cfRule>
    <cfRule type="cellIs" dxfId="1503" priority="2061" operator="equal">
      <formula>"Alto"</formula>
    </cfRule>
    <cfRule type="cellIs" dxfId="1502" priority="2062" operator="equal">
      <formula>"Moderado"</formula>
    </cfRule>
    <cfRule type="cellIs" dxfId="1501" priority="2063" operator="equal">
      <formula>"Bajo"</formula>
    </cfRule>
  </conditionalFormatting>
  <conditionalFormatting sqref="N326">
    <cfRule type="cellIs" dxfId="1500" priority="2056" operator="equal">
      <formula>"Extremo"</formula>
    </cfRule>
    <cfRule type="cellIs" dxfId="1499" priority="2057" operator="equal">
      <formula>"Alto"</formula>
    </cfRule>
    <cfRule type="cellIs" dxfId="1498" priority="2058" operator="equal">
      <formula>"Moderado"</formula>
    </cfRule>
    <cfRule type="cellIs" dxfId="1497" priority="2059" operator="equal">
      <formula>"Bajo"</formula>
    </cfRule>
  </conditionalFormatting>
  <conditionalFormatting sqref="O326">
    <cfRule type="cellIs" dxfId="1496" priority="2052" operator="equal">
      <formula>"Extremo"</formula>
    </cfRule>
    <cfRule type="cellIs" dxfId="1495" priority="2053" operator="equal">
      <formula>"Alto"</formula>
    </cfRule>
    <cfRule type="cellIs" dxfId="1494" priority="2054" operator="equal">
      <formula>"Moderado"</formula>
    </cfRule>
    <cfRule type="cellIs" dxfId="1493" priority="2055" operator="equal">
      <formula>"Bajo"</formula>
    </cfRule>
  </conditionalFormatting>
  <conditionalFormatting sqref="S326">
    <cfRule type="cellIs" dxfId="1492" priority="2047" operator="equal">
      <formula>"Catastrófico"</formula>
    </cfRule>
    <cfRule type="cellIs" dxfId="1491" priority="2048" operator="equal">
      <formula>"Mayor"</formula>
    </cfRule>
    <cfRule type="cellIs" dxfId="1490" priority="2049" operator="equal">
      <formula>"Moderado"</formula>
    </cfRule>
    <cfRule type="cellIs" dxfId="1489" priority="2050" operator="equal">
      <formula>"Menor"</formula>
    </cfRule>
    <cfRule type="cellIs" dxfId="1488" priority="2051" operator="equal">
      <formula>"Leve"</formula>
    </cfRule>
  </conditionalFormatting>
  <conditionalFormatting sqref="U326">
    <cfRule type="cellIs" dxfId="1487" priority="2035" operator="equal">
      <formula>"Extremo"</formula>
    </cfRule>
    <cfRule type="cellIs" dxfId="1486" priority="2036" operator="equal">
      <formula>"Alto"</formula>
    </cfRule>
    <cfRule type="cellIs" dxfId="1485" priority="2037" operator="equal">
      <formula>"Moderado"</formula>
    </cfRule>
    <cfRule type="cellIs" dxfId="1484" priority="2038" operator="equal">
      <formula>"Bajo"</formula>
    </cfRule>
  </conditionalFormatting>
  <conditionalFormatting sqref="P326">
    <cfRule type="cellIs" dxfId="1483" priority="2030" operator="equal">
      <formula>"Muy Alta"</formula>
    </cfRule>
    <cfRule type="cellIs" dxfId="1482" priority="2031" operator="equal">
      <formula>"Alta"</formula>
    </cfRule>
    <cfRule type="cellIs" dxfId="1481" priority="2032" operator="equal">
      <formula>"Media"</formula>
    </cfRule>
    <cfRule type="cellIs" dxfId="1480" priority="2033" operator="equal">
      <formula>"Baja"</formula>
    </cfRule>
    <cfRule type="cellIs" dxfId="1479" priority="2034" operator="equal">
      <formula>"Muy Baja"</formula>
    </cfRule>
  </conditionalFormatting>
  <conditionalFormatting sqref="AJ326">
    <cfRule type="cellIs" dxfId="1478" priority="2025" operator="equal">
      <formula>"Muy Alta"</formula>
    </cfRule>
    <cfRule type="cellIs" dxfId="1477" priority="2026" operator="equal">
      <formula>"Alta"</formula>
    </cfRule>
    <cfRule type="cellIs" dxfId="1476" priority="2027" operator="equal">
      <formula>"Media"</formula>
    </cfRule>
    <cfRule type="cellIs" dxfId="1475" priority="2028" operator="equal">
      <formula>"Baja"</formula>
    </cfRule>
    <cfRule type="cellIs" dxfId="1474" priority="2029" operator="equal">
      <formula>"Muy Baja"</formula>
    </cfRule>
  </conditionalFormatting>
  <conditionalFormatting sqref="AK326">
    <cfRule type="cellIs" dxfId="1473" priority="2020" operator="equal">
      <formula>"Muy Alta"</formula>
    </cfRule>
    <cfRule type="cellIs" dxfId="1472" priority="2021" operator="equal">
      <formula>"Alta"</formula>
    </cfRule>
    <cfRule type="cellIs" dxfId="1471" priority="2022" operator="equal">
      <formula>"Media"</formula>
    </cfRule>
    <cfRule type="cellIs" dxfId="1470" priority="2023" operator="equal">
      <formula>"Baja"</formula>
    </cfRule>
    <cfRule type="cellIs" dxfId="1469" priority="2024" operator="equal">
      <formula>"Muy Baja"</formula>
    </cfRule>
  </conditionalFormatting>
  <conditionalFormatting sqref="AL326">
    <cfRule type="cellIs" dxfId="1468" priority="2015" operator="equal">
      <formula>"Muy Alta"</formula>
    </cfRule>
    <cfRule type="cellIs" dxfId="1467" priority="2016" operator="equal">
      <formula>"Alta"</formula>
    </cfRule>
    <cfRule type="cellIs" dxfId="1466" priority="2017" operator="equal">
      <formula>"Media"</formula>
    </cfRule>
    <cfRule type="cellIs" dxfId="1465" priority="2018" operator="equal">
      <formula>"Baja"</formula>
    </cfRule>
    <cfRule type="cellIs" dxfId="1464" priority="2019" operator="equal">
      <formula>"Muy Baja"</formula>
    </cfRule>
  </conditionalFormatting>
  <conditionalFormatting sqref="AL327:AL332">
    <cfRule type="cellIs" dxfId="1463" priority="2010" operator="equal">
      <formula>"Muy Alta"</formula>
    </cfRule>
    <cfRule type="cellIs" dxfId="1462" priority="2011" operator="equal">
      <formula>"Alta"</formula>
    </cfRule>
    <cfRule type="cellIs" dxfId="1461" priority="2012" operator="equal">
      <formula>"Media"</formula>
    </cfRule>
    <cfRule type="cellIs" dxfId="1460" priority="2013" operator="equal">
      <formula>"Baja"</formula>
    </cfRule>
    <cfRule type="cellIs" dxfId="1459" priority="2014" operator="equal">
      <formula>"Muy Baja"</formula>
    </cfRule>
  </conditionalFormatting>
  <conditionalFormatting sqref="AM326">
    <cfRule type="cellIs" dxfId="1458" priority="2005" operator="equal">
      <formula>"Catastrófico"</formula>
    </cfRule>
    <cfRule type="cellIs" dxfId="1457" priority="2006" operator="equal">
      <formula>"Mayor"</formula>
    </cfRule>
    <cfRule type="cellIs" dxfId="1456" priority="2007" operator="equal">
      <formula>"Moderado"</formula>
    </cfRule>
    <cfRule type="cellIs" dxfId="1455" priority="2008" operator="equal">
      <formula>"Menor"</formula>
    </cfRule>
    <cfRule type="cellIs" dxfId="1454" priority="2009" operator="equal">
      <formula>"Leve"</formula>
    </cfRule>
  </conditionalFormatting>
  <conditionalFormatting sqref="AN326">
    <cfRule type="cellIs" dxfId="1453" priority="2000" operator="equal">
      <formula>"Muy Alta"</formula>
    </cfRule>
    <cfRule type="cellIs" dxfId="1452" priority="2001" operator="equal">
      <formula>"Alta"</formula>
    </cfRule>
    <cfRule type="cellIs" dxfId="1451" priority="2002" operator="equal">
      <formula>"Media"</formula>
    </cfRule>
    <cfRule type="cellIs" dxfId="1450" priority="2003" operator="equal">
      <formula>"Baja"</formula>
    </cfRule>
    <cfRule type="cellIs" dxfId="1449" priority="2004" operator="equal">
      <formula>"Muy Baja"</formula>
    </cfRule>
  </conditionalFormatting>
  <conditionalFormatting sqref="AO326">
    <cfRule type="cellIs" dxfId="1448" priority="1996" operator="equal">
      <formula>"Extremo"</formula>
    </cfRule>
    <cfRule type="cellIs" dxfId="1447" priority="1997" operator="equal">
      <formula>"Alto"</formula>
    </cfRule>
    <cfRule type="cellIs" dxfId="1446" priority="1998" operator="equal">
      <formula>"Moderado"</formula>
    </cfRule>
    <cfRule type="cellIs" dxfId="1445" priority="1999" operator="equal">
      <formula>"Bajo"</formula>
    </cfRule>
  </conditionalFormatting>
  <conditionalFormatting sqref="N200">
    <cfRule type="cellIs" dxfId="1444" priority="1992" operator="equal">
      <formula>"Extremo"</formula>
    </cfRule>
    <cfRule type="cellIs" dxfId="1443" priority="1993" operator="equal">
      <formula>"Alto"</formula>
    </cfRule>
    <cfRule type="cellIs" dxfId="1442" priority="1994" operator="equal">
      <formula>"Moderado"</formula>
    </cfRule>
    <cfRule type="cellIs" dxfId="1441" priority="1995" operator="equal">
      <formula>"Bajo"</formula>
    </cfRule>
  </conditionalFormatting>
  <conditionalFormatting sqref="AX173 AX176:AX178">
    <cfRule type="containsText" dxfId="1440" priority="1980" stopIfTrue="1" operator="containsText" text="Finalizado">
      <formula>NOT(ISERROR(SEARCH("Finalizado",AX173)))</formula>
    </cfRule>
    <cfRule type="containsText" dxfId="1439" priority="1981" stopIfTrue="1" operator="containsText" text="En Curso">
      <formula>NOT(ISERROR(SEARCH("En Curso",AX173)))</formula>
    </cfRule>
    <cfRule type="containsText" dxfId="1438" priority="1982" stopIfTrue="1" operator="containsText" text="Sin Iniciar">
      <formula>NOT(ISERROR(SEARCH("Sin Iniciar",AX173)))</formula>
    </cfRule>
  </conditionalFormatting>
  <conditionalFormatting sqref="AX224:AX227">
    <cfRule type="containsText" dxfId="1437" priority="1956" stopIfTrue="1" operator="containsText" text="Finalizado">
      <formula>NOT(ISERROR(SEARCH("Finalizado",AX224)))</formula>
    </cfRule>
    <cfRule type="containsText" dxfId="1436" priority="1957" stopIfTrue="1" operator="containsText" text="En Curso">
      <formula>NOT(ISERROR(SEARCH("En Curso",AX224)))</formula>
    </cfRule>
    <cfRule type="containsText" dxfId="1435" priority="1958" stopIfTrue="1" operator="containsText" text="Sin Iniciar">
      <formula>NOT(ISERROR(SEARCH("Sin Iniciar",AX224)))</formula>
    </cfRule>
  </conditionalFormatting>
  <conditionalFormatting sqref="AX183:AX185">
    <cfRule type="containsText" dxfId="1434" priority="1953" stopIfTrue="1" operator="containsText" text="Finalizado">
      <formula>NOT(ISERROR(SEARCH("Finalizado",AX183)))</formula>
    </cfRule>
    <cfRule type="containsText" dxfId="1433" priority="1954" stopIfTrue="1" operator="containsText" text="En Curso">
      <formula>NOT(ISERROR(SEARCH("En Curso",AX183)))</formula>
    </cfRule>
    <cfRule type="containsText" dxfId="1432" priority="1955" stopIfTrue="1" operator="containsText" text="Sin Iniciar">
      <formula>NOT(ISERROR(SEARCH("Sin Iniciar",AX183)))</formula>
    </cfRule>
  </conditionalFormatting>
  <conditionalFormatting sqref="AX238:AX241">
    <cfRule type="containsText" dxfId="1431" priority="1941" stopIfTrue="1" operator="containsText" text="Finalizado">
      <formula>NOT(ISERROR(SEARCH("Finalizado",AX238)))</formula>
    </cfRule>
    <cfRule type="containsText" dxfId="1430" priority="1942" stopIfTrue="1" operator="containsText" text="En Curso">
      <formula>NOT(ISERROR(SEARCH("En Curso",AX238)))</formula>
    </cfRule>
    <cfRule type="containsText" dxfId="1429" priority="1943" stopIfTrue="1" operator="containsText" text="Sin Iniciar">
      <formula>NOT(ISERROR(SEARCH("Sin Iniciar",AX238)))</formula>
    </cfRule>
  </conditionalFormatting>
  <conditionalFormatting sqref="AX191:AX192">
    <cfRule type="containsText" dxfId="1428" priority="1914" stopIfTrue="1" operator="containsText" text="Finalizado">
      <formula>NOT(ISERROR(SEARCH("Finalizado",AX191)))</formula>
    </cfRule>
    <cfRule type="containsText" dxfId="1427" priority="1915" stopIfTrue="1" operator="containsText" text="En Curso">
      <formula>NOT(ISERROR(SEARCH("En Curso",AX191)))</formula>
    </cfRule>
    <cfRule type="containsText" dxfId="1426" priority="1916" stopIfTrue="1" operator="containsText" text="Sin Iniciar">
      <formula>NOT(ISERROR(SEARCH("Sin Iniciar",AX191)))</formula>
    </cfRule>
  </conditionalFormatting>
  <conditionalFormatting sqref="AX198:AX199">
    <cfRule type="containsText" dxfId="1425" priority="1911" stopIfTrue="1" operator="containsText" text="Finalizado">
      <formula>NOT(ISERROR(SEARCH("Finalizado",AX198)))</formula>
    </cfRule>
    <cfRule type="containsText" dxfId="1424" priority="1912" stopIfTrue="1" operator="containsText" text="En Curso">
      <formula>NOT(ISERROR(SEARCH("En Curso",AX198)))</formula>
    </cfRule>
    <cfRule type="containsText" dxfId="1423" priority="1913" stopIfTrue="1" operator="containsText" text="Sin Iniciar">
      <formula>NOT(ISERROR(SEARCH("Sin Iniciar",AX198)))</formula>
    </cfRule>
  </conditionalFormatting>
  <conditionalFormatting sqref="AX219:AX220">
    <cfRule type="containsText" dxfId="1422" priority="1893" stopIfTrue="1" operator="containsText" text="Finalizado">
      <formula>NOT(ISERROR(SEARCH("Finalizado",AX219)))</formula>
    </cfRule>
    <cfRule type="containsText" dxfId="1421" priority="1894" stopIfTrue="1" operator="containsText" text="En Curso">
      <formula>NOT(ISERROR(SEARCH("En Curso",AX219)))</formula>
    </cfRule>
    <cfRule type="containsText" dxfId="1420" priority="1895" stopIfTrue="1" operator="containsText" text="Sin Iniciar">
      <formula>NOT(ISERROR(SEARCH("Sin Iniciar",AX219)))</formula>
    </cfRule>
  </conditionalFormatting>
  <conditionalFormatting sqref="AX161:AX164 AX169:AX171">
    <cfRule type="containsText" dxfId="1419" priority="1887" stopIfTrue="1" operator="containsText" text="Finalizado">
      <formula>NOT(ISERROR(SEARCH("Finalizado",AX161)))</formula>
    </cfRule>
    <cfRule type="containsText" dxfId="1418" priority="1888" stopIfTrue="1" operator="containsText" text="En Curso">
      <formula>NOT(ISERROR(SEARCH("En Curso",AX161)))</formula>
    </cfRule>
    <cfRule type="containsText" dxfId="1417" priority="1889" stopIfTrue="1" operator="containsText" text="Sin Iniciar">
      <formula>NOT(ISERROR(SEARCH("Sin Iniciar",AX161)))</formula>
    </cfRule>
  </conditionalFormatting>
  <conditionalFormatting sqref="AX83 AX160 AX167 AX172 AX174 AX221:AX223 AX237 AX214:AX218">
    <cfRule type="containsText" dxfId="1416" priority="1881" stopIfTrue="1" operator="containsText" text="Finalizado">
      <formula>NOT(ISERROR(SEARCH("Finalizado",AX83)))</formula>
    </cfRule>
    <cfRule type="containsText" dxfId="1415" priority="1882" stopIfTrue="1" operator="containsText" text="En Curso">
      <formula>NOT(ISERROR(SEARCH("En Curso",AX83)))</formula>
    </cfRule>
    <cfRule type="containsText" dxfId="1414" priority="1883" stopIfTrue="1" operator="containsText" text="Sin Iniciar">
      <formula>NOT(ISERROR(SEARCH("Sin Iniciar",AX83)))</formula>
    </cfRule>
  </conditionalFormatting>
  <conditionalFormatting sqref="AX37:AX38">
    <cfRule type="containsText" dxfId="1413" priority="1749" stopIfTrue="1" operator="containsText" text="Finalizado">
      <formula>NOT(ISERROR(SEARCH("Finalizado",AX37)))</formula>
    </cfRule>
    <cfRule type="containsText" dxfId="1412" priority="1750" stopIfTrue="1" operator="containsText" text="En Curso">
      <formula>NOT(ISERROR(SEARCH("En Curso",AX37)))</formula>
    </cfRule>
    <cfRule type="containsText" dxfId="1411" priority="1751" stopIfTrue="1" operator="containsText" text="Sin Iniciar">
      <formula>NOT(ISERROR(SEARCH("Sin Iniciar",AX37)))</formula>
    </cfRule>
  </conditionalFormatting>
  <conditionalFormatting sqref="AX50:AX52">
    <cfRule type="containsText" dxfId="1410" priority="1743" stopIfTrue="1" operator="containsText" text="Finalizado">
      <formula>NOT(ISERROR(SEARCH("Finalizado",AX50)))</formula>
    </cfRule>
    <cfRule type="containsText" dxfId="1409" priority="1744" stopIfTrue="1" operator="containsText" text="En Curso">
      <formula>NOT(ISERROR(SEARCH("En Curso",AX50)))</formula>
    </cfRule>
    <cfRule type="containsText" dxfId="1408" priority="1745" stopIfTrue="1" operator="containsText" text="Sin Iniciar">
      <formula>NOT(ISERROR(SEARCH("Sin Iniciar",AX50)))</formula>
    </cfRule>
  </conditionalFormatting>
  <conditionalFormatting sqref="AX57:AX59">
    <cfRule type="containsText" dxfId="1407" priority="1737" stopIfTrue="1" operator="containsText" text="Finalizado">
      <formula>NOT(ISERROR(SEARCH("Finalizado",AX57)))</formula>
    </cfRule>
    <cfRule type="containsText" dxfId="1406" priority="1738" stopIfTrue="1" operator="containsText" text="En Curso">
      <formula>NOT(ISERROR(SEARCH("En Curso",AX57)))</formula>
    </cfRule>
    <cfRule type="containsText" dxfId="1405" priority="1739" stopIfTrue="1" operator="containsText" text="Sin Iniciar">
      <formula>NOT(ISERROR(SEARCH("Sin Iniciar",AX57)))</formula>
    </cfRule>
  </conditionalFormatting>
  <conditionalFormatting sqref="AX53 AX70:AX71">
    <cfRule type="containsText" dxfId="1404" priority="1734" stopIfTrue="1" operator="containsText" text="Finalizado">
      <formula>NOT(ISERROR(SEARCH("Finalizado",AX53)))</formula>
    </cfRule>
    <cfRule type="containsText" dxfId="1403" priority="1735" stopIfTrue="1" operator="containsText" text="En Curso">
      <formula>NOT(ISERROR(SEARCH("En Curso",AX53)))</formula>
    </cfRule>
    <cfRule type="containsText" dxfId="1402" priority="1736" stopIfTrue="1" operator="containsText" text="Sin Iniciar">
      <formula>NOT(ISERROR(SEARCH("Sin Iniciar",AX53)))</formula>
    </cfRule>
  </conditionalFormatting>
  <conditionalFormatting sqref="AX54 AX56">
    <cfRule type="containsText" dxfId="1401" priority="1707" stopIfTrue="1" operator="containsText" text="Finalizado">
      <formula>NOT(ISERROR(SEARCH("Finalizado",AX54)))</formula>
    </cfRule>
    <cfRule type="containsText" dxfId="1400" priority="1708" stopIfTrue="1" operator="containsText" text="En Curso">
      <formula>NOT(ISERROR(SEARCH("En Curso",AX54)))</formula>
    </cfRule>
    <cfRule type="containsText" dxfId="1399" priority="1709" stopIfTrue="1" operator="containsText" text="Sin Iniciar">
      <formula>NOT(ISERROR(SEARCH("Sin Iniciar",AX54)))</formula>
    </cfRule>
  </conditionalFormatting>
  <conditionalFormatting sqref="AX44:AX45">
    <cfRule type="containsText" dxfId="1398" priority="1590" stopIfTrue="1" operator="containsText" text="Finalizado">
      <formula>NOT(ISERROR(SEARCH("Finalizado",AX44)))</formula>
    </cfRule>
    <cfRule type="containsText" dxfId="1397" priority="1591" stopIfTrue="1" operator="containsText" text="En Curso">
      <formula>NOT(ISERROR(SEARCH("En Curso",AX44)))</formula>
    </cfRule>
    <cfRule type="containsText" dxfId="1396" priority="1592" stopIfTrue="1" operator="containsText" text="Sin Iniciar">
      <formula>NOT(ISERROR(SEARCH("Sin Iniciar",AX44)))</formula>
    </cfRule>
  </conditionalFormatting>
  <conditionalFormatting sqref="AX39:AX43 AX46:AX49">
    <cfRule type="containsText" dxfId="1395" priority="1587" stopIfTrue="1" operator="containsText" text="Finalizado">
      <formula>NOT(ISERROR(SEARCH("Finalizado",AX39)))</formula>
    </cfRule>
    <cfRule type="containsText" dxfId="1394" priority="1588" stopIfTrue="1" operator="containsText" text="En Curso">
      <formula>NOT(ISERROR(SEARCH("En Curso",AX39)))</formula>
    </cfRule>
    <cfRule type="containsText" dxfId="1393" priority="1589" stopIfTrue="1" operator="containsText" text="Sin Iniciar">
      <formula>NOT(ISERROR(SEARCH("Sin Iniciar",AX39)))</formula>
    </cfRule>
  </conditionalFormatting>
  <conditionalFormatting sqref="AX168">
    <cfRule type="containsText" dxfId="1392" priority="1569" stopIfTrue="1" operator="containsText" text="Finalizado">
      <formula>NOT(ISERROR(SEARCH("Finalizado",AX168)))</formula>
    </cfRule>
    <cfRule type="containsText" dxfId="1391" priority="1570" stopIfTrue="1" operator="containsText" text="En Curso">
      <formula>NOT(ISERROR(SEARCH("En Curso",AX168)))</formula>
    </cfRule>
    <cfRule type="containsText" dxfId="1390" priority="1571" stopIfTrue="1" operator="containsText" text="Sin Iniciar">
      <formula>NOT(ISERROR(SEARCH("Sin Iniciar",AX168)))</formula>
    </cfRule>
  </conditionalFormatting>
  <conditionalFormatting sqref="AX575:AX577 AX582:AX584 AX690 AX692:AX695">
    <cfRule type="containsText" dxfId="1389" priority="1566" stopIfTrue="1" operator="containsText" text="Finalizado">
      <formula>NOT(ISERROR(SEARCH("Finalizado",AX575)))</formula>
    </cfRule>
    <cfRule type="containsText" dxfId="1388" priority="1567" stopIfTrue="1" operator="containsText" text="En Curso">
      <formula>NOT(ISERROR(SEARCH("En Curso",AX575)))</formula>
    </cfRule>
    <cfRule type="containsText" dxfId="1387" priority="1568" stopIfTrue="1" operator="containsText" text="Sin Iniciar">
      <formula>NOT(ISERROR(SEARCH("Sin Iniciar",AX575)))</formula>
    </cfRule>
  </conditionalFormatting>
  <conditionalFormatting sqref="AX578:AX581 AX696 AX573:AX574">
    <cfRule type="containsText" dxfId="1386" priority="1533" stopIfTrue="1" operator="containsText" text="Finalizado">
      <formula>NOT(ISERROR(SEARCH("Finalizado",AX573)))</formula>
    </cfRule>
    <cfRule type="containsText" dxfId="1385" priority="1534" stopIfTrue="1" operator="containsText" text="En Curso">
      <formula>NOT(ISERROR(SEARCH("En Curso",AX573)))</formula>
    </cfRule>
    <cfRule type="containsText" dxfId="1384" priority="1535" stopIfTrue="1" operator="containsText" text="Sin Iniciar">
      <formula>NOT(ISERROR(SEARCH("Sin Iniciar",AX573)))</formula>
    </cfRule>
  </conditionalFormatting>
  <conditionalFormatting sqref="BB690:BB695">
    <cfRule type="containsText" dxfId="1383" priority="1530" stopIfTrue="1" operator="containsText" text="Finalizado">
      <formula>NOT(ISERROR(SEARCH("Finalizado",BB690)))</formula>
    </cfRule>
    <cfRule type="containsText" dxfId="1382" priority="1531" stopIfTrue="1" operator="containsText" text="En Curso">
      <formula>NOT(ISERROR(SEARCH("En Curso",BB690)))</formula>
    </cfRule>
    <cfRule type="containsText" dxfId="1381" priority="1532" stopIfTrue="1" operator="containsText" text="Sin Iniciar">
      <formula>NOT(ISERROR(SEARCH("Sin Iniciar",BB690)))</formula>
    </cfRule>
  </conditionalFormatting>
  <conditionalFormatting sqref="BB67:BB73">
    <cfRule type="containsText" dxfId="1380" priority="1527" stopIfTrue="1" operator="containsText" text="Finalizado">
      <formula>NOT(ISERROR(SEARCH("Finalizado",BB67)))</formula>
    </cfRule>
    <cfRule type="containsText" dxfId="1379" priority="1528" stopIfTrue="1" operator="containsText" text="En Curso">
      <formula>NOT(ISERROR(SEARCH("En Curso",BB67)))</formula>
    </cfRule>
    <cfRule type="containsText" dxfId="1378" priority="1529" stopIfTrue="1" operator="containsText" text="Sin Iniciar">
      <formula>NOT(ISERROR(SEARCH("Sin Iniciar",BB67)))</formula>
    </cfRule>
  </conditionalFormatting>
  <conditionalFormatting sqref="BB74:BB80">
    <cfRule type="containsText" dxfId="1377" priority="1518" stopIfTrue="1" operator="containsText" text="Finalizado">
      <formula>NOT(ISERROR(SEARCH("Finalizado",BB74)))</formula>
    </cfRule>
    <cfRule type="containsText" dxfId="1376" priority="1519" stopIfTrue="1" operator="containsText" text="En Curso">
      <formula>NOT(ISERROR(SEARCH("En Curso",BB74)))</formula>
    </cfRule>
    <cfRule type="containsText" dxfId="1375" priority="1520" stopIfTrue="1" operator="containsText" text="Sin Iniciar">
      <formula>NOT(ISERROR(SEARCH("Sin Iniciar",BB74)))</formula>
    </cfRule>
  </conditionalFormatting>
  <conditionalFormatting sqref="BB44:BB45">
    <cfRule type="containsText" dxfId="1374" priority="1515" stopIfTrue="1" operator="containsText" text="Finalizado">
      <formula>NOT(ISERROR(SEARCH("Finalizado",BB44)))</formula>
    </cfRule>
    <cfRule type="containsText" dxfId="1373" priority="1516" stopIfTrue="1" operator="containsText" text="En Curso">
      <formula>NOT(ISERROR(SEARCH("En Curso",BB44)))</formula>
    </cfRule>
    <cfRule type="containsText" dxfId="1372" priority="1517" stopIfTrue="1" operator="containsText" text="Sin Iniciar">
      <formula>NOT(ISERROR(SEARCH("Sin Iniciar",BB44)))</formula>
    </cfRule>
  </conditionalFormatting>
  <conditionalFormatting sqref="BB50:BB52">
    <cfRule type="containsText" dxfId="1371" priority="1497" stopIfTrue="1" operator="containsText" text="Finalizado">
      <formula>NOT(ISERROR(SEARCH("Finalizado",BB50)))</formula>
    </cfRule>
    <cfRule type="containsText" dxfId="1370" priority="1498" stopIfTrue="1" operator="containsText" text="En Curso">
      <formula>NOT(ISERROR(SEARCH("En Curso",BB50)))</formula>
    </cfRule>
    <cfRule type="containsText" dxfId="1369" priority="1499" stopIfTrue="1" operator="containsText" text="Sin Iniciar">
      <formula>NOT(ISERROR(SEARCH("Sin Iniciar",BB50)))</formula>
    </cfRule>
  </conditionalFormatting>
  <conditionalFormatting sqref="BB61:BB66">
    <cfRule type="containsText" dxfId="1368" priority="1485" stopIfTrue="1" operator="containsText" text="Finalizado">
      <formula>NOT(ISERROR(SEARCH("Finalizado",BB61)))</formula>
    </cfRule>
    <cfRule type="containsText" dxfId="1367" priority="1486" stopIfTrue="1" operator="containsText" text="En Curso">
      <formula>NOT(ISERROR(SEARCH("En Curso",BB61)))</formula>
    </cfRule>
    <cfRule type="containsText" dxfId="1366" priority="1487" stopIfTrue="1" operator="containsText" text="Sin Iniciar">
      <formula>NOT(ISERROR(SEARCH("Sin Iniciar",BB61)))</formula>
    </cfRule>
  </conditionalFormatting>
  <conditionalFormatting sqref="BB53 BB55 BB57:BB59">
    <cfRule type="containsText" dxfId="1365" priority="1437" stopIfTrue="1" operator="containsText" text="Finalizado">
      <formula>NOT(ISERROR(SEARCH("Finalizado",BB53)))</formula>
    </cfRule>
    <cfRule type="containsText" dxfId="1364" priority="1438" stopIfTrue="1" operator="containsText" text="En Curso">
      <formula>NOT(ISERROR(SEARCH("En Curso",BB53)))</formula>
    </cfRule>
    <cfRule type="containsText" dxfId="1363" priority="1439" stopIfTrue="1" operator="containsText" text="Sin Iniciar">
      <formula>NOT(ISERROR(SEARCH("Sin Iniciar",BB53)))</formula>
    </cfRule>
  </conditionalFormatting>
  <conditionalFormatting sqref="BB81:BB82">
    <cfRule type="containsText" dxfId="1362" priority="1416" stopIfTrue="1" operator="containsText" text="Finalizado">
      <formula>NOT(ISERROR(SEARCH("Finalizado",BB81)))</formula>
    </cfRule>
    <cfRule type="containsText" dxfId="1361" priority="1417" stopIfTrue="1" operator="containsText" text="En Curso">
      <formula>NOT(ISERROR(SEARCH("En Curso",BB81)))</formula>
    </cfRule>
    <cfRule type="containsText" dxfId="1360" priority="1418" stopIfTrue="1" operator="containsText" text="Sin Iniciar">
      <formula>NOT(ISERROR(SEARCH("Sin Iniciar",BB81)))</formula>
    </cfRule>
  </conditionalFormatting>
  <conditionalFormatting sqref="BB46:BB47">
    <cfRule type="containsText" dxfId="1359" priority="1407" stopIfTrue="1" operator="containsText" text="Finalizado">
      <formula>NOT(ISERROR(SEARCH("Finalizado",BB46)))</formula>
    </cfRule>
    <cfRule type="containsText" dxfId="1358" priority="1408" stopIfTrue="1" operator="containsText" text="En Curso">
      <formula>NOT(ISERROR(SEARCH("En Curso",BB46)))</formula>
    </cfRule>
    <cfRule type="containsText" dxfId="1357" priority="1409" stopIfTrue="1" operator="containsText" text="Sin Iniciar">
      <formula>NOT(ISERROR(SEARCH("Sin Iniciar",BB46)))</formula>
    </cfRule>
  </conditionalFormatting>
  <conditionalFormatting sqref="BB39">
    <cfRule type="containsText" dxfId="1356" priority="1404" stopIfTrue="1" operator="containsText" text="Finalizado">
      <formula>NOT(ISERROR(SEARCH("Finalizado",BB39)))</formula>
    </cfRule>
    <cfRule type="containsText" dxfId="1355" priority="1405" stopIfTrue="1" operator="containsText" text="En Curso">
      <formula>NOT(ISERROR(SEARCH("En Curso",BB39)))</formula>
    </cfRule>
    <cfRule type="containsText" dxfId="1354" priority="1406" stopIfTrue="1" operator="containsText" text="Sin Iniciar">
      <formula>NOT(ISERROR(SEARCH("Sin Iniciar",BB39)))</formula>
    </cfRule>
  </conditionalFormatting>
  <conditionalFormatting sqref="BB40">
    <cfRule type="containsText" dxfId="1353" priority="1401" stopIfTrue="1" operator="containsText" text="Finalizado">
      <formula>NOT(ISERROR(SEARCH("Finalizado",BB40)))</formula>
    </cfRule>
    <cfRule type="containsText" dxfId="1352" priority="1402" stopIfTrue="1" operator="containsText" text="En Curso">
      <formula>NOT(ISERROR(SEARCH("En Curso",BB40)))</formula>
    </cfRule>
    <cfRule type="containsText" dxfId="1351" priority="1403" stopIfTrue="1" operator="containsText" text="Sin Iniciar">
      <formula>NOT(ISERROR(SEARCH("Sin Iniciar",BB40)))</formula>
    </cfRule>
  </conditionalFormatting>
  <conditionalFormatting sqref="BB41">
    <cfRule type="containsText" dxfId="1350" priority="1398" stopIfTrue="1" operator="containsText" text="Finalizado">
      <formula>NOT(ISERROR(SEARCH("Finalizado",BB41)))</formula>
    </cfRule>
    <cfRule type="containsText" dxfId="1349" priority="1399" stopIfTrue="1" operator="containsText" text="En Curso">
      <formula>NOT(ISERROR(SEARCH("En Curso",BB41)))</formula>
    </cfRule>
    <cfRule type="containsText" dxfId="1348" priority="1400" stopIfTrue="1" operator="containsText" text="Sin Iniciar">
      <formula>NOT(ISERROR(SEARCH("Sin Iniciar",BB41)))</formula>
    </cfRule>
  </conditionalFormatting>
  <conditionalFormatting sqref="BB42">
    <cfRule type="containsText" dxfId="1347" priority="1395" stopIfTrue="1" operator="containsText" text="Finalizado">
      <formula>NOT(ISERROR(SEARCH("Finalizado",BB42)))</formula>
    </cfRule>
    <cfRule type="containsText" dxfId="1346" priority="1396" stopIfTrue="1" operator="containsText" text="En Curso">
      <formula>NOT(ISERROR(SEARCH("En Curso",BB42)))</formula>
    </cfRule>
    <cfRule type="containsText" dxfId="1345" priority="1397" stopIfTrue="1" operator="containsText" text="Sin Iniciar">
      <formula>NOT(ISERROR(SEARCH("Sin Iniciar",BB42)))</formula>
    </cfRule>
  </conditionalFormatting>
  <conditionalFormatting sqref="BB43">
    <cfRule type="containsText" dxfId="1344" priority="1392" stopIfTrue="1" operator="containsText" text="Finalizado">
      <formula>NOT(ISERROR(SEARCH("Finalizado",BB43)))</formula>
    </cfRule>
    <cfRule type="containsText" dxfId="1343" priority="1393" stopIfTrue="1" operator="containsText" text="En Curso">
      <formula>NOT(ISERROR(SEARCH("En Curso",BB43)))</formula>
    </cfRule>
    <cfRule type="containsText" dxfId="1342" priority="1394" stopIfTrue="1" operator="containsText" text="Sin Iniciar">
      <formula>NOT(ISERROR(SEARCH("Sin Iniciar",BB43)))</formula>
    </cfRule>
  </conditionalFormatting>
  <conditionalFormatting sqref="BB48">
    <cfRule type="containsText" dxfId="1341" priority="1389" stopIfTrue="1" operator="containsText" text="Finalizado">
      <formula>NOT(ISERROR(SEARCH("Finalizado",BB48)))</formula>
    </cfRule>
    <cfRule type="containsText" dxfId="1340" priority="1390" stopIfTrue="1" operator="containsText" text="En Curso">
      <formula>NOT(ISERROR(SEARCH("En Curso",BB48)))</formula>
    </cfRule>
    <cfRule type="containsText" dxfId="1339" priority="1391" stopIfTrue="1" operator="containsText" text="Sin Iniciar">
      <formula>NOT(ISERROR(SEARCH("Sin Iniciar",BB48)))</formula>
    </cfRule>
  </conditionalFormatting>
  <conditionalFormatting sqref="BB49">
    <cfRule type="containsText" dxfId="1338" priority="1386" stopIfTrue="1" operator="containsText" text="Finalizado">
      <formula>NOT(ISERROR(SEARCH("Finalizado",BB49)))</formula>
    </cfRule>
    <cfRule type="containsText" dxfId="1337" priority="1387" stopIfTrue="1" operator="containsText" text="En Curso">
      <formula>NOT(ISERROR(SEARCH("En Curso",BB49)))</formula>
    </cfRule>
    <cfRule type="containsText" dxfId="1336" priority="1388" stopIfTrue="1" operator="containsText" text="Sin Iniciar">
      <formula>NOT(ISERROR(SEARCH("Sin Iniciar",BB49)))</formula>
    </cfRule>
  </conditionalFormatting>
  <conditionalFormatting sqref="BB696">
    <cfRule type="containsText" dxfId="1335" priority="1368" stopIfTrue="1" operator="containsText" text="Finalizado">
      <formula>NOT(ISERROR(SEARCH("Finalizado",BB696)))</formula>
    </cfRule>
    <cfRule type="containsText" dxfId="1334" priority="1369" stopIfTrue="1" operator="containsText" text="En Curso">
      <formula>NOT(ISERROR(SEARCH("En Curso",BB696)))</formula>
    </cfRule>
    <cfRule type="containsText" dxfId="1333" priority="1370" stopIfTrue="1" operator="containsText" text="Sin Iniciar">
      <formula>NOT(ISERROR(SEARCH("Sin Iniciar",BB696)))</formula>
    </cfRule>
  </conditionalFormatting>
  <conditionalFormatting sqref="BE67 BE88 BE501 BE291 BE298 BE305 BE312 BE319 BE431 BE494 BE508 BE529 BE95 BE515 BE536 BE543 BE550 BE522 BE445 BE424 BE438 BE585 BE592 BE599 BE606 BE648 BE613 BE620 BE627 BE634 BE641 BE655 BE662 BE669 BE676 BE683 BE690">
    <cfRule type="containsText" dxfId="1332" priority="1366" stopIfTrue="1" operator="containsText" text="Sin Materialización">
      <formula>NOT(ISERROR(SEARCH("Sin Materialización",BE67)))</formula>
    </cfRule>
    <cfRule type="containsText" dxfId="1331" priority="1367" stopIfTrue="1" operator="containsText" text="Materializado">
      <formula>NOT(ISERROR(SEARCH("Materializado",BE67)))</formula>
    </cfRule>
  </conditionalFormatting>
  <conditionalFormatting sqref="BE172">
    <cfRule type="containsText" dxfId="1330" priority="1364" stopIfTrue="1" operator="containsText" text="Sin Materialización">
      <formula>NOT(ISERROR(SEARCH("Sin Materialización",BE172)))</formula>
    </cfRule>
    <cfRule type="containsText" dxfId="1329" priority="1365" stopIfTrue="1" operator="containsText" text="Materializado">
      <formula>NOT(ISERROR(SEARCH("Materializado",BE172)))</formula>
    </cfRule>
  </conditionalFormatting>
  <conditionalFormatting sqref="BE74">
    <cfRule type="containsText" dxfId="1328" priority="1362" stopIfTrue="1" operator="containsText" text="Sin Materialización">
      <formula>NOT(ISERROR(SEARCH("Sin Materialización",BE74)))</formula>
    </cfRule>
    <cfRule type="containsText" dxfId="1327" priority="1363" stopIfTrue="1" operator="containsText" text="Materializado">
      <formula>NOT(ISERROR(SEARCH("Materializado",BE74)))</formula>
    </cfRule>
  </conditionalFormatting>
  <conditionalFormatting sqref="BE39">
    <cfRule type="containsText" dxfId="1326" priority="1360" stopIfTrue="1" operator="containsText" text="Sin Materialización">
      <formula>NOT(ISERROR(SEARCH("Sin Materialización",BE39)))</formula>
    </cfRule>
    <cfRule type="containsText" dxfId="1325" priority="1361" stopIfTrue="1" operator="containsText" text="Materializado">
      <formula>NOT(ISERROR(SEARCH("Materializado",BE39)))</formula>
    </cfRule>
  </conditionalFormatting>
  <conditionalFormatting sqref="BE151">
    <cfRule type="containsText" dxfId="1324" priority="1358" stopIfTrue="1" operator="containsText" text="Sin Materialización">
      <formula>NOT(ISERROR(SEARCH("Sin Materialización",BE151)))</formula>
    </cfRule>
    <cfRule type="containsText" dxfId="1323" priority="1359" stopIfTrue="1" operator="containsText" text="Materializado">
      <formula>NOT(ISERROR(SEARCH("Materializado",BE151)))</formula>
    </cfRule>
  </conditionalFormatting>
  <conditionalFormatting sqref="BE389">
    <cfRule type="containsText" dxfId="1322" priority="1356" stopIfTrue="1" operator="containsText" text="Sin Materialización">
      <formula>NOT(ISERROR(SEARCH("Sin Materialización",BE389)))</formula>
    </cfRule>
    <cfRule type="containsText" dxfId="1321" priority="1357" stopIfTrue="1" operator="containsText" text="Materializado">
      <formula>NOT(ISERROR(SEARCH("Materializado",BE389)))</formula>
    </cfRule>
  </conditionalFormatting>
  <conditionalFormatting sqref="BE221">
    <cfRule type="containsText" dxfId="1320" priority="1354" stopIfTrue="1" operator="containsText" text="Sin Materialización">
      <formula>NOT(ISERROR(SEARCH("Sin Materialización",BE221)))</formula>
    </cfRule>
    <cfRule type="containsText" dxfId="1319" priority="1355" stopIfTrue="1" operator="containsText" text="Materializado">
      <formula>NOT(ISERROR(SEARCH("Materializado",BE221)))</formula>
    </cfRule>
  </conditionalFormatting>
  <conditionalFormatting sqref="BE60">
    <cfRule type="containsText" dxfId="1318" priority="1352" stopIfTrue="1" operator="containsText" text="Sin Materialización">
      <formula>NOT(ISERROR(SEARCH("Sin Materialización",BE60)))</formula>
    </cfRule>
    <cfRule type="containsText" dxfId="1317" priority="1353" stopIfTrue="1" operator="containsText" text="Materializado">
      <formula>NOT(ISERROR(SEARCH("Materializado",BE60)))</formula>
    </cfRule>
  </conditionalFormatting>
  <conditionalFormatting sqref="BE179">
    <cfRule type="containsText" dxfId="1316" priority="1350" stopIfTrue="1" operator="containsText" text="Sin Materialización">
      <formula>NOT(ISERROR(SEARCH("Sin Materialización",BE179)))</formula>
    </cfRule>
    <cfRule type="containsText" dxfId="1315" priority="1351" stopIfTrue="1" operator="containsText" text="Materializado">
      <formula>NOT(ISERROR(SEARCH("Materializado",BE179)))</formula>
    </cfRule>
  </conditionalFormatting>
  <conditionalFormatting sqref="BE228">
    <cfRule type="containsText" dxfId="1314" priority="1348" stopIfTrue="1" operator="containsText" text="Sin Materialización">
      <formula>NOT(ISERROR(SEARCH("Sin Materialización",BE228)))</formula>
    </cfRule>
    <cfRule type="containsText" dxfId="1313" priority="1349" stopIfTrue="1" operator="containsText" text="Materializado">
      <formula>NOT(ISERROR(SEARCH("Materializado",BE228)))</formula>
    </cfRule>
  </conditionalFormatting>
  <conditionalFormatting sqref="BE242">
    <cfRule type="containsText" dxfId="1312" priority="1346" stopIfTrue="1" operator="containsText" text="Sin Materialización">
      <formula>NOT(ISERROR(SEARCH("Sin Materialización",BE242)))</formula>
    </cfRule>
    <cfRule type="containsText" dxfId="1311" priority="1347" stopIfTrue="1" operator="containsText" text="Materializado">
      <formula>NOT(ISERROR(SEARCH("Materializado",BE242)))</formula>
    </cfRule>
  </conditionalFormatting>
  <conditionalFormatting sqref="BE375">
    <cfRule type="containsText" dxfId="1310" priority="1344" stopIfTrue="1" operator="containsText" text="Sin Materialización">
      <formula>NOT(ISERROR(SEARCH("Sin Materialización",BE375)))</formula>
    </cfRule>
    <cfRule type="containsText" dxfId="1309" priority="1345" stopIfTrue="1" operator="containsText" text="Materializado">
      <formula>NOT(ISERROR(SEARCH("Materializado",BE375)))</formula>
    </cfRule>
  </conditionalFormatting>
  <conditionalFormatting sqref="BE235">
    <cfRule type="containsText" dxfId="1308" priority="1342" stopIfTrue="1" operator="containsText" text="Sin Materialización">
      <formula>NOT(ISERROR(SEARCH("Sin Materialización",BE235)))</formula>
    </cfRule>
    <cfRule type="containsText" dxfId="1307" priority="1343" stopIfTrue="1" operator="containsText" text="Materializado">
      <formula>NOT(ISERROR(SEARCH("Materializado",BE235)))</formula>
    </cfRule>
  </conditionalFormatting>
  <conditionalFormatting sqref="BE249">
    <cfRule type="containsText" dxfId="1306" priority="1340" stopIfTrue="1" operator="containsText" text="Sin Materialización">
      <formula>NOT(ISERROR(SEARCH("Sin Materialización",BE249)))</formula>
    </cfRule>
    <cfRule type="containsText" dxfId="1305" priority="1341" stopIfTrue="1" operator="containsText" text="Materializado">
      <formula>NOT(ISERROR(SEARCH("Materializado",BE249)))</formula>
    </cfRule>
  </conditionalFormatting>
  <conditionalFormatting sqref="BE403">
    <cfRule type="containsText" dxfId="1304" priority="1338" stopIfTrue="1" operator="containsText" text="Sin Materialización">
      <formula>NOT(ISERROR(SEARCH("Sin Materialización",BE403)))</formula>
    </cfRule>
    <cfRule type="containsText" dxfId="1303" priority="1339" stopIfTrue="1" operator="containsText" text="Materializado">
      <formula>NOT(ISERROR(SEARCH("Materializado",BE403)))</formula>
    </cfRule>
  </conditionalFormatting>
  <conditionalFormatting sqref="BE333">
    <cfRule type="containsText" dxfId="1302" priority="1336" stopIfTrue="1" operator="containsText" text="Sin Materialización">
      <formula>NOT(ISERROR(SEARCH("Sin Materialización",BE333)))</formula>
    </cfRule>
    <cfRule type="containsText" dxfId="1301" priority="1337" stopIfTrue="1" operator="containsText" text="Materializado">
      <formula>NOT(ISERROR(SEARCH("Materializado",BE333)))</formula>
    </cfRule>
  </conditionalFormatting>
  <conditionalFormatting sqref="BE340">
    <cfRule type="containsText" dxfId="1300" priority="1334" stopIfTrue="1" operator="containsText" text="Sin Materialización">
      <formula>NOT(ISERROR(SEARCH("Sin Materialización",BE340)))</formula>
    </cfRule>
    <cfRule type="containsText" dxfId="1299" priority="1335" stopIfTrue="1" operator="containsText" text="Materializado">
      <formula>NOT(ISERROR(SEARCH("Materializado",BE340)))</formula>
    </cfRule>
  </conditionalFormatting>
  <conditionalFormatting sqref="BE361">
    <cfRule type="containsText" dxfId="1298" priority="1332" stopIfTrue="1" operator="containsText" text="Sin Materialización">
      <formula>NOT(ISERROR(SEARCH("Sin Materialización",BE361)))</formula>
    </cfRule>
    <cfRule type="containsText" dxfId="1297" priority="1333" stopIfTrue="1" operator="containsText" text="Materializado">
      <formula>NOT(ISERROR(SEARCH("Materializado",BE361)))</formula>
    </cfRule>
  </conditionalFormatting>
  <conditionalFormatting sqref="BE354">
    <cfRule type="containsText" dxfId="1296" priority="1330" stopIfTrue="1" operator="containsText" text="Sin Materialización">
      <formula>NOT(ISERROR(SEARCH("Sin Materialización",BE354)))</formula>
    </cfRule>
    <cfRule type="containsText" dxfId="1295" priority="1331" stopIfTrue="1" operator="containsText" text="Materializado">
      <formula>NOT(ISERROR(SEARCH("Materializado",BE354)))</formula>
    </cfRule>
  </conditionalFormatting>
  <conditionalFormatting sqref="BE347">
    <cfRule type="containsText" dxfId="1294" priority="1328" stopIfTrue="1" operator="containsText" text="Sin Materialización">
      <formula>NOT(ISERROR(SEARCH("Sin Materialización",BE347)))</formula>
    </cfRule>
    <cfRule type="containsText" dxfId="1293" priority="1329" stopIfTrue="1" operator="containsText" text="Materializado">
      <formula>NOT(ISERROR(SEARCH("Materializado",BE347)))</formula>
    </cfRule>
  </conditionalFormatting>
  <conditionalFormatting sqref="BE137">
    <cfRule type="containsText" dxfId="1292" priority="1326" stopIfTrue="1" operator="containsText" text="Sin Materialización">
      <formula>NOT(ISERROR(SEARCH("Sin Materialización",BE137)))</formula>
    </cfRule>
    <cfRule type="containsText" dxfId="1291" priority="1327" stopIfTrue="1" operator="containsText" text="Materializado">
      <formula>NOT(ISERROR(SEARCH("Materializado",BE137)))</formula>
    </cfRule>
  </conditionalFormatting>
  <conditionalFormatting sqref="BE144">
    <cfRule type="containsText" dxfId="1290" priority="1324" stopIfTrue="1" operator="containsText" text="Sin Materialización">
      <formula>NOT(ISERROR(SEARCH("Sin Materialización",BE144)))</formula>
    </cfRule>
    <cfRule type="containsText" dxfId="1289" priority="1325" stopIfTrue="1" operator="containsText" text="Materializado">
      <formula>NOT(ISERROR(SEARCH("Materializado",BE144)))</formula>
    </cfRule>
  </conditionalFormatting>
  <conditionalFormatting sqref="BE410">
    <cfRule type="containsText" dxfId="1288" priority="1322" stopIfTrue="1" operator="containsText" text="Sin Materialización">
      <formula>NOT(ISERROR(SEARCH("Sin Materialización",BE410)))</formula>
    </cfRule>
    <cfRule type="containsText" dxfId="1287" priority="1323" stopIfTrue="1" operator="containsText" text="Materializado">
      <formula>NOT(ISERROR(SEARCH("Materializado",BE410)))</formula>
    </cfRule>
  </conditionalFormatting>
  <conditionalFormatting sqref="BE186">
    <cfRule type="containsText" dxfId="1286" priority="1320" stopIfTrue="1" operator="containsText" text="Sin Materialización">
      <formula>NOT(ISERROR(SEARCH("Sin Materialización",BE186)))</formula>
    </cfRule>
    <cfRule type="containsText" dxfId="1285" priority="1321" stopIfTrue="1" operator="containsText" text="Materializado">
      <formula>NOT(ISERROR(SEARCH("Materializado",BE186)))</formula>
    </cfRule>
  </conditionalFormatting>
  <conditionalFormatting sqref="BE193">
    <cfRule type="containsText" dxfId="1284" priority="1318" stopIfTrue="1" operator="containsText" text="Sin Materialización">
      <formula>NOT(ISERROR(SEARCH("Sin Materialización",BE193)))</formula>
    </cfRule>
    <cfRule type="containsText" dxfId="1283" priority="1319" stopIfTrue="1" operator="containsText" text="Materializado">
      <formula>NOT(ISERROR(SEARCH("Materializado",BE193)))</formula>
    </cfRule>
  </conditionalFormatting>
  <conditionalFormatting sqref="BE53">
    <cfRule type="containsText" dxfId="1282" priority="1316" stopIfTrue="1" operator="containsText" text="Sin Materialización">
      <formula>NOT(ISERROR(SEARCH("Sin Materialización",BE53)))</formula>
    </cfRule>
    <cfRule type="containsText" dxfId="1281" priority="1317" stopIfTrue="1" operator="containsText" text="Materializado">
      <formula>NOT(ISERROR(SEARCH("Materializado",BE53)))</formula>
    </cfRule>
  </conditionalFormatting>
  <conditionalFormatting sqref="BE263">
    <cfRule type="containsText" dxfId="1280" priority="1314" stopIfTrue="1" operator="containsText" text="Sin Materialización">
      <formula>NOT(ISERROR(SEARCH("Sin Materialización",BE263)))</formula>
    </cfRule>
    <cfRule type="containsText" dxfId="1279" priority="1315" stopIfTrue="1" operator="containsText" text="Materializado">
      <formula>NOT(ISERROR(SEARCH("Materializado",BE263)))</formula>
    </cfRule>
  </conditionalFormatting>
  <conditionalFormatting sqref="BE256">
    <cfRule type="containsText" dxfId="1278" priority="1312" stopIfTrue="1" operator="containsText" text="Sin Materialización">
      <formula>NOT(ISERROR(SEARCH("Sin Materialización",BE256)))</formula>
    </cfRule>
    <cfRule type="containsText" dxfId="1277" priority="1313" stopIfTrue="1" operator="containsText" text="Materializado">
      <formula>NOT(ISERROR(SEARCH("Materializado",BE256)))</formula>
    </cfRule>
  </conditionalFormatting>
  <conditionalFormatting sqref="BE270">
    <cfRule type="containsText" dxfId="1276" priority="1310" stopIfTrue="1" operator="containsText" text="Sin Materialización">
      <formula>NOT(ISERROR(SEARCH("Sin Materialización",BE270)))</formula>
    </cfRule>
    <cfRule type="containsText" dxfId="1275" priority="1311" stopIfTrue="1" operator="containsText" text="Materializado">
      <formula>NOT(ISERROR(SEARCH("Materializado",BE270)))</formula>
    </cfRule>
  </conditionalFormatting>
  <conditionalFormatting sqref="BE277">
    <cfRule type="containsText" dxfId="1274" priority="1308" stopIfTrue="1" operator="containsText" text="Sin Materialización">
      <formula>NOT(ISERROR(SEARCH("Sin Materialización",BE277)))</formula>
    </cfRule>
    <cfRule type="containsText" dxfId="1273" priority="1309" stopIfTrue="1" operator="containsText" text="Materializado">
      <formula>NOT(ISERROR(SEARCH("Materializado",BE277)))</formula>
    </cfRule>
  </conditionalFormatting>
  <conditionalFormatting sqref="BE200">
    <cfRule type="containsText" dxfId="1272" priority="1306" stopIfTrue="1" operator="containsText" text="Sin Materialización">
      <formula>NOT(ISERROR(SEARCH("Sin Materialización",BE200)))</formula>
    </cfRule>
    <cfRule type="containsText" dxfId="1271" priority="1307" stopIfTrue="1" operator="containsText" text="Materializado">
      <formula>NOT(ISERROR(SEARCH("Materializado",BE200)))</formula>
    </cfRule>
  </conditionalFormatting>
  <conditionalFormatting sqref="BE214">
    <cfRule type="containsText" dxfId="1270" priority="1304" stopIfTrue="1" operator="containsText" text="Sin Materialización">
      <formula>NOT(ISERROR(SEARCH("Sin Materialización",BE214)))</formula>
    </cfRule>
    <cfRule type="containsText" dxfId="1269" priority="1305" stopIfTrue="1" operator="containsText" text="Materializado">
      <formula>NOT(ISERROR(SEARCH("Materializado",BE214)))</formula>
    </cfRule>
  </conditionalFormatting>
  <conditionalFormatting sqref="BE81">
    <cfRule type="containsText" dxfId="1268" priority="1302" stopIfTrue="1" operator="containsText" text="Sin Materialización">
      <formula>NOT(ISERROR(SEARCH("Sin Materialización",BE81)))</formula>
    </cfRule>
    <cfRule type="containsText" dxfId="1267" priority="1303" stopIfTrue="1" operator="containsText" text="Materializado">
      <formula>NOT(ISERROR(SEARCH("Materializado",BE81)))</formula>
    </cfRule>
  </conditionalFormatting>
  <conditionalFormatting sqref="BE158">
    <cfRule type="containsText" dxfId="1266" priority="1300" stopIfTrue="1" operator="containsText" text="Sin Materialización">
      <formula>NOT(ISERROR(SEARCH("Sin Materialización",BE158)))</formula>
    </cfRule>
    <cfRule type="containsText" dxfId="1265" priority="1301" stopIfTrue="1" operator="containsText" text="Materializado">
      <formula>NOT(ISERROR(SEARCH("Materializado",BE158)))</formula>
    </cfRule>
  </conditionalFormatting>
  <conditionalFormatting sqref="BE165">
    <cfRule type="containsText" dxfId="1264" priority="1298" stopIfTrue="1" operator="containsText" text="Sin Materialización">
      <formula>NOT(ISERROR(SEARCH("Sin Materialización",BE165)))</formula>
    </cfRule>
    <cfRule type="containsText" dxfId="1263" priority="1299" stopIfTrue="1" operator="containsText" text="Materializado">
      <formula>NOT(ISERROR(SEARCH("Materializado",BE165)))</formula>
    </cfRule>
  </conditionalFormatting>
  <conditionalFormatting sqref="BE382">
    <cfRule type="containsText" dxfId="1262" priority="1296" stopIfTrue="1" operator="containsText" text="Sin Materialización">
      <formula>NOT(ISERROR(SEARCH("Sin Materialización",BE382)))</formula>
    </cfRule>
    <cfRule type="containsText" dxfId="1261" priority="1297" stopIfTrue="1" operator="containsText" text="Materializado">
      <formula>NOT(ISERROR(SEARCH("Materializado",BE382)))</formula>
    </cfRule>
  </conditionalFormatting>
  <conditionalFormatting sqref="BE207">
    <cfRule type="containsText" dxfId="1260" priority="1294" stopIfTrue="1" operator="containsText" text="Sin Materialización">
      <formula>NOT(ISERROR(SEARCH("Sin Materialización",BE207)))</formula>
    </cfRule>
    <cfRule type="containsText" dxfId="1259" priority="1295" stopIfTrue="1" operator="containsText" text="Materializado">
      <formula>NOT(ISERROR(SEARCH("Materializado",BE207)))</formula>
    </cfRule>
  </conditionalFormatting>
  <conditionalFormatting sqref="BE368">
    <cfRule type="containsText" dxfId="1258" priority="1292" stopIfTrue="1" operator="containsText" text="Sin Materialización">
      <formula>NOT(ISERROR(SEARCH("Sin Materialización",BE368)))</formula>
    </cfRule>
    <cfRule type="containsText" dxfId="1257" priority="1293" stopIfTrue="1" operator="containsText" text="Materializado">
      <formula>NOT(ISERROR(SEARCH("Materializado",BE368)))</formula>
    </cfRule>
  </conditionalFormatting>
  <conditionalFormatting sqref="BE396">
    <cfRule type="containsText" dxfId="1256" priority="1290" stopIfTrue="1" operator="containsText" text="Sin Materialización">
      <formula>NOT(ISERROR(SEARCH("Sin Materialización",BE396)))</formula>
    </cfRule>
    <cfRule type="containsText" dxfId="1255" priority="1291" stopIfTrue="1" operator="containsText" text="Materializado">
      <formula>NOT(ISERROR(SEARCH("Materializado",BE396)))</formula>
    </cfRule>
  </conditionalFormatting>
  <conditionalFormatting sqref="BE417">
    <cfRule type="containsText" dxfId="1254" priority="1288" stopIfTrue="1" operator="containsText" text="Sin Materialización">
      <formula>NOT(ISERROR(SEARCH("Sin Materialización",BE417)))</formula>
    </cfRule>
    <cfRule type="containsText" dxfId="1253" priority="1289" stopIfTrue="1" operator="containsText" text="Materializado">
      <formula>NOT(ISERROR(SEARCH("Materializado",BE417)))</formula>
    </cfRule>
  </conditionalFormatting>
  <conditionalFormatting sqref="BE284">
    <cfRule type="containsText" dxfId="1252" priority="1286" stopIfTrue="1" operator="containsText" text="Sin Materialización">
      <formula>NOT(ISERROR(SEARCH("Sin Materialización",BE284)))</formula>
    </cfRule>
    <cfRule type="containsText" dxfId="1251" priority="1287" stopIfTrue="1" operator="containsText" text="Materializado">
      <formula>NOT(ISERROR(SEARCH("Materializado",BE284)))</formula>
    </cfRule>
  </conditionalFormatting>
  <conditionalFormatting sqref="BE326">
    <cfRule type="containsText" dxfId="1250" priority="1284" stopIfTrue="1" operator="containsText" text="Sin Materialización">
      <formula>NOT(ISERROR(SEARCH("Sin Materialización",BE326)))</formula>
    </cfRule>
    <cfRule type="containsText" dxfId="1249" priority="1285" stopIfTrue="1" operator="containsText" text="Materializado">
      <formula>NOT(ISERROR(SEARCH("Materializado",BE326)))</formula>
    </cfRule>
  </conditionalFormatting>
  <conditionalFormatting sqref="BE46">
    <cfRule type="containsText" dxfId="1248" priority="1282" stopIfTrue="1" operator="containsText" text="Sin Materialización">
      <formula>NOT(ISERROR(SEARCH("Sin Materialización",BE46)))</formula>
    </cfRule>
    <cfRule type="containsText" dxfId="1247" priority="1283" stopIfTrue="1" operator="containsText" text="Materializado">
      <formula>NOT(ISERROR(SEARCH("Materializado",BE46)))</formula>
    </cfRule>
  </conditionalFormatting>
  <conditionalFormatting sqref="BE102">
    <cfRule type="containsText" dxfId="1246" priority="1280" stopIfTrue="1" operator="containsText" text="Sin Materialización">
      <formula>NOT(ISERROR(SEARCH("Sin Materialización",BE102)))</formula>
    </cfRule>
    <cfRule type="containsText" dxfId="1245" priority="1281" stopIfTrue="1" operator="containsText" text="Materializado">
      <formula>NOT(ISERROR(SEARCH("Materializado",BE102)))</formula>
    </cfRule>
  </conditionalFormatting>
  <conditionalFormatting sqref="BE109">
    <cfRule type="containsText" dxfId="1244" priority="1278" stopIfTrue="1" operator="containsText" text="Sin Materialización">
      <formula>NOT(ISERROR(SEARCH("Sin Materialización",BE109)))</formula>
    </cfRule>
    <cfRule type="containsText" dxfId="1243" priority="1279" stopIfTrue="1" operator="containsText" text="Materializado">
      <formula>NOT(ISERROR(SEARCH("Materializado",BE109)))</formula>
    </cfRule>
  </conditionalFormatting>
  <conditionalFormatting sqref="BE116">
    <cfRule type="containsText" dxfId="1242" priority="1276" stopIfTrue="1" operator="containsText" text="Sin Materialización">
      <formula>NOT(ISERROR(SEARCH("Sin Materialización",BE116)))</formula>
    </cfRule>
    <cfRule type="containsText" dxfId="1241" priority="1277" stopIfTrue="1" operator="containsText" text="Materializado">
      <formula>NOT(ISERROR(SEARCH("Materializado",BE116)))</formula>
    </cfRule>
  </conditionalFormatting>
  <conditionalFormatting sqref="BE123 BE130">
    <cfRule type="containsText" dxfId="1240" priority="1274" stopIfTrue="1" operator="containsText" text="Sin Materialización">
      <formula>NOT(ISERROR(SEARCH("Sin Materialización",BE123)))</formula>
    </cfRule>
    <cfRule type="containsText" dxfId="1239" priority="1275" stopIfTrue="1" operator="containsText" text="Materializado">
      <formula>NOT(ISERROR(SEARCH("Materializado",BE123)))</formula>
    </cfRule>
  </conditionalFormatting>
  <conditionalFormatting sqref="BE578">
    <cfRule type="containsText" dxfId="1238" priority="1272" stopIfTrue="1" operator="containsText" text="Sin Materialización">
      <formula>NOT(ISERROR(SEARCH("Sin Materialización",BE578)))</formula>
    </cfRule>
    <cfRule type="containsText" dxfId="1237" priority="1273" stopIfTrue="1" operator="containsText" text="Materializado">
      <formula>NOT(ISERROR(SEARCH("Materializado",BE578)))</formula>
    </cfRule>
  </conditionalFormatting>
  <conditionalFormatting sqref="BE557">
    <cfRule type="containsText" dxfId="1236" priority="1270" stopIfTrue="1" operator="containsText" text="Sin Materialización">
      <formula>NOT(ISERROR(SEARCH("Sin Materialización",BE557)))</formula>
    </cfRule>
    <cfRule type="containsText" dxfId="1235" priority="1271" stopIfTrue="1" operator="containsText" text="Materializado">
      <formula>NOT(ISERROR(SEARCH("Materializado",BE557)))</formula>
    </cfRule>
  </conditionalFormatting>
  <conditionalFormatting sqref="BE564">
    <cfRule type="containsText" dxfId="1234" priority="1268" stopIfTrue="1" operator="containsText" text="Sin Materialización">
      <formula>NOT(ISERROR(SEARCH("Sin Materialización",BE564)))</formula>
    </cfRule>
    <cfRule type="containsText" dxfId="1233" priority="1269" stopIfTrue="1" operator="containsText" text="Materializado">
      <formula>NOT(ISERROR(SEARCH("Materializado",BE564)))</formula>
    </cfRule>
  </conditionalFormatting>
  <conditionalFormatting sqref="BE571">
    <cfRule type="containsText" dxfId="1232" priority="1266" stopIfTrue="1" operator="containsText" text="Sin Materialización">
      <formula>NOT(ISERROR(SEARCH("Sin Materialización",BE571)))</formula>
    </cfRule>
    <cfRule type="containsText" dxfId="1231" priority="1267" stopIfTrue="1" operator="containsText" text="Materializado">
      <formula>NOT(ISERROR(SEARCH("Materializado",BE571)))</formula>
    </cfRule>
  </conditionalFormatting>
  <conditionalFormatting sqref="AX566 AX568:AX572">
    <cfRule type="containsText" dxfId="1230" priority="1263" stopIfTrue="1" operator="containsText" text="Finalizado">
      <formula>NOT(ISERROR(SEARCH("Finalizado",AX566)))</formula>
    </cfRule>
    <cfRule type="containsText" dxfId="1229" priority="1264" stopIfTrue="1" operator="containsText" text="En Curso">
      <formula>NOT(ISERROR(SEARCH("En Curso",AX566)))</formula>
    </cfRule>
    <cfRule type="containsText" dxfId="1228" priority="1265" stopIfTrue="1" operator="containsText" text="Sin Iniciar">
      <formula>NOT(ISERROR(SEARCH("Sin Iniciar",AX566)))</formula>
    </cfRule>
  </conditionalFormatting>
  <conditionalFormatting sqref="BB88:BB90 BB98:BB101 BB92:BB96">
    <cfRule type="containsText" dxfId="1227" priority="1254" stopIfTrue="1" operator="containsText" text="Finalizado">
      <formula>NOT(ISERROR(SEARCH("Finalizado",BB88)))</formula>
    </cfRule>
    <cfRule type="containsText" dxfId="1226" priority="1255" stopIfTrue="1" operator="containsText" text="En Curso">
      <formula>NOT(ISERROR(SEARCH("En Curso",BB88)))</formula>
    </cfRule>
    <cfRule type="containsText" dxfId="1225" priority="1256" stopIfTrue="1" operator="containsText" text="Sin Iniciar">
      <formula>NOT(ISERROR(SEARCH("Sin Iniciar",BB88)))</formula>
    </cfRule>
  </conditionalFormatting>
  <conditionalFormatting sqref="BB291:BB292 BB300:BB304 BB306:BB313 BB315:BB325 BB294:BB297">
    <cfRule type="containsText" dxfId="1224" priority="1251" stopIfTrue="1" operator="containsText" text="Finalizado">
      <formula>NOT(ISERROR(SEARCH("Finalizado",BB291)))</formula>
    </cfRule>
    <cfRule type="containsText" dxfId="1223" priority="1252" stopIfTrue="1" operator="containsText" text="En Curso">
      <formula>NOT(ISERROR(SEARCH("En Curso",BB291)))</formula>
    </cfRule>
    <cfRule type="containsText" dxfId="1222" priority="1253" stopIfTrue="1" operator="containsText" text="Sin Iniciar">
      <formula>NOT(ISERROR(SEARCH("Sin Iniciar",BB291)))</formula>
    </cfRule>
  </conditionalFormatting>
  <conditionalFormatting sqref="BB173 BB175:BB178">
    <cfRule type="containsText" dxfId="1221" priority="1245" stopIfTrue="1" operator="containsText" text="Finalizado">
      <formula>NOT(ISERROR(SEARCH("Finalizado",BB173)))</formula>
    </cfRule>
    <cfRule type="containsText" dxfId="1220" priority="1246" stopIfTrue="1" operator="containsText" text="En Curso">
      <formula>NOT(ISERROR(SEARCH("En Curso",BB173)))</formula>
    </cfRule>
    <cfRule type="containsText" dxfId="1219" priority="1247" stopIfTrue="1" operator="containsText" text="Sin Iniciar">
      <formula>NOT(ISERROR(SEARCH("Sin Iniciar",BB173)))</formula>
    </cfRule>
  </conditionalFormatting>
  <conditionalFormatting sqref="BB104:BB108">
    <cfRule type="containsText" dxfId="1218" priority="1242" stopIfTrue="1" operator="containsText" text="Finalizado">
      <formula>NOT(ISERROR(SEARCH("Finalizado",BB104)))</formula>
    </cfRule>
    <cfRule type="containsText" dxfId="1217" priority="1243" stopIfTrue="1" operator="containsText" text="En Curso">
      <formula>NOT(ISERROR(SEARCH("En Curso",BB104)))</formula>
    </cfRule>
    <cfRule type="containsText" dxfId="1216" priority="1244" stopIfTrue="1" operator="containsText" text="Sin Iniciar">
      <formula>NOT(ISERROR(SEARCH("Sin Iniciar",BB104)))</formula>
    </cfRule>
  </conditionalFormatting>
  <conditionalFormatting sqref="BB110:BB113 BB115">
    <cfRule type="containsText" dxfId="1215" priority="1239" stopIfTrue="1" operator="containsText" text="Finalizado">
      <formula>NOT(ISERROR(SEARCH("Finalizado",BB110)))</formula>
    </cfRule>
    <cfRule type="containsText" dxfId="1214" priority="1240" stopIfTrue="1" operator="containsText" text="En Curso">
      <formula>NOT(ISERROR(SEARCH("En Curso",BB110)))</formula>
    </cfRule>
    <cfRule type="containsText" dxfId="1213" priority="1241" stopIfTrue="1" operator="containsText" text="Sin Iniciar">
      <formula>NOT(ISERROR(SEARCH("Sin Iniciar",BB110)))</formula>
    </cfRule>
  </conditionalFormatting>
  <conditionalFormatting sqref="BB116:BB118 BB120:BB122">
    <cfRule type="containsText" dxfId="1212" priority="1236" stopIfTrue="1" operator="containsText" text="Finalizado">
      <formula>NOT(ISERROR(SEARCH("Finalizado",BB116)))</formula>
    </cfRule>
    <cfRule type="containsText" dxfId="1211" priority="1237" stopIfTrue="1" operator="containsText" text="En Curso">
      <formula>NOT(ISERROR(SEARCH("En Curso",BB116)))</formula>
    </cfRule>
    <cfRule type="containsText" dxfId="1210" priority="1238" stopIfTrue="1" operator="containsText" text="Sin Iniciar">
      <formula>NOT(ISERROR(SEARCH("Sin Iniciar",BB116)))</formula>
    </cfRule>
  </conditionalFormatting>
  <conditionalFormatting sqref="BB133:BB136">
    <cfRule type="containsText" dxfId="1209" priority="1230" stopIfTrue="1" operator="containsText" text="Finalizado">
      <formula>NOT(ISERROR(SEARCH("Finalizado",BB133)))</formula>
    </cfRule>
    <cfRule type="containsText" dxfId="1208" priority="1231" stopIfTrue="1" operator="containsText" text="En Curso">
      <formula>NOT(ISERROR(SEARCH("En Curso",BB133)))</formula>
    </cfRule>
    <cfRule type="containsText" dxfId="1207" priority="1232" stopIfTrue="1" operator="containsText" text="Sin Iniciar">
      <formula>NOT(ISERROR(SEARCH("Sin Iniciar",BB133)))</formula>
    </cfRule>
  </conditionalFormatting>
  <conditionalFormatting sqref="BB151:BB152 BB154:BB157">
    <cfRule type="containsText" dxfId="1206" priority="1227" stopIfTrue="1" operator="containsText" text="Finalizado">
      <formula>NOT(ISERROR(SEARCH("Finalizado",BB151)))</formula>
    </cfRule>
    <cfRule type="containsText" dxfId="1205" priority="1228" stopIfTrue="1" operator="containsText" text="En Curso">
      <formula>NOT(ISERROR(SEARCH("En Curso",BB151)))</formula>
    </cfRule>
    <cfRule type="containsText" dxfId="1204" priority="1229" stopIfTrue="1" operator="containsText" text="Sin Iniciar">
      <formula>NOT(ISERROR(SEARCH("Sin Iniciar",BB151)))</formula>
    </cfRule>
  </conditionalFormatting>
  <conditionalFormatting sqref="BB382:BB395">
    <cfRule type="containsText" dxfId="1203" priority="1224" stopIfTrue="1" operator="containsText" text="Finalizado">
      <formula>NOT(ISERROR(SEARCH("Finalizado",BB382)))</formula>
    </cfRule>
    <cfRule type="containsText" dxfId="1202" priority="1225" stopIfTrue="1" operator="containsText" text="En Curso">
      <formula>NOT(ISERROR(SEARCH("En Curso",BB382)))</formula>
    </cfRule>
    <cfRule type="containsText" dxfId="1201" priority="1226" stopIfTrue="1" operator="containsText" text="Sin Iniciar">
      <formula>NOT(ISERROR(SEARCH("Sin Iniciar",BB382)))</formula>
    </cfRule>
  </conditionalFormatting>
  <conditionalFormatting sqref="BB221:BB227">
    <cfRule type="containsText" dxfId="1200" priority="1221" stopIfTrue="1" operator="containsText" text="Finalizado">
      <formula>NOT(ISERROR(SEARCH("Finalizado",BB221)))</formula>
    </cfRule>
    <cfRule type="containsText" dxfId="1199" priority="1222" stopIfTrue="1" operator="containsText" text="En Curso">
      <formula>NOT(ISERROR(SEARCH("En Curso",BB221)))</formula>
    </cfRule>
    <cfRule type="containsText" dxfId="1198" priority="1223" stopIfTrue="1" operator="containsText" text="Sin Iniciar">
      <formula>NOT(ISERROR(SEARCH("Sin Iniciar",BB221)))</formula>
    </cfRule>
  </conditionalFormatting>
  <conditionalFormatting sqref="BB181 BB183:BB185">
    <cfRule type="containsText" dxfId="1197" priority="1218" stopIfTrue="1" operator="containsText" text="Finalizado">
      <formula>NOT(ISERROR(SEARCH("Finalizado",BB181)))</formula>
    </cfRule>
    <cfRule type="containsText" dxfId="1196" priority="1219" stopIfTrue="1" operator="containsText" text="En Curso">
      <formula>NOT(ISERROR(SEARCH("En Curso",BB181)))</formula>
    </cfRule>
    <cfRule type="containsText" dxfId="1195" priority="1220" stopIfTrue="1" operator="containsText" text="Sin Iniciar">
      <formula>NOT(ISERROR(SEARCH("Sin Iniciar",BB181)))</formula>
    </cfRule>
  </conditionalFormatting>
  <conditionalFormatting sqref="BB228:BB234">
    <cfRule type="containsText" dxfId="1194" priority="1215" stopIfTrue="1" operator="containsText" text="Finalizado">
      <formula>NOT(ISERROR(SEARCH("Finalizado",BB228)))</formula>
    </cfRule>
    <cfRule type="containsText" dxfId="1193" priority="1216" stopIfTrue="1" operator="containsText" text="En Curso">
      <formula>NOT(ISERROR(SEARCH("En Curso",BB228)))</formula>
    </cfRule>
    <cfRule type="containsText" dxfId="1192" priority="1217" stopIfTrue="1" operator="containsText" text="Sin Iniciar">
      <formula>NOT(ISERROR(SEARCH("Sin Iniciar",BB228)))</formula>
    </cfRule>
  </conditionalFormatting>
  <conditionalFormatting sqref="BB242:BB248">
    <cfRule type="containsText" dxfId="1191" priority="1212" stopIfTrue="1" operator="containsText" text="Finalizado">
      <formula>NOT(ISERROR(SEARCH("Finalizado",BB242)))</formula>
    </cfRule>
    <cfRule type="containsText" dxfId="1190" priority="1213" stopIfTrue="1" operator="containsText" text="En Curso">
      <formula>NOT(ISERROR(SEARCH("En Curso",BB242)))</formula>
    </cfRule>
    <cfRule type="containsText" dxfId="1189" priority="1214" stopIfTrue="1" operator="containsText" text="Sin Iniciar">
      <formula>NOT(ISERROR(SEARCH("Sin Iniciar",BB242)))</formula>
    </cfRule>
  </conditionalFormatting>
  <conditionalFormatting sqref="BB380:BB381">
    <cfRule type="containsText" dxfId="1188" priority="1209" stopIfTrue="1" operator="containsText" text="Finalizado">
      <formula>NOT(ISERROR(SEARCH("Finalizado",BB380)))</formula>
    </cfRule>
    <cfRule type="containsText" dxfId="1187" priority="1210" stopIfTrue="1" operator="containsText" text="En Curso">
      <formula>NOT(ISERROR(SEARCH("En Curso",BB380)))</formula>
    </cfRule>
    <cfRule type="containsText" dxfId="1186" priority="1211" stopIfTrue="1" operator="containsText" text="Sin Iniciar">
      <formula>NOT(ISERROR(SEARCH("Sin Iniciar",BB380)))</formula>
    </cfRule>
  </conditionalFormatting>
  <conditionalFormatting sqref="BB235:BB236 BB238:BB241">
    <cfRule type="containsText" dxfId="1185" priority="1206" stopIfTrue="1" operator="containsText" text="Finalizado">
      <formula>NOT(ISERROR(SEARCH("Finalizado",BB235)))</formula>
    </cfRule>
    <cfRule type="containsText" dxfId="1184" priority="1207" stopIfTrue="1" operator="containsText" text="En Curso">
      <formula>NOT(ISERROR(SEARCH("En Curso",BB235)))</formula>
    </cfRule>
    <cfRule type="containsText" dxfId="1183" priority="1208" stopIfTrue="1" operator="containsText" text="Sin Iniciar">
      <formula>NOT(ISERROR(SEARCH("Sin Iniciar",BB235)))</formula>
    </cfRule>
  </conditionalFormatting>
  <conditionalFormatting sqref="BB253:BB255">
    <cfRule type="containsText" dxfId="1182" priority="1203" stopIfTrue="1" operator="containsText" text="Finalizado">
      <formula>NOT(ISERROR(SEARCH("Finalizado",BB253)))</formula>
    </cfRule>
    <cfRule type="containsText" dxfId="1181" priority="1204" stopIfTrue="1" operator="containsText" text="En Curso">
      <formula>NOT(ISERROR(SEARCH("En Curso",BB253)))</formula>
    </cfRule>
    <cfRule type="containsText" dxfId="1180" priority="1205" stopIfTrue="1" operator="containsText" text="Sin Iniciar">
      <formula>NOT(ISERROR(SEARCH("Sin Iniciar",BB253)))</formula>
    </cfRule>
  </conditionalFormatting>
  <conditionalFormatting sqref="BB344:BB346">
    <cfRule type="containsText" dxfId="1179" priority="1197" stopIfTrue="1" operator="containsText" text="Finalizado">
      <formula>NOT(ISERROR(SEARCH("Finalizado",BB344)))</formula>
    </cfRule>
    <cfRule type="containsText" dxfId="1178" priority="1198" stopIfTrue="1" operator="containsText" text="En Curso">
      <formula>NOT(ISERROR(SEARCH("En Curso",BB344)))</formula>
    </cfRule>
    <cfRule type="containsText" dxfId="1177" priority="1199" stopIfTrue="1" operator="containsText" text="Sin Iniciar">
      <formula>NOT(ISERROR(SEARCH("Sin Iniciar",BB344)))</formula>
    </cfRule>
  </conditionalFormatting>
  <conditionalFormatting sqref="BB361:BB367 BB370:BB374">
    <cfRule type="containsText" dxfId="1176" priority="1194" stopIfTrue="1" operator="containsText" text="Finalizado">
      <formula>NOT(ISERROR(SEARCH("Finalizado",BB361)))</formula>
    </cfRule>
    <cfRule type="containsText" dxfId="1175" priority="1195" stopIfTrue="1" operator="containsText" text="En Curso">
      <formula>NOT(ISERROR(SEARCH("En Curso",BB361)))</formula>
    </cfRule>
    <cfRule type="containsText" dxfId="1174" priority="1196" stopIfTrue="1" operator="containsText" text="Sin Iniciar">
      <formula>NOT(ISERROR(SEARCH("Sin Iniciar",BB361)))</formula>
    </cfRule>
  </conditionalFormatting>
  <conditionalFormatting sqref="BB359:BB360">
    <cfRule type="containsText" dxfId="1173" priority="1191" stopIfTrue="1" operator="containsText" text="Finalizado">
      <formula>NOT(ISERROR(SEARCH("Finalizado",BB359)))</formula>
    </cfRule>
    <cfRule type="containsText" dxfId="1172" priority="1192" stopIfTrue="1" operator="containsText" text="En Curso">
      <formula>NOT(ISERROR(SEARCH("En Curso",BB359)))</formula>
    </cfRule>
    <cfRule type="containsText" dxfId="1171" priority="1193" stopIfTrue="1" operator="containsText" text="Sin Iniciar">
      <formula>NOT(ISERROR(SEARCH("Sin Iniciar",BB359)))</formula>
    </cfRule>
  </conditionalFormatting>
  <conditionalFormatting sqref="BB347:BB353">
    <cfRule type="containsText" dxfId="1170" priority="1188" stopIfTrue="1" operator="containsText" text="Finalizado">
      <formula>NOT(ISERROR(SEARCH("Finalizado",BB347)))</formula>
    </cfRule>
    <cfRule type="containsText" dxfId="1169" priority="1189" stopIfTrue="1" operator="containsText" text="En Curso">
      <formula>NOT(ISERROR(SEARCH("En Curso",BB347)))</formula>
    </cfRule>
    <cfRule type="containsText" dxfId="1168" priority="1190" stopIfTrue="1" operator="containsText" text="Sin Iniciar">
      <formula>NOT(ISERROR(SEARCH("Sin Iniciar",BB347)))</formula>
    </cfRule>
  </conditionalFormatting>
  <conditionalFormatting sqref="BB137:BB143">
    <cfRule type="containsText" dxfId="1167" priority="1185" stopIfTrue="1" operator="containsText" text="Finalizado">
      <formula>NOT(ISERROR(SEARCH("Finalizado",BB137)))</formula>
    </cfRule>
    <cfRule type="containsText" dxfId="1166" priority="1186" stopIfTrue="1" operator="containsText" text="En Curso">
      <formula>NOT(ISERROR(SEARCH("En Curso",BB137)))</formula>
    </cfRule>
    <cfRule type="containsText" dxfId="1165" priority="1187" stopIfTrue="1" operator="containsText" text="Sin Iniciar">
      <formula>NOT(ISERROR(SEARCH("Sin Iniciar",BB137)))</formula>
    </cfRule>
  </conditionalFormatting>
  <conditionalFormatting sqref="BB144:BB150">
    <cfRule type="containsText" dxfId="1164" priority="1182" stopIfTrue="1" operator="containsText" text="Finalizado">
      <formula>NOT(ISERROR(SEARCH("Finalizado",BB144)))</formula>
    </cfRule>
    <cfRule type="containsText" dxfId="1163" priority="1183" stopIfTrue="1" operator="containsText" text="En Curso">
      <formula>NOT(ISERROR(SEARCH("En Curso",BB144)))</formula>
    </cfRule>
    <cfRule type="containsText" dxfId="1162" priority="1184" stopIfTrue="1" operator="containsText" text="Sin Iniciar">
      <formula>NOT(ISERROR(SEARCH("Sin Iniciar",BB144)))</formula>
    </cfRule>
  </conditionalFormatting>
  <conditionalFormatting sqref="BB187 BB189:BB192">
    <cfRule type="containsText" dxfId="1161" priority="1179" stopIfTrue="1" operator="containsText" text="Finalizado">
      <formula>NOT(ISERROR(SEARCH("Finalizado",BB187)))</formula>
    </cfRule>
    <cfRule type="containsText" dxfId="1160" priority="1180" stopIfTrue="1" operator="containsText" text="En Curso">
      <formula>NOT(ISERROR(SEARCH("En Curso",BB187)))</formula>
    </cfRule>
    <cfRule type="containsText" dxfId="1159" priority="1181" stopIfTrue="1" operator="containsText" text="Sin Iniciar">
      <formula>NOT(ISERROR(SEARCH("Sin Iniciar",BB187)))</formula>
    </cfRule>
  </conditionalFormatting>
  <conditionalFormatting sqref="BB193 BB197:BB199">
    <cfRule type="containsText" dxfId="1158" priority="1176" stopIfTrue="1" operator="containsText" text="Finalizado">
      <formula>NOT(ISERROR(SEARCH("Finalizado",BB193)))</formula>
    </cfRule>
    <cfRule type="containsText" dxfId="1157" priority="1177" stopIfTrue="1" operator="containsText" text="En Curso">
      <formula>NOT(ISERROR(SEARCH("En Curso",BB193)))</formula>
    </cfRule>
    <cfRule type="containsText" dxfId="1156" priority="1178" stopIfTrue="1" operator="containsText" text="Sin Iniciar">
      <formula>NOT(ISERROR(SEARCH("Sin Iniciar",BB193)))</formula>
    </cfRule>
  </conditionalFormatting>
  <conditionalFormatting sqref="BB264:BB269">
    <cfRule type="containsText" dxfId="1155" priority="1173" stopIfTrue="1" operator="containsText" text="Finalizado">
      <formula>NOT(ISERROR(SEARCH("Finalizado",BB264)))</formula>
    </cfRule>
    <cfRule type="containsText" dxfId="1154" priority="1174" stopIfTrue="1" operator="containsText" text="En Curso">
      <formula>NOT(ISERROR(SEARCH("En Curso",BB264)))</formula>
    </cfRule>
    <cfRule type="containsText" dxfId="1153" priority="1175" stopIfTrue="1" operator="containsText" text="Sin Iniciar">
      <formula>NOT(ISERROR(SEARCH("Sin Iniciar",BB264)))</formula>
    </cfRule>
  </conditionalFormatting>
  <conditionalFormatting sqref="BB256 BB259:BB262">
    <cfRule type="containsText" dxfId="1152" priority="1170" stopIfTrue="1" operator="containsText" text="Finalizado">
      <formula>NOT(ISERROR(SEARCH("Finalizado",BB256)))</formula>
    </cfRule>
    <cfRule type="containsText" dxfId="1151" priority="1171" stopIfTrue="1" operator="containsText" text="En Curso">
      <formula>NOT(ISERROR(SEARCH("En Curso",BB256)))</formula>
    </cfRule>
    <cfRule type="containsText" dxfId="1150" priority="1172" stopIfTrue="1" operator="containsText" text="Sin Iniciar">
      <formula>NOT(ISERROR(SEARCH("Sin Iniciar",BB256)))</formula>
    </cfRule>
  </conditionalFormatting>
  <conditionalFormatting sqref="BB272:BB276">
    <cfRule type="containsText" dxfId="1149" priority="1167" stopIfTrue="1" operator="containsText" text="Finalizado">
      <formula>NOT(ISERROR(SEARCH("Finalizado",BB272)))</formula>
    </cfRule>
    <cfRule type="containsText" dxfId="1148" priority="1168" stopIfTrue="1" operator="containsText" text="En Curso">
      <formula>NOT(ISERROR(SEARCH("En Curso",BB272)))</formula>
    </cfRule>
    <cfRule type="containsText" dxfId="1147" priority="1169" stopIfTrue="1" operator="containsText" text="Sin Iniciar">
      <formula>NOT(ISERROR(SEARCH("Sin Iniciar",BB272)))</formula>
    </cfRule>
  </conditionalFormatting>
  <conditionalFormatting sqref="BB278:BB285 BB287:BB290">
    <cfRule type="containsText" dxfId="1146" priority="1164" stopIfTrue="1" operator="containsText" text="Finalizado">
      <formula>NOT(ISERROR(SEARCH("Finalizado",BB278)))</formula>
    </cfRule>
    <cfRule type="containsText" dxfId="1145" priority="1165" stopIfTrue="1" operator="containsText" text="En Curso">
      <formula>NOT(ISERROR(SEARCH("En Curso",BB278)))</formula>
    </cfRule>
    <cfRule type="containsText" dxfId="1144" priority="1166" stopIfTrue="1" operator="containsText" text="Sin Iniciar">
      <formula>NOT(ISERROR(SEARCH("Sin Iniciar",BB278)))</formula>
    </cfRule>
  </conditionalFormatting>
  <conditionalFormatting sqref="BB200 BB202:BB203">
    <cfRule type="containsText" dxfId="1143" priority="1161" stopIfTrue="1" operator="containsText" text="Finalizado">
      <formula>NOT(ISERROR(SEARCH("Finalizado",BB200)))</formula>
    </cfRule>
    <cfRule type="containsText" dxfId="1142" priority="1162" stopIfTrue="1" operator="containsText" text="En Curso">
      <formula>NOT(ISERROR(SEARCH("En Curso",BB200)))</formula>
    </cfRule>
    <cfRule type="containsText" dxfId="1141" priority="1163" stopIfTrue="1" operator="containsText" text="Sin Iniciar">
      <formula>NOT(ISERROR(SEARCH("Sin Iniciar",BB200)))</formula>
    </cfRule>
  </conditionalFormatting>
  <conditionalFormatting sqref="BB210 BB212 BB214:BB220">
    <cfRule type="containsText" dxfId="1140" priority="1158" stopIfTrue="1" operator="containsText" text="Finalizado">
      <formula>NOT(ISERROR(SEARCH("Finalizado",BB210)))</formula>
    </cfRule>
    <cfRule type="containsText" dxfId="1139" priority="1159" stopIfTrue="1" operator="containsText" text="En Curso">
      <formula>NOT(ISERROR(SEARCH("En Curso",BB210)))</formula>
    </cfRule>
    <cfRule type="containsText" dxfId="1138" priority="1160" stopIfTrue="1" operator="containsText" text="Sin Iniciar">
      <formula>NOT(ISERROR(SEARCH("Sin Iniciar",BB210)))</formula>
    </cfRule>
  </conditionalFormatting>
  <conditionalFormatting sqref="BB84:BB87">
    <cfRule type="containsText" dxfId="1137" priority="1155" stopIfTrue="1" operator="containsText" text="Finalizado">
      <formula>NOT(ISERROR(SEARCH("Finalizado",BB84)))</formula>
    </cfRule>
    <cfRule type="containsText" dxfId="1136" priority="1156" stopIfTrue="1" operator="containsText" text="En Curso">
      <formula>NOT(ISERROR(SEARCH("En Curso",BB84)))</formula>
    </cfRule>
    <cfRule type="containsText" dxfId="1135" priority="1157" stopIfTrue="1" operator="containsText" text="Sin Iniciar">
      <formula>NOT(ISERROR(SEARCH("Sin Iniciar",BB84)))</formula>
    </cfRule>
  </conditionalFormatting>
  <conditionalFormatting sqref="BB158:BB159 BB161:BB166 BB168:BB171">
    <cfRule type="containsText" dxfId="1134" priority="1152" stopIfTrue="1" operator="containsText" text="Finalizado">
      <formula>NOT(ISERROR(SEARCH("Finalizado",BB158)))</formula>
    </cfRule>
    <cfRule type="containsText" dxfId="1133" priority="1153" stopIfTrue="1" operator="containsText" text="En Curso">
      <formula>NOT(ISERROR(SEARCH("En Curso",BB158)))</formula>
    </cfRule>
    <cfRule type="containsText" dxfId="1132" priority="1154" stopIfTrue="1" operator="containsText" text="Sin Iniciar">
      <formula>NOT(ISERROR(SEARCH("Sin Iniciar",BB158)))</formula>
    </cfRule>
  </conditionalFormatting>
  <conditionalFormatting sqref="BB326:BB332">
    <cfRule type="containsText" dxfId="1131" priority="1149" stopIfTrue="1" operator="containsText" text="Finalizado">
      <formula>NOT(ISERROR(SEARCH("Finalizado",BB326)))</formula>
    </cfRule>
    <cfRule type="containsText" dxfId="1130" priority="1150" stopIfTrue="1" operator="containsText" text="En Curso">
      <formula>NOT(ISERROR(SEARCH("En Curso",BB326)))</formula>
    </cfRule>
    <cfRule type="containsText" dxfId="1129" priority="1151" stopIfTrue="1" operator="containsText" text="Sin Iniciar">
      <formula>NOT(ISERROR(SEARCH("Sin Iniciar",BB326)))</formula>
    </cfRule>
  </conditionalFormatting>
  <conditionalFormatting sqref="BB160 BB167 BB172 BB174 BB237">
    <cfRule type="containsText" dxfId="1128" priority="1146" stopIfTrue="1" operator="containsText" text="Finalizado">
      <formula>NOT(ISERROR(SEARCH("Finalizado",BB160)))</formula>
    </cfRule>
    <cfRule type="containsText" dxfId="1127" priority="1147" stopIfTrue="1" operator="containsText" text="En Curso">
      <formula>NOT(ISERROR(SEARCH("En Curso",BB160)))</formula>
    </cfRule>
    <cfRule type="containsText" dxfId="1126" priority="1148" stopIfTrue="1" operator="containsText" text="Sin Iniciar">
      <formula>NOT(ISERROR(SEARCH("Sin Iniciar",BB160)))</formula>
    </cfRule>
  </conditionalFormatting>
  <conditionalFormatting sqref="BE466 BE473 BE480 BE452 BE459 BE487">
    <cfRule type="containsText" dxfId="1125" priority="1141" stopIfTrue="1" operator="containsText" text="Sin Materialización">
      <formula>NOT(ISERROR(SEARCH("Sin Materialización",BE452)))</formula>
    </cfRule>
    <cfRule type="containsText" dxfId="1124" priority="1142" stopIfTrue="1" operator="containsText" text="Materializado">
      <formula>NOT(ISERROR(SEARCH("Materializado",BE452)))</formula>
    </cfRule>
  </conditionalFormatting>
  <conditionalFormatting sqref="AX29:AX31">
    <cfRule type="containsText" dxfId="1123" priority="1138" stopIfTrue="1" operator="containsText" text="Finalizado">
      <formula>NOT(ISERROR(SEARCH("Finalizado",AX29)))</formula>
    </cfRule>
    <cfRule type="containsText" dxfId="1122" priority="1139" stopIfTrue="1" operator="containsText" text="En Curso">
      <formula>NOT(ISERROR(SEARCH("En Curso",AX29)))</formula>
    </cfRule>
    <cfRule type="containsText" dxfId="1121" priority="1140" stopIfTrue="1" operator="containsText" text="Sin Iniciar">
      <formula>NOT(ISERROR(SEARCH("Sin Iniciar",AX29)))</formula>
    </cfRule>
  </conditionalFormatting>
  <conditionalFormatting sqref="AX26:AX28 AX32:AX33 AX35:AX36">
    <cfRule type="containsText" dxfId="1120" priority="1135" stopIfTrue="1" operator="containsText" text="Finalizado">
      <formula>NOT(ISERROR(SEARCH("Finalizado",AX26)))</formula>
    </cfRule>
    <cfRule type="containsText" dxfId="1119" priority="1136" stopIfTrue="1" operator="containsText" text="En Curso">
      <formula>NOT(ISERROR(SEARCH("En Curso",AX26)))</formula>
    </cfRule>
    <cfRule type="containsText" dxfId="1118" priority="1137" stopIfTrue="1" operator="containsText" text="Sin Iniciar">
      <formula>NOT(ISERROR(SEARCH("Sin Iniciar",AX26)))</formula>
    </cfRule>
  </conditionalFormatting>
  <conditionalFormatting sqref="BB97">
    <cfRule type="containsText" dxfId="1117" priority="1090" stopIfTrue="1" operator="containsText" text="Finalizado">
      <formula>NOT(ISERROR(SEARCH("Finalizado",BB97)))</formula>
    </cfRule>
    <cfRule type="containsText" dxfId="1116" priority="1091" stopIfTrue="1" operator="containsText" text="En Curso">
      <formula>NOT(ISERROR(SEARCH("En Curso",BB97)))</formula>
    </cfRule>
    <cfRule type="containsText" dxfId="1115" priority="1092" stopIfTrue="1" operator="containsText" text="Sin Iniciar">
      <formula>NOT(ISERROR(SEARCH("Sin Iniciar",BB97)))</formula>
    </cfRule>
  </conditionalFormatting>
  <conditionalFormatting sqref="BB123">
    <cfRule type="containsText" dxfId="1114" priority="1087" stopIfTrue="1" operator="containsText" text="Finalizado">
      <formula>NOT(ISERROR(SEARCH("Finalizado",BB123)))</formula>
    </cfRule>
    <cfRule type="containsText" dxfId="1113" priority="1088" stopIfTrue="1" operator="containsText" text="En Curso">
      <formula>NOT(ISERROR(SEARCH("En Curso",BB123)))</formula>
    </cfRule>
    <cfRule type="containsText" dxfId="1112" priority="1089" stopIfTrue="1" operator="containsText" text="Sin Iniciar">
      <formula>NOT(ISERROR(SEARCH("Sin Iniciar",BB123)))</formula>
    </cfRule>
  </conditionalFormatting>
  <conditionalFormatting sqref="BB299">
    <cfRule type="containsText" dxfId="1111" priority="1042" stopIfTrue="1" operator="containsText" text="Finalizado">
      <formula>NOT(ISERROR(SEARCH("Finalizado",BB299)))</formula>
    </cfRule>
    <cfRule type="containsText" dxfId="1110" priority="1043" stopIfTrue="1" operator="containsText" text="En Curso">
      <formula>NOT(ISERROR(SEARCH("En Curso",BB299)))</formula>
    </cfRule>
    <cfRule type="containsText" dxfId="1109" priority="1044" stopIfTrue="1" operator="containsText" text="Sin Iniciar">
      <formula>NOT(ISERROR(SEARCH("Sin Iniciar",BB299)))</formula>
    </cfRule>
  </conditionalFormatting>
  <conditionalFormatting sqref="BB305">
    <cfRule type="containsText" dxfId="1108" priority="1039" stopIfTrue="1" operator="containsText" text="Finalizado">
      <formula>NOT(ISERROR(SEARCH("Finalizado",BB305)))</formula>
    </cfRule>
    <cfRule type="containsText" dxfId="1107" priority="1040" stopIfTrue="1" operator="containsText" text="En Curso">
      <formula>NOT(ISERROR(SEARCH("En Curso",BB305)))</formula>
    </cfRule>
    <cfRule type="containsText" dxfId="1106" priority="1041" stopIfTrue="1" operator="containsText" text="Sin Iniciar">
      <formula>NOT(ISERROR(SEARCH("Sin Iniciar",BB305)))</formula>
    </cfRule>
  </conditionalFormatting>
  <conditionalFormatting sqref="BB314">
    <cfRule type="containsText" dxfId="1105" priority="1036" stopIfTrue="1" operator="containsText" text="Finalizado">
      <formula>NOT(ISERROR(SEARCH("Finalizado",BB314)))</formula>
    </cfRule>
    <cfRule type="containsText" dxfId="1104" priority="1037" stopIfTrue="1" operator="containsText" text="En Curso">
      <formula>NOT(ISERROR(SEARCH("En Curso",BB314)))</formula>
    </cfRule>
    <cfRule type="containsText" dxfId="1103" priority="1038" stopIfTrue="1" operator="containsText" text="Sin Iniciar">
      <formula>NOT(ISERROR(SEARCH("Sin Iniciar",BB314)))</formula>
    </cfRule>
  </conditionalFormatting>
  <conditionalFormatting sqref="AX14:AX17">
    <cfRule type="containsText" dxfId="1102" priority="1030" stopIfTrue="1" operator="containsText" text="Finalizado">
      <formula>NOT(ISERROR(SEARCH("Finalizado",AX14)))</formula>
    </cfRule>
    <cfRule type="containsText" dxfId="1101" priority="1031" stopIfTrue="1" operator="containsText" text="En Curso">
      <formula>NOT(ISERROR(SEARCH("En Curso",AX14)))</formula>
    </cfRule>
    <cfRule type="containsText" dxfId="1100" priority="1032" stopIfTrue="1" operator="containsText" text="Sin Iniciar">
      <formula>NOT(ISERROR(SEARCH("Sin Iniciar",AX14)))</formula>
    </cfRule>
  </conditionalFormatting>
  <conditionalFormatting sqref="AX11:AX13 AX18:AX20">
    <cfRule type="containsText" dxfId="1099" priority="1027" stopIfTrue="1" operator="containsText" text="Finalizado">
      <formula>NOT(ISERROR(SEARCH("Finalizado",AX11)))</formula>
    </cfRule>
    <cfRule type="containsText" dxfId="1098" priority="1028" stopIfTrue="1" operator="containsText" text="En Curso">
      <formula>NOT(ISERROR(SEARCH("En Curso",AX11)))</formula>
    </cfRule>
    <cfRule type="containsText" dxfId="1097" priority="1029" stopIfTrue="1" operator="containsText" text="Sin Iniciar">
      <formula>NOT(ISERROR(SEARCH("Sin Iniciar",AX11)))</formula>
    </cfRule>
  </conditionalFormatting>
  <conditionalFormatting sqref="AX61:AX66">
    <cfRule type="containsText" dxfId="1096" priority="1024" stopIfTrue="1" operator="containsText" text="Finalizado">
      <formula>NOT(ISERROR(SEARCH("Finalizado",AX61)))</formula>
    </cfRule>
    <cfRule type="containsText" dxfId="1095" priority="1025" stopIfTrue="1" operator="containsText" text="En Curso">
      <formula>NOT(ISERROR(SEARCH("En Curso",AX61)))</formula>
    </cfRule>
    <cfRule type="containsText" dxfId="1094" priority="1026" stopIfTrue="1" operator="containsText" text="Sin Iniciar">
      <formula>NOT(ISERROR(SEARCH("Sin Iniciar",AX61)))</formula>
    </cfRule>
  </conditionalFormatting>
  <conditionalFormatting sqref="AX60 AX67:AX69">
    <cfRule type="containsText" dxfId="1093" priority="1021" stopIfTrue="1" operator="containsText" text="Finalizado">
      <formula>NOT(ISERROR(SEARCH("Finalizado",AX60)))</formula>
    </cfRule>
    <cfRule type="containsText" dxfId="1092" priority="1022" stopIfTrue="1" operator="containsText" text="En Curso">
      <formula>NOT(ISERROR(SEARCH("En Curso",AX60)))</formula>
    </cfRule>
    <cfRule type="containsText" dxfId="1091" priority="1023" stopIfTrue="1" operator="containsText" text="Sin Iniciar">
      <formula>NOT(ISERROR(SEARCH("Sin Iniciar",AX60)))</formula>
    </cfRule>
  </conditionalFormatting>
  <conditionalFormatting sqref="BB13">
    <cfRule type="containsText" dxfId="1090" priority="991" stopIfTrue="1" operator="containsText" text="Finalizado">
      <formula>NOT(ISERROR(SEARCH("Finalizado",BB13)))</formula>
    </cfRule>
    <cfRule type="containsText" dxfId="1089" priority="992" stopIfTrue="1" operator="containsText" text="En Curso">
      <formula>NOT(ISERROR(SEARCH("En Curso",BB13)))</formula>
    </cfRule>
    <cfRule type="containsText" dxfId="1088" priority="993" stopIfTrue="1" operator="containsText" text="Sin Iniciar">
      <formula>NOT(ISERROR(SEARCH("Sin Iniciar",BB13)))</formula>
    </cfRule>
  </conditionalFormatting>
  <conditionalFormatting sqref="BB20">
    <cfRule type="containsText" dxfId="1087" priority="988" stopIfTrue="1" operator="containsText" text="Finalizado">
      <formula>NOT(ISERROR(SEARCH("Finalizado",BB20)))</formula>
    </cfRule>
    <cfRule type="containsText" dxfId="1086" priority="989" stopIfTrue="1" operator="containsText" text="En Curso">
      <formula>NOT(ISERROR(SEARCH("En Curso",BB20)))</formula>
    </cfRule>
    <cfRule type="containsText" dxfId="1085" priority="990" stopIfTrue="1" operator="containsText" text="Sin Iniciar">
      <formula>NOT(ISERROR(SEARCH("Sin Iniciar",BB20)))</formula>
    </cfRule>
  </conditionalFormatting>
  <conditionalFormatting sqref="BB60">
    <cfRule type="containsText" dxfId="1084" priority="985" stopIfTrue="1" operator="containsText" text="Finalizado">
      <formula>NOT(ISERROR(SEARCH("Finalizado",BB60)))</formula>
    </cfRule>
    <cfRule type="containsText" dxfId="1083" priority="986" stopIfTrue="1" operator="containsText" text="En Curso">
      <formula>NOT(ISERROR(SEARCH("En Curso",BB60)))</formula>
    </cfRule>
    <cfRule type="containsText" dxfId="1082" priority="987" stopIfTrue="1" operator="containsText" text="Sin Iniciar">
      <formula>NOT(ISERROR(SEARCH("Sin Iniciar",BB60)))</formula>
    </cfRule>
  </conditionalFormatting>
  <conditionalFormatting sqref="BB91">
    <cfRule type="containsText" dxfId="1081" priority="982" stopIfTrue="1" operator="containsText" text="Finalizado">
      <formula>NOT(ISERROR(SEARCH("Finalizado",BB91)))</formula>
    </cfRule>
    <cfRule type="containsText" dxfId="1080" priority="983" stopIfTrue="1" operator="containsText" text="En Curso">
      <formula>NOT(ISERROR(SEARCH("En Curso",BB91)))</formula>
    </cfRule>
    <cfRule type="containsText" dxfId="1079" priority="984" stopIfTrue="1" operator="containsText" text="Sin Iniciar">
      <formula>NOT(ISERROR(SEARCH("Sin Iniciar",BB91)))</formula>
    </cfRule>
  </conditionalFormatting>
  <conditionalFormatting sqref="BB257">
    <cfRule type="containsText" dxfId="1078" priority="979" stopIfTrue="1" operator="containsText" text="Finalizado">
      <formula>NOT(ISERROR(SEARCH("Finalizado",BB257)))</formula>
    </cfRule>
    <cfRule type="containsText" dxfId="1077" priority="980" stopIfTrue="1" operator="containsText" text="En Curso">
      <formula>NOT(ISERROR(SEARCH("En Curso",BB257)))</formula>
    </cfRule>
    <cfRule type="containsText" dxfId="1076" priority="981" stopIfTrue="1" operator="containsText" text="Sin Iniciar">
      <formula>NOT(ISERROR(SEARCH("Sin Iniciar",BB257)))</formula>
    </cfRule>
  </conditionalFormatting>
  <conditionalFormatting sqref="BB298">
    <cfRule type="containsText" dxfId="1075" priority="976" stopIfTrue="1" operator="containsText" text="Finalizado">
      <formula>NOT(ISERROR(SEARCH("Finalizado",BB298)))</formula>
    </cfRule>
    <cfRule type="containsText" dxfId="1074" priority="977" stopIfTrue="1" operator="containsText" text="En Curso">
      <formula>NOT(ISERROR(SEARCH("En Curso",BB298)))</formula>
    </cfRule>
    <cfRule type="containsText" dxfId="1073" priority="978" stopIfTrue="1" operator="containsText" text="Sin Iniciar">
      <formula>NOT(ISERROR(SEARCH("Sin Iniciar",BB298)))</formula>
    </cfRule>
  </conditionalFormatting>
  <conditionalFormatting sqref="AX233:AX234">
    <cfRule type="containsText" dxfId="1072" priority="958" stopIfTrue="1" operator="containsText" text="Finalizado">
      <formula>NOT(ISERROR(SEARCH("Finalizado",AX233)))</formula>
    </cfRule>
    <cfRule type="containsText" dxfId="1071" priority="959" stopIfTrue="1" operator="containsText" text="En Curso">
      <formula>NOT(ISERROR(SEARCH("En Curso",AX233)))</formula>
    </cfRule>
    <cfRule type="containsText" dxfId="1070" priority="960" stopIfTrue="1" operator="containsText" text="Sin Iniciar">
      <formula>NOT(ISERROR(SEARCH("Sin Iniciar",AX233)))</formula>
    </cfRule>
  </conditionalFormatting>
  <conditionalFormatting sqref="AX228:AX232 AX235:AX236">
    <cfRule type="containsText" dxfId="1069" priority="955" stopIfTrue="1" operator="containsText" text="Finalizado">
      <formula>NOT(ISERROR(SEARCH("Finalizado",AX228)))</formula>
    </cfRule>
    <cfRule type="containsText" dxfId="1068" priority="956" stopIfTrue="1" operator="containsText" text="En Curso">
      <formula>NOT(ISERROR(SEARCH("En Curso",AX228)))</formula>
    </cfRule>
    <cfRule type="containsText" dxfId="1067" priority="957" stopIfTrue="1" operator="containsText" text="Sin Iniciar">
      <formula>NOT(ISERROR(SEARCH("Sin Iniciar",AX228)))</formula>
    </cfRule>
  </conditionalFormatting>
  <conditionalFormatting sqref="AX245:AX248">
    <cfRule type="containsText" dxfId="1066" priority="949" stopIfTrue="1" operator="containsText" text="Finalizado">
      <formula>NOT(ISERROR(SEARCH("Finalizado",AX245)))</formula>
    </cfRule>
    <cfRule type="containsText" dxfId="1065" priority="950" stopIfTrue="1" operator="containsText" text="En Curso">
      <formula>NOT(ISERROR(SEARCH("En Curso",AX245)))</formula>
    </cfRule>
    <cfRule type="containsText" dxfId="1064" priority="951" stopIfTrue="1" operator="containsText" text="Sin Iniciar">
      <formula>NOT(ISERROR(SEARCH("Sin Iniciar",AX245)))</formula>
    </cfRule>
  </conditionalFormatting>
  <conditionalFormatting sqref="AX242:AX244">
    <cfRule type="containsText" dxfId="1063" priority="916" stopIfTrue="1" operator="containsText" text="Finalizado">
      <formula>NOT(ISERROR(SEARCH("Finalizado",AX242)))</formula>
    </cfRule>
    <cfRule type="containsText" dxfId="1062" priority="917" stopIfTrue="1" operator="containsText" text="En Curso">
      <formula>NOT(ISERROR(SEARCH("En Curso",AX242)))</formula>
    </cfRule>
    <cfRule type="containsText" dxfId="1061" priority="918" stopIfTrue="1" operator="containsText" text="Sin Iniciar">
      <formula>NOT(ISERROR(SEARCH("Sin Iniciar",AX242)))</formula>
    </cfRule>
  </conditionalFormatting>
  <conditionalFormatting sqref="BB375:BB379">
    <cfRule type="containsText" dxfId="1060" priority="913" stopIfTrue="1" operator="containsText" text="Finalizado">
      <formula>NOT(ISERROR(SEARCH("Finalizado",BB375)))</formula>
    </cfRule>
    <cfRule type="containsText" dxfId="1059" priority="914" stopIfTrue="1" operator="containsText" text="En Curso">
      <formula>NOT(ISERROR(SEARCH("En Curso",BB375)))</formula>
    </cfRule>
    <cfRule type="containsText" dxfId="1058" priority="915" stopIfTrue="1" operator="containsText" text="Sin Iniciar">
      <formula>NOT(ISERROR(SEARCH("Sin Iniciar",BB375)))</formula>
    </cfRule>
  </conditionalFormatting>
  <conditionalFormatting sqref="BB25">
    <cfRule type="containsText" dxfId="1057" priority="901" stopIfTrue="1" operator="containsText" text="Finalizado">
      <formula>NOT(ISERROR(SEARCH("Finalizado",BB25)))</formula>
    </cfRule>
    <cfRule type="containsText" dxfId="1056" priority="902" stopIfTrue="1" operator="containsText" text="En Curso">
      <formula>NOT(ISERROR(SEARCH("En Curso",BB25)))</formula>
    </cfRule>
    <cfRule type="containsText" dxfId="1055" priority="903" stopIfTrue="1" operator="containsText" text="Sin Iniciar">
      <formula>NOT(ISERROR(SEARCH("Sin Iniciar",BB25)))</formula>
    </cfRule>
  </conditionalFormatting>
  <conditionalFormatting sqref="AX205:AX206">
    <cfRule type="containsText" dxfId="1054" priority="895" stopIfTrue="1" operator="containsText" text="Finalizado">
      <formula>NOT(ISERROR(SEARCH("Finalizado",AX205)))</formula>
    </cfRule>
    <cfRule type="containsText" dxfId="1053" priority="896" stopIfTrue="1" operator="containsText" text="En Curso">
      <formula>NOT(ISERROR(SEARCH("En Curso",AX205)))</formula>
    </cfRule>
    <cfRule type="containsText" dxfId="1052" priority="897" stopIfTrue="1" operator="containsText" text="Sin Iniciar">
      <formula>NOT(ISERROR(SEARCH("Sin Iniciar",AX205)))</formula>
    </cfRule>
  </conditionalFormatting>
  <conditionalFormatting sqref="AX207:AX213">
    <cfRule type="containsText" dxfId="1051" priority="892" stopIfTrue="1" operator="containsText" text="Finalizado">
      <formula>NOT(ISERROR(SEARCH("Finalizado",AX207)))</formula>
    </cfRule>
    <cfRule type="containsText" dxfId="1050" priority="893" stopIfTrue="1" operator="containsText" text="En Curso">
      <formula>NOT(ISERROR(SEARCH("En Curso",AX207)))</formula>
    </cfRule>
    <cfRule type="containsText" dxfId="1049" priority="894" stopIfTrue="1" operator="containsText" text="Sin Iniciar">
      <formula>NOT(ISERROR(SEARCH("Sin Iniciar",AX207)))</formula>
    </cfRule>
  </conditionalFormatting>
  <conditionalFormatting sqref="AX200:AX204">
    <cfRule type="containsText" dxfId="1048" priority="889" stopIfTrue="1" operator="containsText" text="Finalizado">
      <formula>NOT(ISERROR(SEARCH("Finalizado",AX200)))</formula>
    </cfRule>
    <cfRule type="containsText" dxfId="1047" priority="890" stopIfTrue="1" operator="containsText" text="En Curso">
      <formula>NOT(ISERROR(SEARCH("En Curso",AX200)))</formula>
    </cfRule>
    <cfRule type="containsText" dxfId="1046" priority="891" stopIfTrue="1" operator="containsText" text="Sin Iniciar">
      <formula>NOT(ISERROR(SEARCH("Sin Iniciar",AX200)))</formula>
    </cfRule>
  </conditionalFormatting>
  <conditionalFormatting sqref="AX249">
    <cfRule type="containsText" dxfId="1045" priority="844" stopIfTrue="1" operator="containsText" text="Finalizado">
      <formula>NOT(ISERROR(SEARCH("Finalizado",AX249)))</formula>
    </cfRule>
    <cfRule type="containsText" dxfId="1044" priority="845" stopIfTrue="1" operator="containsText" text="En Curso">
      <formula>NOT(ISERROR(SEARCH("En Curso",AX249)))</formula>
    </cfRule>
    <cfRule type="containsText" dxfId="1043" priority="846" stopIfTrue="1" operator="containsText" text="Sin Iniciar">
      <formula>NOT(ISERROR(SEARCH("Sin Iniciar",AX249)))</formula>
    </cfRule>
  </conditionalFormatting>
  <conditionalFormatting sqref="AX588:AX591 AX596:AX598 AX604:AX605 AX612 AX617:AX619 AX625:AX626 AX631:AX633 AX638:AX640 AX645:AX647 AX651:AX654 AX674:AX675 AX680:AX682 AX658:AX661 AX665:AX668">
    <cfRule type="containsText" dxfId="1042" priority="823" stopIfTrue="1" operator="containsText" text="Finalizado">
      <formula>NOT(ISERROR(SEARCH("Finalizado",AX588)))</formula>
    </cfRule>
    <cfRule type="containsText" dxfId="1041" priority="824" stopIfTrue="1" operator="containsText" text="En Curso">
      <formula>NOT(ISERROR(SEARCH("En Curso",AX588)))</formula>
    </cfRule>
    <cfRule type="containsText" dxfId="1040" priority="825" stopIfTrue="1" operator="containsText" text="Sin Iniciar">
      <formula>NOT(ISERROR(SEARCH("Sin Iniciar",AX588)))</formula>
    </cfRule>
  </conditionalFormatting>
  <conditionalFormatting sqref="AX627:AX630 AX634:AX637 AX641:AX644">
    <cfRule type="containsText" dxfId="1039" priority="820" stopIfTrue="1" operator="containsText" text="Finalizado">
      <formula>NOT(ISERROR(SEARCH("Finalizado",AX627)))</formula>
    </cfRule>
    <cfRule type="containsText" dxfId="1038" priority="821" stopIfTrue="1" operator="containsText" text="En Curso">
      <formula>NOT(ISERROR(SEARCH("En Curso",AX627)))</formula>
    </cfRule>
    <cfRule type="containsText" dxfId="1037" priority="822" stopIfTrue="1" operator="containsText" text="Sin Iniciar">
      <formula>NOT(ISERROR(SEARCH("Sin Iniciar",AX627)))</formula>
    </cfRule>
  </conditionalFormatting>
  <conditionalFormatting sqref="AX676:AX679">
    <cfRule type="containsText" dxfId="1036" priority="817" stopIfTrue="1" operator="containsText" text="Finalizado">
      <formula>NOT(ISERROR(SEARCH("Finalizado",AX676)))</formula>
    </cfRule>
    <cfRule type="containsText" dxfId="1035" priority="818" stopIfTrue="1" operator="containsText" text="En Curso">
      <formula>NOT(ISERROR(SEARCH("En Curso",AX676)))</formula>
    </cfRule>
    <cfRule type="containsText" dxfId="1034" priority="819" stopIfTrue="1" operator="containsText" text="Sin Iniciar">
      <formula>NOT(ISERROR(SEARCH("Sin Iniciar",AX676)))</formula>
    </cfRule>
  </conditionalFormatting>
  <conditionalFormatting sqref="AX613:AX614">
    <cfRule type="containsText" dxfId="1033" priority="814" stopIfTrue="1" operator="containsText" text="Finalizado">
      <formula>NOT(ISERROR(SEARCH("Finalizado",AX613)))</formula>
    </cfRule>
    <cfRule type="containsText" dxfId="1032" priority="815" stopIfTrue="1" operator="containsText" text="En Curso">
      <formula>NOT(ISERROR(SEARCH("En Curso",AX613)))</formula>
    </cfRule>
    <cfRule type="containsText" dxfId="1031" priority="816" stopIfTrue="1" operator="containsText" text="Sin Iniciar">
      <formula>NOT(ISERROR(SEARCH("Sin Iniciar",AX613)))</formula>
    </cfRule>
  </conditionalFormatting>
  <conditionalFormatting sqref="AX615">
    <cfRule type="containsText" dxfId="1030" priority="811" stopIfTrue="1" operator="containsText" text="Finalizado">
      <formula>NOT(ISERROR(SEARCH("Finalizado",AX615)))</formula>
    </cfRule>
    <cfRule type="containsText" dxfId="1029" priority="812" stopIfTrue="1" operator="containsText" text="En Curso">
      <formula>NOT(ISERROR(SEARCH("En Curso",AX615)))</formula>
    </cfRule>
    <cfRule type="containsText" dxfId="1028" priority="813" stopIfTrue="1" operator="containsText" text="Sin Iniciar">
      <formula>NOT(ISERROR(SEARCH("Sin Iniciar",AX615)))</formula>
    </cfRule>
  </conditionalFormatting>
  <conditionalFormatting sqref="AX616">
    <cfRule type="containsText" dxfId="1027" priority="808" stopIfTrue="1" operator="containsText" text="Finalizado">
      <formula>NOT(ISERROR(SEARCH("Finalizado",AX616)))</formula>
    </cfRule>
    <cfRule type="containsText" dxfId="1026" priority="809" stopIfTrue="1" operator="containsText" text="En Curso">
      <formula>NOT(ISERROR(SEARCH("En Curso",AX616)))</formula>
    </cfRule>
    <cfRule type="containsText" dxfId="1025" priority="810" stopIfTrue="1" operator="containsText" text="Sin Iniciar">
      <formula>NOT(ISERROR(SEARCH("Sin Iniciar",AX616)))</formula>
    </cfRule>
  </conditionalFormatting>
  <conditionalFormatting sqref="AX620:AX624">
    <cfRule type="containsText" dxfId="1024" priority="805" stopIfTrue="1" operator="containsText" text="Finalizado">
      <formula>NOT(ISERROR(SEARCH("Finalizado",AX620)))</formula>
    </cfRule>
    <cfRule type="containsText" dxfId="1023" priority="806" stopIfTrue="1" operator="containsText" text="En Curso">
      <formula>NOT(ISERROR(SEARCH("En Curso",AX620)))</formula>
    </cfRule>
    <cfRule type="containsText" dxfId="1022" priority="807" stopIfTrue="1" operator="containsText" text="Sin Iniciar">
      <formula>NOT(ISERROR(SEARCH("Sin Iniciar",AX620)))</formula>
    </cfRule>
  </conditionalFormatting>
  <conditionalFormatting sqref="AX585:AX587">
    <cfRule type="containsText" dxfId="1021" priority="802" stopIfTrue="1" operator="containsText" text="Finalizado">
      <formula>NOT(ISERROR(SEARCH("Finalizado",AX585)))</formula>
    </cfRule>
    <cfRule type="containsText" dxfId="1020" priority="803" stopIfTrue="1" operator="containsText" text="En Curso">
      <formula>NOT(ISERROR(SEARCH("En Curso",AX585)))</formula>
    </cfRule>
    <cfRule type="containsText" dxfId="1019" priority="804" stopIfTrue="1" operator="containsText" text="Sin Iniciar">
      <formula>NOT(ISERROR(SEARCH("Sin Iniciar",AX585)))</formula>
    </cfRule>
  </conditionalFormatting>
  <conditionalFormatting sqref="AX592:AX595">
    <cfRule type="containsText" dxfId="1018" priority="799" stopIfTrue="1" operator="containsText" text="Finalizado">
      <formula>NOT(ISERROR(SEARCH("Finalizado",AX592)))</formula>
    </cfRule>
    <cfRule type="containsText" dxfId="1017" priority="800" stopIfTrue="1" operator="containsText" text="En Curso">
      <formula>NOT(ISERROR(SEARCH("En Curso",AX592)))</formula>
    </cfRule>
    <cfRule type="containsText" dxfId="1016" priority="801" stopIfTrue="1" operator="containsText" text="Sin Iniciar">
      <formula>NOT(ISERROR(SEARCH("Sin Iniciar",AX592)))</formula>
    </cfRule>
  </conditionalFormatting>
  <conditionalFormatting sqref="AX599:AX603">
    <cfRule type="containsText" dxfId="1015" priority="796" stopIfTrue="1" operator="containsText" text="Finalizado">
      <formula>NOT(ISERROR(SEARCH("Finalizado",AX599)))</formula>
    </cfRule>
    <cfRule type="containsText" dxfId="1014" priority="797" stopIfTrue="1" operator="containsText" text="En Curso">
      <formula>NOT(ISERROR(SEARCH("En Curso",AX599)))</formula>
    </cfRule>
    <cfRule type="containsText" dxfId="1013" priority="798" stopIfTrue="1" operator="containsText" text="Sin Iniciar">
      <formula>NOT(ISERROR(SEARCH("Sin Iniciar",AX599)))</formula>
    </cfRule>
  </conditionalFormatting>
  <conditionalFormatting sqref="AX606:AX611">
    <cfRule type="containsText" dxfId="1012" priority="793" stopIfTrue="1" operator="containsText" text="Finalizado">
      <formula>NOT(ISERROR(SEARCH("Finalizado",AX606)))</formula>
    </cfRule>
    <cfRule type="containsText" dxfId="1011" priority="794" stopIfTrue="1" operator="containsText" text="En Curso">
      <formula>NOT(ISERROR(SEARCH("En Curso",AX606)))</formula>
    </cfRule>
    <cfRule type="containsText" dxfId="1010" priority="795" stopIfTrue="1" operator="containsText" text="Sin Iniciar">
      <formula>NOT(ISERROR(SEARCH("Sin Iniciar",AX606)))</formula>
    </cfRule>
  </conditionalFormatting>
  <conditionalFormatting sqref="AX648:AX650">
    <cfRule type="containsText" dxfId="1009" priority="790" stopIfTrue="1" operator="containsText" text="Finalizado">
      <formula>NOT(ISERROR(SEARCH("Finalizado",AX648)))</formula>
    </cfRule>
    <cfRule type="containsText" dxfId="1008" priority="791" stopIfTrue="1" operator="containsText" text="En Curso">
      <formula>NOT(ISERROR(SEARCH("En Curso",AX648)))</formula>
    </cfRule>
    <cfRule type="containsText" dxfId="1007" priority="792" stopIfTrue="1" operator="containsText" text="Sin Iniciar">
      <formula>NOT(ISERROR(SEARCH("Sin Iniciar",AX648)))</formula>
    </cfRule>
  </conditionalFormatting>
  <conditionalFormatting sqref="AX670">
    <cfRule type="containsText" dxfId="1006" priority="787" stopIfTrue="1" operator="containsText" text="Finalizado">
      <formula>NOT(ISERROR(SEARCH("Finalizado",AX670)))</formula>
    </cfRule>
    <cfRule type="containsText" dxfId="1005" priority="788" stopIfTrue="1" operator="containsText" text="En Curso">
      <formula>NOT(ISERROR(SEARCH("En Curso",AX670)))</formula>
    </cfRule>
    <cfRule type="containsText" dxfId="1004" priority="789" stopIfTrue="1" operator="containsText" text="Sin Iniciar">
      <formula>NOT(ISERROR(SEARCH("Sin Iniciar",AX670)))</formula>
    </cfRule>
  </conditionalFormatting>
  <conditionalFormatting sqref="AX669">
    <cfRule type="containsText" dxfId="1003" priority="784" stopIfTrue="1" operator="containsText" text="Finalizado">
      <formula>NOT(ISERROR(SEARCH("Finalizado",AX669)))</formula>
    </cfRule>
    <cfRule type="containsText" dxfId="1002" priority="785" stopIfTrue="1" operator="containsText" text="En Curso">
      <formula>NOT(ISERROR(SEARCH("En Curso",AX669)))</formula>
    </cfRule>
    <cfRule type="containsText" dxfId="1001" priority="786" stopIfTrue="1" operator="containsText" text="Sin Iniciar">
      <formula>NOT(ISERROR(SEARCH("Sin Iniciar",AX669)))</formula>
    </cfRule>
  </conditionalFormatting>
  <conditionalFormatting sqref="AX671:AX673">
    <cfRule type="containsText" dxfId="1000" priority="781" stopIfTrue="1" operator="containsText" text="Finalizado">
      <formula>NOT(ISERROR(SEARCH("Finalizado",AX671)))</formula>
    </cfRule>
    <cfRule type="containsText" dxfId="999" priority="782" stopIfTrue="1" operator="containsText" text="En Curso">
      <formula>NOT(ISERROR(SEARCH("En Curso",AX671)))</formula>
    </cfRule>
    <cfRule type="containsText" dxfId="998" priority="783" stopIfTrue="1" operator="containsText" text="Sin Iniciar">
      <formula>NOT(ISERROR(SEARCH("Sin Iniciar",AX671)))</formula>
    </cfRule>
  </conditionalFormatting>
  <conditionalFormatting sqref="AX683:AX689">
    <cfRule type="containsText" dxfId="997" priority="778" stopIfTrue="1" operator="containsText" text="Finalizado">
      <formula>NOT(ISERROR(SEARCH("Finalizado",AX683)))</formula>
    </cfRule>
    <cfRule type="containsText" dxfId="996" priority="779" stopIfTrue="1" operator="containsText" text="En Curso">
      <formula>NOT(ISERROR(SEARCH("En Curso",AX683)))</formula>
    </cfRule>
    <cfRule type="containsText" dxfId="995" priority="780" stopIfTrue="1" operator="containsText" text="Sin Iniciar">
      <formula>NOT(ISERROR(SEARCH("Sin Iniciar",AX683)))</formula>
    </cfRule>
  </conditionalFormatting>
  <conditionalFormatting sqref="BB201">
    <cfRule type="containsText" dxfId="994" priority="775" stopIfTrue="1" operator="containsText" text="Finalizado">
      <formula>NOT(ISERROR(SEARCH("Finalizado",BB201)))</formula>
    </cfRule>
    <cfRule type="containsText" dxfId="993" priority="776" stopIfTrue="1" operator="containsText" text="En Curso">
      <formula>NOT(ISERROR(SEARCH("En Curso",BB201)))</formula>
    </cfRule>
    <cfRule type="containsText" dxfId="992" priority="777" stopIfTrue="1" operator="containsText" text="Sin Iniciar">
      <formula>NOT(ISERROR(SEARCH("Sin Iniciar",BB201)))</formula>
    </cfRule>
  </conditionalFormatting>
  <conditionalFormatting sqref="BB205:BB206">
    <cfRule type="containsText" dxfId="991" priority="772" stopIfTrue="1" operator="containsText" text="Finalizado">
      <formula>NOT(ISERROR(SEARCH("Finalizado",BB205)))</formula>
    </cfRule>
    <cfRule type="containsText" dxfId="990" priority="773" stopIfTrue="1" operator="containsText" text="En Curso">
      <formula>NOT(ISERROR(SEARCH("En Curso",BB205)))</formula>
    </cfRule>
    <cfRule type="containsText" dxfId="989" priority="774" stopIfTrue="1" operator="containsText" text="Sin Iniciar">
      <formula>NOT(ISERROR(SEARCH("Sin Iniciar",BB205)))</formula>
    </cfRule>
  </conditionalFormatting>
  <conditionalFormatting sqref="BB204">
    <cfRule type="containsText" dxfId="988" priority="769" stopIfTrue="1" operator="containsText" text="Finalizado">
      <formula>NOT(ISERROR(SEARCH("Finalizado",BB204)))</formula>
    </cfRule>
    <cfRule type="containsText" dxfId="987" priority="770" stopIfTrue="1" operator="containsText" text="En Curso">
      <formula>NOT(ISERROR(SEARCH("En Curso",BB204)))</formula>
    </cfRule>
    <cfRule type="containsText" dxfId="986" priority="771" stopIfTrue="1" operator="containsText" text="Sin Iniciar">
      <formula>NOT(ISERROR(SEARCH("Sin Iniciar",BB204)))</formula>
    </cfRule>
  </conditionalFormatting>
  <conditionalFormatting sqref="BB207:BB209">
    <cfRule type="containsText" dxfId="985" priority="766" stopIfTrue="1" operator="containsText" text="Finalizado">
      <formula>NOT(ISERROR(SEARCH("Finalizado",BB207)))</formula>
    </cfRule>
    <cfRule type="containsText" dxfId="984" priority="767" stopIfTrue="1" operator="containsText" text="En Curso">
      <formula>NOT(ISERROR(SEARCH("En Curso",BB207)))</formula>
    </cfRule>
    <cfRule type="containsText" dxfId="983" priority="768" stopIfTrue="1" operator="containsText" text="Sin Iniciar">
      <formula>NOT(ISERROR(SEARCH("Sin Iniciar",BB207)))</formula>
    </cfRule>
  </conditionalFormatting>
  <conditionalFormatting sqref="BB211">
    <cfRule type="containsText" dxfId="982" priority="763" stopIfTrue="1" operator="containsText" text="Finalizado">
      <formula>NOT(ISERROR(SEARCH("Finalizado",BB211)))</formula>
    </cfRule>
    <cfRule type="containsText" dxfId="981" priority="764" stopIfTrue="1" operator="containsText" text="En Curso">
      <formula>NOT(ISERROR(SEARCH("En Curso",BB211)))</formula>
    </cfRule>
    <cfRule type="containsText" dxfId="980" priority="765" stopIfTrue="1" operator="containsText" text="Sin Iniciar">
      <formula>NOT(ISERROR(SEARCH("Sin Iniciar",BB211)))</formula>
    </cfRule>
  </conditionalFormatting>
  <conditionalFormatting sqref="BB213">
    <cfRule type="containsText" dxfId="979" priority="760" stopIfTrue="1" operator="containsText" text="Finalizado">
      <formula>NOT(ISERROR(SEARCH("Finalizado",BB213)))</formula>
    </cfRule>
    <cfRule type="containsText" dxfId="978" priority="761" stopIfTrue="1" operator="containsText" text="En Curso">
      <formula>NOT(ISERROR(SEARCH("En Curso",BB213)))</formula>
    </cfRule>
    <cfRule type="containsText" dxfId="977" priority="762" stopIfTrue="1" operator="containsText" text="Sin Iniciar">
      <formula>NOT(ISERROR(SEARCH("Sin Iniciar",BB213)))</formula>
    </cfRule>
  </conditionalFormatting>
  <conditionalFormatting sqref="BB337:BB339">
    <cfRule type="containsText" dxfId="976" priority="757" stopIfTrue="1" operator="containsText" text="Finalizado">
      <formula>NOT(ISERROR(SEARCH("Finalizado",BB337)))</formula>
    </cfRule>
    <cfRule type="containsText" dxfId="975" priority="758" stopIfTrue="1" operator="containsText" text="En Curso">
      <formula>NOT(ISERROR(SEARCH("En Curso",BB337)))</formula>
    </cfRule>
    <cfRule type="containsText" dxfId="974" priority="759" stopIfTrue="1" operator="containsText" text="Sin Iniciar">
      <formula>NOT(ISERROR(SEARCH("Sin Iniciar",BB337)))</formula>
    </cfRule>
  </conditionalFormatting>
  <conditionalFormatting sqref="BB340:BB343">
    <cfRule type="containsText" dxfId="973" priority="754" stopIfTrue="1" operator="containsText" text="Finalizado">
      <formula>NOT(ISERROR(SEARCH("Finalizado",BB340)))</formula>
    </cfRule>
    <cfRule type="containsText" dxfId="972" priority="755" stopIfTrue="1" operator="containsText" text="En Curso">
      <formula>NOT(ISERROR(SEARCH("En Curso",BB340)))</formula>
    </cfRule>
    <cfRule type="containsText" dxfId="971" priority="756" stopIfTrue="1" operator="containsText" text="Sin Iniciar">
      <formula>NOT(ISERROR(SEARCH("Sin Iniciar",BB340)))</formula>
    </cfRule>
  </conditionalFormatting>
  <conditionalFormatting sqref="BB333:BB336">
    <cfRule type="containsText" dxfId="970" priority="751" stopIfTrue="1" operator="containsText" text="Finalizado">
      <formula>NOT(ISERROR(SEARCH("Finalizado",BB333)))</formula>
    </cfRule>
    <cfRule type="containsText" dxfId="969" priority="752" stopIfTrue="1" operator="containsText" text="En Curso">
      <formula>NOT(ISERROR(SEARCH("En Curso",BB333)))</formula>
    </cfRule>
    <cfRule type="containsText" dxfId="968" priority="753" stopIfTrue="1" operator="containsText" text="Sin Iniciar">
      <formula>NOT(ISERROR(SEARCH("Sin Iniciar",BB333)))</formula>
    </cfRule>
  </conditionalFormatting>
  <conditionalFormatting sqref="BB354:BB358">
    <cfRule type="containsText" dxfId="967" priority="748" stopIfTrue="1" operator="containsText" text="Finalizado">
      <formula>NOT(ISERROR(SEARCH("Finalizado",BB354)))</formula>
    </cfRule>
    <cfRule type="containsText" dxfId="966" priority="749" stopIfTrue="1" operator="containsText" text="En Curso">
      <formula>NOT(ISERROR(SEARCH("En Curso",BB354)))</formula>
    </cfRule>
    <cfRule type="containsText" dxfId="965" priority="750" stopIfTrue="1" operator="containsText" text="Sin Iniciar">
      <formula>NOT(ISERROR(SEARCH("Sin Iniciar",BB354)))</formula>
    </cfRule>
  </conditionalFormatting>
  <conditionalFormatting sqref="BB411:BB420 BB422:BB423 BB588:BB591 BB612 BB617:BB619 BB625:BB626 BB631:BB633 BB645:BB647 BB658:BB661 BB674:BB675 BB567:BB570 BB573:BB577 BB596:BB598 BB604:BB605 BB638:BB640 BB680:BB682 BB444 BB521:BB522 BB470:BB482 BB531:BB565 BB448:BB451 BB484:BB486 BB524:BB529 BB664:BB668 BB454:BB458 BB461:BB468 BB490:BB501 BB503:BB515 BB579:BB584 BB517:BB518">
    <cfRule type="containsText" dxfId="964" priority="745" stopIfTrue="1" operator="containsText" text="Finalizado">
      <formula>NOT(ISERROR(SEARCH("Finalizado",BB411)))</formula>
    </cfRule>
    <cfRule type="containsText" dxfId="963" priority="746" stopIfTrue="1" operator="containsText" text="En Curso">
      <formula>NOT(ISERROR(SEARCH("En Curso",BB411)))</formula>
    </cfRule>
    <cfRule type="containsText" dxfId="962" priority="747" stopIfTrue="1" operator="containsText" text="Sin Iniciar">
      <formula>NOT(ISERROR(SEARCH("Sin Iniciar",BB411)))</formula>
    </cfRule>
  </conditionalFormatting>
  <conditionalFormatting sqref="BB466:BB468 BB470">
    <cfRule type="containsText" dxfId="961" priority="742" stopIfTrue="1" operator="containsText" text="Finalizado">
      <formula>NOT(ISERROR(SEARCH("Finalizado",BB466)))</formula>
    </cfRule>
    <cfRule type="containsText" dxfId="960" priority="743" stopIfTrue="1" operator="containsText" text="En Curso">
      <formula>NOT(ISERROR(SEARCH("En Curso",BB466)))</formula>
    </cfRule>
    <cfRule type="containsText" dxfId="959" priority="744" stopIfTrue="1" operator="containsText" text="Sin Iniciar">
      <formula>NOT(ISERROR(SEARCH("Sin Iniciar",BB466)))</formula>
    </cfRule>
  </conditionalFormatting>
  <conditionalFormatting sqref="BB402">
    <cfRule type="containsText" dxfId="958" priority="739" stopIfTrue="1" operator="containsText" text="Finalizado">
      <formula>NOT(ISERROR(SEARCH("Finalizado",BB402)))</formula>
    </cfRule>
    <cfRule type="containsText" dxfId="957" priority="740" stopIfTrue="1" operator="containsText" text="En Curso">
      <formula>NOT(ISERROR(SEARCH("En Curso",BB402)))</formula>
    </cfRule>
    <cfRule type="containsText" dxfId="956" priority="741" stopIfTrue="1" operator="containsText" text="Sin Iniciar">
      <formula>NOT(ISERROR(SEARCH("Sin Iniciar",BB402)))</formula>
    </cfRule>
  </conditionalFormatting>
  <conditionalFormatting sqref="BB403:BB409">
    <cfRule type="containsText" dxfId="955" priority="736" stopIfTrue="1" operator="containsText" text="Finalizado">
      <formula>NOT(ISERROR(SEARCH("Finalizado",BB403)))</formula>
    </cfRule>
    <cfRule type="containsText" dxfId="954" priority="737" stopIfTrue="1" operator="containsText" text="En Curso">
      <formula>NOT(ISERROR(SEARCH("En Curso",BB403)))</formula>
    </cfRule>
    <cfRule type="containsText" dxfId="953" priority="738" stopIfTrue="1" operator="containsText" text="Sin Iniciar">
      <formula>NOT(ISERROR(SEARCH("Sin Iniciar",BB403)))</formula>
    </cfRule>
  </conditionalFormatting>
  <conditionalFormatting sqref="BB397:BB399 BB401 BB421 BB615:BB616 BB627:BB630 BB641:BB644">
    <cfRule type="containsText" dxfId="952" priority="733" stopIfTrue="1" operator="containsText" text="Finalizado">
      <formula>NOT(ISERROR(SEARCH("Finalizado",BB397)))</formula>
    </cfRule>
    <cfRule type="containsText" dxfId="951" priority="734" stopIfTrue="1" operator="containsText" text="En Curso">
      <formula>NOT(ISERROR(SEARCH("En Curso",BB397)))</formula>
    </cfRule>
    <cfRule type="containsText" dxfId="950" priority="735" stopIfTrue="1" operator="containsText" text="Sin Iniciar">
      <formula>NOT(ISERROR(SEARCH("Sin Iniciar",BB397)))</formula>
    </cfRule>
  </conditionalFormatting>
  <conditionalFormatting sqref="BB566 BB571:BB572">
    <cfRule type="containsText" dxfId="949" priority="730" stopIfTrue="1" operator="containsText" text="Finalizado">
      <formula>NOT(ISERROR(SEARCH("Finalizado",BB566)))</formula>
    </cfRule>
    <cfRule type="containsText" dxfId="948" priority="731" stopIfTrue="1" operator="containsText" text="En Curso">
      <formula>NOT(ISERROR(SEARCH("En Curso",BB566)))</formula>
    </cfRule>
    <cfRule type="containsText" dxfId="947" priority="732" stopIfTrue="1" operator="containsText" text="Sin Iniciar">
      <formula>NOT(ISERROR(SEARCH("Sin Iniciar",BB566)))</formula>
    </cfRule>
  </conditionalFormatting>
  <conditionalFormatting sqref="BB592:BB595 BB599:BB603 BB606">
    <cfRule type="containsText" dxfId="946" priority="727" stopIfTrue="1" operator="containsText" text="Finalizado">
      <formula>NOT(ISERROR(SEARCH("Finalizado",BB592)))</formula>
    </cfRule>
    <cfRule type="containsText" dxfId="945" priority="728" stopIfTrue="1" operator="containsText" text="En Curso">
      <formula>NOT(ISERROR(SEARCH("En Curso",BB592)))</formula>
    </cfRule>
    <cfRule type="containsText" dxfId="944" priority="729" stopIfTrue="1" operator="containsText" text="Sin Iniciar">
      <formula>NOT(ISERROR(SEARCH("Sin Iniciar",BB592)))</formula>
    </cfRule>
  </conditionalFormatting>
  <conditionalFormatting sqref="BB610">
    <cfRule type="containsText" dxfId="943" priority="724" stopIfTrue="1" operator="containsText" text="Finalizado">
      <formula>NOT(ISERROR(SEARCH("Finalizado",BB610)))</formula>
    </cfRule>
    <cfRule type="containsText" dxfId="942" priority="725" stopIfTrue="1" operator="containsText" text="En Curso">
      <formula>NOT(ISERROR(SEARCH("En Curso",BB610)))</formula>
    </cfRule>
    <cfRule type="containsText" dxfId="941" priority="726" stopIfTrue="1" operator="containsText" text="Sin Iniciar">
      <formula>NOT(ISERROR(SEARCH("Sin Iniciar",BB610)))</formula>
    </cfRule>
  </conditionalFormatting>
  <conditionalFormatting sqref="BB611">
    <cfRule type="containsText" dxfId="940" priority="721" stopIfTrue="1" operator="containsText" text="Finalizado">
      <formula>NOT(ISERROR(SEARCH("Finalizado",BB611)))</formula>
    </cfRule>
    <cfRule type="containsText" dxfId="939" priority="722" stopIfTrue="1" operator="containsText" text="En Curso">
      <formula>NOT(ISERROR(SEARCH("En Curso",BB611)))</formula>
    </cfRule>
    <cfRule type="containsText" dxfId="938" priority="723" stopIfTrue="1" operator="containsText" text="Sin Iniciar">
      <formula>NOT(ISERROR(SEARCH("Sin Iniciar",BB611)))</formula>
    </cfRule>
  </conditionalFormatting>
  <conditionalFormatting sqref="BB634:BB637">
    <cfRule type="containsText" dxfId="937" priority="718" stopIfTrue="1" operator="containsText" text="Finalizado">
      <formula>NOT(ISERROR(SEARCH("Finalizado",BB634)))</formula>
    </cfRule>
    <cfRule type="containsText" dxfId="936" priority="719" stopIfTrue="1" operator="containsText" text="En Curso">
      <formula>NOT(ISERROR(SEARCH("En Curso",BB634)))</formula>
    </cfRule>
    <cfRule type="containsText" dxfId="935" priority="720" stopIfTrue="1" operator="containsText" text="Sin Iniciar">
      <formula>NOT(ISERROR(SEARCH("Sin Iniciar",BB634)))</formula>
    </cfRule>
  </conditionalFormatting>
  <conditionalFormatting sqref="BB669">
    <cfRule type="containsText" dxfId="934" priority="715" stopIfTrue="1" operator="containsText" text="Finalizado">
      <formula>NOT(ISERROR(SEARCH("Finalizado",BB669)))</formula>
    </cfRule>
    <cfRule type="containsText" dxfId="933" priority="716" stopIfTrue="1" operator="containsText" text="En Curso">
      <formula>NOT(ISERROR(SEARCH("En Curso",BB669)))</formula>
    </cfRule>
    <cfRule type="containsText" dxfId="932" priority="717" stopIfTrue="1" operator="containsText" text="Sin Iniciar">
      <formula>NOT(ISERROR(SEARCH("Sin Iniciar",BB669)))</formula>
    </cfRule>
  </conditionalFormatting>
  <conditionalFormatting sqref="BB673 BB676:BB679">
    <cfRule type="containsText" dxfId="931" priority="712" stopIfTrue="1" operator="containsText" text="Finalizado">
      <formula>NOT(ISERROR(SEARCH("Finalizado",BB673)))</formula>
    </cfRule>
    <cfRule type="containsText" dxfId="930" priority="713" stopIfTrue="1" operator="containsText" text="En Curso">
      <formula>NOT(ISERROR(SEARCH("En Curso",BB673)))</formula>
    </cfRule>
    <cfRule type="containsText" dxfId="929" priority="714" stopIfTrue="1" operator="containsText" text="Sin Iniciar">
      <formula>NOT(ISERROR(SEARCH("Sin Iniciar",BB673)))</formula>
    </cfRule>
  </conditionalFormatting>
  <conditionalFormatting sqref="BB396">
    <cfRule type="containsText" dxfId="928" priority="709" stopIfTrue="1" operator="containsText" text="Finalizado">
      <formula>NOT(ISERROR(SEARCH("Finalizado",BB396)))</formula>
    </cfRule>
    <cfRule type="containsText" dxfId="927" priority="710" stopIfTrue="1" operator="containsText" text="En Curso">
      <formula>NOT(ISERROR(SEARCH("En Curso",BB396)))</formula>
    </cfRule>
    <cfRule type="containsText" dxfId="926" priority="711" stopIfTrue="1" operator="containsText" text="Sin Iniciar">
      <formula>NOT(ISERROR(SEARCH("Sin Iniciar",BB396)))</formula>
    </cfRule>
  </conditionalFormatting>
  <conditionalFormatting sqref="BB684">
    <cfRule type="containsText" dxfId="925" priority="706" stopIfTrue="1" operator="containsText" text="Finalizado">
      <formula>NOT(ISERROR(SEARCH("Finalizado",BB684)))</formula>
    </cfRule>
    <cfRule type="containsText" dxfId="924" priority="707" stopIfTrue="1" operator="containsText" text="En Curso">
      <formula>NOT(ISERROR(SEARCH("En Curso",BB684)))</formula>
    </cfRule>
    <cfRule type="containsText" dxfId="923" priority="708" stopIfTrue="1" operator="containsText" text="Sin Iniciar">
      <formula>NOT(ISERROR(SEARCH("Sin Iniciar",BB684)))</formula>
    </cfRule>
  </conditionalFormatting>
  <conditionalFormatting sqref="BB689">
    <cfRule type="containsText" dxfId="922" priority="703" stopIfTrue="1" operator="containsText" text="Finalizado">
      <formula>NOT(ISERROR(SEARCH("Finalizado",BB689)))</formula>
    </cfRule>
    <cfRule type="containsText" dxfId="921" priority="704" stopIfTrue="1" operator="containsText" text="En Curso">
      <formula>NOT(ISERROR(SEARCH("En Curso",BB689)))</formula>
    </cfRule>
    <cfRule type="containsText" dxfId="920" priority="705" stopIfTrue="1" operator="containsText" text="Sin Iniciar">
      <formula>NOT(ISERROR(SEARCH("Sin Iniciar",BB689)))</formula>
    </cfRule>
  </conditionalFormatting>
  <conditionalFormatting sqref="BB613:BB614">
    <cfRule type="containsText" dxfId="919" priority="700" stopIfTrue="1" operator="containsText" text="Finalizado">
      <formula>NOT(ISERROR(SEARCH("Finalizado",BB613)))</formula>
    </cfRule>
    <cfRule type="containsText" dxfId="918" priority="701" stopIfTrue="1" operator="containsText" text="En Curso">
      <formula>NOT(ISERROR(SEARCH("En Curso",BB613)))</formula>
    </cfRule>
    <cfRule type="containsText" dxfId="917" priority="702" stopIfTrue="1" operator="containsText" text="Sin Iniciar">
      <formula>NOT(ISERROR(SEARCH("Sin Iniciar",BB613)))</formula>
    </cfRule>
  </conditionalFormatting>
  <conditionalFormatting sqref="BB620:BB624">
    <cfRule type="containsText" dxfId="916" priority="697" stopIfTrue="1" operator="containsText" text="Finalizado">
      <formula>NOT(ISERROR(SEARCH("Finalizado",BB620)))</formula>
    </cfRule>
    <cfRule type="containsText" dxfId="915" priority="698" stopIfTrue="1" operator="containsText" text="En Curso">
      <formula>NOT(ISERROR(SEARCH("En Curso",BB620)))</formula>
    </cfRule>
    <cfRule type="containsText" dxfId="914" priority="699" stopIfTrue="1" operator="containsText" text="Sin Iniciar">
      <formula>NOT(ISERROR(SEARCH("Sin Iniciar",BB620)))</formula>
    </cfRule>
  </conditionalFormatting>
  <conditionalFormatting sqref="BB585:BB587">
    <cfRule type="containsText" dxfId="913" priority="694" stopIfTrue="1" operator="containsText" text="Finalizado">
      <formula>NOT(ISERROR(SEARCH("Finalizado",BB585)))</formula>
    </cfRule>
    <cfRule type="containsText" dxfId="912" priority="695" stopIfTrue="1" operator="containsText" text="En Curso">
      <formula>NOT(ISERROR(SEARCH("En Curso",BB585)))</formula>
    </cfRule>
    <cfRule type="containsText" dxfId="911" priority="696" stopIfTrue="1" operator="containsText" text="Sin Iniciar">
      <formula>NOT(ISERROR(SEARCH("Sin Iniciar",BB585)))</formula>
    </cfRule>
  </conditionalFormatting>
  <conditionalFormatting sqref="BB607:BB609">
    <cfRule type="containsText" dxfId="910" priority="691" stopIfTrue="1" operator="containsText" text="Finalizado">
      <formula>NOT(ISERROR(SEARCH("Finalizado",BB607)))</formula>
    </cfRule>
    <cfRule type="containsText" dxfId="909" priority="692" stopIfTrue="1" operator="containsText" text="En Curso">
      <formula>NOT(ISERROR(SEARCH("En Curso",BB607)))</formula>
    </cfRule>
    <cfRule type="containsText" dxfId="908" priority="693" stopIfTrue="1" operator="containsText" text="Sin Iniciar">
      <formula>NOT(ISERROR(SEARCH("Sin Iniciar",BB607)))</formula>
    </cfRule>
  </conditionalFormatting>
  <conditionalFormatting sqref="BB651:BB654">
    <cfRule type="containsText" dxfId="907" priority="688" stopIfTrue="1" operator="containsText" text="Finalizado">
      <formula>NOT(ISERROR(SEARCH("Finalizado",BB651)))</formula>
    </cfRule>
    <cfRule type="containsText" dxfId="906" priority="689" stopIfTrue="1" operator="containsText" text="En Curso">
      <formula>NOT(ISERROR(SEARCH("En Curso",BB651)))</formula>
    </cfRule>
    <cfRule type="containsText" dxfId="905" priority="690" stopIfTrue="1" operator="containsText" text="Sin Iniciar">
      <formula>NOT(ISERROR(SEARCH("Sin Iniciar",BB651)))</formula>
    </cfRule>
  </conditionalFormatting>
  <conditionalFormatting sqref="BB648:BB650">
    <cfRule type="containsText" dxfId="904" priority="685" stopIfTrue="1" operator="containsText" text="Finalizado">
      <formula>NOT(ISERROR(SEARCH("Finalizado",BB648)))</formula>
    </cfRule>
    <cfRule type="containsText" dxfId="903" priority="686" stopIfTrue="1" operator="containsText" text="En Curso">
      <formula>NOT(ISERROR(SEARCH("En Curso",BB648)))</formula>
    </cfRule>
    <cfRule type="containsText" dxfId="902" priority="687" stopIfTrue="1" operator="containsText" text="Sin Iniciar">
      <formula>NOT(ISERROR(SEARCH("Sin Iniciar",BB648)))</formula>
    </cfRule>
  </conditionalFormatting>
  <conditionalFormatting sqref="BB670:BB672">
    <cfRule type="containsText" dxfId="901" priority="682" stopIfTrue="1" operator="containsText" text="Finalizado">
      <formula>NOT(ISERROR(SEARCH("Finalizado",BB670)))</formula>
    </cfRule>
    <cfRule type="containsText" dxfId="900" priority="683" stopIfTrue="1" operator="containsText" text="En Curso">
      <formula>NOT(ISERROR(SEARCH("En Curso",BB670)))</formula>
    </cfRule>
    <cfRule type="containsText" dxfId="899" priority="684" stopIfTrue="1" operator="containsText" text="Sin Iniciar">
      <formula>NOT(ISERROR(SEARCH("Sin Iniciar",BB670)))</formula>
    </cfRule>
  </conditionalFormatting>
  <conditionalFormatting sqref="BB683">
    <cfRule type="containsText" dxfId="898" priority="679" stopIfTrue="1" operator="containsText" text="Finalizado">
      <formula>NOT(ISERROR(SEARCH("Finalizado",BB683)))</formula>
    </cfRule>
    <cfRule type="containsText" dxfId="897" priority="680" stopIfTrue="1" operator="containsText" text="En Curso">
      <formula>NOT(ISERROR(SEARCH("En Curso",BB683)))</formula>
    </cfRule>
    <cfRule type="containsText" dxfId="896" priority="681" stopIfTrue="1" operator="containsText" text="Sin Iniciar">
      <formula>NOT(ISERROR(SEARCH("Sin Iniciar",BB683)))</formula>
    </cfRule>
  </conditionalFormatting>
  <conditionalFormatting sqref="BB685:BB688">
    <cfRule type="containsText" dxfId="895" priority="676" stopIfTrue="1" operator="containsText" text="Finalizado">
      <formula>NOT(ISERROR(SEARCH("Finalizado",BB685)))</formula>
    </cfRule>
    <cfRule type="containsText" dxfId="894" priority="677" stopIfTrue="1" operator="containsText" text="En Curso">
      <formula>NOT(ISERROR(SEARCH("En Curso",BB685)))</formula>
    </cfRule>
    <cfRule type="containsText" dxfId="893" priority="678" stopIfTrue="1" operator="containsText" text="Sin Iniciar">
      <formula>NOT(ISERROR(SEARCH("Sin Iniciar",BB685)))</formula>
    </cfRule>
  </conditionalFormatting>
  <conditionalFormatting sqref="BB368">
    <cfRule type="containsText" dxfId="892" priority="646" stopIfTrue="1" operator="containsText" text="Finalizado">
      <formula>NOT(ISERROR(SEARCH("Finalizado",BB368)))</formula>
    </cfRule>
    <cfRule type="containsText" dxfId="891" priority="647" stopIfTrue="1" operator="containsText" text="En Curso">
      <formula>NOT(ISERROR(SEARCH("En Curso",BB368)))</formula>
    </cfRule>
    <cfRule type="containsText" dxfId="890" priority="648" stopIfTrue="1" operator="containsText" text="Sin Iniciar">
      <formula>NOT(ISERROR(SEARCH("Sin Iniciar",BB368)))</formula>
    </cfRule>
  </conditionalFormatting>
  <conditionalFormatting sqref="BB369">
    <cfRule type="containsText" dxfId="889" priority="643" stopIfTrue="1" operator="containsText" text="Finalizado">
      <formula>NOT(ISERROR(SEARCH("Finalizado",BB369)))</formula>
    </cfRule>
    <cfRule type="containsText" dxfId="888" priority="644" stopIfTrue="1" operator="containsText" text="En Curso">
      <formula>NOT(ISERROR(SEARCH("En Curso",BB369)))</formula>
    </cfRule>
    <cfRule type="containsText" dxfId="887" priority="645" stopIfTrue="1" operator="containsText" text="Sin Iniciar">
      <formula>NOT(ISERROR(SEARCH("Sin Iniciar",BB369)))</formula>
    </cfRule>
  </conditionalFormatting>
  <conditionalFormatting sqref="AX55">
    <cfRule type="containsText" dxfId="886" priority="640" stopIfTrue="1" operator="containsText" text="Finalizado">
      <formula>NOT(ISERROR(SEARCH("Finalizado",AX55)))</formula>
    </cfRule>
    <cfRule type="containsText" dxfId="885" priority="641" stopIfTrue="1" operator="containsText" text="En Curso">
      <formula>NOT(ISERROR(SEARCH("En Curso",AX55)))</formula>
    </cfRule>
    <cfRule type="containsText" dxfId="884" priority="642" stopIfTrue="1" operator="containsText" text="Sin Iniciar">
      <formula>NOT(ISERROR(SEARCH("Sin Iniciar",AX55)))</formula>
    </cfRule>
  </conditionalFormatting>
  <conditionalFormatting sqref="AX292 AX302:AX311 AX299:AX300 AX313 AX294:AX297">
    <cfRule type="containsText" dxfId="883" priority="631" stopIfTrue="1" operator="containsText" text="Finalizado">
      <formula>NOT(ISERROR(SEARCH("Finalizado",AX292)))</formula>
    </cfRule>
    <cfRule type="containsText" dxfId="882" priority="632" stopIfTrue="1" operator="containsText" text="En Curso">
      <formula>NOT(ISERROR(SEARCH("En Curso",AX292)))</formula>
    </cfRule>
    <cfRule type="containsText" dxfId="881" priority="633" stopIfTrue="1" operator="containsText" text="Sin Iniciar">
      <formula>NOT(ISERROR(SEARCH("Sin Iniciar",AX292)))</formula>
    </cfRule>
  </conditionalFormatting>
  <conditionalFormatting sqref="AX253:AX255">
    <cfRule type="containsText" dxfId="880" priority="616" stopIfTrue="1" operator="containsText" text="Finalizado">
      <formula>NOT(ISERROR(SEARCH("Finalizado",AX253)))</formula>
    </cfRule>
    <cfRule type="containsText" dxfId="879" priority="617" stopIfTrue="1" operator="containsText" text="En Curso">
      <formula>NOT(ISERROR(SEARCH("En Curso",AX253)))</formula>
    </cfRule>
    <cfRule type="containsText" dxfId="878" priority="618" stopIfTrue="1" operator="containsText" text="Sin Iniciar">
      <formula>NOT(ISERROR(SEARCH("Sin Iniciar",AX253)))</formula>
    </cfRule>
  </conditionalFormatting>
  <conditionalFormatting sqref="AX264:AX269">
    <cfRule type="containsText" dxfId="877" priority="598" stopIfTrue="1" operator="containsText" text="Finalizado">
      <formula>NOT(ISERROR(SEARCH("Finalizado",AX264)))</formula>
    </cfRule>
    <cfRule type="containsText" dxfId="876" priority="599" stopIfTrue="1" operator="containsText" text="En Curso">
      <formula>NOT(ISERROR(SEARCH("En Curso",AX264)))</formula>
    </cfRule>
    <cfRule type="containsText" dxfId="875" priority="600" stopIfTrue="1" operator="containsText" text="Sin Iniciar">
      <formula>NOT(ISERROR(SEARCH("Sin Iniciar",AX264)))</formula>
    </cfRule>
  </conditionalFormatting>
  <conditionalFormatting sqref="AX256:AX257 AX259:AX262">
    <cfRule type="containsText" dxfId="874" priority="595" stopIfTrue="1" operator="containsText" text="Finalizado">
      <formula>NOT(ISERROR(SEARCH("Finalizado",AX256)))</formula>
    </cfRule>
    <cfRule type="containsText" dxfId="873" priority="596" stopIfTrue="1" operator="containsText" text="En Curso">
      <formula>NOT(ISERROR(SEARCH("En Curso",AX256)))</formula>
    </cfRule>
    <cfRule type="containsText" dxfId="872" priority="597" stopIfTrue="1" operator="containsText" text="Sin Iniciar">
      <formula>NOT(ISERROR(SEARCH("Sin Iniciar",AX256)))</formula>
    </cfRule>
  </conditionalFormatting>
  <conditionalFormatting sqref="AX273:AX276">
    <cfRule type="containsText" dxfId="871" priority="592" stopIfTrue="1" operator="containsText" text="Finalizado">
      <formula>NOT(ISERROR(SEARCH("Finalizado",AX273)))</formula>
    </cfRule>
    <cfRule type="containsText" dxfId="870" priority="593" stopIfTrue="1" operator="containsText" text="En Curso">
      <formula>NOT(ISERROR(SEARCH("En Curso",AX273)))</formula>
    </cfRule>
    <cfRule type="containsText" dxfId="869" priority="594" stopIfTrue="1" operator="containsText" text="Sin Iniciar">
      <formula>NOT(ISERROR(SEARCH("Sin Iniciar",AX273)))</formula>
    </cfRule>
  </conditionalFormatting>
  <conditionalFormatting sqref="AX278:AX284 AX288:AX290">
    <cfRule type="containsText" dxfId="868" priority="589" stopIfTrue="1" operator="containsText" text="Finalizado">
      <formula>NOT(ISERROR(SEARCH("Finalizado",AX278)))</formula>
    </cfRule>
    <cfRule type="containsText" dxfId="867" priority="590" stopIfTrue="1" operator="containsText" text="En Curso">
      <formula>NOT(ISERROR(SEARCH("En Curso",AX278)))</formula>
    </cfRule>
    <cfRule type="containsText" dxfId="866" priority="591" stopIfTrue="1" operator="containsText" text="Sin Iniciar">
      <formula>NOT(ISERROR(SEARCH("Sin Iniciar",AX278)))</formula>
    </cfRule>
  </conditionalFormatting>
  <conditionalFormatting sqref="AX250:AX252 AX272 AX301">
    <cfRule type="containsText" dxfId="865" priority="583" stopIfTrue="1" operator="containsText" text="Finalizado">
      <formula>NOT(ISERROR(SEARCH("Finalizado",AX250)))</formula>
    </cfRule>
    <cfRule type="containsText" dxfId="864" priority="584" stopIfTrue="1" operator="containsText" text="En Curso">
      <formula>NOT(ISERROR(SEARCH("En Curso",AX250)))</formula>
    </cfRule>
    <cfRule type="containsText" dxfId="863" priority="585" stopIfTrue="1" operator="containsText" text="Sin Iniciar">
      <formula>NOT(ISERROR(SEARCH("Sin Iniciar",AX250)))</formula>
    </cfRule>
  </conditionalFormatting>
  <conditionalFormatting sqref="BB119">
    <cfRule type="containsText" dxfId="862" priority="580" stopIfTrue="1" operator="containsText" text="Finalizado">
      <formula>NOT(ISERROR(SEARCH("Finalizado",BB119)))</formula>
    </cfRule>
    <cfRule type="containsText" dxfId="861" priority="581" stopIfTrue="1" operator="containsText" text="En Curso">
      <formula>NOT(ISERROR(SEARCH("En Curso",BB119)))</formula>
    </cfRule>
    <cfRule type="containsText" dxfId="860" priority="582" stopIfTrue="1" operator="containsText" text="Sin Iniciar">
      <formula>NOT(ISERROR(SEARCH("Sin Iniciar",BB119)))</formula>
    </cfRule>
  </conditionalFormatting>
  <conditionalFormatting sqref="BB126:BB129">
    <cfRule type="containsText" dxfId="859" priority="577" stopIfTrue="1" operator="containsText" text="Finalizado">
      <formula>NOT(ISERROR(SEARCH("Finalizado",BB126)))</formula>
    </cfRule>
    <cfRule type="containsText" dxfId="858" priority="578" stopIfTrue="1" operator="containsText" text="En Curso">
      <formula>NOT(ISERROR(SEARCH("En Curso",BB126)))</formula>
    </cfRule>
    <cfRule type="containsText" dxfId="857" priority="579" stopIfTrue="1" operator="containsText" text="Sin Iniciar">
      <formula>NOT(ISERROR(SEARCH("Sin Iniciar",BB126)))</formula>
    </cfRule>
  </conditionalFormatting>
  <conditionalFormatting sqref="BB124:BB125 BB132">
    <cfRule type="containsText" dxfId="856" priority="571" stopIfTrue="1" operator="containsText" text="Finalizado">
      <formula>NOT(ISERROR(SEARCH("Finalizado",BB124)))</formula>
    </cfRule>
    <cfRule type="containsText" dxfId="855" priority="572" stopIfTrue="1" operator="containsText" text="En Curso">
      <formula>NOT(ISERROR(SEARCH("En Curso",BB124)))</formula>
    </cfRule>
    <cfRule type="containsText" dxfId="854" priority="573" stopIfTrue="1" operator="containsText" text="Sin Iniciar">
      <formula>NOT(ISERROR(SEARCH("Sin Iniciar",BB124)))</formula>
    </cfRule>
  </conditionalFormatting>
  <conditionalFormatting sqref="BB249:BB252">
    <cfRule type="containsText" dxfId="853" priority="568" stopIfTrue="1" operator="containsText" text="Finalizado">
      <formula>NOT(ISERROR(SEARCH("Finalizado",BB249)))</formula>
    </cfRule>
    <cfRule type="containsText" dxfId="852" priority="569" stopIfTrue="1" operator="containsText" text="En Curso">
      <formula>NOT(ISERROR(SEARCH("En Curso",BB249)))</formula>
    </cfRule>
    <cfRule type="containsText" dxfId="851" priority="570" stopIfTrue="1" operator="containsText" text="Sin Iniciar">
      <formula>NOT(ISERROR(SEARCH("Sin Iniciar",BB249)))</formula>
    </cfRule>
  </conditionalFormatting>
  <conditionalFormatting sqref="BB431:BB433 BB435:BB437">
    <cfRule type="containsText" dxfId="850" priority="565" stopIfTrue="1" operator="containsText" text="Finalizado">
      <formula>NOT(ISERROR(SEARCH("Finalizado",BB431)))</formula>
    </cfRule>
    <cfRule type="containsText" dxfId="849" priority="566" stopIfTrue="1" operator="containsText" text="En Curso">
      <formula>NOT(ISERROR(SEARCH("En Curso",BB431)))</formula>
    </cfRule>
    <cfRule type="containsText" dxfId="848" priority="567" stopIfTrue="1" operator="containsText" text="Sin Iniciar">
      <formula>NOT(ISERROR(SEARCH("Sin Iniciar",BB431)))</formula>
    </cfRule>
  </conditionalFormatting>
  <conditionalFormatting sqref="BB424:BB430 BB438:BB443">
    <cfRule type="containsText" dxfId="847" priority="562" stopIfTrue="1" operator="containsText" text="Finalizado">
      <formula>NOT(ISERROR(SEARCH("Finalizado",BB424)))</formula>
    </cfRule>
    <cfRule type="containsText" dxfId="846" priority="563" stopIfTrue="1" operator="containsText" text="En Curso">
      <formula>NOT(ISERROR(SEARCH("En Curso",BB424)))</formula>
    </cfRule>
    <cfRule type="containsText" dxfId="845" priority="564" stopIfTrue="1" operator="containsText" text="Sin Iniciar">
      <formula>NOT(ISERROR(SEARCH("Sin Iniciar",BB424)))</formula>
    </cfRule>
  </conditionalFormatting>
  <conditionalFormatting sqref="BB519">
    <cfRule type="containsText" dxfId="844" priority="556" stopIfTrue="1" operator="containsText" text="Finalizado">
      <formula>NOT(ISERROR(SEARCH("Finalizado",BB519)))</formula>
    </cfRule>
    <cfRule type="containsText" dxfId="843" priority="557" stopIfTrue="1" operator="containsText" text="En Curso">
      <formula>NOT(ISERROR(SEARCH("En Curso",BB519)))</formula>
    </cfRule>
    <cfRule type="containsText" dxfId="842" priority="558" stopIfTrue="1" operator="containsText" text="Sin Iniciar">
      <formula>NOT(ISERROR(SEARCH("Sin Iniciar",BB519)))</formula>
    </cfRule>
  </conditionalFormatting>
  <conditionalFormatting sqref="AX298">
    <cfRule type="containsText" dxfId="841" priority="553" stopIfTrue="1" operator="containsText" text="Finalizado">
      <formula>NOT(ISERROR(SEARCH("Finalizado",AX298)))</formula>
    </cfRule>
    <cfRule type="containsText" dxfId="840" priority="554" stopIfTrue="1" operator="containsText" text="En Curso">
      <formula>NOT(ISERROR(SEARCH("En Curso",AX298)))</formula>
    </cfRule>
    <cfRule type="containsText" dxfId="839" priority="555" stopIfTrue="1" operator="containsText" text="Sin Iniciar">
      <formula>NOT(ISERROR(SEARCH("Sin Iniciar",AX298)))</formula>
    </cfRule>
  </conditionalFormatting>
  <conditionalFormatting sqref="AX312">
    <cfRule type="containsText" dxfId="838" priority="550" stopIfTrue="1" operator="containsText" text="Finalizado">
      <formula>NOT(ISERROR(SEARCH("Finalizado",AX312)))</formula>
    </cfRule>
    <cfRule type="containsText" dxfId="837" priority="551" stopIfTrue="1" operator="containsText" text="En Curso">
      <formula>NOT(ISERROR(SEARCH("En Curso",AX312)))</formula>
    </cfRule>
    <cfRule type="containsText" dxfId="836" priority="552" stopIfTrue="1" operator="containsText" text="Sin Iniciar">
      <formula>NOT(ISERROR(SEARCH("Sin Iniciar",AX312)))</formula>
    </cfRule>
  </conditionalFormatting>
  <conditionalFormatting sqref="AX293">
    <cfRule type="containsText" dxfId="835" priority="541" stopIfTrue="1" operator="containsText" text="Finalizado">
      <formula>NOT(ISERROR(SEARCH("Finalizado",AX293)))</formula>
    </cfRule>
    <cfRule type="containsText" dxfId="834" priority="542" stopIfTrue="1" operator="containsText" text="En Curso">
      <formula>NOT(ISERROR(SEARCH("En Curso",AX293)))</formula>
    </cfRule>
    <cfRule type="containsText" dxfId="833" priority="543" stopIfTrue="1" operator="containsText" text="Sin Iniciar">
      <formula>NOT(ISERROR(SEARCH("Sin Iniciar",AX293)))</formula>
    </cfRule>
  </conditionalFormatting>
  <conditionalFormatting sqref="AX655:AX657">
    <cfRule type="containsText" dxfId="832" priority="535" stopIfTrue="1" operator="containsText" text="Finalizado">
      <formula>NOT(ISERROR(SEARCH("Finalizado",AX655)))</formula>
    </cfRule>
    <cfRule type="containsText" dxfId="831" priority="536" stopIfTrue="1" operator="containsText" text="En Curso">
      <formula>NOT(ISERROR(SEARCH("En Curso",AX655)))</formula>
    </cfRule>
    <cfRule type="containsText" dxfId="830" priority="537" stopIfTrue="1" operator="containsText" text="Sin Iniciar">
      <formula>NOT(ISERROR(SEARCH("Sin Iniciar",AX655)))</formula>
    </cfRule>
  </conditionalFormatting>
  <conditionalFormatting sqref="BB153">
    <cfRule type="containsText" dxfId="829" priority="532" stopIfTrue="1" operator="containsText" text="Finalizado">
      <formula>NOT(ISERROR(SEARCH("Finalizado",BB153)))</formula>
    </cfRule>
    <cfRule type="containsText" dxfId="828" priority="533" stopIfTrue="1" operator="containsText" text="En Curso">
      <formula>NOT(ISERROR(SEARCH("En Curso",BB153)))</formula>
    </cfRule>
    <cfRule type="containsText" dxfId="827" priority="534" stopIfTrue="1" operator="containsText" text="Sin Iniciar">
      <formula>NOT(ISERROR(SEARCH("Sin Iniciar",BB153)))</formula>
    </cfRule>
  </conditionalFormatting>
  <conditionalFormatting sqref="BB469">
    <cfRule type="containsText" dxfId="826" priority="526" stopIfTrue="1" operator="containsText" text="Finalizado">
      <formula>NOT(ISERROR(SEARCH("Finalizado",BB469)))</formula>
    </cfRule>
    <cfRule type="containsText" dxfId="825" priority="527" stopIfTrue="1" operator="containsText" text="En Curso">
      <formula>NOT(ISERROR(SEARCH("En Curso",BB469)))</formula>
    </cfRule>
    <cfRule type="containsText" dxfId="824" priority="528" stopIfTrue="1" operator="containsText" text="Sin Iniciar">
      <formula>NOT(ISERROR(SEARCH("Sin Iniciar",BB469)))</formula>
    </cfRule>
  </conditionalFormatting>
  <conditionalFormatting sqref="BB520">
    <cfRule type="containsText" dxfId="823" priority="523" stopIfTrue="1" operator="containsText" text="Finalizado">
      <formula>NOT(ISERROR(SEARCH("Finalizado",BB520)))</formula>
    </cfRule>
    <cfRule type="containsText" dxfId="822" priority="524" stopIfTrue="1" operator="containsText" text="En Curso">
      <formula>NOT(ISERROR(SEARCH("En Curso",BB520)))</formula>
    </cfRule>
    <cfRule type="containsText" dxfId="821" priority="525" stopIfTrue="1" operator="containsText" text="Sin Iniciar">
      <formula>NOT(ISERROR(SEARCH("Sin Iniciar",BB520)))</formula>
    </cfRule>
  </conditionalFormatting>
  <conditionalFormatting sqref="AX77:AX80">
    <cfRule type="containsText" dxfId="820" priority="520" stopIfTrue="1" operator="containsText" text="Finalizado">
      <formula>NOT(ISERROR(SEARCH("Finalizado",AX77)))</formula>
    </cfRule>
    <cfRule type="containsText" dxfId="819" priority="521" stopIfTrue="1" operator="containsText" text="En Curso">
      <formula>NOT(ISERROR(SEARCH("En Curso",AX77)))</formula>
    </cfRule>
    <cfRule type="containsText" dxfId="818" priority="522" stopIfTrue="1" operator="containsText" text="Sin Iniciar">
      <formula>NOT(ISERROR(SEARCH("Sin Iniciar",AX77)))</formula>
    </cfRule>
  </conditionalFormatting>
  <conditionalFormatting sqref="AX74:AX76 AX81:AX82">
    <cfRule type="containsText" dxfId="817" priority="517" stopIfTrue="1" operator="containsText" text="Finalizado">
      <formula>NOT(ISERROR(SEARCH("Finalizado",AX74)))</formula>
    </cfRule>
    <cfRule type="containsText" dxfId="816" priority="518" stopIfTrue="1" operator="containsText" text="En Curso">
      <formula>NOT(ISERROR(SEARCH("En Curso",AX74)))</formula>
    </cfRule>
    <cfRule type="containsText" dxfId="815" priority="519" stopIfTrue="1" operator="containsText" text="Sin Iniciar">
      <formula>NOT(ISERROR(SEARCH("Sin Iniciar",AX74)))</formula>
    </cfRule>
  </conditionalFormatting>
  <conditionalFormatting sqref="AX92:AX94 AX97 AX99:AX101">
    <cfRule type="containsText" dxfId="814" priority="514" stopIfTrue="1" operator="containsText" text="Finalizado">
      <formula>NOT(ISERROR(SEARCH("Finalizado",AX92)))</formula>
    </cfRule>
    <cfRule type="containsText" dxfId="813" priority="515" stopIfTrue="1" operator="containsText" text="En Curso">
      <formula>NOT(ISERROR(SEARCH("En Curso",AX92)))</formula>
    </cfRule>
    <cfRule type="containsText" dxfId="812" priority="516" stopIfTrue="1" operator="containsText" text="Sin Iniciar">
      <formula>NOT(ISERROR(SEARCH("Sin Iniciar",AX92)))</formula>
    </cfRule>
  </conditionalFormatting>
  <conditionalFormatting sqref="AX132:AX136">
    <cfRule type="containsText" dxfId="811" priority="499" stopIfTrue="1" operator="containsText" text="Finalizado">
      <formula>NOT(ISERROR(SEARCH("Finalizado",AX132)))</formula>
    </cfRule>
    <cfRule type="containsText" dxfId="810" priority="500" stopIfTrue="1" operator="containsText" text="En Curso">
      <formula>NOT(ISERROR(SEARCH("En Curso",AX132)))</formula>
    </cfRule>
    <cfRule type="containsText" dxfId="809" priority="501" stopIfTrue="1" operator="containsText" text="Sin Iniciar">
      <formula>NOT(ISERROR(SEARCH("Sin Iniciar",AX132)))</formula>
    </cfRule>
  </conditionalFormatting>
  <conditionalFormatting sqref="AX156:AX157">
    <cfRule type="containsText" dxfId="808" priority="496" stopIfTrue="1" operator="containsText" text="Finalizado">
      <formula>NOT(ISERROR(SEARCH("Finalizado",AX156)))</formula>
    </cfRule>
    <cfRule type="containsText" dxfId="807" priority="497" stopIfTrue="1" operator="containsText" text="En Curso">
      <formula>NOT(ISERROR(SEARCH("En Curso",AX156)))</formula>
    </cfRule>
    <cfRule type="containsText" dxfId="806" priority="498" stopIfTrue="1" operator="containsText" text="Sin Iniciar">
      <formula>NOT(ISERROR(SEARCH("Sin Iniciar",AX156)))</formula>
    </cfRule>
  </conditionalFormatting>
  <conditionalFormatting sqref="AX142:AX143">
    <cfRule type="containsText" dxfId="805" priority="493" stopIfTrue="1" operator="containsText" text="Finalizado">
      <formula>NOT(ISERROR(SEARCH("Finalizado",AX142)))</formula>
    </cfRule>
    <cfRule type="containsText" dxfId="804" priority="494" stopIfTrue="1" operator="containsText" text="En Curso">
      <formula>NOT(ISERROR(SEARCH("En Curso",AX142)))</formula>
    </cfRule>
    <cfRule type="containsText" dxfId="803" priority="495" stopIfTrue="1" operator="containsText" text="Sin Iniciar">
      <formula>NOT(ISERROR(SEARCH("Sin Iniciar",AX142)))</formula>
    </cfRule>
  </conditionalFormatting>
  <conditionalFormatting sqref="AX147:AX150">
    <cfRule type="containsText" dxfId="802" priority="490" stopIfTrue="1" operator="containsText" text="Finalizado">
      <formula>NOT(ISERROR(SEARCH("Finalizado",AX147)))</formula>
    </cfRule>
    <cfRule type="containsText" dxfId="801" priority="491" stopIfTrue="1" operator="containsText" text="En Curso">
      <formula>NOT(ISERROR(SEARCH("En Curso",AX147)))</formula>
    </cfRule>
    <cfRule type="containsText" dxfId="800" priority="492" stopIfTrue="1" operator="containsText" text="Sin Iniciar">
      <formula>NOT(ISERROR(SEARCH("Sin Iniciar",AX147)))</formula>
    </cfRule>
  </conditionalFormatting>
  <conditionalFormatting sqref="AX86:AX87">
    <cfRule type="containsText" dxfId="799" priority="487" stopIfTrue="1" operator="containsText" text="Finalizado">
      <formula>NOT(ISERROR(SEARCH("Finalizado",AX86)))</formula>
    </cfRule>
    <cfRule type="containsText" dxfId="798" priority="488" stopIfTrue="1" operator="containsText" text="En Curso">
      <formula>NOT(ISERROR(SEARCH("En Curso",AX86)))</formula>
    </cfRule>
    <cfRule type="containsText" dxfId="797" priority="489" stopIfTrue="1" operator="containsText" text="Sin Iniciar">
      <formula>NOT(ISERROR(SEARCH("Sin Iniciar",AX86)))</formula>
    </cfRule>
  </conditionalFormatting>
  <conditionalFormatting sqref="AX84:AX85 AX158:AX159">
    <cfRule type="containsText" dxfId="796" priority="484" stopIfTrue="1" operator="containsText" text="Finalizado">
      <formula>NOT(ISERROR(SEARCH("Finalizado",AX84)))</formula>
    </cfRule>
    <cfRule type="containsText" dxfId="795" priority="485" stopIfTrue="1" operator="containsText" text="En Curso">
      <formula>NOT(ISERROR(SEARCH("En Curso",AX84)))</formula>
    </cfRule>
    <cfRule type="containsText" dxfId="794" priority="486" stopIfTrue="1" operator="containsText" text="Sin Iniciar">
      <formula>NOT(ISERROR(SEARCH("Sin Iniciar",AX84)))</formula>
    </cfRule>
  </conditionalFormatting>
  <conditionalFormatting sqref="AX165:AX166">
    <cfRule type="containsText" dxfId="793" priority="481" stopIfTrue="1" operator="containsText" text="Finalizado">
      <formula>NOT(ISERROR(SEARCH("Finalizado",AX165)))</formula>
    </cfRule>
    <cfRule type="containsText" dxfId="792" priority="482" stopIfTrue="1" operator="containsText" text="En Curso">
      <formula>NOT(ISERROR(SEARCH("En Curso",AX165)))</formula>
    </cfRule>
    <cfRule type="containsText" dxfId="791" priority="483" stopIfTrue="1" operator="containsText" text="Sin Iniciar">
      <formula>NOT(ISERROR(SEARCH("Sin Iniciar",AX165)))</formula>
    </cfRule>
  </conditionalFormatting>
  <conditionalFormatting sqref="AX175">
    <cfRule type="containsText" dxfId="790" priority="478" stopIfTrue="1" operator="containsText" text="Finalizado">
      <formula>NOT(ISERROR(SEARCH("Finalizado",AX175)))</formula>
    </cfRule>
    <cfRule type="containsText" dxfId="789" priority="479" stopIfTrue="1" operator="containsText" text="En Curso">
      <formula>NOT(ISERROR(SEARCH("En Curso",AX175)))</formula>
    </cfRule>
    <cfRule type="containsText" dxfId="788" priority="480" stopIfTrue="1" operator="containsText" text="Sin Iniciar">
      <formula>NOT(ISERROR(SEARCH("Sin Iniciar",AX175)))</formula>
    </cfRule>
  </conditionalFormatting>
  <conditionalFormatting sqref="AX285">
    <cfRule type="containsText" dxfId="787" priority="475" stopIfTrue="1" operator="containsText" text="Finalizado">
      <formula>NOT(ISERROR(SEARCH("Finalizado",AX285)))</formula>
    </cfRule>
    <cfRule type="containsText" dxfId="786" priority="476" stopIfTrue="1" operator="containsText" text="En Curso">
      <formula>NOT(ISERROR(SEARCH("En Curso",AX285)))</formula>
    </cfRule>
    <cfRule type="containsText" dxfId="785" priority="477" stopIfTrue="1" operator="containsText" text="Sin Iniciar">
      <formula>NOT(ISERROR(SEARCH("Sin Iniciar",AX285)))</formula>
    </cfRule>
  </conditionalFormatting>
  <conditionalFormatting sqref="AX95">
    <cfRule type="containsText" dxfId="784" priority="472" stopIfTrue="1" operator="containsText" text="Finalizado">
      <formula>NOT(ISERROR(SEARCH("Finalizado",AX95)))</formula>
    </cfRule>
    <cfRule type="containsText" dxfId="783" priority="473" stopIfTrue="1" operator="containsText" text="En Curso">
      <formula>NOT(ISERROR(SEARCH("En Curso",AX95)))</formula>
    </cfRule>
    <cfRule type="containsText" dxfId="782" priority="474" stopIfTrue="1" operator="containsText" text="Sin Iniciar">
      <formula>NOT(ISERROR(SEARCH("Sin Iniciar",AX95)))</formula>
    </cfRule>
  </conditionalFormatting>
  <conditionalFormatting sqref="AX98">
    <cfRule type="containsText" dxfId="781" priority="469" stopIfTrue="1" operator="containsText" text="Finalizado">
      <formula>NOT(ISERROR(SEARCH("Finalizado",AX98)))</formula>
    </cfRule>
    <cfRule type="containsText" dxfId="780" priority="470" stopIfTrue="1" operator="containsText" text="En Curso">
      <formula>NOT(ISERROR(SEARCH("En Curso",AX98)))</formula>
    </cfRule>
    <cfRule type="containsText" dxfId="779" priority="471" stopIfTrue="1" operator="containsText" text="Sin Iniciar">
      <formula>NOT(ISERROR(SEARCH("Sin Iniciar",AX98)))</formula>
    </cfRule>
  </conditionalFormatting>
  <conditionalFormatting sqref="BB530">
    <cfRule type="containsText" dxfId="778" priority="463" stopIfTrue="1" operator="containsText" text="Finalizado">
      <formula>NOT(ISERROR(SEARCH("Finalizado",BB530)))</formula>
    </cfRule>
    <cfRule type="containsText" dxfId="777" priority="464" stopIfTrue="1" operator="containsText" text="En Curso">
      <formula>NOT(ISERROR(SEARCH("En Curso",BB530)))</formula>
    </cfRule>
    <cfRule type="containsText" dxfId="776" priority="465" stopIfTrue="1" operator="containsText" text="Sin Iniciar">
      <formula>NOT(ISERROR(SEARCH("Sin Iniciar",BB530)))</formula>
    </cfRule>
  </conditionalFormatting>
  <conditionalFormatting sqref="AX179">
    <cfRule type="containsText" dxfId="775" priority="460" stopIfTrue="1" operator="containsText" text="Finalizado">
      <formula>NOT(ISERROR(SEARCH("Finalizado",AX179)))</formula>
    </cfRule>
    <cfRule type="containsText" dxfId="774" priority="461" stopIfTrue="1" operator="containsText" text="En Curso">
      <formula>NOT(ISERROR(SEARCH("En Curso",AX179)))</formula>
    </cfRule>
    <cfRule type="containsText" dxfId="773" priority="462" stopIfTrue="1" operator="containsText" text="Sin Iniciar">
      <formula>NOT(ISERROR(SEARCH("Sin Iniciar",AX179)))</formula>
    </cfRule>
  </conditionalFormatting>
  <conditionalFormatting sqref="AX180:AX182">
    <cfRule type="containsText" dxfId="772" priority="457" stopIfTrue="1" operator="containsText" text="Finalizado">
      <formula>NOT(ISERROR(SEARCH("Finalizado",AX180)))</formula>
    </cfRule>
    <cfRule type="containsText" dxfId="771" priority="458" stopIfTrue="1" operator="containsText" text="En Curso">
      <formula>NOT(ISERROR(SEARCH("En Curso",AX180)))</formula>
    </cfRule>
    <cfRule type="containsText" dxfId="770" priority="459" stopIfTrue="1" operator="containsText" text="Sin Iniciar">
      <formula>NOT(ISERROR(SEARCH("Sin Iniciar",AX180)))</formula>
    </cfRule>
  </conditionalFormatting>
  <conditionalFormatting sqref="BB179">
    <cfRule type="containsText" dxfId="769" priority="451" stopIfTrue="1" operator="containsText" text="Finalizado">
      <formula>NOT(ISERROR(SEARCH("Finalizado",BB179)))</formula>
    </cfRule>
    <cfRule type="containsText" dxfId="768" priority="452" stopIfTrue="1" operator="containsText" text="En Curso">
      <formula>NOT(ISERROR(SEARCH("En Curso",BB179)))</formula>
    </cfRule>
    <cfRule type="containsText" dxfId="767" priority="453" stopIfTrue="1" operator="containsText" text="Sin Iniciar">
      <formula>NOT(ISERROR(SEARCH("Sin Iniciar",BB179)))</formula>
    </cfRule>
  </conditionalFormatting>
  <conditionalFormatting sqref="BB180">
    <cfRule type="containsText" dxfId="766" priority="448" stopIfTrue="1" operator="containsText" text="Finalizado">
      <formula>NOT(ISERROR(SEARCH("Finalizado",BB180)))</formula>
    </cfRule>
    <cfRule type="containsText" dxfId="765" priority="449" stopIfTrue="1" operator="containsText" text="En Curso">
      <formula>NOT(ISERROR(SEARCH("En Curso",BB180)))</formula>
    </cfRule>
    <cfRule type="containsText" dxfId="764" priority="450" stopIfTrue="1" operator="containsText" text="Sin Iniciar">
      <formula>NOT(ISERROR(SEARCH("Sin Iniciar",BB180)))</formula>
    </cfRule>
  </conditionalFormatting>
  <conditionalFormatting sqref="BB182">
    <cfRule type="containsText" dxfId="763" priority="445" stopIfTrue="1" operator="containsText" text="Finalizado">
      <formula>NOT(ISERROR(SEARCH("Finalizado",BB182)))</formula>
    </cfRule>
    <cfRule type="containsText" dxfId="762" priority="446" stopIfTrue="1" operator="containsText" text="En Curso">
      <formula>NOT(ISERROR(SEARCH("En Curso",BB182)))</formula>
    </cfRule>
    <cfRule type="containsText" dxfId="761" priority="447" stopIfTrue="1" operator="containsText" text="Sin Iniciar">
      <formula>NOT(ISERROR(SEARCH("Sin Iniciar",BB182)))</formula>
    </cfRule>
  </conditionalFormatting>
  <conditionalFormatting sqref="BB445:BB447">
    <cfRule type="containsText" dxfId="760" priority="442" stopIfTrue="1" operator="containsText" text="Finalizado">
      <formula>NOT(ISERROR(SEARCH("Finalizado",BB445)))</formula>
    </cfRule>
    <cfRule type="containsText" dxfId="759" priority="443" stopIfTrue="1" operator="containsText" text="En Curso">
      <formula>NOT(ISERROR(SEARCH("En Curso",BB445)))</formula>
    </cfRule>
    <cfRule type="containsText" dxfId="758" priority="444" stopIfTrue="1" operator="containsText" text="Sin Iniciar">
      <formula>NOT(ISERROR(SEARCH("Sin Iniciar",BB445)))</formula>
    </cfRule>
  </conditionalFormatting>
  <conditionalFormatting sqref="AX186:AX190">
    <cfRule type="containsText" dxfId="757" priority="439" stopIfTrue="1" operator="containsText" text="Finalizado">
      <formula>NOT(ISERROR(SEARCH("Finalizado",AX186)))</formula>
    </cfRule>
    <cfRule type="containsText" dxfId="756" priority="440" stopIfTrue="1" operator="containsText" text="En Curso">
      <formula>NOT(ISERROR(SEARCH("En Curso",AX186)))</formula>
    </cfRule>
    <cfRule type="containsText" dxfId="755" priority="441" stopIfTrue="1" operator="containsText" text="Sin Iniciar">
      <formula>NOT(ISERROR(SEARCH("Sin Iniciar",AX186)))</formula>
    </cfRule>
  </conditionalFormatting>
  <conditionalFormatting sqref="AX193 AX195">
    <cfRule type="containsText" dxfId="754" priority="436" stopIfTrue="1" operator="containsText" text="Finalizado">
      <formula>NOT(ISERROR(SEARCH("Finalizado",AX193)))</formula>
    </cfRule>
    <cfRule type="containsText" dxfId="753" priority="437" stopIfTrue="1" operator="containsText" text="En Curso">
      <formula>NOT(ISERROR(SEARCH("En Curso",AX193)))</formula>
    </cfRule>
    <cfRule type="containsText" dxfId="752" priority="438" stopIfTrue="1" operator="containsText" text="Sin Iniciar">
      <formula>NOT(ISERROR(SEARCH("Sin Iniciar",AX193)))</formula>
    </cfRule>
  </conditionalFormatting>
  <conditionalFormatting sqref="AX194">
    <cfRule type="containsText" dxfId="751" priority="433" stopIfTrue="1" operator="containsText" text="Finalizado">
      <formula>NOT(ISERROR(SEARCH("Finalizado",AX194)))</formula>
    </cfRule>
    <cfRule type="containsText" dxfId="750" priority="434" stopIfTrue="1" operator="containsText" text="En Curso">
      <formula>NOT(ISERROR(SEARCH("En Curso",AX194)))</formula>
    </cfRule>
    <cfRule type="containsText" dxfId="749" priority="435" stopIfTrue="1" operator="containsText" text="Sin Iniciar">
      <formula>NOT(ISERROR(SEARCH("Sin Iniciar",AX194)))</formula>
    </cfRule>
  </conditionalFormatting>
  <conditionalFormatting sqref="AX196">
    <cfRule type="containsText" dxfId="748" priority="430" stopIfTrue="1" operator="containsText" text="Finalizado">
      <formula>NOT(ISERROR(SEARCH("Finalizado",AX196)))</formula>
    </cfRule>
    <cfRule type="containsText" dxfId="747" priority="431" stopIfTrue="1" operator="containsText" text="En Curso">
      <formula>NOT(ISERROR(SEARCH("En Curso",AX196)))</formula>
    </cfRule>
    <cfRule type="containsText" dxfId="746" priority="432" stopIfTrue="1" operator="containsText" text="Sin Iniciar">
      <formula>NOT(ISERROR(SEARCH("Sin Iniciar",AX196)))</formula>
    </cfRule>
  </conditionalFormatting>
  <conditionalFormatting sqref="AX197">
    <cfRule type="containsText" dxfId="745" priority="427" stopIfTrue="1" operator="containsText" text="Finalizado">
      <formula>NOT(ISERROR(SEARCH("Finalizado",AX197)))</formula>
    </cfRule>
    <cfRule type="containsText" dxfId="744" priority="428" stopIfTrue="1" operator="containsText" text="En Curso">
      <formula>NOT(ISERROR(SEARCH("En Curso",AX197)))</formula>
    </cfRule>
    <cfRule type="containsText" dxfId="743" priority="429" stopIfTrue="1" operator="containsText" text="Sin Iniciar">
      <formula>NOT(ISERROR(SEARCH("Sin Iniciar",AX197)))</formula>
    </cfRule>
  </conditionalFormatting>
  <conditionalFormatting sqref="AX286">
    <cfRule type="containsText" dxfId="742" priority="424" stopIfTrue="1" operator="containsText" text="Finalizado">
      <formula>NOT(ISERROR(SEARCH("Finalizado",AX286)))</formula>
    </cfRule>
    <cfRule type="containsText" dxfId="741" priority="425" stopIfTrue="1" operator="containsText" text="En Curso">
      <formula>NOT(ISERROR(SEARCH("En Curso",AX286)))</formula>
    </cfRule>
    <cfRule type="containsText" dxfId="740" priority="426" stopIfTrue="1" operator="containsText" text="Sin Iniciar">
      <formula>NOT(ISERROR(SEARCH("Sin Iniciar",AX286)))</formula>
    </cfRule>
  </conditionalFormatting>
  <conditionalFormatting sqref="BB186">
    <cfRule type="containsText" dxfId="739" priority="418" stopIfTrue="1" operator="containsText" text="Finalizado">
      <formula>NOT(ISERROR(SEARCH("Finalizado",BB186)))</formula>
    </cfRule>
    <cfRule type="containsText" dxfId="738" priority="419" stopIfTrue="1" operator="containsText" text="En Curso">
      <formula>NOT(ISERROR(SEARCH("En Curso",BB186)))</formula>
    </cfRule>
    <cfRule type="containsText" dxfId="737" priority="420" stopIfTrue="1" operator="containsText" text="Sin Iniciar">
      <formula>NOT(ISERROR(SEARCH("Sin Iniciar",BB186)))</formula>
    </cfRule>
  </conditionalFormatting>
  <conditionalFormatting sqref="BB188">
    <cfRule type="containsText" dxfId="736" priority="415" stopIfTrue="1" operator="containsText" text="Finalizado">
      <formula>NOT(ISERROR(SEARCH("Finalizado",BB188)))</formula>
    </cfRule>
    <cfRule type="containsText" dxfId="735" priority="416" stopIfTrue="1" operator="containsText" text="En Curso">
      <formula>NOT(ISERROR(SEARCH("En Curso",BB188)))</formula>
    </cfRule>
    <cfRule type="containsText" dxfId="734" priority="417" stopIfTrue="1" operator="containsText" text="Sin Iniciar">
      <formula>NOT(ISERROR(SEARCH("Sin Iniciar",BB188)))</formula>
    </cfRule>
  </conditionalFormatting>
  <conditionalFormatting sqref="BB194">
    <cfRule type="containsText" dxfId="733" priority="412" stopIfTrue="1" operator="containsText" text="Finalizado">
      <formula>NOT(ISERROR(SEARCH("Finalizado",BB194)))</formula>
    </cfRule>
    <cfRule type="containsText" dxfId="732" priority="413" stopIfTrue="1" operator="containsText" text="En Curso">
      <formula>NOT(ISERROR(SEARCH("En Curso",BB194)))</formula>
    </cfRule>
    <cfRule type="containsText" dxfId="731" priority="414" stopIfTrue="1" operator="containsText" text="Sin Iniciar">
      <formula>NOT(ISERROR(SEARCH("Sin Iniciar",BB194)))</formula>
    </cfRule>
  </conditionalFormatting>
  <conditionalFormatting sqref="BB195">
    <cfRule type="containsText" dxfId="730" priority="409" stopIfTrue="1" operator="containsText" text="Finalizado">
      <formula>NOT(ISERROR(SEARCH("Finalizado",BB195)))</formula>
    </cfRule>
    <cfRule type="containsText" dxfId="729" priority="410" stopIfTrue="1" operator="containsText" text="En Curso">
      <formula>NOT(ISERROR(SEARCH("En Curso",BB195)))</formula>
    </cfRule>
    <cfRule type="containsText" dxfId="728" priority="411" stopIfTrue="1" operator="containsText" text="Sin Iniciar">
      <formula>NOT(ISERROR(SEARCH("Sin Iniciar",BB195)))</formula>
    </cfRule>
  </conditionalFormatting>
  <conditionalFormatting sqref="BB196">
    <cfRule type="containsText" dxfId="727" priority="406" stopIfTrue="1" operator="containsText" text="Finalizado">
      <formula>NOT(ISERROR(SEARCH("Finalizado",BB196)))</formula>
    </cfRule>
    <cfRule type="containsText" dxfId="726" priority="407" stopIfTrue="1" operator="containsText" text="En Curso">
      <formula>NOT(ISERROR(SEARCH("En Curso",BB196)))</formula>
    </cfRule>
    <cfRule type="containsText" dxfId="725" priority="408" stopIfTrue="1" operator="containsText" text="Sin Iniciar">
      <formula>NOT(ISERROR(SEARCH("Sin Iniciar",BB196)))</formula>
    </cfRule>
  </conditionalFormatting>
  <conditionalFormatting sqref="BB286">
    <cfRule type="containsText" dxfId="724" priority="403" stopIfTrue="1" operator="containsText" text="Finalizado">
      <formula>NOT(ISERROR(SEARCH("Finalizado",BB286)))</formula>
    </cfRule>
    <cfRule type="containsText" dxfId="723" priority="404" stopIfTrue="1" operator="containsText" text="En Curso">
      <formula>NOT(ISERROR(SEARCH("En Curso",BB286)))</formula>
    </cfRule>
    <cfRule type="containsText" dxfId="722" priority="405" stopIfTrue="1" operator="containsText" text="Sin Iniciar">
      <formula>NOT(ISERROR(SEARCH("Sin Iniciar",BB286)))</formula>
    </cfRule>
  </conditionalFormatting>
  <conditionalFormatting sqref="BB400">
    <cfRule type="containsText" dxfId="721" priority="400" stopIfTrue="1" operator="containsText" text="Finalizado">
      <formula>NOT(ISERROR(SEARCH("Finalizado",BB400)))</formula>
    </cfRule>
    <cfRule type="containsText" dxfId="720" priority="401" stopIfTrue="1" operator="containsText" text="En Curso">
      <formula>NOT(ISERROR(SEARCH("En Curso",BB400)))</formula>
    </cfRule>
    <cfRule type="containsText" dxfId="719" priority="402" stopIfTrue="1" operator="containsText" text="Sin Iniciar">
      <formula>NOT(ISERROR(SEARCH("Sin Iniciar",BB400)))</formula>
    </cfRule>
  </conditionalFormatting>
  <conditionalFormatting sqref="BB483">
    <cfRule type="containsText" dxfId="718" priority="397" stopIfTrue="1" operator="containsText" text="Finalizado">
      <formula>NOT(ISERROR(SEARCH("Finalizado",BB483)))</formula>
    </cfRule>
    <cfRule type="containsText" dxfId="717" priority="398" stopIfTrue="1" operator="containsText" text="En Curso">
      <formula>NOT(ISERROR(SEARCH("En Curso",BB483)))</formula>
    </cfRule>
    <cfRule type="containsText" dxfId="716" priority="399" stopIfTrue="1" operator="containsText" text="Sin Iniciar">
      <formula>NOT(ISERROR(SEARCH("Sin Iniciar",BB483)))</formula>
    </cfRule>
  </conditionalFormatting>
  <conditionalFormatting sqref="AX88:AX91">
    <cfRule type="containsText" dxfId="715" priority="394" stopIfTrue="1" operator="containsText" text="Finalizado">
      <formula>NOT(ISERROR(SEARCH("Finalizado",AX88)))</formula>
    </cfRule>
    <cfRule type="containsText" dxfId="714" priority="395" stopIfTrue="1" operator="containsText" text="En Curso">
      <formula>NOT(ISERROR(SEARCH("En Curso",AX88)))</formula>
    </cfRule>
    <cfRule type="containsText" dxfId="713" priority="396" stopIfTrue="1" operator="containsText" text="Sin Iniciar">
      <formula>NOT(ISERROR(SEARCH("Sin Iniciar",AX88)))</formula>
    </cfRule>
  </conditionalFormatting>
  <conditionalFormatting sqref="AX96">
    <cfRule type="containsText" dxfId="712" priority="391" stopIfTrue="1" operator="containsText" text="Finalizado">
      <formula>NOT(ISERROR(SEARCH("Finalizado",AX96)))</formula>
    </cfRule>
    <cfRule type="containsText" dxfId="711" priority="392" stopIfTrue="1" operator="containsText" text="En Curso">
      <formula>NOT(ISERROR(SEARCH("En Curso",AX96)))</formula>
    </cfRule>
    <cfRule type="containsText" dxfId="710" priority="393" stopIfTrue="1" operator="containsText" text="Sin Iniciar">
      <formula>NOT(ISERROR(SEARCH("Sin Iniciar",AX96)))</formula>
    </cfRule>
  </conditionalFormatting>
  <conditionalFormatting sqref="AX108">
    <cfRule type="containsText" dxfId="709" priority="388" stopIfTrue="1" operator="containsText" text="Finalizado">
      <formula>NOT(ISERROR(SEARCH("Finalizado",AX108)))</formula>
    </cfRule>
    <cfRule type="containsText" dxfId="708" priority="389" stopIfTrue="1" operator="containsText" text="En Curso">
      <formula>NOT(ISERROR(SEARCH("En Curso",AX108)))</formula>
    </cfRule>
    <cfRule type="containsText" dxfId="707" priority="390" stopIfTrue="1" operator="containsText" text="Sin Iniciar">
      <formula>NOT(ISERROR(SEARCH("Sin Iniciar",AX108)))</formula>
    </cfRule>
  </conditionalFormatting>
  <conditionalFormatting sqref="AX115">
    <cfRule type="containsText" dxfId="706" priority="385" stopIfTrue="1" operator="containsText" text="Finalizado">
      <formula>NOT(ISERROR(SEARCH("Finalizado",AX115)))</formula>
    </cfRule>
    <cfRule type="containsText" dxfId="705" priority="386" stopIfTrue="1" operator="containsText" text="En Curso">
      <formula>NOT(ISERROR(SEARCH("En Curso",AX115)))</formula>
    </cfRule>
    <cfRule type="containsText" dxfId="704" priority="387" stopIfTrue="1" operator="containsText" text="Sin Iniciar">
      <formula>NOT(ISERROR(SEARCH("Sin Iniciar",AX115)))</formula>
    </cfRule>
  </conditionalFormatting>
  <conditionalFormatting sqref="AX119:AX122">
    <cfRule type="containsText" dxfId="703" priority="382" stopIfTrue="1" operator="containsText" text="Finalizado">
      <formula>NOT(ISERROR(SEARCH("Finalizado",AX119)))</formula>
    </cfRule>
    <cfRule type="containsText" dxfId="702" priority="383" stopIfTrue="1" operator="containsText" text="En Curso">
      <formula>NOT(ISERROR(SEARCH("En Curso",AX119)))</formula>
    </cfRule>
    <cfRule type="containsText" dxfId="701" priority="384" stopIfTrue="1" operator="containsText" text="Sin Iniciar">
      <formula>NOT(ISERROR(SEARCH("Sin Iniciar",AX119)))</formula>
    </cfRule>
  </conditionalFormatting>
  <conditionalFormatting sqref="AX125:AX129">
    <cfRule type="containsText" dxfId="700" priority="379" stopIfTrue="1" operator="containsText" text="Finalizado">
      <formula>NOT(ISERROR(SEARCH("Finalizado",AX125)))</formula>
    </cfRule>
    <cfRule type="containsText" dxfId="699" priority="380" stopIfTrue="1" operator="containsText" text="En Curso">
      <formula>NOT(ISERROR(SEARCH("En Curso",AX125)))</formula>
    </cfRule>
    <cfRule type="containsText" dxfId="698" priority="381" stopIfTrue="1" operator="containsText" text="Sin Iniciar">
      <formula>NOT(ISERROR(SEARCH("Sin Iniciar",AX125)))</formula>
    </cfRule>
  </conditionalFormatting>
  <conditionalFormatting sqref="AX102:AX107 AX109:AX114 AX116:AX117 AX123:AX124 AX130:AX131">
    <cfRule type="containsText" dxfId="697" priority="376" stopIfTrue="1" operator="containsText" text="Finalizado">
      <formula>NOT(ISERROR(SEARCH("Finalizado",AX102)))</formula>
    </cfRule>
    <cfRule type="containsText" dxfId="696" priority="377" stopIfTrue="1" operator="containsText" text="En Curso">
      <formula>NOT(ISERROR(SEARCH("En Curso",AX102)))</formula>
    </cfRule>
    <cfRule type="containsText" dxfId="695" priority="378" stopIfTrue="1" operator="containsText" text="Sin Iniciar">
      <formula>NOT(ISERROR(SEARCH("Sin Iniciar",AX102)))</formula>
    </cfRule>
  </conditionalFormatting>
  <conditionalFormatting sqref="AX415:AX416 AX337:AX339 AX315:AX318 AX560:AX563 AX422:AX423 AX431 AX444 AX500 AX506:AX507 AX549 AX539:AX542 AX553:AX556 AX434 AX524:AX529 AX448:AX451 AX454:AX458 AX461:AX465 AX490:AX493 AX471:AX472 AX521 AX321:AX325 AX436:AX437 AX484:AX486 AX497 AX510 AX512:AX514 AX518 AX474:AX480 AX531:AX535">
    <cfRule type="containsText" dxfId="694" priority="373" stopIfTrue="1" operator="containsText" text="Finalizado">
      <formula>NOT(ISERROR(SEARCH("Finalizado",AX315)))</formula>
    </cfRule>
    <cfRule type="containsText" dxfId="693" priority="374" stopIfTrue="1" operator="containsText" text="En Curso">
      <formula>NOT(ISERROR(SEARCH("En Curso",AX315)))</formula>
    </cfRule>
    <cfRule type="containsText" dxfId="692" priority="375" stopIfTrue="1" operator="containsText" text="Sin Iniciar">
      <formula>NOT(ISERROR(SEARCH("Sin Iniciar",AX315)))</formula>
    </cfRule>
  </conditionalFormatting>
  <conditionalFormatting sqref="AX387:AX395 AX402">
    <cfRule type="containsText" dxfId="691" priority="364" stopIfTrue="1" operator="containsText" text="Finalizado">
      <formula>NOT(ISERROR(SEARCH("Finalizado",AX387)))</formula>
    </cfRule>
    <cfRule type="containsText" dxfId="690" priority="365" stopIfTrue="1" operator="containsText" text="En Curso">
      <formula>NOT(ISERROR(SEARCH("En Curso",AX387)))</formula>
    </cfRule>
    <cfRule type="containsText" dxfId="689" priority="366" stopIfTrue="1" operator="containsText" text="Sin Iniciar">
      <formula>NOT(ISERROR(SEARCH("Sin Iniciar",AX387)))</formula>
    </cfRule>
  </conditionalFormatting>
  <conditionalFormatting sqref="AX380:AX381">
    <cfRule type="containsText" dxfId="688" priority="361" stopIfTrue="1" operator="containsText" text="Finalizado">
      <formula>NOT(ISERROR(SEARCH("Finalizado",AX380)))</formula>
    </cfRule>
    <cfRule type="containsText" dxfId="687" priority="362" stopIfTrue="1" operator="containsText" text="En Curso">
      <formula>NOT(ISERROR(SEARCH("En Curso",AX380)))</formula>
    </cfRule>
    <cfRule type="containsText" dxfId="686" priority="363" stopIfTrue="1" operator="containsText" text="Sin Iniciar">
      <formula>NOT(ISERROR(SEARCH("Sin Iniciar",AX380)))</formula>
    </cfRule>
  </conditionalFormatting>
  <conditionalFormatting sqref="AX409">
    <cfRule type="containsText" dxfId="685" priority="358" stopIfTrue="1" operator="containsText" text="Finalizado">
      <formula>NOT(ISERROR(SEARCH("Finalizado",AX409)))</formula>
    </cfRule>
    <cfRule type="containsText" dxfId="684" priority="359" stopIfTrue="1" operator="containsText" text="En Curso">
      <formula>NOT(ISERROR(SEARCH("En Curso",AX409)))</formula>
    </cfRule>
    <cfRule type="containsText" dxfId="683" priority="360" stopIfTrue="1" operator="containsText" text="Sin Iniciar">
      <formula>NOT(ISERROR(SEARCH("Sin Iniciar",AX409)))</formula>
    </cfRule>
  </conditionalFormatting>
  <conditionalFormatting sqref="AX344:AX346">
    <cfRule type="containsText" dxfId="682" priority="355" stopIfTrue="1" operator="containsText" text="Finalizado">
      <formula>NOT(ISERROR(SEARCH("Finalizado",AX344)))</formula>
    </cfRule>
    <cfRule type="containsText" dxfId="681" priority="356" stopIfTrue="1" operator="containsText" text="En Curso">
      <formula>NOT(ISERROR(SEARCH("En Curso",AX344)))</formula>
    </cfRule>
    <cfRule type="containsText" dxfId="680" priority="357" stopIfTrue="1" operator="containsText" text="Sin Iniciar">
      <formula>NOT(ISERROR(SEARCH("Sin Iniciar",AX344)))</formula>
    </cfRule>
  </conditionalFormatting>
  <conditionalFormatting sqref="AX364:AX367 AX371:AX374">
    <cfRule type="containsText" dxfId="679" priority="352" stopIfTrue="1" operator="containsText" text="Finalizado">
      <formula>NOT(ISERROR(SEARCH("Finalizado",AX364)))</formula>
    </cfRule>
    <cfRule type="containsText" dxfId="678" priority="353" stopIfTrue="1" operator="containsText" text="En Curso">
      <formula>NOT(ISERROR(SEARCH("En Curso",AX364)))</formula>
    </cfRule>
    <cfRule type="containsText" dxfId="677" priority="354" stopIfTrue="1" operator="containsText" text="Sin Iniciar">
      <formula>NOT(ISERROR(SEARCH("Sin Iniciar",AX364)))</formula>
    </cfRule>
  </conditionalFormatting>
  <conditionalFormatting sqref="AX359:AX360">
    <cfRule type="containsText" dxfId="676" priority="349" stopIfTrue="1" operator="containsText" text="Finalizado">
      <formula>NOT(ISERROR(SEARCH("Finalizado",AX359)))</formula>
    </cfRule>
    <cfRule type="containsText" dxfId="675" priority="350" stopIfTrue="1" operator="containsText" text="En Curso">
      <formula>NOT(ISERROR(SEARCH("En Curso",AX359)))</formula>
    </cfRule>
    <cfRule type="containsText" dxfId="674" priority="351" stopIfTrue="1" operator="containsText" text="Sin Iniciar">
      <formula>NOT(ISERROR(SEARCH("Sin Iniciar",AX359)))</formula>
    </cfRule>
  </conditionalFormatting>
  <conditionalFormatting sqref="AX352:AX353">
    <cfRule type="containsText" dxfId="673" priority="346" stopIfTrue="1" operator="containsText" text="Finalizado">
      <formula>NOT(ISERROR(SEARCH("Finalizado",AX352)))</formula>
    </cfRule>
    <cfRule type="containsText" dxfId="672" priority="347" stopIfTrue="1" operator="containsText" text="En Curso">
      <formula>NOT(ISERROR(SEARCH("En Curso",AX352)))</formula>
    </cfRule>
    <cfRule type="containsText" dxfId="671" priority="348" stopIfTrue="1" operator="containsText" text="Sin Iniciar">
      <formula>NOT(ISERROR(SEARCH("Sin Iniciar",AX352)))</formula>
    </cfRule>
  </conditionalFormatting>
  <conditionalFormatting sqref="AX329:AX332">
    <cfRule type="containsText" dxfId="670" priority="343" stopIfTrue="1" operator="containsText" text="Finalizado">
      <formula>NOT(ISERROR(SEARCH("Finalizado",AX329)))</formula>
    </cfRule>
    <cfRule type="containsText" dxfId="669" priority="344" stopIfTrue="1" operator="containsText" text="En Curso">
      <formula>NOT(ISERROR(SEARCH("En Curso",AX329)))</formula>
    </cfRule>
    <cfRule type="containsText" dxfId="668" priority="345" stopIfTrue="1" operator="containsText" text="Sin Iniciar">
      <formula>NOT(ISERROR(SEARCH("Sin Iniciar",AX329)))</formula>
    </cfRule>
  </conditionalFormatting>
  <conditionalFormatting sqref="AX314 AX557:AX559 AX564:AX565">
    <cfRule type="containsText" dxfId="667" priority="340" stopIfTrue="1" operator="containsText" text="Finalizado">
      <formula>NOT(ISERROR(SEARCH("Finalizado",AX314)))</formula>
    </cfRule>
    <cfRule type="containsText" dxfId="666" priority="341" stopIfTrue="1" operator="containsText" text="En Curso">
      <formula>NOT(ISERROR(SEARCH("En Curso",AX314)))</formula>
    </cfRule>
    <cfRule type="containsText" dxfId="665" priority="342" stopIfTrue="1" operator="containsText" text="Sin Iniciar">
      <formula>NOT(ISERROR(SEARCH("Sin Iniciar",AX314)))</formula>
    </cfRule>
  </conditionalFormatting>
  <conditionalFormatting sqref="AX567">
    <cfRule type="containsText" dxfId="664" priority="337" stopIfTrue="1" operator="containsText" text="Finalizado">
      <formula>NOT(ISERROR(SEARCH("Finalizado",AX567)))</formula>
    </cfRule>
    <cfRule type="containsText" dxfId="663" priority="338" stopIfTrue="1" operator="containsText" text="En Curso">
      <formula>NOT(ISERROR(SEARCH("En Curso",AX567)))</formula>
    </cfRule>
    <cfRule type="containsText" dxfId="662" priority="339" stopIfTrue="1" operator="containsText" text="Sin Iniciar">
      <formula>NOT(ISERROR(SEARCH("Sin Iniciar",AX567)))</formula>
    </cfRule>
  </conditionalFormatting>
  <conditionalFormatting sqref="AX137">
    <cfRule type="containsText" dxfId="661" priority="334" stopIfTrue="1" operator="containsText" text="Finalizado">
      <formula>NOT(ISERROR(SEARCH("Finalizado",AX137)))</formula>
    </cfRule>
    <cfRule type="containsText" dxfId="660" priority="335" stopIfTrue="1" operator="containsText" text="En Curso">
      <formula>NOT(ISERROR(SEARCH("En Curso",AX137)))</formula>
    </cfRule>
    <cfRule type="containsText" dxfId="659" priority="336" stopIfTrue="1" operator="containsText" text="Sin Iniciar">
      <formula>NOT(ISERROR(SEARCH("Sin Iniciar",AX137)))</formula>
    </cfRule>
  </conditionalFormatting>
  <conditionalFormatting sqref="AX138">
    <cfRule type="containsText" dxfId="658" priority="331" stopIfTrue="1" operator="containsText" text="Finalizado">
      <formula>NOT(ISERROR(SEARCH("Finalizado",AX138)))</formula>
    </cfRule>
    <cfRule type="containsText" dxfId="657" priority="332" stopIfTrue="1" operator="containsText" text="En Curso">
      <formula>NOT(ISERROR(SEARCH("En Curso",AX138)))</formula>
    </cfRule>
    <cfRule type="containsText" dxfId="656" priority="333" stopIfTrue="1" operator="containsText" text="Sin Iniciar">
      <formula>NOT(ISERROR(SEARCH("Sin Iniciar",AX138)))</formula>
    </cfRule>
  </conditionalFormatting>
  <conditionalFormatting sqref="AX140">
    <cfRule type="containsText" dxfId="655" priority="328" stopIfTrue="1" operator="containsText" text="Finalizado">
      <formula>NOT(ISERROR(SEARCH("Finalizado",AX140)))</formula>
    </cfRule>
    <cfRule type="containsText" dxfId="654" priority="329" stopIfTrue="1" operator="containsText" text="En Curso">
      <formula>NOT(ISERROR(SEARCH("En Curso",AX140)))</formula>
    </cfRule>
    <cfRule type="containsText" dxfId="653" priority="330" stopIfTrue="1" operator="containsText" text="Sin Iniciar">
      <formula>NOT(ISERROR(SEARCH("Sin Iniciar",AX140)))</formula>
    </cfRule>
  </conditionalFormatting>
  <conditionalFormatting sqref="AX144:AX145">
    <cfRule type="containsText" dxfId="652" priority="325" stopIfTrue="1" operator="containsText" text="Finalizado">
      <formula>NOT(ISERROR(SEARCH("Finalizado",AX144)))</formula>
    </cfRule>
    <cfRule type="containsText" dxfId="651" priority="326" stopIfTrue="1" operator="containsText" text="En Curso">
      <formula>NOT(ISERROR(SEARCH("En Curso",AX144)))</formula>
    </cfRule>
    <cfRule type="containsText" dxfId="650" priority="327" stopIfTrue="1" operator="containsText" text="Sin Iniciar">
      <formula>NOT(ISERROR(SEARCH("Sin Iniciar",AX144)))</formula>
    </cfRule>
  </conditionalFormatting>
  <conditionalFormatting sqref="AX146">
    <cfRule type="containsText" dxfId="649" priority="322" stopIfTrue="1" operator="containsText" text="Finalizado">
      <formula>NOT(ISERROR(SEARCH("Finalizado",AX146)))</formula>
    </cfRule>
    <cfRule type="containsText" dxfId="648" priority="323" stopIfTrue="1" operator="containsText" text="En Curso">
      <formula>NOT(ISERROR(SEARCH("En Curso",AX146)))</formula>
    </cfRule>
    <cfRule type="containsText" dxfId="647" priority="324" stopIfTrue="1" operator="containsText" text="Sin Iniciar">
      <formula>NOT(ISERROR(SEARCH("Sin Iniciar",AX146)))</formula>
    </cfRule>
  </conditionalFormatting>
  <conditionalFormatting sqref="AX118">
    <cfRule type="containsText" dxfId="646" priority="319" stopIfTrue="1" operator="containsText" text="Finalizado">
      <formula>NOT(ISERROR(SEARCH("Finalizado",AX118)))</formula>
    </cfRule>
    <cfRule type="containsText" dxfId="645" priority="320" stopIfTrue="1" operator="containsText" text="En Curso">
      <formula>NOT(ISERROR(SEARCH("En Curso",AX118)))</formula>
    </cfRule>
    <cfRule type="containsText" dxfId="644" priority="321" stopIfTrue="1" operator="containsText" text="Sin Iniciar">
      <formula>NOT(ISERROR(SEARCH("Sin Iniciar",AX118)))</formula>
    </cfRule>
  </conditionalFormatting>
  <conditionalFormatting sqref="AX139">
    <cfRule type="containsText" dxfId="643" priority="316" stopIfTrue="1" operator="containsText" text="Finalizado">
      <formula>NOT(ISERROR(SEARCH("Finalizado",AX139)))</formula>
    </cfRule>
    <cfRule type="containsText" dxfId="642" priority="317" stopIfTrue="1" operator="containsText" text="En Curso">
      <formula>NOT(ISERROR(SEARCH("En Curso",AX139)))</formula>
    </cfRule>
    <cfRule type="containsText" dxfId="641" priority="318" stopIfTrue="1" operator="containsText" text="Sin Iniciar">
      <formula>NOT(ISERROR(SEARCH("Sin Iniciar",AX139)))</formula>
    </cfRule>
  </conditionalFormatting>
  <conditionalFormatting sqref="AX141">
    <cfRule type="containsText" dxfId="640" priority="313" stopIfTrue="1" operator="containsText" text="Finalizado">
      <formula>NOT(ISERROR(SEARCH("Finalizado",AX141)))</formula>
    </cfRule>
    <cfRule type="containsText" dxfId="639" priority="314" stopIfTrue="1" operator="containsText" text="En Curso">
      <formula>NOT(ISERROR(SEARCH("En Curso",AX141)))</formula>
    </cfRule>
    <cfRule type="containsText" dxfId="638" priority="315" stopIfTrue="1" operator="containsText" text="Sin Iniciar">
      <formula>NOT(ISERROR(SEARCH("Sin Iniciar",AX141)))</formula>
    </cfRule>
  </conditionalFormatting>
  <conditionalFormatting sqref="AX258">
    <cfRule type="containsText" dxfId="637" priority="310" stopIfTrue="1" operator="containsText" text="Finalizado">
      <formula>NOT(ISERROR(SEARCH("Finalizado",AX258)))</formula>
    </cfRule>
    <cfRule type="containsText" dxfId="636" priority="311" stopIfTrue="1" operator="containsText" text="En Curso">
      <formula>NOT(ISERROR(SEARCH("En Curso",AX258)))</formula>
    </cfRule>
    <cfRule type="containsText" dxfId="635" priority="312" stopIfTrue="1" operator="containsText" text="Sin Iniciar">
      <formula>NOT(ISERROR(SEARCH("Sin Iniciar",AX258)))</formula>
    </cfRule>
  </conditionalFormatting>
  <conditionalFormatting sqref="AX263">
    <cfRule type="containsText" dxfId="634" priority="307" stopIfTrue="1" operator="containsText" text="Finalizado">
      <formula>NOT(ISERROR(SEARCH("Finalizado",AX263)))</formula>
    </cfRule>
    <cfRule type="containsText" dxfId="633" priority="308" stopIfTrue="1" operator="containsText" text="En Curso">
      <formula>NOT(ISERROR(SEARCH("En Curso",AX263)))</formula>
    </cfRule>
    <cfRule type="containsText" dxfId="632" priority="309" stopIfTrue="1" operator="containsText" text="Sin Iniciar">
      <formula>NOT(ISERROR(SEARCH("Sin Iniciar",AX263)))</formula>
    </cfRule>
  </conditionalFormatting>
  <conditionalFormatting sqref="AX270">
    <cfRule type="containsText" dxfId="631" priority="304" stopIfTrue="1" operator="containsText" text="Finalizado">
      <formula>NOT(ISERROR(SEARCH("Finalizado",AX270)))</formula>
    </cfRule>
    <cfRule type="containsText" dxfId="630" priority="305" stopIfTrue="1" operator="containsText" text="En Curso">
      <formula>NOT(ISERROR(SEARCH("En Curso",AX270)))</formula>
    </cfRule>
    <cfRule type="containsText" dxfId="629" priority="306" stopIfTrue="1" operator="containsText" text="Sin Iniciar">
      <formula>NOT(ISERROR(SEARCH("Sin Iniciar",AX270)))</formula>
    </cfRule>
  </conditionalFormatting>
  <conditionalFormatting sqref="BB270">
    <cfRule type="containsText" dxfId="628" priority="301" stopIfTrue="1" operator="containsText" text="Finalizado">
      <formula>NOT(ISERROR(SEARCH("Finalizado",BB270)))</formula>
    </cfRule>
    <cfRule type="containsText" dxfId="627" priority="302" stopIfTrue="1" operator="containsText" text="En Curso">
      <formula>NOT(ISERROR(SEARCH("En Curso",BB270)))</formula>
    </cfRule>
    <cfRule type="containsText" dxfId="626" priority="303" stopIfTrue="1" operator="containsText" text="Sin Iniciar">
      <formula>NOT(ISERROR(SEARCH("Sin Iniciar",BB270)))</formula>
    </cfRule>
  </conditionalFormatting>
  <conditionalFormatting sqref="BB258">
    <cfRule type="containsText" dxfId="625" priority="298" stopIfTrue="1" operator="containsText" text="Finalizado">
      <formula>NOT(ISERROR(SEARCH("Finalizado",BB258)))</formula>
    </cfRule>
    <cfRule type="containsText" dxfId="624" priority="299" stopIfTrue="1" operator="containsText" text="En Curso">
      <formula>NOT(ISERROR(SEARCH("En Curso",BB258)))</formula>
    </cfRule>
    <cfRule type="containsText" dxfId="623" priority="300" stopIfTrue="1" operator="containsText" text="Sin Iniciar">
      <formula>NOT(ISERROR(SEARCH("Sin Iniciar",BB258)))</formula>
    </cfRule>
  </conditionalFormatting>
  <conditionalFormatting sqref="AX271">
    <cfRule type="containsText" dxfId="622" priority="295" stopIfTrue="1" operator="containsText" text="Finalizado">
      <formula>NOT(ISERROR(SEARCH("Finalizado",AX271)))</formula>
    </cfRule>
    <cfRule type="containsText" dxfId="621" priority="296" stopIfTrue="1" operator="containsText" text="En Curso">
      <formula>NOT(ISERROR(SEARCH("En Curso",AX271)))</formula>
    </cfRule>
    <cfRule type="containsText" dxfId="620" priority="297" stopIfTrue="1" operator="containsText" text="Sin Iniciar">
      <formula>NOT(ISERROR(SEARCH("Sin Iniciar",AX271)))</formula>
    </cfRule>
  </conditionalFormatting>
  <conditionalFormatting sqref="BB271">
    <cfRule type="containsText" dxfId="619" priority="292" stopIfTrue="1" operator="containsText" text="Finalizado">
      <formula>NOT(ISERROR(SEARCH("Finalizado",BB271)))</formula>
    </cfRule>
    <cfRule type="containsText" dxfId="618" priority="293" stopIfTrue="1" operator="containsText" text="En Curso">
      <formula>NOT(ISERROR(SEARCH("En Curso",BB271)))</formula>
    </cfRule>
    <cfRule type="containsText" dxfId="617" priority="294" stopIfTrue="1" operator="containsText" text="Sin Iniciar">
      <formula>NOT(ISERROR(SEARCH("Sin Iniciar",BB271)))</formula>
    </cfRule>
  </conditionalFormatting>
  <conditionalFormatting sqref="AX277">
    <cfRule type="containsText" dxfId="616" priority="289" stopIfTrue="1" operator="containsText" text="Finalizado">
      <formula>NOT(ISERROR(SEARCH("Finalizado",AX277)))</formula>
    </cfRule>
    <cfRule type="containsText" dxfId="615" priority="290" stopIfTrue="1" operator="containsText" text="En Curso">
      <formula>NOT(ISERROR(SEARCH("En Curso",AX277)))</formula>
    </cfRule>
    <cfRule type="containsText" dxfId="614" priority="291" stopIfTrue="1" operator="containsText" text="Sin Iniciar">
      <formula>NOT(ISERROR(SEARCH("Sin Iniciar",AX277)))</formula>
    </cfRule>
  </conditionalFormatting>
  <conditionalFormatting sqref="BB277">
    <cfRule type="containsText" dxfId="613" priority="286" stopIfTrue="1" operator="containsText" text="Finalizado">
      <formula>NOT(ISERROR(SEARCH("Finalizado",BB277)))</formula>
    </cfRule>
    <cfRule type="containsText" dxfId="612" priority="287" stopIfTrue="1" operator="containsText" text="En Curso">
      <formula>NOT(ISERROR(SEARCH("En Curso",BB277)))</formula>
    </cfRule>
    <cfRule type="containsText" dxfId="611" priority="288" stopIfTrue="1" operator="containsText" text="Sin Iniciar">
      <formula>NOT(ISERROR(SEARCH("Sin Iniciar",BB277)))</formula>
    </cfRule>
  </conditionalFormatting>
  <conditionalFormatting sqref="AX287">
    <cfRule type="containsText" dxfId="610" priority="283" stopIfTrue="1" operator="containsText" text="Finalizado">
      <formula>NOT(ISERROR(SEARCH("Finalizado",AX287)))</formula>
    </cfRule>
    <cfRule type="containsText" dxfId="609" priority="284" stopIfTrue="1" operator="containsText" text="En Curso">
      <formula>NOT(ISERROR(SEARCH("En Curso",AX287)))</formula>
    </cfRule>
    <cfRule type="containsText" dxfId="608" priority="285" stopIfTrue="1" operator="containsText" text="Sin Iniciar">
      <formula>NOT(ISERROR(SEARCH("Sin Iniciar",AX287)))</formula>
    </cfRule>
  </conditionalFormatting>
  <conditionalFormatting sqref="AX291">
    <cfRule type="containsText" dxfId="607" priority="280" stopIfTrue="1" operator="containsText" text="Finalizado">
      <formula>NOT(ISERROR(SEARCH("Finalizado",AX291)))</formula>
    </cfRule>
    <cfRule type="containsText" dxfId="606" priority="281" stopIfTrue="1" operator="containsText" text="En Curso">
      <formula>NOT(ISERROR(SEARCH("En Curso",AX291)))</formula>
    </cfRule>
    <cfRule type="containsText" dxfId="605" priority="282" stopIfTrue="1" operator="containsText" text="Sin Iniciar">
      <formula>NOT(ISERROR(SEARCH("Sin Iniciar",AX291)))</formula>
    </cfRule>
  </conditionalFormatting>
  <conditionalFormatting sqref="AX326:AX328">
    <cfRule type="containsText" dxfId="604" priority="277" stopIfTrue="1" operator="containsText" text="Finalizado">
      <formula>NOT(ISERROR(SEARCH("Finalizado",AX326)))</formula>
    </cfRule>
    <cfRule type="containsText" dxfId="603" priority="278" stopIfTrue="1" operator="containsText" text="En Curso">
      <formula>NOT(ISERROR(SEARCH("En Curso",AX326)))</formula>
    </cfRule>
    <cfRule type="containsText" dxfId="602" priority="279" stopIfTrue="1" operator="containsText" text="Sin Iniciar">
      <formula>NOT(ISERROR(SEARCH("Sin Iniciar",AX326)))</formula>
    </cfRule>
  </conditionalFormatting>
  <conditionalFormatting sqref="AX333:AX336">
    <cfRule type="containsText" dxfId="601" priority="274" stopIfTrue="1" operator="containsText" text="Finalizado">
      <formula>NOT(ISERROR(SEARCH("Finalizado",AX333)))</formula>
    </cfRule>
    <cfRule type="containsText" dxfId="600" priority="275" stopIfTrue="1" operator="containsText" text="En Curso">
      <formula>NOT(ISERROR(SEARCH("En Curso",AX333)))</formula>
    </cfRule>
    <cfRule type="containsText" dxfId="599" priority="276" stopIfTrue="1" operator="containsText" text="Sin Iniciar">
      <formula>NOT(ISERROR(SEARCH("Sin Iniciar",AX333)))</formula>
    </cfRule>
  </conditionalFormatting>
  <conditionalFormatting sqref="AX340:AX342">
    <cfRule type="containsText" dxfId="598" priority="271" stopIfTrue="1" operator="containsText" text="Finalizado">
      <formula>NOT(ISERROR(SEARCH("Finalizado",AX340)))</formula>
    </cfRule>
    <cfRule type="containsText" dxfId="597" priority="272" stopIfTrue="1" operator="containsText" text="En Curso">
      <formula>NOT(ISERROR(SEARCH("En Curso",AX340)))</formula>
    </cfRule>
    <cfRule type="containsText" dxfId="596" priority="273" stopIfTrue="1" operator="containsText" text="Sin Iniciar">
      <formula>NOT(ISERROR(SEARCH("Sin Iniciar",AX340)))</formula>
    </cfRule>
  </conditionalFormatting>
  <conditionalFormatting sqref="AX343">
    <cfRule type="containsText" dxfId="595" priority="268" stopIfTrue="1" operator="containsText" text="Finalizado">
      <formula>NOT(ISERROR(SEARCH("Finalizado",AX343)))</formula>
    </cfRule>
    <cfRule type="containsText" dxfId="594" priority="269" stopIfTrue="1" operator="containsText" text="En Curso">
      <formula>NOT(ISERROR(SEARCH("En Curso",AX343)))</formula>
    </cfRule>
    <cfRule type="containsText" dxfId="593" priority="270" stopIfTrue="1" operator="containsText" text="Sin Iniciar">
      <formula>NOT(ISERROR(SEARCH("Sin Iniciar",AX343)))</formula>
    </cfRule>
  </conditionalFormatting>
  <conditionalFormatting sqref="AX347:AX350">
    <cfRule type="containsText" dxfId="592" priority="265" stopIfTrue="1" operator="containsText" text="Finalizado">
      <formula>NOT(ISERROR(SEARCH("Finalizado",AX347)))</formula>
    </cfRule>
    <cfRule type="containsText" dxfId="591" priority="266" stopIfTrue="1" operator="containsText" text="En Curso">
      <formula>NOT(ISERROR(SEARCH("En Curso",AX347)))</formula>
    </cfRule>
    <cfRule type="containsText" dxfId="590" priority="267" stopIfTrue="1" operator="containsText" text="Sin Iniciar">
      <formula>NOT(ISERROR(SEARCH("Sin Iniciar",AX347)))</formula>
    </cfRule>
  </conditionalFormatting>
  <conditionalFormatting sqref="AX351">
    <cfRule type="containsText" dxfId="589" priority="262" stopIfTrue="1" operator="containsText" text="Finalizado">
      <formula>NOT(ISERROR(SEARCH("Finalizado",AX351)))</formula>
    </cfRule>
    <cfRule type="containsText" dxfId="588" priority="263" stopIfTrue="1" operator="containsText" text="En Curso">
      <formula>NOT(ISERROR(SEARCH("En Curso",AX351)))</formula>
    </cfRule>
    <cfRule type="containsText" dxfId="587" priority="264" stopIfTrue="1" operator="containsText" text="Sin Iniciar">
      <formula>NOT(ISERROR(SEARCH("Sin Iniciar",AX351)))</formula>
    </cfRule>
  </conditionalFormatting>
  <conditionalFormatting sqref="AX354:AX358">
    <cfRule type="containsText" dxfId="586" priority="259" stopIfTrue="1" operator="containsText" text="Finalizado">
      <formula>NOT(ISERROR(SEARCH("Finalizado",AX354)))</formula>
    </cfRule>
    <cfRule type="containsText" dxfId="585" priority="260" stopIfTrue="1" operator="containsText" text="En Curso">
      <formula>NOT(ISERROR(SEARCH("En Curso",AX354)))</formula>
    </cfRule>
    <cfRule type="containsText" dxfId="584" priority="261" stopIfTrue="1" operator="containsText" text="Sin Iniciar">
      <formula>NOT(ISERROR(SEARCH("Sin Iniciar",AX354)))</formula>
    </cfRule>
  </conditionalFormatting>
  <conditionalFormatting sqref="AX361:AX363">
    <cfRule type="containsText" dxfId="583" priority="256" stopIfTrue="1" operator="containsText" text="Finalizado">
      <formula>NOT(ISERROR(SEARCH("Finalizado",AX361)))</formula>
    </cfRule>
    <cfRule type="containsText" dxfId="582" priority="257" stopIfTrue="1" operator="containsText" text="En Curso">
      <formula>NOT(ISERROR(SEARCH("En Curso",AX361)))</formula>
    </cfRule>
    <cfRule type="containsText" dxfId="581" priority="258" stopIfTrue="1" operator="containsText" text="Sin Iniciar">
      <formula>NOT(ISERROR(SEARCH("Sin Iniciar",AX361)))</formula>
    </cfRule>
  </conditionalFormatting>
  <conditionalFormatting sqref="AX368:AX370">
    <cfRule type="containsText" dxfId="580" priority="253" stopIfTrue="1" operator="containsText" text="Finalizado">
      <formula>NOT(ISERROR(SEARCH("Finalizado",AX368)))</formula>
    </cfRule>
    <cfRule type="containsText" dxfId="579" priority="254" stopIfTrue="1" operator="containsText" text="En Curso">
      <formula>NOT(ISERROR(SEARCH("En Curso",AX368)))</formula>
    </cfRule>
    <cfRule type="containsText" dxfId="578" priority="255" stopIfTrue="1" operator="containsText" text="Sin Iniciar">
      <formula>NOT(ISERROR(SEARCH("Sin Iniciar",AX368)))</formula>
    </cfRule>
  </conditionalFormatting>
  <conditionalFormatting sqref="AX375:AX379">
    <cfRule type="containsText" dxfId="577" priority="250" stopIfTrue="1" operator="containsText" text="Finalizado">
      <formula>NOT(ISERROR(SEARCH("Finalizado",AX375)))</formula>
    </cfRule>
    <cfRule type="containsText" dxfId="576" priority="251" stopIfTrue="1" operator="containsText" text="En Curso">
      <formula>NOT(ISERROR(SEARCH("En Curso",AX375)))</formula>
    </cfRule>
    <cfRule type="containsText" dxfId="575" priority="252" stopIfTrue="1" operator="containsText" text="Sin Iniciar">
      <formula>NOT(ISERROR(SEARCH("Sin Iniciar",AX375)))</formula>
    </cfRule>
  </conditionalFormatting>
  <conditionalFormatting sqref="AX382:AX386">
    <cfRule type="containsText" dxfId="574" priority="247" stopIfTrue="1" operator="containsText" text="Finalizado">
      <formula>NOT(ISERROR(SEARCH("Finalizado",AX382)))</formula>
    </cfRule>
    <cfRule type="containsText" dxfId="573" priority="248" stopIfTrue="1" operator="containsText" text="En Curso">
      <formula>NOT(ISERROR(SEARCH("En Curso",AX382)))</formula>
    </cfRule>
    <cfRule type="containsText" dxfId="572" priority="249" stopIfTrue="1" operator="containsText" text="Sin Iniciar">
      <formula>NOT(ISERROR(SEARCH("Sin Iniciar",AX382)))</formula>
    </cfRule>
  </conditionalFormatting>
  <conditionalFormatting sqref="AX396:AX399">
    <cfRule type="containsText" dxfId="571" priority="244" stopIfTrue="1" operator="containsText" text="Finalizado">
      <formula>NOT(ISERROR(SEARCH("Finalizado",AX396)))</formula>
    </cfRule>
    <cfRule type="containsText" dxfId="570" priority="245" stopIfTrue="1" operator="containsText" text="En Curso">
      <formula>NOT(ISERROR(SEARCH("En Curso",AX396)))</formula>
    </cfRule>
    <cfRule type="containsText" dxfId="569" priority="246" stopIfTrue="1" operator="containsText" text="Sin Iniciar">
      <formula>NOT(ISERROR(SEARCH("Sin Iniciar",AX396)))</formula>
    </cfRule>
  </conditionalFormatting>
  <conditionalFormatting sqref="AX401">
    <cfRule type="containsText" dxfId="568" priority="241" stopIfTrue="1" operator="containsText" text="Finalizado">
      <formula>NOT(ISERROR(SEARCH("Finalizado",AX401)))</formula>
    </cfRule>
    <cfRule type="containsText" dxfId="567" priority="242" stopIfTrue="1" operator="containsText" text="En Curso">
      <formula>NOT(ISERROR(SEARCH("En Curso",AX401)))</formula>
    </cfRule>
    <cfRule type="containsText" dxfId="566" priority="243" stopIfTrue="1" operator="containsText" text="Sin Iniciar">
      <formula>NOT(ISERROR(SEARCH("Sin Iniciar",AX401)))</formula>
    </cfRule>
  </conditionalFormatting>
  <conditionalFormatting sqref="AX421">
    <cfRule type="containsText" dxfId="565" priority="238" stopIfTrue="1" operator="containsText" text="Finalizado">
      <formula>NOT(ISERROR(SEARCH("Finalizado",AX421)))</formula>
    </cfRule>
    <cfRule type="containsText" dxfId="564" priority="239" stopIfTrue="1" operator="containsText" text="En Curso">
      <formula>NOT(ISERROR(SEARCH("En Curso",AX421)))</formula>
    </cfRule>
    <cfRule type="containsText" dxfId="563" priority="240" stopIfTrue="1" operator="containsText" text="Sin Iniciar">
      <formula>NOT(ISERROR(SEARCH("Sin Iniciar",AX421)))</formula>
    </cfRule>
  </conditionalFormatting>
  <conditionalFormatting sqref="AX400">
    <cfRule type="containsText" dxfId="562" priority="235" stopIfTrue="1" operator="containsText" text="Finalizado">
      <formula>NOT(ISERROR(SEARCH("Finalizado",AX400)))</formula>
    </cfRule>
    <cfRule type="containsText" dxfId="561" priority="236" stopIfTrue="1" operator="containsText" text="En Curso">
      <formula>NOT(ISERROR(SEARCH("En Curso",AX400)))</formula>
    </cfRule>
    <cfRule type="containsText" dxfId="560" priority="237" stopIfTrue="1" operator="containsText" text="Sin Iniciar">
      <formula>NOT(ISERROR(SEARCH("Sin Iniciar",AX400)))</formula>
    </cfRule>
  </conditionalFormatting>
  <conditionalFormatting sqref="AX426">
    <cfRule type="containsText" dxfId="559" priority="232" stopIfTrue="1" operator="containsText" text="Finalizado">
      <formula>NOT(ISERROR(SEARCH("Finalizado",AX426)))</formula>
    </cfRule>
    <cfRule type="containsText" dxfId="558" priority="233" stopIfTrue="1" operator="containsText" text="En Curso">
      <formula>NOT(ISERROR(SEARCH("En Curso",AX426)))</formula>
    </cfRule>
    <cfRule type="containsText" dxfId="557" priority="234" stopIfTrue="1" operator="containsText" text="Sin Iniciar">
      <formula>NOT(ISERROR(SEARCH("Sin Iniciar",AX426)))</formula>
    </cfRule>
  </conditionalFormatting>
  <conditionalFormatting sqref="AX403:AX408">
    <cfRule type="containsText" dxfId="556" priority="229" stopIfTrue="1" operator="containsText" text="Finalizado">
      <formula>NOT(ISERROR(SEARCH("Finalizado",AX403)))</formula>
    </cfRule>
    <cfRule type="containsText" dxfId="555" priority="230" stopIfTrue="1" operator="containsText" text="En Curso">
      <formula>NOT(ISERROR(SEARCH("En Curso",AX403)))</formula>
    </cfRule>
    <cfRule type="containsText" dxfId="554" priority="231" stopIfTrue="1" operator="containsText" text="Sin Iniciar">
      <formula>NOT(ISERROR(SEARCH("Sin Iniciar",AX403)))</formula>
    </cfRule>
  </conditionalFormatting>
  <conditionalFormatting sqref="AX424">
    <cfRule type="containsText" dxfId="553" priority="226" stopIfTrue="1" operator="containsText" text="Finalizado">
      <formula>NOT(ISERROR(SEARCH("Finalizado",AX424)))</formula>
    </cfRule>
    <cfRule type="containsText" dxfId="552" priority="227" stopIfTrue="1" operator="containsText" text="En Curso">
      <formula>NOT(ISERROR(SEARCH("En Curso",AX424)))</formula>
    </cfRule>
    <cfRule type="containsText" dxfId="551" priority="228" stopIfTrue="1" operator="containsText" text="Sin Iniciar">
      <formula>NOT(ISERROR(SEARCH("Sin Iniciar",AX424)))</formula>
    </cfRule>
  </conditionalFormatting>
  <conditionalFormatting sqref="AX425">
    <cfRule type="containsText" dxfId="550" priority="223" stopIfTrue="1" operator="containsText" text="Finalizado">
      <formula>NOT(ISERROR(SEARCH("Finalizado",AX425)))</formula>
    </cfRule>
    <cfRule type="containsText" dxfId="549" priority="224" stopIfTrue="1" operator="containsText" text="En Curso">
      <formula>NOT(ISERROR(SEARCH("En Curso",AX425)))</formula>
    </cfRule>
    <cfRule type="containsText" dxfId="548" priority="225" stopIfTrue="1" operator="containsText" text="Sin Iniciar">
      <formula>NOT(ISERROR(SEARCH("Sin Iniciar",AX425)))</formula>
    </cfRule>
  </conditionalFormatting>
  <conditionalFormatting sqref="AX427:AX430">
    <cfRule type="containsText" dxfId="547" priority="220" stopIfTrue="1" operator="containsText" text="Finalizado">
      <formula>NOT(ISERROR(SEARCH("Finalizado",AX427)))</formula>
    </cfRule>
    <cfRule type="containsText" dxfId="546" priority="221" stopIfTrue="1" operator="containsText" text="En Curso">
      <formula>NOT(ISERROR(SEARCH("En Curso",AX427)))</formula>
    </cfRule>
    <cfRule type="containsText" dxfId="545" priority="222" stopIfTrue="1" operator="containsText" text="Sin Iniciar">
      <formula>NOT(ISERROR(SEARCH("Sin Iniciar",AX427)))</formula>
    </cfRule>
  </conditionalFormatting>
  <conditionalFormatting sqref="AX438:AX442">
    <cfRule type="containsText" dxfId="544" priority="217" stopIfTrue="1" operator="containsText" text="Finalizado">
      <formula>NOT(ISERROR(SEARCH("Finalizado",AX438)))</formula>
    </cfRule>
    <cfRule type="containsText" dxfId="543" priority="218" stopIfTrue="1" operator="containsText" text="En Curso">
      <formula>NOT(ISERROR(SEARCH("En Curso",AX438)))</formula>
    </cfRule>
    <cfRule type="containsText" dxfId="542" priority="219" stopIfTrue="1" operator="containsText" text="Sin Iniciar">
      <formula>NOT(ISERROR(SEARCH("Sin Iniciar",AX438)))</formula>
    </cfRule>
  </conditionalFormatting>
  <conditionalFormatting sqref="AX443">
    <cfRule type="containsText" dxfId="541" priority="214" stopIfTrue="1" operator="containsText" text="Finalizado">
      <formula>NOT(ISERROR(SEARCH("Finalizado",AX443)))</formula>
    </cfRule>
    <cfRule type="containsText" dxfId="540" priority="215" stopIfTrue="1" operator="containsText" text="En Curso">
      <formula>NOT(ISERROR(SEARCH("En Curso",AX443)))</formula>
    </cfRule>
    <cfRule type="containsText" dxfId="539" priority="216" stopIfTrue="1" operator="containsText" text="Sin Iniciar">
      <formula>NOT(ISERROR(SEARCH("Sin Iniciar",AX443)))</formula>
    </cfRule>
  </conditionalFormatting>
  <conditionalFormatting sqref="AX499">
    <cfRule type="containsText" dxfId="538" priority="211" stopIfTrue="1" operator="containsText" text="Finalizado">
      <formula>NOT(ISERROR(SEARCH("Finalizado",AX499)))</formula>
    </cfRule>
    <cfRule type="containsText" dxfId="537" priority="212" stopIfTrue="1" operator="containsText" text="En Curso">
      <formula>NOT(ISERROR(SEARCH("En Curso",AX499)))</formula>
    </cfRule>
    <cfRule type="containsText" dxfId="536" priority="213" stopIfTrue="1" operator="containsText" text="Sin Iniciar">
      <formula>NOT(ISERROR(SEARCH("Sin Iniciar",AX499)))</formula>
    </cfRule>
  </conditionalFormatting>
  <conditionalFormatting sqref="AX505">
    <cfRule type="containsText" dxfId="535" priority="208" stopIfTrue="1" operator="containsText" text="Finalizado">
      <formula>NOT(ISERROR(SEARCH("Finalizado",AX505)))</formula>
    </cfRule>
    <cfRule type="containsText" dxfId="534" priority="209" stopIfTrue="1" operator="containsText" text="En Curso">
      <formula>NOT(ISERROR(SEARCH("En Curso",AX505)))</formula>
    </cfRule>
    <cfRule type="containsText" dxfId="533" priority="210" stopIfTrue="1" operator="containsText" text="Sin Iniciar">
      <formula>NOT(ISERROR(SEARCH("Sin Iniciar",AX505)))</formula>
    </cfRule>
  </conditionalFormatting>
  <conditionalFormatting sqref="AX546">
    <cfRule type="containsText" dxfId="532" priority="205" stopIfTrue="1" operator="containsText" text="Finalizado">
      <formula>NOT(ISERROR(SEARCH("Finalizado",AX546)))</formula>
    </cfRule>
    <cfRule type="containsText" dxfId="531" priority="206" stopIfTrue="1" operator="containsText" text="En Curso">
      <formula>NOT(ISERROR(SEARCH("En Curso",AX546)))</formula>
    </cfRule>
    <cfRule type="containsText" dxfId="530" priority="207" stopIfTrue="1" operator="containsText" text="Sin Iniciar">
      <formula>NOT(ISERROR(SEARCH("Sin Iniciar",AX546)))</formula>
    </cfRule>
  </conditionalFormatting>
  <conditionalFormatting sqref="AX410:AX414">
    <cfRule type="containsText" dxfId="529" priority="202" stopIfTrue="1" operator="containsText" text="Finalizado">
      <formula>NOT(ISERROR(SEARCH("Finalizado",AX410)))</formula>
    </cfRule>
    <cfRule type="containsText" dxfId="528" priority="203" stopIfTrue="1" operator="containsText" text="En Curso">
      <formula>NOT(ISERROR(SEARCH("En Curso",AX410)))</formula>
    </cfRule>
    <cfRule type="containsText" dxfId="527" priority="204" stopIfTrue="1" operator="containsText" text="Sin Iniciar">
      <formula>NOT(ISERROR(SEARCH("Sin Iniciar",AX410)))</formula>
    </cfRule>
  </conditionalFormatting>
  <conditionalFormatting sqref="AX417:AX420">
    <cfRule type="containsText" dxfId="526" priority="199" stopIfTrue="1" operator="containsText" text="Finalizado">
      <formula>NOT(ISERROR(SEARCH("Finalizado",AX417)))</formula>
    </cfRule>
    <cfRule type="containsText" dxfId="525" priority="200" stopIfTrue="1" operator="containsText" text="En Curso">
      <formula>NOT(ISERROR(SEARCH("En Curso",AX417)))</formula>
    </cfRule>
    <cfRule type="containsText" dxfId="524" priority="201" stopIfTrue="1" operator="containsText" text="Sin Iniciar">
      <formula>NOT(ISERROR(SEARCH("Sin Iniciar",AX417)))</formula>
    </cfRule>
  </conditionalFormatting>
  <conditionalFormatting sqref="AX536:AX538">
    <cfRule type="containsText" dxfId="523" priority="196" stopIfTrue="1" operator="containsText" text="Finalizado">
      <formula>NOT(ISERROR(SEARCH("Finalizado",AX536)))</formula>
    </cfRule>
    <cfRule type="containsText" dxfId="522" priority="197" stopIfTrue="1" operator="containsText" text="En Curso">
      <formula>NOT(ISERROR(SEARCH("En Curso",AX536)))</formula>
    </cfRule>
    <cfRule type="containsText" dxfId="521" priority="198" stopIfTrue="1" operator="containsText" text="Sin Iniciar">
      <formula>NOT(ISERROR(SEARCH("Sin Iniciar",AX536)))</formula>
    </cfRule>
  </conditionalFormatting>
  <conditionalFormatting sqref="AX543:AX545">
    <cfRule type="containsText" dxfId="520" priority="193" stopIfTrue="1" operator="containsText" text="Finalizado">
      <formula>NOT(ISERROR(SEARCH("Finalizado",AX543)))</formula>
    </cfRule>
    <cfRule type="containsText" dxfId="519" priority="194" stopIfTrue="1" operator="containsText" text="En Curso">
      <formula>NOT(ISERROR(SEARCH("En Curso",AX543)))</formula>
    </cfRule>
    <cfRule type="containsText" dxfId="518" priority="195" stopIfTrue="1" operator="containsText" text="Sin Iniciar">
      <formula>NOT(ISERROR(SEARCH("Sin Iniciar",AX543)))</formula>
    </cfRule>
  </conditionalFormatting>
  <conditionalFormatting sqref="AX547:AX548">
    <cfRule type="containsText" dxfId="517" priority="190" stopIfTrue="1" operator="containsText" text="Finalizado">
      <formula>NOT(ISERROR(SEARCH("Finalizado",AX547)))</formula>
    </cfRule>
    <cfRule type="containsText" dxfId="516" priority="191" stopIfTrue="1" operator="containsText" text="En Curso">
      <formula>NOT(ISERROR(SEARCH("En Curso",AX547)))</formula>
    </cfRule>
    <cfRule type="containsText" dxfId="515" priority="192" stopIfTrue="1" operator="containsText" text="Sin Iniciar">
      <formula>NOT(ISERROR(SEARCH("Sin Iniciar",AX547)))</formula>
    </cfRule>
  </conditionalFormatting>
  <conditionalFormatting sqref="AX550:AX552">
    <cfRule type="containsText" dxfId="514" priority="187" stopIfTrue="1" operator="containsText" text="Finalizado">
      <formula>NOT(ISERROR(SEARCH("Finalizado",AX550)))</formula>
    </cfRule>
    <cfRule type="containsText" dxfId="513" priority="188" stopIfTrue="1" operator="containsText" text="En Curso">
      <formula>NOT(ISERROR(SEARCH("En Curso",AX550)))</formula>
    </cfRule>
    <cfRule type="containsText" dxfId="512" priority="189" stopIfTrue="1" operator="containsText" text="Sin Iniciar">
      <formula>NOT(ISERROR(SEARCH("Sin Iniciar",AX550)))</formula>
    </cfRule>
  </conditionalFormatting>
  <conditionalFormatting sqref="AX432:AX433">
    <cfRule type="containsText" dxfId="511" priority="184" stopIfTrue="1" operator="containsText" text="Finalizado">
      <formula>NOT(ISERROR(SEARCH("Finalizado",AX432)))</formula>
    </cfRule>
    <cfRule type="containsText" dxfId="510" priority="185" stopIfTrue="1" operator="containsText" text="En Curso">
      <formula>NOT(ISERROR(SEARCH("En Curso",AX432)))</formula>
    </cfRule>
    <cfRule type="containsText" dxfId="509" priority="186" stopIfTrue="1" operator="containsText" text="Sin Iniciar">
      <formula>NOT(ISERROR(SEARCH("Sin Iniciar",AX432)))</formula>
    </cfRule>
  </conditionalFormatting>
  <conditionalFormatting sqref="BB434">
    <cfRule type="containsText" dxfId="508" priority="181" stopIfTrue="1" operator="containsText" text="Finalizado">
      <formula>NOT(ISERROR(SEARCH("Finalizado",BB434)))</formula>
    </cfRule>
    <cfRule type="containsText" dxfId="507" priority="182" stopIfTrue="1" operator="containsText" text="En Curso">
      <formula>NOT(ISERROR(SEARCH("En Curso",BB434)))</formula>
    </cfRule>
    <cfRule type="containsText" dxfId="506" priority="183" stopIfTrue="1" operator="containsText" text="Sin Iniciar">
      <formula>NOT(ISERROR(SEARCH("Sin Iniciar",BB434)))</formula>
    </cfRule>
  </conditionalFormatting>
  <conditionalFormatting sqref="AX522:AX523">
    <cfRule type="containsText" dxfId="505" priority="178" stopIfTrue="1" operator="containsText" text="Finalizado">
      <formula>NOT(ISERROR(SEARCH("Finalizado",AX522)))</formula>
    </cfRule>
    <cfRule type="containsText" dxfId="504" priority="179" stopIfTrue="1" operator="containsText" text="En Curso">
      <formula>NOT(ISERROR(SEARCH("En Curso",AX522)))</formula>
    </cfRule>
    <cfRule type="containsText" dxfId="503" priority="180" stopIfTrue="1" operator="containsText" text="Sin Iniciar">
      <formula>NOT(ISERROR(SEARCH("Sin Iniciar",AX522)))</formula>
    </cfRule>
  </conditionalFormatting>
  <conditionalFormatting sqref="BB523">
    <cfRule type="containsText" dxfId="502" priority="175" stopIfTrue="1" operator="containsText" text="Finalizado">
      <formula>NOT(ISERROR(SEARCH("Finalizado",BB523)))</formula>
    </cfRule>
    <cfRule type="containsText" dxfId="501" priority="176" stopIfTrue="1" operator="containsText" text="En Curso">
      <formula>NOT(ISERROR(SEARCH("En Curso",BB523)))</formula>
    </cfRule>
    <cfRule type="containsText" dxfId="500" priority="177" stopIfTrue="1" operator="containsText" text="Sin Iniciar">
      <formula>NOT(ISERROR(SEARCH("Sin Iniciar",BB523)))</formula>
    </cfRule>
  </conditionalFormatting>
  <conditionalFormatting sqref="AX662:AX664">
    <cfRule type="containsText" dxfId="499" priority="172" stopIfTrue="1" operator="containsText" text="Finalizado">
      <formula>NOT(ISERROR(SEARCH("Finalizado",AX662)))</formula>
    </cfRule>
    <cfRule type="containsText" dxfId="498" priority="173" stopIfTrue="1" operator="containsText" text="En Curso">
      <formula>NOT(ISERROR(SEARCH("En Curso",AX662)))</formula>
    </cfRule>
    <cfRule type="containsText" dxfId="497" priority="174" stopIfTrue="1" operator="containsText" text="Sin Iniciar">
      <formula>NOT(ISERROR(SEARCH("Sin Iniciar",AX662)))</formula>
    </cfRule>
  </conditionalFormatting>
  <conditionalFormatting sqref="BB662:BB663">
    <cfRule type="containsText" dxfId="496" priority="169" stopIfTrue="1" operator="containsText" text="Finalizado">
      <formula>NOT(ISERROR(SEARCH("Finalizado",BB662)))</formula>
    </cfRule>
    <cfRule type="containsText" dxfId="495" priority="170" stopIfTrue="1" operator="containsText" text="En Curso">
      <formula>NOT(ISERROR(SEARCH("En Curso",BB662)))</formula>
    </cfRule>
    <cfRule type="containsText" dxfId="494" priority="171" stopIfTrue="1" operator="containsText" text="Sin Iniciar">
      <formula>NOT(ISERROR(SEARCH("Sin Iniciar",BB662)))</formula>
    </cfRule>
  </conditionalFormatting>
  <conditionalFormatting sqref="AX445:AX447">
    <cfRule type="containsText" dxfId="493" priority="166" stopIfTrue="1" operator="containsText" text="Finalizado">
      <formula>NOT(ISERROR(SEARCH("Finalizado",AX445)))</formula>
    </cfRule>
    <cfRule type="containsText" dxfId="492" priority="167" stopIfTrue="1" operator="containsText" text="En Curso">
      <formula>NOT(ISERROR(SEARCH("En Curso",AX445)))</formula>
    </cfRule>
    <cfRule type="containsText" dxfId="491" priority="168" stopIfTrue="1" operator="containsText" text="Sin Iniciar">
      <formula>NOT(ISERROR(SEARCH("Sin Iniciar",AX445)))</formula>
    </cfRule>
  </conditionalFormatting>
  <conditionalFormatting sqref="AX452:AX453">
    <cfRule type="containsText" dxfId="490" priority="163" stopIfTrue="1" operator="containsText" text="Finalizado">
      <formula>NOT(ISERROR(SEARCH("Finalizado",AX452)))</formula>
    </cfRule>
    <cfRule type="containsText" dxfId="489" priority="164" stopIfTrue="1" operator="containsText" text="En Curso">
      <formula>NOT(ISERROR(SEARCH("En Curso",AX452)))</formula>
    </cfRule>
    <cfRule type="containsText" dxfId="488" priority="165" stopIfTrue="1" operator="containsText" text="Sin Iniciar">
      <formula>NOT(ISERROR(SEARCH("Sin Iniciar",AX452)))</formula>
    </cfRule>
  </conditionalFormatting>
  <conditionalFormatting sqref="BB452:BB453">
    <cfRule type="containsText" dxfId="487" priority="160" stopIfTrue="1" operator="containsText" text="Finalizado">
      <formula>NOT(ISERROR(SEARCH("Finalizado",BB452)))</formula>
    </cfRule>
    <cfRule type="containsText" dxfId="486" priority="161" stopIfTrue="1" operator="containsText" text="En Curso">
      <formula>NOT(ISERROR(SEARCH("En Curso",BB452)))</formula>
    </cfRule>
    <cfRule type="containsText" dxfId="485" priority="162" stopIfTrue="1" operator="containsText" text="Sin Iniciar">
      <formula>NOT(ISERROR(SEARCH("Sin Iniciar",BB452)))</formula>
    </cfRule>
  </conditionalFormatting>
  <conditionalFormatting sqref="AX459:AX460">
    <cfRule type="containsText" dxfId="484" priority="157" stopIfTrue="1" operator="containsText" text="Finalizado">
      <formula>NOT(ISERROR(SEARCH("Finalizado",AX459)))</formula>
    </cfRule>
    <cfRule type="containsText" dxfId="483" priority="158" stopIfTrue="1" operator="containsText" text="En Curso">
      <formula>NOT(ISERROR(SEARCH("En Curso",AX459)))</formula>
    </cfRule>
    <cfRule type="containsText" dxfId="482" priority="159" stopIfTrue="1" operator="containsText" text="Sin Iniciar">
      <formula>NOT(ISERROR(SEARCH("Sin Iniciar",AX459)))</formula>
    </cfRule>
  </conditionalFormatting>
  <conditionalFormatting sqref="BB459:BB460">
    <cfRule type="containsText" dxfId="481" priority="154" stopIfTrue="1" operator="containsText" text="Finalizado">
      <formula>NOT(ISERROR(SEARCH("Finalizado",BB459)))</formula>
    </cfRule>
    <cfRule type="containsText" dxfId="480" priority="155" stopIfTrue="1" operator="containsText" text="En Curso">
      <formula>NOT(ISERROR(SEARCH("En Curso",BB459)))</formula>
    </cfRule>
    <cfRule type="containsText" dxfId="479" priority="156" stopIfTrue="1" operator="containsText" text="Sin Iniciar">
      <formula>NOT(ISERROR(SEARCH("Sin Iniciar",BB459)))</formula>
    </cfRule>
  </conditionalFormatting>
  <conditionalFormatting sqref="AX487:AX489">
    <cfRule type="containsText" dxfId="478" priority="151" stopIfTrue="1" operator="containsText" text="Finalizado">
      <formula>NOT(ISERROR(SEARCH("Finalizado",AX487)))</formula>
    </cfRule>
    <cfRule type="containsText" dxfId="477" priority="152" stopIfTrue="1" operator="containsText" text="En Curso">
      <formula>NOT(ISERROR(SEARCH("En Curso",AX487)))</formula>
    </cfRule>
    <cfRule type="containsText" dxfId="476" priority="153" stopIfTrue="1" operator="containsText" text="Sin Iniciar">
      <formula>NOT(ISERROR(SEARCH("Sin Iniciar",AX487)))</formula>
    </cfRule>
  </conditionalFormatting>
  <conditionalFormatting sqref="BB487:BB489">
    <cfRule type="containsText" dxfId="475" priority="148" stopIfTrue="1" operator="containsText" text="Finalizado">
      <formula>NOT(ISERROR(SEARCH("Finalizado",BB487)))</formula>
    </cfRule>
    <cfRule type="containsText" dxfId="474" priority="149" stopIfTrue="1" operator="containsText" text="En Curso">
      <formula>NOT(ISERROR(SEARCH("En Curso",BB487)))</formula>
    </cfRule>
    <cfRule type="containsText" dxfId="473" priority="150" stopIfTrue="1" operator="containsText" text="Sin Iniciar">
      <formula>NOT(ISERROR(SEARCH("Sin Iniciar",BB487)))</formula>
    </cfRule>
  </conditionalFormatting>
  <conditionalFormatting sqref="AX469">
    <cfRule type="containsText" dxfId="472" priority="145" stopIfTrue="1" operator="containsText" text="Finalizado">
      <formula>NOT(ISERROR(SEARCH("Finalizado",AX469)))</formula>
    </cfRule>
    <cfRule type="containsText" dxfId="471" priority="146" stopIfTrue="1" operator="containsText" text="En Curso">
      <formula>NOT(ISERROR(SEARCH("En Curso",AX469)))</formula>
    </cfRule>
    <cfRule type="containsText" dxfId="470" priority="147" stopIfTrue="1" operator="containsText" text="Sin Iniciar">
      <formula>NOT(ISERROR(SEARCH("Sin Iniciar",AX469)))</formula>
    </cfRule>
  </conditionalFormatting>
  <conditionalFormatting sqref="AX520">
    <cfRule type="containsText" dxfId="469" priority="142" stopIfTrue="1" operator="containsText" text="Finalizado">
      <formula>NOT(ISERROR(SEARCH("Finalizado",AX520)))</formula>
    </cfRule>
    <cfRule type="containsText" dxfId="468" priority="143" stopIfTrue="1" operator="containsText" text="En Curso">
      <formula>NOT(ISERROR(SEARCH("En Curso",AX520)))</formula>
    </cfRule>
    <cfRule type="containsText" dxfId="467" priority="144" stopIfTrue="1" operator="containsText" text="Sin Iniciar">
      <formula>NOT(ISERROR(SEARCH("Sin Iniciar",AX520)))</formula>
    </cfRule>
  </conditionalFormatting>
  <conditionalFormatting sqref="AX502">
    <cfRule type="containsText" dxfId="466" priority="139" stopIfTrue="1" operator="containsText" text="Finalizado">
      <formula>NOT(ISERROR(SEARCH("Finalizado",AX502)))</formula>
    </cfRule>
    <cfRule type="containsText" dxfId="465" priority="140" stopIfTrue="1" operator="containsText" text="En Curso">
      <formula>NOT(ISERROR(SEARCH("En Curso",AX502)))</formula>
    </cfRule>
    <cfRule type="containsText" dxfId="464" priority="141" stopIfTrue="1" operator="containsText" text="Sin Iniciar">
      <formula>NOT(ISERROR(SEARCH("Sin Iniciar",AX502)))</formula>
    </cfRule>
  </conditionalFormatting>
  <conditionalFormatting sqref="BB502">
    <cfRule type="containsText" dxfId="463" priority="136" stopIfTrue="1" operator="containsText" text="Finalizado">
      <formula>NOT(ISERROR(SEARCH("Finalizado",BB502)))</formula>
    </cfRule>
    <cfRule type="containsText" dxfId="462" priority="137" stopIfTrue="1" operator="containsText" text="En Curso">
      <formula>NOT(ISERROR(SEARCH("En Curso",BB502)))</formula>
    </cfRule>
    <cfRule type="containsText" dxfId="461" priority="138" stopIfTrue="1" operator="containsText" text="Sin Iniciar">
      <formula>NOT(ISERROR(SEARCH("Sin Iniciar",BB502)))</formula>
    </cfRule>
  </conditionalFormatting>
  <conditionalFormatting sqref="AX519">
    <cfRule type="containsText" dxfId="460" priority="133" stopIfTrue="1" operator="containsText" text="Finalizado">
      <formula>NOT(ISERROR(SEARCH("Finalizado",AX519)))</formula>
    </cfRule>
    <cfRule type="containsText" dxfId="459" priority="134" stopIfTrue="1" operator="containsText" text="En Curso">
      <formula>NOT(ISERROR(SEARCH("En Curso",AX519)))</formula>
    </cfRule>
    <cfRule type="containsText" dxfId="458" priority="135" stopIfTrue="1" operator="containsText" text="Sin Iniciar">
      <formula>NOT(ISERROR(SEARCH("Sin Iniciar",AX519)))</formula>
    </cfRule>
  </conditionalFormatting>
  <conditionalFormatting sqref="AX319:AX320">
    <cfRule type="containsText" dxfId="457" priority="130" stopIfTrue="1" operator="containsText" text="Finalizado">
      <formula>NOT(ISERROR(SEARCH("Finalizado",AX319)))</formula>
    </cfRule>
    <cfRule type="containsText" dxfId="456" priority="131" stopIfTrue="1" operator="containsText" text="En Curso">
      <formula>NOT(ISERROR(SEARCH("En Curso",AX319)))</formula>
    </cfRule>
    <cfRule type="containsText" dxfId="455" priority="132" stopIfTrue="1" operator="containsText" text="Sin Iniciar">
      <formula>NOT(ISERROR(SEARCH("Sin Iniciar",AX319)))</formula>
    </cfRule>
  </conditionalFormatting>
  <conditionalFormatting sqref="AX435">
    <cfRule type="containsText" dxfId="454" priority="127" stopIfTrue="1" operator="containsText" text="Finalizado">
      <formula>NOT(ISERROR(SEARCH("Finalizado",AX435)))</formula>
    </cfRule>
    <cfRule type="containsText" dxfId="453" priority="128" stopIfTrue="1" operator="containsText" text="En Curso">
      <formula>NOT(ISERROR(SEARCH("En Curso",AX435)))</formula>
    </cfRule>
    <cfRule type="containsText" dxfId="452" priority="129" stopIfTrue="1" operator="containsText" text="Sin Iniciar">
      <formula>NOT(ISERROR(SEARCH("Sin Iniciar",AX435)))</formula>
    </cfRule>
  </conditionalFormatting>
  <conditionalFormatting sqref="AX483">
    <cfRule type="containsText" dxfId="451" priority="124" stopIfTrue="1" operator="containsText" text="Finalizado">
      <formula>NOT(ISERROR(SEARCH("Finalizado",AX483)))</formula>
    </cfRule>
    <cfRule type="containsText" dxfId="450" priority="125" stopIfTrue="1" operator="containsText" text="En Curso">
      <formula>NOT(ISERROR(SEARCH("En Curso",AX483)))</formula>
    </cfRule>
    <cfRule type="containsText" dxfId="449" priority="126" stopIfTrue="1" operator="containsText" text="Sin Iniciar">
      <formula>NOT(ISERROR(SEARCH("Sin Iniciar",AX483)))</formula>
    </cfRule>
  </conditionalFormatting>
  <conditionalFormatting sqref="AX494">
    <cfRule type="containsText" dxfId="448" priority="121" stopIfTrue="1" operator="containsText" text="Finalizado">
      <formula>NOT(ISERROR(SEARCH("Finalizado",AX494)))</formula>
    </cfRule>
    <cfRule type="containsText" dxfId="447" priority="122" stopIfTrue="1" operator="containsText" text="En Curso">
      <formula>NOT(ISERROR(SEARCH("En Curso",AX494)))</formula>
    </cfRule>
    <cfRule type="containsText" dxfId="446" priority="123" stopIfTrue="1" operator="containsText" text="Sin Iniciar">
      <formula>NOT(ISERROR(SEARCH("Sin Iniciar",AX494)))</formula>
    </cfRule>
  </conditionalFormatting>
  <conditionalFormatting sqref="AX496">
    <cfRule type="containsText" dxfId="445" priority="118" stopIfTrue="1" operator="containsText" text="Finalizado">
      <formula>NOT(ISERROR(SEARCH("Finalizado",AX496)))</formula>
    </cfRule>
    <cfRule type="containsText" dxfId="444" priority="119" stopIfTrue="1" operator="containsText" text="En Curso">
      <formula>NOT(ISERROR(SEARCH("En Curso",AX496)))</formula>
    </cfRule>
    <cfRule type="containsText" dxfId="443" priority="120" stopIfTrue="1" operator="containsText" text="Sin Iniciar">
      <formula>NOT(ISERROR(SEARCH("Sin Iniciar",AX496)))</formula>
    </cfRule>
  </conditionalFormatting>
  <conditionalFormatting sqref="AX501">
    <cfRule type="containsText" dxfId="442" priority="115" stopIfTrue="1" operator="containsText" text="Finalizado">
      <formula>NOT(ISERROR(SEARCH("Finalizado",AX501)))</formula>
    </cfRule>
    <cfRule type="containsText" dxfId="441" priority="116" stopIfTrue="1" operator="containsText" text="En Curso">
      <formula>NOT(ISERROR(SEARCH("En Curso",AX501)))</formula>
    </cfRule>
    <cfRule type="containsText" dxfId="440" priority="117" stopIfTrue="1" operator="containsText" text="Sin Iniciar">
      <formula>NOT(ISERROR(SEARCH("Sin Iniciar",AX501)))</formula>
    </cfRule>
  </conditionalFormatting>
  <conditionalFormatting sqref="AX503:AX504">
    <cfRule type="containsText" dxfId="439" priority="112" stopIfTrue="1" operator="containsText" text="Finalizado">
      <formula>NOT(ISERROR(SEARCH("Finalizado",AX503)))</formula>
    </cfRule>
    <cfRule type="containsText" dxfId="438" priority="113" stopIfTrue="1" operator="containsText" text="En Curso">
      <formula>NOT(ISERROR(SEARCH("En Curso",AX503)))</formula>
    </cfRule>
    <cfRule type="containsText" dxfId="437" priority="114" stopIfTrue="1" operator="containsText" text="Sin Iniciar">
      <formula>NOT(ISERROR(SEARCH("Sin Iniciar",AX503)))</formula>
    </cfRule>
  </conditionalFormatting>
  <conditionalFormatting sqref="AX508">
    <cfRule type="containsText" dxfId="436" priority="109" stopIfTrue="1" operator="containsText" text="Finalizado">
      <formula>NOT(ISERROR(SEARCH("Finalizado",AX508)))</formula>
    </cfRule>
    <cfRule type="containsText" dxfId="435" priority="110" stopIfTrue="1" operator="containsText" text="En Curso">
      <formula>NOT(ISERROR(SEARCH("En Curso",AX508)))</formula>
    </cfRule>
    <cfRule type="containsText" dxfId="434" priority="111" stopIfTrue="1" operator="containsText" text="Sin Iniciar">
      <formula>NOT(ISERROR(SEARCH("Sin Iniciar",AX508)))</formula>
    </cfRule>
  </conditionalFormatting>
  <conditionalFormatting sqref="AX511">
    <cfRule type="containsText" dxfId="433" priority="106" stopIfTrue="1" operator="containsText" text="Finalizado">
      <formula>NOT(ISERROR(SEARCH("Finalizado",AX511)))</formula>
    </cfRule>
    <cfRule type="containsText" dxfId="432" priority="107" stopIfTrue="1" operator="containsText" text="En Curso">
      <formula>NOT(ISERROR(SEARCH("En Curso",AX511)))</formula>
    </cfRule>
    <cfRule type="containsText" dxfId="431" priority="108" stopIfTrue="1" operator="containsText" text="Sin Iniciar">
      <formula>NOT(ISERROR(SEARCH("Sin Iniciar",AX511)))</formula>
    </cfRule>
  </conditionalFormatting>
  <conditionalFormatting sqref="AX515">
    <cfRule type="containsText" dxfId="430" priority="103" stopIfTrue="1" operator="containsText" text="Finalizado">
      <formula>NOT(ISERROR(SEARCH("Finalizado",AX515)))</formula>
    </cfRule>
    <cfRule type="containsText" dxfId="429" priority="104" stopIfTrue="1" operator="containsText" text="En Curso">
      <formula>NOT(ISERROR(SEARCH("En Curso",AX515)))</formula>
    </cfRule>
    <cfRule type="containsText" dxfId="428" priority="105" stopIfTrue="1" operator="containsText" text="Sin Iniciar">
      <formula>NOT(ISERROR(SEARCH("Sin Iniciar",AX515)))</formula>
    </cfRule>
  </conditionalFormatting>
  <conditionalFormatting sqref="AX517">
    <cfRule type="containsText" dxfId="427" priority="100" stopIfTrue="1" operator="containsText" text="Finalizado">
      <formula>NOT(ISERROR(SEARCH("Finalizado",AX517)))</formula>
    </cfRule>
    <cfRule type="containsText" dxfId="426" priority="101" stopIfTrue="1" operator="containsText" text="En Curso">
      <formula>NOT(ISERROR(SEARCH("En Curso",AX517)))</formula>
    </cfRule>
    <cfRule type="containsText" dxfId="425" priority="102" stopIfTrue="1" operator="containsText" text="Sin Iniciar">
      <formula>NOT(ISERROR(SEARCH("Sin Iniciar",AX517)))</formula>
    </cfRule>
  </conditionalFormatting>
  <conditionalFormatting sqref="AX34">
    <cfRule type="containsText" dxfId="424" priority="97" stopIfTrue="1" operator="containsText" text="Finalizado">
      <formula>NOT(ISERROR(SEARCH("Finalizado",AX34)))</formula>
    </cfRule>
    <cfRule type="containsText" dxfId="423" priority="98" stopIfTrue="1" operator="containsText" text="En Curso">
      <formula>NOT(ISERROR(SEARCH("En Curso",AX34)))</formula>
    </cfRule>
    <cfRule type="containsText" dxfId="422" priority="99" stopIfTrue="1" operator="containsText" text="Sin Iniciar">
      <formula>NOT(ISERROR(SEARCH("Sin Iniciar",AX34)))</formula>
    </cfRule>
  </conditionalFormatting>
  <conditionalFormatting sqref="AX466">
    <cfRule type="containsText" dxfId="421" priority="94" stopIfTrue="1" operator="containsText" text="Finalizado">
      <formula>NOT(ISERROR(SEARCH("Finalizado",AX466)))</formula>
    </cfRule>
    <cfRule type="containsText" dxfId="420" priority="95" stopIfTrue="1" operator="containsText" text="En Curso">
      <formula>NOT(ISERROR(SEARCH("En Curso",AX466)))</formula>
    </cfRule>
    <cfRule type="containsText" dxfId="419" priority="96" stopIfTrue="1" operator="containsText" text="Sin Iniciar">
      <formula>NOT(ISERROR(SEARCH("Sin Iniciar",AX466)))</formula>
    </cfRule>
  </conditionalFormatting>
  <conditionalFormatting sqref="AX467">
    <cfRule type="containsText" dxfId="418" priority="91" stopIfTrue="1" operator="containsText" text="Finalizado">
      <formula>NOT(ISERROR(SEARCH("Finalizado",AX467)))</formula>
    </cfRule>
    <cfRule type="containsText" dxfId="417" priority="92" stopIfTrue="1" operator="containsText" text="En Curso">
      <formula>NOT(ISERROR(SEARCH("En Curso",AX467)))</formula>
    </cfRule>
    <cfRule type="containsText" dxfId="416" priority="93" stopIfTrue="1" operator="containsText" text="Sin Iniciar">
      <formula>NOT(ISERROR(SEARCH("Sin Iniciar",AX467)))</formula>
    </cfRule>
  </conditionalFormatting>
  <conditionalFormatting sqref="AX468">
    <cfRule type="containsText" dxfId="415" priority="88" stopIfTrue="1" operator="containsText" text="Finalizado">
      <formula>NOT(ISERROR(SEARCH("Finalizado",AX468)))</formula>
    </cfRule>
    <cfRule type="containsText" dxfId="414" priority="89" stopIfTrue="1" operator="containsText" text="En Curso">
      <formula>NOT(ISERROR(SEARCH("En Curso",AX468)))</formula>
    </cfRule>
    <cfRule type="containsText" dxfId="413" priority="90" stopIfTrue="1" operator="containsText" text="Sin Iniciar">
      <formula>NOT(ISERROR(SEARCH("Sin Iniciar",AX468)))</formula>
    </cfRule>
  </conditionalFormatting>
  <conditionalFormatting sqref="AX470">
    <cfRule type="containsText" dxfId="412" priority="85" stopIfTrue="1" operator="containsText" text="Finalizado">
      <formula>NOT(ISERROR(SEARCH("Finalizado",AX470)))</formula>
    </cfRule>
    <cfRule type="containsText" dxfId="411" priority="86" stopIfTrue="1" operator="containsText" text="En Curso">
      <formula>NOT(ISERROR(SEARCH("En Curso",AX470)))</formula>
    </cfRule>
    <cfRule type="containsText" dxfId="410" priority="87" stopIfTrue="1" operator="containsText" text="Sin Iniciar">
      <formula>NOT(ISERROR(SEARCH("Sin Iniciar",AX470)))</formula>
    </cfRule>
  </conditionalFormatting>
  <conditionalFormatting sqref="AX473">
    <cfRule type="containsText" dxfId="409" priority="82" stopIfTrue="1" operator="containsText" text="Finalizado">
      <formula>NOT(ISERROR(SEARCH("Finalizado",AX473)))</formula>
    </cfRule>
    <cfRule type="containsText" dxfId="408" priority="83" stopIfTrue="1" operator="containsText" text="En Curso">
      <formula>NOT(ISERROR(SEARCH("En Curso",AX473)))</formula>
    </cfRule>
    <cfRule type="containsText" dxfId="407" priority="84" stopIfTrue="1" operator="containsText" text="Sin Iniciar">
      <formula>NOT(ISERROR(SEARCH("Sin Iniciar",AX473)))</formula>
    </cfRule>
  </conditionalFormatting>
  <conditionalFormatting sqref="AX481">
    <cfRule type="containsText" dxfId="406" priority="79" stopIfTrue="1" operator="containsText" text="Finalizado">
      <formula>NOT(ISERROR(SEARCH("Finalizado",AX481)))</formula>
    </cfRule>
    <cfRule type="containsText" dxfId="405" priority="80" stopIfTrue="1" operator="containsText" text="En Curso">
      <formula>NOT(ISERROR(SEARCH("En Curso",AX481)))</formula>
    </cfRule>
    <cfRule type="containsText" dxfId="404" priority="81" stopIfTrue="1" operator="containsText" text="Sin Iniciar">
      <formula>NOT(ISERROR(SEARCH("Sin Iniciar",AX481)))</formula>
    </cfRule>
  </conditionalFormatting>
  <conditionalFormatting sqref="AX482">
    <cfRule type="containsText" dxfId="403" priority="76" stopIfTrue="1" operator="containsText" text="Finalizado">
      <formula>NOT(ISERROR(SEARCH("Finalizado",AX482)))</formula>
    </cfRule>
    <cfRule type="containsText" dxfId="402" priority="77" stopIfTrue="1" operator="containsText" text="En Curso">
      <formula>NOT(ISERROR(SEARCH("En Curso",AX482)))</formula>
    </cfRule>
    <cfRule type="containsText" dxfId="401" priority="78" stopIfTrue="1" operator="containsText" text="Sin Iniciar">
      <formula>NOT(ISERROR(SEARCH("Sin Iniciar",AX482)))</formula>
    </cfRule>
  </conditionalFormatting>
  <conditionalFormatting sqref="AX495">
    <cfRule type="containsText" dxfId="400" priority="73" stopIfTrue="1" operator="containsText" text="Finalizado">
      <formula>NOT(ISERROR(SEARCH("Finalizado",AX495)))</formula>
    </cfRule>
    <cfRule type="containsText" dxfId="399" priority="74" stopIfTrue="1" operator="containsText" text="En Curso">
      <formula>NOT(ISERROR(SEARCH("En Curso",AX495)))</formula>
    </cfRule>
    <cfRule type="containsText" dxfId="398" priority="75" stopIfTrue="1" operator="containsText" text="Sin Iniciar">
      <formula>NOT(ISERROR(SEARCH("Sin Iniciar",AX495)))</formula>
    </cfRule>
  </conditionalFormatting>
  <conditionalFormatting sqref="AX498">
    <cfRule type="containsText" dxfId="397" priority="70" stopIfTrue="1" operator="containsText" text="Finalizado">
      <formula>NOT(ISERROR(SEARCH("Finalizado",AX498)))</formula>
    </cfRule>
    <cfRule type="containsText" dxfId="396" priority="71" stopIfTrue="1" operator="containsText" text="En Curso">
      <formula>NOT(ISERROR(SEARCH("En Curso",AX498)))</formula>
    </cfRule>
    <cfRule type="containsText" dxfId="395" priority="72" stopIfTrue="1" operator="containsText" text="Sin Iniciar">
      <formula>NOT(ISERROR(SEARCH("Sin Iniciar",AX498)))</formula>
    </cfRule>
  </conditionalFormatting>
  <conditionalFormatting sqref="AX509">
    <cfRule type="containsText" dxfId="394" priority="67" stopIfTrue="1" operator="containsText" text="Finalizado">
      <formula>NOT(ISERROR(SEARCH("Finalizado",AX509)))</formula>
    </cfRule>
    <cfRule type="containsText" dxfId="393" priority="68" stopIfTrue="1" operator="containsText" text="En Curso">
      <formula>NOT(ISERROR(SEARCH("En Curso",AX509)))</formula>
    </cfRule>
    <cfRule type="containsText" dxfId="392" priority="69" stopIfTrue="1" operator="containsText" text="Sin Iniciar">
      <formula>NOT(ISERROR(SEARCH("Sin Iniciar",AX509)))</formula>
    </cfRule>
  </conditionalFormatting>
  <conditionalFormatting sqref="AX530">
    <cfRule type="containsText" dxfId="391" priority="64" stopIfTrue="1" operator="containsText" text="Finalizado">
      <formula>NOT(ISERROR(SEARCH("Finalizado",AX530)))</formula>
    </cfRule>
    <cfRule type="containsText" dxfId="390" priority="65" stopIfTrue="1" operator="containsText" text="En Curso">
      <formula>NOT(ISERROR(SEARCH("En Curso",AX530)))</formula>
    </cfRule>
    <cfRule type="containsText" dxfId="389" priority="66" stopIfTrue="1" operator="containsText" text="Sin Iniciar">
      <formula>NOT(ISERROR(SEARCH("Sin Iniciar",AX530)))</formula>
    </cfRule>
  </conditionalFormatting>
  <conditionalFormatting sqref="BB102:BB103">
    <cfRule type="containsText" dxfId="388" priority="61" stopIfTrue="1" operator="containsText" text="Finalizado">
      <formula>NOT(ISERROR(SEARCH("Finalizado",BB102)))</formula>
    </cfRule>
    <cfRule type="containsText" dxfId="387" priority="62" stopIfTrue="1" operator="containsText" text="En Curso">
      <formula>NOT(ISERROR(SEARCH("En Curso",BB102)))</formula>
    </cfRule>
    <cfRule type="containsText" dxfId="386" priority="63" stopIfTrue="1" operator="containsText" text="Sin Iniciar">
      <formula>NOT(ISERROR(SEARCH("Sin Iniciar",BB102)))</formula>
    </cfRule>
  </conditionalFormatting>
  <conditionalFormatting sqref="BB109">
    <cfRule type="containsText" dxfId="385" priority="58" stopIfTrue="1" operator="containsText" text="Finalizado">
      <formula>NOT(ISERROR(SEARCH("Finalizado",BB109)))</formula>
    </cfRule>
    <cfRule type="containsText" dxfId="384" priority="59" stopIfTrue="1" operator="containsText" text="En Curso">
      <formula>NOT(ISERROR(SEARCH("En Curso",BB109)))</formula>
    </cfRule>
    <cfRule type="containsText" dxfId="383" priority="60" stopIfTrue="1" operator="containsText" text="Sin Iniciar">
      <formula>NOT(ISERROR(SEARCH("Sin Iniciar",BB109)))</formula>
    </cfRule>
  </conditionalFormatting>
  <conditionalFormatting sqref="BB130:BB131">
    <cfRule type="containsText" dxfId="382" priority="55" stopIfTrue="1" operator="containsText" text="Finalizado">
      <formula>NOT(ISERROR(SEARCH("Finalizado",BB130)))</formula>
    </cfRule>
    <cfRule type="containsText" dxfId="381" priority="56" stopIfTrue="1" operator="containsText" text="En Curso">
      <formula>NOT(ISERROR(SEARCH("En Curso",BB130)))</formula>
    </cfRule>
    <cfRule type="containsText" dxfId="380" priority="57" stopIfTrue="1" operator="containsText" text="Sin Iniciar">
      <formula>NOT(ISERROR(SEARCH("Sin Iniciar",BB130)))</formula>
    </cfRule>
  </conditionalFormatting>
  <conditionalFormatting sqref="BB578">
    <cfRule type="containsText" dxfId="379" priority="52" stopIfTrue="1" operator="containsText" text="Finalizado">
      <formula>NOT(ISERROR(SEARCH("Finalizado",BB578)))</formula>
    </cfRule>
    <cfRule type="containsText" dxfId="378" priority="53" stopIfTrue="1" operator="containsText" text="En Curso">
      <formula>NOT(ISERROR(SEARCH("En Curso",BB578)))</formula>
    </cfRule>
    <cfRule type="containsText" dxfId="377" priority="54" stopIfTrue="1" operator="containsText" text="Sin Iniciar">
      <formula>NOT(ISERROR(SEARCH("Sin Iniciar",BB578)))</formula>
    </cfRule>
  </conditionalFormatting>
  <conditionalFormatting sqref="BB54">
    <cfRule type="containsText" dxfId="376" priority="49" stopIfTrue="1" operator="containsText" text="Finalizado">
      <formula>NOT(ISERROR(SEARCH("Finalizado",BB54)))</formula>
    </cfRule>
    <cfRule type="containsText" dxfId="375" priority="50" stopIfTrue="1" operator="containsText" text="En Curso">
      <formula>NOT(ISERROR(SEARCH("En Curso",BB54)))</formula>
    </cfRule>
    <cfRule type="containsText" dxfId="374" priority="51" stopIfTrue="1" operator="containsText" text="Sin Iniciar">
      <formula>NOT(ISERROR(SEARCH("Sin Iniciar",BB54)))</formula>
    </cfRule>
  </conditionalFormatting>
  <conditionalFormatting sqref="BB56">
    <cfRule type="containsText" dxfId="373" priority="46" stopIfTrue="1" operator="containsText" text="Finalizado">
      <formula>NOT(ISERROR(SEARCH("Finalizado",BB56)))</formula>
    </cfRule>
    <cfRule type="containsText" dxfId="372" priority="47" stopIfTrue="1" operator="containsText" text="En Curso">
      <formula>NOT(ISERROR(SEARCH("En Curso",BB56)))</formula>
    </cfRule>
    <cfRule type="containsText" dxfId="371" priority="48" stopIfTrue="1" operator="containsText" text="Sin Iniciar">
      <formula>NOT(ISERROR(SEARCH("Sin Iniciar",BB56)))</formula>
    </cfRule>
  </conditionalFormatting>
  <conditionalFormatting sqref="BB263">
    <cfRule type="containsText" dxfId="370" priority="43" stopIfTrue="1" operator="containsText" text="Finalizado">
      <formula>NOT(ISERROR(SEARCH("Finalizado",BB263)))</formula>
    </cfRule>
    <cfRule type="containsText" dxfId="369" priority="44" stopIfTrue="1" operator="containsText" text="En Curso">
      <formula>NOT(ISERROR(SEARCH("En Curso",BB263)))</formula>
    </cfRule>
    <cfRule type="containsText" dxfId="368" priority="45" stopIfTrue="1" operator="containsText" text="Sin Iniciar">
      <formula>NOT(ISERROR(SEARCH("Sin Iniciar",BB263)))</formula>
    </cfRule>
  </conditionalFormatting>
  <conditionalFormatting sqref="AX151">
    <cfRule type="containsText" dxfId="367" priority="40" stopIfTrue="1" operator="containsText" text="Finalizado">
      <formula>NOT(ISERROR(SEARCH("Finalizado",AX151)))</formula>
    </cfRule>
    <cfRule type="containsText" dxfId="366" priority="41" stopIfTrue="1" operator="containsText" text="En Curso">
      <formula>NOT(ISERROR(SEARCH("En Curso",AX151)))</formula>
    </cfRule>
    <cfRule type="containsText" dxfId="365" priority="42" stopIfTrue="1" operator="containsText" text="Sin Iniciar">
      <formula>NOT(ISERROR(SEARCH("Sin Iniciar",AX151)))</formula>
    </cfRule>
  </conditionalFormatting>
  <conditionalFormatting sqref="AX152">
    <cfRule type="containsText" dxfId="364" priority="37" stopIfTrue="1" operator="containsText" text="Finalizado">
      <formula>NOT(ISERROR(SEARCH("Finalizado",AX152)))</formula>
    </cfRule>
    <cfRule type="containsText" dxfId="363" priority="38" stopIfTrue="1" operator="containsText" text="En Curso">
      <formula>NOT(ISERROR(SEARCH("En Curso",AX152)))</formula>
    </cfRule>
    <cfRule type="containsText" dxfId="362" priority="39" stopIfTrue="1" operator="containsText" text="Sin Iniciar">
      <formula>NOT(ISERROR(SEARCH("Sin Iniciar",AX152)))</formula>
    </cfRule>
  </conditionalFormatting>
  <conditionalFormatting sqref="AX153">
    <cfRule type="containsText" dxfId="361" priority="34" stopIfTrue="1" operator="containsText" text="Finalizado">
      <formula>NOT(ISERROR(SEARCH("Finalizado",AX153)))</formula>
    </cfRule>
    <cfRule type="containsText" dxfId="360" priority="35" stopIfTrue="1" operator="containsText" text="En Curso">
      <formula>NOT(ISERROR(SEARCH("En Curso",AX153)))</formula>
    </cfRule>
    <cfRule type="containsText" dxfId="359" priority="36" stopIfTrue="1" operator="containsText" text="Sin Iniciar">
      <formula>NOT(ISERROR(SEARCH("Sin Iniciar",AX153)))</formula>
    </cfRule>
  </conditionalFormatting>
  <conditionalFormatting sqref="AX154">
    <cfRule type="containsText" dxfId="358" priority="31" stopIfTrue="1" operator="containsText" text="Finalizado">
      <formula>NOT(ISERROR(SEARCH("Finalizado",AX154)))</formula>
    </cfRule>
    <cfRule type="containsText" dxfId="357" priority="32" stopIfTrue="1" operator="containsText" text="En Curso">
      <formula>NOT(ISERROR(SEARCH("En Curso",AX154)))</formula>
    </cfRule>
    <cfRule type="containsText" dxfId="356" priority="33" stopIfTrue="1" operator="containsText" text="Sin Iniciar">
      <formula>NOT(ISERROR(SEARCH("Sin Iniciar",AX154)))</formula>
    </cfRule>
  </conditionalFormatting>
  <conditionalFormatting sqref="AX155">
    <cfRule type="containsText" dxfId="355" priority="28" stopIfTrue="1" operator="containsText" text="Finalizado">
      <formula>NOT(ISERROR(SEARCH("Finalizado",AX155)))</formula>
    </cfRule>
    <cfRule type="containsText" dxfId="354" priority="29" stopIfTrue="1" operator="containsText" text="En Curso">
      <formula>NOT(ISERROR(SEARCH("En Curso",AX155)))</formula>
    </cfRule>
    <cfRule type="containsText" dxfId="353" priority="30" stopIfTrue="1" operator="containsText" text="Sin Iniciar">
      <formula>NOT(ISERROR(SEARCH("Sin Iniciar",AX155)))</formula>
    </cfRule>
  </conditionalFormatting>
  <conditionalFormatting sqref="AX691">
    <cfRule type="containsText" dxfId="352" priority="25" stopIfTrue="1" operator="containsText" text="Finalizado">
      <formula>NOT(ISERROR(SEARCH("Finalizado",AX691)))</formula>
    </cfRule>
    <cfRule type="containsText" dxfId="351" priority="26" stopIfTrue="1" operator="containsText" text="En Curso">
      <formula>NOT(ISERROR(SEARCH("En Curso",AX691)))</formula>
    </cfRule>
    <cfRule type="containsText" dxfId="350" priority="27" stopIfTrue="1" operator="containsText" text="Sin Iniciar">
      <formula>NOT(ISERROR(SEARCH("Sin Iniciar",AX691)))</formula>
    </cfRule>
  </conditionalFormatting>
  <conditionalFormatting sqref="AX516">
    <cfRule type="containsText" dxfId="349" priority="22" stopIfTrue="1" operator="containsText" text="Finalizado">
      <formula>NOT(ISERROR(SEARCH("Finalizado",AX516)))</formula>
    </cfRule>
    <cfRule type="containsText" dxfId="348" priority="23" stopIfTrue="1" operator="containsText" text="En Curso">
      <formula>NOT(ISERROR(SEARCH("En Curso",AX516)))</formula>
    </cfRule>
    <cfRule type="containsText" dxfId="347" priority="24" stopIfTrue="1" operator="containsText" text="Sin Iniciar">
      <formula>NOT(ISERROR(SEARCH("Sin Iniciar",AX516)))</formula>
    </cfRule>
  </conditionalFormatting>
  <conditionalFormatting sqref="BB516">
    <cfRule type="containsText" dxfId="346" priority="19" stopIfTrue="1" operator="containsText" text="Finalizado">
      <formula>NOT(ISERROR(SEARCH("Finalizado",BB516)))</formula>
    </cfRule>
    <cfRule type="containsText" dxfId="345" priority="20" stopIfTrue="1" operator="containsText" text="En Curso">
      <formula>NOT(ISERROR(SEARCH("En Curso",BB516)))</formula>
    </cfRule>
    <cfRule type="containsText" dxfId="344" priority="21" stopIfTrue="1" operator="containsText" text="Sin Iniciar">
      <formula>NOT(ISERROR(SEARCH("Sin Iniciar",BB516)))</formula>
    </cfRule>
  </conditionalFormatting>
  <conditionalFormatting sqref="BB293">
    <cfRule type="containsText" dxfId="343" priority="16" stopIfTrue="1" operator="containsText" text="Finalizado">
      <formula>NOT(ISERROR(SEARCH("Finalizado",BB293)))</formula>
    </cfRule>
    <cfRule type="containsText" dxfId="342" priority="17" stopIfTrue="1" operator="containsText" text="En Curso">
      <formula>NOT(ISERROR(SEARCH("En Curso",BB293)))</formula>
    </cfRule>
    <cfRule type="containsText" dxfId="341" priority="18" stopIfTrue="1" operator="containsText" text="Sin Iniciar">
      <formula>NOT(ISERROR(SEARCH("Sin Iniciar",BB293)))</formula>
    </cfRule>
  </conditionalFormatting>
  <conditionalFormatting sqref="BB655">
    <cfRule type="containsText" dxfId="340" priority="13" stopIfTrue="1" operator="containsText" text="Finalizado">
      <formula>NOT(ISERROR(SEARCH("Finalizado",BB655)))</formula>
    </cfRule>
    <cfRule type="containsText" dxfId="339" priority="14" stopIfTrue="1" operator="containsText" text="En Curso">
      <formula>NOT(ISERROR(SEARCH("En Curso",BB655)))</formula>
    </cfRule>
    <cfRule type="containsText" dxfId="338" priority="15" stopIfTrue="1" operator="containsText" text="Sin Iniciar">
      <formula>NOT(ISERROR(SEARCH("Sin Iniciar",BB655)))</formula>
    </cfRule>
  </conditionalFormatting>
  <conditionalFormatting sqref="BB656">
    <cfRule type="containsText" dxfId="337" priority="10" stopIfTrue="1" operator="containsText" text="Finalizado">
      <formula>NOT(ISERROR(SEARCH("Finalizado",BB656)))</formula>
    </cfRule>
    <cfRule type="containsText" dxfId="336" priority="11" stopIfTrue="1" operator="containsText" text="En Curso">
      <formula>NOT(ISERROR(SEARCH("En Curso",BB656)))</formula>
    </cfRule>
    <cfRule type="containsText" dxfId="335" priority="12" stopIfTrue="1" operator="containsText" text="Sin Iniciar">
      <formula>NOT(ISERROR(SEARCH("Sin Iniciar",BB656)))</formula>
    </cfRule>
  </conditionalFormatting>
  <conditionalFormatting sqref="BB657">
    <cfRule type="containsText" dxfId="334" priority="7" stopIfTrue="1" operator="containsText" text="Finalizado">
      <formula>NOT(ISERROR(SEARCH("Finalizado",BB657)))</formula>
    </cfRule>
    <cfRule type="containsText" dxfId="333" priority="8" stopIfTrue="1" operator="containsText" text="En Curso">
      <formula>NOT(ISERROR(SEARCH("En Curso",BB657)))</formula>
    </cfRule>
    <cfRule type="containsText" dxfId="332" priority="9" stopIfTrue="1" operator="containsText" text="Sin Iniciar">
      <formula>NOT(ISERROR(SEARCH("Sin Iniciar",BB657)))</formula>
    </cfRule>
  </conditionalFormatting>
  <conditionalFormatting sqref="BB114">
    <cfRule type="containsText" dxfId="331" priority="4" stopIfTrue="1" operator="containsText" text="Finalizado">
      <formula>NOT(ISERROR(SEARCH("Finalizado",BB114)))</formula>
    </cfRule>
    <cfRule type="containsText" dxfId="330" priority="5" stopIfTrue="1" operator="containsText" text="En Curso">
      <formula>NOT(ISERROR(SEARCH("En Curso",BB114)))</formula>
    </cfRule>
    <cfRule type="containsText" dxfId="329" priority="6" stopIfTrue="1" operator="containsText" text="Sin Iniciar">
      <formula>NOT(ISERROR(SEARCH("Sin Iniciar",BB114)))</formula>
    </cfRule>
  </conditionalFormatting>
  <conditionalFormatting sqref="BB410">
    <cfRule type="containsText" dxfId="328" priority="1" stopIfTrue="1" operator="containsText" text="Finalizado">
      <formula>NOT(ISERROR(SEARCH("Finalizado",BB410)))</formula>
    </cfRule>
    <cfRule type="containsText" dxfId="327" priority="2" stopIfTrue="1" operator="containsText" text="En Curso">
      <formula>NOT(ISERROR(SEARCH("En Curso",BB410)))</formula>
    </cfRule>
    <cfRule type="containsText" dxfId="326" priority="3" stopIfTrue="1" operator="containsText" text="Sin Iniciar">
      <formula>NOT(ISERROR(SEARCH("Sin Iniciar",BB410)))</formula>
    </cfRule>
  </conditionalFormatting>
  <dataValidations disablePrompts="1" count="15">
    <dataValidation type="list" allowBlank="1" showInputMessage="1" showErrorMessage="1" sqref="C11:C1060" xr:uid="{0B722C70-F78C-4E02-80EE-4AC94A59C69E}">
      <formula1>INDIRECT($B11)</formula1>
    </dataValidation>
    <dataValidation type="list" allowBlank="1" showInputMessage="1" showErrorMessage="1" sqref="E11:E1060" xr:uid="{8E40CBA9-4007-4CF0-B485-35B6DFAE6B43}">
      <formula1>INDIRECT($D11)</formula1>
    </dataValidation>
    <dataValidation type="list" allowBlank="1" showInputMessage="1" showErrorMessage="1" sqref="O11:O1060" xr:uid="{273C32E0-DF16-4EF8-8430-F00BD027AE85}">
      <formula1>INDIRECT("Probabilidad"&amp;"_"&amp;$B11)</formula1>
    </dataValidation>
    <dataValidation type="list" allowBlank="1" showInputMessage="1" showErrorMessage="1" sqref="R11:R1060" xr:uid="{19C4BB21-CFF1-4CC8-9B7D-82F6FE66A819}">
      <formula1>INDIRECT("Impacto"&amp;"_"&amp;$B11)</formula1>
    </dataValidation>
    <dataValidation type="list" allowBlank="1" showInputMessage="1" showErrorMessage="1" sqref="B11:B1060" xr:uid="{4E7D4054-96DC-4903-A791-20E64692CA77}">
      <formula1>Tipologia_Riesgos</formula1>
    </dataValidation>
    <dataValidation type="list" allowBlank="1" showInputMessage="1" showErrorMessage="1" sqref="AX11:AX1060 BB11:BB1060" xr:uid="{FEC8BE33-B62B-4607-AE02-E36C6A56D1A2}">
      <formula1>"Sin Iniciar,En curso,Finalizado"</formula1>
    </dataValidation>
    <dataValidation type="list" allowBlank="1" showInputMessage="1" showErrorMessage="1" error="Recuerde que las acciones se generan bajo la medida de mitigar el riesgo" sqref="AX11:AX1060 BB11:BB1060" xr:uid="{8DA19D8F-5818-4300-BB46-7D31EBDC821E}">
      <mc:AlternateContent xmlns:x12ac="http://schemas.microsoft.com/office/spreadsheetml/2011/1/ac" xmlns:mc="http://schemas.openxmlformats.org/markup-compatibility/2006">
        <mc:Choice Requires="x12ac">
          <x12ac:list>"""Sin Iniciar""","""En Curso""","""Finalizado"""</x12ac:list>
        </mc:Choice>
        <mc:Fallback>
          <formula1>"""Sin Iniciar"",""En Curso"",""Finalizado"""</formula1>
        </mc:Fallback>
      </mc:AlternateContent>
    </dataValidation>
    <dataValidation type="list" allowBlank="1" showInputMessage="1" showErrorMessage="1" sqref="AX11:AX1060 BB11:BB1060" xr:uid="{9B3C6F96-15C6-40BB-84CC-F252BD8F1FBC}">
      <formula1>"Sin Iniciar,En Curso,Finalizado"</formula1>
    </dataValidation>
    <dataValidation type="list" allowBlank="1" showInputMessage="1" showErrorMessage="1" sqref="AP11:AP1060" xr:uid="{AD9907A8-1D8A-434A-83DE-E26BA8AEFE82}">
      <formula1>"Aceptar,Evitar,Reducir (Compartir),Reducir (Mitigar)"</formula1>
    </dataValidation>
    <dataValidation type="list" allowBlank="1" showInputMessage="1" showErrorMessage="1" sqref="BE11:BE1060" xr:uid="{3E23D547-E80B-4DC2-A6C5-17FEA33DE7DE}">
      <formula1>"Sin Materialización,Materializado"</formula1>
    </dataValidation>
    <dataValidation allowBlank="1" showInputMessage="1" showErrorMessage="1" error="Recuerde que las acciones se generan bajo la medida de mitigar el riesgo" sqref="AY11:AY208 AY210:AY215 AY217:AY1060" xr:uid="{AF29D9BF-C378-4F24-AE7C-6AA3B3491BE8}"/>
    <dataValidation type="list" allowBlank="1" showInputMessage="1" showErrorMessage="1" sqref="M25:M206 M487:M514 M522:M549 M557:M1060 M221:M465" xr:uid="{39E306EC-8858-4143-9CB5-8AEA36C29517}">
      <formula1>INDIRECT("Redacción_Impacto_"&amp;$B25)</formula1>
      <formula2>0</formula2>
    </dataValidation>
    <dataValidation allowBlank="1" sqref="AV578 AV564 AV571 AV46 AV11:AV39 AV109 AV116 AV123 AV130 AV53:AV102 AV585:AV1060 AV137:AV557 BD459:BD460 AY452:AZ453 BD452:BD453 AZ11:AZ1060" xr:uid="{7C3DC178-7595-4D9D-ABA6-35680939D038}"/>
    <dataValidation type="list" allowBlank="1" showInputMessage="1" showErrorMessage="1" sqref="M11:M24 M207:M220 M466:M486 M550:M556 M515:M521" xr:uid="{FC52656D-B702-4B0E-8141-98B1D7EBF3E3}">
      <formula1>INDIRECT("Redacción_Impacto_"&amp;$B11)</formula1>
    </dataValidation>
    <dataValidation type="custom" allowBlank="1" showInputMessage="1" showErrorMessage="1" error="Recuerde que las acciones se generan bajo la medida de mitigar el riesgo" sqref="AY459:AY460" xr:uid="{71F42774-244B-43B8-A224-1D0DE6DEE47F}">
      <formula1>IF(OR(AP459=#REF!,AP459=#REF!,AP459=#REF!),ISBLANK(AP459),ISTEXT(AP459))</formula1>
    </dataValidation>
  </dataValidations>
  <pageMargins left="0.7" right="0.7" top="0.75" bottom="0.75" header="0.51180555555555496" footer="0.51180555555555496"/>
  <pageSetup orientation="portrait" horizontalDpi="300" verticalDpi="300"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F2ED03-C428-4281-BCB5-6813084E254A}">
  <sheetPr codeName="Sheet2" filterMode="1">
    <tabColor theme="6" tint="-0.499984740745262"/>
  </sheetPr>
  <dimension ref="A2:BP185"/>
  <sheetViews>
    <sheetView tabSelected="1" topLeftCell="B1" zoomScale="60" zoomScaleNormal="60" workbookViewId="0">
      <selection activeCell="M11" sqref="M11:M17"/>
    </sheetView>
  </sheetViews>
  <sheetFormatPr baseColWidth="10" defaultColWidth="11.42578125" defaultRowHeight="16.5"/>
  <cols>
    <col min="1" max="1" width="13.42578125" style="1" hidden="1" customWidth="1"/>
    <col min="2" max="2" width="4.42578125" style="7" customWidth="1"/>
    <col min="3" max="3" width="3.7109375" style="8" hidden="1" customWidth="1"/>
    <col min="4" max="4" width="4" style="8" customWidth="1"/>
    <col min="5" max="5" width="4.28515625" style="8" customWidth="1"/>
    <col min="6" max="6" width="3.42578125" style="8" customWidth="1"/>
    <col min="7" max="7" width="13.42578125" style="8" hidden="1" customWidth="1"/>
    <col min="8" max="8" width="3.28515625" style="8" customWidth="1"/>
    <col min="9" max="9" width="21.28515625" style="1" customWidth="1"/>
    <col min="10" max="10" width="17.140625" style="8" hidden="1" customWidth="1"/>
    <col min="11" max="11" width="4.85546875" style="8" customWidth="1"/>
    <col min="12" max="12" width="30.28515625" style="8" customWidth="1"/>
    <col min="13" max="13" width="18" style="1" customWidth="1"/>
    <col min="14" max="14" width="12.42578125" style="1" hidden="1" customWidth="1"/>
    <col min="15" max="15" width="15.140625" style="1" customWidth="1"/>
    <col min="16" max="16" width="12.7109375" style="1" hidden="1" customWidth="1"/>
    <col min="17" max="17" width="6.7109375" style="1" hidden="1" customWidth="1"/>
    <col min="18" max="18" width="5.85546875" style="1" hidden="1" customWidth="1"/>
    <col min="19" max="19" width="14.28515625" style="1" hidden="1" customWidth="1"/>
    <col min="20" max="20" width="17.85546875" style="1" customWidth="1"/>
    <col min="21" max="21" width="10.42578125" style="1" hidden="1" customWidth="1"/>
    <col min="22" max="22" width="10.28515625" style="1" customWidth="1"/>
    <col min="23" max="23" width="5.140625" style="1" customWidth="1"/>
    <col min="24" max="24" width="19" style="1" customWidth="1"/>
    <col min="25" max="25" width="48.28515625" style="1" customWidth="1"/>
    <col min="26" max="26" width="17.140625" style="1" customWidth="1"/>
    <col min="27" max="27" width="19.85546875" style="1" customWidth="1"/>
    <col min="28" max="28" width="5" style="1" customWidth="1"/>
    <col min="29" max="29" width="6.42578125" style="1" customWidth="1"/>
    <col min="30" max="30" width="4" style="1" customWidth="1"/>
    <col min="31" max="31" width="3" style="1" customWidth="1"/>
    <col min="32" max="32" width="5" style="1" customWidth="1"/>
    <col min="33" max="33" width="8.140625" style="1" customWidth="1"/>
    <col min="34" max="34" width="5" style="1" customWidth="1"/>
    <col min="35" max="35" width="3.7109375" style="1" customWidth="1"/>
    <col min="36" max="36" width="14" style="1" customWidth="1"/>
    <col min="37" max="37" width="6.42578125" style="1" customWidth="1"/>
    <col min="38" max="38" width="6.28515625" style="1" customWidth="1"/>
    <col min="39" max="40" width="3.7109375" style="1" customWidth="1"/>
    <col min="41" max="41" width="6.140625" style="1" customWidth="1"/>
    <col min="42" max="42" width="9" style="1" customWidth="1"/>
    <col min="43" max="43" width="9.42578125" style="1" customWidth="1"/>
    <col min="44" max="44" width="4.7109375" style="1" customWidth="1"/>
    <col min="45" max="45" width="4.140625" style="9" customWidth="1"/>
    <col min="46" max="46" width="5" style="9" customWidth="1"/>
    <col min="47" max="47" width="3.42578125" style="9" customWidth="1"/>
    <col min="48" max="48" width="5.28515625" style="9" customWidth="1"/>
    <col min="49" max="49" width="32.85546875" style="1" customWidth="1"/>
    <col min="50" max="50" width="16.42578125" style="1" customWidth="1"/>
    <col min="51" max="52" width="15.140625" style="4" customWidth="1"/>
    <col min="53" max="53" width="12.140625" style="4" customWidth="1"/>
    <col min="54" max="54" width="29.42578125" style="4" customWidth="1"/>
    <col min="55" max="55" width="3.42578125" style="4" customWidth="1"/>
    <col min="56" max="56" width="11.42578125" style="4" customWidth="1"/>
    <col min="57" max="57" width="48.140625" style="4" customWidth="1"/>
    <col min="58" max="58" width="33.85546875" style="4" customWidth="1"/>
    <col min="59" max="59" width="4.140625" style="4" customWidth="1"/>
    <col min="60" max="60" width="9.42578125" style="4" customWidth="1"/>
    <col min="61" max="61" width="46.5703125" style="4" customWidth="1"/>
    <col min="62" max="62" width="30.28515625" style="4" customWidth="1"/>
    <col min="63" max="63" width="10.140625" style="4" customWidth="1"/>
    <col min="64" max="64" width="21.85546875" style="1" customWidth="1"/>
    <col min="65" max="65" width="20.7109375" style="1" customWidth="1"/>
    <col min="66" max="66" width="11.42578125" style="1" customWidth="1"/>
    <col min="67" max="16384" width="11.42578125" style="1"/>
  </cols>
  <sheetData>
    <row r="2" spans="1:66" ht="16.5" customHeight="1">
      <c r="B2" s="1"/>
      <c r="C2" s="1"/>
      <c r="D2" s="1"/>
      <c r="E2" s="2"/>
      <c r="F2" s="2"/>
      <c r="G2" s="2"/>
      <c r="H2" s="2"/>
      <c r="I2" s="546" t="s">
        <v>0</v>
      </c>
      <c r="J2" s="546"/>
      <c r="K2" s="546"/>
      <c r="L2" s="546"/>
      <c r="M2" s="546"/>
      <c r="N2" s="546"/>
      <c r="O2" s="546"/>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3"/>
      <c r="AZ2" s="3"/>
      <c r="BA2" s="3"/>
      <c r="BB2" s="3"/>
      <c r="BC2" s="3"/>
      <c r="BD2" s="3"/>
      <c r="BE2" s="3"/>
      <c r="BF2" s="3"/>
      <c r="BG2" s="3"/>
    </row>
    <row r="3" spans="1:66" ht="29.1" customHeight="1">
      <c r="B3" s="5"/>
      <c r="C3" s="6"/>
      <c r="D3" s="6"/>
      <c r="E3" s="2"/>
      <c r="F3" s="2"/>
      <c r="G3" s="2"/>
      <c r="H3" s="2"/>
      <c r="I3" s="546"/>
      <c r="J3" s="546"/>
      <c r="K3" s="546"/>
      <c r="L3" s="546"/>
      <c r="M3" s="546"/>
      <c r="N3" s="546"/>
      <c r="O3" s="546"/>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3"/>
      <c r="AZ3" s="3"/>
      <c r="BA3" s="3"/>
      <c r="BB3" s="3"/>
      <c r="BC3" s="3"/>
      <c r="BD3" s="3"/>
      <c r="BE3" s="3"/>
      <c r="BF3" s="3"/>
      <c r="BG3" s="3"/>
    </row>
    <row r="4" spans="1:66" ht="29.1" customHeight="1">
      <c r="B4" s="5"/>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3"/>
      <c r="AZ4" s="3"/>
      <c r="BA4" s="3"/>
      <c r="BB4" s="3"/>
      <c r="BC4" s="3"/>
      <c r="BD4" s="3"/>
      <c r="BE4" s="3"/>
      <c r="BF4" s="3"/>
      <c r="BG4" s="3"/>
    </row>
    <row r="5" spans="1:66" ht="17.100000000000001" customHeight="1">
      <c r="B5" s="5"/>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3"/>
      <c r="AZ5" s="3"/>
      <c r="BA5" s="3"/>
      <c r="BB5" s="3"/>
      <c r="BC5" s="3"/>
      <c r="BD5" s="3"/>
      <c r="BE5" s="3"/>
      <c r="BF5" s="3"/>
      <c r="BG5" s="3"/>
    </row>
    <row r="6" spans="1:66">
      <c r="J6" s="9"/>
      <c r="K6" s="9"/>
      <c r="L6" s="9"/>
    </row>
    <row r="7" spans="1:66" s="10" customFormat="1" ht="26.1" customHeight="1">
      <c r="B7" s="547" t="s">
        <v>1</v>
      </c>
      <c r="C7" s="548"/>
      <c r="D7" s="548"/>
      <c r="E7" s="548"/>
      <c r="F7" s="548"/>
      <c r="G7" s="548"/>
      <c r="H7" s="548"/>
      <c r="I7" s="548"/>
      <c r="J7" s="548"/>
      <c r="K7" s="548"/>
      <c r="L7" s="548"/>
      <c r="M7" s="549"/>
      <c r="N7" s="550" t="s">
        <v>2</v>
      </c>
      <c r="O7" s="550"/>
      <c r="P7" s="550"/>
      <c r="Q7" s="550"/>
      <c r="R7" s="550"/>
      <c r="S7" s="550"/>
      <c r="T7" s="550"/>
      <c r="U7" s="550"/>
      <c r="V7" s="551" t="s">
        <v>3</v>
      </c>
      <c r="W7" s="551"/>
      <c r="X7" s="551"/>
      <c r="Y7" s="551"/>
      <c r="Z7" s="551"/>
      <c r="AA7" s="551"/>
      <c r="AB7" s="551"/>
      <c r="AC7" s="551"/>
      <c r="AD7" s="551"/>
      <c r="AE7" s="551"/>
      <c r="AF7" s="551"/>
      <c r="AG7" s="551"/>
      <c r="AH7" s="551"/>
      <c r="AI7" s="551"/>
      <c r="AJ7" s="551"/>
      <c r="AK7" s="551"/>
      <c r="AL7" s="551"/>
      <c r="AM7" s="551"/>
      <c r="AN7" s="551"/>
      <c r="AO7" s="551"/>
      <c r="AP7" s="552"/>
      <c r="AQ7" s="552"/>
      <c r="AR7" s="552"/>
      <c r="AS7" s="552"/>
      <c r="AT7" s="552"/>
      <c r="AU7" s="553" t="s">
        <v>4</v>
      </c>
      <c r="AV7" s="554"/>
      <c r="AW7" s="554"/>
      <c r="AX7" s="554"/>
      <c r="AY7" s="554"/>
      <c r="AZ7" s="554"/>
      <c r="BA7" s="555"/>
      <c r="BB7" s="556" t="s">
        <v>5</v>
      </c>
      <c r="BC7" s="569" t="s">
        <v>6</v>
      </c>
      <c r="BD7" s="570"/>
      <c r="BE7" s="570"/>
      <c r="BF7" s="570"/>
      <c r="BG7" s="570"/>
      <c r="BH7" s="570"/>
      <c r="BI7" s="570"/>
      <c r="BJ7" s="570"/>
      <c r="BK7" s="570"/>
      <c r="BL7" s="570"/>
      <c r="BM7" s="571"/>
    </row>
    <row r="8" spans="1:66" s="10" customFormat="1" ht="45" customHeight="1">
      <c r="B8" s="572" t="s">
        <v>7</v>
      </c>
      <c r="C8" s="573"/>
      <c r="D8" s="573"/>
      <c r="E8" s="573"/>
      <c r="F8" s="573"/>
      <c r="G8" s="573"/>
      <c r="H8" s="574"/>
      <c r="I8" s="575" t="s">
        <v>8</v>
      </c>
      <c r="J8" s="576"/>
      <c r="K8" s="577" t="s">
        <v>9</v>
      </c>
      <c r="L8" s="578"/>
      <c r="M8" s="579"/>
      <c r="N8" s="580" t="s">
        <v>10</v>
      </c>
      <c r="O8" s="581"/>
      <c r="P8" s="582"/>
      <c r="Q8" s="583" t="s">
        <v>11</v>
      </c>
      <c r="R8" s="584"/>
      <c r="S8" s="584"/>
      <c r="T8" s="584"/>
      <c r="U8" s="585"/>
      <c r="V8" s="11" t="s">
        <v>12</v>
      </c>
      <c r="W8" s="586" t="s">
        <v>13</v>
      </c>
      <c r="X8" s="587"/>
      <c r="Y8" s="587"/>
      <c r="Z8" s="587"/>
      <c r="AA8" s="588"/>
      <c r="AB8" s="586" t="s">
        <v>14</v>
      </c>
      <c r="AC8" s="587"/>
      <c r="AD8" s="587"/>
      <c r="AE8" s="587"/>
      <c r="AF8" s="587"/>
      <c r="AG8" s="587"/>
      <c r="AH8" s="587"/>
      <c r="AI8" s="587"/>
      <c r="AJ8" s="587"/>
      <c r="AK8" s="587"/>
      <c r="AL8" s="587"/>
      <c r="AM8" s="587"/>
      <c r="AN8" s="587"/>
      <c r="AO8" s="587"/>
      <c r="AP8" s="589" t="s">
        <v>15</v>
      </c>
      <c r="AQ8" s="589"/>
      <c r="AR8" s="589"/>
      <c r="AS8" s="589"/>
      <c r="AT8" s="589"/>
      <c r="AU8" s="12"/>
      <c r="AV8" s="12"/>
      <c r="AW8" s="590" t="s">
        <v>16</v>
      </c>
      <c r="AX8" s="590"/>
      <c r="AY8" s="590"/>
      <c r="AZ8" s="590"/>
      <c r="BA8" s="590"/>
      <c r="BB8" s="556"/>
      <c r="BC8" s="591" t="s">
        <v>17</v>
      </c>
      <c r="BD8" s="592"/>
      <c r="BE8" s="592"/>
      <c r="BF8" s="593"/>
      <c r="BG8" s="594" t="s">
        <v>18</v>
      </c>
      <c r="BH8" s="595"/>
      <c r="BI8" s="595"/>
      <c r="BJ8" s="596"/>
      <c r="BK8" s="597" t="s">
        <v>19</v>
      </c>
      <c r="BL8" s="597"/>
      <c r="BM8" s="597"/>
    </row>
    <row r="9" spans="1:66" s="10" customFormat="1" ht="45.95" customHeight="1">
      <c r="A9" s="598"/>
      <c r="B9" s="599" t="s">
        <v>20</v>
      </c>
      <c r="C9" s="557" t="s">
        <v>21</v>
      </c>
      <c r="D9" s="557" t="s">
        <v>22</v>
      </c>
      <c r="E9" s="599" t="s">
        <v>23</v>
      </c>
      <c r="F9" s="599" t="s">
        <v>24</v>
      </c>
      <c r="G9" s="557" t="s">
        <v>25</v>
      </c>
      <c r="H9" s="557" t="s">
        <v>26</v>
      </c>
      <c r="I9" s="558" t="s">
        <v>27</v>
      </c>
      <c r="J9" s="558" t="s">
        <v>28</v>
      </c>
      <c r="K9" s="559" t="s">
        <v>29</v>
      </c>
      <c r="L9" s="558" t="s">
        <v>30</v>
      </c>
      <c r="M9" s="558" t="s">
        <v>31</v>
      </c>
      <c r="N9" s="560" t="s">
        <v>32</v>
      </c>
      <c r="O9" s="560" t="s">
        <v>10</v>
      </c>
      <c r="P9" s="560" t="s">
        <v>33</v>
      </c>
      <c r="Q9" s="601" t="s">
        <v>34</v>
      </c>
      <c r="R9" s="602"/>
      <c r="S9" s="560" t="s">
        <v>35</v>
      </c>
      <c r="T9" s="560" t="s">
        <v>36</v>
      </c>
      <c r="U9" s="560" t="s">
        <v>37</v>
      </c>
      <c r="V9" s="561" t="s">
        <v>38</v>
      </c>
      <c r="W9" s="562" t="s">
        <v>39</v>
      </c>
      <c r="X9" s="562" t="s">
        <v>40</v>
      </c>
      <c r="Y9" s="561" t="s">
        <v>41</v>
      </c>
      <c r="Z9" s="561" t="s">
        <v>42</v>
      </c>
      <c r="AA9" s="561" t="s">
        <v>43</v>
      </c>
      <c r="AB9" s="564" t="s">
        <v>44</v>
      </c>
      <c r="AC9" s="565"/>
      <c r="AD9" s="565"/>
      <c r="AE9" s="565"/>
      <c r="AF9" s="565"/>
      <c r="AG9" s="565"/>
      <c r="AH9" s="565"/>
      <c r="AI9" s="565"/>
      <c r="AJ9" s="566"/>
      <c r="AK9" s="567" t="s">
        <v>45</v>
      </c>
      <c r="AL9" s="564" t="s">
        <v>46</v>
      </c>
      <c r="AM9" s="565"/>
      <c r="AN9" s="565"/>
      <c r="AO9" s="566"/>
      <c r="AP9" s="619" t="s">
        <v>47</v>
      </c>
      <c r="AQ9" s="619" t="s">
        <v>48</v>
      </c>
      <c r="AR9" s="562" t="s">
        <v>49</v>
      </c>
      <c r="AS9" s="562" t="s">
        <v>50</v>
      </c>
      <c r="AT9" s="562" t="s">
        <v>51</v>
      </c>
      <c r="AU9" s="563" t="s">
        <v>52</v>
      </c>
      <c r="AV9" s="614" t="s">
        <v>53</v>
      </c>
      <c r="AW9" s="616" t="s">
        <v>54</v>
      </c>
      <c r="AX9" s="617" t="s">
        <v>55</v>
      </c>
      <c r="AY9" s="616" t="s">
        <v>56</v>
      </c>
      <c r="AZ9" s="616" t="s">
        <v>57</v>
      </c>
      <c r="BA9" s="616" t="s">
        <v>58</v>
      </c>
      <c r="BB9" s="556"/>
      <c r="BC9" s="611" t="s">
        <v>39</v>
      </c>
      <c r="BD9" s="603" t="s">
        <v>59</v>
      </c>
      <c r="BE9" s="603" t="s">
        <v>60</v>
      </c>
      <c r="BF9" s="603" t="s">
        <v>61</v>
      </c>
      <c r="BG9" s="612" t="s">
        <v>62</v>
      </c>
      <c r="BH9" s="603" t="s">
        <v>59</v>
      </c>
      <c r="BI9" s="603" t="s">
        <v>60</v>
      </c>
      <c r="BJ9" s="603" t="s">
        <v>61</v>
      </c>
      <c r="BK9" s="603" t="s">
        <v>59</v>
      </c>
      <c r="BL9" s="603" t="s">
        <v>60</v>
      </c>
      <c r="BM9" s="603" t="s">
        <v>61</v>
      </c>
    </row>
    <row r="10" spans="1:66" s="18" customFormat="1" ht="69" customHeight="1">
      <c r="A10" s="598"/>
      <c r="B10" s="599"/>
      <c r="C10" s="557"/>
      <c r="D10" s="557" t="s">
        <v>63</v>
      </c>
      <c r="E10" s="599"/>
      <c r="F10" s="599"/>
      <c r="G10" s="557"/>
      <c r="H10" s="557"/>
      <c r="I10" s="558"/>
      <c r="J10" s="558"/>
      <c r="K10" s="559"/>
      <c r="L10" s="558"/>
      <c r="M10" s="558"/>
      <c r="N10" s="560"/>
      <c r="O10" s="560"/>
      <c r="P10" s="560"/>
      <c r="Q10" s="13" t="s">
        <v>64</v>
      </c>
      <c r="R10" s="14" t="s">
        <v>65</v>
      </c>
      <c r="S10" s="560"/>
      <c r="T10" s="600"/>
      <c r="U10" s="560"/>
      <c r="V10" s="561"/>
      <c r="W10" s="562"/>
      <c r="X10" s="562"/>
      <c r="Y10" s="561"/>
      <c r="Z10" s="561"/>
      <c r="AA10" s="561"/>
      <c r="AB10" s="15" t="s">
        <v>66</v>
      </c>
      <c r="AC10" s="16" t="s">
        <v>67</v>
      </c>
      <c r="AD10" s="16" t="s">
        <v>68</v>
      </c>
      <c r="AE10" s="16" t="s">
        <v>69</v>
      </c>
      <c r="AF10" s="16" t="s">
        <v>70</v>
      </c>
      <c r="AG10" s="16" t="s">
        <v>71</v>
      </c>
      <c r="AH10" s="16" t="s">
        <v>72</v>
      </c>
      <c r="AI10" s="17" t="s">
        <v>73</v>
      </c>
      <c r="AJ10" s="16" t="s">
        <v>74</v>
      </c>
      <c r="AK10" s="568"/>
      <c r="AL10" s="16" t="s">
        <v>75</v>
      </c>
      <c r="AM10" s="16" t="s">
        <v>76</v>
      </c>
      <c r="AN10" s="16" t="s">
        <v>77</v>
      </c>
      <c r="AO10" s="16" t="s">
        <v>78</v>
      </c>
      <c r="AP10" s="562"/>
      <c r="AQ10" s="562"/>
      <c r="AR10" s="562"/>
      <c r="AS10" s="562"/>
      <c r="AT10" s="562"/>
      <c r="AU10" s="563"/>
      <c r="AV10" s="615"/>
      <c r="AW10" s="616"/>
      <c r="AX10" s="618"/>
      <c r="AY10" s="616"/>
      <c r="AZ10" s="616"/>
      <c r="BA10" s="616"/>
      <c r="BB10" s="556"/>
      <c r="BC10" s="611"/>
      <c r="BD10" s="603"/>
      <c r="BE10" s="603"/>
      <c r="BF10" s="603"/>
      <c r="BG10" s="613"/>
      <c r="BH10" s="603"/>
      <c r="BI10" s="603"/>
      <c r="BJ10" s="603"/>
      <c r="BK10" s="603"/>
      <c r="BL10" s="603"/>
      <c r="BM10" s="603"/>
    </row>
    <row r="11" spans="1:66" s="9" customFormat="1" ht="89.25" hidden="1" customHeight="1">
      <c r="A11" s="604" t="str">
        <f>C11&amp;COUNTIF($C$9:C11,C11)</f>
        <v>Corrupción1</v>
      </c>
      <c r="B11" s="605">
        <v>1</v>
      </c>
      <c r="C11" s="607" t="s">
        <v>79</v>
      </c>
      <c r="D11" s="610" t="s">
        <v>80</v>
      </c>
      <c r="E11" s="610" t="s">
        <v>81</v>
      </c>
      <c r="F11" s="610" t="s">
        <v>82</v>
      </c>
      <c r="G11" s="628" t="s">
        <v>83</v>
      </c>
      <c r="H11" s="629" t="s">
        <v>84</v>
      </c>
      <c r="I11" s="630" t="str">
        <f>"Posibilidad de recibir o solicitar cualquier dádiva o beneficio a nombre propio o de terceros, con el fin de "&amp;J11</f>
        <v>Posibilidad de recibir o solicitar cualquier dádiva o beneficio a nombre propio o de terceros, con el fin de dar un tratamiento especial o preferencial utilizando indebidamente influencias personales  o poder derivadas del ejercicio del cargo, de las funciones asignadas o conocimiento de asuntos propios de la entidad.</v>
      </c>
      <c r="J11" s="631" t="s">
        <v>85</v>
      </c>
      <c r="K11" s="19" t="s">
        <v>86</v>
      </c>
      <c r="L11" s="20" t="s">
        <v>87</v>
      </c>
      <c r="M11" s="632" t="s">
        <v>88</v>
      </c>
      <c r="N11" s="631" t="s">
        <v>89</v>
      </c>
      <c r="O11" s="651" t="str">
        <f>IF(N11="","",IF(OR($N11=[4]Tabla_Probabilidad!$D$20,$N11=[4]Tabla_Probabilidad!$J$20),"Muy Baja",IF(OR($N11=[4]Tabla_Probabilidad!$E$20,$N11=[4]Tabla_Probabilidad!$K$20),"Baja",IF(OR($N11=[4]Tabla_Probabilidad!$F$20,$N11=[4]Tabla_Probabilidad!$L$20),"Media",IF(OR($N11=[4]Tabla_Probabilidad!$G$20,$N11=[4]Tabla_Probabilidad!$M$20),"Alta",IF(OR($N11=[4]Tabla_Probabilidad!$H$20,$N11=[4]Tabla_Probabilidad!$N$20),"Muy Alta"))))))</f>
        <v>Media</v>
      </c>
      <c r="P11" s="620">
        <f>IF(O11="Muy Baja",1,IF(O11="Baja",2,IF(O11="Media",3,IF(O11="Alta",4,IF(O11="Muy Alta",5,"")))))</f>
        <v>3</v>
      </c>
      <c r="Q11" s="621" t="str">
        <f>IFERROR(IF($C11="Corrupción",HYPERLINK("#"&amp;"Impacto_Riesgos!C"&amp;MATCH($B11,[4]Impacto_Riesgos!$B$10:$B$138,0)+9,"Calcula el impacto aquí"),"")," ")</f>
        <v>Calcula el impacto aquí</v>
      </c>
      <c r="R11" s="624">
        <f>IFERROR(VLOOKUP(A11,[4]Impacto_Riesgos!$A$8:$W$138,23,),"NA")</f>
        <v>14</v>
      </c>
      <c r="S11" s="627" t="s">
        <v>90</v>
      </c>
      <c r="T11" s="651" t="str">
        <f>IF($S11='[4]Tabla Impacto'!$F$10,"Moderado",IF($S11='[4]Tabla Impacto'!$G$10,"Mayor",IF($S11='[4]Tabla Impacto'!$H$10,"Catastrófico","")))</f>
        <v>Catastrófico</v>
      </c>
      <c r="U11" s="652">
        <f>IF(T11="Leve",1,IF(T11="Menor",2,IF(T11="Moderado",3,IF(T11="Mayor",4,IF(T11="Catastrófico",5,"")))))</f>
        <v>5</v>
      </c>
      <c r="V11" s="653" t="str">
        <f>IF(OR(AND($O11="Muy Baja",T11="Leve"),AND($O11="Muy Baja",T11="Menor"),AND($O11="Baja",T11="Leve"),AND($O11="Baja",T11="Menor"),AND($O11="Media",T11="Leve")),"Bajo",IF(OR(AND($O11="Muy baja",T11="Moderado"),AND($O11="Baja",T11="Moderado"),AND($O11="Media",T11="Menor"),AND($O11="Alta",T11="Leve")),"Moderado",IF(OR(AND($O11="Muy Baja",T11="Mayor"),AND($O11="Baja",T11="Mayor"),AND($O11="Media",T11="Moderado"),AND($O11="Alta",T11="Menor"),AND($O11="Alta",T11="Moderado"),AND($O11="Muy Alta",T11="Leve"),AND($O11="Muy Alta",T11="Menor")),"Alto",IF(OR(AND($O11="Muy Baja",T11="Catastrófico"),AND($O11="Baja",T11="Catastrófico"),AND($O11="Media",T11="Mayor"),AND($O11="Media",T11="Catastrófico"),AND($O11="Alta",T11="Mayor"),AND($O11="Alta",T11="Catastrófico"),AND($O11="Muy Alta",T11="Moderado"),AND($O11="Muy Alta",T11="Mayor"),AND($O11="Muy Alta",T11="Catastrófico")),"Extremo",""))))</f>
        <v>Extremo</v>
      </c>
      <c r="W11" s="19" t="s">
        <v>91</v>
      </c>
      <c r="X11" s="21" t="s">
        <v>92</v>
      </c>
      <c r="Y11" s="22" t="s">
        <v>93</v>
      </c>
      <c r="Z11" s="22" t="s">
        <v>94</v>
      </c>
      <c r="AA11" s="23" t="s">
        <v>95</v>
      </c>
      <c r="AB11" s="24" t="s">
        <v>96</v>
      </c>
      <c r="AC11" s="24" t="s">
        <v>97</v>
      </c>
      <c r="AD11" s="25" t="s">
        <v>98</v>
      </c>
      <c r="AE11" s="25" t="s">
        <v>99</v>
      </c>
      <c r="AF11" s="25" t="s">
        <v>100</v>
      </c>
      <c r="AG11" s="26" t="s">
        <v>98</v>
      </c>
      <c r="AH11" s="25" t="s">
        <v>101</v>
      </c>
      <c r="AI11" s="27">
        <f>IF(COUNTBLANK(AB11:AH11)=7,"",IF($AB11="Asignado",15,0)+IF($AC11="Adecuado",15,0)+IF($AD11="Oportuna",15,0)+IF($AE11="Prevenir",15,0)+IF($AE11="Detectar",10,0)+IF($AF11="Confiable",15,0)+IF($AG11="Oportuna",15,0)+IF($AH11="Completa",10,0)+IF($AH11="Incompleta",5,0))</f>
        <v>100</v>
      </c>
      <c r="AJ11" s="27" t="str">
        <f t="shared" ref="AJ11:AJ74" si="0">IF(COUNTBLANK(AB11:AH11)=7,"",IF($AI11&lt;86,"Débil",IF($AI11&lt;96,"Moderado","Fuerte")))</f>
        <v>Fuerte</v>
      </c>
      <c r="AK11" s="25" t="s">
        <v>102</v>
      </c>
      <c r="AL11" s="27" t="str">
        <f>IFERROR(VLOOKUP(AJ11&amp;AK11,[4]Tabla_Controles!$B$56:$G$65,5,FALSE),"")</f>
        <v>Fuerte</v>
      </c>
      <c r="AM11" s="28">
        <f>IF($AL11="","",IF($AL11="Fuerte",100,IF($AL11="Moderado",50,0)))</f>
        <v>100</v>
      </c>
      <c r="AN11" s="654">
        <f>IFERROR(AVERAGE(AM11:AM17),"")</f>
        <v>66.666666666666671</v>
      </c>
      <c r="AO11" s="657" t="str">
        <f>IF($AN11=100,"Fuerte",IF($AN11&lt;100,"Moderado",IF($AN11&lt;50,"Débil",IF($AN11=0,"",""))))</f>
        <v>Moderado</v>
      </c>
      <c r="AP11" s="660" t="s">
        <v>103</v>
      </c>
      <c r="AQ11" s="643">
        <f>IFERROR(P11-VLOOKUP(AO11&amp;AP11,[4]Tabla_Controles!$B$77:$E$83,4,0),"")</f>
        <v>2</v>
      </c>
      <c r="AR11" s="646" t="str">
        <f>IF($AQ11="","",IF($AQ11=1,"Muy Baja",IF($AQ11=2,"Baja",IF($AQ11=3,"Media",IF($AQ11=4,"Alta",IF($AQ11=5,"Muy Alta","Muy Baja"))))))</f>
        <v>Baja</v>
      </c>
      <c r="AS11" s="646" t="str">
        <f>T11</f>
        <v>Catastrófico</v>
      </c>
      <c r="AT11" s="647" t="str">
        <f>IF(OR(AND($AR11="Muy Baja",$AS11="Leve"),AND($AR11="Muy Baja",$AS11="Menor"),AND($AR11="Baja",$AS11="Leve"),AND($AR11="Baja",$AS11="Menor"),AND($AR11="Media",$AS11="Leve")),"Bajo",IF(OR(AND($AR11="Muy baja",$AS11="Moderado"),AND($AR11="Baja",$AS11="Moderado"),AND($AR11="Media",$AS11="Menor"),AND($AR11="Alta",$AS11="Leve")),"Moderado",IF(OR(AND($AR11="Muy Baja",$AS11="Mayor"),AND($AR11="Baja",$AS11="Mayor"),AND($AR11="Media",$AS11="Moderado"),AND($AR11="Alta",$AS11="Menor"),AND($AR11="Alta",$AS11="Moderado"),AND($AR11="Muy Alta",$AS11="Leve"),AND($AR11="Muy Alta",$AS11="Menor")),"Alto",IF(OR(AND($AR11="Muy Baja",$AS11="Catastrófico"),AND($AR11="Baja",$AS11="Catastrófico"),AND($AR11="Media",$AS11="Mayor"),AND($AR11="Media",$AS11="Catastrófico"),AND($AR11="Alta",$AS11="Mayor"),AND($AR11="Alta",$AS11="Catastrófico"),AND($AR11="Muy Alta",$AS11="Moderado"),AND($AR11="Muy Alta",$AS11="Mayor"),AND($AR11="Muy Alta",$AS11="Catastrófico")),"Extremo",""))))</f>
        <v>Extremo</v>
      </c>
      <c r="AU11" s="629" t="s">
        <v>104</v>
      </c>
      <c r="AV11" s="29" t="s">
        <v>105</v>
      </c>
      <c r="AW11" s="30" t="s">
        <v>106</v>
      </c>
      <c r="AX11" s="31" t="s">
        <v>107</v>
      </c>
      <c r="AY11" s="32" t="s">
        <v>95</v>
      </c>
      <c r="AZ11" s="33">
        <v>44834</v>
      </c>
      <c r="BA11" s="34" t="s">
        <v>108</v>
      </c>
      <c r="BB11" s="648" t="s">
        <v>109</v>
      </c>
      <c r="BC11" s="19" t="s">
        <v>91</v>
      </c>
      <c r="BD11" s="311" t="s">
        <v>2866</v>
      </c>
      <c r="BE11" s="294" t="s">
        <v>3281</v>
      </c>
      <c r="BF11" s="295" t="s">
        <v>3282</v>
      </c>
      <c r="BG11" s="37" t="s">
        <v>105</v>
      </c>
      <c r="BH11" s="318" t="s">
        <v>2866</v>
      </c>
      <c r="BI11" s="294" t="s">
        <v>3287</v>
      </c>
      <c r="BJ11" s="294" t="s">
        <v>3288</v>
      </c>
      <c r="BK11" s="635" t="s">
        <v>2891</v>
      </c>
      <c r="BL11" s="635" t="s">
        <v>3292</v>
      </c>
      <c r="BM11" s="635" t="s">
        <v>3293</v>
      </c>
      <c r="BN11" s="39"/>
    </row>
    <row r="12" spans="1:66" ht="116.1" hidden="1" customHeight="1">
      <c r="A12" s="604"/>
      <c r="B12" s="606">
        <v>1</v>
      </c>
      <c r="C12" s="608"/>
      <c r="D12" s="610"/>
      <c r="E12" s="610"/>
      <c r="F12" s="610"/>
      <c r="G12" s="628"/>
      <c r="H12" s="629"/>
      <c r="I12" s="630"/>
      <c r="J12" s="631"/>
      <c r="K12" s="19" t="s">
        <v>110</v>
      </c>
      <c r="L12" s="20" t="s">
        <v>111</v>
      </c>
      <c r="M12" s="633"/>
      <c r="N12" s="631"/>
      <c r="O12" s="651"/>
      <c r="P12" s="620"/>
      <c r="Q12" s="622"/>
      <c r="R12" s="625"/>
      <c r="S12" s="627"/>
      <c r="T12" s="651"/>
      <c r="U12" s="652"/>
      <c r="V12" s="653"/>
      <c r="W12" s="19" t="s">
        <v>112</v>
      </c>
      <c r="X12" s="21" t="s">
        <v>113</v>
      </c>
      <c r="Y12" s="22" t="s">
        <v>114</v>
      </c>
      <c r="Z12" s="22" t="s">
        <v>94</v>
      </c>
      <c r="AA12" s="23" t="s">
        <v>115</v>
      </c>
      <c r="AB12" s="24" t="s">
        <v>96</v>
      </c>
      <c r="AC12" s="24" t="s">
        <v>97</v>
      </c>
      <c r="AD12" s="25" t="s">
        <v>116</v>
      </c>
      <c r="AE12" s="25" t="s">
        <v>99</v>
      </c>
      <c r="AF12" s="25" t="s">
        <v>100</v>
      </c>
      <c r="AG12" s="26" t="s">
        <v>98</v>
      </c>
      <c r="AH12" s="25" t="s">
        <v>101</v>
      </c>
      <c r="AI12" s="27">
        <f t="shared" ref="AI12:AI75" si="1">IF(COUNTBLANK(AB12:AH12)=7,"",IF($AB12="Asignado",15,0)+IF($AC12="Adecuado",15,0)+IF($AD12="Oportuna",15,0)+IF($AE12="Prevenir",15,0)+IF($AE12="Detectar",10,0)+IF($AF12="Confiable",15,0)+IF($AG12="Oportuna",15,0)+IF($AH12="Completa",10,0)+IF($AH12="Incompleta",5,0))</f>
        <v>85</v>
      </c>
      <c r="AJ12" s="27" t="str">
        <f t="shared" si="0"/>
        <v>Débil</v>
      </c>
      <c r="AK12" s="25" t="s">
        <v>117</v>
      </c>
      <c r="AL12" s="27" t="str">
        <f>IFERROR(VLOOKUP(AJ12&amp;AK12,[4]Tabla_Controles!$B$56:$G$65,5,FALSE),"")</f>
        <v>Débil</v>
      </c>
      <c r="AM12" s="28">
        <f t="shared" ref="AM12:AM75" si="2">IF($AL12="","",IF($AL12="Fuerte",100,IF($AL12="Moderado",50,0)))</f>
        <v>0</v>
      </c>
      <c r="AN12" s="655"/>
      <c r="AO12" s="658"/>
      <c r="AP12" s="661"/>
      <c r="AQ12" s="644"/>
      <c r="AR12" s="646"/>
      <c r="AS12" s="646"/>
      <c r="AT12" s="647"/>
      <c r="AU12" s="629"/>
      <c r="AV12" s="29" t="s">
        <v>118</v>
      </c>
      <c r="AW12" s="32" t="s">
        <v>119</v>
      </c>
      <c r="AX12" s="32" t="s">
        <v>120</v>
      </c>
      <c r="AY12" s="32" t="s">
        <v>115</v>
      </c>
      <c r="AZ12" s="40" t="s">
        <v>121</v>
      </c>
      <c r="BA12" s="34" t="s">
        <v>108</v>
      </c>
      <c r="BB12" s="649"/>
      <c r="BC12" s="19" t="s">
        <v>112</v>
      </c>
      <c r="BD12" s="311" t="s">
        <v>2866</v>
      </c>
      <c r="BE12" s="312" t="s">
        <v>3627</v>
      </c>
      <c r="BF12" s="265" t="s">
        <v>3603</v>
      </c>
      <c r="BG12" s="37" t="s">
        <v>118</v>
      </c>
      <c r="BH12" s="318" t="s">
        <v>2866</v>
      </c>
      <c r="BI12" s="299" t="s">
        <v>3630</v>
      </c>
      <c r="BJ12" s="265" t="s">
        <v>3623</v>
      </c>
      <c r="BK12" s="636"/>
      <c r="BL12" s="638"/>
      <c r="BM12" s="638"/>
      <c r="BN12" s="39"/>
    </row>
    <row r="13" spans="1:66" ht="89.25" hidden="1" customHeight="1">
      <c r="A13" s="604"/>
      <c r="B13" s="606">
        <v>1</v>
      </c>
      <c r="C13" s="608"/>
      <c r="D13" s="610"/>
      <c r="E13" s="610"/>
      <c r="F13" s="610"/>
      <c r="G13" s="628"/>
      <c r="H13" s="629"/>
      <c r="I13" s="630"/>
      <c r="J13" s="631"/>
      <c r="K13" s="19" t="s">
        <v>122</v>
      </c>
      <c r="L13" s="20" t="s">
        <v>123</v>
      </c>
      <c r="M13" s="633"/>
      <c r="N13" s="631"/>
      <c r="O13" s="651"/>
      <c r="P13" s="620"/>
      <c r="Q13" s="622"/>
      <c r="R13" s="625"/>
      <c r="S13" s="627"/>
      <c r="T13" s="651"/>
      <c r="U13" s="652"/>
      <c r="V13" s="653"/>
      <c r="W13" s="19" t="s">
        <v>124</v>
      </c>
      <c r="X13" s="21" t="s">
        <v>125</v>
      </c>
      <c r="Y13" s="22" t="s">
        <v>126</v>
      </c>
      <c r="Z13" s="22" t="s">
        <v>127</v>
      </c>
      <c r="AA13" s="23" t="s">
        <v>115</v>
      </c>
      <c r="AB13" s="24" t="s">
        <v>96</v>
      </c>
      <c r="AC13" s="24" t="s">
        <v>97</v>
      </c>
      <c r="AD13" s="25" t="s">
        <v>98</v>
      </c>
      <c r="AE13" s="25" t="s">
        <v>99</v>
      </c>
      <c r="AF13" s="25" t="s">
        <v>100</v>
      </c>
      <c r="AG13" s="26" t="s">
        <v>98</v>
      </c>
      <c r="AH13" s="25" t="s">
        <v>101</v>
      </c>
      <c r="AI13" s="27">
        <f t="shared" si="1"/>
        <v>100</v>
      </c>
      <c r="AJ13" s="27" t="str">
        <f t="shared" si="0"/>
        <v>Fuerte</v>
      </c>
      <c r="AK13" s="25" t="s">
        <v>102</v>
      </c>
      <c r="AL13" s="27" t="str">
        <f>IFERROR(VLOOKUP(AJ13&amp;AK13,[4]Tabla_Controles!$B$56:$G$65,5,FALSE),"")</f>
        <v>Fuerte</v>
      </c>
      <c r="AM13" s="28">
        <f t="shared" si="2"/>
        <v>100</v>
      </c>
      <c r="AN13" s="655"/>
      <c r="AO13" s="658"/>
      <c r="AP13" s="661"/>
      <c r="AQ13" s="644"/>
      <c r="AR13" s="646"/>
      <c r="AS13" s="646"/>
      <c r="AT13" s="647"/>
      <c r="AU13" s="629"/>
      <c r="AV13" s="29" t="s">
        <v>128</v>
      </c>
      <c r="AW13" s="30" t="s">
        <v>94</v>
      </c>
      <c r="AX13" s="32" t="s">
        <v>94</v>
      </c>
      <c r="AY13" s="32" t="s">
        <v>94</v>
      </c>
      <c r="AZ13" s="34" t="s">
        <v>94</v>
      </c>
      <c r="BA13" s="34" t="s">
        <v>94</v>
      </c>
      <c r="BB13" s="649"/>
      <c r="BC13" s="19" t="s">
        <v>124</v>
      </c>
      <c r="BD13" s="311" t="s">
        <v>2866</v>
      </c>
      <c r="BE13" s="312" t="s">
        <v>3628</v>
      </c>
      <c r="BF13" s="265" t="s">
        <v>3629</v>
      </c>
      <c r="BG13" s="37" t="s">
        <v>128</v>
      </c>
      <c r="BH13" s="35"/>
      <c r="BI13" s="38"/>
      <c r="BJ13" s="38"/>
      <c r="BK13" s="636"/>
      <c r="BL13" s="638"/>
      <c r="BM13" s="638"/>
      <c r="BN13" s="39"/>
    </row>
    <row r="14" spans="1:66" ht="127.5" hidden="1" customHeight="1">
      <c r="A14" s="604"/>
      <c r="B14" s="606">
        <v>1</v>
      </c>
      <c r="C14" s="608"/>
      <c r="D14" s="610"/>
      <c r="E14" s="610"/>
      <c r="F14" s="610"/>
      <c r="G14" s="628"/>
      <c r="H14" s="629"/>
      <c r="I14" s="630"/>
      <c r="J14" s="631"/>
      <c r="K14" s="19" t="s">
        <v>129</v>
      </c>
      <c r="L14" s="20" t="s">
        <v>130</v>
      </c>
      <c r="M14" s="633"/>
      <c r="N14" s="631"/>
      <c r="O14" s="651"/>
      <c r="P14" s="620"/>
      <c r="Q14" s="622"/>
      <c r="R14" s="625"/>
      <c r="S14" s="627"/>
      <c r="T14" s="651"/>
      <c r="U14" s="652"/>
      <c r="V14" s="653"/>
      <c r="W14" s="19" t="s">
        <v>131</v>
      </c>
      <c r="X14" s="41" t="s">
        <v>132</v>
      </c>
      <c r="Y14" s="22" t="s">
        <v>133</v>
      </c>
      <c r="Z14" s="22" t="s">
        <v>134</v>
      </c>
      <c r="AA14" s="23" t="s">
        <v>135</v>
      </c>
      <c r="AB14" s="24" t="s">
        <v>96</v>
      </c>
      <c r="AC14" s="24" t="s">
        <v>97</v>
      </c>
      <c r="AD14" s="25" t="s">
        <v>98</v>
      </c>
      <c r="AE14" s="25" t="s">
        <v>99</v>
      </c>
      <c r="AF14" s="25" t="s">
        <v>100</v>
      </c>
      <c r="AG14" s="26" t="s">
        <v>98</v>
      </c>
      <c r="AH14" s="25" t="s">
        <v>101</v>
      </c>
      <c r="AI14" s="27">
        <f t="shared" si="1"/>
        <v>100</v>
      </c>
      <c r="AJ14" s="27" t="str">
        <f t="shared" si="0"/>
        <v>Fuerte</v>
      </c>
      <c r="AK14" s="25" t="s">
        <v>102</v>
      </c>
      <c r="AL14" s="27" t="str">
        <f>IFERROR(VLOOKUP(AJ14&amp;AK14,[4]Tabla_Controles!$B$56:$G$65,5,FALSE),"")</f>
        <v>Fuerte</v>
      </c>
      <c r="AM14" s="28">
        <f t="shared" si="2"/>
        <v>100</v>
      </c>
      <c r="AN14" s="655"/>
      <c r="AO14" s="658"/>
      <c r="AP14" s="661"/>
      <c r="AQ14" s="644"/>
      <c r="AR14" s="646"/>
      <c r="AS14" s="646"/>
      <c r="AT14" s="647"/>
      <c r="AU14" s="629"/>
      <c r="AV14" s="29" t="s">
        <v>136</v>
      </c>
      <c r="AW14" s="32" t="s">
        <v>94</v>
      </c>
      <c r="AX14" s="32" t="s">
        <v>94</v>
      </c>
      <c r="AY14" s="32" t="s">
        <v>94</v>
      </c>
      <c r="AZ14" s="34" t="s">
        <v>94</v>
      </c>
      <c r="BA14" s="34" t="s">
        <v>94</v>
      </c>
      <c r="BB14" s="649"/>
      <c r="BC14" s="19" t="s">
        <v>131</v>
      </c>
      <c r="BD14" s="311" t="s">
        <v>2866</v>
      </c>
      <c r="BE14" s="265" t="s">
        <v>3373</v>
      </c>
      <c r="BF14" s="265" t="s">
        <v>3307</v>
      </c>
      <c r="BG14" s="37" t="s">
        <v>136</v>
      </c>
      <c r="BH14" s="35"/>
      <c r="BI14" s="38"/>
      <c r="BJ14" s="38"/>
      <c r="BK14" s="636"/>
      <c r="BL14" s="638"/>
      <c r="BM14" s="638"/>
      <c r="BN14" s="39"/>
    </row>
    <row r="15" spans="1:66" ht="409.5">
      <c r="A15" s="604"/>
      <c r="B15" s="606">
        <v>1</v>
      </c>
      <c r="C15" s="608"/>
      <c r="D15" s="610"/>
      <c r="E15" s="610"/>
      <c r="F15" s="610"/>
      <c r="G15" s="628"/>
      <c r="H15" s="629"/>
      <c r="I15" s="630"/>
      <c r="J15" s="631"/>
      <c r="K15" s="19" t="s">
        <v>137</v>
      </c>
      <c r="L15" s="20" t="s">
        <v>138</v>
      </c>
      <c r="M15" s="633"/>
      <c r="N15" s="631"/>
      <c r="O15" s="651"/>
      <c r="P15" s="620"/>
      <c r="Q15" s="622"/>
      <c r="R15" s="625"/>
      <c r="S15" s="627"/>
      <c r="T15" s="651"/>
      <c r="U15" s="652"/>
      <c r="V15" s="653"/>
      <c r="W15" s="19" t="s">
        <v>139</v>
      </c>
      <c r="X15" s="21" t="s">
        <v>140</v>
      </c>
      <c r="Y15" s="22" t="s">
        <v>141</v>
      </c>
      <c r="Z15" s="22" t="s">
        <v>142</v>
      </c>
      <c r="AA15" s="23" t="s">
        <v>143</v>
      </c>
      <c r="AB15" s="24" t="s">
        <v>96</v>
      </c>
      <c r="AC15" s="24" t="s">
        <v>97</v>
      </c>
      <c r="AD15" s="25" t="s">
        <v>98</v>
      </c>
      <c r="AE15" s="25" t="s">
        <v>144</v>
      </c>
      <c r="AF15" s="25" t="s">
        <v>100</v>
      </c>
      <c r="AG15" s="26" t="s">
        <v>98</v>
      </c>
      <c r="AH15" s="25" t="s">
        <v>101</v>
      </c>
      <c r="AI15" s="27">
        <f t="shared" si="1"/>
        <v>95</v>
      </c>
      <c r="AJ15" s="27" t="str">
        <f t="shared" si="0"/>
        <v>Moderado</v>
      </c>
      <c r="AK15" s="25" t="s">
        <v>102</v>
      </c>
      <c r="AL15" s="27" t="str">
        <f>IFERROR(VLOOKUP(AJ15&amp;AK15,[4]Tabla_Controles!$B$56:$G$65,5,FALSE),"")</f>
        <v>Moderado</v>
      </c>
      <c r="AM15" s="28">
        <f t="shared" si="2"/>
        <v>50</v>
      </c>
      <c r="AN15" s="655"/>
      <c r="AO15" s="658"/>
      <c r="AP15" s="661"/>
      <c r="AQ15" s="644"/>
      <c r="AR15" s="646"/>
      <c r="AS15" s="646"/>
      <c r="AT15" s="647"/>
      <c r="AU15" s="629"/>
      <c r="AV15" s="29" t="s">
        <v>145</v>
      </c>
      <c r="AW15" s="42" t="s">
        <v>146</v>
      </c>
      <c r="AX15" s="38" t="s">
        <v>147</v>
      </c>
      <c r="AY15" s="42" t="s">
        <v>143</v>
      </c>
      <c r="AZ15" s="35" t="s">
        <v>121</v>
      </c>
      <c r="BA15" s="43" t="s">
        <v>108</v>
      </c>
      <c r="BB15" s="649"/>
      <c r="BC15" s="19" t="s">
        <v>139</v>
      </c>
      <c r="BD15" s="311" t="s">
        <v>2866</v>
      </c>
      <c r="BE15" s="254" t="s">
        <v>3951</v>
      </c>
      <c r="BF15" s="255" t="s">
        <v>3952</v>
      </c>
      <c r="BG15" s="37" t="s">
        <v>145</v>
      </c>
      <c r="BH15" s="318" t="s">
        <v>2866</v>
      </c>
      <c r="BI15" s="21" t="s">
        <v>3953</v>
      </c>
      <c r="BJ15" s="259" t="s">
        <v>3954</v>
      </c>
      <c r="BK15" s="636"/>
      <c r="BL15" s="636"/>
      <c r="BM15" s="636"/>
      <c r="BN15" s="39"/>
    </row>
    <row r="16" spans="1:66" ht="102" hidden="1" customHeight="1">
      <c r="A16" s="604"/>
      <c r="B16" s="606">
        <v>1</v>
      </c>
      <c r="C16" s="608"/>
      <c r="D16" s="610"/>
      <c r="E16" s="610"/>
      <c r="F16" s="610"/>
      <c r="G16" s="628"/>
      <c r="H16" s="629"/>
      <c r="I16" s="630"/>
      <c r="J16" s="631"/>
      <c r="K16" s="19" t="s">
        <v>148</v>
      </c>
      <c r="L16" s="20" t="s">
        <v>149</v>
      </c>
      <c r="M16" s="633"/>
      <c r="N16" s="631"/>
      <c r="O16" s="651"/>
      <c r="P16" s="620"/>
      <c r="Q16" s="622"/>
      <c r="R16" s="625"/>
      <c r="S16" s="627"/>
      <c r="T16" s="651"/>
      <c r="U16" s="652"/>
      <c r="V16" s="653"/>
      <c r="W16" s="19" t="s">
        <v>150</v>
      </c>
      <c r="X16" s="21" t="s">
        <v>151</v>
      </c>
      <c r="Y16" s="22" t="s">
        <v>152</v>
      </c>
      <c r="Z16" s="22" t="s">
        <v>153</v>
      </c>
      <c r="AA16" s="23" t="s">
        <v>154</v>
      </c>
      <c r="AB16" s="24" t="s">
        <v>96</v>
      </c>
      <c r="AC16" s="24" t="s">
        <v>97</v>
      </c>
      <c r="AD16" s="25" t="s">
        <v>98</v>
      </c>
      <c r="AE16" s="25" t="s">
        <v>144</v>
      </c>
      <c r="AF16" s="25" t="s">
        <v>100</v>
      </c>
      <c r="AG16" s="26" t="s">
        <v>98</v>
      </c>
      <c r="AH16" s="25" t="s">
        <v>101</v>
      </c>
      <c r="AI16" s="27">
        <f t="shared" si="1"/>
        <v>95</v>
      </c>
      <c r="AJ16" s="27" t="str">
        <f t="shared" si="0"/>
        <v>Moderado</v>
      </c>
      <c r="AK16" s="25" t="s">
        <v>102</v>
      </c>
      <c r="AL16" s="27" t="str">
        <f>IFERROR(VLOOKUP(AJ16&amp;AK16,[4]Tabla_Controles!$B$56:$G$65,5,FALSE),"")</f>
        <v>Moderado</v>
      </c>
      <c r="AM16" s="28">
        <f t="shared" si="2"/>
        <v>50</v>
      </c>
      <c r="AN16" s="655"/>
      <c r="AO16" s="658"/>
      <c r="AP16" s="661"/>
      <c r="AQ16" s="644"/>
      <c r="AR16" s="646"/>
      <c r="AS16" s="646"/>
      <c r="AT16" s="647"/>
      <c r="AU16" s="629"/>
      <c r="AV16" s="29" t="s">
        <v>155</v>
      </c>
      <c r="AW16" s="44" t="s">
        <v>156</v>
      </c>
      <c r="AX16" s="45" t="s">
        <v>157</v>
      </c>
      <c r="AY16" s="45" t="s">
        <v>154</v>
      </c>
      <c r="AZ16" s="46" t="s">
        <v>158</v>
      </c>
      <c r="BA16" s="46" t="s">
        <v>159</v>
      </c>
      <c r="BB16" s="649"/>
      <c r="BC16" s="19" t="s">
        <v>150</v>
      </c>
      <c r="BD16" s="311" t="s">
        <v>2866</v>
      </c>
      <c r="BE16" s="286" t="s">
        <v>3017</v>
      </c>
      <c r="BF16" s="286" t="s">
        <v>3016</v>
      </c>
      <c r="BG16" s="37" t="s">
        <v>155</v>
      </c>
      <c r="BH16" s="318" t="s">
        <v>2866</v>
      </c>
      <c r="BI16" s="286" t="s">
        <v>3026</v>
      </c>
      <c r="BJ16" s="286" t="s">
        <v>3027</v>
      </c>
      <c r="BK16" s="636"/>
      <c r="BL16" s="638"/>
      <c r="BM16" s="638"/>
      <c r="BN16" s="39"/>
    </row>
    <row r="17" spans="1:66" ht="33" hidden="1" customHeight="1">
      <c r="A17" s="604"/>
      <c r="B17" s="606">
        <v>1</v>
      </c>
      <c r="C17" s="609"/>
      <c r="D17" s="610"/>
      <c r="E17" s="610"/>
      <c r="F17" s="610"/>
      <c r="G17" s="628"/>
      <c r="H17" s="629"/>
      <c r="I17" s="630"/>
      <c r="J17" s="631"/>
      <c r="K17" s="19" t="s">
        <v>160</v>
      </c>
      <c r="L17" s="20"/>
      <c r="M17" s="634"/>
      <c r="N17" s="631"/>
      <c r="O17" s="651"/>
      <c r="P17" s="620"/>
      <c r="Q17" s="623"/>
      <c r="R17" s="626"/>
      <c r="S17" s="627"/>
      <c r="T17" s="651"/>
      <c r="U17" s="652"/>
      <c r="V17" s="653"/>
      <c r="W17" s="19" t="s">
        <v>161</v>
      </c>
      <c r="X17" s="21"/>
      <c r="Y17" s="22"/>
      <c r="Z17" s="22"/>
      <c r="AA17" s="23"/>
      <c r="AB17" s="24"/>
      <c r="AC17" s="24"/>
      <c r="AD17" s="25"/>
      <c r="AE17" s="25"/>
      <c r="AF17" s="25"/>
      <c r="AG17" s="26"/>
      <c r="AH17" s="25"/>
      <c r="AI17" s="27" t="str">
        <f t="shared" si="1"/>
        <v/>
      </c>
      <c r="AJ17" s="27" t="str">
        <f t="shared" si="0"/>
        <v/>
      </c>
      <c r="AK17" s="25"/>
      <c r="AL17" s="27" t="str">
        <f>IFERROR(VLOOKUP(AJ17&amp;AK17,[4]Tabla_Controles!$B$56:$G$65,5,FALSE),"")</f>
        <v/>
      </c>
      <c r="AM17" s="28" t="str">
        <f t="shared" si="2"/>
        <v/>
      </c>
      <c r="AN17" s="656"/>
      <c r="AO17" s="659"/>
      <c r="AP17" s="662"/>
      <c r="AQ17" s="645"/>
      <c r="AR17" s="646"/>
      <c r="AS17" s="646"/>
      <c r="AT17" s="647"/>
      <c r="AU17" s="629"/>
      <c r="AV17" s="29" t="s">
        <v>162</v>
      </c>
      <c r="AW17" s="44"/>
      <c r="AX17" s="45"/>
      <c r="AY17" s="45"/>
      <c r="AZ17" s="46"/>
      <c r="BA17" s="46"/>
      <c r="BB17" s="650"/>
      <c r="BC17" s="19" t="s">
        <v>161</v>
      </c>
      <c r="BD17" s="35"/>
      <c r="BE17" s="36"/>
      <c r="BF17" s="36"/>
      <c r="BG17" s="37" t="s">
        <v>162</v>
      </c>
      <c r="BH17" s="35"/>
      <c r="BI17" s="38"/>
      <c r="BJ17" s="38"/>
      <c r="BK17" s="637"/>
      <c r="BL17" s="639"/>
      <c r="BM17" s="639"/>
      <c r="BN17" s="39"/>
    </row>
    <row r="18" spans="1:66" ht="114.95" hidden="1" customHeight="1">
      <c r="A18" s="604" t="str">
        <f>C18&amp;COUNTIF($C$10:C18,C18)</f>
        <v>Corrupción2</v>
      </c>
      <c r="B18" s="605">
        <v>6</v>
      </c>
      <c r="C18" s="607" t="s">
        <v>79</v>
      </c>
      <c r="D18" s="610" t="s">
        <v>80</v>
      </c>
      <c r="E18" s="610" t="s">
        <v>163</v>
      </c>
      <c r="F18" s="610" t="s">
        <v>164</v>
      </c>
      <c r="G18" s="640" t="s">
        <v>165</v>
      </c>
      <c r="H18" s="663" t="s">
        <v>166</v>
      </c>
      <c r="I18" s="630" t="str">
        <f>"Posibilidad de recibir o solicitar cualquier dádiva o beneficio a nombre propio o de terceros, con el fin de "&amp;J18</f>
        <v>Posibilidad de recibir o solicitar cualquier dádiva o beneficio a nombre propio o de terceros, con el fin de celebrar contratos de bienes y servicios innecesarios, que no cumplan con los requisitos previstos, o con violación al régimen contractual dispuesto en normas legales y/o constitucionales</v>
      </c>
      <c r="J18" s="631" t="s">
        <v>167</v>
      </c>
      <c r="K18" s="19" t="s">
        <v>86</v>
      </c>
      <c r="L18" s="20" t="s">
        <v>168</v>
      </c>
      <c r="M18" s="632" t="s">
        <v>169</v>
      </c>
      <c r="N18" s="631" t="s">
        <v>89</v>
      </c>
      <c r="O18" s="651" t="str">
        <f>IF(N18="","",IF(OR($N18=[4]Tabla_Probabilidad!$D$20,$N18=[4]Tabla_Probabilidad!$J$20),"Muy Baja",IF(OR($N18=[4]Tabla_Probabilidad!$E$20,$N18=[4]Tabla_Probabilidad!$K$20),"Baja",IF(OR($N18=[4]Tabla_Probabilidad!$F$20,$N18=[4]Tabla_Probabilidad!$L$20),"Media",IF(OR($N18=[4]Tabla_Probabilidad!$G$20,$N18=[4]Tabla_Probabilidad!$M$20),"Alta",IF(OR($N18=[4]Tabla_Probabilidad!$H$20,$N18=[4]Tabla_Probabilidad!$N$20),"Muy Alta"))))))</f>
        <v>Media</v>
      </c>
      <c r="P18" s="620">
        <f>IF(O18="Muy Baja",1,IF(O18="Baja",2,IF(O18="Media",3,IF(O18="Alta",4,IF(O18="Muy Alta",5,"")))))</f>
        <v>3</v>
      </c>
      <c r="Q18" s="621" t="str">
        <f>IFERROR(IF($C18="Corrupción",HYPERLINK("#"&amp;"Impacto_Riesgos!C"&amp;MATCH($B18,[4]Impacto_Riesgos!$B$10:$B$138,0)+9,"Calcula el impacto aquí"),"")," ")</f>
        <v>Calcula el impacto aquí</v>
      </c>
      <c r="R18" s="624">
        <f>IFERROR(VLOOKUP(A18,[4]Impacto_Riesgos!$A$8:$W$138,23,),"NA")</f>
        <v>15</v>
      </c>
      <c r="S18" s="627" t="s">
        <v>90</v>
      </c>
      <c r="T18" s="651" t="str">
        <f>IF($S18='[4]Tabla Impacto'!$F$10,"Moderado",IF($S18='[4]Tabla Impacto'!$G$10,"Mayor",IF($S18='[4]Tabla Impacto'!$H$10,"Catastrófico","")))</f>
        <v>Catastrófico</v>
      </c>
      <c r="U18" s="652">
        <f>IF(T18="Leve",1,IF(T18="Menor",2,IF(T18="Moderado",3,IF(T18="Mayor",4,IF(T18="Catastrófico",5,"")))))</f>
        <v>5</v>
      </c>
      <c r="V18" s="653" t="str">
        <f>IF(OR(AND($O18="Muy Baja",T18="Leve"),AND($O18="Muy Baja",T18="Menor"),AND($O18="Baja",T18="Leve"),AND($O18="Baja",T18="Menor"),AND($O18="Media",T18="Leve")),"Bajo",IF(OR(AND($O18="Muy baja",T18="Moderado"),AND($O18="Baja",T18="Moderado"),AND($O18="Media",T18="Menor"),AND($O18="Alta",T18="Leve")),"Moderado",IF(OR(AND($O18="Muy Baja",T18="Mayor"),AND($O18="Baja",T18="Mayor"),AND($O18="Media",T18="Moderado"),AND($O18="Alta",T18="Menor"),AND($O18="Alta",T18="Moderado"),AND($O18="Muy Alta",T18="Leve"),AND($O18="Muy Alta",T18="Menor")),"Alto",IF(OR(AND($O18="Muy Baja",T18="Catastrófico"),AND($O18="Baja",T18="Catastrófico"),AND($O18="Media",T18="Mayor"),AND($O18="Media",T18="Catastrófico"),AND($O18="Alta",T18="Mayor"),AND($O18="Alta",T18="Catastrófico"),AND($O18="Muy Alta",T18="Moderado"),AND($O18="Muy Alta",T18="Mayor"),AND($O18="Muy Alta",T18="Catastrófico")),"Extremo",""))))</f>
        <v>Extremo</v>
      </c>
      <c r="W18" s="19" t="s">
        <v>91</v>
      </c>
      <c r="X18" s="21" t="s">
        <v>170</v>
      </c>
      <c r="Y18" s="22" t="s">
        <v>171</v>
      </c>
      <c r="Z18" s="22" t="s">
        <v>172</v>
      </c>
      <c r="AA18" s="23" t="s">
        <v>173</v>
      </c>
      <c r="AB18" s="24" t="s">
        <v>96</v>
      </c>
      <c r="AC18" s="24" t="s">
        <v>97</v>
      </c>
      <c r="AD18" s="25" t="s">
        <v>98</v>
      </c>
      <c r="AE18" s="25" t="s">
        <v>99</v>
      </c>
      <c r="AF18" s="25" t="s">
        <v>100</v>
      </c>
      <c r="AG18" s="26" t="s">
        <v>98</v>
      </c>
      <c r="AH18" s="25" t="s">
        <v>101</v>
      </c>
      <c r="AI18" s="27">
        <f t="shared" si="1"/>
        <v>100</v>
      </c>
      <c r="AJ18" s="27" t="str">
        <f t="shared" si="0"/>
        <v>Fuerte</v>
      </c>
      <c r="AK18" s="25" t="s">
        <v>102</v>
      </c>
      <c r="AL18" s="27" t="str">
        <f>IFERROR(VLOOKUP(AJ18&amp;AK18,[4]Tabla_Controles!$B$56:$G$65,5,FALSE),"")</f>
        <v>Fuerte</v>
      </c>
      <c r="AM18" s="28">
        <f t="shared" si="2"/>
        <v>100</v>
      </c>
      <c r="AN18" s="654">
        <f>IFERROR(AVERAGE(AM18:AM24),"")</f>
        <v>66.666666666666671</v>
      </c>
      <c r="AO18" s="657" t="str">
        <f>IF($AN18=100,"Fuerte",IF($AN18&lt;100,"Moderado",IF($AN18&lt;50,"Débil",IF($AN18=0,"",""))))</f>
        <v>Moderado</v>
      </c>
      <c r="AP18" s="660" t="s">
        <v>103</v>
      </c>
      <c r="AQ18" s="643">
        <f>IFERROR(P18-VLOOKUP(AO18&amp;AP18,[4]Tabla_Controles!$B$77:$E$83,4,0),"")</f>
        <v>2</v>
      </c>
      <c r="AR18" s="646" t="str">
        <f>IF($AQ18="","",IF($AQ18=1,"Muy Baja",IF($AQ18=2,"Baja",IF($AQ18=3,"Media",IF($AQ18=4,"Alta",IF($AQ18=5,"Muy Alta","Muy Baja"))))))</f>
        <v>Baja</v>
      </c>
      <c r="AS18" s="646" t="str">
        <f>T18</f>
        <v>Catastrófico</v>
      </c>
      <c r="AT18" s="647" t="str">
        <f>IF(OR(AND($AR18="Muy Baja",$AS18="Leve"),AND($AR18="Muy Baja",$AS18="Menor"),AND($AR18="Baja",$AS18="Leve"),AND($AR18="Baja",$AS18="Menor"),AND($AR18="Media",$AS18="Leve")),"Bajo",IF(OR(AND($AR18="Muy baja",$AS18="Moderado"),AND($AR18="Baja",$AS18="Moderado"),AND($AR18="Media",$AS18="Menor"),AND($AR18="Alta",$AS18="Leve")),"Moderado",IF(OR(AND($AR18="Muy Baja",$AS18="Mayor"),AND($AR18="Baja",$AS18="Mayor"),AND($AR18="Media",$AS18="Moderado"),AND($AR18="Alta",$AS18="Menor"),AND($AR18="Alta",$AS18="Moderado"),AND($AR18="Muy Alta",$AS18="Leve"),AND($AR18="Muy Alta",$AS18="Menor")),"Alto",IF(OR(AND($AR18="Muy Baja",$AS18="Catastrófico"),AND($AR18="Baja",$AS18="Catastrófico"),AND($AR18="Media",$AS18="Mayor"),AND($AR18="Media",$AS18="Catastrófico"),AND($AR18="Alta",$AS18="Mayor"),AND($AR18="Alta",$AS18="Catastrófico"),AND($AR18="Muy Alta",$AS18="Moderado"),AND($AR18="Muy Alta",$AS18="Mayor"),AND($AR18="Muy Alta",$AS18="Catastrófico")),"Extremo",""))))</f>
        <v>Extremo</v>
      </c>
      <c r="AU18" s="629" t="s">
        <v>104</v>
      </c>
      <c r="AV18" s="29" t="s">
        <v>105</v>
      </c>
      <c r="AW18" s="47" t="s">
        <v>174</v>
      </c>
      <c r="AX18" s="48" t="s">
        <v>175</v>
      </c>
      <c r="AY18" s="48" t="s">
        <v>173</v>
      </c>
      <c r="AZ18" s="33">
        <v>44757</v>
      </c>
      <c r="BA18" s="49">
        <v>44849</v>
      </c>
      <c r="BB18" s="648" t="s">
        <v>109</v>
      </c>
      <c r="BC18" s="19" t="s">
        <v>91</v>
      </c>
      <c r="BD18" s="253" t="s">
        <v>2867</v>
      </c>
      <c r="BE18" s="272" t="s">
        <v>3498</v>
      </c>
      <c r="BF18" s="271" t="s">
        <v>3499</v>
      </c>
      <c r="BG18" s="37" t="s">
        <v>155</v>
      </c>
      <c r="BH18" s="35"/>
      <c r="BI18" s="38" t="s">
        <v>2869</v>
      </c>
      <c r="BJ18" s="38"/>
      <c r="BK18" s="635" t="s">
        <v>2891</v>
      </c>
      <c r="BL18" s="666" t="s">
        <v>94</v>
      </c>
      <c r="BM18" s="666" t="s">
        <v>94</v>
      </c>
    </row>
    <row r="19" spans="1:66" ht="409.5">
      <c r="A19" s="604"/>
      <c r="B19" s="606">
        <v>6</v>
      </c>
      <c r="C19" s="608"/>
      <c r="D19" s="610"/>
      <c r="E19" s="610"/>
      <c r="F19" s="610"/>
      <c r="G19" s="641"/>
      <c r="H19" s="664"/>
      <c r="I19" s="630"/>
      <c r="J19" s="631"/>
      <c r="K19" s="19" t="s">
        <v>110</v>
      </c>
      <c r="L19" s="20" t="s">
        <v>176</v>
      </c>
      <c r="M19" s="633"/>
      <c r="N19" s="631"/>
      <c r="O19" s="651"/>
      <c r="P19" s="620"/>
      <c r="Q19" s="622"/>
      <c r="R19" s="625"/>
      <c r="S19" s="627"/>
      <c r="T19" s="651"/>
      <c r="U19" s="652"/>
      <c r="V19" s="653"/>
      <c r="W19" s="19" t="s">
        <v>112</v>
      </c>
      <c r="X19" s="21" t="s">
        <v>177</v>
      </c>
      <c r="Y19" s="22" t="s">
        <v>178</v>
      </c>
      <c r="Z19" s="22" t="s">
        <v>179</v>
      </c>
      <c r="AA19" s="23" t="s">
        <v>143</v>
      </c>
      <c r="AB19" s="24" t="s">
        <v>96</v>
      </c>
      <c r="AC19" s="24" t="s">
        <v>97</v>
      </c>
      <c r="AD19" s="25" t="s">
        <v>98</v>
      </c>
      <c r="AE19" s="25" t="s">
        <v>144</v>
      </c>
      <c r="AF19" s="25" t="s">
        <v>100</v>
      </c>
      <c r="AG19" s="26" t="s">
        <v>98</v>
      </c>
      <c r="AH19" s="25" t="s">
        <v>101</v>
      </c>
      <c r="AI19" s="27">
        <f>IF(COUNTBLANK(AB19:AH19)=7,"",IF($AB19="Asignado",15,0)+IF($AC19="Adecuado",15,0)+IF($AD19="Oportuna",15,0)+IF($AE19="Prevenir",15,0)+IF($AE19="Detectar",10,0)+IF($AF19="Confiable",15,0)+IF($AG19="Oportuna",15,0)+IF($AH19="Completa",10,0)+IF($AH19="Incompleta",5,0))</f>
        <v>95</v>
      </c>
      <c r="AJ19" s="27" t="str">
        <f t="shared" si="0"/>
        <v>Moderado</v>
      </c>
      <c r="AK19" s="25" t="s">
        <v>102</v>
      </c>
      <c r="AL19" s="27" t="str">
        <f>IFERROR(VLOOKUP(AJ19&amp;AK19,[4]Tabla_Controles!$B$56:$G$65,5,FALSE),"")</f>
        <v>Moderado</v>
      </c>
      <c r="AM19" s="28">
        <f t="shared" si="2"/>
        <v>50</v>
      </c>
      <c r="AN19" s="655"/>
      <c r="AO19" s="658"/>
      <c r="AP19" s="661"/>
      <c r="AQ19" s="644"/>
      <c r="AR19" s="646"/>
      <c r="AS19" s="646"/>
      <c r="AT19" s="647"/>
      <c r="AU19" s="629"/>
      <c r="AV19" s="29" t="s">
        <v>118</v>
      </c>
      <c r="AW19" s="44" t="s">
        <v>180</v>
      </c>
      <c r="AX19" s="48" t="s">
        <v>181</v>
      </c>
      <c r="AY19" s="48" t="s">
        <v>173</v>
      </c>
      <c r="AZ19" s="46" t="s">
        <v>121</v>
      </c>
      <c r="BA19" s="34" t="s">
        <v>108</v>
      </c>
      <c r="BB19" s="649"/>
      <c r="BC19" s="19" t="s">
        <v>112</v>
      </c>
      <c r="BD19" s="253" t="s">
        <v>2867</v>
      </c>
      <c r="BE19" s="254" t="s">
        <v>3955</v>
      </c>
      <c r="BF19" s="255" t="s">
        <v>3956</v>
      </c>
      <c r="BG19" s="37" t="s">
        <v>162</v>
      </c>
      <c r="BH19" s="35"/>
      <c r="BI19" s="38" t="s">
        <v>2869</v>
      </c>
      <c r="BJ19" s="38"/>
      <c r="BK19" s="636"/>
      <c r="BL19" s="638"/>
      <c r="BM19" s="638"/>
    </row>
    <row r="20" spans="1:66" ht="102" hidden="1" customHeight="1">
      <c r="A20" s="604"/>
      <c r="B20" s="606">
        <v>6</v>
      </c>
      <c r="C20" s="608"/>
      <c r="D20" s="610"/>
      <c r="E20" s="610"/>
      <c r="F20" s="610"/>
      <c r="G20" s="641"/>
      <c r="H20" s="664"/>
      <c r="I20" s="630"/>
      <c r="J20" s="631"/>
      <c r="K20" s="19" t="s">
        <v>122</v>
      </c>
      <c r="L20" s="20" t="s">
        <v>182</v>
      </c>
      <c r="M20" s="633"/>
      <c r="N20" s="631"/>
      <c r="O20" s="651"/>
      <c r="P20" s="620"/>
      <c r="Q20" s="622"/>
      <c r="R20" s="625"/>
      <c r="S20" s="627"/>
      <c r="T20" s="651"/>
      <c r="U20" s="652"/>
      <c r="V20" s="653"/>
      <c r="W20" s="19" t="s">
        <v>124</v>
      </c>
      <c r="X20" s="21" t="s">
        <v>183</v>
      </c>
      <c r="Y20" s="22" t="s">
        <v>184</v>
      </c>
      <c r="Z20" s="22" t="s">
        <v>179</v>
      </c>
      <c r="AA20" s="23" t="s">
        <v>173</v>
      </c>
      <c r="AB20" s="24" t="s">
        <v>96</v>
      </c>
      <c r="AC20" s="24" t="s">
        <v>97</v>
      </c>
      <c r="AD20" s="25" t="s">
        <v>98</v>
      </c>
      <c r="AE20" s="25" t="s">
        <v>144</v>
      </c>
      <c r="AF20" s="25" t="s">
        <v>100</v>
      </c>
      <c r="AG20" s="26" t="s">
        <v>98</v>
      </c>
      <c r="AH20" s="25" t="s">
        <v>101</v>
      </c>
      <c r="AI20" s="27">
        <f t="shared" si="1"/>
        <v>95</v>
      </c>
      <c r="AJ20" s="27" t="str">
        <f t="shared" si="0"/>
        <v>Moderado</v>
      </c>
      <c r="AK20" s="25" t="s">
        <v>102</v>
      </c>
      <c r="AL20" s="27" t="str">
        <f>IFERROR(VLOOKUP(AJ20&amp;AK20,[4]Tabla_Controles!$B$56:$G$65,5,FALSE),"")</f>
        <v>Moderado</v>
      </c>
      <c r="AM20" s="28">
        <f t="shared" si="2"/>
        <v>50</v>
      </c>
      <c r="AN20" s="655"/>
      <c r="AO20" s="658"/>
      <c r="AP20" s="661"/>
      <c r="AQ20" s="644"/>
      <c r="AR20" s="646"/>
      <c r="AS20" s="646"/>
      <c r="AT20" s="647"/>
      <c r="AU20" s="629"/>
      <c r="AV20" s="29" t="s">
        <v>128</v>
      </c>
      <c r="AW20" s="44" t="s">
        <v>94</v>
      </c>
      <c r="AX20" s="48" t="s">
        <v>94</v>
      </c>
      <c r="AY20" s="48" t="s">
        <v>94</v>
      </c>
      <c r="AZ20" s="46" t="s">
        <v>94</v>
      </c>
      <c r="BA20" s="46" t="s">
        <v>94</v>
      </c>
      <c r="BB20" s="649"/>
      <c r="BC20" s="19" t="s">
        <v>124</v>
      </c>
      <c r="BD20" s="311" t="s">
        <v>2866</v>
      </c>
      <c r="BE20" s="271" t="s">
        <v>3516</v>
      </c>
      <c r="BF20" s="271" t="s">
        <v>3513</v>
      </c>
      <c r="BG20" s="37" t="s">
        <v>105</v>
      </c>
      <c r="BH20" s="35"/>
      <c r="BI20" s="38"/>
      <c r="BJ20" s="38"/>
      <c r="BK20" s="636"/>
      <c r="BL20" s="638"/>
      <c r="BM20" s="638"/>
    </row>
    <row r="21" spans="1:66" ht="116.1" hidden="1" customHeight="1">
      <c r="A21" s="604"/>
      <c r="B21" s="606">
        <v>6</v>
      </c>
      <c r="C21" s="608"/>
      <c r="D21" s="610"/>
      <c r="E21" s="610"/>
      <c r="F21" s="610"/>
      <c r="G21" s="641"/>
      <c r="H21" s="664"/>
      <c r="I21" s="630"/>
      <c r="J21" s="631"/>
      <c r="K21" s="19" t="s">
        <v>129</v>
      </c>
      <c r="L21" s="20"/>
      <c r="M21" s="633"/>
      <c r="N21" s="631"/>
      <c r="O21" s="651"/>
      <c r="P21" s="620"/>
      <c r="Q21" s="622"/>
      <c r="R21" s="625"/>
      <c r="S21" s="627"/>
      <c r="T21" s="651"/>
      <c r="U21" s="652"/>
      <c r="V21" s="653"/>
      <c r="W21" s="19" t="s">
        <v>131</v>
      </c>
      <c r="X21" s="21"/>
      <c r="Y21" s="22"/>
      <c r="Z21" s="22"/>
      <c r="AA21" s="23"/>
      <c r="AB21" s="24"/>
      <c r="AC21" s="24"/>
      <c r="AD21" s="25"/>
      <c r="AE21" s="25"/>
      <c r="AF21" s="25"/>
      <c r="AG21" s="26"/>
      <c r="AH21" s="25"/>
      <c r="AI21" s="27" t="str">
        <f t="shared" si="1"/>
        <v/>
      </c>
      <c r="AJ21" s="27" t="str">
        <f t="shared" si="0"/>
        <v/>
      </c>
      <c r="AK21" s="25"/>
      <c r="AL21" s="27" t="str">
        <f>IFERROR(VLOOKUP(AJ21&amp;AK21,[4]Tabla_Controles!$B$56:$G$65,5,FALSE),"")</f>
        <v/>
      </c>
      <c r="AM21" s="28" t="str">
        <f t="shared" si="2"/>
        <v/>
      </c>
      <c r="AN21" s="655"/>
      <c r="AO21" s="658"/>
      <c r="AP21" s="661"/>
      <c r="AQ21" s="644"/>
      <c r="AR21" s="646"/>
      <c r="AS21" s="646"/>
      <c r="AT21" s="647"/>
      <c r="AU21" s="629"/>
      <c r="AV21" s="29" t="s">
        <v>136</v>
      </c>
      <c r="AW21" s="44"/>
      <c r="AX21" s="48"/>
      <c r="AY21" s="48"/>
      <c r="AZ21" s="46"/>
      <c r="BA21" s="46"/>
      <c r="BB21" s="649"/>
      <c r="BC21" s="19" t="s">
        <v>131</v>
      </c>
      <c r="BD21" s="35"/>
      <c r="BE21" s="36"/>
      <c r="BF21" s="36"/>
      <c r="BG21" s="37" t="s">
        <v>118</v>
      </c>
      <c r="BH21" s="35"/>
      <c r="BI21" s="38"/>
      <c r="BJ21" s="38"/>
      <c r="BK21" s="636"/>
      <c r="BL21" s="638"/>
      <c r="BM21" s="638"/>
    </row>
    <row r="22" spans="1:66" ht="96" hidden="1" customHeight="1">
      <c r="A22" s="604"/>
      <c r="B22" s="606">
        <v>6</v>
      </c>
      <c r="C22" s="608"/>
      <c r="D22" s="610"/>
      <c r="E22" s="610"/>
      <c r="F22" s="610"/>
      <c r="G22" s="641"/>
      <c r="H22" s="664"/>
      <c r="I22" s="630"/>
      <c r="J22" s="631"/>
      <c r="K22" s="19" t="s">
        <v>137</v>
      </c>
      <c r="L22" s="20"/>
      <c r="M22" s="633"/>
      <c r="N22" s="631"/>
      <c r="O22" s="651"/>
      <c r="P22" s="620"/>
      <c r="Q22" s="622"/>
      <c r="R22" s="625"/>
      <c r="S22" s="627"/>
      <c r="T22" s="651"/>
      <c r="U22" s="652"/>
      <c r="V22" s="653"/>
      <c r="W22" s="19" t="s">
        <v>139</v>
      </c>
      <c r="X22" s="21"/>
      <c r="Y22" s="22"/>
      <c r="Z22" s="22"/>
      <c r="AA22" s="23"/>
      <c r="AB22" s="24"/>
      <c r="AC22" s="24"/>
      <c r="AD22" s="25"/>
      <c r="AE22" s="25"/>
      <c r="AF22" s="25"/>
      <c r="AG22" s="26"/>
      <c r="AH22" s="25"/>
      <c r="AI22" s="27" t="str">
        <f t="shared" si="1"/>
        <v/>
      </c>
      <c r="AJ22" s="27" t="str">
        <f t="shared" si="0"/>
        <v/>
      </c>
      <c r="AK22" s="25"/>
      <c r="AL22" s="27" t="str">
        <f>IFERROR(VLOOKUP(AJ22&amp;AK22,[4]Tabla_Controles!$B$56:$G$65,5,FALSE),"")</f>
        <v/>
      </c>
      <c r="AM22" s="28" t="str">
        <f t="shared" si="2"/>
        <v/>
      </c>
      <c r="AN22" s="655"/>
      <c r="AO22" s="658"/>
      <c r="AP22" s="661"/>
      <c r="AQ22" s="644"/>
      <c r="AR22" s="646"/>
      <c r="AS22" s="646"/>
      <c r="AT22" s="647"/>
      <c r="AU22" s="629"/>
      <c r="AV22" s="29" t="s">
        <v>145</v>
      </c>
      <c r="AW22" s="44"/>
      <c r="AX22" s="48"/>
      <c r="AY22" s="48"/>
      <c r="AZ22" s="46"/>
      <c r="BA22" s="46"/>
      <c r="BB22" s="649"/>
      <c r="BC22" s="19" t="s">
        <v>139</v>
      </c>
      <c r="BD22" s="35"/>
      <c r="BE22" s="36"/>
      <c r="BF22" s="36"/>
      <c r="BG22" s="37" t="s">
        <v>128</v>
      </c>
      <c r="BH22" s="35"/>
      <c r="BI22" s="38"/>
      <c r="BJ22" s="38"/>
      <c r="BK22" s="636"/>
      <c r="BL22" s="638"/>
      <c r="BM22" s="638"/>
    </row>
    <row r="23" spans="1:66" ht="33" hidden="1" customHeight="1">
      <c r="A23" s="604"/>
      <c r="B23" s="606">
        <v>6</v>
      </c>
      <c r="C23" s="608"/>
      <c r="D23" s="610"/>
      <c r="E23" s="610"/>
      <c r="F23" s="610"/>
      <c r="G23" s="641"/>
      <c r="H23" s="664"/>
      <c r="I23" s="630"/>
      <c r="J23" s="631"/>
      <c r="K23" s="19" t="s">
        <v>148</v>
      </c>
      <c r="L23" s="20"/>
      <c r="M23" s="633"/>
      <c r="N23" s="631"/>
      <c r="O23" s="651"/>
      <c r="P23" s="620"/>
      <c r="Q23" s="622"/>
      <c r="R23" s="625"/>
      <c r="S23" s="627"/>
      <c r="T23" s="651"/>
      <c r="U23" s="652"/>
      <c r="V23" s="653"/>
      <c r="W23" s="19" t="s">
        <v>150</v>
      </c>
      <c r="X23" s="21"/>
      <c r="Y23" s="22"/>
      <c r="Z23" s="22"/>
      <c r="AA23" s="23"/>
      <c r="AB23" s="24"/>
      <c r="AC23" s="24"/>
      <c r="AD23" s="25"/>
      <c r="AE23" s="25"/>
      <c r="AF23" s="25"/>
      <c r="AG23" s="26"/>
      <c r="AH23" s="25"/>
      <c r="AI23" s="27" t="str">
        <f t="shared" si="1"/>
        <v/>
      </c>
      <c r="AJ23" s="27" t="str">
        <f t="shared" si="0"/>
        <v/>
      </c>
      <c r="AK23" s="25"/>
      <c r="AL23" s="27" t="str">
        <f>IFERROR(VLOOKUP(AJ23&amp;AK23,[4]Tabla_Controles!$B$56:$G$65,5,FALSE),"")</f>
        <v/>
      </c>
      <c r="AM23" s="28" t="str">
        <f t="shared" si="2"/>
        <v/>
      </c>
      <c r="AN23" s="655"/>
      <c r="AO23" s="658"/>
      <c r="AP23" s="661"/>
      <c r="AQ23" s="644"/>
      <c r="AR23" s="646"/>
      <c r="AS23" s="646"/>
      <c r="AT23" s="647"/>
      <c r="AU23" s="629"/>
      <c r="AV23" s="29" t="s">
        <v>155</v>
      </c>
      <c r="AW23" s="50"/>
      <c r="AX23" s="51"/>
      <c r="AY23" s="51"/>
      <c r="AZ23" s="52"/>
      <c r="BA23" s="53"/>
      <c r="BB23" s="649"/>
      <c r="BC23" s="19" t="s">
        <v>150</v>
      </c>
      <c r="BD23" s="35"/>
      <c r="BE23" s="36"/>
      <c r="BF23" s="36"/>
      <c r="BG23" s="37" t="s">
        <v>136</v>
      </c>
      <c r="BH23" s="35"/>
      <c r="BI23" s="38"/>
      <c r="BJ23" s="38"/>
      <c r="BK23" s="636"/>
      <c r="BL23" s="638"/>
      <c r="BM23" s="638"/>
    </row>
    <row r="24" spans="1:66" ht="33" hidden="1" customHeight="1">
      <c r="A24" s="604"/>
      <c r="B24" s="606">
        <v>6</v>
      </c>
      <c r="C24" s="609"/>
      <c r="D24" s="610"/>
      <c r="E24" s="610"/>
      <c r="F24" s="610"/>
      <c r="G24" s="642"/>
      <c r="H24" s="665"/>
      <c r="I24" s="630"/>
      <c r="J24" s="631"/>
      <c r="K24" s="19" t="s">
        <v>160</v>
      </c>
      <c r="L24" s="20"/>
      <c r="M24" s="634"/>
      <c r="N24" s="631"/>
      <c r="O24" s="651"/>
      <c r="P24" s="620"/>
      <c r="Q24" s="623"/>
      <c r="R24" s="626"/>
      <c r="S24" s="627"/>
      <c r="T24" s="651"/>
      <c r="U24" s="652"/>
      <c r="V24" s="653"/>
      <c r="W24" s="19" t="s">
        <v>161</v>
      </c>
      <c r="X24" s="21"/>
      <c r="Y24" s="22"/>
      <c r="Z24" s="22"/>
      <c r="AA24" s="23"/>
      <c r="AB24" s="24"/>
      <c r="AC24" s="24"/>
      <c r="AD24" s="25"/>
      <c r="AE24" s="25"/>
      <c r="AF24" s="25"/>
      <c r="AG24" s="26"/>
      <c r="AH24" s="25"/>
      <c r="AI24" s="27" t="str">
        <f t="shared" si="1"/>
        <v/>
      </c>
      <c r="AJ24" s="27" t="str">
        <f t="shared" si="0"/>
        <v/>
      </c>
      <c r="AK24" s="25"/>
      <c r="AL24" s="27" t="str">
        <f>IFERROR(VLOOKUP(AJ24&amp;AK24,[4]Tabla_Controles!$B$56:$G$65,5,FALSE),"")</f>
        <v/>
      </c>
      <c r="AM24" s="28" t="str">
        <f t="shared" si="2"/>
        <v/>
      </c>
      <c r="AN24" s="656"/>
      <c r="AO24" s="659"/>
      <c r="AP24" s="662"/>
      <c r="AQ24" s="645"/>
      <c r="AR24" s="646"/>
      <c r="AS24" s="646"/>
      <c r="AT24" s="647"/>
      <c r="AU24" s="629"/>
      <c r="AV24" s="29" t="s">
        <v>162</v>
      </c>
      <c r="AW24" s="44"/>
      <c r="AX24" s="44"/>
      <c r="AY24" s="44"/>
      <c r="AZ24" s="46"/>
      <c r="BA24" s="46"/>
      <c r="BB24" s="650"/>
      <c r="BC24" s="19" t="s">
        <v>161</v>
      </c>
      <c r="BD24" s="35"/>
      <c r="BE24" s="36"/>
      <c r="BF24" s="36"/>
      <c r="BG24" s="37" t="s">
        <v>145</v>
      </c>
      <c r="BH24" s="35"/>
      <c r="BI24" s="38"/>
      <c r="BJ24" s="38"/>
      <c r="BK24" s="637"/>
      <c r="BL24" s="639"/>
      <c r="BM24" s="639"/>
    </row>
    <row r="25" spans="1:66" ht="60" hidden="1" customHeight="1">
      <c r="A25" s="604" t="str">
        <f>C25&amp;COUNTIF($C$10:C25,C25)</f>
        <v>Corrupción3</v>
      </c>
      <c r="B25" s="605">
        <v>10</v>
      </c>
      <c r="C25" s="607" t="s">
        <v>79</v>
      </c>
      <c r="D25" s="610" t="s">
        <v>80</v>
      </c>
      <c r="E25" s="610" t="s">
        <v>185</v>
      </c>
      <c r="F25" s="610" t="s">
        <v>186</v>
      </c>
      <c r="G25" s="640" t="s">
        <v>187</v>
      </c>
      <c r="H25" s="663" t="s">
        <v>188</v>
      </c>
      <c r="I25" s="630" t="str">
        <f>"Posibilidad de recibir o solicitar cualquier dádiva o beneficio a nombre propio o de terceros, con el fin de "&amp;J25</f>
        <v xml:space="preserve">Posibilidad de recibir o solicitar cualquier dádiva o beneficio a nombre propio o de terceros, con el fin de abstenerse de  informar o de poner en conocimiento presuntas conductas delictivas o antiéticas a investigar por las autoridades respectivas  </v>
      </c>
      <c r="J25" s="631" t="s">
        <v>189</v>
      </c>
      <c r="K25" s="19" t="s">
        <v>86</v>
      </c>
      <c r="L25" s="20" t="s">
        <v>190</v>
      </c>
      <c r="M25" s="632" t="s">
        <v>191</v>
      </c>
      <c r="N25" s="631" t="s">
        <v>89</v>
      </c>
      <c r="O25" s="651" t="str">
        <f>IF(N25="","",IF(OR($N25=[4]Tabla_Probabilidad!$D$20,$N25=[4]Tabla_Probabilidad!$J$20),"Muy Baja",IF(OR($N25=[4]Tabla_Probabilidad!$E$20,$N25=[4]Tabla_Probabilidad!$K$20),"Baja",IF(OR($N25=[4]Tabla_Probabilidad!$F$20,$N25=[4]Tabla_Probabilidad!$L$20),"Media",IF(OR($N25=[4]Tabla_Probabilidad!$G$20,$N25=[4]Tabla_Probabilidad!$M$20),"Alta",IF(OR($N25=[4]Tabla_Probabilidad!$H$20,$N25=[4]Tabla_Probabilidad!$N$20),"Muy Alta"))))))</f>
        <v>Media</v>
      </c>
      <c r="P25" s="620">
        <f>IF(O25="Muy Baja",1,IF(O25="Baja",2,IF(O25="Media",3,IF(O25="Alta",4,IF(O25="Muy Alta",5,"")))))</f>
        <v>3</v>
      </c>
      <c r="Q25" s="621" t="str">
        <f>IFERROR(IF($C25="Corrupción",HYPERLINK("#"&amp;"Impacto_Riesgos!C"&amp;MATCH($B25,[4]Impacto_Riesgos!$B$10:$B$138,0)+9,"Calcula el impacto aquí"),"")," ")</f>
        <v>Calcula el impacto aquí</v>
      </c>
      <c r="R25" s="624">
        <f>IFERROR(VLOOKUP(A25,[4]Impacto_Riesgos!$A$8:$W$138,23,),"NA")</f>
        <v>15</v>
      </c>
      <c r="S25" s="627" t="s">
        <v>90</v>
      </c>
      <c r="T25" s="651" t="str">
        <f>IF($S25='[4]Tabla Impacto'!$F$10,"Moderado",IF($S25='[4]Tabla Impacto'!$G$10,"Mayor",IF($S25='[4]Tabla Impacto'!$H$10,"Catastrófico","")))</f>
        <v>Catastrófico</v>
      </c>
      <c r="U25" s="652">
        <f>IF(T25="Leve",1,IF(T25="Menor",2,IF(T25="Moderado",3,IF(T25="Mayor",4,IF(T25="Catastrófico",5,"")))))</f>
        <v>5</v>
      </c>
      <c r="V25" s="653" t="str">
        <f>IF(OR(AND($O25="Muy Baja",T25="Leve"),AND($O25="Muy Baja",T25="Menor"),AND($O25="Baja",T25="Leve"),AND($O25="Baja",T25="Menor"),AND($O25="Media",T25="Leve")),"Bajo",IF(OR(AND($O25="Muy baja",T25="Moderado"),AND($O25="Baja",T25="Moderado"),AND($O25="Media",T25="Menor"),AND($O25="Alta",T25="Leve")),"Moderado",IF(OR(AND($O25="Muy Baja",T25="Mayor"),AND($O25="Baja",T25="Mayor"),AND($O25="Media",T25="Moderado"),AND($O25="Alta",T25="Menor"),AND($O25="Alta",T25="Moderado"),AND($O25="Muy Alta",T25="Leve"),AND($O25="Muy Alta",T25="Menor")),"Alto",IF(OR(AND($O25="Muy Baja",T25="Catastrófico"),AND($O25="Baja",T25="Catastrófico"),AND($O25="Media",T25="Mayor"),AND($O25="Media",T25="Catastrófico"),AND($O25="Alta",T25="Mayor"),AND($O25="Alta",T25="Catastrófico"),AND($O25="Muy Alta",T25="Moderado"),AND($O25="Muy Alta",T25="Mayor"),AND($O25="Muy Alta",T25="Catastrófico")),"Extremo",""))))</f>
        <v>Extremo</v>
      </c>
      <c r="W25" s="19" t="s">
        <v>91</v>
      </c>
      <c r="X25" s="21" t="s">
        <v>192</v>
      </c>
      <c r="Y25" s="22" t="s">
        <v>193</v>
      </c>
      <c r="Z25" s="22" t="s">
        <v>194</v>
      </c>
      <c r="AA25" s="23" t="s">
        <v>195</v>
      </c>
      <c r="AB25" s="24" t="s">
        <v>96</v>
      </c>
      <c r="AC25" s="24" t="s">
        <v>97</v>
      </c>
      <c r="AD25" s="25" t="s">
        <v>98</v>
      </c>
      <c r="AE25" s="25" t="s">
        <v>99</v>
      </c>
      <c r="AF25" s="25" t="s">
        <v>100</v>
      </c>
      <c r="AG25" s="26" t="s">
        <v>98</v>
      </c>
      <c r="AH25" s="25" t="s">
        <v>101</v>
      </c>
      <c r="AI25" s="27">
        <f t="shared" si="1"/>
        <v>100</v>
      </c>
      <c r="AJ25" s="27" t="str">
        <f t="shared" si="0"/>
        <v>Fuerte</v>
      </c>
      <c r="AK25" s="25" t="s">
        <v>102</v>
      </c>
      <c r="AL25" s="27" t="str">
        <f>IFERROR(VLOOKUP(AJ25&amp;AK25,[4]Tabla_Controles!$B$56:$G$65,5,FALSE),"")</f>
        <v>Fuerte</v>
      </c>
      <c r="AM25" s="28">
        <f t="shared" si="2"/>
        <v>100</v>
      </c>
      <c r="AN25" s="654">
        <f>IFERROR(AVERAGE(AM25:AM31),"")</f>
        <v>66.666666666666671</v>
      </c>
      <c r="AO25" s="657" t="str">
        <f>IF($AN25=100,"Fuerte",IF($AN25&lt;100,"Moderado",IF($AN25&lt;50,"Débil",IF($AN25=0,"",""))))</f>
        <v>Moderado</v>
      </c>
      <c r="AP25" s="660" t="s">
        <v>103</v>
      </c>
      <c r="AQ25" s="643">
        <f>IFERROR(P25-VLOOKUP(AO25&amp;AP25,[4]Tabla_Controles!$B$77:$E$83,4,0),"")</f>
        <v>2</v>
      </c>
      <c r="AR25" s="646" t="str">
        <f>IF($AQ25="","",IF($AQ25=1,"Muy Baja",IF($AQ25=2,"Baja",IF($AQ25=3,"Media",IF($AQ25=4,"Alta",IF($AQ25=5,"Muy Alta","Muy Baja"))))))</f>
        <v>Baja</v>
      </c>
      <c r="AS25" s="646" t="str">
        <f>T25</f>
        <v>Catastrófico</v>
      </c>
      <c r="AT25" s="647" t="str">
        <f>IF(OR(AND($AR25="Muy Baja",$AS25="Leve"),AND($AR25="Muy Baja",$AS25="Menor"),AND($AR25="Baja",$AS25="Leve"),AND($AR25="Baja",$AS25="Menor"),AND($AR25="Media",$AS25="Leve")),"Bajo",IF(OR(AND($AR25="Muy baja",$AS25="Moderado"),AND($AR25="Baja",$AS25="Moderado"),AND($AR25="Media",$AS25="Menor"),AND($AR25="Alta",$AS25="Leve")),"Moderado",IF(OR(AND($AR25="Muy Baja",$AS25="Mayor"),AND($AR25="Baja",$AS25="Mayor"),AND($AR25="Media",$AS25="Moderado"),AND($AR25="Alta",$AS25="Menor"),AND($AR25="Alta",$AS25="Moderado"),AND($AR25="Muy Alta",$AS25="Leve"),AND($AR25="Muy Alta",$AS25="Menor")),"Alto",IF(OR(AND($AR25="Muy Baja",$AS25="Catastrófico"),AND($AR25="Baja",$AS25="Catastrófico"),AND($AR25="Media",$AS25="Mayor"),AND($AR25="Media",$AS25="Catastrófico"),AND($AR25="Alta",$AS25="Mayor"),AND($AR25="Alta",$AS25="Catastrófico"),AND($AR25="Muy Alta",$AS25="Moderado"),AND($AR25="Muy Alta",$AS25="Mayor"),AND($AR25="Muy Alta",$AS25="Catastrófico")),"Extremo",""))))</f>
        <v>Extremo</v>
      </c>
      <c r="AU25" s="629" t="s">
        <v>104</v>
      </c>
      <c r="AV25" s="29" t="s">
        <v>105</v>
      </c>
      <c r="AW25" s="44" t="s">
        <v>196</v>
      </c>
      <c r="AX25" s="31" t="s">
        <v>175</v>
      </c>
      <c r="AY25" s="32" t="s">
        <v>195</v>
      </c>
      <c r="AZ25" s="33">
        <v>44895</v>
      </c>
      <c r="BA25" s="33">
        <v>44926</v>
      </c>
      <c r="BB25" s="648" t="s">
        <v>109</v>
      </c>
      <c r="BC25" s="19" t="s">
        <v>91</v>
      </c>
      <c r="BD25" s="35"/>
      <c r="BE25" s="329" t="s">
        <v>2869</v>
      </c>
      <c r="BF25" s="36"/>
      <c r="BG25" s="37" t="s">
        <v>155</v>
      </c>
      <c r="BH25" s="35"/>
      <c r="BI25" s="38" t="s">
        <v>2869</v>
      </c>
      <c r="BJ25" s="38"/>
      <c r="BK25" s="635" t="s">
        <v>2891</v>
      </c>
      <c r="BL25" s="666"/>
      <c r="BM25" s="666"/>
    </row>
    <row r="26" spans="1:66" ht="102" hidden="1" customHeight="1">
      <c r="A26" s="604"/>
      <c r="B26" s="606">
        <v>10</v>
      </c>
      <c r="C26" s="608"/>
      <c r="D26" s="610"/>
      <c r="E26" s="610"/>
      <c r="F26" s="610"/>
      <c r="G26" s="641"/>
      <c r="H26" s="664"/>
      <c r="I26" s="630"/>
      <c r="J26" s="631"/>
      <c r="K26" s="19" t="s">
        <v>110</v>
      </c>
      <c r="L26" s="20" t="s">
        <v>197</v>
      </c>
      <c r="M26" s="633"/>
      <c r="N26" s="631"/>
      <c r="O26" s="651"/>
      <c r="P26" s="620"/>
      <c r="Q26" s="622"/>
      <c r="R26" s="625"/>
      <c r="S26" s="627"/>
      <c r="T26" s="651"/>
      <c r="U26" s="652"/>
      <c r="V26" s="653"/>
      <c r="W26" s="19" t="s">
        <v>112</v>
      </c>
      <c r="X26" s="21" t="s">
        <v>198</v>
      </c>
      <c r="Y26" s="22" t="s">
        <v>199</v>
      </c>
      <c r="Z26" s="22" t="s">
        <v>200</v>
      </c>
      <c r="AA26" s="23" t="s">
        <v>201</v>
      </c>
      <c r="AB26" s="24" t="s">
        <v>96</v>
      </c>
      <c r="AC26" s="24" t="s">
        <v>97</v>
      </c>
      <c r="AD26" s="25" t="s">
        <v>98</v>
      </c>
      <c r="AE26" s="25" t="s">
        <v>144</v>
      </c>
      <c r="AF26" s="25" t="s">
        <v>100</v>
      </c>
      <c r="AG26" s="26" t="s">
        <v>98</v>
      </c>
      <c r="AH26" s="25" t="s">
        <v>101</v>
      </c>
      <c r="AI26" s="27">
        <f t="shared" si="1"/>
        <v>95</v>
      </c>
      <c r="AJ26" s="27" t="str">
        <f t="shared" si="0"/>
        <v>Moderado</v>
      </c>
      <c r="AK26" s="25" t="s">
        <v>102</v>
      </c>
      <c r="AL26" s="27" t="str">
        <f>IFERROR(VLOOKUP(AJ26&amp;AK26,[4]Tabla_Controles!$B$56:$G$65,5,FALSE),"")</f>
        <v>Moderado</v>
      </c>
      <c r="AM26" s="28">
        <f t="shared" si="2"/>
        <v>50</v>
      </c>
      <c r="AN26" s="655"/>
      <c r="AO26" s="658"/>
      <c r="AP26" s="661"/>
      <c r="AQ26" s="644"/>
      <c r="AR26" s="646"/>
      <c r="AS26" s="646"/>
      <c r="AT26" s="647"/>
      <c r="AU26" s="629"/>
      <c r="AV26" s="29" t="s">
        <v>118</v>
      </c>
      <c r="AW26" s="44" t="s">
        <v>202</v>
      </c>
      <c r="AX26" s="44" t="s">
        <v>203</v>
      </c>
      <c r="AY26" s="32" t="s">
        <v>195</v>
      </c>
      <c r="AZ26" s="54">
        <v>44895</v>
      </c>
      <c r="BA26" s="54">
        <v>44926</v>
      </c>
      <c r="BB26" s="649"/>
      <c r="BC26" s="19" t="s">
        <v>112</v>
      </c>
      <c r="BD26" s="311" t="s">
        <v>2866</v>
      </c>
      <c r="BE26" s="265" t="s">
        <v>3574</v>
      </c>
      <c r="BF26" s="265" t="s">
        <v>3575</v>
      </c>
      <c r="BG26" s="37" t="s">
        <v>162</v>
      </c>
      <c r="BH26" s="35"/>
      <c r="BI26" s="38" t="s">
        <v>2869</v>
      </c>
      <c r="BJ26" s="38"/>
      <c r="BK26" s="636"/>
      <c r="BL26" s="638"/>
      <c r="BM26" s="638"/>
    </row>
    <row r="27" spans="1:66" ht="101.1" hidden="1" customHeight="1">
      <c r="A27" s="604"/>
      <c r="B27" s="606">
        <v>10</v>
      </c>
      <c r="C27" s="608"/>
      <c r="D27" s="610"/>
      <c r="E27" s="610"/>
      <c r="F27" s="610"/>
      <c r="G27" s="641"/>
      <c r="H27" s="664"/>
      <c r="I27" s="630"/>
      <c r="J27" s="631"/>
      <c r="K27" s="19" t="s">
        <v>122</v>
      </c>
      <c r="L27" s="20" t="s">
        <v>204</v>
      </c>
      <c r="M27" s="633"/>
      <c r="N27" s="631"/>
      <c r="O27" s="651"/>
      <c r="P27" s="620"/>
      <c r="Q27" s="622"/>
      <c r="R27" s="625"/>
      <c r="S27" s="627"/>
      <c r="T27" s="651"/>
      <c r="U27" s="652"/>
      <c r="V27" s="653"/>
      <c r="W27" s="19" t="s">
        <v>124</v>
      </c>
      <c r="X27" s="21" t="s">
        <v>205</v>
      </c>
      <c r="Y27" s="22" t="s">
        <v>206</v>
      </c>
      <c r="Z27" s="22" t="s">
        <v>207</v>
      </c>
      <c r="AA27" s="23" t="s">
        <v>95</v>
      </c>
      <c r="AB27" s="24" t="s">
        <v>96</v>
      </c>
      <c r="AC27" s="24" t="s">
        <v>97</v>
      </c>
      <c r="AD27" s="25" t="s">
        <v>98</v>
      </c>
      <c r="AE27" s="25" t="s">
        <v>144</v>
      </c>
      <c r="AF27" s="25" t="s">
        <v>100</v>
      </c>
      <c r="AG27" s="26" t="s">
        <v>98</v>
      </c>
      <c r="AH27" s="25" t="s">
        <v>101</v>
      </c>
      <c r="AI27" s="27">
        <f t="shared" si="1"/>
        <v>95</v>
      </c>
      <c r="AJ27" s="27" t="str">
        <f t="shared" si="0"/>
        <v>Moderado</v>
      </c>
      <c r="AK27" s="25" t="s">
        <v>102</v>
      </c>
      <c r="AL27" s="27" t="str">
        <f>IFERROR(VLOOKUP(AJ27&amp;AK27,[4]Tabla_Controles!$B$56:$G$65,5,FALSE),"")</f>
        <v>Moderado</v>
      </c>
      <c r="AM27" s="28">
        <f t="shared" si="2"/>
        <v>50</v>
      </c>
      <c r="AN27" s="655"/>
      <c r="AO27" s="658"/>
      <c r="AP27" s="661"/>
      <c r="AQ27" s="644"/>
      <c r="AR27" s="646"/>
      <c r="AS27" s="646"/>
      <c r="AT27" s="647"/>
      <c r="AU27" s="629"/>
      <c r="AV27" s="29" t="s">
        <v>128</v>
      </c>
      <c r="AW27" s="30" t="s">
        <v>208</v>
      </c>
      <c r="AX27" s="31" t="s">
        <v>175</v>
      </c>
      <c r="AY27" s="32" t="s">
        <v>195</v>
      </c>
      <c r="AZ27" s="33">
        <v>44895</v>
      </c>
      <c r="BA27" s="33">
        <v>44926</v>
      </c>
      <c r="BB27" s="649"/>
      <c r="BC27" s="19" t="s">
        <v>124</v>
      </c>
      <c r="BD27" s="311" t="s">
        <v>2866</v>
      </c>
      <c r="BE27" s="290" t="s">
        <v>3283</v>
      </c>
      <c r="BF27" s="291" t="s">
        <v>3284</v>
      </c>
      <c r="BG27" s="37" t="s">
        <v>105</v>
      </c>
      <c r="BH27" s="35"/>
      <c r="BI27" s="38" t="s">
        <v>2869</v>
      </c>
      <c r="BJ27" s="38"/>
      <c r="BK27" s="636"/>
      <c r="BL27" s="638"/>
      <c r="BM27" s="638"/>
    </row>
    <row r="28" spans="1:66" ht="33" hidden="1" customHeight="1">
      <c r="A28" s="604"/>
      <c r="B28" s="606">
        <v>10</v>
      </c>
      <c r="C28" s="608"/>
      <c r="D28" s="610"/>
      <c r="E28" s="610"/>
      <c r="F28" s="610"/>
      <c r="G28" s="641"/>
      <c r="H28" s="664"/>
      <c r="I28" s="630"/>
      <c r="J28" s="631"/>
      <c r="K28" s="19" t="s">
        <v>129</v>
      </c>
      <c r="L28" s="20"/>
      <c r="M28" s="633"/>
      <c r="N28" s="631"/>
      <c r="O28" s="651"/>
      <c r="P28" s="620"/>
      <c r="Q28" s="622"/>
      <c r="R28" s="625"/>
      <c r="S28" s="627"/>
      <c r="T28" s="651"/>
      <c r="U28" s="652"/>
      <c r="V28" s="653"/>
      <c r="W28" s="19" t="s">
        <v>131</v>
      </c>
      <c r="X28" s="21"/>
      <c r="Y28" s="22"/>
      <c r="Z28" s="22"/>
      <c r="AA28" s="23"/>
      <c r="AB28" s="24"/>
      <c r="AC28" s="24"/>
      <c r="AD28" s="25"/>
      <c r="AE28" s="25"/>
      <c r="AF28" s="25"/>
      <c r="AG28" s="26"/>
      <c r="AH28" s="25"/>
      <c r="AI28" s="27" t="str">
        <f>IF(COUNTBLANK(AB28:AH28)=7,"",IF($AB28="Asignado",15,0)+IF($AC28="Adecuado",15,0)+IF($AD28="Oportuna",15,0)+IF($AE28="Prevenir",15,0)+IF($AE28="Detectar",10,0)+IF($AF28="Confiable",15,0)+IF($AG28="Oportuna",15,0)+IF($AH28="Completa",10,0)+IF($AH28="Incompleta",5,0))</f>
        <v/>
      </c>
      <c r="AJ28" s="27" t="str">
        <f t="shared" si="0"/>
        <v/>
      </c>
      <c r="AK28" s="25"/>
      <c r="AL28" s="27" t="str">
        <f>IFERROR(VLOOKUP(AJ28&amp;AK28,[4]Tabla_Controles!$B$56:$G$65,5,FALSE),"")</f>
        <v/>
      </c>
      <c r="AM28" s="28" t="str">
        <f t="shared" si="2"/>
        <v/>
      </c>
      <c r="AN28" s="655"/>
      <c r="AO28" s="658"/>
      <c r="AP28" s="661"/>
      <c r="AQ28" s="644"/>
      <c r="AR28" s="646"/>
      <c r="AS28" s="646"/>
      <c r="AT28" s="647"/>
      <c r="AU28" s="629"/>
      <c r="AV28" s="29" t="s">
        <v>136</v>
      </c>
      <c r="AW28" s="30"/>
      <c r="AX28" s="31"/>
      <c r="AY28" s="32"/>
      <c r="AZ28" s="33"/>
      <c r="BA28" s="33"/>
      <c r="BB28" s="649"/>
      <c r="BC28" s="19" t="s">
        <v>131</v>
      </c>
      <c r="BD28" s="35"/>
      <c r="BE28" s="36"/>
      <c r="BF28" s="36"/>
      <c r="BG28" s="37" t="s">
        <v>118</v>
      </c>
      <c r="BH28" s="35"/>
      <c r="BI28" s="38"/>
      <c r="BJ28" s="38"/>
      <c r="BK28" s="636"/>
      <c r="BL28" s="638"/>
      <c r="BM28" s="638"/>
    </row>
    <row r="29" spans="1:66" ht="30" hidden="1" customHeight="1">
      <c r="A29" s="604"/>
      <c r="B29" s="606">
        <v>10</v>
      </c>
      <c r="C29" s="608"/>
      <c r="D29" s="610"/>
      <c r="E29" s="610"/>
      <c r="F29" s="610"/>
      <c r="G29" s="641"/>
      <c r="H29" s="664"/>
      <c r="I29" s="630"/>
      <c r="J29" s="631"/>
      <c r="K29" s="19" t="s">
        <v>137</v>
      </c>
      <c r="L29" s="20"/>
      <c r="M29" s="633"/>
      <c r="N29" s="631"/>
      <c r="O29" s="651"/>
      <c r="P29" s="620"/>
      <c r="Q29" s="622"/>
      <c r="R29" s="625"/>
      <c r="S29" s="627"/>
      <c r="T29" s="651"/>
      <c r="U29" s="652"/>
      <c r="V29" s="653"/>
      <c r="W29" s="19" t="s">
        <v>139</v>
      </c>
      <c r="X29" s="21"/>
      <c r="Y29" s="22"/>
      <c r="Z29" s="22"/>
      <c r="AA29" s="23"/>
      <c r="AB29" s="24"/>
      <c r="AC29" s="24"/>
      <c r="AD29" s="25"/>
      <c r="AE29" s="25"/>
      <c r="AF29" s="25"/>
      <c r="AG29" s="26"/>
      <c r="AH29" s="25"/>
      <c r="AI29" s="27" t="str">
        <f t="shared" si="1"/>
        <v/>
      </c>
      <c r="AJ29" s="27" t="str">
        <f t="shared" si="0"/>
        <v/>
      </c>
      <c r="AK29" s="25"/>
      <c r="AL29" s="27" t="str">
        <f>IFERROR(VLOOKUP(AJ29&amp;AK29,[4]Tabla_Controles!$B$56:$G$65,5,FALSE),"")</f>
        <v/>
      </c>
      <c r="AM29" s="28" t="str">
        <f t="shared" si="2"/>
        <v/>
      </c>
      <c r="AN29" s="655"/>
      <c r="AO29" s="658"/>
      <c r="AP29" s="661"/>
      <c r="AQ29" s="644"/>
      <c r="AR29" s="646"/>
      <c r="AS29" s="646"/>
      <c r="AT29" s="647"/>
      <c r="AU29" s="629"/>
      <c r="AV29" s="29" t="s">
        <v>145</v>
      </c>
      <c r="AW29" s="44"/>
      <c r="AX29" s="44"/>
      <c r="AY29" s="44"/>
      <c r="AZ29" s="46"/>
      <c r="BA29" s="46"/>
      <c r="BB29" s="649"/>
      <c r="BC29" s="19" t="s">
        <v>139</v>
      </c>
      <c r="BD29" s="35"/>
      <c r="BE29" s="36"/>
      <c r="BF29" s="36"/>
      <c r="BG29" s="37" t="s">
        <v>128</v>
      </c>
      <c r="BH29" s="35"/>
      <c r="BI29" s="38"/>
      <c r="BJ29" s="38"/>
      <c r="BK29" s="636"/>
      <c r="BL29" s="638"/>
      <c r="BM29" s="638"/>
    </row>
    <row r="30" spans="1:66" ht="30" hidden="1" customHeight="1">
      <c r="A30" s="604"/>
      <c r="B30" s="606">
        <v>10</v>
      </c>
      <c r="C30" s="608"/>
      <c r="D30" s="610"/>
      <c r="E30" s="610"/>
      <c r="F30" s="610"/>
      <c r="G30" s="641"/>
      <c r="H30" s="664"/>
      <c r="I30" s="630"/>
      <c r="J30" s="631"/>
      <c r="K30" s="19" t="s">
        <v>148</v>
      </c>
      <c r="L30" s="20"/>
      <c r="M30" s="633"/>
      <c r="N30" s="631"/>
      <c r="O30" s="651"/>
      <c r="P30" s="620"/>
      <c r="Q30" s="622"/>
      <c r="R30" s="625"/>
      <c r="S30" s="627"/>
      <c r="T30" s="651"/>
      <c r="U30" s="652"/>
      <c r="V30" s="653"/>
      <c r="W30" s="19" t="s">
        <v>150</v>
      </c>
      <c r="X30" s="21"/>
      <c r="Y30" s="22"/>
      <c r="Z30" s="22"/>
      <c r="AA30" s="23"/>
      <c r="AB30" s="24"/>
      <c r="AC30" s="24"/>
      <c r="AD30" s="25"/>
      <c r="AE30" s="25"/>
      <c r="AF30" s="25"/>
      <c r="AG30" s="26"/>
      <c r="AH30" s="25"/>
      <c r="AI30" s="27" t="str">
        <f t="shared" si="1"/>
        <v/>
      </c>
      <c r="AJ30" s="27" t="str">
        <f t="shared" si="0"/>
        <v/>
      </c>
      <c r="AK30" s="25"/>
      <c r="AL30" s="27" t="str">
        <f>IFERROR(VLOOKUP(AJ30&amp;AK30,[4]Tabla_Controles!$B$56:$G$65,5,FALSE),"")</f>
        <v/>
      </c>
      <c r="AM30" s="28" t="str">
        <f t="shared" si="2"/>
        <v/>
      </c>
      <c r="AN30" s="655"/>
      <c r="AO30" s="658"/>
      <c r="AP30" s="661"/>
      <c r="AQ30" s="644"/>
      <c r="AR30" s="646"/>
      <c r="AS30" s="646"/>
      <c r="AT30" s="647"/>
      <c r="AU30" s="629"/>
      <c r="AV30" s="29" t="s">
        <v>155</v>
      </c>
      <c r="AW30" s="44"/>
      <c r="AX30" s="44"/>
      <c r="AY30" s="44"/>
      <c r="AZ30" s="46"/>
      <c r="BA30" s="46"/>
      <c r="BB30" s="649"/>
      <c r="BC30" s="19" t="s">
        <v>150</v>
      </c>
      <c r="BD30" s="35"/>
      <c r="BE30" s="36"/>
      <c r="BF30" s="36"/>
      <c r="BG30" s="37" t="s">
        <v>136</v>
      </c>
      <c r="BH30" s="35"/>
      <c r="BI30" s="38"/>
      <c r="BJ30" s="38"/>
      <c r="BK30" s="636"/>
      <c r="BL30" s="638"/>
      <c r="BM30" s="638"/>
    </row>
    <row r="31" spans="1:66" ht="30" hidden="1" customHeight="1">
      <c r="A31" s="604"/>
      <c r="B31" s="606">
        <v>10</v>
      </c>
      <c r="C31" s="609"/>
      <c r="D31" s="610"/>
      <c r="E31" s="610"/>
      <c r="F31" s="610"/>
      <c r="G31" s="642"/>
      <c r="H31" s="665"/>
      <c r="I31" s="630"/>
      <c r="J31" s="631"/>
      <c r="K31" s="19" t="s">
        <v>160</v>
      </c>
      <c r="L31" s="20"/>
      <c r="M31" s="634"/>
      <c r="N31" s="631"/>
      <c r="O31" s="651"/>
      <c r="P31" s="620"/>
      <c r="Q31" s="623"/>
      <c r="R31" s="626"/>
      <c r="S31" s="627"/>
      <c r="T31" s="651"/>
      <c r="U31" s="652"/>
      <c r="V31" s="653"/>
      <c r="W31" s="19" t="s">
        <v>161</v>
      </c>
      <c r="X31" s="21"/>
      <c r="Y31" s="22"/>
      <c r="Z31" s="22"/>
      <c r="AA31" s="23"/>
      <c r="AB31" s="24"/>
      <c r="AC31" s="24"/>
      <c r="AD31" s="25"/>
      <c r="AE31" s="25"/>
      <c r="AF31" s="25"/>
      <c r="AG31" s="26"/>
      <c r="AH31" s="25"/>
      <c r="AI31" s="27" t="str">
        <f t="shared" si="1"/>
        <v/>
      </c>
      <c r="AJ31" s="27" t="str">
        <f t="shared" si="0"/>
        <v/>
      </c>
      <c r="AK31" s="25"/>
      <c r="AL31" s="27" t="str">
        <f>IFERROR(VLOOKUP(AJ31&amp;AK31,[4]Tabla_Controles!$B$56:$G$65,5,FALSE),"")</f>
        <v/>
      </c>
      <c r="AM31" s="28" t="str">
        <f t="shared" si="2"/>
        <v/>
      </c>
      <c r="AN31" s="656"/>
      <c r="AO31" s="659"/>
      <c r="AP31" s="662"/>
      <c r="AQ31" s="645"/>
      <c r="AR31" s="646"/>
      <c r="AS31" s="646"/>
      <c r="AT31" s="647"/>
      <c r="AU31" s="629"/>
      <c r="AV31" s="29" t="s">
        <v>162</v>
      </c>
      <c r="AW31" s="44"/>
      <c r="AX31" s="44"/>
      <c r="AY31" s="44"/>
      <c r="AZ31" s="46"/>
      <c r="BA31" s="46"/>
      <c r="BB31" s="650"/>
      <c r="BC31" s="19" t="s">
        <v>161</v>
      </c>
      <c r="BD31" s="35"/>
      <c r="BE31" s="36"/>
      <c r="BF31" s="36"/>
      <c r="BG31" s="37" t="s">
        <v>145</v>
      </c>
      <c r="BH31" s="35"/>
      <c r="BI31" s="38"/>
      <c r="BJ31" s="38"/>
      <c r="BK31" s="637"/>
      <c r="BL31" s="639"/>
      <c r="BM31" s="639"/>
    </row>
    <row r="32" spans="1:66" ht="99" hidden="1">
      <c r="A32" s="604" t="str">
        <f>C32&amp;COUNTIF($C$10:C32,C32)</f>
        <v>Corrupción4</v>
      </c>
      <c r="B32" s="605">
        <v>11</v>
      </c>
      <c r="C32" s="607" t="s">
        <v>79</v>
      </c>
      <c r="D32" s="610" t="s">
        <v>80</v>
      </c>
      <c r="E32" s="610" t="s">
        <v>209</v>
      </c>
      <c r="F32" s="610" t="s">
        <v>210</v>
      </c>
      <c r="G32" s="640" t="s">
        <v>211</v>
      </c>
      <c r="H32" s="663" t="s">
        <v>212</v>
      </c>
      <c r="I32" s="630" t="str">
        <f>"Posibilidad de recibir o solicitar cualquier dádiva o beneficio a nombre propio o de terceros, con el fin de "&amp;J32</f>
        <v>Posibilidad de recibir o solicitar cualquier dádiva o beneficio a nombre propio o de terceros, con el fin de dar uso indebido o ilícito de información confidencial, privilegiada o reservada relativa a los procesos que adelanta la SAE así como de sus sistemas de información</v>
      </c>
      <c r="J32" s="631" t="s">
        <v>213</v>
      </c>
      <c r="K32" s="19" t="s">
        <v>86</v>
      </c>
      <c r="L32" s="20" t="s">
        <v>214</v>
      </c>
      <c r="M32" s="632" t="s">
        <v>88</v>
      </c>
      <c r="N32" s="631" t="s">
        <v>215</v>
      </c>
      <c r="O32" s="651" t="str">
        <f>IF(N32="","",IF(OR($N32=[4]Tabla_Probabilidad!$D$20,$N32=[4]Tabla_Probabilidad!$J$20),"Muy Baja",IF(OR($N32=[4]Tabla_Probabilidad!$E$20,$N32=[4]Tabla_Probabilidad!$K$20),"Baja",IF(OR($N32=[4]Tabla_Probabilidad!$F$20,$N32=[4]Tabla_Probabilidad!$L$20),"Media",IF(OR($N32=[4]Tabla_Probabilidad!$G$20,$N32=[4]Tabla_Probabilidad!$M$20),"Alta",IF(OR($N32=[4]Tabla_Probabilidad!$H$20,$N32=[4]Tabla_Probabilidad!$N$20),"Muy Alta"))))))</f>
        <v>Alta</v>
      </c>
      <c r="P32" s="620">
        <f>IF(O32="Muy Baja",1,IF(O32="Baja",2,IF(O32="Media",3,IF(O32="Alta",4,IF(O32="Muy Alta",5,"")))))</f>
        <v>4</v>
      </c>
      <c r="Q32" s="621" t="str">
        <f>IFERROR(IF($C32="Corrupción",HYPERLINK("#"&amp;"Impacto_Riesgos!C"&amp;MATCH($B32,[4]Impacto_Riesgos!$B$10:$B$138,0)+9,"Calcula el impacto aquí"),"")," ")</f>
        <v>Calcula el impacto aquí</v>
      </c>
      <c r="R32" s="624">
        <f>IFERROR(VLOOKUP(A32,[4]Impacto_Riesgos!$A$8:$W$138,23,),"NA")</f>
        <v>15</v>
      </c>
      <c r="S32" s="627" t="s">
        <v>90</v>
      </c>
      <c r="T32" s="651" t="str">
        <f>IF($S32='[4]Tabla Impacto'!$F$10,"Moderado",IF($S32='[4]Tabla Impacto'!$G$10,"Mayor",IF($S32='[4]Tabla Impacto'!$H$10,"Catastrófico","")))</f>
        <v>Catastrófico</v>
      </c>
      <c r="U32" s="652">
        <f>IF(T32="Leve",1,IF(T32="Menor",2,IF(T32="Moderado",3,IF(T32="Mayor",4,IF(T32="Catastrófico",5,"")))))</f>
        <v>5</v>
      </c>
      <c r="V32" s="653" t="str">
        <f>IF(OR(AND($O32="Muy Baja",T32="Leve"),AND($O32="Muy Baja",T32="Menor"),AND($O32="Baja",T32="Leve"),AND($O32="Baja",T32="Menor"),AND($O32="Media",T32="Leve")),"Bajo",IF(OR(AND($O32="Muy baja",T32="Moderado"),AND($O32="Baja",T32="Moderado"),AND($O32="Media",T32="Menor"),AND($O32="Alta",T32="Leve")),"Moderado",IF(OR(AND($O32="Muy Baja",T32="Mayor"),AND($O32="Baja",T32="Mayor"),AND($O32="Media",T32="Moderado"),AND($O32="Alta",T32="Menor"),AND($O32="Alta",T32="Moderado"),AND($O32="Muy Alta",T32="Leve"),AND($O32="Muy Alta",T32="Menor")),"Alto",IF(OR(AND($O32="Muy Baja",T32="Catastrófico"),AND($O32="Baja",T32="Catastrófico"),AND($O32="Media",T32="Mayor"),AND($O32="Media",T32="Catastrófico"),AND($O32="Alta",T32="Mayor"),AND($O32="Alta",T32="Catastrófico"),AND($O32="Muy Alta",T32="Moderado"),AND($O32="Muy Alta",T32="Mayor"),AND($O32="Muy Alta",T32="Catastrófico")),"Extremo",""))))</f>
        <v>Extremo</v>
      </c>
      <c r="W32" s="19" t="s">
        <v>91</v>
      </c>
      <c r="X32" s="21" t="s">
        <v>216</v>
      </c>
      <c r="Y32" s="22" t="s">
        <v>217</v>
      </c>
      <c r="Z32" s="22" t="s">
        <v>94</v>
      </c>
      <c r="AA32" s="23" t="s">
        <v>135</v>
      </c>
      <c r="AB32" s="24" t="s">
        <v>96</v>
      </c>
      <c r="AC32" s="24" t="s">
        <v>97</v>
      </c>
      <c r="AD32" s="25" t="s">
        <v>98</v>
      </c>
      <c r="AE32" s="25" t="s">
        <v>99</v>
      </c>
      <c r="AF32" s="25" t="s">
        <v>100</v>
      </c>
      <c r="AG32" s="26" t="s">
        <v>98</v>
      </c>
      <c r="AH32" s="25" t="s">
        <v>101</v>
      </c>
      <c r="AI32" s="27">
        <f t="shared" si="1"/>
        <v>100</v>
      </c>
      <c r="AJ32" s="27" t="str">
        <f t="shared" si="0"/>
        <v>Fuerte</v>
      </c>
      <c r="AK32" s="25" t="s">
        <v>102</v>
      </c>
      <c r="AL32" s="27" t="str">
        <f>IFERROR(VLOOKUP(AJ32&amp;AK32,[4]Tabla_Controles!$B$56:$G$65,5,FALSE),"")</f>
        <v>Fuerte</v>
      </c>
      <c r="AM32" s="28">
        <f t="shared" si="2"/>
        <v>100</v>
      </c>
      <c r="AN32" s="654">
        <f>IFERROR(AVERAGE(AM32:AM38),"")</f>
        <v>70</v>
      </c>
      <c r="AO32" s="657" t="str">
        <f>IF($AN32=100,"Fuerte",IF($AN32&lt;100,"Moderado",IF($AN32&lt;50,"Débil",IF($AN32=0,"",""))))</f>
        <v>Moderado</v>
      </c>
      <c r="AP32" s="660" t="s">
        <v>103</v>
      </c>
      <c r="AQ32" s="643">
        <f>IFERROR(P32-VLOOKUP(AO32&amp;AP32,[4]Tabla_Controles!$B$77:$E$83,4,0),"")</f>
        <v>3</v>
      </c>
      <c r="AR32" s="646" t="str">
        <f>IF($AQ32="","",IF($AQ32=1,"Muy Baja",IF($AQ32=2,"Baja",IF($AQ32=3,"Media",IF($AQ32=4,"Alta",IF($AQ32=5,"Muy Alta","Muy Baja"))))))</f>
        <v>Media</v>
      </c>
      <c r="AS32" s="646" t="str">
        <f>T32</f>
        <v>Catastrófico</v>
      </c>
      <c r="AT32" s="647" t="str">
        <f>IF(OR(AND($AR32="Muy Baja",$AS32="Leve"),AND($AR32="Muy Baja",$AS32="Menor"),AND($AR32="Baja",$AS32="Leve"),AND($AR32="Baja",$AS32="Menor"),AND($AR32="Media",$AS32="Leve")),"Bajo",IF(OR(AND($AR32="Muy baja",$AS32="Moderado"),AND($AR32="Baja",$AS32="Moderado"),AND($AR32="Media",$AS32="Menor"),AND($AR32="Alta",$AS32="Leve")),"Moderado",IF(OR(AND($AR32="Muy Baja",$AS32="Mayor"),AND($AR32="Baja",$AS32="Mayor"),AND($AR32="Media",$AS32="Moderado"),AND($AR32="Alta",$AS32="Menor"),AND($AR32="Alta",$AS32="Moderado"),AND($AR32="Muy Alta",$AS32="Leve"),AND($AR32="Muy Alta",$AS32="Menor")),"Alto",IF(OR(AND($AR32="Muy Baja",$AS32="Catastrófico"),AND($AR32="Baja",$AS32="Catastrófico"),AND($AR32="Media",$AS32="Mayor"),AND($AR32="Media",$AS32="Catastrófico"),AND($AR32="Alta",$AS32="Mayor"),AND($AR32="Alta",$AS32="Catastrófico"),AND($AR32="Muy Alta",$AS32="Moderado"),AND($AR32="Muy Alta",$AS32="Mayor"),AND($AR32="Muy Alta",$AS32="Catastrófico")),"Extremo",""))))</f>
        <v>Extremo</v>
      </c>
      <c r="AU32" s="629" t="s">
        <v>104</v>
      </c>
      <c r="AV32" s="29" t="s">
        <v>105</v>
      </c>
      <c r="AW32" s="44" t="s">
        <v>218</v>
      </c>
      <c r="AX32" s="44" t="s">
        <v>219</v>
      </c>
      <c r="AY32" s="44" t="s">
        <v>135</v>
      </c>
      <c r="AZ32" s="54">
        <v>44849</v>
      </c>
      <c r="BA32" s="54">
        <v>44926</v>
      </c>
      <c r="BB32" s="648" t="s">
        <v>109</v>
      </c>
      <c r="BC32" s="19" t="s">
        <v>91</v>
      </c>
      <c r="BD32" s="311" t="s">
        <v>2866</v>
      </c>
      <c r="BE32" s="265" t="s">
        <v>3374</v>
      </c>
      <c r="BF32" s="265" t="s">
        <v>3375</v>
      </c>
      <c r="BG32" s="37" t="s">
        <v>155</v>
      </c>
      <c r="BH32" s="318" t="s">
        <v>2866</v>
      </c>
      <c r="BI32" s="265" t="s">
        <v>3381</v>
      </c>
      <c r="BJ32" s="265" t="s">
        <v>3336</v>
      </c>
      <c r="BK32" s="635" t="s">
        <v>2891</v>
      </c>
      <c r="BL32" s="635" t="s">
        <v>3382</v>
      </c>
      <c r="BM32" s="666"/>
    </row>
    <row r="33" spans="1:65" ht="127.5" hidden="1">
      <c r="A33" s="604"/>
      <c r="B33" s="606">
        <v>11</v>
      </c>
      <c r="C33" s="608"/>
      <c r="D33" s="610"/>
      <c r="E33" s="610"/>
      <c r="F33" s="610"/>
      <c r="G33" s="641"/>
      <c r="H33" s="664"/>
      <c r="I33" s="630"/>
      <c r="J33" s="631"/>
      <c r="K33" s="19" t="s">
        <v>110</v>
      </c>
      <c r="L33" s="20" t="s">
        <v>130</v>
      </c>
      <c r="M33" s="633"/>
      <c r="N33" s="631"/>
      <c r="O33" s="651"/>
      <c r="P33" s="620"/>
      <c r="Q33" s="622"/>
      <c r="R33" s="625"/>
      <c r="S33" s="627"/>
      <c r="T33" s="651"/>
      <c r="U33" s="652"/>
      <c r="V33" s="653"/>
      <c r="W33" s="19" t="s">
        <v>112</v>
      </c>
      <c r="X33" s="41" t="s">
        <v>132</v>
      </c>
      <c r="Y33" s="22" t="s">
        <v>133</v>
      </c>
      <c r="Z33" s="22" t="s">
        <v>134</v>
      </c>
      <c r="AA33" s="23" t="s">
        <v>135</v>
      </c>
      <c r="AB33" s="24" t="s">
        <v>96</v>
      </c>
      <c r="AC33" s="24" t="s">
        <v>97</v>
      </c>
      <c r="AD33" s="25" t="s">
        <v>98</v>
      </c>
      <c r="AE33" s="25" t="s">
        <v>99</v>
      </c>
      <c r="AF33" s="25" t="s">
        <v>100</v>
      </c>
      <c r="AG33" s="26" t="s">
        <v>98</v>
      </c>
      <c r="AH33" s="25" t="s">
        <v>101</v>
      </c>
      <c r="AI33" s="27">
        <f t="shared" si="1"/>
        <v>100</v>
      </c>
      <c r="AJ33" s="27" t="str">
        <f t="shared" si="0"/>
        <v>Fuerte</v>
      </c>
      <c r="AK33" s="25" t="s">
        <v>102</v>
      </c>
      <c r="AL33" s="27" t="str">
        <f>IFERROR(VLOOKUP(AJ33&amp;AK33,[4]Tabla_Controles!$B$56:$G$65,5,FALSE),"")</f>
        <v>Fuerte</v>
      </c>
      <c r="AM33" s="28">
        <f t="shared" si="2"/>
        <v>100</v>
      </c>
      <c r="AN33" s="655"/>
      <c r="AO33" s="658"/>
      <c r="AP33" s="661"/>
      <c r="AQ33" s="644"/>
      <c r="AR33" s="646"/>
      <c r="AS33" s="646"/>
      <c r="AT33" s="647"/>
      <c r="AU33" s="629"/>
      <c r="AV33" s="29" t="s">
        <v>118</v>
      </c>
      <c r="AW33" s="44" t="s">
        <v>94</v>
      </c>
      <c r="AX33" s="44" t="s">
        <v>94</v>
      </c>
      <c r="AY33" s="44" t="s">
        <v>94</v>
      </c>
      <c r="AZ33" s="44" t="s">
        <v>94</v>
      </c>
      <c r="BA33" s="44" t="s">
        <v>94</v>
      </c>
      <c r="BB33" s="649"/>
      <c r="BC33" s="19" t="s">
        <v>112</v>
      </c>
      <c r="BD33" s="311" t="s">
        <v>2866</v>
      </c>
      <c r="BE33" s="265" t="s">
        <v>3376</v>
      </c>
      <c r="BF33" s="265" t="s">
        <v>3307</v>
      </c>
      <c r="BG33" s="37" t="s">
        <v>162</v>
      </c>
      <c r="BH33" s="35"/>
      <c r="BI33" s="38"/>
      <c r="BJ33" s="38"/>
      <c r="BK33" s="636"/>
      <c r="BL33" s="638"/>
      <c r="BM33" s="638"/>
    </row>
    <row r="34" spans="1:65" ht="132" hidden="1">
      <c r="A34" s="604"/>
      <c r="B34" s="606">
        <v>11</v>
      </c>
      <c r="C34" s="608"/>
      <c r="D34" s="610"/>
      <c r="E34" s="610"/>
      <c r="F34" s="610"/>
      <c r="G34" s="641"/>
      <c r="H34" s="664"/>
      <c r="I34" s="630"/>
      <c r="J34" s="631"/>
      <c r="K34" s="19" t="s">
        <v>122</v>
      </c>
      <c r="L34" s="20" t="s">
        <v>220</v>
      </c>
      <c r="M34" s="633"/>
      <c r="N34" s="631"/>
      <c r="O34" s="651"/>
      <c r="P34" s="620"/>
      <c r="Q34" s="622"/>
      <c r="R34" s="625"/>
      <c r="S34" s="627"/>
      <c r="T34" s="651"/>
      <c r="U34" s="652"/>
      <c r="V34" s="653"/>
      <c r="W34" s="19" t="s">
        <v>124</v>
      </c>
      <c r="X34" s="21" t="s">
        <v>221</v>
      </c>
      <c r="Y34" s="22" t="s">
        <v>222</v>
      </c>
      <c r="Z34" s="22" t="s">
        <v>223</v>
      </c>
      <c r="AA34" s="23" t="s">
        <v>135</v>
      </c>
      <c r="AB34" s="24" t="s">
        <v>96</v>
      </c>
      <c r="AC34" s="24" t="s">
        <v>97</v>
      </c>
      <c r="AD34" s="25" t="s">
        <v>98</v>
      </c>
      <c r="AE34" s="25" t="s">
        <v>144</v>
      </c>
      <c r="AF34" s="25" t="s">
        <v>100</v>
      </c>
      <c r="AG34" s="26" t="s">
        <v>98</v>
      </c>
      <c r="AH34" s="25" t="s">
        <v>101</v>
      </c>
      <c r="AI34" s="27">
        <f t="shared" si="1"/>
        <v>95</v>
      </c>
      <c r="AJ34" s="27" t="str">
        <f t="shared" si="0"/>
        <v>Moderado</v>
      </c>
      <c r="AK34" s="25" t="s">
        <v>102</v>
      </c>
      <c r="AL34" s="27" t="str">
        <f>IFERROR(VLOOKUP(AJ34&amp;AK34,[4]Tabla_Controles!$B$56:$G$65,5,FALSE),"")</f>
        <v>Moderado</v>
      </c>
      <c r="AM34" s="28">
        <f t="shared" si="2"/>
        <v>50</v>
      </c>
      <c r="AN34" s="655"/>
      <c r="AO34" s="658"/>
      <c r="AP34" s="661"/>
      <c r="AQ34" s="644"/>
      <c r="AR34" s="646"/>
      <c r="AS34" s="646"/>
      <c r="AT34" s="647"/>
      <c r="AU34" s="629"/>
      <c r="AV34" s="29" t="s">
        <v>128</v>
      </c>
      <c r="AW34" s="44" t="s">
        <v>94</v>
      </c>
      <c r="AX34" s="44" t="s">
        <v>94</v>
      </c>
      <c r="AY34" s="44" t="s">
        <v>94</v>
      </c>
      <c r="AZ34" s="44" t="s">
        <v>94</v>
      </c>
      <c r="BA34" s="44" t="s">
        <v>94</v>
      </c>
      <c r="BB34" s="649"/>
      <c r="BC34" s="19" t="s">
        <v>124</v>
      </c>
      <c r="BD34" s="311" t="s">
        <v>2866</v>
      </c>
      <c r="BE34" s="265" t="s">
        <v>3377</v>
      </c>
      <c r="BF34" s="265" t="s">
        <v>3378</v>
      </c>
      <c r="BG34" s="37" t="s">
        <v>105</v>
      </c>
      <c r="BH34" s="35"/>
      <c r="BI34" s="38"/>
      <c r="BJ34" s="38"/>
      <c r="BK34" s="636"/>
      <c r="BL34" s="638"/>
      <c r="BM34" s="638"/>
    </row>
    <row r="35" spans="1:65" ht="132" hidden="1">
      <c r="A35" s="604"/>
      <c r="B35" s="606">
        <v>11</v>
      </c>
      <c r="C35" s="608"/>
      <c r="D35" s="610"/>
      <c r="E35" s="610"/>
      <c r="F35" s="610"/>
      <c r="G35" s="641"/>
      <c r="H35" s="664"/>
      <c r="I35" s="630"/>
      <c r="J35" s="631"/>
      <c r="K35" s="19" t="s">
        <v>129</v>
      </c>
      <c r="L35" s="20" t="s">
        <v>224</v>
      </c>
      <c r="M35" s="633"/>
      <c r="N35" s="631"/>
      <c r="O35" s="651"/>
      <c r="P35" s="620"/>
      <c r="Q35" s="622"/>
      <c r="R35" s="625"/>
      <c r="S35" s="627"/>
      <c r="T35" s="651"/>
      <c r="U35" s="652"/>
      <c r="V35" s="653"/>
      <c r="W35" s="19" t="s">
        <v>131</v>
      </c>
      <c r="X35" s="21" t="s">
        <v>225</v>
      </c>
      <c r="Y35" s="22" t="s">
        <v>226</v>
      </c>
      <c r="Z35" s="22" t="s">
        <v>223</v>
      </c>
      <c r="AA35" s="23" t="s">
        <v>135</v>
      </c>
      <c r="AB35" s="24" t="s">
        <v>96</v>
      </c>
      <c r="AC35" s="24" t="s">
        <v>97</v>
      </c>
      <c r="AD35" s="25" t="s">
        <v>98</v>
      </c>
      <c r="AE35" s="25" t="s">
        <v>144</v>
      </c>
      <c r="AF35" s="25" t="s">
        <v>100</v>
      </c>
      <c r="AG35" s="26" t="s">
        <v>98</v>
      </c>
      <c r="AH35" s="25" t="s">
        <v>101</v>
      </c>
      <c r="AI35" s="27">
        <f t="shared" si="1"/>
        <v>95</v>
      </c>
      <c r="AJ35" s="27" t="str">
        <f t="shared" si="0"/>
        <v>Moderado</v>
      </c>
      <c r="AK35" s="25" t="s">
        <v>102</v>
      </c>
      <c r="AL35" s="27" t="str">
        <f>IFERROR(VLOOKUP(AJ35&amp;AK35,[4]Tabla_Controles!$B$56:$G$65,5,FALSE),"")</f>
        <v>Moderado</v>
      </c>
      <c r="AM35" s="28">
        <f t="shared" si="2"/>
        <v>50</v>
      </c>
      <c r="AN35" s="655"/>
      <c r="AO35" s="658"/>
      <c r="AP35" s="661"/>
      <c r="AQ35" s="644"/>
      <c r="AR35" s="646"/>
      <c r="AS35" s="646"/>
      <c r="AT35" s="647"/>
      <c r="AU35" s="629"/>
      <c r="AV35" s="29" t="s">
        <v>136</v>
      </c>
      <c r="AW35" s="44" t="s">
        <v>94</v>
      </c>
      <c r="AX35" s="44" t="s">
        <v>94</v>
      </c>
      <c r="AY35" s="44" t="s">
        <v>94</v>
      </c>
      <c r="AZ35" s="44" t="s">
        <v>94</v>
      </c>
      <c r="BA35" s="44" t="s">
        <v>94</v>
      </c>
      <c r="BB35" s="649"/>
      <c r="BC35" s="19" t="s">
        <v>131</v>
      </c>
      <c r="BD35" s="311" t="s">
        <v>2866</v>
      </c>
      <c r="BE35" s="265" t="s">
        <v>3377</v>
      </c>
      <c r="BF35" s="265" t="s">
        <v>3379</v>
      </c>
      <c r="BG35" s="37" t="s">
        <v>118</v>
      </c>
      <c r="BH35" s="35"/>
      <c r="BI35" s="38"/>
      <c r="BJ35" s="38"/>
      <c r="BK35" s="636"/>
      <c r="BL35" s="638"/>
      <c r="BM35" s="638"/>
    </row>
    <row r="36" spans="1:65" ht="99" hidden="1">
      <c r="A36" s="604"/>
      <c r="B36" s="606">
        <v>11</v>
      </c>
      <c r="C36" s="608"/>
      <c r="D36" s="610"/>
      <c r="E36" s="610"/>
      <c r="F36" s="610"/>
      <c r="G36" s="641"/>
      <c r="H36" s="664"/>
      <c r="I36" s="630"/>
      <c r="J36" s="631"/>
      <c r="K36" s="19" t="s">
        <v>137</v>
      </c>
      <c r="L36" s="20" t="s">
        <v>227</v>
      </c>
      <c r="M36" s="633"/>
      <c r="N36" s="631"/>
      <c r="O36" s="651"/>
      <c r="P36" s="620"/>
      <c r="Q36" s="622"/>
      <c r="R36" s="625"/>
      <c r="S36" s="627"/>
      <c r="T36" s="651"/>
      <c r="U36" s="652"/>
      <c r="V36" s="653"/>
      <c r="W36" s="19" t="s">
        <v>139</v>
      </c>
      <c r="X36" s="21" t="s">
        <v>228</v>
      </c>
      <c r="Y36" s="22" t="s">
        <v>229</v>
      </c>
      <c r="Z36" s="22" t="s">
        <v>230</v>
      </c>
      <c r="AA36" s="23" t="s">
        <v>135</v>
      </c>
      <c r="AB36" s="24" t="s">
        <v>96</v>
      </c>
      <c r="AC36" s="24" t="s">
        <v>97</v>
      </c>
      <c r="AD36" s="25" t="s">
        <v>98</v>
      </c>
      <c r="AE36" s="25" t="s">
        <v>144</v>
      </c>
      <c r="AF36" s="25" t="s">
        <v>100</v>
      </c>
      <c r="AG36" s="26" t="s">
        <v>98</v>
      </c>
      <c r="AH36" s="25" t="s">
        <v>101</v>
      </c>
      <c r="AI36" s="27">
        <f t="shared" si="1"/>
        <v>95</v>
      </c>
      <c r="AJ36" s="27" t="str">
        <f t="shared" si="0"/>
        <v>Moderado</v>
      </c>
      <c r="AK36" s="25" t="s">
        <v>102</v>
      </c>
      <c r="AL36" s="27" t="str">
        <f>IFERROR(VLOOKUP(AJ36&amp;AK36,[4]Tabla_Controles!$B$56:$G$65,5,FALSE),"")</f>
        <v>Moderado</v>
      </c>
      <c r="AM36" s="28">
        <f t="shared" si="2"/>
        <v>50</v>
      </c>
      <c r="AN36" s="655"/>
      <c r="AO36" s="658"/>
      <c r="AP36" s="661"/>
      <c r="AQ36" s="644"/>
      <c r="AR36" s="646"/>
      <c r="AS36" s="646"/>
      <c r="AT36" s="647"/>
      <c r="AU36" s="629"/>
      <c r="AV36" s="29" t="s">
        <v>145</v>
      </c>
      <c r="AW36" s="44" t="s">
        <v>94</v>
      </c>
      <c r="AX36" s="44" t="s">
        <v>94</v>
      </c>
      <c r="AY36" s="44" t="s">
        <v>94</v>
      </c>
      <c r="AZ36" s="44" t="s">
        <v>94</v>
      </c>
      <c r="BA36" s="44" t="s">
        <v>94</v>
      </c>
      <c r="BB36" s="649"/>
      <c r="BC36" s="19" t="s">
        <v>139</v>
      </c>
      <c r="BD36" s="311" t="s">
        <v>2866</v>
      </c>
      <c r="BE36" s="265" t="s">
        <v>3380</v>
      </c>
      <c r="BF36" s="265" t="s">
        <v>3307</v>
      </c>
      <c r="BG36" s="37" t="s">
        <v>128</v>
      </c>
      <c r="BH36" s="35"/>
      <c r="BI36" s="38"/>
      <c r="BJ36" s="38"/>
      <c r="BK36" s="636"/>
      <c r="BL36" s="638"/>
      <c r="BM36" s="638"/>
    </row>
    <row r="37" spans="1:65" ht="77.099999999999994" hidden="1" customHeight="1">
      <c r="A37" s="604"/>
      <c r="B37" s="606">
        <v>11</v>
      </c>
      <c r="C37" s="608"/>
      <c r="D37" s="610"/>
      <c r="E37" s="610"/>
      <c r="F37" s="610"/>
      <c r="G37" s="641"/>
      <c r="H37" s="664"/>
      <c r="I37" s="630"/>
      <c r="J37" s="631"/>
      <c r="K37" s="19" t="s">
        <v>148</v>
      </c>
      <c r="L37" s="20"/>
      <c r="M37" s="633"/>
      <c r="N37" s="631"/>
      <c r="O37" s="651"/>
      <c r="P37" s="620"/>
      <c r="Q37" s="622"/>
      <c r="R37" s="625"/>
      <c r="S37" s="627"/>
      <c r="T37" s="651"/>
      <c r="U37" s="652"/>
      <c r="V37" s="653"/>
      <c r="W37" s="19" t="s">
        <v>150</v>
      </c>
      <c r="X37" s="21"/>
      <c r="Y37" s="22"/>
      <c r="Z37" s="22"/>
      <c r="AA37" s="23"/>
      <c r="AB37" s="24"/>
      <c r="AC37" s="24"/>
      <c r="AD37" s="25"/>
      <c r="AE37" s="25"/>
      <c r="AF37" s="25"/>
      <c r="AG37" s="26"/>
      <c r="AH37" s="25"/>
      <c r="AI37" s="27" t="str">
        <f t="shared" si="1"/>
        <v/>
      </c>
      <c r="AJ37" s="27" t="str">
        <f t="shared" si="0"/>
        <v/>
      </c>
      <c r="AK37" s="25"/>
      <c r="AL37" s="27" t="str">
        <f>IFERROR(VLOOKUP(AJ37&amp;AK37,[4]Tabla_Controles!$B$56:$G$65,5,FALSE),"")</f>
        <v/>
      </c>
      <c r="AM37" s="28" t="str">
        <f t="shared" si="2"/>
        <v/>
      </c>
      <c r="AN37" s="655"/>
      <c r="AO37" s="658"/>
      <c r="AP37" s="661"/>
      <c r="AQ37" s="644"/>
      <c r="AR37" s="646"/>
      <c r="AS37" s="646"/>
      <c r="AT37" s="647"/>
      <c r="AU37" s="629"/>
      <c r="AV37" s="29" t="s">
        <v>155</v>
      </c>
      <c r="AW37" s="44"/>
      <c r="AX37" s="44"/>
      <c r="AY37" s="44"/>
      <c r="AZ37" s="46"/>
      <c r="BA37" s="46"/>
      <c r="BB37" s="649"/>
      <c r="BC37" s="19" t="s">
        <v>150</v>
      </c>
      <c r="BD37" s="35"/>
      <c r="BE37" s="36"/>
      <c r="BF37" s="36"/>
      <c r="BG37" s="37" t="s">
        <v>136</v>
      </c>
      <c r="BH37" s="35"/>
      <c r="BI37" s="38"/>
      <c r="BJ37" s="38"/>
      <c r="BK37" s="636"/>
      <c r="BL37" s="638"/>
      <c r="BM37" s="638"/>
    </row>
    <row r="38" spans="1:65" ht="33" hidden="1" customHeight="1">
      <c r="A38" s="604"/>
      <c r="B38" s="606">
        <v>11</v>
      </c>
      <c r="C38" s="609"/>
      <c r="D38" s="610"/>
      <c r="E38" s="610"/>
      <c r="F38" s="610"/>
      <c r="G38" s="642"/>
      <c r="H38" s="665"/>
      <c r="I38" s="630"/>
      <c r="J38" s="631"/>
      <c r="K38" s="19" t="s">
        <v>160</v>
      </c>
      <c r="L38" s="20"/>
      <c r="M38" s="634"/>
      <c r="N38" s="631"/>
      <c r="O38" s="651"/>
      <c r="P38" s="620"/>
      <c r="Q38" s="623"/>
      <c r="R38" s="626"/>
      <c r="S38" s="627"/>
      <c r="T38" s="651"/>
      <c r="U38" s="652"/>
      <c r="V38" s="653"/>
      <c r="W38" s="19" t="s">
        <v>161</v>
      </c>
      <c r="X38" s="21"/>
      <c r="Y38" s="22"/>
      <c r="Z38" s="22"/>
      <c r="AA38" s="23"/>
      <c r="AB38" s="24"/>
      <c r="AC38" s="24"/>
      <c r="AD38" s="25"/>
      <c r="AE38" s="25"/>
      <c r="AF38" s="25"/>
      <c r="AG38" s="26"/>
      <c r="AH38" s="25"/>
      <c r="AI38" s="27" t="str">
        <f t="shared" si="1"/>
        <v/>
      </c>
      <c r="AJ38" s="27" t="str">
        <f t="shared" si="0"/>
        <v/>
      </c>
      <c r="AK38" s="25"/>
      <c r="AL38" s="27" t="str">
        <f>IFERROR(VLOOKUP(AJ38&amp;AK38,[4]Tabla_Controles!$B$56:$G$65,5,FALSE),"")</f>
        <v/>
      </c>
      <c r="AM38" s="28" t="str">
        <f t="shared" si="2"/>
        <v/>
      </c>
      <c r="AN38" s="656"/>
      <c r="AO38" s="659"/>
      <c r="AP38" s="662"/>
      <c r="AQ38" s="645"/>
      <c r="AR38" s="646"/>
      <c r="AS38" s="646"/>
      <c r="AT38" s="647"/>
      <c r="AU38" s="629"/>
      <c r="AV38" s="29" t="s">
        <v>162</v>
      </c>
      <c r="AW38" s="44"/>
      <c r="AX38" s="44"/>
      <c r="AY38" s="44"/>
      <c r="AZ38" s="46"/>
      <c r="BA38" s="46"/>
      <c r="BB38" s="650"/>
      <c r="BC38" s="19" t="s">
        <v>161</v>
      </c>
      <c r="BD38" s="35"/>
      <c r="BE38" s="36"/>
      <c r="BF38" s="36"/>
      <c r="BG38" s="37" t="s">
        <v>145</v>
      </c>
      <c r="BH38" s="35"/>
      <c r="BI38" s="38"/>
      <c r="BJ38" s="38"/>
      <c r="BK38" s="637"/>
      <c r="BL38" s="639"/>
      <c r="BM38" s="639"/>
    </row>
    <row r="39" spans="1:65" ht="132">
      <c r="A39" s="604" t="str">
        <f>C39&amp;COUNTIF($C$10:C39,C39)</f>
        <v>Corrupción5</v>
      </c>
      <c r="B39" s="605">
        <v>13</v>
      </c>
      <c r="C39" s="607" t="s">
        <v>79</v>
      </c>
      <c r="D39" s="610" t="s">
        <v>80</v>
      </c>
      <c r="E39" s="610" t="s">
        <v>231</v>
      </c>
      <c r="F39" s="610" t="s">
        <v>232</v>
      </c>
      <c r="G39" s="640" t="s">
        <v>233</v>
      </c>
      <c r="H39" s="663" t="s">
        <v>234</v>
      </c>
      <c r="I39" s="630" t="str">
        <f>"Posibilidad de recibir o solicitar cualquier dádiva o beneficio a nombre propio o de terceros, con el fin de "&amp;J39</f>
        <v>Posibilidad de recibir o solicitar cualquier dádiva o beneficio a nombre propio o de terceros, con el fin de favorecer a terceros para que de manera ilegal  se  apropien de activos del estado.</v>
      </c>
      <c r="J39" s="631" t="s">
        <v>235</v>
      </c>
      <c r="K39" s="19" t="s">
        <v>86</v>
      </c>
      <c r="L39" s="20" t="s">
        <v>236</v>
      </c>
      <c r="M39" s="632" t="s">
        <v>237</v>
      </c>
      <c r="N39" s="631" t="s">
        <v>89</v>
      </c>
      <c r="O39" s="651" t="str">
        <f>IF(N39="","",IF(OR($N39=[4]Tabla_Probabilidad!$D$20,$N39=[4]Tabla_Probabilidad!$J$20),"Muy Baja",IF(OR($N39=[4]Tabla_Probabilidad!$E$20,$N39=[4]Tabla_Probabilidad!$K$20),"Baja",IF(OR($N39=[4]Tabla_Probabilidad!$F$20,$N39=[4]Tabla_Probabilidad!$L$20),"Media",IF(OR($N39=[4]Tabla_Probabilidad!$G$20,$N39=[4]Tabla_Probabilidad!$M$20),"Alta",IF(OR($N39=[4]Tabla_Probabilidad!$H$20,$N39=[4]Tabla_Probabilidad!$N$20),"Muy Alta"))))))</f>
        <v>Media</v>
      </c>
      <c r="P39" s="620">
        <f>IF(O39="Muy Baja",1,IF(O39="Baja",2,IF(O39="Media",3,IF(O39="Alta",4,IF(O39="Muy Alta",5,"")))))</f>
        <v>3</v>
      </c>
      <c r="Q39" s="621" t="str">
        <f>IFERROR(IF($C39="Corrupción",HYPERLINK("#"&amp;"Impacto_Riesgos!C"&amp;MATCH($B39,[4]Impacto_Riesgos!$B$10:$B$138,0)+9,"Calcula el impacto aquí"),"")," ")</f>
        <v>Calcula el impacto aquí</v>
      </c>
      <c r="R39" s="624">
        <f>IFERROR(VLOOKUP(A39,[4]Impacto_Riesgos!$A$8:$W$138,23,),"NA")</f>
        <v>15</v>
      </c>
      <c r="S39" s="627" t="s">
        <v>90</v>
      </c>
      <c r="T39" s="651" t="str">
        <f>IF($S39='[4]Tabla Impacto'!$F$10,"Moderado",IF($S39='[4]Tabla Impacto'!$G$10,"Mayor",IF($S39='[4]Tabla Impacto'!$H$10,"Catastrófico","")))</f>
        <v>Catastrófico</v>
      </c>
      <c r="U39" s="652">
        <f>IF(T39="Leve",1,IF(T39="Menor",2,IF(T39="Moderado",3,IF(T39="Mayor",4,IF(T39="Catastrófico",5,"")))))</f>
        <v>5</v>
      </c>
      <c r="V39" s="653" t="str">
        <f>IF(OR(AND($O39="Muy Baja",T39="Leve"),AND($O39="Muy Baja",T39="Menor"),AND($O39="Baja",T39="Leve"),AND($O39="Baja",T39="Menor"),AND($O39="Media",T39="Leve")),"Bajo",IF(OR(AND($O39="Muy baja",T39="Moderado"),AND($O39="Baja",T39="Moderado"),AND($O39="Media",T39="Menor"),AND($O39="Alta",T39="Leve")),"Moderado",IF(OR(AND($O39="Muy Baja",T39="Mayor"),AND($O39="Baja",T39="Mayor"),AND($O39="Media",T39="Moderado"),AND($O39="Alta",T39="Menor"),AND($O39="Alta",T39="Moderado"),AND($O39="Muy Alta",T39="Leve"),AND($O39="Muy Alta",T39="Menor")),"Alto",IF(OR(AND($O39="Muy Baja",T39="Catastrófico"),AND($O39="Baja",T39="Catastrófico"),AND($O39="Media",T39="Mayor"),AND($O39="Media",T39="Catastrófico"),AND($O39="Alta",T39="Mayor"),AND($O39="Alta",T39="Catastrófico"),AND($O39="Muy Alta",T39="Moderado"),AND($O39="Muy Alta",T39="Mayor"),AND($O39="Muy Alta",T39="Catastrófico")),"Extremo",""))))</f>
        <v>Extremo</v>
      </c>
      <c r="W39" s="19" t="s">
        <v>91</v>
      </c>
      <c r="X39" s="21" t="s">
        <v>238</v>
      </c>
      <c r="Y39" s="22" t="s">
        <v>239</v>
      </c>
      <c r="Z39" s="22" t="s">
        <v>94</v>
      </c>
      <c r="AA39" s="23" t="s">
        <v>240</v>
      </c>
      <c r="AB39" s="24" t="s">
        <v>96</v>
      </c>
      <c r="AC39" s="24" t="s">
        <v>97</v>
      </c>
      <c r="AD39" s="25" t="s">
        <v>98</v>
      </c>
      <c r="AE39" s="25" t="s">
        <v>144</v>
      </c>
      <c r="AF39" s="25" t="s">
        <v>100</v>
      </c>
      <c r="AG39" s="26" t="s">
        <v>98</v>
      </c>
      <c r="AH39" s="25" t="s">
        <v>101</v>
      </c>
      <c r="AI39" s="27">
        <f t="shared" si="1"/>
        <v>95</v>
      </c>
      <c r="AJ39" s="27" t="str">
        <f t="shared" si="0"/>
        <v>Moderado</v>
      </c>
      <c r="AK39" s="25" t="s">
        <v>102</v>
      </c>
      <c r="AL39" s="27" t="str">
        <f>IFERROR(VLOOKUP(AJ39&amp;AK39,[4]Tabla_Controles!$B$56:$G$65,5,FALSE),"")</f>
        <v>Moderado</v>
      </c>
      <c r="AM39" s="28">
        <f t="shared" si="2"/>
        <v>50</v>
      </c>
      <c r="AN39" s="654">
        <f>IFERROR(AVERAGE(AM39:AM45),"")</f>
        <v>50</v>
      </c>
      <c r="AO39" s="657" t="str">
        <f>IF($AN39=100,"Fuerte",IF($AN39&lt;100,"Moderado",IF($AN39&lt;50,"Débil",IF($AN39=0,"",""))))</f>
        <v>Moderado</v>
      </c>
      <c r="AP39" s="660" t="s">
        <v>103</v>
      </c>
      <c r="AQ39" s="643">
        <f>IFERROR(P39-VLOOKUP(AO39&amp;AP39,[4]Tabla_Controles!$B$77:$E$83,4,0),"")</f>
        <v>2</v>
      </c>
      <c r="AR39" s="646" t="str">
        <f>IF($AQ39="","",IF($AQ39=1,"Muy Baja",IF($AQ39=2,"Baja",IF($AQ39=3,"Media",IF($AQ39=4,"Alta",IF($AQ39=5,"Muy Alta","Muy Baja"))))))</f>
        <v>Baja</v>
      </c>
      <c r="AS39" s="646" t="str">
        <f>T39</f>
        <v>Catastrófico</v>
      </c>
      <c r="AT39" s="647" t="str">
        <f>IF(OR(AND($AR39="Muy Baja",$AS39="Leve"),AND($AR39="Muy Baja",$AS39="Menor"),AND($AR39="Baja",$AS39="Leve"),AND($AR39="Baja",$AS39="Menor"),AND($AR39="Media",$AS39="Leve")),"Bajo",IF(OR(AND($AR39="Muy baja",$AS39="Moderado"),AND($AR39="Baja",$AS39="Moderado"),AND($AR39="Media",$AS39="Menor"),AND($AR39="Alta",$AS39="Leve")),"Moderado",IF(OR(AND($AR39="Muy Baja",$AS39="Mayor"),AND($AR39="Baja",$AS39="Mayor"),AND($AR39="Media",$AS39="Moderado"),AND($AR39="Alta",$AS39="Menor"),AND($AR39="Alta",$AS39="Moderado"),AND($AR39="Muy Alta",$AS39="Leve"),AND($AR39="Muy Alta",$AS39="Menor")),"Alto",IF(OR(AND($AR39="Muy Baja",$AS39="Catastrófico"),AND($AR39="Baja",$AS39="Catastrófico"),AND($AR39="Media",$AS39="Mayor"),AND($AR39="Media",$AS39="Catastrófico"),AND($AR39="Alta",$AS39="Mayor"),AND($AR39="Alta",$AS39="Catastrófico"),AND($AR39="Muy Alta",$AS39="Moderado"),AND($AR39="Muy Alta",$AS39="Mayor"),AND($AR39="Muy Alta",$AS39="Catastrófico")),"Extremo",""))))</f>
        <v>Extremo</v>
      </c>
      <c r="AU39" s="629" t="s">
        <v>104</v>
      </c>
      <c r="AV39" s="29" t="s">
        <v>105</v>
      </c>
      <c r="AW39" s="44" t="s">
        <v>94</v>
      </c>
      <c r="AX39" s="44" t="s">
        <v>94</v>
      </c>
      <c r="AY39" s="44" t="s">
        <v>94</v>
      </c>
      <c r="AZ39" s="44" t="s">
        <v>94</v>
      </c>
      <c r="BA39" s="44" t="s">
        <v>94</v>
      </c>
      <c r="BB39" s="648" t="s">
        <v>109</v>
      </c>
      <c r="BC39" s="19" t="s">
        <v>91</v>
      </c>
      <c r="BD39" s="311" t="s">
        <v>2866</v>
      </c>
      <c r="BE39" s="265" t="s">
        <v>3446</v>
      </c>
      <c r="BF39" s="265" t="s">
        <v>3447</v>
      </c>
      <c r="BG39" s="37" t="s">
        <v>155</v>
      </c>
      <c r="BH39" s="35"/>
      <c r="BI39" s="38"/>
      <c r="BJ39" s="38"/>
      <c r="BK39" s="635" t="s">
        <v>2891</v>
      </c>
      <c r="BL39" s="666"/>
      <c r="BM39" s="666"/>
    </row>
    <row r="40" spans="1:65" ht="104.1" hidden="1" customHeight="1">
      <c r="A40" s="604"/>
      <c r="B40" s="606">
        <v>13</v>
      </c>
      <c r="C40" s="608"/>
      <c r="D40" s="610"/>
      <c r="E40" s="610"/>
      <c r="F40" s="610"/>
      <c r="G40" s="641"/>
      <c r="H40" s="664"/>
      <c r="I40" s="630"/>
      <c r="J40" s="631"/>
      <c r="K40" s="19" t="s">
        <v>110</v>
      </c>
      <c r="L40" s="20" t="s">
        <v>241</v>
      </c>
      <c r="M40" s="633"/>
      <c r="N40" s="631"/>
      <c r="O40" s="651"/>
      <c r="P40" s="620"/>
      <c r="Q40" s="622"/>
      <c r="R40" s="625"/>
      <c r="S40" s="627"/>
      <c r="T40" s="651"/>
      <c r="U40" s="652"/>
      <c r="V40" s="653"/>
      <c r="W40" s="19" t="s">
        <v>112</v>
      </c>
      <c r="X40" s="21" t="s">
        <v>242</v>
      </c>
      <c r="Y40" s="22" t="s">
        <v>243</v>
      </c>
      <c r="Z40" s="22" t="s">
        <v>94</v>
      </c>
      <c r="AA40" s="23" t="s">
        <v>95</v>
      </c>
      <c r="AB40" s="24" t="s">
        <v>96</v>
      </c>
      <c r="AC40" s="24" t="s">
        <v>97</v>
      </c>
      <c r="AD40" s="25" t="s">
        <v>98</v>
      </c>
      <c r="AE40" s="25" t="s">
        <v>144</v>
      </c>
      <c r="AF40" s="25" t="s">
        <v>100</v>
      </c>
      <c r="AG40" s="26" t="s">
        <v>98</v>
      </c>
      <c r="AH40" s="25" t="s">
        <v>101</v>
      </c>
      <c r="AI40" s="27">
        <f t="shared" si="1"/>
        <v>95</v>
      </c>
      <c r="AJ40" s="27" t="str">
        <f t="shared" si="0"/>
        <v>Moderado</v>
      </c>
      <c r="AK40" s="25" t="s">
        <v>117</v>
      </c>
      <c r="AL40" s="27" t="str">
        <f>IFERROR(VLOOKUP(AJ40&amp;AK40,[4]Tabla_Controles!$B$56:$G$65,5,FALSE),"")</f>
        <v>Moderado</v>
      </c>
      <c r="AM40" s="28">
        <f t="shared" si="2"/>
        <v>50</v>
      </c>
      <c r="AN40" s="655"/>
      <c r="AO40" s="658"/>
      <c r="AP40" s="661"/>
      <c r="AQ40" s="644"/>
      <c r="AR40" s="646"/>
      <c r="AS40" s="646"/>
      <c r="AT40" s="647"/>
      <c r="AU40" s="629"/>
      <c r="AV40" s="29" t="s">
        <v>118</v>
      </c>
      <c r="AW40" s="44" t="s">
        <v>244</v>
      </c>
      <c r="AX40" s="31" t="s">
        <v>175</v>
      </c>
      <c r="AY40" s="32" t="s">
        <v>95</v>
      </c>
      <c r="AZ40" s="54">
        <v>44742</v>
      </c>
      <c r="BA40" s="54">
        <v>44757</v>
      </c>
      <c r="BB40" s="649"/>
      <c r="BC40" s="19" t="s">
        <v>112</v>
      </c>
      <c r="BD40" s="311" t="s">
        <v>2866</v>
      </c>
      <c r="BE40" s="290" t="s">
        <v>3285</v>
      </c>
      <c r="BF40" s="291" t="s">
        <v>3286</v>
      </c>
      <c r="BG40" s="37" t="s">
        <v>162</v>
      </c>
      <c r="BH40" s="318" t="s">
        <v>2866</v>
      </c>
      <c r="BI40" s="294" t="s">
        <v>3289</v>
      </c>
      <c r="BJ40" s="294" t="s">
        <v>3290</v>
      </c>
      <c r="BK40" s="636"/>
      <c r="BL40" s="638"/>
      <c r="BM40" s="638"/>
    </row>
    <row r="41" spans="1:65" ht="33" hidden="1" customHeight="1">
      <c r="A41" s="604"/>
      <c r="B41" s="606">
        <v>13</v>
      </c>
      <c r="C41" s="608"/>
      <c r="D41" s="610"/>
      <c r="E41" s="610"/>
      <c r="F41" s="610"/>
      <c r="G41" s="641"/>
      <c r="H41" s="664"/>
      <c r="I41" s="630"/>
      <c r="J41" s="631"/>
      <c r="K41" s="19" t="s">
        <v>122</v>
      </c>
      <c r="L41" s="20"/>
      <c r="M41" s="633"/>
      <c r="N41" s="631"/>
      <c r="O41" s="651"/>
      <c r="P41" s="620"/>
      <c r="Q41" s="622"/>
      <c r="R41" s="625"/>
      <c r="S41" s="627"/>
      <c r="T41" s="651"/>
      <c r="U41" s="652"/>
      <c r="V41" s="653"/>
      <c r="W41" s="19" t="s">
        <v>124</v>
      </c>
      <c r="X41" s="21"/>
      <c r="Y41" s="22"/>
      <c r="Z41" s="22"/>
      <c r="AA41" s="23"/>
      <c r="AB41" s="24"/>
      <c r="AC41" s="24"/>
      <c r="AD41" s="25"/>
      <c r="AE41" s="25"/>
      <c r="AF41" s="25"/>
      <c r="AG41" s="26"/>
      <c r="AH41" s="25"/>
      <c r="AI41" s="27" t="str">
        <f t="shared" si="1"/>
        <v/>
      </c>
      <c r="AJ41" s="27" t="str">
        <f t="shared" si="0"/>
        <v/>
      </c>
      <c r="AK41" s="25"/>
      <c r="AL41" s="27" t="str">
        <f>IFERROR(VLOOKUP(AJ41&amp;AK41,[4]Tabla_Controles!$B$56:$G$65,5,FALSE),"")</f>
        <v/>
      </c>
      <c r="AM41" s="28" t="str">
        <f t="shared" si="2"/>
        <v/>
      </c>
      <c r="AN41" s="655"/>
      <c r="AO41" s="658"/>
      <c r="AP41" s="661"/>
      <c r="AQ41" s="644"/>
      <c r="AR41" s="646"/>
      <c r="AS41" s="646"/>
      <c r="AT41" s="647"/>
      <c r="AU41" s="629"/>
      <c r="AV41" s="29" t="s">
        <v>128</v>
      </c>
      <c r="AW41" s="44"/>
      <c r="AX41" s="44"/>
      <c r="AY41" s="32"/>
      <c r="AZ41" s="54"/>
      <c r="BA41" s="54"/>
      <c r="BB41" s="649"/>
      <c r="BC41" s="19" t="s">
        <v>124</v>
      </c>
      <c r="BD41" s="35"/>
      <c r="BE41" s="36"/>
      <c r="BF41" s="36"/>
      <c r="BG41" s="37" t="s">
        <v>105</v>
      </c>
      <c r="BH41" s="35"/>
      <c r="BI41" s="38"/>
      <c r="BJ41" s="38"/>
      <c r="BK41" s="636"/>
      <c r="BL41" s="638"/>
      <c r="BM41" s="638"/>
    </row>
    <row r="42" spans="1:65" ht="33" hidden="1" customHeight="1">
      <c r="A42" s="604"/>
      <c r="B42" s="606">
        <v>13</v>
      </c>
      <c r="C42" s="608"/>
      <c r="D42" s="610"/>
      <c r="E42" s="610"/>
      <c r="F42" s="610"/>
      <c r="G42" s="641"/>
      <c r="H42" s="664"/>
      <c r="I42" s="630"/>
      <c r="J42" s="631"/>
      <c r="K42" s="19" t="s">
        <v>129</v>
      </c>
      <c r="L42" s="20"/>
      <c r="M42" s="633"/>
      <c r="N42" s="631"/>
      <c r="O42" s="651"/>
      <c r="P42" s="620"/>
      <c r="Q42" s="622"/>
      <c r="R42" s="625"/>
      <c r="S42" s="627"/>
      <c r="T42" s="651"/>
      <c r="U42" s="652"/>
      <c r="V42" s="653"/>
      <c r="W42" s="19" t="s">
        <v>131</v>
      </c>
      <c r="X42" s="21"/>
      <c r="Y42" s="22"/>
      <c r="Z42" s="22"/>
      <c r="AA42" s="23"/>
      <c r="AB42" s="24"/>
      <c r="AC42" s="24"/>
      <c r="AD42" s="25"/>
      <c r="AE42" s="25"/>
      <c r="AF42" s="25"/>
      <c r="AG42" s="26"/>
      <c r="AH42" s="25"/>
      <c r="AI42" s="27" t="str">
        <f t="shared" si="1"/>
        <v/>
      </c>
      <c r="AJ42" s="27" t="str">
        <f t="shared" si="0"/>
        <v/>
      </c>
      <c r="AK42" s="25"/>
      <c r="AL42" s="27" t="str">
        <f>IFERROR(VLOOKUP(AJ42&amp;AK42,[4]Tabla_Controles!$B$56:$G$65,5,FALSE),"")</f>
        <v/>
      </c>
      <c r="AM42" s="28" t="str">
        <f t="shared" si="2"/>
        <v/>
      </c>
      <c r="AN42" s="655"/>
      <c r="AO42" s="658"/>
      <c r="AP42" s="661"/>
      <c r="AQ42" s="644"/>
      <c r="AR42" s="646"/>
      <c r="AS42" s="646"/>
      <c r="AT42" s="647"/>
      <c r="AU42" s="629"/>
      <c r="AV42" s="29" t="s">
        <v>136</v>
      </c>
      <c r="AW42" s="44"/>
      <c r="AX42" s="44"/>
      <c r="AY42" s="44"/>
      <c r="AZ42" s="46"/>
      <c r="BA42" s="46"/>
      <c r="BB42" s="649"/>
      <c r="BC42" s="19" t="s">
        <v>131</v>
      </c>
      <c r="BD42" s="35"/>
      <c r="BE42" s="36"/>
      <c r="BF42" s="36"/>
      <c r="BG42" s="37" t="s">
        <v>118</v>
      </c>
      <c r="BH42" s="35"/>
      <c r="BI42" s="38"/>
      <c r="BJ42" s="38"/>
      <c r="BK42" s="636"/>
      <c r="BL42" s="638"/>
      <c r="BM42" s="638"/>
    </row>
    <row r="43" spans="1:65" ht="33" hidden="1" customHeight="1">
      <c r="A43" s="604"/>
      <c r="B43" s="606">
        <v>13</v>
      </c>
      <c r="C43" s="608"/>
      <c r="D43" s="610"/>
      <c r="E43" s="610"/>
      <c r="F43" s="610"/>
      <c r="G43" s="641"/>
      <c r="H43" s="664"/>
      <c r="I43" s="630"/>
      <c r="J43" s="631"/>
      <c r="K43" s="19" t="s">
        <v>137</v>
      </c>
      <c r="L43" s="20"/>
      <c r="M43" s="633"/>
      <c r="N43" s="631"/>
      <c r="O43" s="651"/>
      <c r="P43" s="620"/>
      <c r="Q43" s="622"/>
      <c r="R43" s="625"/>
      <c r="S43" s="627"/>
      <c r="T43" s="651"/>
      <c r="U43" s="652"/>
      <c r="V43" s="653"/>
      <c r="W43" s="19" t="s">
        <v>139</v>
      </c>
      <c r="X43" s="21"/>
      <c r="Y43" s="22"/>
      <c r="Z43" s="22"/>
      <c r="AA43" s="23"/>
      <c r="AB43" s="24"/>
      <c r="AC43" s="24"/>
      <c r="AD43" s="25"/>
      <c r="AE43" s="25"/>
      <c r="AF43" s="25"/>
      <c r="AG43" s="26"/>
      <c r="AH43" s="25"/>
      <c r="AI43" s="27" t="str">
        <f t="shared" si="1"/>
        <v/>
      </c>
      <c r="AJ43" s="27" t="str">
        <f t="shared" si="0"/>
        <v/>
      </c>
      <c r="AK43" s="25"/>
      <c r="AL43" s="27" t="str">
        <f>IFERROR(VLOOKUP(AJ43&amp;AK43,[4]Tabla_Controles!$B$56:$G$65,5,FALSE),"")</f>
        <v/>
      </c>
      <c r="AM43" s="28" t="str">
        <f t="shared" si="2"/>
        <v/>
      </c>
      <c r="AN43" s="655"/>
      <c r="AO43" s="658"/>
      <c r="AP43" s="661"/>
      <c r="AQ43" s="644"/>
      <c r="AR43" s="646"/>
      <c r="AS43" s="646"/>
      <c r="AT43" s="647"/>
      <c r="AU43" s="629"/>
      <c r="AV43" s="29" t="s">
        <v>145</v>
      </c>
      <c r="AW43" s="44"/>
      <c r="AX43" s="44"/>
      <c r="AY43" s="44"/>
      <c r="AZ43" s="46"/>
      <c r="BA43" s="46"/>
      <c r="BB43" s="649"/>
      <c r="BC43" s="19" t="s">
        <v>139</v>
      </c>
      <c r="BD43" s="35"/>
      <c r="BE43" s="36"/>
      <c r="BF43" s="36"/>
      <c r="BG43" s="37" t="s">
        <v>128</v>
      </c>
      <c r="BH43" s="35"/>
      <c r="BI43" s="38"/>
      <c r="BJ43" s="38"/>
      <c r="BK43" s="636"/>
      <c r="BL43" s="638"/>
      <c r="BM43" s="638"/>
    </row>
    <row r="44" spans="1:65" ht="33" hidden="1" customHeight="1">
      <c r="A44" s="604"/>
      <c r="B44" s="606">
        <v>13</v>
      </c>
      <c r="C44" s="608"/>
      <c r="D44" s="610"/>
      <c r="E44" s="610"/>
      <c r="F44" s="610"/>
      <c r="G44" s="641"/>
      <c r="H44" s="664"/>
      <c r="I44" s="630"/>
      <c r="J44" s="631"/>
      <c r="K44" s="19" t="s">
        <v>148</v>
      </c>
      <c r="L44" s="20"/>
      <c r="M44" s="633"/>
      <c r="N44" s="631"/>
      <c r="O44" s="651"/>
      <c r="P44" s="620"/>
      <c r="Q44" s="622"/>
      <c r="R44" s="625"/>
      <c r="S44" s="627"/>
      <c r="T44" s="651"/>
      <c r="U44" s="652"/>
      <c r="V44" s="653"/>
      <c r="W44" s="19" t="s">
        <v>150</v>
      </c>
      <c r="X44" s="21"/>
      <c r="Y44" s="22"/>
      <c r="Z44" s="22"/>
      <c r="AA44" s="23"/>
      <c r="AB44" s="24"/>
      <c r="AC44" s="24"/>
      <c r="AD44" s="25"/>
      <c r="AE44" s="25"/>
      <c r="AF44" s="25"/>
      <c r="AG44" s="26"/>
      <c r="AH44" s="25"/>
      <c r="AI44" s="27" t="str">
        <f t="shared" si="1"/>
        <v/>
      </c>
      <c r="AJ44" s="27" t="str">
        <f t="shared" si="0"/>
        <v/>
      </c>
      <c r="AK44" s="25"/>
      <c r="AL44" s="27" t="str">
        <f>IFERROR(VLOOKUP(AJ44&amp;AK44,[4]Tabla_Controles!$B$56:$G$65,5,FALSE),"")</f>
        <v/>
      </c>
      <c r="AM44" s="28" t="str">
        <f t="shared" si="2"/>
        <v/>
      </c>
      <c r="AN44" s="655"/>
      <c r="AO44" s="658"/>
      <c r="AP44" s="661"/>
      <c r="AQ44" s="644"/>
      <c r="AR44" s="646"/>
      <c r="AS44" s="646"/>
      <c r="AT44" s="647"/>
      <c r="AU44" s="629"/>
      <c r="AV44" s="29" t="s">
        <v>155</v>
      </c>
      <c r="AW44" s="44"/>
      <c r="AX44" s="44"/>
      <c r="AY44" s="44"/>
      <c r="AZ44" s="46"/>
      <c r="BA44" s="46"/>
      <c r="BB44" s="649"/>
      <c r="BC44" s="19" t="s">
        <v>150</v>
      </c>
      <c r="BD44" s="35"/>
      <c r="BE44" s="36"/>
      <c r="BF44" s="36"/>
      <c r="BG44" s="37" t="s">
        <v>136</v>
      </c>
      <c r="BH44" s="35"/>
      <c r="BI44" s="38"/>
      <c r="BJ44" s="38"/>
      <c r="BK44" s="636"/>
      <c r="BL44" s="638"/>
      <c r="BM44" s="638"/>
    </row>
    <row r="45" spans="1:65" ht="33" hidden="1" customHeight="1">
      <c r="A45" s="604"/>
      <c r="B45" s="606">
        <v>13</v>
      </c>
      <c r="C45" s="609"/>
      <c r="D45" s="610"/>
      <c r="E45" s="610"/>
      <c r="F45" s="610"/>
      <c r="G45" s="642"/>
      <c r="H45" s="665"/>
      <c r="I45" s="630"/>
      <c r="J45" s="631"/>
      <c r="K45" s="19" t="s">
        <v>160</v>
      </c>
      <c r="L45" s="20"/>
      <c r="M45" s="634"/>
      <c r="N45" s="631"/>
      <c r="O45" s="651"/>
      <c r="P45" s="620"/>
      <c r="Q45" s="623"/>
      <c r="R45" s="626"/>
      <c r="S45" s="627"/>
      <c r="T45" s="651"/>
      <c r="U45" s="652"/>
      <c r="V45" s="653"/>
      <c r="W45" s="19" t="s">
        <v>161</v>
      </c>
      <c r="X45" s="21"/>
      <c r="Y45" s="22"/>
      <c r="Z45" s="22"/>
      <c r="AA45" s="23"/>
      <c r="AB45" s="24"/>
      <c r="AC45" s="24"/>
      <c r="AD45" s="25"/>
      <c r="AE45" s="25"/>
      <c r="AF45" s="25"/>
      <c r="AG45" s="26"/>
      <c r="AH45" s="25"/>
      <c r="AI45" s="27" t="str">
        <f t="shared" si="1"/>
        <v/>
      </c>
      <c r="AJ45" s="27" t="str">
        <f t="shared" si="0"/>
        <v/>
      </c>
      <c r="AK45" s="25"/>
      <c r="AL45" s="27" t="str">
        <f>IFERROR(VLOOKUP(AJ45&amp;AK45,[4]Tabla_Controles!$B$56:$G$65,5,FALSE),"")</f>
        <v/>
      </c>
      <c r="AM45" s="28" t="str">
        <f t="shared" si="2"/>
        <v/>
      </c>
      <c r="AN45" s="656"/>
      <c r="AO45" s="659"/>
      <c r="AP45" s="662"/>
      <c r="AQ45" s="645"/>
      <c r="AR45" s="646"/>
      <c r="AS45" s="646"/>
      <c r="AT45" s="647"/>
      <c r="AU45" s="629"/>
      <c r="AV45" s="29" t="s">
        <v>162</v>
      </c>
      <c r="AW45" s="44"/>
      <c r="AX45" s="44"/>
      <c r="AY45" s="44"/>
      <c r="AZ45" s="46"/>
      <c r="BA45" s="46"/>
      <c r="BB45" s="650"/>
      <c r="BC45" s="19" t="s">
        <v>161</v>
      </c>
      <c r="BD45" s="35"/>
      <c r="BE45" s="36"/>
      <c r="BF45" s="36"/>
      <c r="BG45" s="37" t="s">
        <v>145</v>
      </c>
      <c r="BH45" s="35"/>
      <c r="BI45" s="38"/>
      <c r="BJ45" s="38"/>
      <c r="BK45" s="637"/>
      <c r="BL45" s="639"/>
      <c r="BM45" s="639"/>
    </row>
    <row r="46" spans="1:65" ht="313.5" hidden="1">
      <c r="A46" s="604" t="str">
        <f>C46&amp;COUNTIF($C$10:C46,C46)</f>
        <v>Corrupción6</v>
      </c>
      <c r="B46" s="605">
        <v>128</v>
      </c>
      <c r="C46" s="607" t="s">
        <v>79</v>
      </c>
      <c r="D46" s="610" t="s">
        <v>80</v>
      </c>
      <c r="E46" s="610" t="s">
        <v>245</v>
      </c>
      <c r="F46" s="610" t="s">
        <v>246</v>
      </c>
      <c r="G46" s="640" t="s">
        <v>247</v>
      </c>
      <c r="H46" s="663" t="s">
        <v>248</v>
      </c>
      <c r="I46" s="630" t="str">
        <f>"Posibilidad de recibir o solicitar cualquier dádiva o beneficio a nombre propio o de terceros, con el fin de "&amp;J46</f>
        <v>Posibilidad de recibir o solicitar cualquier dádiva o beneficio a nombre propio o de terceros, con el fin de manipular o direccionar  información procesada o generada en el marco de la actividad de la auditoría interna.</v>
      </c>
      <c r="J46" s="631" t="s">
        <v>249</v>
      </c>
      <c r="K46" s="19" t="s">
        <v>86</v>
      </c>
      <c r="L46" s="20" t="s">
        <v>250</v>
      </c>
      <c r="M46" s="632" t="s">
        <v>251</v>
      </c>
      <c r="N46" s="631" t="s">
        <v>252</v>
      </c>
      <c r="O46" s="651" t="str">
        <f>IF(N46="","",IF(OR($N46=[4]Tabla_Probabilidad!$D$20,$N46=[4]Tabla_Probabilidad!$J$20),"Muy Baja",IF(OR($N46=[4]Tabla_Probabilidad!$E$20,$N46=[4]Tabla_Probabilidad!$K$20),"Baja",IF(OR($N46=[4]Tabla_Probabilidad!$F$20,$N46=[4]Tabla_Probabilidad!$L$20),"Media",IF(OR($N46=[4]Tabla_Probabilidad!$G$20,$N46=[4]Tabla_Probabilidad!$M$20),"Alta",IF(OR($N46=[4]Tabla_Probabilidad!$H$20,$N46=[4]Tabla_Probabilidad!$N$20),"Muy Alta"))))))</f>
        <v>Baja</v>
      </c>
      <c r="P46" s="620">
        <f>IF(O46="Muy Baja",1,IF(O46="Baja",2,IF(O46="Media",3,IF(O46="Alta",4,IF(O46="Muy Alta",5,"")))))</f>
        <v>2</v>
      </c>
      <c r="Q46" s="621" t="str">
        <f>IFERROR(IF($C46="Corrupción",HYPERLINK("#"&amp;"Impacto_Riesgos!C"&amp;MATCH($B46,[4]Impacto_Riesgos!$B$10:$B$138,0)+9,"Calcula el impacto aquí"),"")," ")</f>
        <v>Calcula el impacto aquí</v>
      </c>
      <c r="R46" s="624">
        <f>IFERROR(VLOOKUP(A46,[4]Impacto_Riesgos!$A$8:$W$138,23,),"NA")</f>
        <v>15</v>
      </c>
      <c r="S46" s="627" t="s">
        <v>90</v>
      </c>
      <c r="T46" s="651" t="str">
        <f>IF($S46='[4]Tabla Impacto'!$F$10,"Moderado",IF($S46='[4]Tabla Impacto'!$G$10,"Mayor",IF($S46='[4]Tabla Impacto'!$H$10,"Catastrófico","")))</f>
        <v>Catastrófico</v>
      </c>
      <c r="U46" s="652">
        <f>IF(T46="Leve",1,IF(T46="Menor",2,IF(T46="Moderado",3,IF(T46="Mayor",4,IF(T46="Catastrófico",5,"")))))</f>
        <v>5</v>
      </c>
      <c r="V46" s="653" t="str">
        <f>IF(OR(AND($O46="Muy Baja",T46="Leve"),AND($O46="Muy Baja",T46="Menor"),AND($O46="Baja",T46="Leve"),AND($O46="Baja",T46="Menor"),AND($O46="Media",T46="Leve")),"Bajo",IF(OR(AND($O46="Muy baja",T46="Moderado"),AND($O46="Baja",T46="Moderado"),AND($O46="Media",T46="Menor"),AND($O46="Alta",T46="Leve")),"Moderado",IF(OR(AND($O46="Muy Baja",T46="Mayor"),AND($O46="Baja",T46="Mayor"),AND($O46="Media",T46="Moderado"),AND($O46="Alta",T46="Menor"),AND($O46="Alta",T46="Moderado"),AND($O46="Muy Alta",T46="Leve"),AND($O46="Muy Alta",T46="Menor")),"Alto",IF(OR(AND($O46="Muy Baja",T46="Catastrófico"),AND($O46="Baja",T46="Catastrófico"),AND($O46="Media",T46="Mayor"),AND($O46="Media",T46="Catastrófico"),AND($O46="Alta",T46="Mayor"),AND($O46="Alta",T46="Catastrófico"),AND($O46="Muy Alta",T46="Moderado"),AND($O46="Muy Alta",T46="Mayor"),AND($O46="Muy Alta",T46="Catastrófico")),"Extremo",""))))</f>
        <v>Extremo</v>
      </c>
      <c r="W46" s="19" t="s">
        <v>91</v>
      </c>
      <c r="X46" s="21" t="s">
        <v>253</v>
      </c>
      <c r="Y46" s="22" t="s">
        <v>254</v>
      </c>
      <c r="Z46" s="22" t="s">
        <v>255</v>
      </c>
      <c r="AA46" s="23" t="s">
        <v>154</v>
      </c>
      <c r="AB46" s="24" t="s">
        <v>96</v>
      </c>
      <c r="AC46" s="24" t="s">
        <v>97</v>
      </c>
      <c r="AD46" s="25" t="s">
        <v>98</v>
      </c>
      <c r="AE46" s="25" t="s">
        <v>99</v>
      </c>
      <c r="AF46" s="25" t="s">
        <v>100</v>
      </c>
      <c r="AG46" s="26" t="s">
        <v>98</v>
      </c>
      <c r="AH46" s="25" t="s">
        <v>101</v>
      </c>
      <c r="AI46" s="27">
        <f t="shared" si="1"/>
        <v>100</v>
      </c>
      <c r="AJ46" s="27" t="str">
        <f t="shared" si="0"/>
        <v>Fuerte</v>
      </c>
      <c r="AK46" s="25" t="s">
        <v>102</v>
      </c>
      <c r="AL46" s="27" t="str">
        <f>IFERROR(VLOOKUP(AJ46&amp;AK46,[4]Tabla_Controles!$B$56:$G$65,5,FALSE),"")</f>
        <v>Fuerte</v>
      </c>
      <c r="AM46" s="28">
        <f t="shared" si="2"/>
        <v>100</v>
      </c>
      <c r="AN46" s="654">
        <f>IFERROR(AVERAGE(AM46:AM52),"")</f>
        <v>75</v>
      </c>
      <c r="AO46" s="657" t="str">
        <f>IF($AN46=100,"Fuerte",IF($AN46&lt;100,"Moderado",IF($AN46&lt;50,"Débil",IF($AN46=0,"",""))))</f>
        <v>Moderado</v>
      </c>
      <c r="AP46" s="660" t="s">
        <v>103</v>
      </c>
      <c r="AQ46" s="643">
        <f>IFERROR(P46-VLOOKUP(AO46&amp;AP46,[4]Tabla_Controles!$B$77:$E$83,4,0),"")</f>
        <v>1</v>
      </c>
      <c r="AR46" s="646" t="str">
        <f>IF($AQ46="","",IF($AQ46=1,"Muy Baja",IF($AQ46=2,"Baja",IF($AQ46=3,"Media",IF($AQ46=4,"Alta",IF($AQ46=5,"Muy Alta","Muy Baja"))))))</f>
        <v>Muy Baja</v>
      </c>
      <c r="AS46" s="646" t="str">
        <f>T46</f>
        <v>Catastrófico</v>
      </c>
      <c r="AT46" s="647" t="str">
        <f>IF(OR(AND($AR46="Muy Baja",$AS46="Leve"),AND($AR46="Muy Baja",$AS46="Menor"),AND($AR46="Baja",$AS46="Leve"),AND($AR46="Baja",$AS46="Menor"),AND($AR46="Media",$AS46="Leve")),"Bajo",IF(OR(AND($AR46="Muy baja",$AS46="Moderado"),AND($AR46="Baja",$AS46="Moderado"),AND($AR46="Media",$AS46="Menor"),AND($AR46="Alta",$AS46="Leve")),"Moderado",IF(OR(AND($AR46="Muy Baja",$AS46="Mayor"),AND($AR46="Baja",$AS46="Mayor"),AND($AR46="Media",$AS46="Moderado"),AND($AR46="Alta",$AS46="Menor"),AND($AR46="Alta",$AS46="Moderado"),AND($AR46="Muy Alta",$AS46="Leve"),AND($AR46="Muy Alta",$AS46="Menor")),"Alto",IF(OR(AND($AR46="Muy Baja",$AS46="Catastrófico"),AND($AR46="Baja",$AS46="Catastrófico"),AND($AR46="Media",$AS46="Mayor"),AND($AR46="Media",$AS46="Catastrófico"),AND($AR46="Alta",$AS46="Mayor"),AND($AR46="Alta",$AS46="Catastrófico"),AND($AR46="Muy Alta",$AS46="Moderado"),AND($AR46="Muy Alta",$AS46="Mayor"),AND($AR46="Muy Alta",$AS46="Catastrófico")),"Extremo",""))))</f>
        <v>Extremo</v>
      </c>
      <c r="AU46" s="629" t="s">
        <v>104</v>
      </c>
      <c r="AV46" s="29" t="s">
        <v>105</v>
      </c>
      <c r="AW46" s="55" t="s">
        <v>94</v>
      </c>
      <c r="AX46" s="56" t="s">
        <v>94</v>
      </c>
      <c r="AY46" s="56" t="s">
        <v>94</v>
      </c>
      <c r="AZ46" s="57" t="s">
        <v>94</v>
      </c>
      <c r="BA46" s="57" t="s">
        <v>94</v>
      </c>
      <c r="BB46" s="648" t="s">
        <v>109</v>
      </c>
      <c r="BC46" s="19" t="s">
        <v>91</v>
      </c>
      <c r="BD46" s="253" t="s">
        <v>2867</v>
      </c>
      <c r="BE46" s="286" t="s">
        <v>3018</v>
      </c>
      <c r="BF46" s="286" t="s">
        <v>3019</v>
      </c>
      <c r="BG46" s="37" t="s">
        <v>155</v>
      </c>
      <c r="BH46" s="35"/>
      <c r="BI46" s="38"/>
      <c r="BJ46" s="38"/>
      <c r="BK46" s="635" t="s">
        <v>2891</v>
      </c>
      <c r="BL46" s="666"/>
      <c r="BM46" s="666"/>
    </row>
    <row r="47" spans="1:65" ht="105" hidden="1" customHeight="1">
      <c r="A47" s="604"/>
      <c r="B47" s="606">
        <v>128</v>
      </c>
      <c r="C47" s="608"/>
      <c r="D47" s="610"/>
      <c r="E47" s="610"/>
      <c r="F47" s="610"/>
      <c r="G47" s="641"/>
      <c r="H47" s="664"/>
      <c r="I47" s="630"/>
      <c r="J47" s="631"/>
      <c r="K47" s="19" t="s">
        <v>110</v>
      </c>
      <c r="L47" s="20" t="s">
        <v>256</v>
      </c>
      <c r="M47" s="633"/>
      <c r="N47" s="631"/>
      <c r="O47" s="651"/>
      <c r="P47" s="620"/>
      <c r="Q47" s="622"/>
      <c r="R47" s="625"/>
      <c r="S47" s="627"/>
      <c r="T47" s="651"/>
      <c r="U47" s="652"/>
      <c r="V47" s="653"/>
      <c r="W47" s="19" t="s">
        <v>112</v>
      </c>
      <c r="X47" s="21" t="s">
        <v>257</v>
      </c>
      <c r="Y47" s="22" t="s">
        <v>258</v>
      </c>
      <c r="Z47" s="22" t="s">
        <v>153</v>
      </c>
      <c r="AA47" s="23" t="s">
        <v>154</v>
      </c>
      <c r="AB47" s="24" t="s">
        <v>96</v>
      </c>
      <c r="AC47" s="24" t="s">
        <v>97</v>
      </c>
      <c r="AD47" s="25" t="s">
        <v>98</v>
      </c>
      <c r="AE47" s="25" t="s">
        <v>144</v>
      </c>
      <c r="AF47" s="25" t="s">
        <v>100</v>
      </c>
      <c r="AG47" s="26" t="s">
        <v>98</v>
      </c>
      <c r="AH47" s="25" t="s">
        <v>101</v>
      </c>
      <c r="AI47" s="27">
        <f t="shared" si="1"/>
        <v>95</v>
      </c>
      <c r="AJ47" s="27" t="str">
        <f t="shared" si="0"/>
        <v>Moderado</v>
      </c>
      <c r="AK47" s="25" t="s">
        <v>102</v>
      </c>
      <c r="AL47" s="27" t="str">
        <f>IFERROR(VLOOKUP(AJ47&amp;AK47,[4]Tabla_Controles!$B$56:$G$65,5,FALSE),"")</f>
        <v>Moderado</v>
      </c>
      <c r="AM47" s="28">
        <f t="shared" si="2"/>
        <v>50</v>
      </c>
      <c r="AN47" s="655"/>
      <c r="AO47" s="658"/>
      <c r="AP47" s="661"/>
      <c r="AQ47" s="644"/>
      <c r="AR47" s="646"/>
      <c r="AS47" s="646"/>
      <c r="AT47" s="647"/>
      <c r="AU47" s="629"/>
      <c r="AV47" s="29" t="s">
        <v>118</v>
      </c>
      <c r="AW47" s="55" t="s">
        <v>94</v>
      </c>
      <c r="AX47" s="56" t="s">
        <v>94</v>
      </c>
      <c r="AY47" s="56" t="s">
        <v>94</v>
      </c>
      <c r="AZ47" s="57" t="s">
        <v>94</v>
      </c>
      <c r="BA47" s="57" t="s">
        <v>94</v>
      </c>
      <c r="BB47" s="649"/>
      <c r="BC47" s="19" t="s">
        <v>112</v>
      </c>
      <c r="BD47" s="311" t="s">
        <v>2866</v>
      </c>
      <c r="BE47" s="284" t="s">
        <v>3020</v>
      </c>
      <c r="BF47" s="284" t="s">
        <v>3021</v>
      </c>
      <c r="BG47" s="37" t="s">
        <v>162</v>
      </c>
      <c r="BH47" s="35"/>
      <c r="BI47" s="38"/>
      <c r="BJ47" s="38"/>
      <c r="BK47" s="636"/>
      <c r="BL47" s="638"/>
      <c r="BM47" s="638"/>
    </row>
    <row r="48" spans="1:65" ht="231" hidden="1">
      <c r="A48" s="604"/>
      <c r="B48" s="606">
        <v>128</v>
      </c>
      <c r="C48" s="608"/>
      <c r="D48" s="610"/>
      <c r="E48" s="610"/>
      <c r="F48" s="610"/>
      <c r="G48" s="641"/>
      <c r="H48" s="664"/>
      <c r="I48" s="630"/>
      <c r="J48" s="631"/>
      <c r="K48" s="19" t="s">
        <v>122</v>
      </c>
      <c r="L48" s="20" t="s">
        <v>259</v>
      </c>
      <c r="M48" s="633"/>
      <c r="N48" s="631"/>
      <c r="O48" s="651"/>
      <c r="P48" s="620"/>
      <c r="Q48" s="622"/>
      <c r="R48" s="625"/>
      <c r="S48" s="627"/>
      <c r="T48" s="651"/>
      <c r="U48" s="652"/>
      <c r="V48" s="653"/>
      <c r="W48" s="19" t="s">
        <v>124</v>
      </c>
      <c r="X48" s="21" t="s">
        <v>260</v>
      </c>
      <c r="Y48" s="22" t="s">
        <v>261</v>
      </c>
      <c r="Z48" s="22" t="s">
        <v>153</v>
      </c>
      <c r="AA48" s="23" t="s">
        <v>154</v>
      </c>
      <c r="AB48" s="24" t="s">
        <v>96</v>
      </c>
      <c r="AC48" s="24" t="s">
        <v>97</v>
      </c>
      <c r="AD48" s="25" t="s">
        <v>98</v>
      </c>
      <c r="AE48" s="25" t="s">
        <v>144</v>
      </c>
      <c r="AF48" s="25" t="s">
        <v>100</v>
      </c>
      <c r="AG48" s="26" t="s">
        <v>98</v>
      </c>
      <c r="AH48" s="25" t="s">
        <v>101</v>
      </c>
      <c r="AI48" s="27">
        <f t="shared" si="1"/>
        <v>95</v>
      </c>
      <c r="AJ48" s="27" t="str">
        <f t="shared" si="0"/>
        <v>Moderado</v>
      </c>
      <c r="AK48" s="25" t="s">
        <v>102</v>
      </c>
      <c r="AL48" s="27" t="str">
        <f>IFERROR(VLOOKUP(AJ48&amp;AK48,[4]Tabla_Controles!$B$56:$G$65,5,FALSE),"")</f>
        <v>Moderado</v>
      </c>
      <c r="AM48" s="28">
        <f t="shared" si="2"/>
        <v>50</v>
      </c>
      <c r="AN48" s="655"/>
      <c r="AO48" s="658"/>
      <c r="AP48" s="661"/>
      <c r="AQ48" s="644"/>
      <c r="AR48" s="646"/>
      <c r="AS48" s="646"/>
      <c r="AT48" s="647"/>
      <c r="AU48" s="629"/>
      <c r="AV48" s="29" t="s">
        <v>128</v>
      </c>
      <c r="AW48" s="55" t="s">
        <v>262</v>
      </c>
      <c r="AX48" s="56" t="s">
        <v>263</v>
      </c>
      <c r="AY48" s="56" t="s">
        <v>264</v>
      </c>
      <c r="AZ48" s="57">
        <v>44793</v>
      </c>
      <c r="BA48" s="57">
        <v>44849</v>
      </c>
      <c r="BB48" s="649"/>
      <c r="BC48" s="19" t="s">
        <v>124</v>
      </c>
      <c r="BD48" s="311" t="s">
        <v>2866</v>
      </c>
      <c r="BE48" s="284" t="s">
        <v>3022</v>
      </c>
      <c r="BF48" s="284" t="s">
        <v>3023</v>
      </c>
      <c r="BG48" s="37" t="s">
        <v>105</v>
      </c>
      <c r="BH48" s="264" t="s">
        <v>2867</v>
      </c>
      <c r="BI48" s="284" t="s">
        <v>3576</v>
      </c>
      <c r="BJ48" s="286" t="s">
        <v>3577</v>
      </c>
      <c r="BK48" s="636"/>
      <c r="BL48" s="638"/>
      <c r="BM48" s="638"/>
    </row>
    <row r="49" spans="1:68" ht="181.5" hidden="1">
      <c r="A49" s="604"/>
      <c r="B49" s="606">
        <v>128</v>
      </c>
      <c r="C49" s="608"/>
      <c r="D49" s="610"/>
      <c r="E49" s="610"/>
      <c r="F49" s="610"/>
      <c r="G49" s="641"/>
      <c r="H49" s="664"/>
      <c r="I49" s="630"/>
      <c r="J49" s="631"/>
      <c r="K49" s="19" t="s">
        <v>129</v>
      </c>
      <c r="L49" s="20" t="s">
        <v>265</v>
      </c>
      <c r="M49" s="633"/>
      <c r="N49" s="631"/>
      <c r="O49" s="651"/>
      <c r="P49" s="620"/>
      <c r="Q49" s="622"/>
      <c r="R49" s="625"/>
      <c r="S49" s="627"/>
      <c r="T49" s="651"/>
      <c r="U49" s="652"/>
      <c r="V49" s="653"/>
      <c r="W49" s="19" t="s">
        <v>131</v>
      </c>
      <c r="X49" s="21" t="s">
        <v>266</v>
      </c>
      <c r="Y49" s="22" t="s">
        <v>267</v>
      </c>
      <c r="Z49" s="22" t="s">
        <v>153</v>
      </c>
      <c r="AA49" s="23" t="s">
        <v>154</v>
      </c>
      <c r="AB49" s="24" t="s">
        <v>96</v>
      </c>
      <c r="AC49" s="24" t="s">
        <v>97</v>
      </c>
      <c r="AD49" s="25" t="s">
        <v>98</v>
      </c>
      <c r="AE49" s="25" t="s">
        <v>99</v>
      </c>
      <c r="AF49" s="25" t="s">
        <v>100</v>
      </c>
      <c r="AG49" s="26" t="s">
        <v>98</v>
      </c>
      <c r="AH49" s="25" t="s">
        <v>101</v>
      </c>
      <c r="AI49" s="27">
        <f t="shared" si="1"/>
        <v>100</v>
      </c>
      <c r="AJ49" s="27" t="str">
        <f t="shared" si="0"/>
        <v>Fuerte</v>
      </c>
      <c r="AK49" s="25" t="s">
        <v>102</v>
      </c>
      <c r="AL49" s="27" t="str">
        <f>IFERROR(VLOOKUP(AJ49&amp;AK49,[4]Tabla_Controles!$B$56:$G$65,5,FALSE),"")</f>
        <v>Fuerte</v>
      </c>
      <c r="AM49" s="28">
        <f t="shared" si="2"/>
        <v>100</v>
      </c>
      <c r="AN49" s="655"/>
      <c r="AO49" s="658"/>
      <c r="AP49" s="661"/>
      <c r="AQ49" s="644"/>
      <c r="AR49" s="646"/>
      <c r="AS49" s="646"/>
      <c r="AT49" s="647"/>
      <c r="AU49" s="629"/>
      <c r="AV49" s="29" t="s">
        <v>136</v>
      </c>
      <c r="AW49" s="55" t="s">
        <v>94</v>
      </c>
      <c r="AX49" s="56" t="s">
        <v>94</v>
      </c>
      <c r="AY49" s="56" t="s">
        <v>94</v>
      </c>
      <c r="AZ49" s="57" t="s">
        <v>94</v>
      </c>
      <c r="BA49" s="57" t="s">
        <v>94</v>
      </c>
      <c r="BB49" s="649"/>
      <c r="BC49" s="19" t="s">
        <v>131</v>
      </c>
      <c r="BD49" s="253" t="s">
        <v>2867</v>
      </c>
      <c r="BE49" s="286" t="s">
        <v>3024</v>
      </c>
      <c r="BF49" s="284" t="s">
        <v>3025</v>
      </c>
      <c r="BG49" s="37" t="s">
        <v>118</v>
      </c>
      <c r="BH49" s="35"/>
      <c r="BI49" s="38"/>
      <c r="BJ49" s="38"/>
      <c r="BK49" s="636"/>
      <c r="BL49" s="638"/>
      <c r="BM49" s="638"/>
    </row>
    <row r="50" spans="1:68" ht="33" hidden="1" customHeight="1">
      <c r="A50" s="604"/>
      <c r="B50" s="606">
        <v>128</v>
      </c>
      <c r="C50" s="608"/>
      <c r="D50" s="610"/>
      <c r="E50" s="610"/>
      <c r="F50" s="610"/>
      <c r="G50" s="641"/>
      <c r="H50" s="664"/>
      <c r="I50" s="630"/>
      <c r="J50" s="631"/>
      <c r="K50" s="19" t="s">
        <v>137</v>
      </c>
      <c r="L50" s="20"/>
      <c r="M50" s="633"/>
      <c r="N50" s="631"/>
      <c r="O50" s="651"/>
      <c r="P50" s="620"/>
      <c r="Q50" s="622"/>
      <c r="R50" s="625"/>
      <c r="S50" s="627"/>
      <c r="T50" s="651"/>
      <c r="U50" s="652"/>
      <c r="V50" s="653"/>
      <c r="W50" s="19" t="s">
        <v>139</v>
      </c>
      <c r="X50" s="21"/>
      <c r="Y50" s="22"/>
      <c r="Z50" s="22"/>
      <c r="AA50" s="23"/>
      <c r="AB50" s="24"/>
      <c r="AC50" s="24"/>
      <c r="AD50" s="25"/>
      <c r="AE50" s="25"/>
      <c r="AF50" s="25"/>
      <c r="AG50" s="26"/>
      <c r="AH50" s="25"/>
      <c r="AI50" s="27" t="str">
        <f t="shared" si="1"/>
        <v/>
      </c>
      <c r="AJ50" s="27" t="str">
        <f t="shared" si="0"/>
        <v/>
      </c>
      <c r="AK50" s="25"/>
      <c r="AL50" s="27" t="str">
        <f>IFERROR(VLOOKUP(AJ50&amp;AK50,[4]Tabla_Controles!$B$56:$G$65,5,FALSE),"")</f>
        <v/>
      </c>
      <c r="AM50" s="28" t="str">
        <f t="shared" si="2"/>
        <v/>
      </c>
      <c r="AN50" s="655"/>
      <c r="AO50" s="658"/>
      <c r="AP50" s="661"/>
      <c r="AQ50" s="644"/>
      <c r="AR50" s="646"/>
      <c r="AS50" s="646"/>
      <c r="AT50" s="647"/>
      <c r="AU50" s="629"/>
      <c r="AV50" s="29" t="s">
        <v>145</v>
      </c>
      <c r="AW50" s="44"/>
      <c r="AX50" s="44"/>
      <c r="AY50" s="44"/>
      <c r="AZ50" s="46"/>
      <c r="BA50" s="46"/>
      <c r="BB50" s="649"/>
      <c r="BC50" s="19" t="s">
        <v>139</v>
      </c>
      <c r="BD50" s="35"/>
      <c r="BE50" s="36"/>
      <c r="BF50" s="36"/>
      <c r="BG50" s="37" t="s">
        <v>128</v>
      </c>
      <c r="BH50" s="35"/>
      <c r="BI50" s="38"/>
      <c r="BJ50" s="38"/>
      <c r="BK50" s="636"/>
      <c r="BL50" s="638"/>
      <c r="BM50" s="638"/>
    </row>
    <row r="51" spans="1:68" ht="30" hidden="1" customHeight="1">
      <c r="A51" s="604"/>
      <c r="B51" s="606">
        <v>128</v>
      </c>
      <c r="C51" s="608"/>
      <c r="D51" s="610"/>
      <c r="E51" s="610"/>
      <c r="F51" s="610"/>
      <c r="G51" s="641"/>
      <c r="H51" s="664"/>
      <c r="I51" s="630"/>
      <c r="J51" s="631"/>
      <c r="K51" s="19" t="s">
        <v>148</v>
      </c>
      <c r="L51" s="20"/>
      <c r="M51" s="633"/>
      <c r="N51" s="631"/>
      <c r="O51" s="651"/>
      <c r="P51" s="620"/>
      <c r="Q51" s="622"/>
      <c r="R51" s="625"/>
      <c r="S51" s="627"/>
      <c r="T51" s="651"/>
      <c r="U51" s="652"/>
      <c r="V51" s="653"/>
      <c r="W51" s="19" t="s">
        <v>150</v>
      </c>
      <c r="X51" s="21"/>
      <c r="Y51" s="22"/>
      <c r="Z51" s="22"/>
      <c r="AA51" s="23"/>
      <c r="AB51" s="24"/>
      <c r="AC51" s="24"/>
      <c r="AD51" s="25"/>
      <c r="AE51" s="25"/>
      <c r="AF51" s="25"/>
      <c r="AG51" s="26"/>
      <c r="AH51" s="25"/>
      <c r="AI51" s="27" t="str">
        <f t="shared" si="1"/>
        <v/>
      </c>
      <c r="AJ51" s="27" t="str">
        <f t="shared" si="0"/>
        <v/>
      </c>
      <c r="AK51" s="25"/>
      <c r="AL51" s="27" t="str">
        <f>IFERROR(VLOOKUP(AJ51&amp;AK51,[4]Tabla_Controles!$B$56:$G$65,5,FALSE),"")</f>
        <v/>
      </c>
      <c r="AM51" s="28" t="str">
        <f t="shared" si="2"/>
        <v/>
      </c>
      <c r="AN51" s="655"/>
      <c r="AO51" s="658"/>
      <c r="AP51" s="661"/>
      <c r="AQ51" s="644"/>
      <c r="AR51" s="646"/>
      <c r="AS51" s="646"/>
      <c r="AT51" s="647"/>
      <c r="AU51" s="629"/>
      <c r="AV51" s="29" t="s">
        <v>155</v>
      </c>
      <c r="AW51" s="44"/>
      <c r="AX51" s="44"/>
      <c r="AY51" s="44"/>
      <c r="AZ51" s="46"/>
      <c r="BA51" s="46"/>
      <c r="BB51" s="649"/>
      <c r="BC51" s="19" t="s">
        <v>150</v>
      </c>
      <c r="BD51" s="35"/>
      <c r="BE51" s="36"/>
      <c r="BF51" s="36"/>
      <c r="BG51" s="37" t="s">
        <v>136</v>
      </c>
      <c r="BH51" s="35"/>
      <c r="BI51" s="38"/>
      <c r="BJ51" s="38"/>
      <c r="BK51" s="636"/>
      <c r="BL51" s="638"/>
      <c r="BM51" s="638"/>
    </row>
    <row r="52" spans="1:68" ht="30" hidden="1" customHeight="1">
      <c r="A52" s="604"/>
      <c r="B52" s="606">
        <v>128</v>
      </c>
      <c r="C52" s="609"/>
      <c r="D52" s="610"/>
      <c r="E52" s="610"/>
      <c r="F52" s="610"/>
      <c r="G52" s="642"/>
      <c r="H52" s="665"/>
      <c r="I52" s="630"/>
      <c r="J52" s="631"/>
      <c r="K52" s="19" t="s">
        <v>160</v>
      </c>
      <c r="L52" s="20"/>
      <c r="M52" s="634"/>
      <c r="N52" s="631"/>
      <c r="O52" s="651"/>
      <c r="P52" s="620"/>
      <c r="Q52" s="623"/>
      <c r="R52" s="626"/>
      <c r="S52" s="627"/>
      <c r="T52" s="651"/>
      <c r="U52" s="652"/>
      <c r="V52" s="653"/>
      <c r="W52" s="19" t="s">
        <v>161</v>
      </c>
      <c r="X52" s="21"/>
      <c r="Y52" s="22"/>
      <c r="Z52" s="22"/>
      <c r="AA52" s="23"/>
      <c r="AB52" s="24"/>
      <c r="AC52" s="24"/>
      <c r="AD52" s="25"/>
      <c r="AE52" s="25"/>
      <c r="AF52" s="25"/>
      <c r="AG52" s="26"/>
      <c r="AH52" s="25"/>
      <c r="AI52" s="27" t="str">
        <f t="shared" si="1"/>
        <v/>
      </c>
      <c r="AJ52" s="27" t="str">
        <f t="shared" si="0"/>
        <v/>
      </c>
      <c r="AK52" s="25"/>
      <c r="AL52" s="27" t="str">
        <f>IFERROR(VLOOKUP(AJ52&amp;AK52,[4]Tabla_Controles!$B$56:$G$65,5,FALSE),"")</f>
        <v/>
      </c>
      <c r="AM52" s="28" t="str">
        <f t="shared" si="2"/>
        <v/>
      </c>
      <c r="AN52" s="656"/>
      <c r="AO52" s="659"/>
      <c r="AP52" s="662"/>
      <c r="AQ52" s="645"/>
      <c r="AR52" s="646"/>
      <c r="AS52" s="646"/>
      <c r="AT52" s="647"/>
      <c r="AU52" s="629"/>
      <c r="AV52" s="29" t="s">
        <v>162</v>
      </c>
      <c r="AW52" s="44"/>
      <c r="AX52" s="44"/>
      <c r="AY52" s="44"/>
      <c r="AZ52" s="46"/>
      <c r="BA52" s="46"/>
      <c r="BB52" s="650"/>
      <c r="BC52" s="19" t="s">
        <v>161</v>
      </c>
      <c r="BD52" s="35"/>
      <c r="BE52" s="36"/>
      <c r="BF52" s="36"/>
      <c r="BG52" s="37" t="s">
        <v>145</v>
      </c>
      <c r="BH52" s="35"/>
      <c r="BI52" s="38"/>
      <c r="BJ52" s="38"/>
      <c r="BK52" s="637"/>
      <c r="BL52" s="639"/>
      <c r="BM52" s="639"/>
    </row>
    <row r="53" spans="1:68" ht="147" customHeight="1">
      <c r="A53" s="604" t="str">
        <f>C53&amp;COUNTIF($C$10:C53,C53)</f>
        <v>Corrupción7</v>
      </c>
      <c r="B53" s="605">
        <v>177</v>
      </c>
      <c r="C53" s="607" t="s">
        <v>79</v>
      </c>
      <c r="D53" s="610" t="s">
        <v>80</v>
      </c>
      <c r="E53" s="610" t="s">
        <v>268</v>
      </c>
      <c r="F53" s="610" t="s">
        <v>269</v>
      </c>
      <c r="G53" s="640" t="s">
        <v>270</v>
      </c>
      <c r="H53" s="663" t="s">
        <v>271</v>
      </c>
      <c r="I53" s="630" t="str">
        <f>"Posibilidad de recibir o solicitar cualquier dádiva o beneficio a nombre propio o de terceros, con el fin de "&amp;J53</f>
        <v>Posibilidad de recibir o solicitar cualquier dádiva o beneficio a nombre propio o de terceros, con el fin de alterar o manipular ilegalmente la información de los activos recibidos que puedan afectar su potencial de productividad</v>
      </c>
      <c r="J53" s="631" t="s">
        <v>272</v>
      </c>
      <c r="K53" s="19" t="s">
        <v>86</v>
      </c>
      <c r="L53" s="20" t="s">
        <v>273</v>
      </c>
      <c r="M53" s="632" t="s">
        <v>274</v>
      </c>
      <c r="N53" s="631" t="s">
        <v>89</v>
      </c>
      <c r="O53" s="651" t="str">
        <f>IF(N53="","",IF(OR($N53=[4]Tabla_Probabilidad!$D$20,$N53=[4]Tabla_Probabilidad!$J$20),"Muy Baja",IF(OR($N53=[4]Tabla_Probabilidad!$E$20,$N53=[4]Tabla_Probabilidad!$K$20),"Baja",IF(OR($N53=[4]Tabla_Probabilidad!$F$20,$N53=[4]Tabla_Probabilidad!$L$20),"Media",IF(OR($N53=[4]Tabla_Probabilidad!$G$20,$N53=[4]Tabla_Probabilidad!$M$20),"Alta",IF(OR($N53=[4]Tabla_Probabilidad!$H$20,$N53=[4]Tabla_Probabilidad!$N$20),"Muy Alta"))))))</f>
        <v>Media</v>
      </c>
      <c r="P53" s="620">
        <f>IF(O53="Muy Baja",1,IF(O53="Baja",2,IF(O53="Media",3,IF(O53="Alta",4,IF(O53="Muy Alta",5,"")))))</f>
        <v>3</v>
      </c>
      <c r="Q53" s="621" t="str">
        <f>IFERROR(IF($C53="Corrupción",HYPERLINK("#"&amp;"Impacto_Riesgos!C"&amp;MATCH($B53,[4]Impacto_Riesgos!$B$10:$B$138,0)+9,"Calcula el impacto aquí"),"")," ")</f>
        <v>Calcula el impacto aquí</v>
      </c>
      <c r="R53" s="624">
        <f>IFERROR(VLOOKUP(A53,[4]Impacto_Riesgos!$A$8:$W$138,23,),"NA")</f>
        <v>15</v>
      </c>
      <c r="S53" s="627" t="s">
        <v>90</v>
      </c>
      <c r="T53" s="651" t="str">
        <f>IF($S53='[4]Tabla Impacto'!$F$10,"Moderado",IF($S53='[4]Tabla Impacto'!$G$10,"Mayor",IF($S53='[4]Tabla Impacto'!$H$10,"Catastrófico","")))</f>
        <v>Catastrófico</v>
      </c>
      <c r="U53" s="652">
        <f>IF(T53="Leve",1,IF(T53="Menor",2,IF(T53="Moderado",3,IF(T53="Mayor",4,IF(T53="Catastrófico",5,"")))))</f>
        <v>5</v>
      </c>
      <c r="V53" s="653" t="str">
        <f>IF(OR(AND($O53="Muy Baja",T53="Leve"),AND($O53="Muy Baja",T53="Menor"),AND($O53="Baja",T53="Leve"),AND($O53="Baja",T53="Menor"),AND($O53="Media",T53="Leve")),"Bajo",IF(OR(AND($O53="Muy baja",T53="Moderado"),AND($O53="Baja",T53="Moderado"),AND($O53="Media",T53="Menor"),AND($O53="Alta",T53="Leve")),"Moderado",IF(OR(AND($O53="Muy Baja",T53="Mayor"),AND($O53="Baja",T53="Mayor"),AND($O53="Media",T53="Moderado"),AND($O53="Alta",T53="Menor"),AND($O53="Alta",T53="Moderado"),AND($O53="Muy Alta",T53="Leve"),AND($O53="Muy Alta",T53="Menor")),"Alto",IF(OR(AND($O53="Muy Baja",T53="Catastrófico"),AND($O53="Baja",T53="Catastrófico"),AND($O53="Media",T53="Mayor"),AND($O53="Media",T53="Catastrófico"),AND($O53="Alta",T53="Mayor"),AND($O53="Alta",T53="Catastrófico"),AND($O53="Muy Alta",T53="Moderado"),AND($O53="Muy Alta",T53="Mayor"),AND($O53="Muy Alta",T53="Catastrófico")),"Extremo",""))))</f>
        <v>Extremo</v>
      </c>
      <c r="W53" s="19" t="s">
        <v>91</v>
      </c>
      <c r="X53" s="21" t="s">
        <v>275</v>
      </c>
      <c r="Y53" s="22" t="s">
        <v>276</v>
      </c>
      <c r="Z53" s="22" t="s">
        <v>277</v>
      </c>
      <c r="AA53" s="23" t="s">
        <v>240</v>
      </c>
      <c r="AB53" s="24" t="s">
        <v>96</v>
      </c>
      <c r="AC53" s="24" t="s">
        <v>97</v>
      </c>
      <c r="AD53" s="25" t="s">
        <v>98</v>
      </c>
      <c r="AE53" s="25" t="s">
        <v>99</v>
      </c>
      <c r="AF53" s="25" t="s">
        <v>100</v>
      </c>
      <c r="AG53" s="26" t="s">
        <v>98</v>
      </c>
      <c r="AH53" s="25" t="s">
        <v>101</v>
      </c>
      <c r="AI53" s="27">
        <f t="shared" si="1"/>
        <v>100</v>
      </c>
      <c r="AJ53" s="27" t="str">
        <f t="shared" si="0"/>
        <v>Fuerte</v>
      </c>
      <c r="AK53" s="25" t="s">
        <v>102</v>
      </c>
      <c r="AL53" s="27" t="str">
        <f>IFERROR(VLOOKUP(AJ53&amp;AK53,[4]Tabla_Controles!$B$56:$G$65,5,FALSE),"")</f>
        <v>Fuerte</v>
      </c>
      <c r="AM53" s="28">
        <f t="shared" si="2"/>
        <v>100</v>
      </c>
      <c r="AN53" s="654">
        <f>IFERROR(AVERAGE(AM53:AM59),"")</f>
        <v>83.333333333333329</v>
      </c>
      <c r="AO53" s="657" t="str">
        <f>IF($AN53=100,"Fuerte",IF($AN53&lt;100,"Moderado",IF($AN53&lt;50,"Débil",IF($AN53=0,"",""))))</f>
        <v>Moderado</v>
      </c>
      <c r="AP53" s="660" t="s">
        <v>103</v>
      </c>
      <c r="AQ53" s="643">
        <f>IFERROR(P53-VLOOKUP(AO53&amp;AP53,[4]Tabla_Controles!$B$77:$E$83,4,0),"")</f>
        <v>2</v>
      </c>
      <c r="AR53" s="646" t="str">
        <f>IF($AQ53="","",IF($AQ53=1,"Muy Baja",IF($AQ53=2,"Baja",IF($AQ53=3,"Media",IF($AQ53=4,"Alta",IF($AQ53=5,"Muy Alta","Muy Baja"))))))</f>
        <v>Baja</v>
      </c>
      <c r="AS53" s="646" t="str">
        <f>T53</f>
        <v>Catastrófico</v>
      </c>
      <c r="AT53" s="647" t="str">
        <f>IF(OR(AND($AR53="Muy Baja",$AS53="Leve"),AND($AR53="Muy Baja",$AS53="Menor"),AND($AR53="Baja",$AS53="Leve"),AND($AR53="Baja",$AS53="Menor"),AND($AR53="Media",$AS53="Leve")),"Bajo",IF(OR(AND($AR53="Muy baja",$AS53="Moderado"),AND($AR53="Baja",$AS53="Moderado"),AND($AR53="Media",$AS53="Menor"),AND($AR53="Alta",$AS53="Leve")),"Moderado",IF(OR(AND($AR53="Muy Baja",$AS53="Mayor"),AND($AR53="Baja",$AS53="Mayor"),AND($AR53="Media",$AS53="Moderado"),AND($AR53="Alta",$AS53="Menor"),AND($AR53="Alta",$AS53="Moderado"),AND($AR53="Muy Alta",$AS53="Leve"),AND($AR53="Muy Alta",$AS53="Menor")),"Alto",IF(OR(AND($AR53="Muy Baja",$AS53="Catastrófico"),AND($AR53="Baja",$AS53="Catastrófico"),AND($AR53="Media",$AS53="Mayor"),AND($AR53="Media",$AS53="Catastrófico"),AND($AR53="Alta",$AS53="Mayor"),AND($AR53="Alta",$AS53="Catastrófico"),AND($AR53="Muy Alta",$AS53="Moderado"),AND($AR53="Muy Alta",$AS53="Mayor"),AND($AR53="Muy Alta",$AS53="Catastrófico")),"Extremo",""))))</f>
        <v>Extremo</v>
      </c>
      <c r="AU53" s="629" t="s">
        <v>104</v>
      </c>
      <c r="AV53" s="29" t="s">
        <v>105</v>
      </c>
      <c r="AW53" s="55" t="s">
        <v>94</v>
      </c>
      <c r="AX53" s="56" t="s">
        <v>94</v>
      </c>
      <c r="AY53" s="56" t="s">
        <v>94</v>
      </c>
      <c r="AZ53" s="57" t="s">
        <v>94</v>
      </c>
      <c r="BA53" s="57" t="s">
        <v>94</v>
      </c>
      <c r="BB53" s="648" t="s">
        <v>109</v>
      </c>
      <c r="BC53" s="19" t="s">
        <v>91</v>
      </c>
      <c r="BD53" s="311" t="s">
        <v>2866</v>
      </c>
      <c r="BE53" s="265" t="s">
        <v>3448</v>
      </c>
      <c r="BF53" s="265" t="s">
        <v>3449</v>
      </c>
      <c r="BG53" s="37" t="s">
        <v>155</v>
      </c>
      <c r="BH53" s="35"/>
      <c r="BI53" s="38"/>
      <c r="BJ53" s="38"/>
      <c r="BK53" s="635" t="s">
        <v>2891</v>
      </c>
      <c r="BL53" s="666"/>
      <c r="BM53" s="666"/>
      <c r="BP53" s="667">
        <v>177</v>
      </c>
    </row>
    <row r="54" spans="1:68" ht="102" hidden="1">
      <c r="A54" s="604"/>
      <c r="B54" s="606">
        <v>177</v>
      </c>
      <c r="C54" s="608"/>
      <c r="D54" s="610"/>
      <c r="E54" s="610"/>
      <c r="F54" s="610"/>
      <c r="G54" s="641"/>
      <c r="H54" s="664"/>
      <c r="I54" s="630"/>
      <c r="J54" s="631"/>
      <c r="K54" s="19" t="s">
        <v>110</v>
      </c>
      <c r="L54" s="20" t="s">
        <v>278</v>
      </c>
      <c r="M54" s="633"/>
      <c r="N54" s="631"/>
      <c r="O54" s="651"/>
      <c r="P54" s="620"/>
      <c r="Q54" s="622"/>
      <c r="R54" s="625"/>
      <c r="S54" s="627"/>
      <c r="T54" s="651"/>
      <c r="U54" s="652"/>
      <c r="V54" s="653"/>
      <c r="W54" s="19" t="s">
        <v>112</v>
      </c>
      <c r="X54" s="21" t="s">
        <v>279</v>
      </c>
      <c r="Y54" s="22" t="s">
        <v>280</v>
      </c>
      <c r="Z54" s="22" t="s">
        <v>281</v>
      </c>
      <c r="AA54" s="23" t="s">
        <v>282</v>
      </c>
      <c r="AB54" s="24" t="s">
        <v>96</v>
      </c>
      <c r="AC54" s="24" t="s">
        <v>97</v>
      </c>
      <c r="AD54" s="25" t="s">
        <v>98</v>
      </c>
      <c r="AE54" s="25" t="s">
        <v>144</v>
      </c>
      <c r="AF54" s="25" t="s">
        <v>100</v>
      </c>
      <c r="AG54" s="26" t="s">
        <v>98</v>
      </c>
      <c r="AH54" s="25" t="s">
        <v>101</v>
      </c>
      <c r="AI54" s="27">
        <f t="shared" si="1"/>
        <v>95</v>
      </c>
      <c r="AJ54" s="27" t="str">
        <f t="shared" si="0"/>
        <v>Moderado</v>
      </c>
      <c r="AK54" s="25" t="s">
        <v>102</v>
      </c>
      <c r="AL54" s="27" t="str">
        <f>IFERROR(VLOOKUP(AJ54&amp;AK54,[4]Tabla_Controles!$B$56:$G$65,5,FALSE),"")</f>
        <v>Moderado</v>
      </c>
      <c r="AM54" s="28">
        <f t="shared" si="2"/>
        <v>50</v>
      </c>
      <c r="AN54" s="655"/>
      <c r="AO54" s="658"/>
      <c r="AP54" s="661"/>
      <c r="AQ54" s="644"/>
      <c r="AR54" s="646"/>
      <c r="AS54" s="646"/>
      <c r="AT54" s="647"/>
      <c r="AU54" s="629"/>
      <c r="AV54" s="29" t="s">
        <v>118</v>
      </c>
      <c r="AW54" s="55" t="s">
        <v>94</v>
      </c>
      <c r="AX54" s="56" t="s">
        <v>94</v>
      </c>
      <c r="AY54" s="56" t="s">
        <v>94</v>
      </c>
      <c r="AZ54" s="57" t="s">
        <v>94</v>
      </c>
      <c r="BA54" s="57" t="s">
        <v>94</v>
      </c>
      <c r="BB54" s="649"/>
      <c r="BC54" s="19" t="s">
        <v>112</v>
      </c>
      <c r="BD54" s="311" t="s">
        <v>2866</v>
      </c>
      <c r="BE54" s="265" t="s">
        <v>2908</v>
      </c>
      <c r="BF54" s="265" t="s">
        <v>2907</v>
      </c>
      <c r="BG54" s="37" t="s">
        <v>162</v>
      </c>
      <c r="BH54" s="35"/>
      <c r="BI54" s="38"/>
      <c r="BJ54" s="38"/>
      <c r="BK54" s="636"/>
      <c r="BL54" s="638"/>
      <c r="BM54" s="638"/>
      <c r="BP54" s="667"/>
    </row>
    <row r="55" spans="1:68" ht="102" customHeight="1">
      <c r="A55" s="604"/>
      <c r="B55" s="606">
        <v>177</v>
      </c>
      <c r="C55" s="608"/>
      <c r="D55" s="610"/>
      <c r="E55" s="610"/>
      <c r="F55" s="610"/>
      <c r="G55" s="641"/>
      <c r="H55" s="664"/>
      <c r="I55" s="630"/>
      <c r="J55" s="631"/>
      <c r="K55" s="19" t="s">
        <v>122</v>
      </c>
      <c r="L55" s="20" t="s">
        <v>283</v>
      </c>
      <c r="M55" s="633"/>
      <c r="N55" s="631"/>
      <c r="O55" s="651"/>
      <c r="P55" s="620"/>
      <c r="Q55" s="622"/>
      <c r="R55" s="625"/>
      <c r="S55" s="627"/>
      <c r="T55" s="651"/>
      <c r="U55" s="652"/>
      <c r="V55" s="653"/>
      <c r="W55" s="19" t="s">
        <v>124</v>
      </c>
      <c r="X55" s="21" t="s">
        <v>284</v>
      </c>
      <c r="Y55" s="22" t="s">
        <v>285</v>
      </c>
      <c r="Z55" s="22" t="s">
        <v>286</v>
      </c>
      <c r="AA55" s="23" t="s">
        <v>240</v>
      </c>
      <c r="AB55" s="24" t="s">
        <v>96</v>
      </c>
      <c r="AC55" s="24" t="s">
        <v>97</v>
      </c>
      <c r="AD55" s="25" t="s">
        <v>98</v>
      </c>
      <c r="AE55" s="25" t="s">
        <v>99</v>
      </c>
      <c r="AF55" s="25" t="s">
        <v>100</v>
      </c>
      <c r="AG55" s="26" t="s">
        <v>98</v>
      </c>
      <c r="AH55" s="25" t="s">
        <v>101</v>
      </c>
      <c r="AI55" s="27">
        <f t="shared" si="1"/>
        <v>100</v>
      </c>
      <c r="AJ55" s="27" t="str">
        <f t="shared" si="0"/>
        <v>Fuerte</v>
      </c>
      <c r="AK55" s="25" t="s">
        <v>102</v>
      </c>
      <c r="AL55" s="27" t="str">
        <f>IFERROR(VLOOKUP(AJ55&amp;AK55,[4]Tabla_Controles!$B$56:$G$65,5,FALSE),"")</f>
        <v>Fuerte</v>
      </c>
      <c r="AM55" s="28">
        <f t="shared" si="2"/>
        <v>100</v>
      </c>
      <c r="AN55" s="655"/>
      <c r="AO55" s="658"/>
      <c r="AP55" s="661"/>
      <c r="AQ55" s="644"/>
      <c r="AR55" s="646"/>
      <c r="AS55" s="646"/>
      <c r="AT55" s="647"/>
      <c r="AU55" s="629"/>
      <c r="AV55" s="29" t="s">
        <v>128</v>
      </c>
      <c r="AW55" s="44" t="s">
        <v>287</v>
      </c>
      <c r="AX55" s="31" t="s">
        <v>288</v>
      </c>
      <c r="AY55" s="32" t="s">
        <v>115</v>
      </c>
      <c r="AZ55" s="54">
        <v>44834</v>
      </c>
      <c r="BA55" s="54">
        <v>44849</v>
      </c>
      <c r="BB55" s="649"/>
      <c r="BC55" s="19" t="s">
        <v>124</v>
      </c>
      <c r="BD55" s="311" t="s">
        <v>2866</v>
      </c>
      <c r="BE55" s="265" t="s">
        <v>3450</v>
      </c>
      <c r="BF55" s="265" t="s">
        <v>3451</v>
      </c>
      <c r="BG55" s="37" t="s">
        <v>105</v>
      </c>
      <c r="BH55" s="318" t="s">
        <v>2866</v>
      </c>
      <c r="BI55" s="265" t="s">
        <v>3631</v>
      </c>
      <c r="BJ55" s="265" t="s">
        <v>3632</v>
      </c>
      <c r="BK55" s="636"/>
      <c r="BL55" s="638"/>
      <c r="BM55" s="638"/>
      <c r="BP55" s="667"/>
    </row>
    <row r="56" spans="1:68" ht="33" hidden="1" customHeight="1">
      <c r="A56" s="604"/>
      <c r="B56" s="606">
        <v>177</v>
      </c>
      <c r="C56" s="608"/>
      <c r="D56" s="610"/>
      <c r="E56" s="610"/>
      <c r="F56" s="610"/>
      <c r="G56" s="641"/>
      <c r="H56" s="664"/>
      <c r="I56" s="630"/>
      <c r="J56" s="631"/>
      <c r="K56" s="19" t="s">
        <v>129</v>
      </c>
      <c r="L56" s="20"/>
      <c r="M56" s="633"/>
      <c r="N56" s="631"/>
      <c r="O56" s="651"/>
      <c r="P56" s="620"/>
      <c r="Q56" s="622"/>
      <c r="R56" s="625"/>
      <c r="S56" s="627"/>
      <c r="T56" s="651"/>
      <c r="U56" s="652"/>
      <c r="V56" s="653"/>
      <c r="W56" s="19" t="s">
        <v>131</v>
      </c>
      <c r="X56" s="21"/>
      <c r="Y56" s="22"/>
      <c r="Z56" s="22"/>
      <c r="AA56" s="23"/>
      <c r="AB56" s="24"/>
      <c r="AC56" s="24"/>
      <c r="AD56" s="25"/>
      <c r="AE56" s="25"/>
      <c r="AF56" s="25"/>
      <c r="AG56" s="26"/>
      <c r="AH56" s="25"/>
      <c r="AI56" s="27" t="str">
        <f t="shared" si="1"/>
        <v/>
      </c>
      <c r="AJ56" s="27" t="str">
        <f t="shared" si="0"/>
        <v/>
      </c>
      <c r="AK56" s="25"/>
      <c r="AL56" s="27" t="str">
        <f>IFERROR(VLOOKUP(AJ56&amp;AK56,[4]Tabla_Controles!$B$56:$G$65,5,FALSE),"")</f>
        <v/>
      </c>
      <c r="AM56" s="28" t="str">
        <f t="shared" si="2"/>
        <v/>
      </c>
      <c r="AN56" s="655"/>
      <c r="AO56" s="658"/>
      <c r="AP56" s="661"/>
      <c r="AQ56" s="644"/>
      <c r="AR56" s="646"/>
      <c r="AS56" s="646"/>
      <c r="AT56" s="647"/>
      <c r="AU56" s="629"/>
      <c r="AV56" s="37" t="s">
        <v>136</v>
      </c>
      <c r="AW56" s="44"/>
      <c r="AX56" s="44"/>
      <c r="AY56" s="44"/>
      <c r="AZ56" s="46"/>
      <c r="BA56" s="46"/>
      <c r="BB56" s="649"/>
      <c r="BC56" s="19" t="s">
        <v>131</v>
      </c>
      <c r="BD56" s="35"/>
      <c r="BE56" s="36"/>
      <c r="BF56" s="36"/>
      <c r="BG56" s="37" t="s">
        <v>118</v>
      </c>
      <c r="BH56" s="35"/>
      <c r="BI56" s="38"/>
      <c r="BJ56" s="38"/>
      <c r="BK56" s="636"/>
      <c r="BL56" s="638"/>
      <c r="BM56" s="638"/>
      <c r="BP56" s="667"/>
    </row>
    <row r="57" spans="1:68" ht="30" hidden="1" customHeight="1">
      <c r="A57" s="604"/>
      <c r="B57" s="606">
        <v>177</v>
      </c>
      <c r="C57" s="608"/>
      <c r="D57" s="610"/>
      <c r="E57" s="610"/>
      <c r="F57" s="610"/>
      <c r="G57" s="641"/>
      <c r="H57" s="664"/>
      <c r="I57" s="630"/>
      <c r="J57" s="631"/>
      <c r="K57" s="19" t="s">
        <v>137</v>
      </c>
      <c r="L57" s="20"/>
      <c r="M57" s="633"/>
      <c r="N57" s="631"/>
      <c r="O57" s="651"/>
      <c r="P57" s="620"/>
      <c r="Q57" s="622"/>
      <c r="R57" s="625"/>
      <c r="S57" s="627"/>
      <c r="T57" s="651"/>
      <c r="U57" s="652"/>
      <c r="V57" s="653"/>
      <c r="W57" s="19" t="s">
        <v>139</v>
      </c>
      <c r="X57" s="21"/>
      <c r="Y57" s="22"/>
      <c r="Z57" s="22"/>
      <c r="AA57" s="23"/>
      <c r="AB57" s="24"/>
      <c r="AC57" s="24"/>
      <c r="AD57" s="25"/>
      <c r="AE57" s="25"/>
      <c r="AF57" s="25"/>
      <c r="AG57" s="26"/>
      <c r="AH57" s="25"/>
      <c r="AI57" s="27" t="str">
        <f t="shared" si="1"/>
        <v/>
      </c>
      <c r="AJ57" s="27" t="str">
        <f t="shared" si="0"/>
        <v/>
      </c>
      <c r="AK57" s="25"/>
      <c r="AL57" s="27" t="str">
        <f>IFERROR(VLOOKUP(AJ57&amp;AK57,[4]Tabla_Controles!$B$56:$G$65,5,FALSE),"")</f>
        <v/>
      </c>
      <c r="AM57" s="28" t="str">
        <f t="shared" si="2"/>
        <v/>
      </c>
      <c r="AN57" s="655"/>
      <c r="AO57" s="658"/>
      <c r="AP57" s="661"/>
      <c r="AQ57" s="644"/>
      <c r="AR57" s="646"/>
      <c r="AS57" s="646"/>
      <c r="AT57" s="647"/>
      <c r="AU57" s="629"/>
      <c r="AV57" s="37" t="s">
        <v>145</v>
      </c>
      <c r="AW57" s="44"/>
      <c r="AX57" s="44"/>
      <c r="AY57" s="44"/>
      <c r="AZ57" s="46"/>
      <c r="BA57" s="46"/>
      <c r="BB57" s="649"/>
      <c r="BC57" s="19" t="s">
        <v>139</v>
      </c>
      <c r="BD57" s="35"/>
      <c r="BE57" s="36"/>
      <c r="BF57" s="36"/>
      <c r="BG57" s="37" t="s">
        <v>128</v>
      </c>
      <c r="BH57" s="35"/>
      <c r="BI57" s="38"/>
      <c r="BJ57" s="38"/>
      <c r="BK57" s="636"/>
      <c r="BL57" s="638"/>
      <c r="BM57" s="638"/>
      <c r="BP57" s="667"/>
    </row>
    <row r="58" spans="1:68" ht="30" hidden="1" customHeight="1">
      <c r="A58" s="604"/>
      <c r="B58" s="606">
        <v>177</v>
      </c>
      <c r="C58" s="608"/>
      <c r="D58" s="610"/>
      <c r="E58" s="610"/>
      <c r="F58" s="610"/>
      <c r="G58" s="641"/>
      <c r="H58" s="664"/>
      <c r="I58" s="630"/>
      <c r="J58" s="631"/>
      <c r="K58" s="19" t="s">
        <v>148</v>
      </c>
      <c r="L58" s="20"/>
      <c r="M58" s="633"/>
      <c r="N58" s="631"/>
      <c r="O58" s="651"/>
      <c r="P58" s="620"/>
      <c r="Q58" s="622"/>
      <c r="R58" s="625"/>
      <c r="S58" s="627"/>
      <c r="T58" s="651"/>
      <c r="U58" s="652"/>
      <c r="V58" s="653"/>
      <c r="W58" s="19" t="s">
        <v>150</v>
      </c>
      <c r="X58" s="21"/>
      <c r="Y58" s="22"/>
      <c r="Z58" s="22"/>
      <c r="AA58" s="23"/>
      <c r="AB58" s="24"/>
      <c r="AC58" s="24"/>
      <c r="AD58" s="25"/>
      <c r="AE58" s="25"/>
      <c r="AF58" s="25"/>
      <c r="AG58" s="26"/>
      <c r="AH58" s="25"/>
      <c r="AI58" s="27" t="str">
        <f t="shared" si="1"/>
        <v/>
      </c>
      <c r="AJ58" s="27" t="str">
        <f t="shared" si="0"/>
        <v/>
      </c>
      <c r="AK58" s="25"/>
      <c r="AL58" s="27" t="str">
        <f>IFERROR(VLOOKUP(AJ58&amp;AK58,[4]Tabla_Controles!$B$56:$G$65,5,FALSE),"")</f>
        <v/>
      </c>
      <c r="AM58" s="28" t="str">
        <f t="shared" si="2"/>
        <v/>
      </c>
      <c r="AN58" s="655"/>
      <c r="AO58" s="658"/>
      <c r="AP58" s="661"/>
      <c r="AQ58" s="644"/>
      <c r="AR58" s="646"/>
      <c r="AS58" s="646"/>
      <c r="AT58" s="647"/>
      <c r="AU58" s="629"/>
      <c r="AV58" s="37" t="s">
        <v>155</v>
      </c>
      <c r="AW58" s="44"/>
      <c r="AX58" s="44"/>
      <c r="AY58" s="44"/>
      <c r="AZ58" s="46"/>
      <c r="BA58" s="46"/>
      <c r="BB58" s="649"/>
      <c r="BC58" s="19" t="s">
        <v>150</v>
      </c>
      <c r="BD58" s="35"/>
      <c r="BE58" s="36"/>
      <c r="BF58" s="36"/>
      <c r="BG58" s="37" t="s">
        <v>136</v>
      </c>
      <c r="BH58" s="35"/>
      <c r="BI58" s="38"/>
      <c r="BJ58" s="38"/>
      <c r="BK58" s="636"/>
      <c r="BL58" s="638"/>
      <c r="BM58" s="638"/>
      <c r="BP58" s="667"/>
    </row>
    <row r="59" spans="1:68" ht="30" hidden="1" customHeight="1">
      <c r="A59" s="604"/>
      <c r="B59" s="606">
        <v>177</v>
      </c>
      <c r="C59" s="609"/>
      <c r="D59" s="610"/>
      <c r="E59" s="610"/>
      <c r="F59" s="610"/>
      <c r="G59" s="642"/>
      <c r="H59" s="665"/>
      <c r="I59" s="630"/>
      <c r="J59" s="631"/>
      <c r="K59" s="19" t="s">
        <v>160</v>
      </c>
      <c r="L59" s="20"/>
      <c r="M59" s="634"/>
      <c r="N59" s="631"/>
      <c r="O59" s="651"/>
      <c r="P59" s="620"/>
      <c r="Q59" s="623"/>
      <c r="R59" s="626"/>
      <c r="S59" s="627"/>
      <c r="T59" s="651"/>
      <c r="U59" s="652"/>
      <c r="V59" s="653"/>
      <c r="W59" s="19" t="s">
        <v>161</v>
      </c>
      <c r="X59" s="21"/>
      <c r="Y59" s="22"/>
      <c r="Z59" s="22"/>
      <c r="AA59" s="23"/>
      <c r="AB59" s="24"/>
      <c r="AC59" s="24"/>
      <c r="AD59" s="25"/>
      <c r="AE59" s="25"/>
      <c r="AF59" s="25"/>
      <c r="AG59" s="26"/>
      <c r="AH59" s="25"/>
      <c r="AI59" s="27" t="str">
        <f t="shared" si="1"/>
        <v/>
      </c>
      <c r="AJ59" s="27" t="str">
        <f t="shared" si="0"/>
        <v/>
      </c>
      <c r="AK59" s="25"/>
      <c r="AL59" s="27" t="str">
        <f>IFERROR(VLOOKUP(AJ59&amp;AK59,[4]Tabla_Controles!$B$56:$G$65,5,FALSE),"")</f>
        <v/>
      </c>
      <c r="AM59" s="28" t="str">
        <f t="shared" si="2"/>
        <v/>
      </c>
      <c r="AN59" s="656"/>
      <c r="AO59" s="659"/>
      <c r="AP59" s="662"/>
      <c r="AQ59" s="645"/>
      <c r="AR59" s="646"/>
      <c r="AS59" s="646"/>
      <c r="AT59" s="647"/>
      <c r="AU59" s="629"/>
      <c r="AV59" s="37" t="s">
        <v>162</v>
      </c>
      <c r="AW59" s="44"/>
      <c r="AX59" s="44"/>
      <c r="AY59" s="44"/>
      <c r="AZ59" s="46"/>
      <c r="BA59" s="46"/>
      <c r="BB59" s="650"/>
      <c r="BC59" s="19" t="s">
        <v>161</v>
      </c>
      <c r="BD59" s="35"/>
      <c r="BE59" s="36"/>
      <c r="BF59" s="36"/>
      <c r="BG59" s="37" t="s">
        <v>145</v>
      </c>
      <c r="BH59" s="35"/>
      <c r="BI59" s="38"/>
      <c r="BJ59" s="38"/>
      <c r="BK59" s="637"/>
      <c r="BL59" s="639"/>
      <c r="BM59" s="639"/>
      <c r="BP59" s="667"/>
    </row>
    <row r="60" spans="1:68" ht="127.5" hidden="1">
      <c r="A60" s="604" t="str">
        <f>C60&amp;COUNTIF($C$10:C60,C60)</f>
        <v>Corrupción8</v>
      </c>
      <c r="B60" s="668">
        <v>178</v>
      </c>
      <c r="C60" s="607" t="s">
        <v>79</v>
      </c>
      <c r="D60" s="610" t="s">
        <v>80</v>
      </c>
      <c r="E60" s="610" t="s">
        <v>268</v>
      </c>
      <c r="F60" s="610" t="s">
        <v>289</v>
      </c>
      <c r="G60" s="640" t="s">
        <v>290</v>
      </c>
      <c r="H60" s="663" t="s">
        <v>291</v>
      </c>
      <c r="I60" s="630" t="str">
        <f>"Posibilidad de recibir o solicitar cualquier dádiva o beneficio a nombre propio o de terceros, con el fin de "&amp;J60</f>
        <v>Posibilidad de recibir o solicitar cualquier dádiva o beneficio a nombre propio o de terceros, con el fin de favorecer a terceros en el proceso de registro de depositarios provisionales y liquidadores para la administración de los activos a cargo de SAE.</v>
      </c>
      <c r="J60" s="631" t="s">
        <v>292</v>
      </c>
      <c r="K60" s="19" t="s">
        <v>86</v>
      </c>
      <c r="L60" s="20" t="s">
        <v>293</v>
      </c>
      <c r="M60" s="632" t="s">
        <v>294</v>
      </c>
      <c r="N60" s="631" t="s">
        <v>89</v>
      </c>
      <c r="O60" s="651" t="str">
        <f>IF(N60="","",IF(OR($N60=[4]Tabla_Probabilidad!$D$20,$N60=[4]Tabla_Probabilidad!$J$20),"Muy Baja",IF(OR($N60=[4]Tabla_Probabilidad!$E$20,$N60=[4]Tabla_Probabilidad!$K$20),"Baja",IF(OR($N60=[4]Tabla_Probabilidad!$F$20,$N60=[4]Tabla_Probabilidad!$L$20),"Media",IF(OR($N60=[4]Tabla_Probabilidad!$G$20,$N60=[4]Tabla_Probabilidad!$M$20),"Alta",IF(OR($N60=[4]Tabla_Probabilidad!$H$20,$N60=[4]Tabla_Probabilidad!$N$20),"Muy Alta"))))))</f>
        <v>Media</v>
      </c>
      <c r="P60" s="620">
        <f>IF(O60="Muy Baja",1,IF(O60="Baja",2,IF(O60="Media",3,IF(O60="Alta",4,IF(O60="Muy Alta",5,"")))))</f>
        <v>3</v>
      </c>
      <c r="Q60" s="621" t="str">
        <f>IFERROR(IF($C60="Corrupción",HYPERLINK("#"&amp;"Impacto_Riesgos!C"&amp;MATCH($B60,[4]Impacto_Riesgos!$B$10:$B$138,0)+9,"Calcula el impacto aquí"),"")," ")</f>
        <v>Calcula el impacto aquí</v>
      </c>
      <c r="R60" s="624">
        <f>IFERROR(VLOOKUP(A60,[4]Impacto_Riesgos!$A$8:$W$138,23,),"NA")</f>
        <v>15</v>
      </c>
      <c r="S60" s="627" t="s">
        <v>90</v>
      </c>
      <c r="T60" s="651" t="str">
        <f>IF($S60='[4]Tabla Impacto'!$F$10,"Moderado",IF($S60='[4]Tabla Impacto'!$G$10,"Mayor",IF($S60='[4]Tabla Impacto'!$H$10,"Catastrófico","")))</f>
        <v>Catastrófico</v>
      </c>
      <c r="U60" s="652">
        <f>IF(T60="Leve",1,IF(T60="Menor",2,IF(T60="Moderado",3,IF(T60="Mayor",4,IF(T60="Catastrófico",5,"")))))</f>
        <v>5</v>
      </c>
      <c r="V60" s="653" t="str">
        <f>IF(OR(AND($O60="Muy Baja",T60="Leve"),AND($O60="Muy Baja",T60="Menor"),AND($O60="Baja",T60="Leve"),AND($O60="Baja",T60="Menor"),AND($O60="Media",T60="Leve")),"Bajo",IF(OR(AND($O60="Muy baja",T60="Moderado"),AND($O60="Baja",T60="Moderado"),AND($O60="Media",T60="Menor"),AND($O60="Alta",T60="Leve")),"Moderado",IF(OR(AND($O60="Muy Baja",T60="Mayor"),AND($O60="Baja",T60="Mayor"),AND($O60="Media",T60="Moderado"),AND($O60="Alta",T60="Menor"),AND($O60="Alta",T60="Moderado"),AND($O60="Muy Alta",T60="Leve"),AND($O60="Muy Alta",T60="Menor")),"Alto",IF(OR(AND($O60="Muy Baja",T60="Catastrófico"),AND($O60="Baja",T60="Catastrófico"),AND($O60="Media",T60="Mayor"),AND($O60="Media",T60="Catastrófico"),AND($O60="Alta",T60="Mayor"),AND($O60="Alta",T60="Catastrófico"),AND($O60="Muy Alta",T60="Moderado"),AND($O60="Muy Alta",T60="Mayor"),AND($O60="Muy Alta",T60="Catastrófico")),"Extremo",""))))</f>
        <v>Extremo</v>
      </c>
      <c r="W60" s="19" t="s">
        <v>91</v>
      </c>
      <c r="X60" s="21" t="s">
        <v>295</v>
      </c>
      <c r="Y60" s="22" t="s">
        <v>296</v>
      </c>
      <c r="Z60" s="22" t="s">
        <v>297</v>
      </c>
      <c r="AA60" s="23" t="s">
        <v>298</v>
      </c>
      <c r="AB60" s="24" t="s">
        <v>96</v>
      </c>
      <c r="AC60" s="24" t="s">
        <v>97</v>
      </c>
      <c r="AD60" s="25" t="s">
        <v>98</v>
      </c>
      <c r="AE60" s="25" t="s">
        <v>99</v>
      </c>
      <c r="AF60" s="25" t="s">
        <v>100</v>
      </c>
      <c r="AG60" s="26" t="s">
        <v>98</v>
      </c>
      <c r="AH60" s="25" t="s">
        <v>101</v>
      </c>
      <c r="AI60" s="27">
        <f t="shared" si="1"/>
        <v>100</v>
      </c>
      <c r="AJ60" s="27" t="str">
        <f t="shared" si="0"/>
        <v>Fuerte</v>
      </c>
      <c r="AK60" s="25" t="s">
        <v>102</v>
      </c>
      <c r="AL60" s="27" t="str">
        <f>IFERROR(VLOOKUP(AJ60&amp;AK60,[4]Tabla_Controles!$B$56:$G$65,5,FALSE),"")</f>
        <v>Fuerte</v>
      </c>
      <c r="AM60" s="28">
        <f t="shared" si="2"/>
        <v>100</v>
      </c>
      <c r="AN60" s="654">
        <f>IFERROR(AVERAGE(AM60:AM66),"")</f>
        <v>58.333333333333336</v>
      </c>
      <c r="AO60" s="657" t="str">
        <f>IF($AN60=100,"Fuerte",IF($AN60&lt;100,"Moderado",IF($AN60&lt;50,"Débil",IF($AN60=0,"",""))))</f>
        <v>Moderado</v>
      </c>
      <c r="AP60" s="660" t="s">
        <v>103</v>
      </c>
      <c r="AQ60" s="643">
        <f>IFERROR(P60-VLOOKUP(AO60&amp;AP60,[4]Tabla_Controles!$B$77:$E$83,4,0),"")</f>
        <v>2</v>
      </c>
      <c r="AR60" s="646" t="str">
        <f>IF($AQ60="","",IF($AQ60=1,"Muy Baja",IF($AQ60=2,"Baja",IF($AQ60=3,"Media",IF($AQ60=4,"Alta",IF($AQ60=5,"Muy Alta","Muy Baja"))))))</f>
        <v>Baja</v>
      </c>
      <c r="AS60" s="646" t="str">
        <f>T60</f>
        <v>Catastrófico</v>
      </c>
      <c r="AT60" s="647" t="str">
        <f>IF(OR(AND($AR60="Muy Baja",$AS60="Leve"),AND($AR60="Muy Baja",$AS60="Menor"),AND($AR60="Baja",$AS60="Leve"),AND($AR60="Baja",$AS60="Menor"),AND($AR60="Media",$AS60="Leve")),"Bajo",IF(OR(AND($AR60="Muy baja",$AS60="Moderado"),AND($AR60="Baja",$AS60="Moderado"),AND($AR60="Media",$AS60="Menor"),AND($AR60="Alta",$AS60="Leve")),"Moderado",IF(OR(AND($AR60="Muy Baja",$AS60="Mayor"),AND($AR60="Baja",$AS60="Mayor"),AND($AR60="Media",$AS60="Moderado"),AND($AR60="Alta",$AS60="Menor"),AND($AR60="Alta",$AS60="Moderado"),AND($AR60="Muy Alta",$AS60="Leve"),AND($AR60="Muy Alta",$AS60="Menor")),"Alto",IF(OR(AND($AR60="Muy Baja",$AS60="Catastrófico"),AND($AR60="Baja",$AS60="Catastrófico"),AND($AR60="Media",$AS60="Mayor"),AND($AR60="Media",$AS60="Catastrófico"),AND($AR60="Alta",$AS60="Mayor"),AND($AR60="Alta",$AS60="Catastrófico"),AND($AR60="Muy Alta",$AS60="Moderado"),AND($AR60="Muy Alta",$AS60="Mayor"),AND($AR60="Muy Alta",$AS60="Catastrófico")),"Extremo",""))))</f>
        <v>Extremo</v>
      </c>
      <c r="AU60" s="629" t="s">
        <v>104</v>
      </c>
      <c r="AV60" s="37" t="s">
        <v>105</v>
      </c>
      <c r="AW60" s="20" t="s">
        <v>94</v>
      </c>
      <c r="AX60" s="58" t="s">
        <v>94</v>
      </c>
      <c r="AY60" s="20" t="s">
        <v>94</v>
      </c>
      <c r="AZ60" s="21" t="s">
        <v>94</v>
      </c>
      <c r="BA60" s="59" t="s">
        <v>94</v>
      </c>
      <c r="BB60" s="648" t="s">
        <v>109</v>
      </c>
      <c r="BC60" s="19" t="s">
        <v>91</v>
      </c>
      <c r="BD60" s="35"/>
      <c r="BE60" s="311" t="s">
        <v>2869</v>
      </c>
      <c r="BF60" s="36"/>
      <c r="BG60" s="37" t="s">
        <v>155</v>
      </c>
      <c r="BH60" s="35"/>
      <c r="BI60" s="38"/>
      <c r="BJ60" s="38"/>
      <c r="BK60" s="635" t="s">
        <v>2891</v>
      </c>
      <c r="BL60" s="666"/>
      <c r="BM60" s="666"/>
    </row>
    <row r="61" spans="1:68" ht="66" hidden="1">
      <c r="A61" s="604"/>
      <c r="B61" s="668">
        <v>178</v>
      </c>
      <c r="C61" s="608"/>
      <c r="D61" s="610"/>
      <c r="E61" s="610"/>
      <c r="F61" s="610"/>
      <c r="G61" s="641"/>
      <c r="H61" s="664"/>
      <c r="I61" s="630"/>
      <c r="J61" s="631"/>
      <c r="K61" s="19" t="s">
        <v>110</v>
      </c>
      <c r="L61" s="20" t="s">
        <v>299</v>
      </c>
      <c r="M61" s="633"/>
      <c r="N61" s="631"/>
      <c r="O61" s="651"/>
      <c r="P61" s="620"/>
      <c r="Q61" s="622"/>
      <c r="R61" s="625"/>
      <c r="S61" s="627"/>
      <c r="T61" s="651"/>
      <c r="U61" s="652"/>
      <c r="V61" s="653"/>
      <c r="W61" s="19" t="s">
        <v>112</v>
      </c>
      <c r="X61" s="21" t="s">
        <v>300</v>
      </c>
      <c r="Y61" s="22" t="s">
        <v>301</v>
      </c>
      <c r="Z61" s="22" t="s">
        <v>94</v>
      </c>
      <c r="AA61" s="23" t="s">
        <v>298</v>
      </c>
      <c r="AB61" s="24" t="s">
        <v>96</v>
      </c>
      <c r="AC61" s="24" t="s">
        <v>97</v>
      </c>
      <c r="AD61" s="25" t="s">
        <v>98</v>
      </c>
      <c r="AE61" s="25" t="s">
        <v>99</v>
      </c>
      <c r="AF61" s="25" t="s">
        <v>100</v>
      </c>
      <c r="AG61" s="26" t="s">
        <v>98</v>
      </c>
      <c r="AH61" s="25" t="s">
        <v>101</v>
      </c>
      <c r="AI61" s="27">
        <f t="shared" si="1"/>
        <v>100</v>
      </c>
      <c r="AJ61" s="27" t="str">
        <f t="shared" si="0"/>
        <v>Fuerte</v>
      </c>
      <c r="AK61" s="25" t="s">
        <v>117</v>
      </c>
      <c r="AL61" s="27" t="str">
        <f>IFERROR(VLOOKUP(AJ61&amp;AK61,[4]Tabla_Controles!$B$56:$G$65,5,FALSE),"")</f>
        <v>Moderado</v>
      </c>
      <c r="AM61" s="28">
        <f t="shared" si="2"/>
        <v>50</v>
      </c>
      <c r="AN61" s="655"/>
      <c r="AO61" s="658"/>
      <c r="AP61" s="661"/>
      <c r="AQ61" s="644"/>
      <c r="AR61" s="646"/>
      <c r="AS61" s="646"/>
      <c r="AT61" s="647"/>
      <c r="AU61" s="629"/>
      <c r="AV61" s="37" t="s">
        <v>118</v>
      </c>
      <c r="AW61" s="44" t="s">
        <v>94</v>
      </c>
      <c r="AX61" s="44" t="s">
        <v>94</v>
      </c>
      <c r="AY61" s="44" t="s">
        <v>94</v>
      </c>
      <c r="AZ61" s="44" t="s">
        <v>94</v>
      </c>
      <c r="BA61" s="44" t="s">
        <v>94</v>
      </c>
      <c r="BB61" s="649"/>
      <c r="BC61" s="19" t="s">
        <v>112</v>
      </c>
      <c r="BD61" s="35"/>
      <c r="BE61" s="311" t="s">
        <v>2869</v>
      </c>
      <c r="BF61" s="36"/>
      <c r="BG61" s="37" t="s">
        <v>162</v>
      </c>
      <c r="BH61" s="35"/>
      <c r="BI61" s="38"/>
      <c r="BJ61" s="38"/>
      <c r="BK61" s="636"/>
      <c r="BL61" s="638"/>
      <c r="BM61" s="638"/>
    </row>
    <row r="62" spans="1:68" ht="330" hidden="1">
      <c r="A62" s="604"/>
      <c r="B62" s="668">
        <v>178</v>
      </c>
      <c r="C62" s="608"/>
      <c r="D62" s="610"/>
      <c r="E62" s="610"/>
      <c r="F62" s="610"/>
      <c r="G62" s="641"/>
      <c r="H62" s="664"/>
      <c r="I62" s="630"/>
      <c r="J62" s="631"/>
      <c r="K62" s="19" t="s">
        <v>122</v>
      </c>
      <c r="L62" s="20" t="s">
        <v>302</v>
      </c>
      <c r="M62" s="633"/>
      <c r="N62" s="631"/>
      <c r="O62" s="651"/>
      <c r="P62" s="620"/>
      <c r="Q62" s="622"/>
      <c r="R62" s="625"/>
      <c r="S62" s="627"/>
      <c r="T62" s="651"/>
      <c r="U62" s="652"/>
      <c r="V62" s="653"/>
      <c r="W62" s="19" t="s">
        <v>124</v>
      </c>
      <c r="X62" s="21" t="s">
        <v>303</v>
      </c>
      <c r="Y62" s="22" t="s">
        <v>304</v>
      </c>
      <c r="Z62" s="22" t="s">
        <v>297</v>
      </c>
      <c r="AA62" s="23" t="s">
        <v>305</v>
      </c>
      <c r="AB62" s="24" t="s">
        <v>96</v>
      </c>
      <c r="AC62" s="24" t="s">
        <v>97</v>
      </c>
      <c r="AD62" s="25" t="s">
        <v>98</v>
      </c>
      <c r="AE62" s="25" t="s">
        <v>144</v>
      </c>
      <c r="AF62" s="25" t="s">
        <v>100</v>
      </c>
      <c r="AG62" s="26" t="s">
        <v>98</v>
      </c>
      <c r="AH62" s="25" t="s">
        <v>101</v>
      </c>
      <c r="AI62" s="27">
        <f>IF(COUNTBLANK(AB62:AH62)=7,"",IF($AB62="Asignado",15,0)+IF($AC62="Adecuado",15,0)+IF($AD62="Oportuna",15,0)+IF($AE62="Prevenir",15,0)+IF($AE62="Detectar",10,0)+IF($AF62="Confiable",15,0)+IF($AG62="Oportuna",15,0)+IF($AH62="Completa",10,0)+IF($AH62="Incompleta",5,0))</f>
        <v>95</v>
      </c>
      <c r="AJ62" s="27" t="str">
        <f t="shared" si="0"/>
        <v>Moderado</v>
      </c>
      <c r="AK62" s="25" t="s">
        <v>117</v>
      </c>
      <c r="AL62" s="27" t="str">
        <f>IFERROR(VLOOKUP(AJ62&amp;AK62,[4]Tabla_Controles!$B$56:$G$65,5,FALSE),"")</f>
        <v>Moderado</v>
      </c>
      <c r="AM62" s="28">
        <f t="shared" si="2"/>
        <v>50</v>
      </c>
      <c r="AN62" s="655"/>
      <c r="AO62" s="658"/>
      <c r="AP62" s="661"/>
      <c r="AQ62" s="644"/>
      <c r="AR62" s="646"/>
      <c r="AS62" s="646"/>
      <c r="AT62" s="647"/>
      <c r="AU62" s="629"/>
      <c r="AV62" s="37" t="s">
        <v>128</v>
      </c>
      <c r="AW62" s="44" t="s">
        <v>244</v>
      </c>
      <c r="AX62" s="31" t="s">
        <v>175</v>
      </c>
      <c r="AY62" s="32" t="s">
        <v>95</v>
      </c>
      <c r="AZ62" s="54">
        <v>44742</v>
      </c>
      <c r="BA62" s="54">
        <v>44757</v>
      </c>
      <c r="BB62" s="649"/>
      <c r="BC62" s="19" t="s">
        <v>124</v>
      </c>
      <c r="BD62" s="311" t="s">
        <v>2866</v>
      </c>
      <c r="BE62" s="265" t="s">
        <v>3536</v>
      </c>
      <c r="BF62" s="265" t="s">
        <v>3537</v>
      </c>
      <c r="BG62" s="37" t="s">
        <v>105</v>
      </c>
      <c r="BH62" s="318" t="s">
        <v>2866</v>
      </c>
      <c r="BI62" s="291" t="s">
        <v>3291</v>
      </c>
      <c r="BJ62" s="291" t="s">
        <v>3286</v>
      </c>
      <c r="BK62" s="636"/>
      <c r="BL62" s="638"/>
      <c r="BM62" s="638"/>
    </row>
    <row r="63" spans="1:68" ht="115.5" hidden="1">
      <c r="A63" s="604"/>
      <c r="B63" s="668">
        <v>178</v>
      </c>
      <c r="C63" s="608"/>
      <c r="D63" s="610"/>
      <c r="E63" s="610"/>
      <c r="F63" s="610"/>
      <c r="G63" s="641"/>
      <c r="H63" s="664"/>
      <c r="I63" s="630"/>
      <c r="J63" s="631"/>
      <c r="K63" s="19" t="s">
        <v>129</v>
      </c>
      <c r="L63" s="20" t="s">
        <v>306</v>
      </c>
      <c r="M63" s="633"/>
      <c r="N63" s="631"/>
      <c r="O63" s="651"/>
      <c r="P63" s="620"/>
      <c r="Q63" s="622"/>
      <c r="R63" s="625"/>
      <c r="S63" s="627"/>
      <c r="T63" s="651"/>
      <c r="U63" s="652"/>
      <c r="V63" s="653"/>
      <c r="W63" s="19" t="s">
        <v>131</v>
      </c>
      <c r="X63" s="21" t="s">
        <v>307</v>
      </c>
      <c r="Y63" s="22" t="s">
        <v>308</v>
      </c>
      <c r="Z63" s="22" t="s">
        <v>297</v>
      </c>
      <c r="AA63" s="23" t="s">
        <v>298</v>
      </c>
      <c r="AB63" s="24" t="s">
        <v>96</v>
      </c>
      <c r="AC63" s="24" t="s">
        <v>97</v>
      </c>
      <c r="AD63" s="25" t="s">
        <v>98</v>
      </c>
      <c r="AE63" s="25" t="s">
        <v>144</v>
      </c>
      <c r="AF63" s="25" t="s">
        <v>100</v>
      </c>
      <c r="AG63" s="26" t="s">
        <v>98</v>
      </c>
      <c r="AH63" s="25" t="s">
        <v>101</v>
      </c>
      <c r="AI63" s="27">
        <f t="shared" si="1"/>
        <v>95</v>
      </c>
      <c r="AJ63" s="27" t="str">
        <f t="shared" si="0"/>
        <v>Moderado</v>
      </c>
      <c r="AK63" s="25" t="s">
        <v>102</v>
      </c>
      <c r="AL63" s="27" t="str">
        <f>IFERROR(VLOOKUP(AJ63&amp;AK63,[4]Tabla_Controles!$B$56:$G$65,5,FALSE),"")</f>
        <v>Moderado</v>
      </c>
      <c r="AM63" s="28">
        <f t="shared" si="2"/>
        <v>50</v>
      </c>
      <c r="AN63" s="655"/>
      <c r="AO63" s="658"/>
      <c r="AP63" s="661"/>
      <c r="AQ63" s="644"/>
      <c r="AR63" s="646"/>
      <c r="AS63" s="646"/>
      <c r="AT63" s="647"/>
      <c r="AU63" s="629"/>
      <c r="AV63" s="37" t="s">
        <v>136</v>
      </c>
      <c r="AW63" s="44" t="s">
        <v>309</v>
      </c>
      <c r="AX63" s="44" t="s">
        <v>310</v>
      </c>
      <c r="AY63" s="44" t="s">
        <v>311</v>
      </c>
      <c r="AZ63" s="54">
        <v>44711</v>
      </c>
      <c r="BA63" s="46" t="s">
        <v>159</v>
      </c>
      <c r="BB63" s="649"/>
      <c r="BC63" s="19" t="s">
        <v>131</v>
      </c>
      <c r="BD63" s="35"/>
      <c r="BE63" s="311" t="s">
        <v>2869</v>
      </c>
      <c r="BF63" s="36"/>
      <c r="BG63" s="37" t="s">
        <v>118</v>
      </c>
      <c r="BH63" s="35"/>
      <c r="BI63" s="38" t="s">
        <v>2869</v>
      </c>
      <c r="BJ63" s="38"/>
      <c r="BK63" s="636"/>
      <c r="BL63" s="638"/>
      <c r="BM63" s="638"/>
    </row>
    <row r="64" spans="1:68" ht="90.95" hidden="1" customHeight="1">
      <c r="A64" s="604"/>
      <c r="B64" s="668">
        <v>178</v>
      </c>
      <c r="C64" s="608"/>
      <c r="D64" s="610"/>
      <c r="E64" s="610"/>
      <c r="F64" s="610"/>
      <c r="G64" s="641"/>
      <c r="H64" s="664"/>
      <c r="I64" s="630"/>
      <c r="J64" s="631"/>
      <c r="K64" s="19" t="s">
        <v>137</v>
      </c>
      <c r="L64" s="20" t="s">
        <v>312</v>
      </c>
      <c r="M64" s="633"/>
      <c r="N64" s="631"/>
      <c r="O64" s="651"/>
      <c r="P64" s="620"/>
      <c r="Q64" s="622"/>
      <c r="R64" s="625"/>
      <c r="S64" s="627"/>
      <c r="T64" s="651"/>
      <c r="U64" s="652"/>
      <c r="V64" s="653"/>
      <c r="W64" s="19" t="s">
        <v>139</v>
      </c>
      <c r="X64" s="21" t="s">
        <v>313</v>
      </c>
      <c r="Y64" s="22" t="s">
        <v>314</v>
      </c>
      <c r="Z64" s="22" t="s">
        <v>297</v>
      </c>
      <c r="AA64" s="23" t="s">
        <v>298</v>
      </c>
      <c r="AB64" s="24" t="s">
        <v>96</v>
      </c>
      <c r="AC64" s="24" t="s">
        <v>97</v>
      </c>
      <c r="AD64" s="25" t="s">
        <v>98</v>
      </c>
      <c r="AE64" s="25" t="s">
        <v>144</v>
      </c>
      <c r="AF64" s="25" t="s">
        <v>100</v>
      </c>
      <c r="AG64" s="26" t="s">
        <v>98</v>
      </c>
      <c r="AH64" s="25" t="s">
        <v>101</v>
      </c>
      <c r="AI64" s="27">
        <f t="shared" si="1"/>
        <v>95</v>
      </c>
      <c r="AJ64" s="27" t="str">
        <f t="shared" si="0"/>
        <v>Moderado</v>
      </c>
      <c r="AK64" s="25" t="s">
        <v>102</v>
      </c>
      <c r="AL64" s="27" t="str">
        <f>IFERROR(VLOOKUP(AJ64&amp;AK64,[4]Tabla_Controles!$B$56:$G$65,5,FALSE),"")</f>
        <v>Moderado</v>
      </c>
      <c r="AM64" s="28">
        <f t="shared" si="2"/>
        <v>50</v>
      </c>
      <c r="AN64" s="655"/>
      <c r="AO64" s="658"/>
      <c r="AP64" s="661"/>
      <c r="AQ64" s="644"/>
      <c r="AR64" s="646"/>
      <c r="AS64" s="646"/>
      <c r="AT64" s="647"/>
      <c r="AU64" s="629"/>
      <c r="AV64" s="37" t="s">
        <v>145</v>
      </c>
      <c r="AW64" s="44" t="s">
        <v>94</v>
      </c>
      <c r="AX64" s="44" t="s">
        <v>94</v>
      </c>
      <c r="AY64" s="44" t="s">
        <v>94</v>
      </c>
      <c r="AZ64" s="44" t="s">
        <v>94</v>
      </c>
      <c r="BA64" s="44" t="s">
        <v>94</v>
      </c>
      <c r="BB64" s="649"/>
      <c r="BC64" s="19" t="s">
        <v>139</v>
      </c>
      <c r="BD64" s="35"/>
      <c r="BE64" s="311" t="s">
        <v>2869</v>
      </c>
      <c r="BF64" s="36"/>
      <c r="BG64" s="37" t="s">
        <v>128</v>
      </c>
      <c r="BH64" s="35"/>
      <c r="BI64" s="38"/>
      <c r="BJ64" s="38"/>
      <c r="BK64" s="636"/>
      <c r="BL64" s="638"/>
      <c r="BM64" s="638"/>
    </row>
    <row r="65" spans="1:65" ht="165" hidden="1">
      <c r="A65" s="604"/>
      <c r="B65" s="668">
        <v>178</v>
      </c>
      <c r="C65" s="608"/>
      <c r="D65" s="610"/>
      <c r="E65" s="610"/>
      <c r="F65" s="610"/>
      <c r="G65" s="641"/>
      <c r="H65" s="664"/>
      <c r="I65" s="630"/>
      <c r="J65" s="631"/>
      <c r="K65" s="19" t="s">
        <v>148</v>
      </c>
      <c r="L65" s="20" t="s">
        <v>315</v>
      </c>
      <c r="M65" s="633"/>
      <c r="N65" s="631"/>
      <c r="O65" s="651"/>
      <c r="P65" s="620"/>
      <c r="Q65" s="622"/>
      <c r="R65" s="625"/>
      <c r="S65" s="627"/>
      <c r="T65" s="651"/>
      <c r="U65" s="652"/>
      <c r="V65" s="653"/>
      <c r="W65" s="19" t="s">
        <v>150</v>
      </c>
      <c r="X65" s="21" t="s">
        <v>316</v>
      </c>
      <c r="Y65" s="22" t="s">
        <v>317</v>
      </c>
      <c r="Z65" s="22" t="s">
        <v>297</v>
      </c>
      <c r="AA65" s="23" t="s">
        <v>298</v>
      </c>
      <c r="AB65" s="24" t="s">
        <v>96</v>
      </c>
      <c r="AC65" s="24" t="s">
        <v>97</v>
      </c>
      <c r="AD65" s="25" t="s">
        <v>98</v>
      </c>
      <c r="AE65" s="25" t="s">
        <v>144</v>
      </c>
      <c r="AF65" s="25" t="s">
        <v>100</v>
      </c>
      <c r="AG65" s="26" t="s">
        <v>98</v>
      </c>
      <c r="AH65" s="25" t="s">
        <v>101</v>
      </c>
      <c r="AI65" s="27">
        <f t="shared" si="1"/>
        <v>95</v>
      </c>
      <c r="AJ65" s="27" t="str">
        <f t="shared" si="0"/>
        <v>Moderado</v>
      </c>
      <c r="AK65" s="25" t="s">
        <v>102</v>
      </c>
      <c r="AL65" s="27" t="str">
        <f>IFERROR(VLOOKUP(AJ65&amp;AK65,[4]Tabla_Controles!$B$56:$G$65,5,FALSE),"")</f>
        <v>Moderado</v>
      </c>
      <c r="AM65" s="28">
        <f t="shared" si="2"/>
        <v>50</v>
      </c>
      <c r="AN65" s="655"/>
      <c r="AO65" s="658"/>
      <c r="AP65" s="661"/>
      <c r="AQ65" s="644"/>
      <c r="AR65" s="646"/>
      <c r="AS65" s="646"/>
      <c r="AT65" s="647"/>
      <c r="AU65" s="629"/>
      <c r="AV65" s="37" t="s">
        <v>155</v>
      </c>
      <c r="AW65" s="44" t="s">
        <v>94</v>
      </c>
      <c r="AX65" s="44" t="s">
        <v>94</v>
      </c>
      <c r="AY65" s="44" t="s">
        <v>94</v>
      </c>
      <c r="AZ65" s="44" t="s">
        <v>94</v>
      </c>
      <c r="BA65" s="44" t="s">
        <v>94</v>
      </c>
      <c r="BB65" s="649"/>
      <c r="BC65" s="19" t="s">
        <v>150</v>
      </c>
      <c r="BD65" s="35"/>
      <c r="BE65" s="311" t="s">
        <v>2869</v>
      </c>
      <c r="BF65" s="36"/>
      <c r="BG65" s="37" t="s">
        <v>136</v>
      </c>
      <c r="BH65" s="35"/>
      <c r="BI65" s="38"/>
      <c r="BJ65" s="38"/>
      <c r="BK65" s="636"/>
      <c r="BL65" s="638"/>
      <c r="BM65" s="638"/>
    </row>
    <row r="66" spans="1:65" ht="33" hidden="1">
      <c r="A66" s="604"/>
      <c r="B66" s="668">
        <v>178</v>
      </c>
      <c r="C66" s="609"/>
      <c r="D66" s="610"/>
      <c r="E66" s="610"/>
      <c r="F66" s="610"/>
      <c r="G66" s="642"/>
      <c r="H66" s="665"/>
      <c r="I66" s="630"/>
      <c r="J66" s="631"/>
      <c r="K66" s="19" t="s">
        <v>160</v>
      </c>
      <c r="L66" s="20"/>
      <c r="M66" s="634"/>
      <c r="N66" s="631"/>
      <c r="O66" s="651"/>
      <c r="P66" s="620"/>
      <c r="Q66" s="623"/>
      <c r="R66" s="626"/>
      <c r="S66" s="627"/>
      <c r="T66" s="651"/>
      <c r="U66" s="652"/>
      <c r="V66" s="653"/>
      <c r="W66" s="19" t="s">
        <v>161</v>
      </c>
      <c r="X66" s="21"/>
      <c r="Y66" s="22"/>
      <c r="Z66" s="22"/>
      <c r="AA66" s="23"/>
      <c r="AB66" s="24"/>
      <c r="AC66" s="24"/>
      <c r="AD66" s="25"/>
      <c r="AE66" s="25"/>
      <c r="AF66" s="25"/>
      <c r="AG66" s="26"/>
      <c r="AH66" s="25"/>
      <c r="AI66" s="27" t="str">
        <f t="shared" si="1"/>
        <v/>
      </c>
      <c r="AJ66" s="27" t="str">
        <f t="shared" si="0"/>
        <v/>
      </c>
      <c r="AK66" s="25"/>
      <c r="AL66" s="27" t="str">
        <f>IFERROR(VLOOKUP(AJ66&amp;AK66,[4]Tabla_Controles!$B$56:$G$65,5,FALSE),"")</f>
        <v/>
      </c>
      <c r="AM66" s="28" t="str">
        <f t="shared" si="2"/>
        <v/>
      </c>
      <c r="AN66" s="656"/>
      <c r="AO66" s="659"/>
      <c r="AP66" s="662"/>
      <c r="AQ66" s="645"/>
      <c r="AR66" s="646"/>
      <c r="AS66" s="646"/>
      <c r="AT66" s="647"/>
      <c r="AU66" s="629"/>
      <c r="AV66" s="37" t="s">
        <v>162</v>
      </c>
      <c r="AW66" s="44"/>
      <c r="AX66" s="44"/>
      <c r="AY66" s="44"/>
      <c r="AZ66" s="44"/>
      <c r="BA66" s="44"/>
      <c r="BB66" s="650"/>
      <c r="BC66" s="19" t="s">
        <v>161</v>
      </c>
      <c r="BD66" s="35"/>
      <c r="BE66" s="36"/>
      <c r="BF66" s="36"/>
      <c r="BG66" s="37" t="s">
        <v>145</v>
      </c>
      <c r="BH66" s="35"/>
      <c r="BI66" s="38"/>
      <c r="BJ66" s="38"/>
      <c r="BK66" s="637"/>
      <c r="BL66" s="639"/>
      <c r="BM66" s="639"/>
    </row>
    <row r="67" spans="1:65" ht="89.25" hidden="1">
      <c r="A67" s="604" t="str">
        <f>C67&amp;COUNTIF($C$10:C67,C67)</f>
        <v>Corrupción9</v>
      </c>
      <c r="B67" s="668">
        <v>179</v>
      </c>
      <c r="C67" s="607" t="s">
        <v>79</v>
      </c>
      <c r="D67" s="610" t="s">
        <v>80</v>
      </c>
      <c r="E67" s="610" t="s">
        <v>268</v>
      </c>
      <c r="F67" s="610" t="s">
        <v>289</v>
      </c>
      <c r="G67" s="640" t="s">
        <v>290</v>
      </c>
      <c r="H67" s="663" t="s">
        <v>318</v>
      </c>
      <c r="I67" s="630" t="str">
        <f>"Posibilidad de recibir o solicitar cualquier dádiva o beneficio a nombre propio o de terceros, con el fin de "&amp;J67</f>
        <v>Posibilidad de recibir o solicitar cualquier dádiva o beneficio a nombre propio o de terceros, con el fin de favorecer a terceros en el registro de revisores fiscales para la administración de sociedades activas y en liquidación a cargo de SAE</v>
      </c>
      <c r="J67" s="631" t="s">
        <v>319</v>
      </c>
      <c r="K67" s="19" t="s">
        <v>86</v>
      </c>
      <c r="L67" s="20" t="s">
        <v>320</v>
      </c>
      <c r="M67" s="632" t="s">
        <v>321</v>
      </c>
      <c r="N67" s="631" t="s">
        <v>89</v>
      </c>
      <c r="O67" s="651" t="str">
        <f>IF(N67="","",IF(OR($N67=[4]Tabla_Probabilidad!$D$20,$N67=[4]Tabla_Probabilidad!$J$20),"Muy Baja",IF(OR($N67=[4]Tabla_Probabilidad!$E$20,$N67=[4]Tabla_Probabilidad!$K$20),"Baja",IF(OR($N67=[4]Tabla_Probabilidad!$F$20,$N67=[4]Tabla_Probabilidad!$L$20),"Media",IF(OR($N67=[4]Tabla_Probabilidad!$G$20,$N67=[4]Tabla_Probabilidad!$M$20),"Alta",IF(OR($N67=[4]Tabla_Probabilidad!$H$20,$N67=[4]Tabla_Probabilidad!$N$20),"Muy Alta"))))))</f>
        <v>Media</v>
      </c>
      <c r="P67" s="620">
        <f>IF(O67="Muy Baja",1,IF(O67="Baja",2,IF(O67="Media",3,IF(O67="Alta",4,IF(O67="Muy Alta",5,"")))))</f>
        <v>3</v>
      </c>
      <c r="Q67" s="621" t="str">
        <f>IFERROR(IF($C67="Corrupción",HYPERLINK("#"&amp;"Impacto_Riesgos!C"&amp;MATCH($B67,[4]Impacto_Riesgos!$B$10:$B$138,0)+9,"Calcula el impacto aquí"),"")," ")</f>
        <v>Calcula el impacto aquí</v>
      </c>
      <c r="R67" s="624">
        <f>IFERROR(VLOOKUP(A67,[4]Impacto_Riesgos!$A$8:$W$138,23,),"NA")</f>
        <v>15</v>
      </c>
      <c r="S67" s="627" t="s">
        <v>90</v>
      </c>
      <c r="T67" s="651" t="str">
        <f>IF($S67='[4]Tabla Impacto'!$F$10,"Moderado",IF($S67='[4]Tabla Impacto'!$G$10,"Mayor",IF($S67='[4]Tabla Impacto'!$H$10,"Catastrófico","")))</f>
        <v>Catastrófico</v>
      </c>
      <c r="U67" s="652">
        <f>IF(T67="Leve",1,IF(T67="Menor",2,IF(T67="Moderado",3,IF(T67="Mayor",4,IF(T67="Catastrófico",5,"")))))</f>
        <v>5</v>
      </c>
      <c r="V67" s="653" t="str">
        <f>IF(OR(AND($O67="Muy Baja",T67="Leve"),AND($O67="Muy Baja",T67="Menor"),AND($O67="Baja",T67="Leve"),AND($O67="Baja",T67="Menor"),AND($O67="Media",T67="Leve")),"Bajo",IF(OR(AND($O67="Muy baja",T67="Moderado"),AND($O67="Baja",T67="Moderado"),AND($O67="Media",T67="Menor"),AND($O67="Alta",T67="Leve")),"Moderado",IF(OR(AND($O67="Muy Baja",T67="Mayor"),AND($O67="Baja",T67="Mayor"),AND($O67="Media",T67="Moderado"),AND($O67="Alta",T67="Menor"),AND($O67="Alta",T67="Moderado"),AND($O67="Muy Alta",T67="Leve"),AND($O67="Muy Alta",T67="Menor")),"Alto",IF(OR(AND($O67="Muy Baja",T67="Catastrófico"),AND($O67="Baja",T67="Catastrófico"),AND($O67="Media",T67="Mayor"),AND($O67="Media",T67="Catastrófico"),AND($O67="Alta",T67="Mayor"),AND($O67="Alta",T67="Catastrófico"),AND($O67="Muy Alta",T67="Moderado"),AND($O67="Muy Alta",T67="Mayor"),AND($O67="Muy Alta",T67="Catastrófico")),"Extremo",""))))</f>
        <v>Extremo</v>
      </c>
      <c r="W67" s="19" t="s">
        <v>91</v>
      </c>
      <c r="X67" s="21" t="s">
        <v>322</v>
      </c>
      <c r="Y67" s="22" t="s">
        <v>323</v>
      </c>
      <c r="Z67" s="22" t="s">
        <v>324</v>
      </c>
      <c r="AA67" s="23" t="s">
        <v>325</v>
      </c>
      <c r="AB67" s="24" t="s">
        <v>96</v>
      </c>
      <c r="AC67" s="24" t="s">
        <v>97</v>
      </c>
      <c r="AD67" s="25" t="s">
        <v>98</v>
      </c>
      <c r="AE67" s="25" t="s">
        <v>99</v>
      </c>
      <c r="AF67" s="25" t="s">
        <v>100</v>
      </c>
      <c r="AG67" s="26" t="s">
        <v>98</v>
      </c>
      <c r="AH67" s="25" t="s">
        <v>101</v>
      </c>
      <c r="AI67" s="27">
        <f t="shared" si="1"/>
        <v>100</v>
      </c>
      <c r="AJ67" s="27" t="str">
        <f t="shared" si="0"/>
        <v>Fuerte</v>
      </c>
      <c r="AK67" s="25" t="s">
        <v>102</v>
      </c>
      <c r="AL67" s="27" t="str">
        <f>IFERROR(VLOOKUP(AJ67&amp;AK67,[4]Tabla_Controles!$B$56:$G$65,5,FALSE),"")</f>
        <v>Fuerte</v>
      </c>
      <c r="AM67" s="28">
        <f t="shared" si="2"/>
        <v>100</v>
      </c>
      <c r="AN67" s="654">
        <f>IFERROR(AVERAGE(AM67:AM73),"")</f>
        <v>60</v>
      </c>
      <c r="AO67" s="657" t="str">
        <f>IF($AN67=100,"Fuerte",IF($AN67&lt;100,"Moderado",IF($AN67&lt;50,"Débil",IF($AN67=0,"",""))))</f>
        <v>Moderado</v>
      </c>
      <c r="AP67" s="660" t="s">
        <v>103</v>
      </c>
      <c r="AQ67" s="643">
        <f>IFERROR(P67-VLOOKUP(AO67&amp;AP67,[4]Tabla_Controles!$B$77:$E$83,4,0),"")</f>
        <v>2</v>
      </c>
      <c r="AR67" s="646" t="str">
        <f>IF($AQ67="","",IF($AQ67=1,"Muy Baja",IF($AQ67=2,"Baja",IF($AQ67=3,"Media",IF($AQ67=4,"Alta",IF($AQ67=5,"Muy Alta","Muy Baja"))))))</f>
        <v>Baja</v>
      </c>
      <c r="AS67" s="646" t="str">
        <f>T67</f>
        <v>Catastrófico</v>
      </c>
      <c r="AT67" s="647" t="str">
        <f>IF(OR(AND($AR67="Muy Baja",$AS67="Leve"),AND($AR67="Muy Baja",$AS67="Menor"),AND($AR67="Baja",$AS67="Leve"),AND($AR67="Baja",$AS67="Menor"),AND($AR67="Media",$AS67="Leve")),"Bajo",IF(OR(AND($AR67="Muy baja",$AS67="Moderado"),AND($AR67="Baja",$AS67="Moderado"),AND($AR67="Media",$AS67="Menor"),AND($AR67="Alta",$AS67="Leve")),"Moderado",IF(OR(AND($AR67="Muy Baja",$AS67="Mayor"),AND($AR67="Baja",$AS67="Mayor"),AND($AR67="Media",$AS67="Moderado"),AND($AR67="Alta",$AS67="Menor"),AND($AR67="Alta",$AS67="Moderado"),AND($AR67="Muy Alta",$AS67="Leve"),AND($AR67="Muy Alta",$AS67="Menor")),"Alto",IF(OR(AND($AR67="Muy Baja",$AS67="Catastrófico"),AND($AR67="Baja",$AS67="Catastrófico"),AND($AR67="Media",$AS67="Mayor"),AND($AR67="Media",$AS67="Catastrófico"),AND($AR67="Alta",$AS67="Mayor"),AND($AR67="Alta",$AS67="Catastrófico"),AND($AR67="Muy Alta",$AS67="Moderado"),AND($AR67="Muy Alta",$AS67="Mayor"),AND($AR67="Muy Alta",$AS67="Catastrófico")),"Extremo",""))))</f>
        <v>Extremo</v>
      </c>
      <c r="AU67" s="629"/>
      <c r="AV67" s="37" t="s">
        <v>105</v>
      </c>
      <c r="AW67" s="44" t="s">
        <v>94</v>
      </c>
      <c r="AX67" s="44" t="s">
        <v>94</v>
      </c>
      <c r="AY67" s="44" t="s">
        <v>94</v>
      </c>
      <c r="AZ67" s="44" t="s">
        <v>94</v>
      </c>
      <c r="BA67" s="44" t="s">
        <v>94</v>
      </c>
      <c r="BB67" s="648" t="s">
        <v>109</v>
      </c>
      <c r="BC67" s="19" t="s">
        <v>91</v>
      </c>
      <c r="BD67" s="253" t="s">
        <v>2989</v>
      </c>
      <c r="BE67" s="265" t="s">
        <v>3538</v>
      </c>
      <c r="BF67" s="265" t="s">
        <v>2990</v>
      </c>
      <c r="BG67" s="37" t="s">
        <v>155</v>
      </c>
      <c r="BH67" s="35"/>
      <c r="BI67" s="38"/>
      <c r="BJ67" s="38"/>
      <c r="BK67" s="635" t="s">
        <v>2891</v>
      </c>
      <c r="BL67" s="635" t="s">
        <v>3549</v>
      </c>
      <c r="BM67" s="666"/>
    </row>
    <row r="68" spans="1:65" ht="76.5" hidden="1">
      <c r="A68" s="604"/>
      <c r="B68" s="668">
        <v>179</v>
      </c>
      <c r="C68" s="608"/>
      <c r="D68" s="610"/>
      <c r="E68" s="610"/>
      <c r="F68" s="610"/>
      <c r="G68" s="641"/>
      <c r="H68" s="664"/>
      <c r="I68" s="630"/>
      <c r="J68" s="631"/>
      <c r="K68" s="19" t="s">
        <v>110</v>
      </c>
      <c r="L68" s="20" t="s">
        <v>326</v>
      </c>
      <c r="M68" s="633"/>
      <c r="N68" s="631"/>
      <c r="O68" s="651"/>
      <c r="P68" s="620"/>
      <c r="Q68" s="622"/>
      <c r="R68" s="625"/>
      <c r="S68" s="627"/>
      <c r="T68" s="651"/>
      <c r="U68" s="652"/>
      <c r="V68" s="653"/>
      <c r="W68" s="19" t="s">
        <v>112</v>
      </c>
      <c r="X68" s="21" t="s">
        <v>300</v>
      </c>
      <c r="Y68" s="22" t="s">
        <v>327</v>
      </c>
      <c r="Z68" s="22" t="s">
        <v>94</v>
      </c>
      <c r="AA68" s="23" t="s">
        <v>325</v>
      </c>
      <c r="AB68" s="24" t="s">
        <v>96</v>
      </c>
      <c r="AC68" s="24" t="s">
        <v>97</v>
      </c>
      <c r="AD68" s="25" t="s">
        <v>98</v>
      </c>
      <c r="AE68" s="25" t="s">
        <v>99</v>
      </c>
      <c r="AF68" s="25" t="s">
        <v>100</v>
      </c>
      <c r="AG68" s="26" t="s">
        <v>98</v>
      </c>
      <c r="AH68" s="25" t="s">
        <v>101</v>
      </c>
      <c r="AI68" s="27">
        <f t="shared" si="1"/>
        <v>100</v>
      </c>
      <c r="AJ68" s="27" t="str">
        <f t="shared" si="0"/>
        <v>Fuerte</v>
      </c>
      <c r="AK68" s="25" t="s">
        <v>117</v>
      </c>
      <c r="AL68" s="27" t="str">
        <f>IFERROR(VLOOKUP(AJ68&amp;AK68,[4]Tabla_Controles!$B$56:$G$65,5,FALSE),"")</f>
        <v>Moderado</v>
      </c>
      <c r="AM68" s="28">
        <f t="shared" si="2"/>
        <v>50</v>
      </c>
      <c r="AN68" s="655"/>
      <c r="AO68" s="658"/>
      <c r="AP68" s="661"/>
      <c r="AQ68" s="644"/>
      <c r="AR68" s="646"/>
      <c r="AS68" s="646"/>
      <c r="AT68" s="647"/>
      <c r="AU68" s="629"/>
      <c r="AV68" s="37" t="s">
        <v>118</v>
      </c>
      <c r="AW68" s="44" t="s">
        <v>94</v>
      </c>
      <c r="AX68" s="44" t="s">
        <v>94</v>
      </c>
      <c r="AY68" s="44" t="s">
        <v>94</v>
      </c>
      <c r="AZ68" s="44" t="s">
        <v>94</v>
      </c>
      <c r="BA68" s="44" t="s">
        <v>94</v>
      </c>
      <c r="BB68" s="649"/>
      <c r="BC68" s="19" t="s">
        <v>112</v>
      </c>
      <c r="BD68" s="253" t="s">
        <v>2989</v>
      </c>
      <c r="BE68" s="308" t="s">
        <v>3539</v>
      </c>
      <c r="BF68" s="278" t="s">
        <v>2992</v>
      </c>
      <c r="BG68" s="37" t="s">
        <v>162</v>
      </c>
      <c r="BH68" s="35"/>
      <c r="BI68" s="38"/>
      <c r="BJ68" s="38"/>
      <c r="BK68" s="636"/>
      <c r="BL68" s="636"/>
      <c r="BM68" s="638"/>
    </row>
    <row r="69" spans="1:65" ht="127.5" hidden="1">
      <c r="A69" s="604"/>
      <c r="B69" s="668">
        <v>179</v>
      </c>
      <c r="C69" s="608"/>
      <c r="D69" s="610"/>
      <c r="E69" s="610"/>
      <c r="F69" s="610"/>
      <c r="G69" s="641"/>
      <c r="H69" s="664"/>
      <c r="I69" s="630"/>
      <c r="J69" s="631"/>
      <c r="K69" s="19" t="s">
        <v>122</v>
      </c>
      <c r="L69" s="20" t="s">
        <v>328</v>
      </c>
      <c r="M69" s="633"/>
      <c r="N69" s="631"/>
      <c r="O69" s="651"/>
      <c r="P69" s="620"/>
      <c r="Q69" s="622"/>
      <c r="R69" s="625"/>
      <c r="S69" s="627"/>
      <c r="T69" s="651"/>
      <c r="U69" s="652"/>
      <c r="V69" s="653"/>
      <c r="W69" s="19" t="s">
        <v>124</v>
      </c>
      <c r="X69" s="21" t="s">
        <v>177</v>
      </c>
      <c r="Y69" s="22" t="s">
        <v>329</v>
      </c>
      <c r="Z69" s="22" t="s">
        <v>324</v>
      </c>
      <c r="AA69" s="23" t="s">
        <v>325</v>
      </c>
      <c r="AB69" s="24" t="s">
        <v>96</v>
      </c>
      <c r="AC69" s="24" t="s">
        <v>97</v>
      </c>
      <c r="AD69" s="25" t="s">
        <v>98</v>
      </c>
      <c r="AE69" s="25" t="s">
        <v>144</v>
      </c>
      <c r="AF69" s="25" t="s">
        <v>100</v>
      </c>
      <c r="AG69" s="26" t="s">
        <v>98</v>
      </c>
      <c r="AH69" s="25" t="s">
        <v>101</v>
      </c>
      <c r="AI69" s="27">
        <f t="shared" si="1"/>
        <v>95</v>
      </c>
      <c r="AJ69" s="27" t="str">
        <f t="shared" si="0"/>
        <v>Moderado</v>
      </c>
      <c r="AK69" s="25" t="s">
        <v>102</v>
      </c>
      <c r="AL69" s="27" t="str">
        <f>IFERROR(VLOOKUP(AJ69&amp;AK69,[4]Tabla_Controles!$B$56:$G$65,5,FALSE),"")</f>
        <v>Moderado</v>
      </c>
      <c r="AM69" s="28">
        <f t="shared" si="2"/>
        <v>50</v>
      </c>
      <c r="AN69" s="655"/>
      <c r="AO69" s="658"/>
      <c r="AP69" s="661"/>
      <c r="AQ69" s="644"/>
      <c r="AR69" s="646"/>
      <c r="AS69" s="646"/>
      <c r="AT69" s="647"/>
      <c r="AU69" s="629"/>
      <c r="AV69" s="37" t="s">
        <v>128</v>
      </c>
      <c r="AW69" s="44" t="s">
        <v>244</v>
      </c>
      <c r="AX69" s="31" t="s">
        <v>175</v>
      </c>
      <c r="AY69" s="32" t="s">
        <v>95</v>
      </c>
      <c r="AZ69" s="54">
        <v>44742</v>
      </c>
      <c r="BA69" s="54">
        <v>44757</v>
      </c>
      <c r="BB69" s="649"/>
      <c r="BC69" s="19" t="s">
        <v>124</v>
      </c>
      <c r="BD69" s="311" t="s">
        <v>2866</v>
      </c>
      <c r="BE69" s="265" t="s">
        <v>3540</v>
      </c>
      <c r="BF69" s="265" t="s">
        <v>2991</v>
      </c>
      <c r="BG69" s="37" t="s">
        <v>105</v>
      </c>
      <c r="BH69" s="318" t="s">
        <v>2866</v>
      </c>
      <c r="BI69" s="291" t="s">
        <v>3291</v>
      </c>
      <c r="BJ69" s="291" t="s">
        <v>3286</v>
      </c>
      <c r="BK69" s="636"/>
      <c r="BL69" s="636"/>
      <c r="BM69" s="638"/>
    </row>
    <row r="70" spans="1:65" ht="102" hidden="1">
      <c r="A70" s="604"/>
      <c r="B70" s="668">
        <v>179</v>
      </c>
      <c r="C70" s="608"/>
      <c r="D70" s="610"/>
      <c r="E70" s="610"/>
      <c r="F70" s="610"/>
      <c r="G70" s="641"/>
      <c r="H70" s="664"/>
      <c r="I70" s="630"/>
      <c r="J70" s="631"/>
      <c r="K70" s="19" t="s">
        <v>129</v>
      </c>
      <c r="L70" s="20" t="s">
        <v>330</v>
      </c>
      <c r="M70" s="633"/>
      <c r="N70" s="631"/>
      <c r="O70" s="651"/>
      <c r="P70" s="620"/>
      <c r="Q70" s="622"/>
      <c r="R70" s="625"/>
      <c r="S70" s="627"/>
      <c r="T70" s="651"/>
      <c r="U70" s="652"/>
      <c r="V70" s="653"/>
      <c r="W70" s="19" t="s">
        <v>131</v>
      </c>
      <c r="X70" s="21" t="s">
        <v>307</v>
      </c>
      <c r="Y70" s="22" t="s">
        <v>331</v>
      </c>
      <c r="Z70" s="22" t="s">
        <v>324</v>
      </c>
      <c r="AA70" s="23" t="s">
        <v>325</v>
      </c>
      <c r="AB70" s="24" t="s">
        <v>96</v>
      </c>
      <c r="AC70" s="24" t="s">
        <v>97</v>
      </c>
      <c r="AD70" s="25" t="s">
        <v>98</v>
      </c>
      <c r="AE70" s="25" t="s">
        <v>144</v>
      </c>
      <c r="AF70" s="25" t="s">
        <v>100</v>
      </c>
      <c r="AG70" s="26" t="s">
        <v>98</v>
      </c>
      <c r="AH70" s="25" t="s">
        <v>101</v>
      </c>
      <c r="AI70" s="27">
        <f t="shared" si="1"/>
        <v>95</v>
      </c>
      <c r="AJ70" s="27" t="str">
        <f t="shared" si="0"/>
        <v>Moderado</v>
      </c>
      <c r="AK70" s="25" t="s">
        <v>102</v>
      </c>
      <c r="AL70" s="27" t="str">
        <f>IFERROR(VLOOKUP(AJ70&amp;AK70,[4]Tabla_Controles!$B$56:$G$65,5,FALSE),"")</f>
        <v>Moderado</v>
      </c>
      <c r="AM70" s="28">
        <f t="shared" si="2"/>
        <v>50</v>
      </c>
      <c r="AN70" s="655"/>
      <c r="AO70" s="658"/>
      <c r="AP70" s="661"/>
      <c r="AQ70" s="644"/>
      <c r="AR70" s="646"/>
      <c r="AS70" s="646"/>
      <c r="AT70" s="647"/>
      <c r="AU70" s="629"/>
      <c r="AV70" s="37" t="s">
        <v>136</v>
      </c>
      <c r="AW70" s="44" t="s">
        <v>309</v>
      </c>
      <c r="AX70" s="44" t="s">
        <v>310</v>
      </c>
      <c r="AY70" s="44" t="s">
        <v>311</v>
      </c>
      <c r="AZ70" s="54">
        <v>44711</v>
      </c>
      <c r="BA70" s="46" t="s">
        <v>159</v>
      </c>
      <c r="BB70" s="649"/>
      <c r="BC70" s="19" t="s">
        <v>131</v>
      </c>
      <c r="BD70" s="253" t="s">
        <v>2989</v>
      </c>
      <c r="BE70" s="265" t="s">
        <v>3541</v>
      </c>
      <c r="BF70" s="278" t="s">
        <v>2992</v>
      </c>
      <c r="BG70" s="37" t="s">
        <v>118</v>
      </c>
      <c r="BH70" s="35"/>
      <c r="BI70" s="38" t="s">
        <v>2869</v>
      </c>
      <c r="BJ70" s="38"/>
      <c r="BK70" s="636"/>
      <c r="BL70" s="636"/>
      <c r="BM70" s="638"/>
    </row>
    <row r="71" spans="1:65" ht="76.5" hidden="1">
      <c r="A71" s="604"/>
      <c r="B71" s="668">
        <v>179</v>
      </c>
      <c r="C71" s="608"/>
      <c r="D71" s="610"/>
      <c r="E71" s="610"/>
      <c r="F71" s="610"/>
      <c r="G71" s="641"/>
      <c r="H71" s="664"/>
      <c r="I71" s="630"/>
      <c r="J71" s="631"/>
      <c r="K71" s="19" t="s">
        <v>137</v>
      </c>
      <c r="L71" s="20" t="s">
        <v>332</v>
      </c>
      <c r="M71" s="633"/>
      <c r="N71" s="631"/>
      <c r="O71" s="651"/>
      <c r="P71" s="620"/>
      <c r="Q71" s="622"/>
      <c r="R71" s="625"/>
      <c r="S71" s="627"/>
      <c r="T71" s="651"/>
      <c r="U71" s="652"/>
      <c r="V71" s="653"/>
      <c r="W71" s="19" t="s">
        <v>139</v>
      </c>
      <c r="X71" s="21" t="s">
        <v>313</v>
      </c>
      <c r="Y71" s="22" t="s">
        <v>333</v>
      </c>
      <c r="Z71" s="22" t="s">
        <v>324</v>
      </c>
      <c r="AA71" s="23" t="s">
        <v>325</v>
      </c>
      <c r="AB71" s="24" t="s">
        <v>96</v>
      </c>
      <c r="AC71" s="24" t="s">
        <v>97</v>
      </c>
      <c r="AD71" s="25" t="s">
        <v>98</v>
      </c>
      <c r="AE71" s="25" t="s">
        <v>144</v>
      </c>
      <c r="AF71" s="25" t="s">
        <v>100</v>
      </c>
      <c r="AG71" s="26" t="s">
        <v>98</v>
      </c>
      <c r="AH71" s="25" t="s">
        <v>101</v>
      </c>
      <c r="AI71" s="27">
        <f t="shared" si="1"/>
        <v>95</v>
      </c>
      <c r="AJ71" s="27" t="str">
        <f t="shared" si="0"/>
        <v>Moderado</v>
      </c>
      <c r="AK71" s="25" t="s">
        <v>102</v>
      </c>
      <c r="AL71" s="27" t="str">
        <f>IFERROR(VLOOKUP(AJ71&amp;AK71,[4]Tabla_Controles!$B$56:$G$65,5,FALSE),"")</f>
        <v>Moderado</v>
      </c>
      <c r="AM71" s="28">
        <f t="shared" si="2"/>
        <v>50</v>
      </c>
      <c r="AN71" s="655"/>
      <c r="AO71" s="658"/>
      <c r="AP71" s="661"/>
      <c r="AQ71" s="644"/>
      <c r="AR71" s="646"/>
      <c r="AS71" s="646"/>
      <c r="AT71" s="647"/>
      <c r="AU71" s="629"/>
      <c r="AV71" s="37" t="s">
        <v>145</v>
      </c>
      <c r="AW71" s="44" t="s">
        <v>94</v>
      </c>
      <c r="AX71" s="44" t="s">
        <v>94</v>
      </c>
      <c r="AY71" s="44" t="s">
        <v>94</v>
      </c>
      <c r="AZ71" s="44" t="s">
        <v>94</v>
      </c>
      <c r="BA71" s="44" t="s">
        <v>94</v>
      </c>
      <c r="BB71" s="649"/>
      <c r="BC71" s="19" t="s">
        <v>139</v>
      </c>
      <c r="BD71" s="253" t="s">
        <v>2989</v>
      </c>
      <c r="BE71" s="265" t="s">
        <v>3542</v>
      </c>
      <c r="BF71" s="265" t="s">
        <v>2993</v>
      </c>
      <c r="BG71" s="37" t="s">
        <v>128</v>
      </c>
      <c r="BH71" s="35"/>
      <c r="BI71" s="38"/>
      <c r="BJ71" s="38"/>
      <c r="BK71" s="636"/>
      <c r="BL71" s="636"/>
      <c r="BM71" s="638"/>
    </row>
    <row r="72" spans="1:65" ht="30" hidden="1" customHeight="1">
      <c r="A72" s="604"/>
      <c r="B72" s="668">
        <v>179</v>
      </c>
      <c r="C72" s="608"/>
      <c r="D72" s="610"/>
      <c r="E72" s="610"/>
      <c r="F72" s="610"/>
      <c r="G72" s="641"/>
      <c r="H72" s="664"/>
      <c r="I72" s="630"/>
      <c r="J72" s="631"/>
      <c r="K72" s="19" t="s">
        <v>148</v>
      </c>
      <c r="L72" s="20"/>
      <c r="M72" s="633"/>
      <c r="N72" s="631"/>
      <c r="O72" s="651"/>
      <c r="P72" s="620"/>
      <c r="Q72" s="622"/>
      <c r="R72" s="625"/>
      <c r="S72" s="627"/>
      <c r="T72" s="651"/>
      <c r="U72" s="652"/>
      <c r="V72" s="653"/>
      <c r="W72" s="19" t="s">
        <v>150</v>
      </c>
      <c r="X72" s="21"/>
      <c r="Y72" s="22"/>
      <c r="Z72" s="22"/>
      <c r="AA72" s="23"/>
      <c r="AB72" s="24"/>
      <c r="AC72" s="24"/>
      <c r="AD72" s="25"/>
      <c r="AE72" s="25"/>
      <c r="AF72" s="25"/>
      <c r="AG72" s="26"/>
      <c r="AH72" s="25"/>
      <c r="AI72" s="27" t="str">
        <f t="shared" si="1"/>
        <v/>
      </c>
      <c r="AJ72" s="27" t="str">
        <f t="shared" si="0"/>
        <v/>
      </c>
      <c r="AK72" s="25"/>
      <c r="AL72" s="27" t="str">
        <f>IFERROR(VLOOKUP(AJ72&amp;AK72,[4]Tabla_Controles!$B$56:$G$65,5,FALSE),"")</f>
        <v/>
      </c>
      <c r="AM72" s="28" t="str">
        <f t="shared" si="2"/>
        <v/>
      </c>
      <c r="AN72" s="655"/>
      <c r="AO72" s="658"/>
      <c r="AP72" s="661"/>
      <c r="AQ72" s="644"/>
      <c r="AR72" s="646"/>
      <c r="AS72" s="646"/>
      <c r="AT72" s="647"/>
      <c r="AU72" s="629"/>
      <c r="AV72" s="37" t="s">
        <v>155</v>
      </c>
      <c r="AW72" s="44"/>
      <c r="AX72" s="44"/>
      <c r="AY72" s="44"/>
      <c r="AZ72" s="46"/>
      <c r="BA72" s="46"/>
      <c r="BB72" s="649"/>
      <c r="BC72" s="19" t="s">
        <v>150</v>
      </c>
      <c r="BD72" s="35"/>
      <c r="BE72" s="36"/>
      <c r="BF72" s="36"/>
      <c r="BG72" s="37" t="s">
        <v>136</v>
      </c>
      <c r="BH72" s="35"/>
      <c r="BI72" s="38"/>
      <c r="BJ72" s="38"/>
      <c r="BK72" s="636"/>
      <c r="BL72" s="636"/>
      <c r="BM72" s="638"/>
    </row>
    <row r="73" spans="1:65" ht="30" hidden="1" customHeight="1">
      <c r="A73" s="604"/>
      <c r="B73" s="668">
        <v>179</v>
      </c>
      <c r="C73" s="609"/>
      <c r="D73" s="610"/>
      <c r="E73" s="610"/>
      <c r="F73" s="610"/>
      <c r="G73" s="642"/>
      <c r="H73" s="665"/>
      <c r="I73" s="630"/>
      <c r="J73" s="631"/>
      <c r="K73" s="19" t="s">
        <v>160</v>
      </c>
      <c r="L73" s="20"/>
      <c r="M73" s="634"/>
      <c r="N73" s="631"/>
      <c r="O73" s="651"/>
      <c r="P73" s="620"/>
      <c r="Q73" s="623"/>
      <c r="R73" s="626"/>
      <c r="S73" s="627"/>
      <c r="T73" s="651"/>
      <c r="U73" s="652"/>
      <c r="V73" s="653"/>
      <c r="W73" s="19" t="s">
        <v>161</v>
      </c>
      <c r="X73" s="21"/>
      <c r="Y73" s="22"/>
      <c r="Z73" s="22"/>
      <c r="AA73" s="23"/>
      <c r="AB73" s="24"/>
      <c r="AC73" s="24"/>
      <c r="AD73" s="25"/>
      <c r="AE73" s="25"/>
      <c r="AF73" s="25"/>
      <c r="AG73" s="26"/>
      <c r="AH73" s="25"/>
      <c r="AI73" s="27" t="str">
        <f t="shared" si="1"/>
        <v/>
      </c>
      <c r="AJ73" s="27" t="str">
        <f t="shared" si="0"/>
        <v/>
      </c>
      <c r="AK73" s="25"/>
      <c r="AL73" s="27" t="str">
        <f>IFERROR(VLOOKUP(AJ73&amp;AK73,[4]Tabla_Controles!$B$56:$G$65,5,FALSE),"")</f>
        <v/>
      </c>
      <c r="AM73" s="28" t="str">
        <f t="shared" si="2"/>
        <v/>
      </c>
      <c r="AN73" s="656"/>
      <c r="AO73" s="659"/>
      <c r="AP73" s="662"/>
      <c r="AQ73" s="645"/>
      <c r="AR73" s="646"/>
      <c r="AS73" s="646"/>
      <c r="AT73" s="647"/>
      <c r="AU73" s="629"/>
      <c r="AV73" s="37" t="s">
        <v>162</v>
      </c>
      <c r="AW73" s="44"/>
      <c r="AX73" s="44"/>
      <c r="AY73" s="44"/>
      <c r="AZ73" s="46"/>
      <c r="BA73" s="46"/>
      <c r="BB73" s="650"/>
      <c r="BC73" s="19" t="s">
        <v>161</v>
      </c>
      <c r="BD73" s="35"/>
      <c r="BE73" s="36"/>
      <c r="BF73" s="36"/>
      <c r="BG73" s="37" t="s">
        <v>145</v>
      </c>
      <c r="BH73" s="35"/>
      <c r="BI73" s="38"/>
      <c r="BJ73" s="38"/>
      <c r="BK73" s="637"/>
      <c r="BL73" s="637"/>
      <c r="BM73" s="639"/>
    </row>
    <row r="74" spans="1:65" ht="127.5" customHeight="1">
      <c r="A74" s="604" t="str">
        <f>C74&amp;COUNTIF($C$10:C74,C74)</f>
        <v>Corrupción10</v>
      </c>
      <c r="B74" s="668">
        <v>180</v>
      </c>
      <c r="C74" s="607" t="s">
        <v>79</v>
      </c>
      <c r="D74" s="610" t="s">
        <v>80</v>
      </c>
      <c r="E74" s="610" t="s">
        <v>334</v>
      </c>
      <c r="F74" s="610" t="s">
        <v>335</v>
      </c>
      <c r="G74" s="640" t="s">
        <v>336</v>
      </c>
      <c r="H74" s="663" t="s">
        <v>337</v>
      </c>
      <c r="I74" s="630" t="str">
        <f>"Posibilidad de recibir o solicitar cualquier dádiva o beneficio a nombre propio o de terceros, con el fin de "&amp;J74</f>
        <v xml:space="preserve">Posibilidad de recibir o solicitar cualquier dádiva o beneficio a nombre propio o de terceros, con el fin de alterar de manera indebida e ilícita diagnósticos de activos para direccionar los mecanismos de disposición temporal o definitiva de los bienes </v>
      </c>
      <c r="J74" s="631" t="s">
        <v>338</v>
      </c>
      <c r="K74" s="19" t="s">
        <v>86</v>
      </c>
      <c r="L74" s="20" t="s">
        <v>339</v>
      </c>
      <c r="M74" s="632" t="s">
        <v>340</v>
      </c>
      <c r="N74" s="631" t="s">
        <v>89</v>
      </c>
      <c r="O74" s="651" t="str">
        <f>IF(N74="","",IF(OR($N74=[4]Tabla_Probabilidad!$D$20,$N74=[4]Tabla_Probabilidad!$J$20),"Muy Baja",IF(OR($N74=[4]Tabla_Probabilidad!$E$20,$N74=[4]Tabla_Probabilidad!$K$20),"Baja",IF(OR($N74=[4]Tabla_Probabilidad!$F$20,$N74=[4]Tabla_Probabilidad!$L$20),"Media",IF(OR($N74=[4]Tabla_Probabilidad!$G$20,$N74=[4]Tabla_Probabilidad!$M$20),"Alta",IF(OR($N74=[4]Tabla_Probabilidad!$H$20,$N74=[4]Tabla_Probabilidad!$N$20),"Muy Alta"))))))</f>
        <v>Media</v>
      </c>
      <c r="P74" s="620">
        <f>IF(O74="Muy Baja",1,IF(O74="Baja",2,IF(O74="Media",3,IF(O74="Alta",4,IF(O74="Muy Alta",5,"")))))</f>
        <v>3</v>
      </c>
      <c r="Q74" s="621" t="str">
        <f>IFERROR(IF($C74="Corrupción",HYPERLINK("#"&amp;"Impacto_Riesgos!C"&amp;MATCH($B74,[4]Impacto_Riesgos!$B$10:$B$138,0)+9,"Calcula el impacto aquí"),"")," ")</f>
        <v>Calcula el impacto aquí</v>
      </c>
      <c r="R74" s="624">
        <f>IFERROR(VLOOKUP(A74,[4]Impacto_Riesgos!$A$8:$W$138,23,),"NA")</f>
        <v>15</v>
      </c>
      <c r="S74" s="627" t="s">
        <v>90</v>
      </c>
      <c r="T74" s="651" t="str">
        <f>IF($S74='[4]Tabla Impacto'!$F$10,"Moderado",IF($S74='[4]Tabla Impacto'!$G$10,"Mayor",IF($S74='[4]Tabla Impacto'!$H$10,"Catastrófico","")))</f>
        <v>Catastrófico</v>
      </c>
      <c r="U74" s="652">
        <f>IF(T74="Leve",1,IF(T74="Menor",2,IF(T74="Moderado",3,IF(T74="Mayor",4,IF(T74="Catastrófico",5,"")))))</f>
        <v>5</v>
      </c>
      <c r="V74" s="653" t="str">
        <f>IF(OR(AND($O74="Muy Baja",T74="Leve"),AND($O74="Muy Baja",T74="Menor"),AND($O74="Baja",T74="Leve"),AND($O74="Baja",T74="Menor"),AND($O74="Media",T74="Leve")),"Bajo",IF(OR(AND($O74="Muy baja",T74="Moderado"),AND($O74="Baja",T74="Moderado"),AND($O74="Media",T74="Menor"),AND($O74="Alta",T74="Leve")),"Moderado",IF(OR(AND($O74="Muy Baja",T74="Mayor"),AND($O74="Baja",T74="Mayor"),AND($O74="Media",T74="Moderado"),AND($O74="Alta",T74="Menor"),AND($O74="Alta",T74="Moderado"),AND($O74="Muy Alta",T74="Leve"),AND($O74="Muy Alta",T74="Menor")),"Alto",IF(OR(AND($O74="Muy Baja",T74="Catastrófico"),AND($O74="Baja",T74="Catastrófico"),AND($O74="Media",T74="Mayor"),AND($O74="Media",T74="Catastrófico"),AND($O74="Alta",T74="Mayor"),AND($O74="Alta",T74="Catastrófico"),AND($O74="Muy Alta",T74="Moderado"),AND($O74="Muy Alta",T74="Mayor"),AND($O74="Muy Alta",T74="Catastrófico")),"Extremo",""))))</f>
        <v>Extremo</v>
      </c>
      <c r="W74" s="19" t="s">
        <v>91</v>
      </c>
      <c r="X74" s="21" t="s">
        <v>341</v>
      </c>
      <c r="Y74" s="22" t="s">
        <v>342</v>
      </c>
      <c r="Z74" s="22" t="s">
        <v>343</v>
      </c>
      <c r="AA74" s="23" t="s">
        <v>240</v>
      </c>
      <c r="AB74" s="24" t="s">
        <v>96</v>
      </c>
      <c r="AC74" s="24" t="s">
        <v>97</v>
      </c>
      <c r="AD74" s="25" t="s">
        <v>98</v>
      </c>
      <c r="AE74" s="25" t="s">
        <v>144</v>
      </c>
      <c r="AF74" s="25" t="s">
        <v>100</v>
      </c>
      <c r="AG74" s="26" t="s">
        <v>98</v>
      </c>
      <c r="AH74" s="25" t="s">
        <v>101</v>
      </c>
      <c r="AI74" s="27">
        <f t="shared" si="1"/>
        <v>95</v>
      </c>
      <c r="AJ74" s="27" t="str">
        <f t="shared" si="0"/>
        <v>Moderado</v>
      </c>
      <c r="AK74" s="25" t="s">
        <v>102</v>
      </c>
      <c r="AL74" s="27" t="str">
        <f>IFERROR(VLOOKUP(AJ74&amp;AK74,[4]Tabla_Controles!$B$56:$G$65,5,FALSE),"")</f>
        <v>Moderado</v>
      </c>
      <c r="AM74" s="28">
        <f t="shared" si="2"/>
        <v>50</v>
      </c>
      <c r="AN74" s="654">
        <f>IFERROR(AVERAGE(AM74:AM80),"")</f>
        <v>50</v>
      </c>
      <c r="AO74" s="657" t="str">
        <f>IF($AN74=100,"Fuerte",IF($AN74&lt;100,"Moderado",IF($AN74&lt;50,"Débil",IF($AN74=0,"",""))))</f>
        <v>Moderado</v>
      </c>
      <c r="AP74" s="660" t="s">
        <v>103</v>
      </c>
      <c r="AQ74" s="643">
        <f>IFERROR(P74-VLOOKUP(AO74&amp;AP74,[4]Tabla_Controles!$B$77:$E$83,4,0),"")</f>
        <v>2</v>
      </c>
      <c r="AR74" s="646" t="str">
        <f>IF($AQ74="","",IF($AQ74=1,"Muy Baja",IF($AQ74=2,"Baja",IF($AQ74=3,"Media",IF($AQ74=4,"Alta",IF($AQ74=5,"Muy Alta","Muy Baja"))))))</f>
        <v>Baja</v>
      </c>
      <c r="AS74" s="646" t="str">
        <f>T74</f>
        <v>Catastrófico</v>
      </c>
      <c r="AT74" s="647" t="str">
        <f>IF(OR(AND($AR74="Muy Baja",$AS74="Leve"),AND($AR74="Muy Baja",$AS74="Menor"),AND($AR74="Baja",$AS74="Leve"),AND($AR74="Baja",$AS74="Menor"),AND($AR74="Media",$AS74="Leve")),"Bajo",IF(OR(AND($AR74="Muy baja",$AS74="Moderado"),AND($AR74="Baja",$AS74="Moderado"),AND($AR74="Media",$AS74="Menor"),AND($AR74="Alta",$AS74="Leve")),"Moderado",IF(OR(AND($AR74="Muy Baja",$AS74="Mayor"),AND($AR74="Baja",$AS74="Mayor"),AND($AR74="Media",$AS74="Moderado"),AND($AR74="Alta",$AS74="Menor"),AND($AR74="Alta",$AS74="Moderado"),AND($AR74="Muy Alta",$AS74="Leve"),AND($AR74="Muy Alta",$AS74="Menor")),"Alto",IF(OR(AND($AR74="Muy Baja",$AS74="Catastrófico"),AND($AR74="Baja",$AS74="Catastrófico"),AND($AR74="Media",$AS74="Mayor"),AND($AR74="Media",$AS74="Catastrófico"),AND($AR74="Alta",$AS74="Mayor"),AND($AR74="Alta",$AS74="Catastrófico"),AND($AR74="Muy Alta",$AS74="Moderado"),AND($AR74="Muy Alta",$AS74="Mayor"),AND($AR74="Muy Alta",$AS74="Catastrófico")),"Extremo",""))))</f>
        <v>Extremo</v>
      </c>
      <c r="AU74" s="629" t="s">
        <v>104</v>
      </c>
      <c r="AV74" s="37" t="s">
        <v>105</v>
      </c>
      <c r="AW74" s="44" t="s">
        <v>94</v>
      </c>
      <c r="AX74" s="44" t="s">
        <v>94</v>
      </c>
      <c r="AY74" s="44" t="s">
        <v>94</v>
      </c>
      <c r="AZ74" s="44" t="s">
        <v>94</v>
      </c>
      <c r="BA74" s="44" t="s">
        <v>94</v>
      </c>
      <c r="BB74" s="648" t="s">
        <v>109</v>
      </c>
      <c r="BC74" s="19" t="s">
        <v>91</v>
      </c>
      <c r="BD74" s="311" t="s">
        <v>2866</v>
      </c>
      <c r="BE74" s="265" t="s">
        <v>3452</v>
      </c>
      <c r="BF74" s="265" t="s">
        <v>3453</v>
      </c>
      <c r="BG74" s="37" t="s">
        <v>155</v>
      </c>
      <c r="BH74" s="35"/>
      <c r="BI74" s="38"/>
      <c r="BJ74" s="38"/>
      <c r="BK74" s="635" t="s">
        <v>2891</v>
      </c>
      <c r="BL74" s="666"/>
      <c r="BM74" s="666"/>
    </row>
    <row r="75" spans="1:65" ht="148.5" hidden="1">
      <c r="A75" s="604"/>
      <c r="B75" s="668">
        <v>180</v>
      </c>
      <c r="C75" s="608"/>
      <c r="D75" s="610"/>
      <c r="E75" s="610"/>
      <c r="F75" s="610"/>
      <c r="G75" s="641"/>
      <c r="H75" s="664"/>
      <c r="I75" s="630"/>
      <c r="J75" s="631"/>
      <c r="K75" s="19" t="s">
        <v>110</v>
      </c>
      <c r="L75" s="20" t="s">
        <v>344</v>
      </c>
      <c r="M75" s="633"/>
      <c r="N75" s="631"/>
      <c r="O75" s="651"/>
      <c r="P75" s="620"/>
      <c r="Q75" s="622"/>
      <c r="R75" s="625"/>
      <c r="S75" s="627"/>
      <c r="T75" s="651"/>
      <c r="U75" s="652"/>
      <c r="V75" s="653"/>
      <c r="W75" s="19" t="s">
        <v>112</v>
      </c>
      <c r="X75" s="21" t="s">
        <v>345</v>
      </c>
      <c r="Y75" s="22" t="s">
        <v>346</v>
      </c>
      <c r="Z75" s="22" t="s">
        <v>347</v>
      </c>
      <c r="AA75" s="23" t="s">
        <v>325</v>
      </c>
      <c r="AB75" s="24" t="s">
        <v>96</v>
      </c>
      <c r="AC75" s="24" t="s">
        <v>97</v>
      </c>
      <c r="AD75" s="25" t="s">
        <v>98</v>
      </c>
      <c r="AE75" s="25" t="s">
        <v>144</v>
      </c>
      <c r="AF75" s="25" t="s">
        <v>100</v>
      </c>
      <c r="AG75" s="26" t="s">
        <v>98</v>
      </c>
      <c r="AH75" s="25" t="s">
        <v>101</v>
      </c>
      <c r="AI75" s="27">
        <f t="shared" si="1"/>
        <v>95</v>
      </c>
      <c r="AJ75" s="27" t="str">
        <f t="shared" ref="AJ75:AJ138" si="3">IF(COUNTBLANK(AB75:AH75)=7,"",IF($AI75&lt;86,"Débil",IF($AI75&lt;96,"Moderado","Fuerte")))</f>
        <v>Moderado</v>
      </c>
      <c r="AK75" s="25" t="s">
        <v>102</v>
      </c>
      <c r="AL75" s="27" t="str">
        <f>IFERROR(VLOOKUP(AJ75&amp;AK75,[4]Tabla_Controles!$B$56:$G$65,5,FALSE),"")</f>
        <v>Moderado</v>
      </c>
      <c r="AM75" s="28">
        <f t="shared" si="2"/>
        <v>50</v>
      </c>
      <c r="AN75" s="655"/>
      <c r="AO75" s="658"/>
      <c r="AP75" s="661"/>
      <c r="AQ75" s="644"/>
      <c r="AR75" s="646"/>
      <c r="AS75" s="646"/>
      <c r="AT75" s="647"/>
      <c r="AU75" s="629"/>
      <c r="AV75" s="37" t="s">
        <v>118</v>
      </c>
      <c r="AW75" s="44" t="s">
        <v>244</v>
      </c>
      <c r="AX75" s="31" t="s">
        <v>175</v>
      </c>
      <c r="AY75" s="32" t="s">
        <v>95</v>
      </c>
      <c r="AZ75" s="54">
        <v>44742</v>
      </c>
      <c r="BA75" s="54">
        <v>44757</v>
      </c>
      <c r="BB75" s="649"/>
      <c r="BC75" s="19" t="s">
        <v>112</v>
      </c>
      <c r="BD75" s="311" t="s">
        <v>2866</v>
      </c>
      <c r="BE75" s="265" t="s">
        <v>3543</v>
      </c>
      <c r="BF75" s="265" t="s">
        <v>3544</v>
      </c>
      <c r="BG75" s="37" t="s">
        <v>162</v>
      </c>
      <c r="BH75" s="318" t="s">
        <v>2866</v>
      </c>
      <c r="BI75" s="291" t="s">
        <v>3291</v>
      </c>
      <c r="BJ75" s="291" t="s">
        <v>3286</v>
      </c>
      <c r="BK75" s="636"/>
      <c r="BL75" s="638"/>
      <c r="BM75" s="638"/>
    </row>
    <row r="76" spans="1:65" ht="33" hidden="1" customHeight="1">
      <c r="A76" s="604"/>
      <c r="B76" s="668">
        <v>180</v>
      </c>
      <c r="C76" s="608"/>
      <c r="D76" s="610"/>
      <c r="E76" s="610"/>
      <c r="F76" s="610"/>
      <c r="G76" s="641"/>
      <c r="H76" s="664"/>
      <c r="I76" s="630"/>
      <c r="J76" s="631"/>
      <c r="K76" s="19" t="s">
        <v>122</v>
      </c>
      <c r="L76" s="20"/>
      <c r="M76" s="633"/>
      <c r="N76" s="631"/>
      <c r="O76" s="651"/>
      <c r="P76" s="620"/>
      <c r="Q76" s="622"/>
      <c r="R76" s="625"/>
      <c r="S76" s="627"/>
      <c r="T76" s="651"/>
      <c r="U76" s="652"/>
      <c r="V76" s="653"/>
      <c r="W76" s="19" t="s">
        <v>124</v>
      </c>
      <c r="X76" s="21"/>
      <c r="Y76" s="22"/>
      <c r="Z76" s="22"/>
      <c r="AA76" s="23"/>
      <c r="AB76" s="24"/>
      <c r="AC76" s="24"/>
      <c r="AD76" s="25"/>
      <c r="AE76" s="25"/>
      <c r="AF76" s="25"/>
      <c r="AG76" s="26"/>
      <c r="AH76" s="25"/>
      <c r="AI76" s="27" t="str">
        <f t="shared" ref="AI76:AI139" si="4">IF(COUNTBLANK(AB76:AH76)=7,"",IF($AB76="Asignado",15,0)+IF($AC76="Adecuado",15,0)+IF($AD76="Oportuna",15,0)+IF($AE76="Prevenir",15,0)+IF($AE76="Detectar",10,0)+IF($AF76="Confiable",15,0)+IF($AG76="Oportuna",15,0)+IF($AH76="Completa",10,0)+IF($AH76="Incompleta",5,0))</f>
        <v/>
      </c>
      <c r="AJ76" s="27" t="str">
        <f t="shared" si="3"/>
        <v/>
      </c>
      <c r="AK76" s="25"/>
      <c r="AL76" s="27" t="str">
        <f>IFERROR(VLOOKUP(AJ76&amp;AK76,[4]Tabla_Controles!$B$56:$G$65,5,FALSE),"")</f>
        <v/>
      </c>
      <c r="AM76" s="28" t="str">
        <f t="shared" ref="AM76:AM139" si="5">IF($AL76="","",IF($AL76="Fuerte",100,IF($AL76="Moderado",50,0)))</f>
        <v/>
      </c>
      <c r="AN76" s="655"/>
      <c r="AO76" s="658"/>
      <c r="AP76" s="661"/>
      <c r="AQ76" s="644"/>
      <c r="AR76" s="646"/>
      <c r="AS76" s="646"/>
      <c r="AT76" s="647"/>
      <c r="AU76" s="629"/>
      <c r="AV76" s="37" t="s">
        <v>128</v>
      </c>
      <c r="AW76" s="44"/>
      <c r="AX76" s="44"/>
      <c r="AY76" s="44"/>
      <c r="AZ76" s="46"/>
      <c r="BA76" s="46"/>
      <c r="BB76" s="649"/>
      <c r="BC76" s="19" t="s">
        <v>124</v>
      </c>
      <c r="BD76" s="35"/>
      <c r="BE76" s="36"/>
      <c r="BF76" s="36"/>
      <c r="BG76" s="37" t="s">
        <v>105</v>
      </c>
      <c r="BH76" s="35"/>
      <c r="BI76" s="38"/>
      <c r="BJ76" s="38"/>
      <c r="BK76" s="636"/>
      <c r="BL76" s="638"/>
      <c r="BM76" s="638"/>
    </row>
    <row r="77" spans="1:65" ht="30" hidden="1" customHeight="1">
      <c r="A77" s="604"/>
      <c r="B77" s="668">
        <v>180</v>
      </c>
      <c r="C77" s="608"/>
      <c r="D77" s="610"/>
      <c r="E77" s="610"/>
      <c r="F77" s="610"/>
      <c r="G77" s="641"/>
      <c r="H77" s="664"/>
      <c r="I77" s="630"/>
      <c r="J77" s="631"/>
      <c r="K77" s="19" t="s">
        <v>129</v>
      </c>
      <c r="L77" s="20"/>
      <c r="M77" s="633"/>
      <c r="N77" s="631"/>
      <c r="O77" s="651"/>
      <c r="P77" s="620"/>
      <c r="Q77" s="622"/>
      <c r="R77" s="625"/>
      <c r="S77" s="627"/>
      <c r="T77" s="651"/>
      <c r="U77" s="652"/>
      <c r="V77" s="653"/>
      <c r="W77" s="19" t="s">
        <v>131</v>
      </c>
      <c r="X77" s="21"/>
      <c r="Y77" s="22"/>
      <c r="Z77" s="22"/>
      <c r="AA77" s="23"/>
      <c r="AB77" s="24"/>
      <c r="AC77" s="24"/>
      <c r="AD77" s="25"/>
      <c r="AE77" s="25"/>
      <c r="AF77" s="25"/>
      <c r="AG77" s="26"/>
      <c r="AH77" s="25"/>
      <c r="AI77" s="27" t="str">
        <f t="shared" si="4"/>
        <v/>
      </c>
      <c r="AJ77" s="27" t="str">
        <f t="shared" si="3"/>
        <v/>
      </c>
      <c r="AK77" s="25"/>
      <c r="AL77" s="27" t="str">
        <f>IFERROR(VLOOKUP(AJ77&amp;AK77,[4]Tabla_Controles!$B$56:$G$65,5,FALSE),"")</f>
        <v/>
      </c>
      <c r="AM77" s="28" t="str">
        <f t="shared" si="5"/>
        <v/>
      </c>
      <c r="AN77" s="655"/>
      <c r="AO77" s="658"/>
      <c r="AP77" s="661"/>
      <c r="AQ77" s="644"/>
      <c r="AR77" s="646"/>
      <c r="AS77" s="646"/>
      <c r="AT77" s="647"/>
      <c r="AU77" s="629"/>
      <c r="AV77" s="37" t="s">
        <v>136</v>
      </c>
      <c r="AW77" s="44"/>
      <c r="AX77" s="44"/>
      <c r="AY77" s="44"/>
      <c r="AZ77" s="46"/>
      <c r="BA77" s="46"/>
      <c r="BB77" s="649"/>
      <c r="BC77" s="19" t="s">
        <v>131</v>
      </c>
      <c r="BD77" s="35"/>
      <c r="BE77" s="36"/>
      <c r="BF77" s="36"/>
      <c r="BG77" s="37" t="s">
        <v>118</v>
      </c>
      <c r="BH77" s="35"/>
      <c r="BI77" s="38"/>
      <c r="BJ77" s="38"/>
      <c r="BK77" s="636"/>
      <c r="BL77" s="638"/>
      <c r="BM77" s="638"/>
    </row>
    <row r="78" spans="1:65" ht="30" hidden="1" customHeight="1">
      <c r="A78" s="604"/>
      <c r="B78" s="668">
        <v>180</v>
      </c>
      <c r="C78" s="608"/>
      <c r="D78" s="610"/>
      <c r="E78" s="610"/>
      <c r="F78" s="610"/>
      <c r="G78" s="641"/>
      <c r="H78" s="664"/>
      <c r="I78" s="630"/>
      <c r="J78" s="631"/>
      <c r="K78" s="19" t="s">
        <v>137</v>
      </c>
      <c r="L78" s="20"/>
      <c r="M78" s="633"/>
      <c r="N78" s="631"/>
      <c r="O78" s="651"/>
      <c r="P78" s="620"/>
      <c r="Q78" s="622"/>
      <c r="R78" s="625"/>
      <c r="S78" s="627"/>
      <c r="T78" s="651"/>
      <c r="U78" s="652"/>
      <c r="V78" s="653"/>
      <c r="W78" s="19" t="s">
        <v>139</v>
      </c>
      <c r="X78" s="21"/>
      <c r="Y78" s="22"/>
      <c r="Z78" s="22"/>
      <c r="AA78" s="23"/>
      <c r="AB78" s="24"/>
      <c r="AC78" s="24"/>
      <c r="AD78" s="25"/>
      <c r="AE78" s="25"/>
      <c r="AF78" s="25"/>
      <c r="AG78" s="26"/>
      <c r="AH78" s="25"/>
      <c r="AI78" s="27" t="str">
        <f t="shared" si="4"/>
        <v/>
      </c>
      <c r="AJ78" s="27" t="str">
        <f t="shared" si="3"/>
        <v/>
      </c>
      <c r="AK78" s="25"/>
      <c r="AL78" s="27" t="str">
        <f>IFERROR(VLOOKUP(AJ78&amp;AK78,[4]Tabla_Controles!$B$56:$G$65,5,FALSE),"")</f>
        <v/>
      </c>
      <c r="AM78" s="28" t="str">
        <f t="shared" si="5"/>
        <v/>
      </c>
      <c r="AN78" s="655"/>
      <c r="AO78" s="658"/>
      <c r="AP78" s="661"/>
      <c r="AQ78" s="644"/>
      <c r="AR78" s="646"/>
      <c r="AS78" s="646"/>
      <c r="AT78" s="647"/>
      <c r="AU78" s="629"/>
      <c r="AV78" s="37" t="s">
        <v>145</v>
      </c>
      <c r="AW78" s="44"/>
      <c r="AX78" s="44"/>
      <c r="AY78" s="44"/>
      <c r="AZ78" s="46"/>
      <c r="BA78" s="46"/>
      <c r="BB78" s="649"/>
      <c r="BC78" s="19" t="s">
        <v>139</v>
      </c>
      <c r="BD78" s="35"/>
      <c r="BE78" s="36"/>
      <c r="BF78" s="36"/>
      <c r="BG78" s="37" t="s">
        <v>128</v>
      </c>
      <c r="BH78" s="35"/>
      <c r="BI78" s="38"/>
      <c r="BJ78" s="38"/>
      <c r="BK78" s="636"/>
      <c r="BL78" s="638"/>
      <c r="BM78" s="638"/>
    </row>
    <row r="79" spans="1:65" ht="30" hidden="1" customHeight="1">
      <c r="A79" s="604"/>
      <c r="B79" s="668">
        <v>180</v>
      </c>
      <c r="C79" s="608"/>
      <c r="D79" s="610"/>
      <c r="E79" s="610"/>
      <c r="F79" s="610"/>
      <c r="G79" s="641"/>
      <c r="H79" s="664"/>
      <c r="I79" s="630"/>
      <c r="J79" s="631"/>
      <c r="K79" s="19" t="s">
        <v>148</v>
      </c>
      <c r="L79" s="20"/>
      <c r="M79" s="633"/>
      <c r="N79" s="631"/>
      <c r="O79" s="651"/>
      <c r="P79" s="620"/>
      <c r="Q79" s="622"/>
      <c r="R79" s="625"/>
      <c r="S79" s="627"/>
      <c r="T79" s="651"/>
      <c r="U79" s="652"/>
      <c r="V79" s="653"/>
      <c r="W79" s="19" t="s">
        <v>150</v>
      </c>
      <c r="X79" s="21"/>
      <c r="Y79" s="22"/>
      <c r="Z79" s="22"/>
      <c r="AA79" s="23"/>
      <c r="AB79" s="24"/>
      <c r="AC79" s="24"/>
      <c r="AD79" s="25"/>
      <c r="AE79" s="25"/>
      <c r="AF79" s="25"/>
      <c r="AG79" s="26"/>
      <c r="AH79" s="25"/>
      <c r="AI79" s="27" t="str">
        <f t="shared" si="4"/>
        <v/>
      </c>
      <c r="AJ79" s="27" t="str">
        <f t="shared" si="3"/>
        <v/>
      </c>
      <c r="AK79" s="25"/>
      <c r="AL79" s="27" t="str">
        <f>IFERROR(VLOOKUP(AJ79&amp;AK79,[4]Tabla_Controles!$B$56:$G$65,5,FALSE),"")</f>
        <v/>
      </c>
      <c r="AM79" s="28" t="str">
        <f t="shared" si="5"/>
        <v/>
      </c>
      <c r="AN79" s="655"/>
      <c r="AO79" s="658"/>
      <c r="AP79" s="661"/>
      <c r="AQ79" s="644"/>
      <c r="AR79" s="646"/>
      <c r="AS79" s="646"/>
      <c r="AT79" s="647"/>
      <c r="AU79" s="629"/>
      <c r="AV79" s="37" t="s">
        <v>155</v>
      </c>
      <c r="AW79" s="44"/>
      <c r="AX79" s="44"/>
      <c r="AY79" s="44"/>
      <c r="AZ79" s="46"/>
      <c r="BA79" s="46"/>
      <c r="BB79" s="649"/>
      <c r="BC79" s="19" t="s">
        <v>150</v>
      </c>
      <c r="BD79" s="35"/>
      <c r="BE79" s="36"/>
      <c r="BF79" s="36"/>
      <c r="BG79" s="37" t="s">
        <v>136</v>
      </c>
      <c r="BH79" s="35"/>
      <c r="BI79" s="38"/>
      <c r="BJ79" s="38"/>
      <c r="BK79" s="636"/>
      <c r="BL79" s="638"/>
      <c r="BM79" s="638"/>
    </row>
    <row r="80" spans="1:65" ht="30" hidden="1" customHeight="1">
      <c r="A80" s="604"/>
      <c r="B80" s="668">
        <v>180</v>
      </c>
      <c r="C80" s="609"/>
      <c r="D80" s="610"/>
      <c r="E80" s="610"/>
      <c r="F80" s="610"/>
      <c r="G80" s="642"/>
      <c r="H80" s="665"/>
      <c r="I80" s="630"/>
      <c r="J80" s="631"/>
      <c r="K80" s="19" t="s">
        <v>160</v>
      </c>
      <c r="L80" s="20"/>
      <c r="M80" s="634"/>
      <c r="N80" s="631"/>
      <c r="O80" s="651"/>
      <c r="P80" s="620"/>
      <c r="Q80" s="623"/>
      <c r="R80" s="626"/>
      <c r="S80" s="627"/>
      <c r="T80" s="651"/>
      <c r="U80" s="652"/>
      <c r="V80" s="653"/>
      <c r="W80" s="19" t="s">
        <v>161</v>
      </c>
      <c r="X80" s="21"/>
      <c r="Y80" s="22"/>
      <c r="Z80" s="22"/>
      <c r="AA80" s="23"/>
      <c r="AB80" s="24"/>
      <c r="AC80" s="24"/>
      <c r="AD80" s="25"/>
      <c r="AE80" s="25"/>
      <c r="AF80" s="25"/>
      <c r="AG80" s="26"/>
      <c r="AH80" s="25"/>
      <c r="AI80" s="27" t="str">
        <f t="shared" si="4"/>
        <v/>
      </c>
      <c r="AJ80" s="27" t="str">
        <f t="shared" si="3"/>
        <v/>
      </c>
      <c r="AK80" s="25"/>
      <c r="AL80" s="27" t="str">
        <f>IFERROR(VLOOKUP(AJ80&amp;AK80,[4]Tabla_Controles!$B$56:$G$65,5,FALSE),"")</f>
        <v/>
      </c>
      <c r="AM80" s="28" t="str">
        <f t="shared" si="5"/>
        <v/>
      </c>
      <c r="AN80" s="656"/>
      <c r="AO80" s="659"/>
      <c r="AP80" s="662"/>
      <c r="AQ80" s="645"/>
      <c r="AR80" s="646"/>
      <c r="AS80" s="646"/>
      <c r="AT80" s="647"/>
      <c r="AU80" s="629"/>
      <c r="AV80" s="37" t="s">
        <v>162</v>
      </c>
      <c r="AW80" s="44"/>
      <c r="AX80" s="44"/>
      <c r="AY80" s="44"/>
      <c r="AZ80" s="46"/>
      <c r="BA80" s="46"/>
      <c r="BB80" s="650"/>
      <c r="BC80" s="19" t="s">
        <v>161</v>
      </c>
      <c r="BD80" s="35"/>
      <c r="BE80" s="36"/>
      <c r="BF80" s="36"/>
      <c r="BG80" s="37" t="s">
        <v>145</v>
      </c>
      <c r="BH80" s="35"/>
      <c r="BI80" s="38"/>
      <c r="BJ80" s="38"/>
      <c r="BK80" s="637"/>
      <c r="BL80" s="639"/>
      <c r="BM80" s="639"/>
    </row>
    <row r="81" spans="1:65" ht="247.5" hidden="1">
      <c r="A81" s="604" t="str">
        <f>C81&amp;COUNTIF($C$10:C81,C81)</f>
        <v>Corrupción11</v>
      </c>
      <c r="B81" s="668">
        <v>181</v>
      </c>
      <c r="C81" s="607" t="s">
        <v>79</v>
      </c>
      <c r="D81" s="610" t="s">
        <v>80</v>
      </c>
      <c r="E81" s="610" t="s">
        <v>334</v>
      </c>
      <c r="F81" s="610" t="s">
        <v>348</v>
      </c>
      <c r="G81" s="640" t="s">
        <v>349</v>
      </c>
      <c r="H81" s="663" t="s">
        <v>350</v>
      </c>
      <c r="I81" s="630" t="str">
        <f>"Posibilidad de recibir o solicitar cualquier dádiva o beneficio a nombre propio o de terceros, con el fin de "&amp;J81</f>
        <v>Posibilidad de recibir o solicitar cualquier dádiva o beneficio a nombre propio o de terceros, con el fin de favorecer el registro e inscripción de bancas de inversión sin el cumplimiento de los requisitos exigibles.</v>
      </c>
      <c r="J81" s="631" t="s">
        <v>351</v>
      </c>
      <c r="K81" s="19" t="s">
        <v>86</v>
      </c>
      <c r="L81" s="20" t="s">
        <v>352</v>
      </c>
      <c r="M81" s="632" t="s">
        <v>353</v>
      </c>
      <c r="N81" s="631" t="s">
        <v>89</v>
      </c>
      <c r="O81" s="651" t="str">
        <f>IF(N81="","",IF(OR($N81=[4]Tabla_Probabilidad!$D$20,$N81=[4]Tabla_Probabilidad!$J$20),"Muy Baja",IF(OR($N81=[4]Tabla_Probabilidad!$E$20,$N81=[4]Tabla_Probabilidad!$K$20),"Baja",IF(OR($N81=[4]Tabla_Probabilidad!$F$20,$N81=[4]Tabla_Probabilidad!$L$20),"Media",IF(OR($N81=[4]Tabla_Probabilidad!$G$20,$N81=[4]Tabla_Probabilidad!$M$20),"Alta",IF(OR($N81=[4]Tabla_Probabilidad!$H$20,$N81=[4]Tabla_Probabilidad!$N$20),"Muy Alta"))))))</f>
        <v>Media</v>
      </c>
      <c r="P81" s="620">
        <f>IF(O81="Muy Baja",1,IF(O81="Baja",2,IF(O81="Media",3,IF(O81="Alta",4,IF(O81="Muy Alta",5,"")))))</f>
        <v>3</v>
      </c>
      <c r="Q81" s="621" t="str">
        <f>IFERROR(IF($C81="Corrupción",HYPERLINK("#"&amp;"Impacto_Riesgos!C"&amp;MATCH($B81,[4]Impacto_Riesgos!$B$10:$B$138,0)+9,"Calcula el impacto aquí"),"")," ")</f>
        <v>Calcula el impacto aquí</v>
      </c>
      <c r="R81" s="624">
        <f>IFERROR(VLOOKUP(A81,[4]Impacto_Riesgos!$A$8:$W$138,23,),"NA")</f>
        <v>15</v>
      </c>
      <c r="S81" s="627" t="s">
        <v>90</v>
      </c>
      <c r="T81" s="651" t="str">
        <f>IF($S81='[4]Tabla Impacto'!$F$10,"Moderado",IF($S81='[4]Tabla Impacto'!$G$10,"Mayor",IF($S81='[4]Tabla Impacto'!$H$10,"Catastrófico","")))</f>
        <v>Catastrófico</v>
      </c>
      <c r="U81" s="652">
        <f>IF(T81="Leve",1,IF(T81="Menor",2,IF(T81="Moderado",3,IF(T81="Mayor",4,IF(T81="Catastrófico",5,"")))))</f>
        <v>5</v>
      </c>
      <c r="V81" s="653" t="str">
        <f>IF(OR(AND($O81="Muy Baja",T81="Leve"),AND($O81="Muy Baja",T81="Menor"),AND($O81="Baja",T81="Leve"),AND($O81="Baja",T81="Menor"),AND($O81="Media",T81="Leve")),"Bajo",IF(OR(AND($O81="Muy baja",T81="Moderado"),AND($O81="Baja",T81="Moderado"),AND($O81="Media",T81="Menor"),AND($O81="Alta",T81="Leve")),"Moderado",IF(OR(AND($O81="Muy Baja",T81="Mayor"),AND($O81="Baja",T81="Mayor"),AND($O81="Media",T81="Moderado"),AND($O81="Alta",T81="Menor"),AND($O81="Alta",T81="Moderado"),AND($O81="Muy Alta",T81="Leve"),AND($O81="Muy Alta",T81="Menor")),"Alto",IF(OR(AND($O81="Muy Baja",T81="Catastrófico"),AND($O81="Baja",T81="Catastrófico"),AND($O81="Media",T81="Mayor"),AND($O81="Media",T81="Catastrófico"),AND($O81="Alta",T81="Mayor"),AND($O81="Alta",T81="Catastrófico"),AND($O81="Muy Alta",T81="Moderado"),AND($O81="Muy Alta",T81="Mayor"),AND($O81="Muy Alta",T81="Catastrófico")),"Extremo",""))))</f>
        <v>Extremo</v>
      </c>
      <c r="W81" s="19" t="s">
        <v>91</v>
      </c>
      <c r="X81" s="21" t="s">
        <v>354</v>
      </c>
      <c r="Y81" s="22" t="s">
        <v>355</v>
      </c>
      <c r="Z81" s="22" t="s">
        <v>356</v>
      </c>
      <c r="AA81" s="23" t="s">
        <v>357</v>
      </c>
      <c r="AB81" s="24" t="s">
        <v>96</v>
      </c>
      <c r="AC81" s="24" t="s">
        <v>97</v>
      </c>
      <c r="AD81" s="25" t="s">
        <v>98</v>
      </c>
      <c r="AE81" s="25" t="s">
        <v>99</v>
      </c>
      <c r="AF81" s="25" t="s">
        <v>100</v>
      </c>
      <c r="AG81" s="26" t="s">
        <v>98</v>
      </c>
      <c r="AH81" s="25" t="s">
        <v>101</v>
      </c>
      <c r="AI81" s="27">
        <f t="shared" si="4"/>
        <v>100</v>
      </c>
      <c r="AJ81" s="27" t="str">
        <f t="shared" si="3"/>
        <v>Fuerte</v>
      </c>
      <c r="AK81" s="25" t="s">
        <v>102</v>
      </c>
      <c r="AL81" s="27" t="str">
        <f>IFERROR(VLOOKUP(AJ81&amp;AK81,[4]Tabla_Controles!$B$56:$G$65,5,FALSE),"")</f>
        <v>Fuerte</v>
      </c>
      <c r="AM81" s="28">
        <f t="shared" si="5"/>
        <v>100</v>
      </c>
      <c r="AN81" s="654">
        <f>IFERROR(AVERAGE(AM81:AM87),"")</f>
        <v>75</v>
      </c>
      <c r="AO81" s="657" t="str">
        <f>IF($AN81=100,"Fuerte",IF($AN81&lt;100,"Moderado",IF($AN81&lt;50,"Débil",IF($AN81=0,"",""))))</f>
        <v>Moderado</v>
      </c>
      <c r="AP81" s="660" t="s">
        <v>103</v>
      </c>
      <c r="AQ81" s="643">
        <f>IFERROR(P81-VLOOKUP(AO81&amp;AP81,[4]Tabla_Controles!$B$77:$E$83,4,0),"")</f>
        <v>2</v>
      </c>
      <c r="AR81" s="646" t="str">
        <f>IF($AQ81="","",IF($AQ81=1,"Muy Baja",IF($AQ81=2,"Baja",IF($AQ81=3,"Media",IF($AQ81=4,"Alta",IF($AQ81=5,"Muy Alta","Muy Baja"))))))</f>
        <v>Baja</v>
      </c>
      <c r="AS81" s="646" t="str">
        <f>T81</f>
        <v>Catastrófico</v>
      </c>
      <c r="AT81" s="647" t="str">
        <f>IF(OR(AND($AR81="Muy Baja",$AS81="Leve"),AND($AR81="Muy Baja",$AS81="Menor"),AND($AR81="Baja",$AS81="Leve"),AND($AR81="Baja",$AS81="Menor"),AND($AR81="Media",$AS81="Leve")),"Bajo",IF(OR(AND($AR81="Muy baja",$AS81="Moderado"),AND($AR81="Baja",$AS81="Moderado"),AND($AR81="Media",$AS81="Menor"),AND($AR81="Alta",$AS81="Leve")),"Moderado",IF(OR(AND($AR81="Muy Baja",$AS81="Mayor"),AND($AR81="Baja",$AS81="Mayor"),AND($AR81="Media",$AS81="Moderado"),AND($AR81="Alta",$AS81="Menor"),AND($AR81="Alta",$AS81="Moderado"),AND($AR81="Muy Alta",$AS81="Leve"),AND($AR81="Muy Alta",$AS81="Menor")),"Alto",IF(OR(AND($AR81="Muy Baja",$AS81="Catastrófico"),AND($AR81="Baja",$AS81="Catastrófico"),AND($AR81="Media",$AS81="Mayor"),AND($AR81="Media",$AS81="Catastrófico"),AND($AR81="Alta",$AS81="Mayor"),AND($AR81="Alta",$AS81="Catastrófico"),AND($AR81="Muy Alta",$AS81="Moderado"),AND($AR81="Muy Alta",$AS81="Mayor"),AND($AR81="Muy Alta",$AS81="Catastrófico")),"Extremo",""))))</f>
        <v>Extremo</v>
      </c>
      <c r="AU81" s="629" t="s">
        <v>104</v>
      </c>
      <c r="AV81" s="37" t="s">
        <v>105</v>
      </c>
      <c r="AW81" s="44" t="s">
        <v>94</v>
      </c>
      <c r="AX81" s="44" t="s">
        <v>94</v>
      </c>
      <c r="AY81" s="44" t="s">
        <v>94</v>
      </c>
      <c r="AZ81" s="44" t="s">
        <v>94</v>
      </c>
      <c r="BA81" s="44" t="s">
        <v>94</v>
      </c>
      <c r="BB81" s="648" t="s">
        <v>109</v>
      </c>
      <c r="BC81" s="19" t="s">
        <v>91</v>
      </c>
      <c r="BD81" s="253" t="s">
        <v>2867</v>
      </c>
      <c r="BE81" s="266" t="s">
        <v>3034</v>
      </c>
      <c r="BF81" s="265" t="s">
        <v>3035</v>
      </c>
      <c r="BG81" s="37" t="s">
        <v>155</v>
      </c>
      <c r="BH81" s="35"/>
      <c r="BI81" s="38"/>
      <c r="BJ81" s="38"/>
      <c r="BK81" s="635" t="s">
        <v>2891</v>
      </c>
      <c r="BL81" s="666"/>
      <c r="BM81" s="666"/>
    </row>
    <row r="82" spans="1:65" ht="247.5" hidden="1">
      <c r="A82" s="604"/>
      <c r="B82" s="668">
        <v>181</v>
      </c>
      <c r="C82" s="608"/>
      <c r="D82" s="610"/>
      <c r="E82" s="610"/>
      <c r="F82" s="610"/>
      <c r="G82" s="641"/>
      <c r="H82" s="664"/>
      <c r="I82" s="630"/>
      <c r="J82" s="631"/>
      <c r="K82" s="19" t="s">
        <v>110</v>
      </c>
      <c r="L82" s="20" t="s">
        <v>358</v>
      </c>
      <c r="M82" s="633"/>
      <c r="N82" s="631"/>
      <c r="O82" s="651"/>
      <c r="P82" s="620"/>
      <c r="Q82" s="622"/>
      <c r="R82" s="625"/>
      <c r="S82" s="627"/>
      <c r="T82" s="651"/>
      <c r="U82" s="652"/>
      <c r="V82" s="653"/>
      <c r="W82" s="19" t="s">
        <v>112</v>
      </c>
      <c r="X82" s="21" t="s">
        <v>359</v>
      </c>
      <c r="Y82" s="22" t="s">
        <v>360</v>
      </c>
      <c r="Z82" s="22" t="s">
        <v>356</v>
      </c>
      <c r="AA82" s="23" t="s">
        <v>357</v>
      </c>
      <c r="AB82" s="24" t="s">
        <v>96</v>
      </c>
      <c r="AC82" s="24" t="s">
        <v>97</v>
      </c>
      <c r="AD82" s="25" t="s">
        <v>98</v>
      </c>
      <c r="AE82" s="25" t="s">
        <v>144</v>
      </c>
      <c r="AF82" s="25" t="s">
        <v>100</v>
      </c>
      <c r="AG82" s="26" t="s">
        <v>98</v>
      </c>
      <c r="AH82" s="25" t="s">
        <v>101</v>
      </c>
      <c r="AI82" s="27">
        <f t="shared" si="4"/>
        <v>95</v>
      </c>
      <c r="AJ82" s="27" t="str">
        <f t="shared" si="3"/>
        <v>Moderado</v>
      </c>
      <c r="AK82" s="25" t="s">
        <v>102</v>
      </c>
      <c r="AL82" s="27" t="str">
        <f>IFERROR(VLOOKUP(AJ82&amp;AK82,[4]Tabla_Controles!$B$56:$G$65,5,FALSE),"")</f>
        <v>Moderado</v>
      </c>
      <c r="AM82" s="28">
        <f t="shared" si="5"/>
        <v>50</v>
      </c>
      <c r="AN82" s="655"/>
      <c r="AO82" s="658"/>
      <c r="AP82" s="661"/>
      <c r="AQ82" s="644"/>
      <c r="AR82" s="646"/>
      <c r="AS82" s="646"/>
      <c r="AT82" s="647"/>
      <c r="AU82" s="629"/>
      <c r="AV82" s="37" t="s">
        <v>118</v>
      </c>
      <c r="AW82" s="44" t="s">
        <v>244</v>
      </c>
      <c r="AX82" s="31" t="s">
        <v>175</v>
      </c>
      <c r="AY82" s="32" t="s">
        <v>95</v>
      </c>
      <c r="AZ82" s="54">
        <v>44742</v>
      </c>
      <c r="BA82" s="54">
        <v>44757</v>
      </c>
      <c r="BB82" s="649"/>
      <c r="BC82" s="19" t="s">
        <v>112</v>
      </c>
      <c r="BD82" s="253" t="s">
        <v>2867</v>
      </c>
      <c r="BE82" s="265" t="s">
        <v>3036</v>
      </c>
      <c r="BF82" s="265" t="s">
        <v>3035</v>
      </c>
      <c r="BG82" s="37" t="s">
        <v>162</v>
      </c>
      <c r="BH82" s="318" t="s">
        <v>2866</v>
      </c>
      <c r="BI82" s="291" t="s">
        <v>3291</v>
      </c>
      <c r="BJ82" s="291" t="s">
        <v>3286</v>
      </c>
      <c r="BK82" s="636"/>
      <c r="BL82" s="638"/>
      <c r="BM82" s="638"/>
    </row>
    <row r="83" spans="1:65" ht="30" hidden="1" customHeight="1">
      <c r="A83" s="604"/>
      <c r="B83" s="668">
        <v>181</v>
      </c>
      <c r="C83" s="608"/>
      <c r="D83" s="610"/>
      <c r="E83" s="610"/>
      <c r="F83" s="610"/>
      <c r="G83" s="641"/>
      <c r="H83" s="664"/>
      <c r="I83" s="630"/>
      <c r="J83" s="631"/>
      <c r="K83" s="19" t="s">
        <v>122</v>
      </c>
      <c r="L83" s="20"/>
      <c r="M83" s="633"/>
      <c r="N83" s="631"/>
      <c r="O83" s="651"/>
      <c r="P83" s="620"/>
      <c r="Q83" s="622"/>
      <c r="R83" s="625"/>
      <c r="S83" s="627"/>
      <c r="T83" s="651"/>
      <c r="U83" s="652"/>
      <c r="V83" s="653"/>
      <c r="W83" s="19" t="s">
        <v>124</v>
      </c>
      <c r="X83" s="21"/>
      <c r="Y83" s="22"/>
      <c r="Z83" s="22"/>
      <c r="AA83" s="23"/>
      <c r="AB83" s="24"/>
      <c r="AC83" s="24"/>
      <c r="AD83" s="25"/>
      <c r="AE83" s="25"/>
      <c r="AF83" s="25"/>
      <c r="AG83" s="26"/>
      <c r="AH83" s="25"/>
      <c r="AI83" s="27" t="str">
        <f t="shared" si="4"/>
        <v/>
      </c>
      <c r="AJ83" s="27" t="str">
        <f t="shared" si="3"/>
        <v/>
      </c>
      <c r="AK83" s="25"/>
      <c r="AL83" s="27" t="str">
        <f>IFERROR(VLOOKUP(AJ83&amp;AK83,[4]Tabla_Controles!$B$56:$G$65,5,FALSE),"")</f>
        <v/>
      </c>
      <c r="AM83" s="28" t="str">
        <f t="shared" si="5"/>
        <v/>
      </c>
      <c r="AN83" s="655"/>
      <c r="AO83" s="658"/>
      <c r="AP83" s="661"/>
      <c r="AQ83" s="644"/>
      <c r="AR83" s="646"/>
      <c r="AS83" s="646"/>
      <c r="AT83" s="647"/>
      <c r="AU83" s="629"/>
      <c r="AV83" s="37" t="s">
        <v>128</v>
      </c>
      <c r="AW83" s="44"/>
      <c r="AX83" s="44"/>
      <c r="AY83" s="44"/>
      <c r="AZ83" s="46"/>
      <c r="BA83" s="46"/>
      <c r="BB83" s="649"/>
      <c r="BC83" s="19" t="s">
        <v>124</v>
      </c>
      <c r="BD83" s="35"/>
      <c r="BE83" s="36"/>
      <c r="BF83" s="36"/>
      <c r="BG83" s="37" t="s">
        <v>105</v>
      </c>
      <c r="BH83" s="35"/>
      <c r="BI83" s="38"/>
      <c r="BJ83" s="38"/>
      <c r="BK83" s="636"/>
      <c r="BL83" s="638"/>
      <c r="BM83" s="638"/>
    </row>
    <row r="84" spans="1:65" ht="30" hidden="1" customHeight="1">
      <c r="A84" s="604"/>
      <c r="B84" s="668">
        <v>181</v>
      </c>
      <c r="C84" s="608"/>
      <c r="D84" s="610"/>
      <c r="E84" s="610"/>
      <c r="F84" s="610"/>
      <c r="G84" s="641"/>
      <c r="H84" s="664"/>
      <c r="I84" s="630"/>
      <c r="J84" s="631"/>
      <c r="K84" s="19" t="s">
        <v>129</v>
      </c>
      <c r="L84" s="20"/>
      <c r="M84" s="633"/>
      <c r="N84" s="631"/>
      <c r="O84" s="651"/>
      <c r="P84" s="620"/>
      <c r="Q84" s="622"/>
      <c r="R84" s="625"/>
      <c r="S84" s="627"/>
      <c r="T84" s="651"/>
      <c r="U84" s="652"/>
      <c r="V84" s="653"/>
      <c r="W84" s="19" t="s">
        <v>131</v>
      </c>
      <c r="X84" s="21"/>
      <c r="Y84" s="22"/>
      <c r="Z84" s="22"/>
      <c r="AA84" s="23"/>
      <c r="AB84" s="24"/>
      <c r="AC84" s="24"/>
      <c r="AD84" s="25"/>
      <c r="AE84" s="25"/>
      <c r="AF84" s="25"/>
      <c r="AG84" s="26"/>
      <c r="AH84" s="25"/>
      <c r="AI84" s="27" t="str">
        <f t="shared" si="4"/>
        <v/>
      </c>
      <c r="AJ84" s="27" t="str">
        <f t="shared" si="3"/>
        <v/>
      </c>
      <c r="AK84" s="25"/>
      <c r="AL84" s="27" t="str">
        <f>IFERROR(VLOOKUP(AJ84&amp;AK84,[4]Tabla_Controles!$B$56:$G$65,5,FALSE),"")</f>
        <v/>
      </c>
      <c r="AM84" s="28" t="str">
        <f t="shared" si="5"/>
        <v/>
      </c>
      <c r="AN84" s="655"/>
      <c r="AO84" s="658"/>
      <c r="AP84" s="661"/>
      <c r="AQ84" s="644"/>
      <c r="AR84" s="646"/>
      <c r="AS84" s="646"/>
      <c r="AT84" s="647"/>
      <c r="AU84" s="629"/>
      <c r="AV84" s="37" t="s">
        <v>136</v>
      </c>
      <c r="AW84" s="44"/>
      <c r="AX84" s="44"/>
      <c r="AY84" s="44"/>
      <c r="AZ84" s="46"/>
      <c r="BA84" s="46"/>
      <c r="BB84" s="649"/>
      <c r="BC84" s="19" t="s">
        <v>131</v>
      </c>
      <c r="BD84" s="35"/>
      <c r="BE84" s="36"/>
      <c r="BF84" s="36"/>
      <c r="BG84" s="37" t="s">
        <v>118</v>
      </c>
      <c r="BH84" s="35"/>
      <c r="BI84" s="38"/>
      <c r="BJ84" s="38"/>
      <c r="BK84" s="636"/>
      <c r="BL84" s="638"/>
      <c r="BM84" s="638"/>
    </row>
    <row r="85" spans="1:65" ht="30" hidden="1" customHeight="1">
      <c r="A85" s="604"/>
      <c r="B85" s="668">
        <v>181</v>
      </c>
      <c r="C85" s="608"/>
      <c r="D85" s="610"/>
      <c r="E85" s="610"/>
      <c r="F85" s="610"/>
      <c r="G85" s="641"/>
      <c r="H85" s="664"/>
      <c r="I85" s="630"/>
      <c r="J85" s="631"/>
      <c r="K85" s="19" t="s">
        <v>137</v>
      </c>
      <c r="L85" s="20"/>
      <c r="M85" s="633"/>
      <c r="N85" s="631"/>
      <c r="O85" s="651"/>
      <c r="P85" s="620"/>
      <c r="Q85" s="622"/>
      <c r="R85" s="625"/>
      <c r="S85" s="627"/>
      <c r="T85" s="651"/>
      <c r="U85" s="652"/>
      <c r="V85" s="653"/>
      <c r="W85" s="19" t="s">
        <v>139</v>
      </c>
      <c r="X85" s="21"/>
      <c r="Y85" s="22"/>
      <c r="Z85" s="22"/>
      <c r="AA85" s="23"/>
      <c r="AB85" s="24"/>
      <c r="AC85" s="24"/>
      <c r="AD85" s="25"/>
      <c r="AE85" s="25"/>
      <c r="AF85" s="25"/>
      <c r="AG85" s="26"/>
      <c r="AH85" s="25"/>
      <c r="AI85" s="27" t="str">
        <f t="shared" si="4"/>
        <v/>
      </c>
      <c r="AJ85" s="27" t="str">
        <f t="shared" si="3"/>
        <v/>
      </c>
      <c r="AK85" s="25"/>
      <c r="AL85" s="27" t="str">
        <f>IFERROR(VLOOKUP(AJ85&amp;AK85,[4]Tabla_Controles!$B$56:$G$65,5,FALSE),"")</f>
        <v/>
      </c>
      <c r="AM85" s="28" t="str">
        <f t="shared" si="5"/>
        <v/>
      </c>
      <c r="AN85" s="655"/>
      <c r="AO85" s="658"/>
      <c r="AP85" s="661"/>
      <c r="AQ85" s="644"/>
      <c r="AR85" s="646"/>
      <c r="AS85" s="646"/>
      <c r="AT85" s="647"/>
      <c r="AU85" s="629"/>
      <c r="AV85" s="37" t="s">
        <v>145</v>
      </c>
      <c r="AW85" s="44"/>
      <c r="AX85" s="44"/>
      <c r="AY85" s="44"/>
      <c r="AZ85" s="46"/>
      <c r="BA85" s="46"/>
      <c r="BB85" s="649"/>
      <c r="BC85" s="19" t="s">
        <v>139</v>
      </c>
      <c r="BD85" s="35"/>
      <c r="BE85" s="36"/>
      <c r="BF85" s="36"/>
      <c r="BG85" s="37" t="s">
        <v>128</v>
      </c>
      <c r="BH85" s="35"/>
      <c r="BI85" s="38"/>
      <c r="BJ85" s="38"/>
      <c r="BK85" s="636"/>
      <c r="BL85" s="638"/>
      <c r="BM85" s="638"/>
    </row>
    <row r="86" spans="1:65" ht="30" hidden="1" customHeight="1">
      <c r="A86" s="604"/>
      <c r="B86" s="668">
        <v>181</v>
      </c>
      <c r="C86" s="608"/>
      <c r="D86" s="610"/>
      <c r="E86" s="610"/>
      <c r="F86" s="610"/>
      <c r="G86" s="641"/>
      <c r="H86" s="664"/>
      <c r="I86" s="630"/>
      <c r="J86" s="631"/>
      <c r="K86" s="19" t="s">
        <v>148</v>
      </c>
      <c r="L86" s="20"/>
      <c r="M86" s="633"/>
      <c r="N86" s="631"/>
      <c r="O86" s="651"/>
      <c r="P86" s="620"/>
      <c r="Q86" s="622"/>
      <c r="R86" s="625"/>
      <c r="S86" s="627"/>
      <c r="T86" s="651"/>
      <c r="U86" s="652"/>
      <c r="V86" s="653"/>
      <c r="W86" s="19" t="s">
        <v>150</v>
      </c>
      <c r="X86" s="21"/>
      <c r="Y86" s="22"/>
      <c r="Z86" s="22"/>
      <c r="AA86" s="23"/>
      <c r="AB86" s="24"/>
      <c r="AC86" s="24"/>
      <c r="AD86" s="25"/>
      <c r="AE86" s="25"/>
      <c r="AF86" s="25"/>
      <c r="AG86" s="26"/>
      <c r="AH86" s="25"/>
      <c r="AI86" s="27" t="str">
        <f t="shared" si="4"/>
        <v/>
      </c>
      <c r="AJ86" s="27" t="str">
        <f t="shared" si="3"/>
        <v/>
      </c>
      <c r="AK86" s="25"/>
      <c r="AL86" s="27" t="str">
        <f>IFERROR(VLOOKUP(AJ86&amp;AK86,[4]Tabla_Controles!$B$56:$G$65,5,FALSE),"")</f>
        <v/>
      </c>
      <c r="AM86" s="28" t="str">
        <f t="shared" si="5"/>
        <v/>
      </c>
      <c r="AN86" s="655"/>
      <c r="AO86" s="658"/>
      <c r="AP86" s="661"/>
      <c r="AQ86" s="644"/>
      <c r="AR86" s="646"/>
      <c r="AS86" s="646"/>
      <c r="AT86" s="647"/>
      <c r="AU86" s="629"/>
      <c r="AV86" s="37" t="s">
        <v>155</v>
      </c>
      <c r="AW86" s="44"/>
      <c r="AX86" s="44"/>
      <c r="AY86" s="44"/>
      <c r="AZ86" s="46"/>
      <c r="BA86" s="46"/>
      <c r="BB86" s="649"/>
      <c r="BC86" s="19" t="s">
        <v>150</v>
      </c>
      <c r="BD86" s="35"/>
      <c r="BE86" s="36"/>
      <c r="BF86" s="36"/>
      <c r="BG86" s="37" t="s">
        <v>136</v>
      </c>
      <c r="BH86" s="35"/>
      <c r="BI86" s="38"/>
      <c r="BJ86" s="38"/>
      <c r="BK86" s="636"/>
      <c r="BL86" s="638"/>
      <c r="BM86" s="638"/>
    </row>
    <row r="87" spans="1:65" ht="30" hidden="1" customHeight="1">
      <c r="A87" s="604"/>
      <c r="B87" s="668">
        <v>181</v>
      </c>
      <c r="C87" s="609"/>
      <c r="D87" s="610"/>
      <c r="E87" s="610"/>
      <c r="F87" s="610"/>
      <c r="G87" s="642"/>
      <c r="H87" s="665"/>
      <c r="I87" s="630"/>
      <c r="J87" s="631"/>
      <c r="K87" s="19" t="s">
        <v>160</v>
      </c>
      <c r="L87" s="20"/>
      <c r="M87" s="634"/>
      <c r="N87" s="631"/>
      <c r="O87" s="651"/>
      <c r="P87" s="620"/>
      <c r="Q87" s="623"/>
      <c r="R87" s="626"/>
      <c r="S87" s="627"/>
      <c r="T87" s="651"/>
      <c r="U87" s="652"/>
      <c r="V87" s="653"/>
      <c r="W87" s="19" t="s">
        <v>161</v>
      </c>
      <c r="X87" s="21"/>
      <c r="Y87" s="22"/>
      <c r="Z87" s="22"/>
      <c r="AA87" s="23"/>
      <c r="AB87" s="24"/>
      <c r="AC87" s="24"/>
      <c r="AD87" s="25"/>
      <c r="AE87" s="25"/>
      <c r="AF87" s="25"/>
      <c r="AG87" s="26"/>
      <c r="AH87" s="25"/>
      <c r="AI87" s="27" t="str">
        <f t="shared" si="4"/>
        <v/>
      </c>
      <c r="AJ87" s="27" t="str">
        <f t="shared" si="3"/>
        <v/>
      </c>
      <c r="AK87" s="25"/>
      <c r="AL87" s="27" t="str">
        <f>IFERROR(VLOOKUP(AJ87&amp;AK87,[4]Tabla_Controles!$B$56:$G$65,5,FALSE),"")</f>
        <v/>
      </c>
      <c r="AM87" s="28" t="str">
        <f t="shared" si="5"/>
        <v/>
      </c>
      <c r="AN87" s="656"/>
      <c r="AO87" s="659"/>
      <c r="AP87" s="662"/>
      <c r="AQ87" s="645"/>
      <c r="AR87" s="646"/>
      <c r="AS87" s="646"/>
      <c r="AT87" s="647"/>
      <c r="AU87" s="629"/>
      <c r="AV87" s="37" t="s">
        <v>162</v>
      </c>
      <c r="AW87" s="44"/>
      <c r="AX87" s="44"/>
      <c r="AY87" s="44"/>
      <c r="AZ87" s="46"/>
      <c r="BA87" s="46"/>
      <c r="BB87" s="650"/>
      <c r="BC87" s="19" t="s">
        <v>161</v>
      </c>
      <c r="BD87" s="35"/>
      <c r="BE87" s="36"/>
      <c r="BF87" s="36"/>
      <c r="BG87" s="37" t="s">
        <v>145</v>
      </c>
      <c r="BH87" s="35"/>
      <c r="BI87" s="38"/>
      <c r="BJ87" s="38"/>
      <c r="BK87" s="637"/>
      <c r="BL87" s="639"/>
      <c r="BM87" s="639"/>
    </row>
    <row r="88" spans="1:65" ht="98.1" hidden="1" customHeight="1">
      <c r="A88" s="604" t="str">
        <f>C88&amp;COUNTIF($C$10:C88,C88)</f>
        <v>Corrupción12</v>
      </c>
      <c r="B88" s="668">
        <v>182</v>
      </c>
      <c r="C88" s="607" t="s">
        <v>79</v>
      </c>
      <c r="D88" s="610" t="s">
        <v>361</v>
      </c>
      <c r="E88" s="610" t="s">
        <v>334</v>
      </c>
      <c r="F88" s="610" t="s">
        <v>348</v>
      </c>
      <c r="G88" s="640" t="s">
        <v>349</v>
      </c>
      <c r="H88" s="663" t="s">
        <v>362</v>
      </c>
      <c r="I88" s="630" t="str">
        <f>"Posibilidad de recibir o solicitar cualquier dádiva o beneficio a nombre propio o de terceros, con el fin de "&amp;J88</f>
        <v>Posibilidad de recibir o solicitar cualquier dádiva o beneficio a nombre propio o de terceros, con el fin de alterar o modificar irregular o ilícitamente la valoración o avalúos de los bienes administrados por SAE.</v>
      </c>
      <c r="J88" s="631" t="s">
        <v>363</v>
      </c>
      <c r="K88" s="19" t="s">
        <v>86</v>
      </c>
      <c r="L88" s="20" t="s">
        <v>364</v>
      </c>
      <c r="M88" s="632" t="s">
        <v>365</v>
      </c>
      <c r="N88" s="631" t="s">
        <v>89</v>
      </c>
      <c r="O88" s="651" t="str">
        <f>IF(N88="","",IF(OR($N88=[4]Tabla_Probabilidad!$D$20,$N88=[4]Tabla_Probabilidad!$J$20),"Muy Baja",IF(OR($N88=[4]Tabla_Probabilidad!$E$20,$N88=[4]Tabla_Probabilidad!$K$20),"Baja",IF(OR($N88=[4]Tabla_Probabilidad!$F$20,$N88=[4]Tabla_Probabilidad!$L$20),"Media",IF(OR($N88=[4]Tabla_Probabilidad!$G$20,$N88=[4]Tabla_Probabilidad!$M$20),"Alta",IF(OR($N88=[4]Tabla_Probabilidad!$H$20,$N88=[4]Tabla_Probabilidad!$N$20),"Muy Alta"))))))</f>
        <v>Media</v>
      </c>
      <c r="P88" s="620">
        <f>IF(O88="Muy Baja",1,IF(O88="Baja",2,IF(O88="Media",3,IF(O88="Alta",4,IF(O88="Muy Alta",5,"")))))</f>
        <v>3</v>
      </c>
      <c r="Q88" s="621" t="str">
        <f>IFERROR(IF($C88="Corrupción",HYPERLINK("#"&amp;"Impacto_Riesgos!C"&amp;MATCH($B88,[4]Impacto_Riesgos!$B$10:$B$138,0)+9,"Calcula el impacto aquí"),"")," ")</f>
        <v>Calcula el impacto aquí</v>
      </c>
      <c r="R88" s="624">
        <f>IFERROR(VLOOKUP(A88,[4]Impacto_Riesgos!$A$8:$W$138,23,),"NA")</f>
        <v>16</v>
      </c>
      <c r="S88" s="627" t="s">
        <v>90</v>
      </c>
      <c r="T88" s="651" t="str">
        <f>IF($S88='[4]Tabla Impacto'!$F$10,"Moderado",IF($S88='[4]Tabla Impacto'!$G$10,"Mayor",IF($S88='[4]Tabla Impacto'!$H$10,"Catastrófico","")))</f>
        <v>Catastrófico</v>
      </c>
      <c r="U88" s="652">
        <f>IF(T88="Leve",1,IF(T88="Menor",2,IF(T88="Moderado",3,IF(T88="Mayor",4,IF(T88="Catastrófico",5,"")))))</f>
        <v>5</v>
      </c>
      <c r="V88" s="653" t="str">
        <f>IF(OR(AND($O88="Muy Baja",T88="Leve"),AND($O88="Muy Baja",T88="Menor"),AND($O88="Baja",T88="Leve"),AND($O88="Baja",T88="Menor"),AND($O88="Media",T88="Leve")),"Bajo",IF(OR(AND($O88="Muy baja",T88="Moderado"),AND($O88="Baja",T88="Moderado"),AND($O88="Media",T88="Menor"),AND($O88="Alta",T88="Leve")),"Moderado",IF(OR(AND($O88="Muy Baja",T88="Mayor"),AND($O88="Baja",T88="Mayor"),AND($O88="Media",T88="Moderado"),AND($O88="Alta",T88="Menor"),AND($O88="Alta",T88="Moderado"),AND($O88="Muy Alta",T88="Leve"),AND($O88="Muy Alta",T88="Menor")),"Alto",IF(OR(AND($O88="Muy Baja",T88="Catastrófico"),AND($O88="Baja",T88="Catastrófico"),AND($O88="Media",T88="Mayor"),AND($O88="Media",T88="Catastrófico"),AND($O88="Alta",T88="Mayor"),AND($O88="Alta",T88="Catastrófico"),AND($O88="Muy Alta",T88="Moderado"),AND($O88="Muy Alta",T88="Mayor"),AND($O88="Muy Alta",T88="Catastrófico")),"Extremo",""))))</f>
        <v>Extremo</v>
      </c>
      <c r="W88" s="19" t="s">
        <v>91</v>
      </c>
      <c r="X88" s="21" t="s">
        <v>366</v>
      </c>
      <c r="Y88" s="22" t="s">
        <v>367</v>
      </c>
      <c r="Z88" s="22" t="s">
        <v>368</v>
      </c>
      <c r="AA88" s="23" t="s">
        <v>369</v>
      </c>
      <c r="AB88" s="24" t="s">
        <v>96</v>
      </c>
      <c r="AC88" s="24" t="s">
        <v>97</v>
      </c>
      <c r="AD88" s="25" t="s">
        <v>98</v>
      </c>
      <c r="AE88" s="25" t="s">
        <v>99</v>
      </c>
      <c r="AF88" s="25" t="s">
        <v>100</v>
      </c>
      <c r="AG88" s="26" t="s">
        <v>98</v>
      </c>
      <c r="AH88" s="25" t="s">
        <v>101</v>
      </c>
      <c r="AI88" s="27">
        <f t="shared" si="4"/>
        <v>100</v>
      </c>
      <c r="AJ88" s="27" t="str">
        <f t="shared" si="3"/>
        <v>Fuerte</v>
      </c>
      <c r="AK88" s="25" t="s">
        <v>102</v>
      </c>
      <c r="AL88" s="27" t="str">
        <f>IFERROR(VLOOKUP(AJ88&amp;AK88,[4]Tabla_Controles!$B$56:$G$65,5,FALSE),"")</f>
        <v>Fuerte</v>
      </c>
      <c r="AM88" s="28">
        <f t="shared" si="5"/>
        <v>100</v>
      </c>
      <c r="AN88" s="654">
        <f>IFERROR(AVERAGE(AM88:AM94),"")</f>
        <v>80</v>
      </c>
      <c r="AO88" s="657" t="str">
        <f>IF($AN88=100,"Fuerte",IF($AN88&lt;100,"Moderado",IF($AN88&lt;50,"Débil",IF($AN88=0,"",""))))</f>
        <v>Moderado</v>
      </c>
      <c r="AP88" s="660" t="s">
        <v>103</v>
      </c>
      <c r="AQ88" s="643">
        <f>IFERROR(P88-VLOOKUP(AO88&amp;AP88,[4]Tabla_Controles!$B$77:$E$83,4,0),"")</f>
        <v>2</v>
      </c>
      <c r="AR88" s="646" t="str">
        <f>IF($AQ88="","",IF($AQ88=1,"Muy Baja",IF($AQ88=2,"Baja",IF($AQ88=3,"Media",IF($AQ88=4,"Alta",IF($AQ88=5,"Muy Alta","Muy Baja"))))))</f>
        <v>Baja</v>
      </c>
      <c r="AS88" s="646" t="str">
        <f>T88</f>
        <v>Catastrófico</v>
      </c>
      <c r="AT88" s="647" t="str">
        <f>IF(OR(AND($AR88="Muy Baja",$AS88="Leve"),AND($AR88="Muy Baja",$AS88="Menor"),AND($AR88="Baja",$AS88="Leve"),AND($AR88="Baja",$AS88="Menor"),AND($AR88="Media",$AS88="Leve")),"Bajo",IF(OR(AND($AR88="Muy baja",$AS88="Moderado"),AND($AR88="Baja",$AS88="Moderado"),AND($AR88="Media",$AS88="Menor"),AND($AR88="Alta",$AS88="Leve")),"Moderado",IF(OR(AND($AR88="Muy Baja",$AS88="Mayor"),AND($AR88="Baja",$AS88="Mayor"),AND($AR88="Media",$AS88="Moderado"),AND($AR88="Alta",$AS88="Menor"),AND($AR88="Alta",$AS88="Moderado"),AND($AR88="Muy Alta",$AS88="Leve"),AND($AR88="Muy Alta",$AS88="Menor")),"Alto",IF(OR(AND($AR88="Muy Baja",$AS88="Catastrófico"),AND($AR88="Baja",$AS88="Catastrófico"),AND($AR88="Media",$AS88="Mayor"),AND($AR88="Media",$AS88="Catastrófico"),AND($AR88="Alta",$AS88="Mayor"),AND($AR88="Alta",$AS88="Catastrófico"),AND($AR88="Muy Alta",$AS88="Moderado"),AND($AR88="Muy Alta",$AS88="Mayor"),AND($AR88="Muy Alta",$AS88="Catastrófico")),"Extremo",""))))</f>
        <v>Extremo</v>
      </c>
      <c r="AU88" s="629" t="s">
        <v>104</v>
      </c>
      <c r="AV88" s="37" t="s">
        <v>105</v>
      </c>
      <c r="AW88" s="30" t="s">
        <v>208</v>
      </c>
      <c r="AX88" s="31" t="s">
        <v>175</v>
      </c>
      <c r="AY88" s="32" t="s">
        <v>195</v>
      </c>
      <c r="AZ88" s="33">
        <v>44895</v>
      </c>
      <c r="BA88" s="33">
        <v>44926</v>
      </c>
      <c r="BB88" s="648" t="s">
        <v>109</v>
      </c>
      <c r="BC88" s="19" t="s">
        <v>91</v>
      </c>
      <c r="BD88" s="311" t="s">
        <v>2866</v>
      </c>
      <c r="BE88" s="265" t="s">
        <v>3545</v>
      </c>
      <c r="BF88" s="265" t="s">
        <v>3037</v>
      </c>
      <c r="BG88" s="37" t="s">
        <v>155</v>
      </c>
      <c r="BH88" s="35"/>
      <c r="BI88" s="38" t="s">
        <v>2869</v>
      </c>
      <c r="BJ88" s="38"/>
      <c r="BK88" s="635" t="s">
        <v>2891</v>
      </c>
      <c r="BL88" s="666"/>
      <c r="BM88" s="666"/>
    </row>
    <row r="89" spans="1:65" ht="165" hidden="1">
      <c r="A89" s="604"/>
      <c r="B89" s="668">
        <v>182</v>
      </c>
      <c r="C89" s="608"/>
      <c r="D89" s="610"/>
      <c r="E89" s="610"/>
      <c r="F89" s="610"/>
      <c r="G89" s="641"/>
      <c r="H89" s="664"/>
      <c r="I89" s="630"/>
      <c r="J89" s="631"/>
      <c r="K89" s="19" t="s">
        <v>110</v>
      </c>
      <c r="L89" s="20" t="s">
        <v>370</v>
      </c>
      <c r="M89" s="633"/>
      <c r="N89" s="631"/>
      <c r="O89" s="651"/>
      <c r="P89" s="620"/>
      <c r="Q89" s="622"/>
      <c r="R89" s="625"/>
      <c r="S89" s="627"/>
      <c r="T89" s="651"/>
      <c r="U89" s="652"/>
      <c r="V89" s="653"/>
      <c r="W89" s="19" t="s">
        <v>112</v>
      </c>
      <c r="X89" s="21" t="s">
        <v>345</v>
      </c>
      <c r="Y89" s="22" t="s">
        <v>346</v>
      </c>
      <c r="Z89" s="22" t="s">
        <v>347</v>
      </c>
      <c r="AA89" s="23" t="s">
        <v>325</v>
      </c>
      <c r="AB89" s="24" t="s">
        <v>96</v>
      </c>
      <c r="AC89" s="24" t="s">
        <v>97</v>
      </c>
      <c r="AD89" s="25" t="s">
        <v>98</v>
      </c>
      <c r="AE89" s="25" t="s">
        <v>99</v>
      </c>
      <c r="AF89" s="25" t="s">
        <v>100</v>
      </c>
      <c r="AG89" s="26" t="s">
        <v>98</v>
      </c>
      <c r="AH89" s="25" t="s">
        <v>101</v>
      </c>
      <c r="AI89" s="27">
        <f t="shared" si="4"/>
        <v>100</v>
      </c>
      <c r="AJ89" s="27" t="str">
        <f t="shared" si="3"/>
        <v>Fuerte</v>
      </c>
      <c r="AK89" s="25" t="s">
        <v>102</v>
      </c>
      <c r="AL89" s="27" t="str">
        <f>IFERROR(VLOOKUP(AJ89&amp;AK89,[4]Tabla_Controles!$B$56:$G$65,5,FALSE),"")</f>
        <v>Fuerte</v>
      </c>
      <c r="AM89" s="28">
        <f t="shared" si="5"/>
        <v>100</v>
      </c>
      <c r="AN89" s="655"/>
      <c r="AO89" s="658"/>
      <c r="AP89" s="661"/>
      <c r="AQ89" s="644"/>
      <c r="AR89" s="646"/>
      <c r="AS89" s="646"/>
      <c r="AT89" s="647"/>
      <c r="AU89" s="629"/>
      <c r="AV89" s="37" t="s">
        <v>118</v>
      </c>
      <c r="AW89" s="44" t="s">
        <v>94</v>
      </c>
      <c r="AX89" s="44" t="s">
        <v>94</v>
      </c>
      <c r="AY89" s="44" t="s">
        <v>94</v>
      </c>
      <c r="AZ89" s="44" t="s">
        <v>94</v>
      </c>
      <c r="BA89" s="44" t="s">
        <v>94</v>
      </c>
      <c r="BB89" s="649"/>
      <c r="BC89" s="19" t="s">
        <v>112</v>
      </c>
      <c r="BD89" s="311" t="s">
        <v>2866</v>
      </c>
      <c r="BE89" s="265" t="s">
        <v>3546</v>
      </c>
      <c r="BF89" s="265" t="s">
        <v>2994</v>
      </c>
      <c r="BG89" s="37" t="s">
        <v>162</v>
      </c>
      <c r="BH89" s="35"/>
      <c r="BI89" s="38"/>
      <c r="BJ89" s="38"/>
      <c r="BK89" s="636"/>
      <c r="BL89" s="638"/>
      <c r="BM89" s="638"/>
    </row>
    <row r="90" spans="1:65" ht="280.5">
      <c r="A90" s="604"/>
      <c r="B90" s="668">
        <v>182</v>
      </c>
      <c r="C90" s="608"/>
      <c r="D90" s="610"/>
      <c r="E90" s="610"/>
      <c r="F90" s="610"/>
      <c r="G90" s="641"/>
      <c r="H90" s="664"/>
      <c r="I90" s="630"/>
      <c r="J90" s="631"/>
      <c r="K90" s="19" t="s">
        <v>122</v>
      </c>
      <c r="L90" s="20" t="s">
        <v>371</v>
      </c>
      <c r="M90" s="633"/>
      <c r="N90" s="631"/>
      <c r="O90" s="651"/>
      <c r="P90" s="620"/>
      <c r="Q90" s="622"/>
      <c r="R90" s="625"/>
      <c r="S90" s="627"/>
      <c r="T90" s="651"/>
      <c r="U90" s="652"/>
      <c r="V90" s="653"/>
      <c r="W90" s="19" t="s">
        <v>124</v>
      </c>
      <c r="X90" s="21" t="s">
        <v>372</v>
      </c>
      <c r="Y90" s="22" t="s">
        <v>373</v>
      </c>
      <c r="Z90" s="22" t="s">
        <v>374</v>
      </c>
      <c r="AA90" s="23" t="s">
        <v>375</v>
      </c>
      <c r="AB90" s="24" t="s">
        <v>96</v>
      </c>
      <c r="AC90" s="24" t="s">
        <v>97</v>
      </c>
      <c r="AD90" s="25" t="s">
        <v>98</v>
      </c>
      <c r="AE90" s="25" t="s">
        <v>99</v>
      </c>
      <c r="AF90" s="25" t="s">
        <v>100</v>
      </c>
      <c r="AG90" s="26" t="s">
        <v>98</v>
      </c>
      <c r="AH90" s="25" t="s">
        <v>101</v>
      </c>
      <c r="AI90" s="27">
        <f t="shared" si="4"/>
        <v>100</v>
      </c>
      <c r="AJ90" s="27" t="str">
        <f t="shared" si="3"/>
        <v>Fuerte</v>
      </c>
      <c r="AK90" s="25" t="s">
        <v>102</v>
      </c>
      <c r="AL90" s="27" t="str">
        <f>IFERROR(VLOOKUP(AJ90&amp;AK90,[4]Tabla_Controles!$B$56:$G$65,5,FALSE),"")</f>
        <v>Fuerte</v>
      </c>
      <c r="AM90" s="28">
        <f t="shared" si="5"/>
        <v>100</v>
      </c>
      <c r="AN90" s="655"/>
      <c r="AO90" s="658"/>
      <c r="AP90" s="661"/>
      <c r="AQ90" s="644"/>
      <c r="AR90" s="646"/>
      <c r="AS90" s="646"/>
      <c r="AT90" s="647"/>
      <c r="AU90" s="629"/>
      <c r="AV90" s="37" t="s">
        <v>128</v>
      </c>
      <c r="AW90" s="44" t="s">
        <v>376</v>
      </c>
      <c r="AX90" s="44" t="s">
        <v>377</v>
      </c>
      <c r="AY90" s="48" t="s">
        <v>173</v>
      </c>
      <c r="AZ90" s="46" t="s">
        <v>121</v>
      </c>
      <c r="BA90" s="34" t="s">
        <v>108</v>
      </c>
      <c r="BB90" s="649"/>
      <c r="BC90" s="19" t="s">
        <v>124</v>
      </c>
      <c r="BD90" s="311" t="s">
        <v>2866</v>
      </c>
      <c r="BE90" s="265" t="s">
        <v>3957</v>
      </c>
      <c r="BF90" s="265" t="s">
        <v>3958</v>
      </c>
      <c r="BG90" s="37" t="s">
        <v>105</v>
      </c>
      <c r="BH90" s="35"/>
      <c r="BI90" s="38" t="s">
        <v>2869</v>
      </c>
      <c r="BJ90" s="38"/>
      <c r="BK90" s="636"/>
      <c r="BL90" s="638"/>
      <c r="BM90" s="638"/>
    </row>
    <row r="91" spans="1:65" ht="313.5" hidden="1">
      <c r="A91" s="604"/>
      <c r="B91" s="668">
        <v>182</v>
      </c>
      <c r="C91" s="608"/>
      <c r="D91" s="610"/>
      <c r="E91" s="610"/>
      <c r="F91" s="610"/>
      <c r="G91" s="641"/>
      <c r="H91" s="664"/>
      <c r="I91" s="630"/>
      <c r="J91" s="631"/>
      <c r="K91" s="19" t="s">
        <v>129</v>
      </c>
      <c r="L91" s="20" t="s">
        <v>378</v>
      </c>
      <c r="M91" s="633"/>
      <c r="N91" s="631"/>
      <c r="O91" s="651"/>
      <c r="P91" s="620"/>
      <c r="Q91" s="622"/>
      <c r="R91" s="625"/>
      <c r="S91" s="627"/>
      <c r="T91" s="651"/>
      <c r="U91" s="652"/>
      <c r="V91" s="653"/>
      <c r="W91" s="19" t="s">
        <v>131</v>
      </c>
      <c r="X91" s="21" t="s">
        <v>379</v>
      </c>
      <c r="Y91" s="22" t="s">
        <v>380</v>
      </c>
      <c r="Z91" s="22" t="s">
        <v>381</v>
      </c>
      <c r="AA91" s="23" t="s">
        <v>369</v>
      </c>
      <c r="AB91" s="24" t="s">
        <v>96</v>
      </c>
      <c r="AC91" s="24" t="s">
        <v>97</v>
      </c>
      <c r="AD91" s="25" t="s">
        <v>98</v>
      </c>
      <c r="AE91" s="25" t="s">
        <v>144</v>
      </c>
      <c r="AF91" s="25" t="s">
        <v>100</v>
      </c>
      <c r="AG91" s="26" t="s">
        <v>98</v>
      </c>
      <c r="AH91" s="25" t="s">
        <v>101</v>
      </c>
      <c r="AI91" s="27">
        <f t="shared" si="4"/>
        <v>95</v>
      </c>
      <c r="AJ91" s="27" t="str">
        <f t="shared" si="3"/>
        <v>Moderado</v>
      </c>
      <c r="AK91" s="25" t="s">
        <v>102</v>
      </c>
      <c r="AL91" s="27" t="str">
        <f>IFERROR(VLOOKUP(AJ91&amp;AK91,[4]Tabla_Controles!$B$56:$G$65,5,FALSE),"")</f>
        <v>Moderado</v>
      </c>
      <c r="AM91" s="28">
        <f t="shared" si="5"/>
        <v>50</v>
      </c>
      <c r="AN91" s="655"/>
      <c r="AO91" s="658"/>
      <c r="AP91" s="661"/>
      <c r="AQ91" s="644"/>
      <c r="AR91" s="646"/>
      <c r="AS91" s="646"/>
      <c r="AT91" s="647"/>
      <c r="AU91" s="629"/>
      <c r="AV91" s="37" t="s">
        <v>136</v>
      </c>
      <c r="AW91" s="44" t="s">
        <v>94</v>
      </c>
      <c r="AX91" s="44" t="s">
        <v>94</v>
      </c>
      <c r="AY91" s="44" t="s">
        <v>94</v>
      </c>
      <c r="AZ91" s="44" t="s">
        <v>94</v>
      </c>
      <c r="BA91" s="44" t="s">
        <v>94</v>
      </c>
      <c r="BB91" s="649"/>
      <c r="BC91" s="19" t="s">
        <v>131</v>
      </c>
      <c r="BD91" s="311" t="s">
        <v>2866</v>
      </c>
      <c r="BE91" s="265" t="s">
        <v>3547</v>
      </c>
      <c r="BF91" s="278" t="s">
        <v>3038</v>
      </c>
      <c r="BG91" s="37" t="s">
        <v>118</v>
      </c>
      <c r="BH91" s="35"/>
      <c r="BI91" s="38"/>
      <c r="BJ91" s="38"/>
      <c r="BK91" s="636"/>
      <c r="BL91" s="638"/>
      <c r="BM91" s="638"/>
    </row>
    <row r="92" spans="1:65" ht="330" hidden="1">
      <c r="A92" s="604"/>
      <c r="B92" s="668">
        <v>182</v>
      </c>
      <c r="C92" s="608"/>
      <c r="D92" s="610"/>
      <c r="E92" s="610"/>
      <c r="F92" s="610"/>
      <c r="G92" s="641"/>
      <c r="H92" s="664"/>
      <c r="I92" s="630"/>
      <c r="J92" s="631"/>
      <c r="K92" s="19" t="s">
        <v>137</v>
      </c>
      <c r="L92" s="20" t="s">
        <v>382</v>
      </c>
      <c r="M92" s="633"/>
      <c r="N92" s="631"/>
      <c r="O92" s="651"/>
      <c r="P92" s="620"/>
      <c r="Q92" s="622"/>
      <c r="R92" s="625"/>
      <c r="S92" s="627"/>
      <c r="T92" s="651"/>
      <c r="U92" s="652"/>
      <c r="V92" s="653"/>
      <c r="W92" s="19" t="s">
        <v>139</v>
      </c>
      <c r="X92" s="21" t="s">
        <v>383</v>
      </c>
      <c r="Y92" s="22" t="s">
        <v>384</v>
      </c>
      <c r="Z92" s="22" t="s">
        <v>381</v>
      </c>
      <c r="AA92" s="23" t="s">
        <v>369</v>
      </c>
      <c r="AB92" s="24" t="s">
        <v>96</v>
      </c>
      <c r="AC92" s="24" t="s">
        <v>97</v>
      </c>
      <c r="AD92" s="25" t="s">
        <v>98</v>
      </c>
      <c r="AE92" s="25" t="s">
        <v>144</v>
      </c>
      <c r="AF92" s="25" t="s">
        <v>100</v>
      </c>
      <c r="AG92" s="26" t="s">
        <v>98</v>
      </c>
      <c r="AH92" s="25" t="s">
        <v>101</v>
      </c>
      <c r="AI92" s="27">
        <f t="shared" si="4"/>
        <v>95</v>
      </c>
      <c r="AJ92" s="27" t="str">
        <f t="shared" si="3"/>
        <v>Moderado</v>
      </c>
      <c r="AK92" s="25" t="s">
        <v>102</v>
      </c>
      <c r="AL92" s="27" t="str">
        <f>IFERROR(VLOOKUP(AJ92&amp;AK92,[4]Tabla_Controles!$B$56:$G$65,5,FALSE),"")</f>
        <v>Moderado</v>
      </c>
      <c r="AM92" s="28">
        <f t="shared" si="5"/>
        <v>50</v>
      </c>
      <c r="AN92" s="655"/>
      <c r="AO92" s="658"/>
      <c r="AP92" s="661"/>
      <c r="AQ92" s="644"/>
      <c r="AR92" s="646"/>
      <c r="AS92" s="646"/>
      <c r="AT92" s="647"/>
      <c r="AU92" s="629"/>
      <c r="AV92" s="37" t="s">
        <v>145</v>
      </c>
      <c r="AW92" s="44" t="s">
        <v>94</v>
      </c>
      <c r="AX92" s="44" t="s">
        <v>94</v>
      </c>
      <c r="AY92" s="44" t="s">
        <v>94</v>
      </c>
      <c r="AZ92" s="44" t="s">
        <v>94</v>
      </c>
      <c r="BA92" s="44" t="s">
        <v>94</v>
      </c>
      <c r="BB92" s="649"/>
      <c r="BC92" s="19" t="s">
        <v>139</v>
      </c>
      <c r="BD92" s="311" t="s">
        <v>2866</v>
      </c>
      <c r="BE92" s="265" t="s">
        <v>3548</v>
      </c>
      <c r="BF92" s="265" t="s">
        <v>3039</v>
      </c>
      <c r="BG92" s="37" t="s">
        <v>128</v>
      </c>
      <c r="BH92" s="35"/>
      <c r="BI92" s="38"/>
      <c r="BJ92" s="38"/>
      <c r="BK92" s="636"/>
      <c r="BL92" s="638"/>
      <c r="BM92" s="638"/>
    </row>
    <row r="93" spans="1:65" ht="33" hidden="1">
      <c r="A93" s="604"/>
      <c r="B93" s="668">
        <v>182</v>
      </c>
      <c r="C93" s="608"/>
      <c r="D93" s="610"/>
      <c r="E93" s="610"/>
      <c r="F93" s="610"/>
      <c r="G93" s="641"/>
      <c r="H93" s="664"/>
      <c r="I93" s="630"/>
      <c r="J93" s="631"/>
      <c r="K93" s="19" t="s">
        <v>148</v>
      </c>
      <c r="L93" s="20"/>
      <c r="M93" s="633"/>
      <c r="N93" s="631"/>
      <c r="O93" s="651"/>
      <c r="P93" s="620"/>
      <c r="Q93" s="622"/>
      <c r="R93" s="625"/>
      <c r="S93" s="627"/>
      <c r="T93" s="651"/>
      <c r="U93" s="652"/>
      <c r="V93" s="653"/>
      <c r="W93" s="19" t="s">
        <v>150</v>
      </c>
      <c r="X93" s="21"/>
      <c r="Y93" s="22"/>
      <c r="Z93" s="22"/>
      <c r="AA93" s="23"/>
      <c r="AB93" s="24"/>
      <c r="AC93" s="24"/>
      <c r="AD93" s="25"/>
      <c r="AE93" s="25"/>
      <c r="AF93" s="25"/>
      <c r="AG93" s="26"/>
      <c r="AH93" s="25"/>
      <c r="AI93" s="27" t="str">
        <f t="shared" si="4"/>
        <v/>
      </c>
      <c r="AJ93" s="27" t="str">
        <f t="shared" si="3"/>
        <v/>
      </c>
      <c r="AK93" s="25"/>
      <c r="AL93" s="27" t="str">
        <f>IFERROR(VLOOKUP(AJ93&amp;AK93,[4]Tabla_Controles!$B$56:$G$65,5,FALSE),"")</f>
        <v/>
      </c>
      <c r="AM93" s="28" t="str">
        <f t="shared" si="5"/>
        <v/>
      </c>
      <c r="AN93" s="655"/>
      <c r="AO93" s="658"/>
      <c r="AP93" s="661"/>
      <c r="AQ93" s="644"/>
      <c r="AR93" s="646"/>
      <c r="AS93" s="646"/>
      <c r="AT93" s="647"/>
      <c r="AU93" s="629"/>
      <c r="AV93" s="37" t="s">
        <v>155</v>
      </c>
      <c r="AW93" s="44"/>
      <c r="AX93" s="44"/>
      <c r="AY93" s="44"/>
      <c r="AZ93" s="46"/>
      <c r="BA93" s="46"/>
      <c r="BB93" s="649"/>
      <c r="BC93" s="19" t="s">
        <v>150</v>
      </c>
      <c r="BD93" s="35"/>
      <c r="BE93" s="36"/>
      <c r="BF93" s="36"/>
      <c r="BG93" s="37" t="s">
        <v>136</v>
      </c>
      <c r="BH93" s="35"/>
      <c r="BI93" s="38"/>
      <c r="BJ93" s="38"/>
      <c r="BK93" s="636"/>
      <c r="BL93" s="638"/>
      <c r="BM93" s="638"/>
    </row>
    <row r="94" spans="1:65" ht="33" hidden="1">
      <c r="A94" s="604"/>
      <c r="B94" s="668">
        <v>182</v>
      </c>
      <c r="C94" s="609"/>
      <c r="D94" s="610"/>
      <c r="E94" s="610"/>
      <c r="F94" s="610"/>
      <c r="G94" s="642"/>
      <c r="H94" s="665"/>
      <c r="I94" s="630"/>
      <c r="J94" s="631"/>
      <c r="K94" s="19" t="s">
        <v>160</v>
      </c>
      <c r="L94" s="20"/>
      <c r="M94" s="634"/>
      <c r="N94" s="631"/>
      <c r="O94" s="651"/>
      <c r="P94" s="620"/>
      <c r="Q94" s="623"/>
      <c r="R94" s="626"/>
      <c r="S94" s="627"/>
      <c r="T94" s="651"/>
      <c r="U94" s="652"/>
      <c r="V94" s="653"/>
      <c r="W94" s="19" t="s">
        <v>161</v>
      </c>
      <c r="X94" s="21"/>
      <c r="Y94" s="22"/>
      <c r="Z94" s="22"/>
      <c r="AA94" s="23"/>
      <c r="AB94" s="24"/>
      <c r="AC94" s="24"/>
      <c r="AD94" s="25"/>
      <c r="AE94" s="25"/>
      <c r="AF94" s="25"/>
      <c r="AG94" s="26"/>
      <c r="AH94" s="25"/>
      <c r="AI94" s="27" t="str">
        <f t="shared" si="4"/>
        <v/>
      </c>
      <c r="AJ94" s="27" t="str">
        <f t="shared" si="3"/>
        <v/>
      </c>
      <c r="AK94" s="25"/>
      <c r="AL94" s="27" t="str">
        <f>IFERROR(VLOOKUP(AJ94&amp;AK94,[4]Tabla_Controles!$B$56:$G$65,5,FALSE),"")</f>
        <v/>
      </c>
      <c r="AM94" s="28" t="str">
        <f t="shared" si="5"/>
        <v/>
      </c>
      <c r="AN94" s="656"/>
      <c r="AO94" s="659"/>
      <c r="AP94" s="662"/>
      <c r="AQ94" s="645"/>
      <c r="AR94" s="646"/>
      <c r="AS94" s="646"/>
      <c r="AT94" s="647"/>
      <c r="AU94" s="629"/>
      <c r="AV94" s="37" t="s">
        <v>162</v>
      </c>
      <c r="AW94" s="44"/>
      <c r="AX94" s="44"/>
      <c r="AY94" s="44"/>
      <c r="AZ94" s="46"/>
      <c r="BA94" s="46"/>
      <c r="BB94" s="650"/>
      <c r="BC94" s="19" t="s">
        <v>161</v>
      </c>
      <c r="BD94" s="35"/>
      <c r="BE94" s="36"/>
      <c r="BF94" s="36"/>
      <c r="BG94" s="37" t="s">
        <v>145</v>
      </c>
      <c r="BH94" s="35"/>
      <c r="BI94" s="38"/>
      <c r="BJ94" s="38"/>
      <c r="BK94" s="637"/>
      <c r="BL94" s="639"/>
      <c r="BM94" s="639"/>
    </row>
    <row r="95" spans="1:65" ht="84" customHeight="1">
      <c r="A95" s="604" t="str">
        <f>C95&amp;COUNTIF($C$10:C95,C95)</f>
        <v>Corrupción13</v>
      </c>
      <c r="B95" s="668">
        <v>183</v>
      </c>
      <c r="C95" s="607" t="s">
        <v>79</v>
      </c>
      <c r="D95" s="610" t="s">
        <v>80</v>
      </c>
      <c r="E95" s="610" t="s">
        <v>334</v>
      </c>
      <c r="F95" s="610" t="s">
        <v>348</v>
      </c>
      <c r="G95" s="640" t="s">
        <v>349</v>
      </c>
      <c r="H95" s="663" t="s">
        <v>385</v>
      </c>
      <c r="I95" s="630" t="str">
        <f>"Posibilidad de recibir o solicitar cualquier dádiva o beneficio a nombre propio o de terceros, con el fin de "&amp;J95</f>
        <v>Posibilidad de recibir o solicitar cualquier dádiva o beneficio a nombre propio o de terceros, con el fin de alterar la valoración de los estimados de renta de los bienes inmuebles administrados por SAE.</v>
      </c>
      <c r="J95" s="631" t="s">
        <v>386</v>
      </c>
      <c r="K95" s="19" t="s">
        <v>86</v>
      </c>
      <c r="L95" s="20" t="s">
        <v>387</v>
      </c>
      <c r="M95" s="632" t="s">
        <v>388</v>
      </c>
      <c r="N95" s="631" t="s">
        <v>89</v>
      </c>
      <c r="O95" s="651" t="str">
        <f>IF(N95="","",IF(OR($N95=[4]Tabla_Probabilidad!$D$20,$N95=[4]Tabla_Probabilidad!$J$20),"Muy Baja",IF(OR($N95=[4]Tabla_Probabilidad!$E$20,$N95=[4]Tabla_Probabilidad!$K$20),"Baja",IF(OR($N95=[4]Tabla_Probabilidad!$F$20,$N95=[4]Tabla_Probabilidad!$L$20),"Media",IF(OR($N95=[4]Tabla_Probabilidad!$G$20,$N95=[4]Tabla_Probabilidad!$M$20),"Alta",IF(OR($N95=[4]Tabla_Probabilidad!$H$20,$N95=[4]Tabla_Probabilidad!$N$20),"Muy Alta"))))))</f>
        <v>Media</v>
      </c>
      <c r="P95" s="620">
        <f>IF(O95="Muy Baja",1,IF(O95="Baja",2,IF(O95="Media",3,IF(O95="Alta",4,IF(O95="Muy Alta",5,"")))))</f>
        <v>3</v>
      </c>
      <c r="Q95" s="621" t="str">
        <f>IFERROR(IF($C95="Corrupción",HYPERLINK("#"&amp;"Impacto_Riesgos!C"&amp;MATCH($B95,[4]Impacto_Riesgos!$B$10:$B$138,0)+9,"Calcula el impacto aquí"),"")," ")</f>
        <v>Calcula el impacto aquí</v>
      </c>
      <c r="R95" s="624">
        <f>IFERROR(VLOOKUP(A95,[4]Impacto_Riesgos!$A$8:$W$138,23,),"NA")</f>
        <v>15</v>
      </c>
      <c r="S95" s="627" t="s">
        <v>90</v>
      </c>
      <c r="T95" s="651" t="str">
        <f>IF($S95='[4]Tabla Impacto'!$F$10,"Moderado",IF($S95='[4]Tabla Impacto'!$G$10,"Mayor",IF($S95='[4]Tabla Impacto'!$H$10,"Catastrófico","")))</f>
        <v>Catastrófico</v>
      </c>
      <c r="U95" s="652">
        <f>IF(T95="Leve",1,IF(T95="Menor",2,IF(T95="Moderado",3,IF(T95="Mayor",4,IF(T95="Catastrófico",5,"")))))</f>
        <v>5</v>
      </c>
      <c r="V95" s="653" t="str">
        <f>IF(OR(AND($O95="Muy Baja",T95="Leve"),AND($O95="Muy Baja",T95="Menor"),AND($O95="Baja",T95="Leve"),AND($O95="Baja",T95="Menor"),AND($O95="Media",T95="Leve")),"Bajo",IF(OR(AND($O95="Muy baja",T95="Moderado"),AND($O95="Baja",T95="Moderado"),AND($O95="Media",T95="Menor"),AND($O95="Alta",T95="Leve")),"Moderado",IF(OR(AND($O95="Muy Baja",T95="Mayor"),AND($O95="Baja",T95="Mayor"),AND($O95="Media",T95="Moderado"),AND($O95="Alta",T95="Menor"),AND($O95="Alta",T95="Moderado"),AND($O95="Muy Alta",T95="Leve"),AND($O95="Muy Alta",T95="Menor")),"Alto",IF(OR(AND($O95="Muy Baja",T95="Catastrófico"),AND($O95="Baja",T95="Catastrófico"),AND($O95="Media",T95="Mayor"),AND($O95="Media",T95="Catastrófico"),AND($O95="Alta",T95="Mayor"),AND($O95="Alta",T95="Catastrófico"),AND($O95="Muy Alta",T95="Moderado"),AND($O95="Muy Alta",T95="Mayor"),AND($O95="Muy Alta",T95="Catastrófico")),"Extremo",""))))</f>
        <v>Extremo</v>
      </c>
      <c r="W95" s="19" t="s">
        <v>91</v>
      </c>
      <c r="X95" s="21" t="s">
        <v>389</v>
      </c>
      <c r="Y95" s="22" t="s">
        <v>390</v>
      </c>
      <c r="Z95" s="22" t="s">
        <v>391</v>
      </c>
      <c r="AA95" s="23" t="s">
        <v>392</v>
      </c>
      <c r="AB95" s="24" t="s">
        <v>96</v>
      </c>
      <c r="AC95" s="24" t="s">
        <v>97</v>
      </c>
      <c r="AD95" s="25" t="s">
        <v>98</v>
      </c>
      <c r="AE95" s="25" t="s">
        <v>99</v>
      </c>
      <c r="AF95" s="25" t="s">
        <v>100</v>
      </c>
      <c r="AG95" s="26" t="s">
        <v>98</v>
      </c>
      <c r="AH95" s="25" t="s">
        <v>101</v>
      </c>
      <c r="AI95" s="27">
        <f t="shared" si="4"/>
        <v>100</v>
      </c>
      <c r="AJ95" s="27" t="str">
        <f t="shared" si="3"/>
        <v>Fuerte</v>
      </c>
      <c r="AK95" s="25" t="s">
        <v>102</v>
      </c>
      <c r="AL95" s="27" t="str">
        <f>IFERROR(VLOOKUP(AJ95&amp;AK95,[4]Tabla_Controles!$B$56:$G$65,5,FALSE),"")</f>
        <v>Fuerte</v>
      </c>
      <c r="AM95" s="28">
        <f t="shared" si="5"/>
        <v>100</v>
      </c>
      <c r="AN95" s="654">
        <f>IFERROR(AVERAGE(AM95:AM101),"")</f>
        <v>75</v>
      </c>
      <c r="AO95" s="657" t="str">
        <f>IF($AN95=100,"Fuerte",IF($AN95&lt;100,"Moderado",IF($AN95&lt;50,"Débil",IF($AN95=0,"",""))))</f>
        <v>Moderado</v>
      </c>
      <c r="AP95" s="660" t="s">
        <v>103</v>
      </c>
      <c r="AQ95" s="643">
        <f>IFERROR(P95-VLOOKUP(AO95&amp;AP95,[4]Tabla_Controles!$B$77:$E$83,4,0),"")</f>
        <v>2</v>
      </c>
      <c r="AR95" s="646" t="str">
        <f>IF($AQ95="","",IF($AQ95=1,"Muy Baja",IF($AQ95=2,"Baja",IF($AQ95=3,"Media",IF($AQ95=4,"Alta",IF($AQ95=5,"Muy Alta","Muy Baja"))))))</f>
        <v>Baja</v>
      </c>
      <c r="AS95" s="646" t="str">
        <f>T95</f>
        <v>Catastrófico</v>
      </c>
      <c r="AT95" s="647" t="str">
        <f>IF(OR(AND($AR95="Muy Baja",$AS95="Leve"),AND($AR95="Muy Baja",$AS95="Menor"),AND($AR95="Baja",$AS95="Leve"),AND($AR95="Baja",$AS95="Menor"),AND($AR95="Media",$AS95="Leve")),"Bajo",IF(OR(AND($AR95="Muy baja",$AS95="Moderado"),AND($AR95="Baja",$AS95="Moderado"),AND($AR95="Media",$AS95="Menor"),AND($AR95="Alta",$AS95="Leve")),"Moderado",IF(OR(AND($AR95="Muy Baja",$AS95="Mayor"),AND($AR95="Baja",$AS95="Mayor"),AND($AR95="Media",$AS95="Moderado"),AND($AR95="Alta",$AS95="Menor"),AND($AR95="Alta",$AS95="Moderado"),AND($AR95="Muy Alta",$AS95="Leve"),AND($AR95="Muy Alta",$AS95="Menor")),"Alto",IF(OR(AND($AR95="Muy Baja",$AS95="Catastrófico"),AND($AR95="Baja",$AS95="Catastrófico"),AND($AR95="Media",$AS95="Mayor"),AND($AR95="Media",$AS95="Catastrófico"),AND($AR95="Alta",$AS95="Mayor"),AND($AR95="Alta",$AS95="Catastrófico"),AND($AR95="Muy Alta",$AS95="Moderado"),AND($AR95="Muy Alta",$AS95="Mayor"),AND($AR95="Muy Alta",$AS95="Catastrófico")),"Extremo",""))))</f>
        <v>Extremo</v>
      </c>
      <c r="AU95" s="629" t="s">
        <v>104</v>
      </c>
      <c r="AV95" s="37" t="s">
        <v>105</v>
      </c>
      <c r="AW95" s="44" t="s">
        <v>244</v>
      </c>
      <c r="AX95" s="31" t="s">
        <v>175</v>
      </c>
      <c r="AY95" s="32" t="s">
        <v>95</v>
      </c>
      <c r="AZ95" s="54">
        <v>44742</v>
      </c>
      <c r="BA95" s="54">
        <v>44757</v>
      </c>
      <c r="BB95" s="648" t="s">
        <v>109</v>
      </c>
      <c r="BC95" s="19" t="s">
        <v>91</v>
      </c>
      <c r="BD95" s="311" t="s">
        <v>2866</v>
      </c>
      <c r="BE95" s="265" t="s">
        <v>3454</v>
      </c>
      <c r="BF95" s="265" t="s">
        <v>3455</v>
      </c>
      <c r="BG95" s="37" t="s">
        <v>155</v>
      </c>
      <c r="BH95" s="318" t="s">
        <v>2866</v>
      </c>
      <c r="BI95" s="291" t="s">
        <v>3291</v>
      </c>
      <c r="BJ95" s="291" t="s">
        <v>3286</v>
      </c>
      <c r="BK95" s="635" t="s">
        <v>2891</v>
      </c>
      <c r="BL95" s="666"/>
      <c r="BM95" s="666"/>
    </row>
    <row r="96" spans="1:65" ht="409.5">
      <c r="A96" s="604"/>
      <c r="B96" s="668">
        <v>183</v>
      </c>
      <c r="C96" s="608"/>
      <c r="D96" s="610"/>
      <c r="E96" s="610"/>
      <c r="F96" s="610"/>
      <c r="G96" s="641"/>
      <c r="H96" s="664"/>
      <c r="I96" s="630"/>
      <c r="J96" s="631"/>
      <c r="K96" s="19" t="s">
        <v>110</v>
      </c>
      <c r="L96" s="20" t="s">
        <v>393</v>
      </c>
      <c r="M96" s="633"/>
      <c r="N96" s="631"/>
      <c r="O96" s="651"/>
      <c r="P96" s="620"/>
      <c r="Q96" s="622"/>
      <c r="R96" s="625"/>
      <c r="S96" s="627"/>
      <c r="T96" s="651"/>
      <c r="U96" s="652"/>
      <c r="V96" s="653"/>
      <c r="W96" s="19" t="s">
        <v>112</v>
      </c>
      <c r="X96" s="21" t="s">
        <v>394</v>
      </c>
      <c r="Y96" s="22" t="s">
        <v>395</v>
      </c>
      <c r="Z96" s="22" t="s">
        <v>391</v>
      </c>
      <c r="AA96" s="23" t="s">
        <v>392</v>
      </c>
      <c r="AB96" s="24" t="s">
        <v>96</v>
      </c>
      <c r="AC96" s="24" t="s">
        <v>97</v>
      </c>
      <c r="AD96" s="25" t="s">
        <v>98</v>
      </c>
      <c r="AE96" s="25" t="s">
        <v>144</v>
      </c>
      <c r="AF96" s="25" t="s">
        <v>100</v>
      </c>
      <c r="AG96" s="26" t="s">
        <v>98</v>
      </c>
      <c r="AH96" s="25" t="s">
        <v>101</v>
      </c>
      <c r="AI96" s="27">
        <f t="shared" si="4"/>
        <v>95</v>
      </c>
      <c r="AJ96" s="27" t="str">
        <f t="shared" si="3"/>
        <v>Moderado</v>
      </c>
      <c r="AK96" s="25" t="s">
        <v>102</v>
      </c>
      <c r="AL96" s="27" t="str">
        <f>IFERROR(VLOOKUP(AJ96&amp;AK96,[4]Tabla_Controles!$B$56:$G$65,5,FALSE),"")</f>
        <v>Moderado</v>
      </c>
      <c r="AM96" s="28">
        <f t="shared" si="5"/>
        <v>50</v>
      </c>
      <c r="AN96" s="655"/>
      <c r="AO96" s="658"/>
      <c r="AP96" s="661"/>
      <c r="AQ96" s="644"/>
      <c r="AR96" s="646"/>
      <c r="AS96" s="646"/>
      <c r="AT96" s="647"/>
      <c r="AU96" s="629"/>
      <c r="AV96" s="37" t="s">
        <v>118</v>
      </c>
      <c r="AW96" s="44" t="s">
        <v>94</v>
      </c>
      <c r="AX96" s="44" t="s">
        <v>94</v>
      </c>
      <c r="AY96" s="44" t="s">
        <v>94</v>
      </c>
      <c r="AZ96" s="44" t="s">
        <v>94</v>
      </c>
      <c r="BA96" s="44" t="s">
        <v>94</v>
      </c>
      <c r="BB96" s="649"/>
      <c r="BC96" s="19" t="s">
        <v>112</v>
      </c>
      <c r="BD96" s="311" t="s">
        <v>2866</v>
      </c>
      <c r="BE96" s="265" t="s">
        <v>3456</v>
      </c>
      <c r="BF96" s="265" t="s">
        <v>3457</v>
      </c>
      <c r="BG96" s="37" t="s">
        <v>162</v>
      </c>
      <c r="BH96" s="35"/>
      <c r="BI96" s="38"/>
      <c r="BJ96" s="38"/>
      <c r="BK96" s="636"/>
      <c r="BL96" s="638"/>
      <c r="BM96" s="638"/>
    </row>
    <row r="97" spans="1:65" ht="30" hidden="1" customHeight="1">
      <c r="A97" s="604"/>
      <c r="B97" s="668">
        <v>183</v>
      </c>
      <c r="C97" s="608"/>
      <c r="D97" s="610"/>
      <c r="E97" s="610"/>
      <c r="F97" s="610"/>
      <c r="G97" s="641"/>
      <c r="H97" s="664"/>
      <c r="I97" s="630"/>
      <c r="J97" s="631"/>
      <c r="K97" s="19" t="s">
        <v>122</v>
      </c>
      <c r="L97" s="20"/>
      <c r="M97" s="633"/>
      <c r="N97" s="631"/>
      <c r="O97" s="651"/>
      <c r="P97" s="620"/>
      <c r="Q97" s="622"/>
      <c r="R97" s="625"/>
      <c r="S97" s="627"/>
      <c r="T97" s="651"/>
      <c r="U97" s="652"/>
      <c r="V97" s="653"/>
      <c r="W97" s="19" t="s">
        <v>124</v>
      </c>
      <c r="X97" s="21"/>
      <c r="Y97" s="22"/>
      <c r="Z97" s="22"/>
      <c r="AA97" s="23"/>
      <c r="AB97" s="24"/>
      <c r="AC97" s="24"/>
      <c r="AD97" s="25"/>
      <c r="AE97" s="25"/>
      <c r="AF97" s="25"/>
      <c r="AG97" s="26"/>
      <c r="AH97" s="25"/>
      <c r="AI97" s="27" t="str">
        <f t="shared" si="4"/>
        <v/>
      </c>
      <c r="AJ97" s="27" t="str">
        <f t="shared" si="3"/>
        <v/>
      </c>
      <c r="AK97" s="25"/>
      <c r="AL97" s="27" t="str">
        <f>IFERROR(VLOOKUP(AJ97&amp;AK97,[4]Tabla_Controles!$B$56:$G$65,5,FALSE),"")</f>
        <v/>
      </c>
      <c r="AM97" s="28" t="str">
        <f t="shared" si="5"/>
        <v/>
      </c>
      <c r="AN97" s="655"/>
      <c r="AO97" s="658"/>
      <c r="AP97" s="661"/>
      <c r="AQ97" s="644"/>
      <c r="AR97" s="646"/>
      <c r="AS97" s="646"/>
      <c r="AT97" s="647"/>
      <c r="AU97" s="629"/>
      <c r="AV97" s="37" t="s">
        <v>128</v>
      </c>
      <c r="AW97" s="44"/>
      <c r="AX97" s="44"/>
      <c r="AY97" s="44"/>
      <c r="AZ97" s="46"/>
      <c r="BA97" s="46"/>
      <c r="BB97" s="649"/>
      <c r="BC97" s="19" t="s">
        <v>124</v>
      </c>
      <c r="BD97" s="35"/>
      <c r="BE97" s="36"/>
      <c r="BF97" s="36"/>
      <c r="BG97" s="37" t="s">
        <v>105</v>
      </c>
      <c r="BH97" s="35"/>
      <c r="BI97" s="38"/>
      <c r="BJ97" s="38"/>
      <c r="BK97" s="636"/>
      <c r="BL97" s="638"/>
      <c r="BM97" s="638"/>
    </row>
    <row r="98" spans="1:65" ht="30" hidden="1" customHeight="1">
      <c r="A98" s="604"/>
      <c r="B98" s="668">
        <v>183</v>
      </c>
      <c r="C98" s="608"/>
      <c r="D98" s="610"/>
      <c r="E98" s="610"/>
      <c r="F98" s="610"/>
      <c r="G98" s="641"/>
      <c r="H98" s="664"/>
      <c r="I98" s="630"/>
      <c r="J98" s="631"/>
      <c r="K98" s="19" t="s">
        <v>129</v>
      </c>
      <c r="L98" s="20"/>
      <c r="M98" s="633"/>
      <c r="N98" s="631"/>
      <c r="O98" s="651"/>
      <c r="P98" s="620"/>
      <c r="Q98" s="622"/>
      <c r="R98" s="625"/>
      <c r="S98" s="627"/>
      <c r="T98" s="651"/>
      <c r="U98" s="652"/>
      <c r="V98" s="653"/>
      <c r="W98" s="19" t="s">
        <v>131</v>
      </c>
      <c r="X98" s="21"/>
      <c r="Y98" s="22"/>
      <c r="Z98" s="22"/>
      <c r="AA98" s="23"/>
      <c r="AB98" s="24"/>
      <c r="AC98" s="24"/>
      <c r="AD98" s="25"/>
      <c r="AE98" s="25"/>
      <c r="AF98" s="25"/>
      <c r="AG98" s="26"/>
      <c r="AH98" s="25"/>
      <c r="AI98" s="27" t="str">
        <f t="shared" si="4"/>
        <v/>
      </c>
      <c r="AJ98" s="27" t="str">
        <f t="shared" si="3"/>
        <v/>
      </c>
      <c r="AK98" s="25"/>
      <c r="AL98" s="27" t="str">
        <f>IFERROR(VLOOKUP(AJ98&amp;AK98,[4]Tabla_Controles!$B$56:$G$65,5,FALSE),"")</f>
        <v/>
      </c>
      <c r="AM98" s="28" t="str">
        <f t="shared" si="5"/>
        <v/>
      </c>
      <c r="AN98" s="655"/>
      <c r="AO98" s="658"/>
      <c r="AP98" s="661"/>
      <c r="AQ98" s="644"/>
      <c r="AR98" s="646"/>
      <c r="AS98" s="646"/>
      <c r="AT98" s="647"/>
      <c r="AU98" s="629"/>
      <c r="AV98" s="37" t="s">
        <v>136</v>
      </c>
      <c r="AW98" s="44"/>
      <c r="AX98" s="44"/>
      <c r="AY98" s="44"/>
      <c r="AZ98" s="46"/>
      <c r="BA98" s="46"/>
      <c r="BB98" s="649"/>
      <c r="BC98" s="19" t="s">
        <v>131</v>
      </c>
      <c r="BD98" s="35"/>
      <c r="BE98" s="36"/>
      <c r="BF98" s="36"/>
      <c r="BG98" s="37" t="s">
        <v>118</v>
      </c>
      <c r="BH98" s="35"/>
      <c r="BI98" s="38"/>
      <c r="BJ98" s="38"/>
      <c r="BK98" s="636"/>
      <c r="BL98" s="638"/>
      <c r="BM98" s="638"/>
    </row>
    <row r="99" spans="1:65" ht="30" hidden="1" customHeight="1">
      <c r="A99" s="604"/>
      <c r="B99" s="668">
        <v>183</v>
      </c>
      <c r="C99" s="608"/>
      <c r="D99" s="610"/>
      <c r="E99" s="610"/>
      <c r="F99" s="610"/>
      <c r="G99" s="641"/>
      <c r="H99" s="664"/>
      <c r="I99" s="630"/>
      <c r="J99" s="631"/>
      <c r="K99" s="19" t="s">
        <v>137</v>
      </c>
      <c r="L99" s="20"/>
      <c r="M99" s="633"/>
      <c r="N99" s="631"/>
      <c r="O99" s="651"/>
      <c r="P99" s="620"/>
      <c r="Q99" s="622"/>
      <c r="R99" s="625"/>
      <c r="S99" s="627"/>
      <c r="T99" s="651"/>
      <c r="U99" s="652"/>
      <c r="V99" s="653"/>
      <c r="W99" s="19" t="s">
        <v>139</v>
      </c>
      <c r="X99" s="21"/>
      <c r="Y99" s="22"/>
      <c r="Z99" s="22"/>
      <c r="AA99" s="23"/>
      <c r="AB99" s="24"/>
      <c r="AC99" s="24"/>
      <c r="AD99" s="25"/>
      <c r="AE99" s="25"/>
      <c r="AF99" s="25"/>
      <c r="AG99" s="26"/>
      <c r="AH99" s="25"/>
      <c r="AI99" s="27" t="str">
        <f t="shared" si="4"/>
        <v/>
      </c>
      <c r="AJ99" s="27" t="str">
        <f t="shared" si="3"/>
        <v/>
      </c>
      <c r="AK99" s="25"/>
      <c r="AL99" s="27" t="str">
        <f>IFERROR(VLOOKUP(AJ99&amp;AK99,[4]Tabla_Controles!$B$56:$G$65,5,FALSE),"")</f>
        <v/>
      </c>
      <c r="AM99" s="28" t="str">
        <f t="shared" si="5"/>
        <v/>
      </c>
      <c r="AN99" s="655"/>
      <c r="AO99" s="658"/>
      <c r="AP99" s="661"/>
      <c r="AQ99" s="644"/>
      <c r="AR99" s="646"/>
      <c r="AS99" s="646"/>
      <c r="AT99" s="647"/>
      <c r="AU99" s="629"/>
      <c r="AV99" s="37" t="s">
        <v>145</v>
      </c>
      <c r="AW99" s="44"/>
      <c r="AX99" s="44"/>
      <c r="AY99" s="44"/>
      <c r="AZ99" s="46"/>
      <c r="BA99" s="46"/>
      <c r="BB99" s="649"/>
      <c r="BC99" s="19" t="s">
        <v>139</v>
      </c>
      <c r="BD99" s="35"/>
      <c r="BE99" s="36"/>
      <c r="BF99" s="36"/>
      <c r="BG99" s="37" t="s">
        <v>128</v>
      </c>
      <c r="BH99" s="35"/>
      <c r="BI99" s="38"/>
      <c r="BJ99" s="38"/>
      <c r="BK99" s="636"/>
      <c r="BL99" s="638"/>
      <c r="BM99" s="638"/>
    </row>
    <row r="100" spans="1:65" ht="30" hidden="1" customHeight="1">
      <c r="A100" s="604"/>
      <c r="B100" s="668">
        <v>183</v>
      </c>
      <c r="C100" s="608"/>
      <c r="D100" s="610"/>
      <c r="E100" s="610"/>
      <c r="F100" s="610"/>
      <c r="G100" s="641"/>
      <c r="H100" s="664"/>
      <c r="I100" s="630"/>
      <c r="J100" s="631"/>
      <c r="K100" s="19" t="s">
        <v>148</v>
      </c>
      <c r="L100" s="20"/>
      <c r="M100" s="633"/>
      <c r="N100" s="631"/>
      <c r="O100" s="651"/>
      <c r="P100" s="620"/>
      <c r="Q100" s="622"/>
      <c r="R100" s="625"/>
      <c r="S100" s="627"/>
      <c r="T100" s="651"/>
      <c r="U100" s="652"/>
      <c r="V100" s="653"/>
      <c r="W100" s="19" t="s">
        <v>150</v>
      </c>
      <c r="X100" s="21"/>
      <c r="Y100" s="22"/>
      <c r="Z100" s="22"/>
      <c r="AA100" s="23"/>
      <c r="AB100" s="24"/>
      <c r="AC100" s="24"/>
      <c r="AD100" s="25"/>
      <c r="AE100" s="25"/>
      <c r="AF100" s="25"/>
      <c r="AG100" s="26"/>
      <c r="AH100" s="25"/>
      <c r="AI100" s="27" t="str">
        <f t="shared" si="4"/>
        <v/>
      </c>
      <c r="AJ100" s="27" t="str">
        <f t="shared" si="3"/>
        <v/>
      </c>
      <c r="AK100" s="25"/>
      <c r="AL100" s="27" t="str">
        <f>IFERROR(VLOOKUP(AJ100&amp;AK100,[4]Tabla_Controles!$B$56:$G$65,5,FALSE),"")</f>
        <v/>
      </c>
      <c r="AM100" s="28" t="str">
        <f t="shared" si="5"/>
        <v/>
      </c>
      <c r="AN100" s="655"/>
      <c r="AO100" s="658"/>
      <c r="AP100" s="661"/>
      <c r="AQ100" s="644"/>
      <c r="AR100" s="646"/>
      <c r="AS100" s="646"/>
      <c r="AT100" s="647"/>
      <c r="AU100" s="629"/>
      <c r="AV100" s="37" t="s">
        <v>155</v>
      </c>
      <c r="AW100" s="44"/>
      <c r="AX100" s="44"/>
      <c r="AY100" s="44"/>
      <c r="AZ100" s="46"/>
      <c r="BA100" s="46"/>
      <c r="BB100" s="649"/>
      <c r="BC100" s="19" t="s">
        <v>150</v>
      </c>
      <c r="BD100" s="35"/>
      <c r="BE100" s="36"/>
      <c r="BF100" s="36"/>
      <c r="BG100" s="37" t="s">
        <v>136</v>
      </c>
      <c r="BH100" s="35"/>
      <c r="BI100" s="38"/>
      <c r="BJ100" s="38"/>
      <c r="BK100" s="636"/>
      <c r="BL100" s="638"/>
      <c r="BM100" s="638"/>
    </row>
    <row r="101" spans="1:65" ht="30" hidden="1" customHeight="1">
      <c r="A101" s="604"/>
      <c r="B101" s="668">
        <v>183</v>
      </c>
      <c r="C101" s="609"/>
      <c r="D101" s="610"/>
      <c r="E101" s="610"/>
      <c r="F101" s="610"/>
      <c r="G101" s="642"/>
      <c r="H101" s="665"/>
      <c r="I101" s="630"/>
      <c r="J101" s="631"/>
      <c r="K101" s="19" t="s">
        <v>160</v>
      </c>
      <c r="L101" s="20"/>
      <c r="M101" s="634"/>
      <c r="N101" s="631"/>
      <c r="O101" s="651"/>
      <c r="P101" s="620"/>
      <c r="Q101" s="623"/>
      <c r="R101" s="626"/>
      <c r="S101" s="627"/>
      <c r="T101" s="651"/>
      <c r="U101" s="652"/>
      <c r="V101" s="653"/>
      <c r="W101" s="19" t="s">
        <v>161</v>
      </c>
      <c r="X101" s="21"/>
      <c r="Y101" s="22"/>
      <c r="Z101" s="22"/>
      <c r="AA101" s="23"/>
      <c r="AB101" s="24"/>
      <c r="AC101" s="24"/>
      <c r="AD101" s="25"/>
      <c r="AE101" s="25"/>
      <c r="AF101" s="25"/>
      <c r="AG101" s="26"/>
      <c r="AH101" s="25"/>
      <c r="AI101" s="27" t="str">
        <f t="shared" si="4"/>
        <v/>
      </c>
      <c r="AJ101" s="27" t="str">
        <f t="shared" si="3"/>
        <v/>
      </c>
      <c r="AK101" s="25"/>
      <c r="AL101" s="27" t="str">
        <f>IFERROR(VLOOKUP(AJ101&amp;AK101,[4]Tabla_Controles!$B$56:$G$65,5,FALSE),"")</f>
        <v/>
      </c>
      <c r="AM101" s="28" t="str">
        <f t="shared" si="5"/>
        <v/>
      </c>
      <c r="AN101" s="656"/>
      <c r="AO101" s="659"/>
      <c r="AP101" s="662"/>
      <c r="AQ101" s="645"/>
      <c r="AR101" s="646"/>
      <c r="AS101" s="646"/>
      <c r="AT101" s="647"/>
      <c r="AU101" s="629"/>
      <c r="AV101" s="37" t="s">
        <v>162</v>
      </c>
      <c r="AW101" s="44"/>
      <c r="AX101" s="44"/>
      <c r="AY101" s="44"/>
      <c r="AZ101" s="46"/>
      <c r="BA101" s="46"/>
      <c r="BB101" s="650"/>
      <c r="BC101" s="19" t="s">
        <v>161</v>
      </c>
      <c r="BD101" s="35"/>
      <c r="BE101" s="36"/>
      <c r="BF101" s="36"/>
      <c r="BG101" s="37" t="s">
        <v>145</v>
      </c>
      <c r="BH101" s="35"/>
      <c r="BI101" s="38"/>
      <c r="BJ101" s="38"/>
      <c r="BK101" s="637"/>
      <c r="BL101" s="639"/>
      <c r="BM101" s="639"/>
    </row>
    <row r="102" spans="1:65" ht="178.5" hidden="1" customHeight="1">
      <c r="A102" s="604" t="str">
        <f>C102&amp;COUNTIF($C$10:C102,C102)</f>
        <v>Corrupción14</v>
      </c>
      <c r="B102" s="668">
        <v>184</v>
      </c>
      <c r="C102" s="607" t="s">
        <v>79</v>
      </c>
      <c r="D102" s="610" t="s">
        <v>80</v>
      </c>
      <c r="E102" s="610" t="s">
        <v>396</v>
      </c>
      <c r="F102" s="610" t="s">
        <v>348</v>
      </c>
      <c r="G102" s="640" t="s">
        <v>349</v>
      </c>
      <c r="H102" s="663" t="s">
        <v>397</v>
      </c>
      <c r="I102" s="630" t="str">
        <f>"Posibilidad de recibir o solicitar cualquier dádiva o beneficio a nombre propio o de terceros, con el fin de "&amp;J102</f>
        <v>Posibilidad de recibir o solicitar cualquier dádiva o beneficio a nombre propio o de terceros, con el fin de enajenar de manera temprana un bien sin el cumplimiento de los requisitos exigibles.</v>
      </c>
      <c r="J102" s="631" t="s">
        <v>398</v>
      </c>
      <c r="K102" s="19" t="s">
        <v>86</v>
      </c>
      <c r="L102" s="20" t="s">
        <v>399</v>
      </c>
      <c r="M102" s="632" t="s">
        <v>400</v>
      </c>
      <c r="N102" s="631" t="s">
        <v>89</v>
      </c>
      <c r="O102" s="651" t="str">
        <f>IF(N102="","",IF(OR($N102=[4]Tabla_Probabilidad!$D$20,$N102=[4]Tabla_Probabilidad!$J$20),"Muy Baja",IF(OR($N102=[4]Tabla_Probabilidad!$E$20,$N102=[4]Tabla_Probabilidad!$K$20),"Baja",IF(OR($N102=[4]Tabla_Probabilidad!$F$20,$N102=[4]Tabla_Probabilidad!$L$20),"Media",IF(OR($N102=[4]Tabla_Probabilidad!$G$20,$N102=[4]Tabla_Probabilidad!$M$20),"Alta",IF(OR($N102=[4]Tabla_Probabilidad!$H$20,$N102=[4]Tabla_Probabilidad!$N$20),"Muy Alta"))))))</f>
        <v>Media</v>
      </c>
      <c r="P102" s="620">
        <f>IF(O102="Muy Baja",1,IF(O102="Baja",2,IF(O102="Media",3,IF(O102="Alta",4,IF(O102="Muy Alta",5,"")))))</f>
        <v>3</v>
      </c>
      <c r="Q102" s="621" t="str">
        <f>IFERROR(IF($C102="Corrupción",HYPERLINK("#"&amp;"Impacto_Riesgos!C"&amp;MATCH($B102,[4]Impacto_Riesgos!$B$10:$B$138,0)+9,"Calcula el impacto aquí"),"")," ")</f>
        <v>Calcula el impacto aquí</v>
      </c>
      <c r="R102" s="624">
        <f>IFERROR(VLOOKUP(A102,[4]Impacto_Riesgos!$A$8:$W$138,23,),"NA")</f>
        <v>16</v>
      </c>
      <c r="S102" s="627" t="s">
        <v>90</v>
      </c>
      <c r="T102" s="651" t="str">
        <f>IF($S102='[4]Tabla Impacto'!$F$10,"Moderado",IF($S102='[4]Tabla Impacto'!$G$10,"Mayor",IF($S102='[4]Tabla Impacto'!$H$10,"Catastrófico","")))</f>
        <v>Catastrófico</v>
      </c>
      <c r="U102" s="652">
        <f>IF(T102="Leve",1,IF(T102="Menor",2,IF(T102="Moderado",3,IF(T102="Mayor",4,IF(T102="Catastrófico",5,"")))))</f>
        <v>5</v>
      </c>
      <c r="V102" s="653" t="str">
        <f>IF(OR(AND($O102="Muy Baja",T102="Leve"),AND($O102="Muy Baja",T102="Menor"),AND($O102="Baja",T102="Leve"),AND($O102="Baja",T102="Menor"),AND($O102="Media",T102="Leve")),"Bajo",IF(OR(AND($O102="Muy baja",T102="Moderado"),AND($O102="Baja",T102="Moderado"),AND($O102="Media",T102="Menor"),AND($O102="Alta",T102="Leve")),"Moderado",IF(OR(AND($O102="Muy Baja",T102="Mayor"),AND($O102="Baja",T102="Mayor"),AND($O102="Media",T102="Moderado"),AND($O102="Alta",T102="Menor"),AND($O102="Alta",T102="Moderado"),AND($O102="Muy Alta",T102="Leve"),AND($O102="Muy Alta",T102="Menor")),"Alto",IF(OR(AND($O102="Muy Baja",T102="Catastrófico"),AND($O102="Baja",T102="Catastrófico"),AND($O102="Media",T102="Mayor"),AND($O102="Media",T102="Catastrófico"),AND($O102="Alta",T102="Mayor"),AND($O102="Alta",T102="Catastrófico"),AND($O102="Muy Alta",T102="Moderado"),AND($O102="Muy Alta",T102="Mayor"),AND($O102="Muy Alta",T102="Catastrófico")),"Extremo",""))))</f>
        <v>Extremo</v>
      </c>
      <c r="W102" s="19" t="s">
        <v>91</v>
      </c>
      <c r="X102" s="21" t="s">
        <v>401</v>
      </c>
      <c r="Y102" s="22" t="s">
        <v>402</v>
      </c>
      <c r="Z102" s="22" t="s">
        <v>403</v>
      </c>
      <c r="AA102" s="23" t="s">
        <v>195</v>
      </c>
      <c r="AB102" s="24" t="s">
        <v>96</v>
      </c>
      <c r="AC102" s="24" t="s">
        <v>97</v>
      </c>
      <c r="AD102" s="25" t="s">
        <v>98</v>
      </c>
      <c r="AE102" s="25" t="s">
        <v>99</v>
      </c>
      <c r="AF102" s="25" t="s">
        <v>100</v>
      </c>
      <c r="AG102" s="26" t="s">
        <v>98</v>
      </c>
      <c r="AH102" s="25" t="s">
        <v>101</v>
      </c>
      <c r="AI102" s="27">
        <f t="shared" si="4"/>
        <v>100</v>
      </c>
      <c r="AJ102" s="27" t="str">
        <f t="shared" si="3"/>
        <v>Fuerte</v>
      </c>
      <c r="AK102" s="25" t="s">
        <v>102</v>
      </c>
      <c r="AL102" s="27" t="str">
        <f>IFERROR(VLOOKUP(AJ102&amp;AK102,[4]Tabla_Controles!$B$56:$G$65,5,FALSE),"")</f>
        <v>Fuerte</v>
      </c>
      <c r="AM102" s="28">
        <f t="shared" si="5"/>
        <v>100</v>
      </c>
      <c r="AN102" s="654">
        <f>IFERROR(AVERAGE(AM102:AM108),"")</f>
        <v>83.333333333333329</v>
      </c>
      <c r="AO102" s="657" t="str">
        <f>IF($AN102=100,"Fuerte",IF($AN102&lt;100,"Moderado",IF($AN102&lt;50,"Débil",IF($AN102=0,"",""))))</f>
        <v>Moderado</v>
      </c>
      <c r="AP102" s="660" t="s">
        <v>103</v>
      </c>
      <c r="AQ102" s="643">
        <f>IFERROR(P102-VLOOKUP(AO102&amp;AP102,[4]Tabla_Controles!$B$77:$E$83,4,0),"")</f>
        <v>2</v>
      </c>
      <c r="AR102" s="646" t="str">
        <f>IF($AQ102="","",IF($AQ102=1,"Muy Baja",IF($AQ102=2,"Baja",IF($AQ102=3,"Media",IF($AQ102=4,"Alta",IF($AQ102=5,"Muy Alta","Muy Baja"))))))</f>
        <v>Baja</v>
      </c>
      <c r="AS102" s="646" t="str">
        <f>T102</f>
        <v>Catastrófico</v>
      </c>
      <c r="AT102" s="647" t="str">
        <f>IF(OR(AND($AR102="Muy Baja",$AS102="Leve"),AND($AR102="Muy Baja",$AS102="Menor"),AND($AR102="Baja",$AS102="Leve"),AND($AR102="Baja",$AS102="Menor"),AND($AR102="Media",$AS102="Leve")),"Bajo",IF(OR(AND($AR102="Muy baja",$AS102="Moderado"),AND($AR102="Baja",$AS102="Moderado"),AND($AR102="Media",$AS102="Menor"),AND($AR102="Alta",$AS102="Leve")),"Moderado",IF(OR(AND($AR102="Muy Baja",$AS102="Mayor"),AND($AR102="Baja",$AS102="Mayor"),AND($AR102="Media",$AS102="Moderado"),AND($AR102="Alta",$AS102="Menor"),AND($AR102="Alta",$AS102="Moderado"),AND($AR102="Muy Alta",$AS102="Leve"),AND($AR102="Muy Alta",$AS102="Menor")),"Alto",IF(OR(AND($AR102="Muy Baja",$AS102="Catastrófico"),AND($AR102="Baja",$AS102="Catastrófico"),AND($AR102="Media",$AS102="Mayor"),AND($AR102="Media",$AS102="Catastrófico"),AND($AR102="Alta",$AS102="Mayor"),AND($AR102="Alta",$AS102="Catastrófico"),AND($AR102="Muy Alta",$AS102="Moderado"),AND($AR102="Muy Alta",$AS102="Mayor"),AND($AR102="Muy Alta",$AS102="Catastrófico")),"Extremo",""))))</f>
        <v>Extremo</v>
      </c>
      <c r="AU102" s="629" t="s">
        <v>104</v>
      </c>
      <c r="AV102" s="37" t="s">
        <v>105</v>
      </c>
      <c r="AW102" s="30" t="s">
        <v>208</v>
      </c>
      <c r="AX102" s="31" t="s">
        <v>175</v>
      </c>
      <c r="AY102" s="32" t="s">
        <v>195</v>
      </c>
      <c r="AZ102" s="33">
        <v>44895</v>
      </c>
      <c r="BA102" s="33">
        <v>44926</v>
      </c>
      <c r="BB102" s="648" t="s">
        <v>109</v>
      </c>
      <c r="BC102" s="19" t="s">
        <v>91</v>
      </c>
      <c r="BD102" s="35"/>
      <c r="BE102" s="329" t="s">
        <v>2869</v>
      </c>
      <c r="BF102" s="36"/>
      <c r="BG102" s="37" t="s">
        <v>155</v>
      </c>
      <c r="BH102" s="35"/>
      <c r="BI102" s="38" t="s">
        <v>2869</v>
      </c>
      <c r="BJ102" s="38"/>
      <c r="BK102" s="635" t="s">
        <v>2891</v>
      </c>
      <c r="BL102" s="666"/>
      <c r="BM102" s="666"/>
    </row>
    <row r="103" spans="1:65" ht="102" hidden="1" customHeight="1">
      <c r="A103" s="604"/>
      <c r="B103" s="668">
        <v>184</v>
      </c>
      <c r="C103" s="608"/>
      <c r="D103" s="610"/>
      <c r="E103" s="610"/>
      <c r="F103" s="610"/>
      <c r="G103" s="641"/>
      <c r="H103" s="664"/>
      <c r="I103" s="630"/>
      <c r="J103" s="631"/>
      <c r="K103" s="19" t="s">
        <v>110</v>
      </c>
      <c r="L103" s="20" t="s">
        <v>404</v>
      </c>
      <c r="M103" s="633"/>
      <c r="N103" s="631"/>
      <c r="O103" s="651"/>
      <c r="P103" s="620"/>
      <c r="Q103" s="622"/>
      <c r="R103" s="625"/>
      <c r="S103" s="627"/>
      <c r="T103" s="651"/>
      <c r="U103" s="652"/>
      <c r="V103" s="653"/>
      <c r="W103" s="19" t="s">
        <v>112</v>
      </c>
      <c r="X103" s="21" t="s">
        <v>405</v>
      </c>
      <c r="Y103" s="22" t="s">
        <v>406</v>
      </c>
      <c r="Z103" s="22" t="s">
        <v>407</v>
      </c>
      <c r="AA103" s="23" t="s">
        <v>408</v>
      </c>
      <c r="AB103" s="24" t="s">
        <v>96</v>
      </c>
      <c r="AC103" s="24" t="s">
        <v>97</v>
      </c>
      <c r="AD103" s="25" t="s">
        <v>98</v>
      </c>
      <c r="AE103" s="25" t="s">
        <v>99</v>
      </c>
      <c r="AF103" s="25" t="s">
        <v>100</v>
      </c>
      <c r="AG103" s="26" t="s">
        <v>98</v>
      </c>
      <c r="AH103" s="25" t="s">
        <v>101</v>
      </c>
      <c r="AI103" s="27">
        <f t="shared" si="4"/>
        <v>100</v>
      </c>
      <c r="AJ103" s="27" t="str">
        <f t="shared" si="3"/>
        <v>Fuerte</v>
      </c>
      <c r="AK103" s="25" t="s">
        <v>102</v>
      </c>
      <c r="AL103" s="27" t="str">
        <f>IFERROR(VLOOKUP(AJ103&amp;AK103,[4]Tabla_Controles!$B$56:$G$65,5,FALSE),"")</f>
        <v>Fuerte</v>
      </c>
      <c r="AM103" s="28">
        <f t="shared" si="5"/>
        <v>100</v>
      </c>
      <c r="AN103" s="655"/>
      <c r="AO103" s="658"/>
      <c r="AP103" s="661"/>
      <c r="AQ103" s="644"/>
      <c r="AR103" s="646"/>
      <c r="AS103" s="646"/>
      <c r="AT103" s="647"/>
      <c r="AU103" s="629"/>
      <c r="AV103" s="37" t="s">
        <v>118</v>
      </c>
      <c r="AW103" s="44" t="s">
        <v>244</v>
      </c>
      <c r="AX103" s="31" t="s">
        <v>175</v>
      </c>
      <c r="AY103" s="32" t="s">
        <v>95</v>
      </c>
      <c r="AZ103" s="54">
        <v>44742</v>
      </c>
      <c r="BA103" s="54">
        <v>44757</v>
      </c>
      <c r="BB103" s="649"/>
      <c r="BC103" s="19" t="s">
        <v>112</v>
      </c>
      <c r="BD103" s="311" t="s">
        <v>2866</v>
      </c>
      <c r="BE103" s="266" t="s">
        <v>3412</v>
      </c>
      <c r="BF103" s="279" t="s">
        <v>3413</v>
      </c>
      <c r="BG103" s="37" t="s">
        <v>162</v>
      </c>
      <c r="BH103" s="318" t="s">
        <v>2866</v>
      </c>
      <c r="BI103" s="291" t="s">
        <v>3291</v>
      </c>
      <c r="BJ103" s="291" t="s">
        <v>3286</v>
      </c>
      <c r="BK103" s="636"/>
      <c r="BL103" s="638"/>
      <c r="BM103" s="638"/>
    </row>
    <row r="104" spans="1:65" ht="102" hidden="1" customHeight="1">
      <c r="A104" s="604"/>
      <c r="B104" s="668">
        <v>184</v>
      </c>
      <c r="C104" s="608"/>
      <c r="D104" s="610"/>
      <c r="E104" s="610"/>
      <c r="F104" s="610"/>
      <c r="G104" s="641"/>
      <c r="H104" s="664"/>
      <c r="I104" s="630"/>
      <c r="J104" s="631"/>
      <c r="K104" s="19" t="s">
        <v>122</v>
      </c>
      <c r="L104" s="20" t="s">
        <v>409</v>
      </c>
      <c r="M104" s="633"/>
      <c r="N104" s="631"/>
      <c r="O104" s="651"/>
      <c r="P104" s="620"/>
      <c r="Q104" s="622"/>
      <c r="R104" s="625"/>
      <c r="S104" s="627"/>
      <c r="T104" s="651"/>
      <c r="U104" s="652"/>
      <c r="V104" s="653"/>
      <c r="W104" s="19" t="s">
        <v>124</v>
      </c>
      <c r="X104" s="21" t="s">
        <v>410</v>
      </c>
      <c r="Y104" s="22" t="s">
        <v>411</v>
      </c>
      <c r="Z104" s="22" t="s">
        <v>412</v>
      </c>
      <c r="AA104" s="23" t="s">
        <v>413</v>
      </c>
      <c r="AB104" s="24" t="s">
        <v>96</v>
      </c>
      <c r="AC104" s="24" t="s">
        <v>97</v>
      </c>
      <c r="AD104" s="25" t="s">
        <v>98</v>
      </c>
      <c r="AE104" s="25" t="s">
        <v>99</v>
      </c>
      <c r="AF104" s="25" t="s">
        <v>100</v>
      </c>
      <c r="AG104" s="26" t="s">
        <v>98</v>
      </c>
      <c r="AH104" s="25" t="s">
        <v>101</v>
      </c>
      <c r="AI104" s="27">
        <f t="shared" si="4"/>
        <v>100</v>
      </c>
      <c r="AJ104" s="27" t="str">
        <f t="shared" si="3"/>
        <v>Fuerte</v>
      </c>
      <c r="AK104" s="25" t="s">
        <v>102</v>
      </c>
      <c r="AL104" s="27" t="str">
        <f>IFERROR(VLOOKUP(AJ104&amp;AK104,[4]Tabla_Controles!$B$56:$G$65,5,FALSE),"")</f>
        <v>Fuerte</v>
      </c>
      <c r="AM104" s="28">
        <f t="shared" si="5"/>
        <v>100</v>
      </c>
      <c r="AN104" s="655"/>
      <c r="AO104" s="658"/>
      <c r="AP104" s="661"/>
      <c r="AQ104" s="644"/>
      <c r="AR104" s="646"/>
      <c r="AS104" s="646"/>
      <c r="AT104" s="647"/>
      <c r="AU104" s="629"/>
      <c r="AV104" s="37" t="s">
        <v>128</v>
      </c>
      <c r="AW104" s="44" t="s">
        <v>94</v>
      </c>
      <c r="AX104" s="44" t="s">
        <v>94</v>
      </c>
      <c r="AY104" s="44" t="s">
        <v>94</v>
      </c>
      <c r="AZ104" s="44" t="s">
        <v>94</v>
      </c>
      <c r="BA104" s="44" t="s">
        <v>94</v>
      </c>
      <c r="BB104" s="649"/>
      <c r="BC104" s="19" t="s">
        <v>124</v>
      </c>
      <c r="BD104" s="35"/>
      <c r="BE104" s="330" t="s">
        <v>2869</v>
      </c>
      <c r="BF104" s="36"/>
      <c r="BG104" s="37" t="s">
        <v>105</v>
      </c>
      <c r="BH104" s="35"/>
      <c r="BI104" s="38"/>
      <c r="BJ104" s="38"/>
      <c r="BK104" s="636"/>
      <c r="BL104" s="638"/>
      <c r="BM104" s="638"/>
    </row>
    <row r="105" spans="1:65" ht="102" hidden="1" customHeight="1">
      <c r="A105" s="604"/>
      <c r="B105" s="668">
        <v>184</v>
      </c>
      <c r="C105" s="608"/>
      <c r="D105" s="610"/>
      <c r="E105" s="610"/>
      <c r="F105" s="610"/>
      <c r="G105" s="641"/>
      <c r="H105" s="664"/>
      <c r="I105" s="630"/>
      <c r="J105" s="631"/>
      <c r="K105" s="19" t="s">
        <v>129</v>
      </c>
      <c r="L105" s="20" t="s">
        <v>414</v>
      </c>
      <c r="M105" s="633"/>
      <c r="N105" s="631"/>
      <c r="O105" s="651"/>
      <c r="P105" s="620"/>
      <c r="Q105" s="622"/>
      <c r="R105" s="625"/>
      <c r="S105" s="627"/>
      <c r="T105" s="651"/>
      <c r="U105" s="652"/>
      <c r="V105" s="653"/>
      <c r="W105" s="19" t="s">
        <v>131</v>
      </c>
      <c r="X105" s="21" t="s">
        <v>415</v>
      </c>
      <c r="Y105" s="22" t="s">
        <v>416</v>
      </c>
      <c r="Z105" s="22" t="s">
        <v>417</v>
      </c>
      <c r="AA105" s="23" t="s">
        <v>418</v>
      </c>
      <c r="AB105" s="24" t="s">
        <v>96</v>
      </c>
      <c r="AC105" s="24" t="s">
        <v>97</v>
      </c>
      <c r="AD105" s="25" t="s">
        <v>98</v>
      </c>
      <c r="AE105" s="25" t="s">
        <v>99</v>
      </c>
      <c r="AF105" s="25" t="s">
        <v>100</v>
      </c>
      <c r="AG105" s="26" t="s">
        <v>98</v>
      </c>
      <c r="AH105" s="25" t="s">
        <v>101</v>
      </c>
      <c r="AI105" s="27">
        <f t="shared" si="4"/>
        <v>100</v>
      </c>
      <c r="AJ105" s="27" t="str">
        <f t="shared" si="3"/>
        <v>Fuerte</v>
      </c>
      <c r="AK105" s="25" t="s">
        <v>102</v>
      </c>
      <c r="AL105" s="27" t="str">
        <f>IFERROR(VLOOKUP(AJ105&amp;AK105,[4]Tabla_Controles!$B$56:$G$65,5,FALSE),"")</f>
        <v>Fuerte</v>
      </c>
      <c r="AM105" s="28">
        <f t="shared" si="5"/>
        <v>100</v>
      </c>
      <c r="AN105" s="655"/>
      <c r="AO105" s="658"/>
      <c r="AP105" s="661"/>
      <c r="AQ105" s="644"/>
      <c r="AR105" s="646"/>
      <c r="AS105" s="646"/>
      <c r="AT105" s="647"/>
      <c r="AU105" s="629"/>
      <c r="AV105" s="37" t="s">
        <v>136</v>
      </c>
      <c r="AW105" s="44" t="s">
        <v>94</v>
      </c>
      <c r="AX105" s="44" t="s">
        <v>94</v>
      </c>
      <c r="AY105" s="44" t="s">
        <v>94</v>
      </c>
      <c r="AZ105" s="44" t="s">
        <v>94</v>
      </c>
      <c r="BA105" s="44" t="s">
        <v>94</v>
      </c>
      <c r="BB105" s="649"/>
      <c r="BC105" s="19" t="s">
        <v>131</v>
      </c>
      <c r="BD105" s="35"/>
      <c r="BE105" s="330" t="s">
        <v>2869</v>
      </c>
      <c r="BF105" s="36"/>
      <c r="BG105" s="37" t="s">
        <v>118</v>
      </c>
      <c r="BH105" s="35"/>
      <c r="BI105" s="38"/>
      <c r="BJ105" s="38"/>
      <c r="BK105" s="636"/>
      <c r="BL105" s="638"/>
      <c r="BM105" s="638"/>
    </row>
    <row r="106" spans="1:65" ht="409.5" hidden="1">
      <c r="A106" s="604"/>
      <c r="B106" s="668">
        <v>184</v>
      </c>
      <c r="C106" s="608"/>
      <c r="D106" s="610"/>
      <c r="E106" s="610"/>
      <c r="F106" s="610"/>
      <c r="G106" s="641"/>
      <c r="H106" s="664"/>
      <c r="I106" s="630"/>
      <c r="J106" s="631"/>
      <c r="K106" s="19" t="s">
        <v>137</v>
      </c>
      <c r="L106" s="20" t="s">
        <v>419</v>
      </c>
      <c r="M106" s="633"/>
      <c r="N106" s="631"/>
      <c r="O106" s="651"/>
      <c r="P106" s="620"/>
      <c r="Q106" s="622"/>
      <c r="R106" s="625"/>
      <c r="S106" s="627"/>
      <c r="T106" s="651"/>
      <c r="U106" s="652"/>
      <c r="V106" s="653"/>
      <c r="W106" s="19" t="s">
        <v>139</v>
      </c>
      <c r="X106" s="21" t="s">
        <v>420</v>
      </c>
      <c r="Y106" s="22" t="s">
        <v>421</v>
      </c>
      <c r="Z106" s="22" t="s">
        <v>403</v>
      </c>
      <c r="AA106" s="23" t="s">
        <v>422</v>
      </c>
      <c r="AB106" s="24" t="s">
        <v>96</v>
      </c>
      <c r="AC106" s="24" t="s">
        <v>97</v>
      </c>
      <c r="AD106" s="25" t="s">
        <v>98</v>
      </c>
      <c r="AE106" s="25" t="s">
        <v>144</v>
      </c>
      <c r="AF106" s="25" t="s">
        <v>100</v>
      </c>
      <c r="AG106" s="26" t="s">
        <v>98</v>
      </c>
      <c r="AH106" s="25" t="s">
        <v>101</v>
      </c>
      <c r="AI106" s="27">
        <f t="shared" si="4"/>
        <v>95</v>
      </c>
      <c r="AJ106" s="27" t="str">
        <f t="shared" si="3"/>
        <v>Moderado</v>
      </c>
      <c r="AK106" s="25" t="s">
        <v>102</v>
      </c>
      <c r="AL106" s="27" t="str">
        <f>IFERROR(VLOOKUP(AJ106&amp;AK106,[4]Tabla_Controles!$B$56:$G$65,5,FALSE),"")</f>
        <v>Moderado</v>
      </c>
      <c r="AM106" s="28">
        <f t="shared" si="5"/>
        <v>50</v>
      </c>
      <c r="AN106" s="655"/>
      <c r="AO106" s="658"/>
      <c r="AP106" s="661"/>
      <c r="AQ106" s="644"/>
      <c r="AR106" s="646"/>
      <c r="AS106" s="646"/>
      <c r="AT106" s="647"/>
      <c r="AU106" s="629"/>
      <c r="AV106" s="37" t="s">
        <v>145</v>
      </c>
      <c r="AW106" s="44" t="s">
        <v>94</v>
      </c>
      <c r="AX106" s="44" t="s">
        <v>94</v>
      </c>
      <c r="AY106" s="44" t="s">
        <v>94</v>
      </c>
      <c r="AZ106" s="44" t="s">
        <v>94</v>
      </c>
      <c r="BA106" s="44" t="s">
        <v>94</v>
      </c>
      <c r="BB106" s="649"/>
      <c r="BC106" s="19" t="s">
        <v>139</v>
      </c>
      <c r="BD106" s="311" t="s">
        <v>2866</v>
      </c>
      <c r="BE106" s="265" t="s">
        <v>3633</v>
      </c>
      <c r="BF106" s="265" t="s">
        <v>3634</v>
      </c>
      <c r="BG106" s="37" t="s">
        <v>128</v>
      </c>
      <c r="BH106" s="35"/>
      <c r="BI106" s="38"/>
      <c r="BJ106" s="38"/>
      <c r="BK106" s="636"/>
      <c r="BL106" s="638"/>
      <c r="BM106" s="638"/>
    </row>
    <row r="107" spans="1:65" ht="178.5" hidden="1" customHeight="1">
      <c r="A107" s="604"/>
      <c r="B107" s="668">
        <v>184</v>
      </c>
      <c r="C107" s="608"/>
      <c r="D107" s="610"/>
      <c r="E107" s="610"/>
      <c r="F107" s="610"/>
      <c r="G107" s="641"/>
      <c r="H107" s="664"/>
      <c r="I107" s="630"/>
      <c r="J107" s="631"/>
      <c r="K107" s="19" t="s">
        <v>148</v>
      </c>
      <c r="L107" s="20" t="s">
        <v>423</v>
      </c>
      <c r="M107" s="633"/>
      <c r="N107" s="631"/>
      <c r="O107" s="651"/>
      <c r="P107" s="620"/>
      <c r="Q107" s="622"/>
      <c r="R107" s="625"/>
      <c r="S107" s="627"/>
      <c r="T107" s="651"/>
      <c r="U107" s="652"/>
      <c r="V107" s="653"/>
      <c r="W107" s="19" t="s">
        <v>150</v>
      </c>
      <c r="X107" s="21" t="s">
        <v>424</v>
      </c>
      <c r="Y107" s="22" t="s">
        <v>425</v>
      </c>
      <c r="Z107" s="22" t="s">
        <v>403</v>
      </c>
      <c r="AA107" s="23" t="s">
        <v>426</v>
      </c>
      <c r="AB107" s="24" t="s">
        <v>96</v>
      </c>
      <c r="AC107" s="24" t="s">
        <v>97</v>
      </c>
      <c r="AD107" s="25" t="s">
        <v>98</v>
      </c>
      <c r="AE107" s="25" t="s">
        <v>144</v>
      </c>
      <c r="AF107" s="25" t="s">
        <v>100</v>
      </c>
      <c r="AG107" s="26" t="s">
        <v>98</v>
      </c>
      <c r="AH107" s="25" t="s">
        <v>101</v>
      </c>
      <c r="AI107" s="27">
        <f t="shared" si="4"/>
        <v>95</v>
      </c>
      <c r="AJ107" s="27" t="str">
        <f t="shared" si="3"/>
        <v>Moderado</v>
      </c>
      <c r="AK107" s="25" t="s">
        <v>102</v>
      </c>
      <c r="AL107" s="27" t="str">
        <f>IFERROR(VLOOKUP(AJ107&amp;AK107,[4]Tabla_Controles!$B$56:$G$65,5,FALSE),"")</f>
        <v>Moderado</v>
      </c>
      <c r="AM107" s="28">
        <f t="shared" si="5"/>
        <v>50</v>
      </c>
      <c r="AN107" s="655"/>
      <c r="AO107" s="658"/>
      <c r="AP107" s="661"/>
      <c r="AQ107" s="644"/>
      <c r="AR107" s="646"/>
      <c r="AS107" s="646"/>
      <c r="AT107" s="647"/>
      <c r="AU107" s="629"/>
      <c r="AV107" s="37" t="s">
        <v>155</v>
      </c>
      <c r="AW107" s="44" t="s">
        <v>94</v>
      </c>
      <c r="AX107" s="44" t="s">
        <v>94</v>
      </c>
      <c r="AY107" s="44" t="s">
        <v>94</v>
      </c>
      <c r="AZ107" s="44" t="s">
        <v>94</v>
      </c>
      <c r="BA107" s="44" t="s">
        <v>94</v>
      </c>
      <c r="BB107" s="649"/>
      <c r="BC107" s="19" t="s">
        <v>150</v>
      </c>
      <c r="BD107" s="35"/>
      <c r="BE107" s="330" t="s">
        <v>2869</v>
      </c>
      <c r="BF107" s="36"/>
      <c r="BG107" s="37" t="s">
        <v>136</v>
      </c>
      <c r="BH107" s="35"/>
      <c r="BI107" s="38"/>
      <c r="BJ107" s="38"/>
      <c r="BK107" s="636"/>
      <c r="BL107" s="638"/>
      <c r="BM107" s="638"/>
    </row>
    <row r="108" spans="1:65" ht="30" hidden="1" customHeight="1">
      <c r="A108" s="604"/>
      <c r="B108" s="668">
        <v>184</v>
      </c>
      <c r="C108" s="609"/>
      <c r="D108" s="610"/>
      <c r="E108" s="610"/>
      <c r="F108" s="610"/>
      <c r="G108" s="642"/>
      <c r="H108" s="665"/>
      <c r="I108" s="630"/>
      <c r="J108" s="631"/>
      <c r="K108" s="19" t="s">
        <v>160</v>
      </c>
      <c r="L108" s="20"/>
      <c r="M108" s="634"/>
      <c r="N108" s="631"/>
      <c r="O108" s="651"/>
      <c r="P108" s="620"/>
      <c r="Q108" s="623"/>
      <c r="R108" s="626"/>
      <c r="S108" s="627"/>
      <c r="T108" s="651"/>
      <c r="U108" s="652"/>
      <c r="V108" s="653"/>
      <c r="W108" s="19" t="s">
        <v>161</v>
      </c>
      <c r="X108" s="21"/>
      <c r="Y108" s="22"/>
      <c r="Z108" s="22"/>
      <c r="AA108" s="23"/>
      <c r="AB108" s="24"/>
      <c r="AC108" s="24"/>
      <c r="AD108" s="25"/>
      <c r="AE108" s="25"/>
      <c r="AF108" s="25"/>
      <c r="AG108" s="26"/>
      <c r="AH108" s="25"/>
      <c r="AI108" s="27" t="str">
        <f t="shared" si="4"/>
        <v/>
      </c>
      <c r="AJ108" s="27" t="str">
        <f t="shared" si="3"/>
        <v/>
      </c>
      <c r="AK108" s="25"/>
      <c r="AL108" s="27" t="str">
        <f>IFERROR(VLOOKUP(AJ108&amp;AK108,[4]Tabla_Controles!$B$56:$G$65,5,FALSE),"")</f>
        <v/>
      </c>
      <c r="AM108" s="28" t="str">
        <f t="shared" si="5"/>
        <v/>
      </c>
      <c r="AN108" s="656"/>
      <c r="AO108" s="659"/>
      <c r="AP108" s="662"/>
      <c r="AQ108" s="645"/>
      <c r="AR108" s="646"/>
      <c r="AS108" s="646"/>
      <c r="AT108" s="647"/>
      <c r="AU108" s="629"/>
      <c r="AV108" s="37" t="s">
        <v>162</v>
      </c>
      <c r="AW108" s="44"/>
      <c r="AX108" s="44"/>
      <c r="AY108" s="46"/>
      <c r="AZ108" s="46"/>
      <c r="BA108" s="46"/>
      <c r="BB108" s="650"/>
      <c r="BC108" s="19" t="s">
        <v>161</v>
      </c>
      <c r="BD108" s="35"/>
      <c r="BE108" s="36"/>
      <c r="BF108" s="36"/>
      <c r="BG108" s="37" t="s">
        <v>145</v>
      </c>
      <c r="BH108" s="35"/>
      <c r="BI108" s="38"/>
      <c r="BJ108" s="38"/>
      <c r="BK108" s="637"/>
      <c r="BL108" s="639"/>
      <c r="BM108" s="639"/>
    </row>
    <row r="109" spans="1:65" ht="127.5" hidden="1" customHeight="1">
      <c r="A109" s="604" t="str">
        <f>C109&amp;COUNTIF($C$10:C109,C109)</f>
        <v>Corrupción15</v>
      </c>
      <c r="B109" s="668">
        <v>185</v>
      </c>
      <c r="C109" s="607" t="s">
        <v>79</v>
      </c>
      <c r="D109" s="610" t="s">
        <v>80</v>
      </c>
      <c r="E109" s="610" t="s">
        <v>231</v>
      </c>
      <c r="F109" s="610" t="s">
        <v>427</v>
      </c>
      <c r="G109" s="640" t="s">
        <v>428</v>
      </c>
      <c r="H109" s="669" t="s">
        <v>429</v>
      </c>
      <c r="I109" s="630" t="str">
        <f>"Posibilidad de recibir o solicitar cualquier dádiva o beneficio a nombre propio o de terceros, con el fin de "&amp;J109</f>
        <v>Posibilidad de recibir o solicitar cualquier dádiva o beneficio a nombre propio o de terceros, con el fin de asignar un bien para su disposición o administración temporal sin el cumplimiento de los requisitos de ley y la normativa definida.</v>
      </c>
      <c r="J109" s="631" t="s">
        <v>430</v>
      </c>
      <c r="K109" s="19" t="s">
        <v>86</v>
      </c>
      <c r="L109" s="20" t="s">
        <v>431</v>
      </c>
      <c r="M109" s="632" t="s">
        <v>432</v>
      </c>
      <c r="N109" s="631" t="s">
        <v>89</v>
      </c>
      <c r="O109" s="651" t="str">
        <f>IF(N109="","",IF(OR($N109=[4]Tabla_Probabilidad!$D$20,$N109=[4]Tabla_Probabilidad!$J$20),"Muy Baja",IF(OR($N109=[4]Tabla_Probabilidad!$E$20,$N109=[4]Tabla_Probabilidad!$K$20),"Baja",IF(OR($N109=[4]Tabla_Probabilidad!$F$20,$N109=[4]Tabla_Probabilidad!$L$20),"Media",IF(OR($N109=[4]Tabla_Probabilidad!$G$20,$N109=[4]Tabla_Probabilidad!$M$20),"Alta",IF(OR($N109=[4]Tabla_Probabilidad!$H$20,$N109=[4]Tabla_Probabilidad!$N$20),"Muy Alta"))))))</f>
        <v>Media</v>
      </c>
      <c r="P109" s="620">
        <f>IF(O109="Muy Baja",1,IF(O109="Baja",2,IF(O109="Media",3,IF(O109="Alta",4,IF(O109="Muy Alta",5,"")))))</f>
        <v>3</v>
      </c>
      <c r="Q109" s="621" t="str">
        <f>IFERROR(IF($C109="Corrupción",HYPERLINK("#"&amp;"Impacto_Riesgos!C"&amp;MATCH($B109,[4]Impacto_Riesgos!$B$10:$B$138,0)+9,"Calcula el impacto aquí"),"")," ")</f>
        <v>Calcula el impacto aquí</v>
      </c>
      <c r="R109" s="624">
        <f>IFERROR(VLOOKUP(A109,[4]Impacto_Riesgos!$A$8:$W$138,23,),"NA")</f>
        <v>16</v>
      </c>
      <c r="S109" s="627" t="s">
        <v>90</v>
      </c>
      <c r="T109" s="651" t="str">
        <f>IF($S109='[4]Tabla Impacto'!$F$10,"Moderado",IF($S109='[4]Tabla Impacto'!$G$10,"Mayor",IF($S109='[4]Tabla Impacto'!$H$10,"Catastrófico","")))</f>
        <v>Catastrófico</v>
      </c>
      <c r="U109" s="652">
        <f>IF(T109="Leve",1,IF(T109="Menor",2,IF(T109="Moderado",3,IF(T109="Mayor",4,IF(T109="Catastrófico",5,"")))))</f>
        <v>5</v>
      </c>
      <c r="V109" s="653" t="str">
        <f>IF(OR(AND($O109="Muy Baja",T109="Leve"),AND($O109="Muy Baja",T109="Menor"),AND($O109="Baja",T109="Leve"),AND($O109="Baja",T109="Menor"),AND($O109="Media",T109="Leve")),"Bajo",IF(OR(AND($O109="Muy baja",T109="Moderado"),AND($O109="Baja",T109="Moderado"),AND($O109="Media",T109="Menor"),AND($O109="Alta",T109="Leve")),"Moderado",IF(OR(AND($O109="Muy Baja",T109="Mayor"),AND($O109="Baja",T109="Mayor"),AND($O109="Media",T109="Moderado"),AND($O109="Alta",T109="Menor"),AND($O109="Alta",T109="Moderado"),AND($O109="Muy Alta",T109="Leve"),AND($O109="Muy Alta",T109="Menor")),"Alto",IF(OR(AND($O109="Muy Baja",T109="Catastrófico"),AND($O109="Baja",T109="Catastrófico"),AND($O109="Media",T109="Mayor"),AND($O109="Media",T109="Catastrófico"),AND($O109="Alta",T109="Mayor"),AND($O109="Alta",T109="Catastrófico"),AND($O109="Muy Alta",T109="Moderado"),AND($O109="Muy Alta",T109="Mayor"),AND($O109="Muy Alta",T109="Catastrófico")),"Extremo",""))))</f>
        <v>Extremo</v>
      </c>
      <c r="W109" s="19" t="s">
        <v>91</v>
      </c>
      <c r="X109" s="21" t="s">
        <v>433</v>
      </c>
      <c r="Y109" s="22" t="s">
        <v>434</v>
      </c>
      <c r="Z109" s="22" t="s">
        <v>435</v>
      </c>
      <c r="AA109" s="23" t="s">
        <v>298</v>
      </c>
      <c r="AB109" s="24" t="s">
        <v>96</v>
      </c>
      <c r="AC109" s="24" t="s">
        <v>97</v>
      </c>
      <c r="AD109" s="25" t="s">
        <v>98</v>
      </c>
      <c r="AE109" s="25" t="s">
        <v>144</v>
      </c>
      <c r="AF109" s="25" t="s">
        <v>100</v>
      </c>
      <c r="AG109" s="26" t="s">
        <v>98</v>
      </c>
      <c r="AH109" s="25" t="s">
        <v>101</v>
      </c>
      <c r="AI109" s="27">
        <f t="shared" si="4"/>
        <v>95</v>
      </c>
      <c r="AJ109" s="27" t="str">
        <f t="shared" si="3"/>
        <v>Moderado</v>
      </c>
      <c r="AK109" s="25" t="s">
        <v>102</v>
      </c>
      <c r="AL109" s="27" t="str">
        <f>IFERROR(VLOOKUP(AJ109&amp;AK109,[4]Tabla_Controles!$B$56:$G$65,5,FALSE),"")</f>
        <v>Moderado</v>
      </c>
      <c r="AM109" s="28">
        <f t="shared" si="5"/>
        <v>50</v>
      </c>
      <c r="AN109" s="654">
        <f>IFERROR(AVERAGE(AM109:AM115),"")</f>
        <v>60</v>
      </c>
      <c r="AO109" s="657" t="str">
        <f>IF($AN109=100,"Fuerte",IF($AN109&lt;100,"Moderado",IF($AN109&lt;50,"Débil",IF($AN109=0,"",""))))</f>
        <v>Moderado</v>
      </c>
      <c r="AP109" s="660" t="s">
        <v>103</v>
      </c>
      <c r="AQ109" s="643">
        <f>IFERROR(P109-VLOOKUP(AO109&amp;AP109,[4]Tabla_Controles!$B$77:$E$83,4,0),"")</f>
        <v>2</v>
      </c>
      <c r="AR109" s="646" t="str">
        <f>IF($AQ109="","",IF($AQ109=1,"Muy Baja",IF($AQ109=2,"Baja",IF($AQ109=3,"Media",IF($AQ109=4,"Alta",IF($AQ109=5,"Muy Alta","Muy Baja"))))))</f>
        <v>Baja</v>
      </c>
      <c r="AS109" s="646" t="str">
        <f>T109</f>
        <v>Catastrófico</v>
      </c>
      <c r="AT109" s="647" t="str">
        <f>IF(OR(AND($AR109="Muy Baja",$AS109="Leve"),AND($AR109="Muy Baja",$AS109="Menor"),AND($AR109="Baja",$AS109="Leve"),AND($AR109="Baja",$AS109="Menor"),AND($AR109="Media",$AS109="Leve")),"Bajo",IF(OR(AND($AR109="Muy baja",$AS109="Moderado"),AND($AR109="Baja",$AS109="Moderado"),AND($AR109="Media",$AS109="Menor"),AND($AR109="Alta",$AS109="Leve")),"Moderado",IF(OR(AND($AR109="Muy Baja",$AS109="Mayor"),AND($AR109="Baja",$AS109="Mayor"),AND($AR109="Media",$AS109="Moderado"),AND($AR109="Alta",$AS109="Menor"),AND($AR109="Alta",$AS109="Moderado"),AND($AR109="Muy Alta",$AS109="Leve"),AND($AR109="Muy Alta",$AS109="Menor")),"Alto",IF(OR(AND($AR109="Muy Baja",$AS109="Catastrófico"),AND($AR109="Baja",$AS109="Catastrófico"),AND($AR109="Media",$AS109="Mayor"),AND($AR109="Media",$AS109="Catastrófico"),AND($AR109="Alta",$AS109="Mayor"),AND($AR109="Alta",$AS109="Catastrófico"),AND($AR109="Muy Alta",$AS109="Moderado"),AND($AR109="Muy Alta",$AS109="Mayor"),AND($AR109="Muy Alta",$AS109="Catastrófico")),"Extremo",""))))</f>
        <v>Extremo</v>
      </c>
      <c r="AU109" s="629" t="s">
        <v>104</v>
      </c>
      <c r="AV109" s="37" t="s">
        <v>105</v>
      </c>
      <c r="AW109" s="30" t="s">
        <v>208</v>
      </c>
      <c r="AX109" s="31" t="s">
        <v>175</v>
      </c>
      <c r="AY109" s="32" t="s">
        <v>195</v>
      </c>
      <c r="AZ109" s="33">
        <v>44895</v>
      </c>
      <c r="BA109" s="33">
        <v>44926</v>
      </c>
      <c r="BB109" s="648" t="s">
        <v>109</v>
      </c>
      <c r="BC109" s="19" t="s">
        <v>91</v>
      </c>
      <c r="BD109" s="35"/>
      <c r="BE109" s="311" t="s">
        <v>2869</v>
      </c>
      <c r="BF109" s="36"/>
      <c r="BG109" s="37" t="s">
        <v>155</v>
      </c>
      <c r="BH109" s="35"/>
      <c r="BI109" s="38" t="s">
        <v>2869</v>
      </c>
      <c r="BJ109" s="38"/>
      <c r="BK109" s="635" t="s">
        <v>2891</v>
      </c>
      <c r="BL109" s="635" t="s">
        <v>3414</v>
      </c>
      <c r="BM109" s="666"/>
    </row>
    <row r="110" spans="1:65" ht="117" customHeight="1">
      <c r="A110" s="604"/>
      <c r="B110" s="668">
        <v>185</v>
      </c>
      <c r="C110" s="608"/>
      <c r="D110" s="610"/>
      <c r="E110" s="610"/>
      <c r="F110" s="610"/>
      <c r="G110" s="641"/>
      <c r="H110" s="670"/>
      <c r="I110" s="630"/>
      <c r="J110" s="631"/>
      <c r="K110" s="19" t="s">
        <v>110</v>
      </c>
      <c r="L110" s="20" t="s">
        <v>436</v>
      </c>
      <c r="M110" s="633"/>
      <c r="N110" s="631"/>
      <c r="O110" s="651"/>
      <c r="P110" s="620"/>
      <c r="Q110" s="622"/>
      <c r="R110" s="625"/>
      <c r="S110" s="627"/>
      <c r="T110" s="651"/>
      <c r="U110" s="652"/>
      <c r="V110" s="653"/>
      <c r="W110" s="19" t="s">
        <v>112</v>
      </c>
      <c r="X110" s="21" t="s">
        <v>437</v>
      </c>
      <c r="Y110" s="22" t="s">
        <v>438</v>
      </c>
      <c r="Z110" s="22" t="s">
        <v>439</v>
      </c>
      <c r="AA110" s="23" t="s">
        <v>240</v>
      </c>
      <c r="AB110" s="24" t="s">
        <v>96</v>
      </c>
      <c r="AC110" s="24" t="s">
        <v>97</v>
      </c>
      <c r="AD110" s="25" t="s">
        <v>98</v>
      </c>
      <c r="AE110" s="25" t="s">
        <v>144</v>
      </c>
      <c r="AF110" s="25" t="s">
        <v>100</v>
      </c>
      <c r="AG110" s="26" t="s">
        <v>98</v>
      </c>
      <c r="AH110" s="25" t="s">
        <v>101</v>
      </c>
      <c r="AI110" s="27">
        <f t="shared" si="4"/>
        <v>95</v>
      </c>
      <c r="AJ110" s="27" t="str">
        <f t="shared" si="3"/>
        <v>Moderado</v>
      </c>
      <c r="AK110" s="25" t="s">
        <v>102</v>
      </c>
      <c r="AL110" s="27" t="str">
        <f>IFERROR(VLOOKUP(AJ110&amp;AK110,[4]Tabla_Controles!$B$56:$G$65,5,FALSE),"")</f>
        <v>Moderado</v>
      </c>
      <c r="AM110" s="28">
        <f t="shared" si="5"/>
        <v>50</v>
      </c>
      <c r="AN110" s="655"/>
      <c r="AO110" s="658"/>
      <c r="AP110" s="661"/>
      <c r="AQ110" s="644"/>
      <c r="AR110" s="646"/>
      <c r="AS110" s="646"/>
      <c r="AT110" s="647"/>
      <c r="AU110" s="629"/>
      <c r="AV110" s="37" t="s">
        <v>118</v>
      </c>
      <c r="AW110" s="44" t="s">
        <v>244</v>
      </c>
      <c r="AX110" s="31" t="s">
        <v>175</v>
      </c>
      <c r="AY110" s="32" t="s">
        <v>95</v>
      </c>
      <c r="AZ110" s="54">
        <v>44742</v>
      </c>
      <c r="BA110" s="54">
        <v>44757</v>
      </c>
      <c r="BB110" s="649"/>
      <c r="BC110" s="19" t="s">
        <v>112</v>
      </c>
      <c r="BD110" s="311" t="s">
        <v>2866</v>
      </c>
      <c r="BE110" s="265" t="s">
        <v>3959</v>
      </c>
      <c r="BF110" s="265" t="s">
        <v>3458</v>
      </c>
      <c r="BG110" s="37" t="s">
        <v>162</v>
      </c>
      <c r="BH110" s="318" t="s">
        <v>2866</v>
      </c>
      <c r="BI110" s="291" t="s">
        <v>3291</v>
      </c>
      <c r="BJ110" s="291" t="s">
        <v>3286</v>
      </c>
      <c r="BK110" s="636"/>
      <c r="BL110" s="636"/>
      <c r="BM110" s="638"/>
    </row>
    <row r="111" spans="1:65" ht="102" customHeight="1">
      <c r="A111" s="604"/>
      <c r="B111" s="668">
        <v>185</v>
      </c>
      <c r="C111" s="608"/>
      <c r="D111" s="610"/>
      <c r="E111" s="610"/>
      <c r="F111" s="610"/>
      <c r="G111" s="641"/>
      <c r="H111" s="670"/>
      <c r="I111" s="630"/>
      <c r="J111" s="631"/>
      <c r="K111" s="19" t="s">
        <v>122</v>
      </c>
      <c r="L111" s="20" t="s">
        <v>440</v>
      </c>
      <c r="M111" s="633"/>
      <c r="N111" s="631"/>
      <c r="O111" s="651"/>
      <c r="P111" s="620"/>
      <c r="Q111" s="622"/>
      <c r="R111" s="625"/>
      <c r="S111" s="627"/>
      <c r="T111" s="651"/>
      <c r="U111" s="652"/>
      <c r="V111" s="653"/>
      <c r="W111" s="19" t="s">
        <v>124</v>
      </c>
      <c r="X111" s="21" t="s">
        <v>441</v>
      </c>
      <c r="Y111" s="22" t="s">
        <v>442</v>
      </c>
      <c r="Z111" s="22" t="s">
        <v>443</v>
      </c>
      <c r="AA111" s="23" t="s">
        <v>240</v>
      </c>
      <c r="AB111" s="24" t="s">
        <v>96</v>
      </c>
      <c r="AC111" s="24" t="s">
        <v>97</v>
      </c>
      <c r="AD111" s="25" t="s">
        <v>98</v>
      </c>
      <c r="AE111" s="25" t="s">
        <v>99</v>
      </c>
      <c r="AF111" s="25" t="s">
        <v>100</v>
      </c>
      <c r="AG111" s="26" t="s">
        <v>98</v>
      </c>
      <c r="AH111" s="25" t="s">
        <v>101</v>
      </c>
      <c r="AI111" s="27">
        <f t="shared" si="4"/>
        <v>100</v>
      </c>
      <c r="AJ111" s="27" t="str">
        <f t="shared" si="3"/>
        <v>Fuerte</v>
      </c>
      <c r="AK111" s="25" t="s">
        <v>102</v>
      </c>
      <c r="AL111" s="27" t="str">
        <f>IFERROR(VLOOKUP(AJ111&amp;AK111,[4]Tabla_Controles!$B$56:$G$65,5,FALSE),"")</f>
        <v>Fuerte</v>
      </c>
      <c r="AM111" s="28">
        <f t="shared" si="5"/>
        <v>100</v>
      </c>
      <c r="AN111" s="655"/>
      <c r="AO111" s="658"/>
      <c r="AP111" s="661"/>
      <c r="AQ111" s="644"/>
      <c r="AR111" s="646"/>
      <c r="AS111" s="646"/>
      <c r="AT111" s="647"/>
      <c r="AU111" s="629"/>
      <c r="AV111" s="37" t="s">
        <v>128</v>
      </c>
      <c r="AW111" s="44" t="s">
        <v>94</v>
      </c>
      <c r="AX111" s="44" t="s">
        <v>94</v>
      </c>
      <c r="AY111" s="44" t="s">
        <v>94</v>
      </c>
      <c r="AZ111" s="44" t="s">
        <v>94</v>
      </c>
      <c r="BA111" s="44" t="s">
        <v>94</v>
      </c>
      <c r="BB111" s="649"/>
      <c r="BC111" s="19" t="s">
        <v>124</v>
      </c>
      <c r="BD111" s="311" t="s">
        <v>2866</v>
      </c>
      <c r="BE111" s="265" t="s">
        <v>3459</v>
      </c>
      <c r="BF111" s="265" t="s">
        <v>3460</v>
      </c>
      <c r="BG111" s="37" t="s">
        <v>105</v>
      </c>
      <c r="BH111" s="35"/>
      <c r="BI111" s="38"/>
      <c r="BJ111" s="38"/>
      <c r="BK111" s="636"/>
      <c r="BL111" s="636"/>
      <c r="BM111" s="638"/>
    </row>
    <row r="112" spans="1:65" ht="114.75" customHeight="1">
      <c r="A112" s="604"/>
      <c r="B112" s="668">
        <v>185</v>
      </c>
      <c r="C112" s="608"/>
      <c r="D112" s="610"/>
      <c r="E112" s="610"/>
      <c r="F112" s="610"/>
      <c r="G112" s="641"/>
      <c r="H112" s="670"/>
      <c r="I112" s="630"/>
      <c r="J112" s="631"/>
      <c r="K112" s="19" t="s">
        <v>129</v>
      </c>
      <c r="L112" s="20" t="s">
        <v>444</v>
      </c>
      <c r="M112" s="633"/>
      <c r="N112" s="631"/>
      <c r="O112" s="651"/>
      <c r="P112" s="620"/>
      <c r="Q112" s="622"/>
      <c r="R112" s="625"/>
      <c r="S112" s="627"/>
      <c r="T112" s="651"/>
      <c r="U112" s="652"/>
      <c r="V112" s="653"/>
      <c r="W112" s="19" t="s">
        <v>131</v>
      </c>
      <c r="X112" s="21" t="s">
        <v>445</v>
      </c>
      <c r="Y112" s="22" t="s">
        <v>446</v>
      </c>
      <c r="Z112" s="22" t="s">
        <v>443</v>
      </c>
      <c r="AA112" s="23" t="s">
        <v>240</v>
      </c>
      <c r="AB112" s="24" t="s">
        <v>96</v>
      </c>
      <c r="AC112" s="24" t="s">
        <v>97</v>
      </c>
      <c r="AD112" s="25" t="s">
        <v>98</v>
      </c>
      <c r="AE112" s="25" t="s">
        <v>144</v>
      </c>
      <c r="AF112" s="25" t="s">
        <v>100</v>
      </c>
      <c r="AG112" s="26" t="s">
        <v>98</v>
      </c>
      <c r="AH112" s="25" t="s">
        <v>101</v>
      </c>
      <c r="AI112" s="27">
        <f t="shared" si="4"/>
        <v>95</v>
      </c>
      <c r="AJ112" s="27" t="str">
        <f t="shared" si="3"/>
        <v>Moderado</v>
      </c>
      <c r="AK112" s="25" t="s">
        <v>102</v>
      </c>
      <c r="AL112" s="27" t="str">
        <f>IFERROR(VLOOKUP(AJ112&amp;AK112,[4]Tabla_Controles!$B$56:$G$65,5,FALSE),"")</f>
        <v>Moderado</v>
      </c>
      <c r="AM112" s="28">
        <f t="shared" si="5"/>
        <v>50</v>
      </c>
      <c r="AN112" s="655"/>
      <c r="AO112" s="658"/>
      <c r="AP112" s="661"/>
      <c r="AQ112" s="644"/>
      <c r="AR112" s="646"/>
      <c r="AS112" s="646"/>
      <c r="AT112" s="647"/>
      <c r="AU112" s="629"/>
      <c r="AV112" s="37" t="s">
        <v>136</v>
      </c>
      <c r="AW112" s="44" t="s">
        <v>94</v>
      </c>
      <c r="AX112" s="44" t="s">
        <v>94</v>
      </c>
      <c r="AY112" s="44" t="s">
        <v>94</v>
      </c>
      <c r="AZ112" s="44" t="s">
        <v>94</v>
      </c>
      <c r="BA112" s="44" t="s">
        <v>94</v>
      </c>
      <c r="BB112" s="649"/>
      <c r="BC112" s="19" t="s">
        <v>131</v>
      </c>
      <c r="BD112" s="311" t="s">
        <v>2866</v>
      </c>
      <c r="BE112" s="265" t="s">
        <v>3461</v>
      </c>
      <c r="BF112" s="265" t="s">
        <v>3462</v>
      </c>
      <c r="BG112" s="37" t="s">
        <v>118</v>
      </c>
      <c r="BH112" s="35"/>
      <c r="BI112" s="38"/>
      <c r="BJ112" s="38"/>
      <c r="BK112" s="636"/>
      <c r="BL112" s="636"/>
      <c r="BM112" s="638"/>
    </row>
    <row r="113" spans="1:65" ht="153" hidden="1" customHeight="1">
      <c r="A113" s="604"/>
      <c r="B113" s="668">
        <v>185</v>
      </c>
      <c r="C113" s="608"/>
      <c r="D113" s="610"/>
      <c r="E113" s="610"/>
      <c r="F113" s="610"/>
      <c r="G113" s="641"/>
      <c r="H113" s="670"/>
      <c r="I113" s="630"/>
      <c r="J113" s="631"/>
      <c r="K113" s="19" t="s">
        <v>137</v>
      </c>
      <c r="L113" s="20" t="s">
        <v>447</v>
      </c>
      <c r="M113" s="633"/>
      <c r="N113" s="631"/>
      <c r="O113" s="651"/>
      <c r="P113" s="620"/>
      <c r="Q113" s="622"/>
      <c r="R113" s="625"/>
      <c r="S113" s="627"/>
      <c r="T113" s="651"/>
      <c r="U113" s="652"/>
      <c r="V113" s="653"/>
      <c r="W113" s="19" t="s">
        <v>139</v>
      </c>
      <c r="X113" s="21" t="s">
        <v>448</v>
      </c>
      <c r="Y113" s="22" t="s">
        <v>449</v>
      </c>
      <c r="Z113" s="22" t="s">
        <v>450</v>
      </c>
      <c r="AA113" s="23" t="s">
        <v>451</v>
      </c>
      <c r="AB113" s="24" t="s">
        <v>96</v>
      </c>
      <c r="AC113" s="24" t="s">
        <v>97</v>
      </c>
      <c r="AD113" s="25" t="s">
        <v>98</v>
      </c>
      <c r="AE113" s="25" t="s">
        <v>144</v>
      </c>
      <c r="AF113" s="25" t="s">
        <v>100</v>
      </c>
      <c r="AG113" s="26" t="s">
        <v>98</v>
      </c>
      <c r="AH113" s="25" t="s">
        <v>101</v>
      </c>
      <c r="AI113" s="27">
        <f t="shared" si="4"/>
        <v>95</v>
      </c>
      <c r="AJ113" s="27" t="str">
        <f t="shared" si="3"/>
        <v>Moderado</v>
      </c>
      <c r="AK113" s="25" t="s">
        <v>102</v>
      </c>
      <c r="AL113" s="27" t="str">
        <f>IFERROR(VLOOKUP(AJ113&amp;AK113,[4]Tabla_Controles!$B$56:$G$65,5,FALSE),"")</f>
        <v>Moderado</v>
      </c>
      <c r="AM113" s="28">
        <f t="shared" si="5"/>
        <v>50</v>
      </c>
      <c r="AN113" s="655"/>
      <c r="AO113" s="658"/>
      <c r="AP113" s="661"/>
      <c r="AQ113" s="644"/>
      <c r="AR113" s="646"/>
      <c r="AS113" s="646"/>
      <c r="AT113" s="647"/>
      <c r="AU113" s="629"/>
      <c r="AV113" s="37" t="s">
        <v>145</v>
      </c>
      <c r="AW113" s="44" t="s">
        <v>94</v>
      </c>
      <c r="AX113" s="44" t="s">
        <v>94</v>
      </c>
      <c r="AY113" s="44" t="s">
        <v>94</v>
      </c>
      <c r="AZ113" s="44" t="s">
        <v>94</v>
      </c>
      <c r="BA113" s="44" t="s">
        <v>94</v>
      </c>
      <c r="BB113" s="649"/>
      <c r="BC113" s="19" t="s">
        <v>139</v>
      </c>
      <c r="BD113" s="311" t="s">
        <v>2866</v>
      </c>
      <c r="BE113" s="266" t="s">
        <v>3635</v>
      </c>
      <c r="BF113" s="279" t="s">
        <v>3636</v>
      </c>
      <c r="BG113" s="37" t="s">
        <v>128</v>
      </c>
      <c r="BH113" s="35"/>
      <c r="BI113" s="38"/>
      <c r="BJ113" s="38"/>
      <c r="BK113" s="636"/>
      <c r="BL113" s="636"/>
      <c r="BM113" s="638"/>
    </row>
    <row r="114" spans="1:65" ht="48" hidden="1" customHeight="1">
      <c r="A114" s="604"/>
      <c r="B114" s="668">
        <v>185</v>
      </c>
      <c r="C114" s="608"/>
      <c r="D114" s="610"/>
      <c r="E114" s="610"/>
      <c r="F114" s="610"/>
      <c r="G114" s="641"/>
      <c r="H114" s="670"/>
      <c r="I114" s="630"/>
      <c r="J114" s="631"/>
      <c r="K114" s="19" t="s">
        <v>148</v>
      </c>
      <c r="L114" s="20"/>
      <c r="M114" s="633"/>
      <c r="N114" s="631"/>
      <c r="O114" s="651"/>
      <c r="P114" s="620"/>
      <c r="Q114" s="622"/>
      <c r="R114" s="625"/>
      <c r="S114" s="627"/>
      <c r="T114" s="651"/>
      <c r="U114" s="652"/>
      <c r="V114" s="653"/>
      <c r="W114" s="19" t="s">
        <v>150</v>
      </c>
      <c r="X114" s="21"/>
      <c r="Y114" s="22"/>
      <c r="Z114" s="22"/>
      <c r="AA114" s="23"/>
      <c r="AB114" s="24"/>
      <c r="AC114" s="24"/>
      <c r="AD114" s="25"/>
      <c r="AE114" s="25"/>
      <c r="AF114" s="25"/>
      <c r="AG114" s="26"/>
      <c r="AH114" s="25"/>
      <c r="AI114" s="27" t="str">
        <f t="shared" si="4"/>
        <v/>
      </c>
      <c r="AJ114" s="27" t="str">
        <f t="shared" si="3"/>
        <v/>
      </c>
      <c r="AK114" s="25"/>
      <c r="AL114" s="27" t="str">
        <f>IFERROR(VLOOKUP(AJ114&amp;AK114,[4]Tabla_Controles!$B$56:$G$65,5,FALSE),"")</f>
        <v/>
      </c>
      <c r="AM114" s="28" t="str">
        <f t="shared" si="5"/>
        <v/>
      </c>
      <c r="AN114" s="655"/>
      <c r="AO114" s="658"/>
      <c r="AP114" s="661"/>
      <c r="AQ114" s="644"/>
      <c r="AR114" s="646"/>
      <c r="AS114" s="646"/>
      <c r="AT114" s="647"/>
      <c r="AU114" s="629"/>
      <c r="AV114" s="37" t="s">
        <v>155</v>
      </c>
      <c r="AW114" s="44"/>
      <c r="AX114" s="44"/>
      <c r="AY114" s="46"/>
      <c r="AZ114" s="46"/>
      <c r="BA114" s="46"/>
      <c r="BB114" s="649"/>
      <c r="BC114" s="19" t="s">
        <v>150</v>
      </c>
      <c r="BD114" s="35"/>
      <c r="BE114" s="36"/>
      <c r="BF114" s="36"/>
      <c r="BG114" s="37" t="s">
        <v>136</v>
      </c>
      <c r="BH114" s="35"/>
      <c r="BI114" s="38"/>
      <c r="BJ114" s="38"/>
      <c r="BK114" s="636"/>
      <c r="BL114" s="636"/>
      <c r="BM114" s="638"/>
    </row>
    <row r="115" spans="1:65" ht="30" hidden="1" customHeight="1">
      <c r="A115" s="604"/>
      <c r="B115" s="668">
        <v>185</v>
      </c>
      <c r="C115" s="609"/>
      <c r="D115" s="610"/>
      <c r="E115" s="610"/>
      <c r="F115" s="610"/>
      <c r="G115" s="642"/>
      <c r="H115" s="671"/>
      <c r="I115" s="630"/>
      <c r="J115" s="631"/>
      <c r="K115" s="19" t="s">
        <v>160</v>
      </c>
      <c r="L115" s="20"/>
      <c r="M115" s="634"/>
      <c r="N115" s="631"/>
      <c r="O115" s="651"/>
      <c r="P115" s="620"/>
      <c r="Q115" s="623"/>
      <c r="R115" s="626"/>
      <c r="S115" s="627"/>
      <c r="T115" s="651"/>
      <c r="U115" s="652"/>
      <c r="V115" s="653"/>
      <c r="W115" s="19" t="s">
        <v>161</v>
      </c>
      <c r="X115" s="21"/>
      <c r="Y115" s="22"/>
      <c r="Z115" s="22"/>
      <c r="AA115" s="23"/>
      <c r="AB115" s="24"/>
      <c r="AC115" s="24"/>
      <c r="AD115" s="25"/>
      <c r="AE115" s="25"/>
      <c r="AF115" s="25"/>
      <c r="AG115" s="26"/>
      <c r="AH115" s="25"/>
      <c r="AI115" s="27" t="str">
        <f t="shared" si="4"/>
        <v/>
      </c>
      <c r="AJ115" s="27" t="str">
        <f t="shared" si="3"/>
        <v/>
      </c>
      <c r="AK115" s="25"/>
      <c r="AL115" s="27" t="str">
        <f>IFERROR(VLOOKUP(AJ115&amp;AK115,[4]Tabla_Controles!$B$56:$G$65,5,FALSE),"")</f>
        <v/>
      </c>
      <c r="AM115" s="28" t="str">
        <f t="shared" si="5"/>
        <v/>
      </c>
      <c r="AN115" s="656"/>
      <c r="AO115" s="659"/>
      <c r="AP115" s="662"/>
      <c r="AQ115" s="645"/>
      <c r="AR115" s="646"/>
      <c r="AS115" s="646"/>
      <c r="AT115" s="647"/>
      <c r="AU115" s="629"/>
      <c r="AV115" s="37" t="s">
        <v>162</v>
      </c>
      <c r="AW115" s="44"/>
      <c r="AX115" s="44"/>
      <c r="AY115" s="46"/>
      <c r="AZ115" s="46"/>
      <c r="BA115" s="46"/>
      <c r="BB115" s="650"/>
      <c r="BC115" s="19" t="s">
        <v>161</v>
      </c>
      <c r="BD115" s="35"/>
      <c r="BE115" s="36"/>
      <c r="BF115" s="36"/>
      <c r="BG115" s="37" t="s">
        <v>145</v>
      </c>
      <c r="BH115" s="35"/>
      <c r="BI115" s="38"/>
      <c r="BJ115" s="38"/>
      <c r="BK115" s="637"/>
      <c r="BL115" s="637"/>
      <c r="BM115" s="639"/>
    </row>
    <row r="116" spans="1:65" ht="139.5" hidden="1" customHeight="1">
      <c r="A116" s="604" t="str">
        <f>C116&amp;COUNTIF($C$10:C116,C116)</f>
        <v>Corrupción16</v>
      </c>
      <c r="B116" s="668">
        <v>186</v>
      </c>
      <c r="C116" s="607" t="s">
        <v>79</v>
      </c>
      <c r="D116" s="610" t="s">
        <v>452</v>
      </c>
      <c r="E116" s="610" t="s">
        <v>396</v>
      </c>
      <c r="F116" s="610" t="s">
        <v>453</v>
      </c>
      <c r="G116" s="640" t="s">
        <v>454</v>
      </c>
      <c r="H116" s="663" t="s">
        <v>453</v>
      </c>
      <c r="I116" s="630" t="str">
        <f>"Posibilidad de recibir o solicitar cualquier dádiva o beneficio a nombre propio o de terceros, con el fin de "&amp;J116</f>
        <v>Posibilidad de recibir o solicitar cualquier dádiva o beneficio a nombre propio o de terceros, con el fin de facilitar y/o permitir operaciones con fines delictivos de lavado de activos financiamiento a grupos terroristas o de operaciones  ilegales  en la comercialización de activos administrados por la SAE.</v>
      </c>
      <c r="J116" s="631" t="s">
        <v>455</v>
      </c>
      <c r="K116" s="19" t="s">
        <v>86</v>
      </c>
      <c r="L116" s="20" t="s">
        <v>456</v>
      </c>
      <c r="M116" s="632" t="s">
        <v>457</v>
      </c>
      <c r="N116" s="631" t="s">
        <v>89</v>
      </c>
      <c r="O116" s="651" t="str">
        <f>IF(N116="","",IF(OR($N116=[4]Tabla_Probabilidad!$D$20,$N116=[4]Tabla_Probabilidad!$J$20),"Muy Baja",IF(OR($N116=[4]Tabla_Probabilidad!$E$20,$N116=[4]Tabla_Probabilidad!$K$20),"Baja",IF(OR($N116=[4]Tabla_Probabilidad!$F$20,$N116=[4]Tabla_Probabilidad!$L$20),"Media",IF(OR($N116=[4]Tabla_Probabilidad!$G$20,$N116=[4]Tabla_Probabilidad!$M$20),"Alta",IF(OR($N116=[4]Tabla_Probabilidad!$H$20,$N116=[4]Tabla_Probabilidad!$N$20),"Muy Alta"))))))</f>
        <v>Media</v>
      </c>
      <c r="P116" s="620">
        <f>IF(O116="Muy Baja",1,IF(O116="Baja",2,IF(O116="Media",3,IF(O116="Alta",4,IF(O116="Muy Alta",5,"")))))</f>
        <v>3</v>
      </c>
      <c r="Q116" s="621" t="str">
        <f>IFERROR(IF($C116="Corrupción",HYPERLINK("#"&amp;"Impacto_Riesgos!C"&amp;MATCH($B116,[4]Impacto_Riesgos!$B$10:$B$138,0)+9,"Calcula el impacto aquí"),"")," ")</f>
        <v>Calcula el impacto aquí</v>
      </c>
      <c r="R116" s="624">
        <f>IFERROR(VLOOKUP(A116,[4]Impacto_Riesgos!$A$8:$W$138,23,),"NA")</f>
        <v>16</v>
      </c>
      <c r="S116" s="627" t="s">
        <v>90</v>
      </c>
      <c r="T116" s="651" t="str">
        <f>IF($S116='[4]Tabla Impacto'!$F$10,"Moderado",IF($S116='[4]Tabla Impacto'!$G$10,"Mayor",IF($S116='[4]Tabla Impacto'!$H$10,"Catastrófico","")))</f>
        <v>Catastrófico</v>
      </c>
      <c r="U116" s="652">
        <f>IF(T116="Leve",1,IF(T116="Menor",2,IF(T116="Moderado",3,IF(T116="Mayor",4,IF(T116="Catastrófico",5,"")))))</f>
        <v>5</v>
      </c>
      <c r="V116" s="653" t="str">
        <f>IF(OR(AND($O116="Muy Baja",T116="Leve"),AND($O116="Muy Baja",T116="Menor"),AND($O116="Baja",T116="Leve"),AND($O116="Baja",T116="Menor"),AND($O116="Media",T116="Leve")),"Bajo",IF(OR(AND($O116="Muy baja",T116="Moderado"),AND($O116="Baja",T116="Moderado"),AND($O116="Media",T116="Menor"),AND($O116="Alta",T116="Leve")),"Moderado",IF(OR(AND($O116="Muy Baja",T116="Mayor"),AND($O116="Baja",T116="Mayor"),AND($O116="Media",T116="Moderado"),AND($O116="Alta",T116="Menor"),AND($O116="Alta",T116="Moderado"),AND($O116="Muy Alta",T116="Leve"),AND($O116="Muy Alta",T116="Menor")),"Alto",IF(OR(AND($O116="Muy Baja",T116="Catastrófico"),AND($O116="Baja",T116="Catastrófico"),AND($O116="Media",T116="Mayor"),AND($O116="Media",T116="Catastrófico"),AND($O116="Alta",T116="Mayor"),AND($O116="Alta",T116="Catastrófico"),AND($O116="Muy Alta",T116="Moderado"),AND($O116="Muy Alta",T116="Mayor"),AND($O116="Muy Alta",T116="Catastrófico")),"Extremo",""))))</f>
        <v>Extremo</v>
      </c>
      <c r="W116" s="19" t="s">
        <v>91</v>
      </c>
      <c r="X116" s="21" t="s">
        <v>458</v>
      </c>
      <c r="Y116" s="22" t="s">
        <v>459</v>
      </c>
      <c r="Z116" s="22" t="s">
        <v>460</v>
      </c>
      <c r="AA116" s="23" t="s">
        <v>311</v>
      </c>
      <c r="AB116" s="24" t="s">
        <v>96</v>
      </c>
      <c r="AC116" s="24" t="s">
        <v>97</v>
      </c>
      <c r="AD116" s="25" t="s">
        <v>98</v>
      </c>
      <c r="AE116" s="25" t="s">
        <v>99</v>
      </c>
      <c r="AF116" s="25" t="s">
        <v>100</v>
      </c>
      <c r="AG116" s="26" t="s">
        <v>98</v>
      </c>
      <c r="AH116" s="25" t="s">
        <v>101</v>
      </c>
      <c r="AI116" s="27">
        <f t="shared" si="4"/>
        <v>100</v>
      </c>
      <c r="AJ116" s="27" t="str">
        <f t="shared" si="3"/>
        <v>Fuerte</v>
      </c>
      <c r="AK116" s="25" t="s">
        <v>102</v>
      </c>
      <c r="AL116" s="27" t="str">
        <f>IFERROR(VLOOKUP(AJ116&amp;AK116,[4]Tabla_Controles!$B$56:$G$65,5,FALSE),"")</f>
        <v>Fuerte</v>
      </c>
      <c r="AM116" s="28">
        <f t="shared" si="5"/>
        <v>100</v>
      </c>
      <c r="AN116" s="654">
        <f>IFERROR(AVERAGE(AM116:AM122),"")</f>
        <v>87.5</v>
      </c>
      <c r="AO116" s="657" t="str">
        <f>IF($AN116=100,"Fuerte",IF($AN116&lt;100,"Moderado",IF($AN116&lt;50,"Débil",IF($AN116=0,"",""))))</f>
        <v>Moderado</v>
      </c>
      <c r="AP116" s="660" t="s">
        <v>103</v>
      </c>
      <c r="AQ116" s="643">
        <f>IFERROR(P116-VLOOKUP(AO116&amp;AP116,[4]Tabla_Controles!$B$77:$E$83,4,0),"")</f>
        <v>2</v>
      </c>
      <c r="AR116" s="646" t="str">
        <f>IF($AQ116="","",IF($AQ116=1,"Muy Baja",IF($AQ116=2,"Baja",IF($AQ116=3,"Media",IF($AQ116=4,"Alta",IF($AQ116=5,"Muy Alta","Muy Baja"))))))</f>
        <v>Baja</v>
      </c>
      <c r="AS116" s="646" t="str">
        <f>T116</f>
        <v>Catastrófico</v>
      </c>
      <c r="AT116" s="647" t="str">
        <f>IF(OR(AND($AR116="Muy Baja",$AS116="Leve"),AND($AR116="Muy Baja",$AS116="Menor"),AND($AR116="Baja",$AS116="Leve"),AND($AR116="Baja",$AS116="Menor"),AND($AR116="Media",$AS116="Leve")),"Bajo",IF(OR(AND($AR116="Muy baja",$AS116="Moderado"),AND($AR116="Baja",$AS116="Moderado"),AND($AR116="Media",$AS116="Menor"),AND($AR116="Alta",$AS116="Leve")),"Moderado",IF(OR(AND($AR116="Muy Baja",$AS116="Mayor"),AND($AR116="Baja",$AS116="Mayor"),AND($AR116="Media",$AS116="Moderado"),AND($AR116="Alta",$AS116="Menor"),AND($AR116="Alta",$AS116="Moderado"),AND($AR116="Muy Alta",$AS116="Leve"),AND($AR116="Muy Alta",$AS116="Menor")),"Alto",IF(OR(AND($AR116="Muy Baja",$AS116="Catastrófico"),AND($AR116="Baja",$AS116="Catastrófico"),AND($AR116="Media",$AS116="Mayor"),AND($AR116="Media",$AS116="Catastrófico"),AND($AR116="Alta",$AS116="Mayor"),AND($AR116="Alta",$AS116="Catastrófico"),AND($AR116="Muy Alta",$AS116="Moderado"),AND($AR116="Muy Alta",$AS116="Mayor"),AND($AR116="Muy Alta",$AS116="Catastrófico")),"Extremo",""))))</f>
        <v>Extremo</v>
      </c>
      <c r="AU116" s="629" t="s">
        <v>104</v>
      </c>
      <c r="AV116" s="37" t="s">
        <v>105</v>
      </c>
      <c r="AW116" s="44" t="s">
        <v>309</v>
      </c>
      <c r="AX116" s="44" t="s">
        <v>310</v>
      </c>
      <c r="AY116" s="44" t="s">
        <v>311</v>
      </c>
      <c r="AZ116" s="54">
        <v>44711</v>
      </c>
      <c r="BA116" s="46" t="s">
        <v>159</v>
      </c>
      <c r="BB116" s="648" t="s">
        <v>109</v>
      </c>
      <c r="BC116" s="19" t="s">
        <v>91</v>
      </c>
      <c r="BD116" s="311" t="s">
        <v>2866</v>
      </c>
      <c r="BE116" s="36" t="s">
        <v>3429</v>
      </c>
      <c r="BF116" s="36" t="s">
        <v>3430</v>
      </c>
      <c r="BG116" s="37" t="s">
        <v>155</v>
      </c>
      <c r="BH116" s="318" t="s">
        <v>2866</v>
      </c>
      <c r="BI116" s="36" t="s">
        <v>3431</v>
      </c>
      <c r="BJ116" s="38"/>
      <c r="BK116" s="635" t="s">
        <v>2891</v>
      </c>
      <c r="BL116" s="666"/>
      <c r="BM116" s="666"/>
    </row>
    <row r="117" spans="1:65" ht="89.25" hidden="1" customHeight="1">
      <c r="A117" s="604"/>
      <c r="B117" s="668">
        <v>186</v>
      </c>
      <c r="C117" s="608"/>
      <c r="D117" s="610"/>
      <c r="E117" s="610"/>
      <c r="F117" s="610"/>
      <c r="G117" s="641"/>
      <c r="H117" s="664"/>
      <c r="I117" s="630"/>
      <c r="J117" s="631"/>
      <c r="K117" s="19" t="s">
        <v>110</v>
      </c>
      <c r="L117" s="20" t="s">
        <v>461</v>
      </c>
      <c r="M117" s="633"/>
      <c r="N117" s="631"/>
      <c r="O117" s="651"/>
      <c r="P117" s="620"/>
      <c r="Q117" s="622"/>
      <c r="R117" s="625"/>
      <c r="S117" s="627"/>
      <c r="T117" s="651"/>
      <c r="U117" s="652"/>
      <c r="V117" s="653"/>
      <c r="W117" s="19" t="s">
        <v>112</v>
      </c>
      <c r="X117" s="21" t="s">
        <v>462</v>
      </c>
      <c r="Y117" s="22" t="s">
        <v>463</v>
      </c>
      <c r="Z117" s="22" t="s">
        <v>460</v>
      </c>
      <c r="AA117" s="23" t="s">
        <v>311</v>
      </c>
      <c r="AB117" s="24" t="s">
        <v>96</v>
      </c>
      <c r="AC117" s="24" t="s">
        <v>97</v>
      </c>
      <c r="AD117" s="25" t="s">
        <v>98</v>
      </c>
      <c r="AE117" s="25" t="s">
        <v>99</v>
      </c>
      <c r="AF117" s="25" t="s">
        <v>100</v>
      </c>
      <c r="AG117" s="26" t="s">
        <v>98</v>
      </c>
      <c r="AH117" s="25" t="s">
        <v>101</v>
      </c>
      <c r="AI117" s="27">
        <f t="shared" si="4"/>
        <v>100</v>
      </c>
      <c r="AJ117" s="27" t="str">
        <f t="shared" si="3"/>
        <v>Fuerte</v>
      </c>
      <c r="AK117" s="25" t="s">
        <v>102</v>
      </c>
      <c r="AL117" s="27" t="str">
        <f>IFERROR(VLOOKUP(AJ117&amp;AK117,[4]Tabla_Controles!$B$56:$G$65,5,FALSE),"")</f>
        <v>Fuerte</v>
      </c>
      <c r="AM117" s="28">
        <f t="shared" si="5"/>
        <v>100</v>
      </c>
      <c r="AN117" s="655"/>
      <c r="AO117" s="658"/>
      <c r="AP117" s="661"/>
      <c r="AQ117" s="644"/>
      <c r="AR117" s="646"/>
      <c r="AS117" s="646"/>
      <c r="AT117" s="647"/>
      <c r="AU117" s="629"/>
      <c r="AV117" s="37" t="s">
        <v>118</v>
      </c>
      <c r="AW117" s="44" t="s">
        <v>464</v>
      </c>
      <c r="AX117" s="44" t="s">
        <v>310</v>
      </c>
      <c r="AY117" s="32" t="s">
        <v>195</v>
      </c>
      <c r="AZ117" s="54">
        <v>44651</v>
      </c>
      <c r="BA117" s="54">
        <v>44666</v>
      </c>
      <c r="BB117" s="649"/>
      <c r="BC117" s="19" t="s">
        <v>112</v>
      </c>
      <c r="BD117" s="35"/>
      <c r="BE117" s="329" t="s">
        <v>2869</v>
      </c>
      <c r="BF117" s="36"/>
      <c r="BG117" s="37" t="s">
        <v>162</v>
      </c>
      <c r="BH117" s="35"/>
      <c r="BI117" s="38" t="s">
        <v>2869</v>
      </c>
      <c r="BJ117" s="38"/>
      <c r="BK117" s="636"/>
      <c r="BL117" s="638"/>
      <c r="BM117" s="638"/>
    </row>
    <row r="118" spans="1:65" ht="82.5" hidden="1" customHeight="1">
      <c r="A118" s="604"/>
      <c r="B118" s="668">
        <v>186</v>
      </c>
      <c r="C118" s="608"/>
      <c r="D118" s="610"/>
      <c r="E118" s="610"/>
      <c r="F118" s="610"/>
      <c r="G118" s="641"/>
      <c r="H118" s="664"/>
      <c r="I118" s="630"/>
      <c r="J118" s="631"/>
      <c r="K118" s="19" t="s">
        <v>122</v>
      </c>
      <c r="L118" s="20" t="s">
        <v>465</v>
      </c>
      <c r="M118" s="633"/>
      <c r="N118" s="631"/>
      <c r="O118" s="651"/>
      <c r="P118" s="620"/>
      <c r="Q118" s="622"/>
      <c r="R118" s="625"/>
      <c r="S118" s="627"/>
      <c r="T118" s="651"/>
      <c r="U118" s="652"/>
      <c r="V118" s="653"/>
      <c r="W118" s="19" t="s">
        <v>124</v>
      </c>
      <c r="X118" s="21" t="s">
        <v>466</v>
      </c>
      <c r="Y118" s="22" t="s">
        <v>467</v>
      </c>
      <c r="Z118" s="22" t="s">
        <v>460</v>
      </c>
      <c r="AA118" s="23" t="s">
        <v>311</v>
      </c>
      <c r="AB118" s="24" t="s">
        <v>96</v>
      </c>
      <c r="AC118" s="24" t="s">
        <v>97</v>
      </c>
      <c r="AD118" s="25" t="s">
        <v>98</v>
      </c>
      <c r="AE118" s="25" t="s">
        <v>99</v>
      </c>
      <c r="AF118" s="25" t="s">
        <v>100</v>
      </c>
      <c r="AG118" s="26" t="s">
        <v>98</v>
      </c>
      <c r="AH118" s="25" t="s">
        <v>101</v>
      </c>
      <c r="AI118" s="27">
        <f t="shared" si="4"/>
        <v>100</v>
      </c>
      <c r="AJ118" s="27" t="str">
        <f t="shared" si="3"/>
        <v>Fuerte</v>
      </c>
      <c r="AK118" s="25" t="s">
        <v>102</v>
      </c>
      <c r="AL118" s="27" t="str">
        <f>IFERROR(VLOOKUP(AJ118&amp;AK118,[4]Tabla_Controles!$B$56:$G$65,5,FALSE),"")</f>
        <v>Fuerte</v>
      </c>
      <c r="AM118" s="28">
        <f t="shared" si="5"/>
        <v>100</v>
      </c>
      <c r="AN118" s="655"/>
      <c r="AO118" s="658"/>
      <c r="AP118" s="661"/>
      <c r="AQ118" s="644"/>
      <c r="AR118" s="646"/>
      <c r="AS118" s="646"/>
      <c r="AT118" s="647"/>
      <c r="AU118" s="629"/>
      <c r="AV118" s="37" t="s">
        <v>128</v>
      </c>
      <c r="AW118" s="44" t="s">
        <v>94</v>
      </c>
      <c r="AX118" s="44" t="s">
        <v>94</v>
      </c>
      <c r="AY118" s="44" t="s">
        <v>94</v>
      </c>
      <c r="AZ118" s="44" t="s">
        <v>94</v>
      </c>
      <c r="BA118" s="44" t="s">
        <v>94</v>
      </c>
      <c r="BB118" s="649"/>
      <c r="BC118" s="19" t="s">
        <v>124</v>
      </c>
      <c r="BD118" s="35"/>
      <c r="BE118" s="329" t="s">
        <v>2869</v>
      </c>
      <c r="BF118" s="36"/>
      <c r="BG118" s="37" t="s">
        <v>105</v>
      </c>
      <c r="BH118" s="35"/>
      <c r="BI118" s="38"/>
      <c r="BJ118" s="38"/>
      <c r="BK118" s="636"/>
      <c r="BL118" s="638"/>
      <c r="BM118" s="638"/>
    </row>
    <row r="119" spans="1:65" ht="313.5" hidden="1">
      <c r="A119" s="604"/>
      <c r="B119" s="668">
        <v>186</v>
      </c>
      <c r="C119" s="608"/>
      <c r="D119" s="610"/>
      <c r="E119" s="610"/>
      <c r="F119" s="610"/>
      <c r="G119" s="641"/>
      <c r="H119" s="664"/>
      <c r="I119" s="630"/>
      <c r="J119" s="631"/>
      <c r="K119" s="19" t="s">
        <v>129</v>
      </c>
      <c r="L119" s="20" t="s">
        <v>468</v>
      </c>
      <c r="M119" s="633"/>
      <c r="N119" s="631"/>
      <c r="O119" s="651"/>
      <c r="P119" s="620"/>
      <c r="Q119" s="622"/>
      <c r="R119" s="625"/>
      <c r="S119" s="627"/>
      <c r="T119" s="651"/>
      <c r="U119" s="652"/>
      <c r="V119" s="653"/>
      <c r="W119" s="19" t="s">
        <v>131</v>
      </c>
      <c r="X119" s="21" t="s">
        <v>151</v>
      </c>
      <c r="Y119" s="22" t="s">
        <v>152</v>
      </c>
      <c r="Z119" s="22" t="s">
        <v>153</v>
      </c>
      <c r="AA119" s="23" t="s">
        <v>154</v>
      </c>
      <c r="AB119" s="24" t="s">
        <v>96</v>
      </c>
      <c r="AC119" s="24" t="s">
        <v>97</v>
      </c>
      <c r="AD119" s="25" t="s">
        <v>98</v>
      </c>
      <c r="AE119" s="25" t="s">
        <v>144</v>
      </c>
      <c r="AF119" s="25" t="s">
        <v>100</v>
      </c>
      <c r="AG119" s="26" t="s">
        <v>98</v>
      </c>
      <c r="AH119" s="25" t="s">
        <v>101</v>
      </c>
      <c r="AI119" s="27">
        <f t="shared" si="4"/>
        <v>95</v>
      </c>
      <c r="AJ119" s="27" t="str">
        <f t="shared" si="3"/>
        <v>Moderado</v>
      </c>
      <c r="AK119" s="25" t="s">
        <v>102</v>
      </c>
      <c r="AL119" s="27" t="str">
        <f>IFERROR(VLOOKUP(AJ119&amp;AK119,[4]Tabla_Controles!$B$56:$G$65,5,FALSE),"")</f>
        <v>Moderado</v>
      </c>
      <c r="AM119" s="28">
        <f t="shared" si="5"/>
        <v>50</v>
      </c>
      <c r="AN119" s="655"/>
      <c r="AO119" s="658"/>
      <c r="AP119" s="661"/>
      <c r="AQ119" s="644"/>
      <c r="AR119" s="646"/>
      <c r="AS119" s="646"/>
      <c r="AT119" s="647"/>
      <c r="AU119" s="629"/>
      <c r="AV119" s="37" t="s">
        <v>136</v>
      </c>
      <c r="AW119" s="44" t="s">
        <v>156</v>
      </c>
      <c r="AX119" s="45" t="s">
        <v>157</v>
      </c>
      <c r="AY119" s="45" t="s">
        <v>154</v>
      </c>
      <c r="AZ119" s="46" t="s">
        <v>158</v>
      </c>
      <c r="BA119" s="46" t="s">
        <v>159</v>
      </c>
      <c r="BB119" s="649"/>
      <c r="BC119" s="19" t="s">
        <v>131</v>
      </c>
      <c r="BD119" s="311" t="s">
        <v>2866</v>
      </c>
      <c r="BE119" s="284" t="s">
        <v>3015</v>
      </c>
      <c r="BF119" s="286" t="s">
        <v>3016</v>
      </c>
      <c r="BG119" s="37" t="s">
        <v>118</v>
      </c>
      <c r="BH119" s="318" t="s">
        <v>2866</v>
      </c>
      <c r="BI119" s="284" t="s">
        <v>3026</v>
      </c>
      <c r="BJ119" s="286" t="s">
        <v>3027</v>
      </c>
      <c r="BK119" s="636"/>
      <c r="BL119" s="638"/>
      <c r="BM119" s="638"/>
    </row>
    <row r="120" spans="1:65" ht="33" hidden="1" customHeight="1">
      <c r="A120" s="604"/>
      <c r="B120" s="668">
        <v>186</v>
      </c>
      <c r="C120" s="608"/>
      <c r="D120" s="610"/>
      <c r="E120" s="610"/>
      <c r="F120" s="610"/>
      <c r="G120" s="641"/>
      <c r="H120" s="664"/>
      <c r="I120" s="630"/>
      <c r="J120" s="631"/>
      <c r="K120" s="19" t="s">
        <v>137</v>
      </c>
      <c r="L120" s="20"/>
      <c r="M120" s="633"/>
      <c r="N120" s="631"/>
      <c r="O120" s="651"/>
      <c r="P120" s="620"/>
      <c r="Q120" s="622"/>
      <c r="R120" s="625"/>
      <c r="S120" s="627"/>
      <c r="T120" s="651"/>
      <c r="U120" s="652"/>
      <c r="V120" s="653"/>
      <c r="W120" s="19" t="s">
        <v>139</v>
      </c>
      <c r="X120" s="21"/>
      <c r="Y120" s="22"/>
      <c r="Z120" s="22"/>
      <c r="AA120" s="23"/>
      <c r="AB120" s="24"/>
      <c r="AC120" s="24"/>
      <c r="AD120" s="25"/>
      <c r="AE120" s="25"/>
      <c r="AF120" s="25"/>
      <c r="AG120" s="26"/>
      <c r="AH120" s="25"/>
      <c r="AI120" s="27" t="str">
        <f t="shared" si="4"/>
        <v/>
      </c>
      <c r="AJ120" s="27" t="str">
        <f t="shared" si="3"/>
        <v/>
      </c>
      <c r="AK120" s="25"/>
      <c r="AL120" s="27" t="str">
        <f>IFERROR(VLOOKUP(AJ120&amp;AK120,[4]Tabla_Controles!$B$56:$G$65,5,FALSE),"")</f>
        <v/>
      </c>
      <c r="AM120" s="28" t="str">
        <f t="shared" si="5"/>
        <v/>
      </c>
      <c r="AN120" s="655"/>
      <c r="AO120" s="658"/>
      <c r="AP120" s="661"/>
      <c r="AQ120" s="644"/>
      <c r="AR120" s="646"/>
      <c r="AS120" s="646"/>
      <c r="AT120" s="647"/>
      <c r="AU120" s="629"/>
      <c r="AV120" s="37" t="s">
        <v>145</v>
      </c>
      <c r="AW120" s="44"/>
      <c r="AX120" s="44"/>
      <c r="AY120" s="46"/>
      <c r="AZ120" s="46"/>
      <c r="BA120" s="46"/>
      <c r="BB120" s="649"/>
      <c r="BC120" s="19" t="s">
        <v>139</v>
      </c>
      <c r="BD120" s="35"/>
      <c r="BE120" s="36"/>
      <c r="BF120" s="36"/>
      <c r="BG120" s="37" t="s">
        <v>128</v>
      </c>
      <c r="BH120" s="35"/>
      <c r="BI120" s="38"/>
      <c r="BJ120" s="38"/>
      <c r="BK120" s="636"/>
      <c r="BL120" s="638"/>
      <c r="BM120" s="638"/>
    </row>
    <row r="121" spans="1:65" ht="30" hidden="1" customHeight="1">
      <c r="A121" s="604"/>
      <c r="B121" s="668">
        <v>186</v>
      </c>
      <c r="C121" s="608"/>
      <c r="D121" s="610"/>
      <c r="E121" s="610"/>
      <c r="F121" s="610"/>
      <c r="G121" s="641"/>
      <c r="H121" s="664"/>
      <c r="I121" s="630"/>
      <c r="J121" s="631"/>
      <c r="K121" s="19" t="s">
        <v>148</v>
      </c>
      <c r="L121" s="20"/>
      <c r="M121" s="633"/>
      <c r="N121" s="631"/>
      <c r="O121" s="651"/>
      <c r="P121" s="620"/>
      <c r="Q121" s="622"/>
      <c r="R121" s="625"/>
      <c r="S121" s="627"/>
      <c r="T121" s="651"/>
      <c r="U121" s="652"/>
      <c r="V121" s="653"/>
      <c r="W121" s="19" t="s">
        <v>150</v>
      </c>
      <c r="X121" s="21"/>
      <c r="Y121" s="22"/>
      <c r="Z121" s="22"/>
      <c r="AA121" s="23"/>
      <c r="AB121" s="24"/>
      <c r="AC121" s="24"/>
      <c r="AD121" s="25"/>
      <c r="AE121" s="25"/>
      <c r="AF121" s="25"/>
      <c r="AG121" s="26"/>
      <c r="AH121" s="25"/>
      <c r="AI121" s="27" t="str">
        <f t="shared" si="4"/>
        <v/>
      </c>
      <c r="AJ121" s="27" t="str">
        <f t="shared" si="3"/>
        <v/>
      </c>
      <c r="AK121" s="25"/>
      <c r="AL121" s="27" t="str">
        <f>IFERROR(VLOOKUP(AJ121&amp;AK121,[4]Tabla_Controles!$B$56:$G$65,5,FALSE),"")</f>
        <v/>
      </c>
      <c r="AM121" s="28" t="str">
        <f t="shared" si="5"/>
        <v/>
      </c>
      <c r="AN121" s="655"/>
      <c r="AO121" s="658"/>
      <c r="AP121" s="661"/>
      <c r="AQ121" s="644"/>
      <c r="AR121" s="646"/>
      <c r="AS121" s="646"/>
      <c r="AT121" s="647"/>
      <c r="AU121" s="629"/>
      <c r="AV121" s="37" t="s">
        <v>155</v>
      </c>
      <c r="AW121" s="44"/>
      <c r="AX121" s="44"/>
      <c r="AY121" s="46"/>
      <c r="AZ121" s="46"/>
      <c r="BA121" s="46"/>
      <c r="BB121" s="649"/>
      <c r="BC121" s="19" t="s">
        <v>150</v>
      </c>
      <c r="BD121" s="35"/>
      <c r="BE121" s="36"/>
      <c r="BF121" s="36"/>
      <c r="BG121" s="37" t="s">
        <v>136</v>
      </c>
      <c r="BH121" s="35"/>
      <c r="BI121" s="38"/>
      <c r="BJ121" s="38"/>
      <c r="BK121" s="636"/>
      <c r="BL121" s="638"/>
      <c r="BM121" s="638"/>
    </row>
    <row r="122" spans="1:65" ht="30" hidden="1" customHeight="1">
      <c r="A122" s="604"/>
      <c r="B122" s="668">
        <v>186</v>
      </c>
      <c r="C122" s="609"/>
      <c r="D122" s="610"/>
      <c r="E122" s="610"/>
      <c r="F122" s="610"/>
      <c r="G122" s="642"/>
      <c r="H122" s="665"/>
      <c r="I122" s="630"/>
      <c r="J122" s="631"/>
      <c r="K122" s="19" t="s">
        <v>160</v>
      </c>
      <c r="L122" s="20"/>
      <c r="M122" s="634"/>
      <c r="N122" s="631"/>
      <c r="O122" s="651"/>
      <c r="P122" s="620"/>
      <c r="Q122" s="623"/>
      <c r="R122" s="626"/>
      <c r="S122" s="627"/>
      <c r="T122" s="651"/>
      <c r="U122" s="652"/>
      <c r="V122" s="653"/>
      <c r="W122" s="19" t="s">
        <v>161</v>
      </c>
      <c r="X122" s="21"/>
      <c r="Y122" s="22"/>
      <c r="Z122" s="22"/>
      <c r="AA122" s="23"/>
      <c r="AB122" s="24"/>
      <c r="AC122" s="24"/>
      <c r="AD122" s="25"/>
      <c r="AE122" s="25"/>
      <c r="AF122" s="25"/>
      <c r="AG122" s="26"/>
      <c r="AH122" s="25"/>
      <c r="AI122" s="27" t="str">
        <f t="shared" si="4"/>
        <v/>
      </c>
      <c r="AJ122" s="27" t="str">
        <f t="shared" si="3"/>
        <v/>
      </c>
      <c r="AK122" s="25"/>
      <c r="AL122" s="27" t="str">
        <f>IFERROR(VLOOKUP(AJ122&amp;AK122,[4]Tabla_Controles!$B$56:$G$65,5,FALSE),"")</f>
        <v/>
      </c>
      <c r="AM122" s="28" t="str">
        <f t="shared" si="5"/>
        <v/>
      </c>
      <c r="AN122" s="656"/>
      <c r="AO122" s="659"/>
      <c r="AP122" s="662"/>
      <c r="AQ122" s="645"/>
      <c r="AR122" s="646"/>
      <c r="AS122" s="646"/>
      <c r="AT122" s="647"/>
      <c r="AU122" s="629"/>
      <c r="AV122" s="37" t="s">
        <v>162</v>
      </c>
      <c r="AW122" s="44"/>
      <c r="AX122" s="44"/>
      <c r="AY122" s="46"/>
      <c r="AZ122" s="46"/>
      <c r="BA122" s="46"/>
      <c r="BB122" s="650"/>
      <c r="BC122" s="19" t="s">
        <v>161</v>
      </c>
      <c r="BD122" s="35"/>
      <c r="BE122" s="36"/>
      <c r="BF122" s="36"/>
      <c r="BG122" s="37" t="s">
        <v>145</v>
      </c>
      <c r="BH122" s="35"/>
      <c r="BI122" s="38"/>
      <c r="BJ122" s="38"/>
      <c r="BK122" s="637"/>
      <c r="BL122" s="639"/>
      <c r="BM122" s="639"/>
    </row>
    <row r="123" spans="1:65" ht="379.5" hidden="1">
      <c r="A123" s="604" t="str">
        <f>C123&amp;COUNTIF($C$10:C123,C123)</f>
        <v>Corrupción17</v>
      </c>
      <c r="B123" s="668">
        <v>187</v>
      </c>
      <c r="C123" s="607" t="s">
        <v>79</v>
      </c>
      <c r="D123" s="610" t="s">
        <v>80</v>
      </c>
      <c r="E123" s="610" t="s">
        <v>396</v>
      </c>
      <c r="F123" s="610" t="s">
        <v>453</v>
      </c>
      <c r="G123" s="640" t="s">
        <v>454</v>
      </c>
      <c r="H123" s="663" t="s">
        <v>469</v>
      </c>
      <c r="I123" s="630" t="str">
        <f>"Posibilidad de recibir o solicitar cualquier dádiva o beneficio a nombre propio o de terceros, con el fin de "&amp;J123</f>
        <v>Posibilidad de recibir o solicitar cualquier dádiva o beneficio a nombre propio o de terceros, con el fin de realizar entregas físicas de bienes sin el cumplimiento de los requisitos en los procesos de disposición final</v>
      </c>
      <c r="J123" s="631" t="s">
        <v>470</v>
      </c>
      <c r="K123" s="19" t="s">
        <v>86</v>
      </c>
      <c r="L123" s="20" t="s">
        <v>471</v>
      </c>
      <c r="M123" s="632" t="s">
        <v>88</v>
      </c>
      <c r="N123" s="631" t="s">
        <v>89</v>
      </c>
      <c r="O123" s="651" t="str">
        <f>IF(N123="","",IF(OR($N123=[4]Tabla_Probabilidad!$D$20,$N123=[4]Tabla_Probabilidad!$J$20),"Muy Baja",IF(OR($N123=[4]Tabla_Probabilidad!$E$20,$N123=[4]Tabla_Probabilidad!$K$20),"Baja",IF(OR($N123=[4]Tabla_Probabilidad!$F$20,$N123=[4]Tabla_Probabilidad!$L$20),"Media",IF(OR($N123=[4]Tabla_Probabilidad!$G$20,$N123=[4]Tabla_Probabilidad!$M$20),"Alta",IF(OR($N123=[4]Tabla_Probabilidad!$H$20,$N123=[4]Tabla_Probabilidad!$N$20),"Muy Alta"))))))</f>
        <v>Media</v>
      </c>
      <c r="P123" s="620">
        <f>IF(O123="Muy Baja",1,IF(O123="Baja",2,IF(O123="Media",3,IF(O123="Alta",4,IF(O123="Muy Alta",5,"")))))</f>
        <v>3</v>
      </c>
      <c r="Q123" s="621" t="str">
        <f>IFERROR(IF($C123="Corrupción",HYPERLINK("#"&amp;"Impacto_Riesgos!C"&amp;MATCH($B123,[4]Impacto_Riesgos!$B$10:$B$138,0)+9,"Calcula el impacto aquí"),"")," ")</f>
        <v>Calcula el impacto aquí</v>
      </c>
      <c r="R123" s="624">
        <f>IFERROR(VLOOKUP(A123,[4]Impacto_Riesgos!$A$8:$W$138,23,),"NA")</f>
        <v>16</v>
      </c>
      <c r="S123" s="627" t="s">
        <v>90</v>
      </c>
      <c r="T123" s="651" t="str">
        <f>IF($S123='[4]Tabla Impacto'!$F$10,"Moderado",IF($S123='[4]Tabla Impacto'!$G$10,"Mayor",IF($S123='[4]Tabla Impacto'!$H$10,"Catastrófico","")))</f>
        <v>Catastrófico</v>
      </c>
      <c r="U123" s="652">
        <f>IF(T123="Leve",1,IF(T123="Menor",2,IF(T123="Moderado",3,IF(T123="Mayor",4,IF(T123="Catastrófico",5,"")))))</f>
        <v>5</v>
      </c>
      <c r="V123" s="653" t="str">
        <f>IF(OR(AND($O123="Muy Baja",T123="Leve"),AND($O123="Muy Baja",T123="Menor"),AND($O123="Baja",T123="Leve"),AND($O123="Baja",T123="Menor"),AND($O123="Media",T123="Leve")),"Bajo",IF(OR(AND($O123="Muy baja",T123="Moderado"),AND($O123="Baja",T123="Moderado"),AND($O123="Media",T123="Menor"),AND($O123="Alta",T123="Leve")),"Moderado",IF(OR(AND($O123="Muy Baja",T123="Mayor"),AND($O123="Baja",T123="Mayor"),AND($O123="Media",T123="Moderado"),AND($O123="Alta",T123="Menor"),AND($O123="Alta",T123="Moderado"),AND($O123="Muy Alta",T123="Leve"),AND($O123="Muy Alta",T123="Menor")),"Alto",IF(OR(AND($O123="Muy Baja",T123="Catastrófico"),AND($O123="Baja",T123="Catastrófico"),AND($O123="Media",T123="Mayor"),AND($O123="Media",T123="Catastrófico"),AND($O123="Alta",T123="Mayor"),AND($O123="Alta",T123="Catastrófico"),AND($O123="Muy Alta",T123="Moderado"),AND($O123="Muy Alta",T123="Mayor"),AND($O123="Muy Alta",T123="Catastrófico")),"Extremo",""))))</f>
        <v>Extremo</v>
      </c>
      <c r="W123" s="19" t="s">
        <v>91</v>
      </c>
      <c r="X123" s="21" t="s">
        <v>472</v>
      </c>
      <c r="Y123" s="22" t="s">
        <v>473</v>
      </c>
      <c r="Z123" s="22" t="s">
        <v>474</v>
      </c>
      <c r="AA123" s="23" t="s">
        <v>475</v>
      </c>
      <c r="AB123" s="24" t="s">
        <v>96</v>
      </c>
      <c r="AC123" s="24" t="s">
        <v>97</v>
      </c>
      <c r="AD123" s="25" t="s">
        <v>98</v>
      </c>
      <c r="AE123" s="25" t="s">
        <v>144</v>
      </c>
      <c r="AF123" s="25" t="s">
        <v>100</v>
      </c>
      <c r="AG123" s="26" t="s">
        <v>98</v>
      </c>
      <c r="AH123" s="25" t="s">
        <v>101</v>
      </c>
      <c r="AI123" s="27">
        <f t="shared" si="4"/>
        <v>95</v>
      </c>
      <c r="AJ123" s="27" t="str">
        <f t="shared" si="3"/>
        <v>Moderado</v>
      </c>
      <c r="AK123" s="25" t="s">
        <v>102</v>
      </c>
      <c r="AL123" s="27" t="str">
        <f>IFERROR(VLOOKUP(AJ123&amp;AK123,[4]Tabla_Controles!$B$56:$G$65,5,FALSE),"")</f>
        <v>Moderado</v>
      </c>
      <c r="AM123" s="28">
        <f t="shared" si="5"/>
        <v>50</v>
      </c>
      <c r="AN123" s="654">
        <f>IFERROR(AVERAGE(AM123:AM129),"")</f>
        <v>50</v>
      </c>
      <c r="AO123" s="657" t="str">
        <f>IF($AN123=100,"Fuerte",IF($AN123&lt;100,"Moderado",IF($AN123&lt;50,"Débil",IF($AN123=0,"",""))))</f>
        <v>Moderado</v>
      </c>
      <c r="AP123" s="660" t="s">
        <v>103</v>
      </c>
      <c r="AQ123" s="643">
        <f>IFERROR(P123-VLOOKUP(AO123&amp;AP123,[4]Tabla_Controles!$B$77:$E$83,4,0),"")</f>
        <v>2</v>
      </c>
      <c r="AR123" s="646" t="str">
        <f>IF($AQ123="","",IF($AQ123=1,"Muy Baja",IF($AQ123=2,"Baja",IF($AQ123=3,"Media",IF($AQ123=4,"Alta",IF($AQ123=5,"Muy Alta","Muy Baja"))))))</f>
        <v>Baja</v>
      </c>
      <c r="AS123" s="646" t="str">
        <f>T123</f>
        <v>Catastrófico</v>
      </c>
      <c r="AT123" s="647" t="str">
        <f>IF(OR(AND($AR123="Muy Baja",$AS123="Leve"),AND($AR123="Muy Baja",$AS123="Menor"),AND($AR123="Baja",$AS123="Leve"),AND($AR123="Baja",$AS123="Menor"),AND($AR123="Media",$AS123="Leve")),"Bajo",IF(OR(AND($AR123="Muy baja",$AS123="Moderado"),AND($AR123="Baja",$AS123="Moderado"),AND($AR123="Media",$AS123="Menor"),AND($AR123="Alta",$AS123="Leve")),"Moderado",IF(OR(AND($AR123="Muy Baja",$AS123="Mayor"),AND($AR123="Baja",$AS123="Mayor"),AND($AR123="Media",$AS123="Moderado"),AND($AR123="Alta",$AS123="Menor"),AND($AR123="Alta",$AS123="Moderado"),AND($AR123="Muy Alta",$AS123="Leve"),AND($AR123="Muy Alta",$AS123="Menor")),"Alto",IF(OR(AND($AR123="Muy Baja",$AS123="Catastrófico"),AND($AR123="Baja",$AS123="Catastrófico"),AND($AR123="Media",$AS123="Mayor"),AND($AR123="Media",$AS123="Catastrófico"),AND($AR123="Alta",$AS123="Mayor"),AND($AR123="Alta",$AS123="Catastrófico"),AND($AR123="Muy Alta",$AS123="Moderado"),AND($AR123="Muy Alta",$AS123="Mayor"),AND($AR123="Muy Alta",$AS123="Catastrófico")),"Extremo",""))))</f>
        <v>Extremo</v>
      </c>
      <c r="AU123" s="629" t="s">
        <v>104</v>
      </c>
      <c r="AV123" s="37" t="s">
        <v>105</v>
      </c>
      <c r="AW123" s="44" t="s">
        <v>309</v>
      </c>
      <c r="AX123" s="44" t="s">
        <v>310</v>
      </c>
      <c r="AY123" s="44" t="s">
        <v>311</v>
      </c>
      <c r="AZ123" s="54">
        <v>44711</v>
      </c>
      <c r="BA123" s="46" t="s">
        <v>159</v>
      </c>
      <c r="BB123" s="648" t="s">
        <v>109</v>
      </c>
      <c r="BC123" s="19" t="s">
        <v>91</v>
      </c>
      <c r="BD123" s="311" t="s">
        <v>2866</v>
      </c>
      <c r="BE123" s="265" t="s">
        <v>3637</v>
      </c>
      <c r="BF123" s="265" t="s">
        <v>3638</v>
      </c>
      <c r="BG123" s="37" t="s">
        <v>155</v>
      </c>
      <c r="BH123" s="35"/>
      <c r="BI123" s="38" t="s">
        <v>2869</v>
      </c>
      <c r="BJ123" s="38"/>
      <c r="BK123" s="635" t="s">
        <v>2891</v>
      </c>
      <c r="BL123" s="635" t="s">
        <v>3550</v>
      </c>
      <c r="BM123" s="666"/>
    </row>
    <row r="124" spans="1:65" ht="30" hidden="1" customHeight="1">
      <c r="A124" s="604"/>
      <c r="B124" s="668">
        <v>187</v>
      </c>
      <c r="C124" s="608"/>
      <c r="D124" s="610"/>
      <c r="E124" s="610"/>
      <c r="F124" s="610"/>
      <c r="G124" s="641"/>
      <c r="H124" s="664"/>
      <c r="I124" s="630"/>
      <c r="J124" s="631"/>
      <c r="K124" s="19" t="s">
        <v>110</v>
      </c>
      <c r="L124" s="20"/>
      <c r="M124" s="633"/>
      <c r="N124" s="631"/>
      <c r="O124" s="651"/>
      <c r="P124" s="620"/>
      <c r="Q124" s="622"/>
      <c r="R124" s="625"/>
      <c r="S124" s="627"/>
      <c r="T124" s="651"/>
      <c r="U124" s="652"/>
      <c r="V124" s="653"/>
      <c r="W124" s="19" t="s">
        <v>112</v>
      </c>
      <c r="X124" s="21"/>
      <c r="Y124" s="22"/>
      <c r="Z124" s="22"/>
      <c r="AA124" s="23"/>
      <c r="AB124" s="24"/>
      <c r="AC124" s="24"/>
      <c r="AD124" s="25"/>
      <c r="AE124" s="25"/>
      <c r="AF124" s="25"/>
      <c r="AG124" s="26"/>
      <c r="AH124" s="25"/>
      <c r="AI124" s="27" t="str">
        <f t="shared" si="4"/>
        <v/>
      </c>
      <c r="AJ124" s="27" t="str">
        <f t="shared" si="3"/>
        <v/>
      </c>
      <c r="AK124" s="25"/>
      <c r="AL124" s="27" t="str">
        <f>IFERROR(VLOOKUP(AJ124&amp;AK124,[4]Tabla_Controles!$B$56:$G$65,5,FALSE),"")</f>
        <v/>
      </c>
      <c r="AM124" s="28" t="str">
        <f t="shared" si="5"/>
        <v/>
      </c>
      <c r="AN124" s="655"/>
      <c r="AO124" s="658"/>
      <c r="AP124" s="661"/>
      <c r="AQ124" s="644"/>
      <c r="AR124" s="646"/>
      <c r="AS124" s="646"/>
      <c r="AT124" s="647"/>
      <c r="AU124" s="629"/>
      <c r="AV124" s="37" t="s">
        <v>118</v>
      </c>
      <c r="AW124" s="44"/>
      <c r="AX124" s="44"/>
      <c r="AY124" s="46"/>
      <c r="AZ124" s="46"/>
      <c r="BA124" s="46"/>
      <c r="BB124" s="649"/>
      <c r="BC124" s="19" t="s">
        <v>112</v>
      </c>
      <c r="BD124" s="35"/>
      <c r="BE124" s="36"/>
      <c r="BF124" s="36"/>
      <c r="BG124" s="37" t="s">
        <v>162</v>
      </c>
      <c r="BH124" s="35"/>
      <c r="BI124" s="38"/>
      <c r="BJ124" s="38"/>
      <c r="BK124" s="636"/>
      <c r="BL124" s="636"/>
      <c r="BM124" s="638"/>
    </row>
    <row r="125" spans="1:65" ht="30" hidden="1" customHeight="1">
      <c r="A125" s="604"/>
      <c r="B125" s="668">
        <v>187</v>
      </c>
      <c r="C125" s="608"/>
      <c r="D125" s="610"/>
      <c r="E125" s="610"/>
      <c r="F125" s="610"/>
      <c r="G125" s="641"/>
      <c r="H125" s="664"/>
      <c r="I125" s="630"/>
      <c r="J125" s="631"/>
      <c r="K125" s="19" t="s">
        <v>122</v>
      </c>
      <c r="L125" s="20"/>
      <c r="M125" s="633"/>
      <c r="N125" s="631"/>
      <c r="O125" s="651"/>
      <c r="P125" s="620"/>
      <c r="Q125" s="622"/>
      <c r="R125" s="625"/>
      <c r="S125" s="627"/>
      <c r="T125" s="651"/>
      <c r="U125" s="652"/>
      <c r="V125" s="653"/>
      <c r="W125" s="19" t="s">
        <v>124</v>
      </c>
      <c r="X125" s="21"/>
      <c r="Y125" s="22"/>
      <c r="Z125" s="22"/>
      <c r="AA125" s="23"/>
      <c r="AB125" s="24"/>
      <c r="AC125" s="24"/>
      <c r="AD125" s="25"/>
      <c r="AE125" s="25"/>
      <c r="AF125" s="25"/>
      <c r="AG125" s="26"/>
      <c r="AH125" s="25"/>
      <c r="AI125" s="27" t="str">
        <f t="shared" si="4"/>
        <v/>
      </c>
      <c r="AJ125" s="27" t="str">
        <f t="shared" si="3"/>
        <v/>
      </c>
      <c r="AK125" s="25"/>
      <c r="AL125" s="27" t="str">
        <f>IFERROR(VLOOKUP(AJ125&amp;AK125,[4]Tabla_Controles!$B$56:$G$65,5,FALSE),"")</f>
        <v/>
      </c>
      <c r="AM125" s="28" t="str">
        <f t="shared" si="5"/>
        <v/>
      </c>
      <c r="AN125" s="655"/>
      <c r="AO125" s="658"/>
      <c r="AP125" s="661"/>
      <c r="AQ125" s="644"/>
      <c r="AR125" s="646"/>
      <c r="AS125" s="646"/>
      <c r="AT125" s="647"/>
      <c r="AU125" s="629"/>
      <c r="AV125" s="37" t="s">
        <v>128</v>
      </c>
      <c r="AW125" s="44"/>
      <c r="AX125" s="44"/>
      <c r="AY125" s="46"/>
      <c r="AZ125" s="46"/>
      <c r="BA125" s="46"/>
      <c r="BB125" s="649"/>
      <c r="BC125" s="19" t="s">
        <v>124</v>
      </c>
      <c r="BD125" s="35"/>
      <c r="BE125" s="36"/>
      <c r="BF125" s="36"/>
      <c r="BG125" s="37" t="s">
        <v>105</v>
      </c>
      <c r="BH125" s="35"/>
      <c r="BI125" s="38"/>
      <c r="BJ125" s="38"/>
      <c r="BK125" s="636"/>
      <c r="BL125" s="636"/>
      <c r="BM125" s="638"/>
    </row>
    <row r="126" spans="1:65" ht="30" hidden="1" customHeight="1">
      <c r="A126" s="604"/>
      <c r="B126" s="668">
        <v>187</v>
      </c>
      <c r="C126" s="608"/>
      <c r="D126" s="610"/>
      <c r="E126" s="610"/>
      <c r="F126" s="610"/>
      <c r="G126" s="641"/>
      <c r="H126" s="664"/>
      <c r="I126" s="630"/>
      <c r="J126" s="631"/>
      <c r="K126" s="19" t="s">
        <v>129</v>
      </c>
      <c r="L126" s="20"/>
      <c r="M126" s="633"/>
      <c r="N126" s="631"/>
      <c r="O126" s="651"/>
      <c r="P126" s="620"/>
      <c r="Q126" s="622"/>
      <c r="R126" s="625"/>
      <c r="S126" s="627"/>
      <c r="T126" s="651"/>
      <c r="U126" s="652"/>
      <c r="V126" s="653"/>
      <c r="W126" s="19" t="s">
        <v>131</v>
      </c>
      <c r="X126" s="21"/>
      <c r="Y126" s="22"/>
      <c r="Z126" s="22"/>
      <c r="AA126" s="23"/>
      <c r="AB126" s="24"/>
      <c r="AC126" s="24"/>
      <c r="AD126" s="25"/>
      <c r="AE126" s="25"/>
      <c r="AF126" s="25"/>
      <c r="AG126" s="26"/>
      <c r="AH126" s="25"/>
      <c r="AI126" s="27" t="str">
        <f t="shared" si="4"/>
        <v/>
      </c>
      <c r="AJ126" s="27" t="str">
        <f t="shared" si="3"/>
        <v/>
      </c>
      <c r="AK126" s="25"/>
      <c r="AL126" s="27" t="str">
        <f>IFERROR(VLOOKUP(AJ126&amp;AK126,[4]Tabla_Controles!$B$56:$G$65,5,FALSE),"")</f>
        <v/>
      </c>
      <c r="AM126" s="28" t="str">
        <f t="shared" si="5"/>
        <v/>
      </c>
      <c r="AN126" s="655"/>
      <c r="AO126" s="658"/>
      <c r="AP126" s="661"/>
      <c r="AQ126" s="644"/>
      <c r="AR126" s="646"/>
      <c r="AS126" s="646"/>
      <c r="AT126" s="647"/>
      <c r="AU126" s="629"/>
      <c r="AV126" s="37" t="s">
        <v>136</v>
      </c>
      <c r="AW126" s="44"/>
      <c r="AX126" s="44"/>
      <c r="AY126" s="46"/>
      <c r="AZ126" s="46"/>
      <c r="BA126" s="46"/>
      <c r="BB126" s="649"/>
      <c r="BC126" s="19" t="s">
        <v>131</v>
      </c>
      <c r="BD126" s="35"/>
      <c r="BE126" s="36"/>
      <c r="BF126" s="36"/>
      <c r="BG126" s="37" t="s">
        <v>118</v>
      </c>
      <c r="BH126" s="35"/>
      <c r="BI126" s="38"/>
      <c r="BJ126" s="38"/>
      <c r="BK126" s="636"/>
      <c r="BL126" s="636"/>
      <c r="BM126" s="638"/>
    </row>
    <row r="127" spans="1:65" ht="30" hidden="1" customHeight="1">
      <c r="A127" s="604"/>
      <c r="B127" s="668">
        <v>187</v>
      </c>
      <c r="C127" s="608"/>
      <c r="D127" s="610"/>
      <c r="E127" s="610"/>
      <c r="F127" s="610"/>
      <c r="G127" s="641"/>
      <c r="H127" s="664"/>
      <c r="I127" s="630"/>
      <c r="J127" s="631"/>
      <c r="K127" s="19" t="s">
        <v>137</v>
      </c>
      <c r="L127" s="20"/>
      <c r="M127" s="633"/>
      <c r="N127" s="631"/>
      <c r="O127" s="651"/>
      <c r="P127" s="620"/>
      <c r="Q127" s="622"/>
      <c r="R127" s="625"/>
      <c r="S127" s="627"/>
      <c r="T127" s="651"/>
      <c r="U127" s="652"/>
      <c r="V127" s="653"/>
      <c r="W127" s="19" t="s">
        <v>139</v>
      </c>
      <c r="X127" s="21"/>
      <c r="Y127" s="22"/>
      <c r="Z127" s="22"/>
      <c r="AA127" s="23"/>
      <c r="AB127" s="24"/>
      <c r="AC127" s="24"/>
      <c r="AD127" s="25"/>
      <c r="AE127" s="25"/>
      <c r="AF127" s="25"/>
      <c r="AG127" s="26"/>
      <c r="AH127" s="25"/>
      <c r="AI127" s="27" t="str">
        <f t="shared" si="4"/>
        <v/>
      </c>
      <c r="AJ127" s="27" t="str">
        <f t="shared" si="3"/>
        <v/>
      </c>
      <c r="AK127" s="25"/>
      <c r="AL127" s="27" t="str">
        <f>IFERROR(VLOOKUP(AJ127&amp;AK127,[4]Tabla_Controles!$B$56:$G$65,5,FALSE),"")</f>
        <v/>
      </c>
      <c r="AM127" s="28" t="str">
        <f t="shared" si="5"/>
        <v/>
      </c>
      <c r="AN127" s="655"/>
      <c r="AO127" s="658"/>
      <c r="AP127" s="661"/>
      <c r="AQ127" s="644"/>
      <c r="AR127" s="646"/>
      <c r="AS127" s="646"/>
      <c r="AT127" s="647"/>
      <c r="AU127" s="629"/>
      <c r="AV127" s="37" t="s">
        <v>145</v>
      </c>
      <c r="AW127" s="44"/>
      <c r="AX127" s="44"/>
      <c r="AY127" s="46"/>
      <c r="AZ127" s="46"/>
      <c r="BA127" s="46"/>
      <c r="BB127" s="649"/>
      <c r="BC127" s="19" t="s">
        <v>139</v>
      </c>
      <c r="BD127" s="35"/>
      <c r="BE127" s="36"/>
      <c r="BF127" s="36"/>
      <c r="BG127" s="37" t="s">
        <v>128</v>
      </c>
      <c r="BH127" s="35"/>
      <c r="BI127" s="38"/>
      <c r="BJ127" s="38"/>
      <c r="BK127" s="636"/>
      <c r="BL127" s="636"/>
      <c r="BM127" s="638"/>
    </row>
    <row r="128" spans="1:65" ht="30" hidden="1" customHeight="1">
      <c r="A128" s="604"/>
      <c r="B128" s="668">
        <v>187</v>
      </c>
      <c r="C128" s="608"/>
      <c r="D128" s="610"/>
      <c r="E128" s="610"/>
      <c r="F128" s="610"/>
      <c r="G128" s="641"/>
      <c r="H128" s="664"/>
      <c r="I128" s="630"/>
      <c r="J128" s="631"/>
      <c r="K128" s="19" t="s">
        <v>148</v>
      </c>
      <c r="L128" s="20"/>
      <c r="M128" s="633"/>
      <c r="N128" s="631"/>
      <c r="O128" s="651"/>
      <c r="P128" s="620"/>
      <c r="Q128" s="622"/>
      <c r="R128" s="625"/>
      <c r="S128" s="627"/>
      <c r="T128" s="651"/>
      <c r="U128" s="652"/>
      <c r="V128" s="653"/>
      <c r="W128" s="19" t="s">
        <v>150</v>
      </c>
      <c r="X128" s="21"/>
      <c r="Y128" s="22"/>
      <c r="Z128" s="22"/>
      <c r="AA128" s="23"/>
      <c r="AB128" s="24"/>
      <c r="AC128" s="24"/>
      <c r="AD128" s="25"/>
      <c r="AE128" s="25"/>
      <c r="AF128" s="25"/>
      <c r="AG128" s="26"/>
      <c r="AH128" s="25"/>
      <c r="AI128" s="27" t="str">
        <f t="shared" si="4"/>
        <v/>
      </c>
      <c r="AJ128" s="27" t="str">
        <f t="shared" si="3"/>
        <v/>
      </c>
      <c r="AK128" s="25"/>
      <c r="AL128" s="27" t="str">
        <f>IFERROR(VLOOKUP(AJ128&amp;AK128,[4]Tabla_Controles!$B$56:$G$65,5,FALSE),"")</f>
        <v/>
      </c>
      <c r="AM128" s="28" t="str">
        <f t="shared" si="5"/>
        <v/>
      </c>
      <c r="AN128" s="655"/>
      <c r="AO128" s="658"/>
      <c r="AP128" s="661"/>
      <c r="AQ128" s="644"/>
      <c r="AR128" s="646"/>
      <c r="AS128" s="646"/>
      <c r="AT128" s="647"/>
      <c r="AU128" s="629"/>
      <c r="AV128" s="37" t="s">
        <v>155</v>
      </c>
      <c r="AW128" s="44"/>
      <c r="AX128" s="44"/>
      <c r="AY128" s="46"/>
      <c r="AZ128" s="46"/>
      <c r="BA128" s="46"/>
      <c r="BB128" s="649"/>
      <c r="BC128" s="19" t="s">
        <v>150</v>
      </c>
      <c r="BD128" s="35"/>
      <c r="BE128" s="36"/>
      <c r="BF128" s="36"/>
      <c r="BG128" s="37" t="s">
        <v>136</v>
      </c>
      <c r="BH128" s="35"/>
      <c r="BI128" s="38"/>
      <c r="BJ128" s="38"/>
      <c r="BK128" s="636"/>
      <c r="BL128" s="636"/>
      <c r="BM128" s="638"/>
    </row>
    <row r="129" spans="1:65" ht="30" hidden="1" customHeight="1">
      <c r="A129" s="604"/>
      <c r="B129" s="668">
        <v>187</v>
      </c>
      <c r="C129" s="609"/>
      <c r="D129" s="610"/>
      <c r="E129" s="610"/>
      <c r="F129" s="610"/>
      <c r="G129" s="642"/>
      <c r="H129" s="665"/>
      <c r="I129" s="630"/>
      <c r="J129" s="631"/>
      <c r="K129" s="19" t="s">
        <v>160</v>
      </c>
      <c r="L129" s="20"/>
      <c r="M129" s="634"/>
      <c r="N129" s="631"/>
      <c r="O129" s="651"/>
      <c r="P129" s="620"/>
      <c r="Q129" s="623"/>
      <c r="R129" s="626"/>
      <c r="S129" s="627"/>
      <c r="T129" s="651"/>
      <c r="U129" s="652"/>
      <c r="V129" s="653"/>
      <c r="W129" s="19" t="s">
        <v>161</v>
      </c>
      <c r="X129" s="21"/>
      <c r="Y129" s="22"/>
      <c r="Z129" s="22"/>
      <c r="AA129" s="23"/>
      <c r="AB129" s="24"/>
      <c r="AC129" s="24"/>
      <c r="AD129" s="25"/>
      <c r="AE129" s="25"/>
      <c r="AF129" s="25"/>
      <c r="AG129" s="26"/>
      <c r="AH129" s="25"/>
      <c r="AI129" s="27" t="str">
        <f t="shared" si="4"/>
        <v/>
      </c>
      <c r="AJ129" s="27" t="str">
        <f t="shared" si="3"/>
        <v/>
      </c>
      <c r="AK129" s="25"/>
      <c r="AL129" s="27" t="str">
        <f>IFERROR(VLOOKUP(AJ129&amp;AK129,[4]Tabla_Controles!$B$56:$G$65,5,FALSE),"")</f>
        <v/>
      </c>
      <c r="AM129" s="28" t="str">
        <f t="shared" si="5"/>
        <v/>
      </c>
      <c r="AN129" s="656"/>
      <c r="AO129" s="659"/>
      <c r="AP129" s="662"/>
      <c r="AQ129" s="645"/>
      <c r="AR129" s="646"/>
      <c r="AS129" s="646"/>
      <c r="AT129" s="647"/>
      <c r="AU129" s="629"/>
      <c r="AV129" s="37" t="s">
        <v>162</v>
      </c>
      <c r="AW129" s="44"/>
      <c r="AX129" s="44"/>
      <c r="AY129" s="46"/>
      <c r="AZ129" s="46"/>
      <c r="BA129" s="46"/>
      <c r="BB129" s="650"/>
      <c r="BC129" s="19" t="s">
        <v>161</v>
      </c>
      <c r="BD129" s="35"/>
      <c r="BE129" s="36"/>
      <c r="BF129" s="36"/>
      <c r="BG129" s="37" t="s">
        <v>145</v>
      </c>
      <c r="BH129" s="35"/>
      <c r="BI129" s="38"/>
      <c r="BJ129" s="38"/>
      <c r="BK129" s="637"/>
      <c r="BL129" s="637"/>
      <c r="BM129" s="639"/>
    </row>
    <row r="130" spans="1:65" ht="84" hidden="1" customHeight="1">
      <c r="A130" s="604" t="str">
        <f>C130&amp;COUNTIF($C$10:C130,C130)</f>
        <v>Corrupción18</v>
      </c>
      <c r="B130" s="668">
        <v>188</v>
      </c>
      <c r="C130" s="607" t="s">
        <v>79</v>
      </c>
      <c r="D130" s="610" t="s">
        <v>80</v>
      </c>
      <c r="E130" s="610" t="s">
        <v>396</v>
      </c>
      <c r="F130" s="610" t="s">
        <v>476</v>
      </c>
      <c r="G130" s="640" t="s">
        <v>477</v>
      </c>
      <c r="H130" s="663" t="s">
        <v>478</v>
      </c>
      <c r="I130" s="630" t="str">
        <f>"Posibilidad de recibir o solicitar cualquier dádiva o beneficio a nombre propio o de terceros, con el fin de "&amp;J130</f>
        <v>Posibilidad de recibir o solicitar cualquier dádiva o beneficio a nombre propio o de terceros, con el fin de transferir el dominio de bienes a entidades públicas a titulo de donación sin el cumplimiento de los requisitos exigidos.</v>
      </c>
      <c r="J130" s="631" t="s">
        <v>479</v>
      </c>
      <c r="K130" s="19" t="s">
        <v>86</v>
      </c>
      <c r="L130" s="20" t="s">
        <v>480</v>
      </c>
      <c r="M130" s="632" t="s">
        <v>481</v>
      </c>
      <c r="N130" s="631" t="s">
        <v>89</v>
      </c>
      <c r="O130" s="651" t="str">
        <f>IF(N130="","",IF(OR($N130=[4]Tabla_Probabilidad!$D$20,$N130=[4]Tabla_Probabilidad!$J$20),"Muy Baja",IF(OR($N130=[4]Tabla_Probabilidad!$E$20,$N130=[4]Tabla_Probabilidad!$K$20),"Baja",IF(OR($N130=[4]Tabla_Probabilidad!$F$20,$N130=[4]Tabla_Probabilidad!$L$20),"Media",IF(OR($N130=[4]Tabla_Probabilidad!$G$20,$N130=[4]Tabla_Probabilidad!$M$20),"Alta",IF(OR($N130=[4]Tabla_Probabilidad!$H$20,$N130=[4]Tabla_Probabilidad!$N$20),"Muy Alta"))))))</f>
        <v>Media</v>
      </c>
      <c r="P130" s="620">
        <f>IF(O130="Muy Baja",1,IF(O130="Baja",2,IF(O130="Media",3,IF(O130="Alta",4,IF(O130="Muy Alta",5,"")))))</f>
        <v>3</v>
      </c>
      <c r="Q130" s="621" t="str">
        <f>IFERROR(IF($C130="Corrupción",HYPERLINK("#"&amp;"Impacto_Riesgos!C"&amp;MATCH($B130,[4]Impacto_Riesgos!$B$10:$B$138,0)+9,"Calcula el impacto aquí"),"")," ")</f>
        <v>Calcula el impacto aquí</v>
      </c>
      <c r="R130" s="624">
        <f>IFERROR(VLOOKUP(A130,[4]Impacto_Riesgos!$A$8:$W$138,23,),"NA")</f>
        <v>16</v>
      </c>
      <c r="S130" s="627" t="s">
        <v>90</v>
      </c>
      <c r="T130" s="651" t="str">
        <f>IF($S130='[4]Tabla Impacto'!$F$10,"Moderado",IF($S130='[4]Tabla Impacto'!$G$10,"Mayor",IF($S130='[4]Tabla Impacto'!$H$10,"Catastrófico","")))</f>
        <v>Catastrófico</v>
      </c>
      <c r="U130" s="652">
        <f>IF(T130="Leve",1,IF(T130="Menor",2,IF(T130="Moderado",3,IF(T130="Mayor",4,IF(T130="Catastrófico",5,"")))))</f>
        <v>5</v>
      </c>
      <c r="V130" s="653" t="str">
        <f>IF(OR(AND($O130="Muy Baja",T130="Leve"),AND($O130="Muy Baja",T130="Menor"),AND($O130="Baja",T130="Leve"),AND($O130="Baja",T130="Menor"),AND($O130="Media",T130="Leve")),"Bajo",IF(OR(AND($O130="Muy baja",T130="Moderado"),AND($O130="Baja",T130="Moderado"),AND($O130="Media",T130="Menor"),AND($O130="Alta",T130="Leve")),"Moderado",IF(OR(AND($O130="Muy Baja",T130="Mayor"),AND($O130="Baja",T130="Mayor"),AND($O130="Media",T130="Moderado"),AND($O130="Alta",T130="Menor"),AND($O130="Alta",T130="Moderado"),AND($O130="Muy Alta",T130="Leve"),AND($O130="Muy Alta",T130="Menor")),"Alto",IF(OR(AND($O130="Muy Baja",T130="Catastrófico"),AND($O130="Baja",T130="Catastrófico"),AND($O130="Media",T130="Mayor"),AND($O130="Media",T130="Catastrófico"),AND($O130="Alta",T130="Mayor"),AND($O130="Alta",T130="Catastrófico"),AND($O130="Muy Alta",T130="Moderado"),AND($O130="Muy Alta",T130="Mayor"),AND($O130="Muy Alta",T130="Catastrófico")),"Extremo",""))))</f>
        <v>Extremo</v>
      </c>
      <c r="W130" s="19" t="s">
        <v>91</v>
      </c>
      <c r="X130" s="21" t="s">
        <v>482</v>
      </c>
      <c r="Y130" s="22" t="s">
        <v>483</v>
      </c>
      <c r="Z130" s="22" t="s">
        <v>484</v>
      </c>
      <c r="AA130" s="23" t="s">
        <v>195</v>
      </c>
      <c r="AB130" s="24" t="s">
        <v>96</v>
      </c>
      <c r="AC130" s="24" t="s">
        <v>97</v>
      </c>
      <c r="AD130" s="25" t="s">
        <v>98</v>
      </c>
      <c r="AE130" s="25" t="s">
        <v>99</v>
      </c>
      <c r="AF130" s="25" t="s">
        <v>100</v>
      </c>
      <c r="AG130" s="26" t="s">
        <v>98</v>
      </c>
      <c r="AH130" s="25" t="s">
        <v>101</v>
      </c>
      <c r="AI130" s="27">
        <f t="shared" si="4"/>
        <v>100</v>
      </c>
      <c r="AJ130" s="27" t="str">
        <f t="shared" si="3"/>
        <v>Fuerte</v>
      </c>
      <c r="AK130" s="25" t="s">
        <v>102</v>
      </c>
      <c r="AL130" s="27" t="str">
        <f>IFERROR(VLOOKUP(AJ130&amp;AK130,[4]Tabla_Controles!$B$56:$G$65,5,FALSE),"")</f>
        <v>Fuerte</v>
      </c>
      <c r="AM130" s="28">
        <f t="shared" si="5"/>
        <v>100</v>
      </c>
      <c r="AN130" s="654">
        <f>IFERROR(AVERAGE(AM130:AM136),"")</f>
        <v>83.333333333333329</v>
      </c>
      <c r="AO130" s="657" t="str">
        <f>IF($AN130=100,"Fuerte",IF($AN130&lt;100,"Moderado",IF($AN130&lt;50,"Débil",IF($AN130=0,"",""))))</f>
        <v>Moderado</v>
      </c>
      <c r="AP130" s="660" t="s">
        <v>103</v>
      </c>
      <c r="AQ130" s="643">
        <f>IFERROR(P130-VLOOKUP(AO130&amp;AP130,[4]Tabla_Controles!$B$77:$E$83,4,0),"")</f>
        <v>2</v>
      </c>
      <c r="AR130" s="646" t="str">
        <f>IF($AQ130="","",IF($AQ130=1,"Muy Baja",IF($AQ130=2,"Baja",IF($AQ130=3,"Media",IF($AQ130=4,"Alta",IF($AQ130=5,"Muy Alta","Muy Baja"))))))</f>
        <v>Baja</v>
      </c>
      <c r="AS130" s="646" t="str">
        <f>T130</f>
        <v>Catastrófico</v>
      </c>
      <c r="AT130" s="647" t="str">
        <f>IF(OR(AND($AR130="Muy Baja",$AS130="Leve"),AND($AR130="Muy Baja",$AS130="Menor"),AND($AR130="Baja",$AS130="Leve"),AND($AR130="Baja",$AS130="Menor"),AND($AR130="Media",$AS130="Leve")),"Bajo",IF(OR(AND($AR130="Muy baja",$AS130="Moderado"),AND($AR130="Baja",$AS130="Moderado"),AND($AR130="Media",$AS130="Menor"),AND($AR130="Alta",$AS130="Leve")),"Moderado",IF(OR(AND($AR130="Muy Baja",$AS130="Mayor"),AND($AR130="Baja",$AS130="Mayor"),AND($AR130="Media",$AS130="Moderado"),AND($AR130="Alta",$AS130="Menor"),AND($AR130="Alta",$AS130="Moderado"),AND($AR130="Muy Alta",$AS130="Leve"),AND($AR130="Muy Alta",$AS130="Menor")),"Alto",IF(OR(AND($AR130="Muy Baja",$AS130="Catastrófico"),AND($AR130="Baja",$AS130="Catastrófico"),AND($AR130="Media",$AS130="Mayor"),AND($AR130="Media",$AS130="Catastrófico"),AND($AR130="Alta",$AS130="Mayor"),AND($AR130="Alta",$AS130="Catastrófico"),AND($AR130="Muy Alta",$AS130="Moderado"),AND($AR130="Muy Alta",$AS130="Mayor"),AND($AR130="Muy Alta",$AS130="Catastrófico")),"Extremo",""))))</f>
        <v>Extremo</v>
      </c>
      <c r="AU130" s="629" t="s">
        <v>104</v>
      </c>
      <c r="AV130" s="37" t="s">
        <v>105</v>
      </c>
      <c r="AW130" s="30" t="s">
        <v>208</v>
      </c>
      <c r="AX130" s="31" t="s">
        <v>175</v>
      </c>
      <c r="AY130" s="32" t="s">
        <v>195</v>
      </c>
      <c r="AZ130" s="33">
        <v>44895</v>
      </c>
      <c r="BA130" s="33">
        <v>44926</v>
      </c>
      <c r="BB130" s="648" t="s">
        <v>109</v>
      </c>
      <c r="BC130" s="19" t="s">
        <v>91</v>
      </c>
      <c r="BD130" s="35"/>
      <c r="BE130" s="329" t="s">
        <v>2869</v>
      </c>
      <c r="BF130" s="36"/>
      <c r="BG130" s="37" t="s">
        <v>155</v>
      </c>
      <c r="BH130" s="35"/>
      <c r="BI130" s="38" t="s">
        <v>2869</v>
      </c>
      <c r="BJ130" s="38"/>
      <c r="BK130" s="635" t="s">
        <v>2891</v>
      </c>
      <c r="BL130" s="635" t="s">
        <v>3415</v>
      </c>
      <c r="BM130" s="666"/>
    </row>
    <row r="131" spans="1:65" ht="76.5" hidden="1" customHeight="1">
      <c r="A131" s="604"/>
      <c r="B131" s="668">
        <v>188</v>
      </c>
      <c r="C131" s="608"/>
      <c r="D131" s="610"/>
      <c r="E131" s="610"/>
      <c r="F131" s="610"/>
      <c r="G131" s="641"/>
      <c r="H131" s="664"/>
      <c r="I131" s="630"/>
      <c r="J131" s="631"/>
      <c r="K131" s="19" t="s">
        <v>110</v>
      </c>
      <c r="L131" s="20" t="s">
        <v>485</v>
      </c>
      <c r="M131" s="633"/>
      <c r="N131" s="631"/>
      <c r="O131" s="651"/>
      <c r="P131" s="620"/>
      <c r="Q131" s="622"/>
      <c r="R131" s="625"/>
      <c r="S131" s="627"/>
      <c r="T131" s="651"/>
      <c r="U131" s="652"/>
      <c r="V131" s="653"/>
      <c r="W131" s="19" t="s">
        <v>112</v>
      </c>
      <c r="X131" s="21" t="s">
        <v>486</v>
      </c>
      <c r="Y131" s="22" t="s">
        <v>487</v>
      </c>
      <c r="Z131" s="22" t="s">
        <v>484</v>
      </c>
      <c r="AA131" s="23" t="s">
        <v>357</v>
      </c>
      <c r="AB131" s="24" t="s">
        <v>96</v>
      </c>
      <c r="AC131" s="24" t="s">
        <v>97</v>
      </c>
      <c r="AD131" s="25" t="s">
        <v>98</v>
      </c>
      <c r="AE131" s="25" t="s">
        <v>99</v>
      </c>
      <c r="AF131" s="25" t="s">
        <v>100</v>
      </c>
      <c r="AG131" s="26" t="s">
        <v>98</v>
      </c>
      <c r="AH131" s="25" t="s">
        <v>101</v>
      </c>
      <c r="AI131" s="27">
        <f t="shared" si="4"/>
        <v>100</v>
      </c>
      <c r="AJ131" s="27" t="str">
        <f t="shared" si="3"/>
        <v>Fuerte</v>
      </c>
      <c r="AK131" s="25" t="s">
        <v>102</v>
      </c>
      <c r="AL131" s="27" t="str">
        <f>IFERROR(VLOOKUP(AJ131&amp;AK131,[4]Tabla_Controles!$B$56:$G$65,5,FALSE),"")</f>
        <v>Fuerte</v>
      </c>
      <c r="AM131" s="28">
        <f t="shared" si="5"/>
        <v>100</v>
      </c>
      <c r="AN131" s="655"/>
      <c r="AO131" s="658"/>
      <c r="AP131" s="661"/>
      <c r="AQ131" s="644"/>
      <c r="AR131" s="646"/>
      <c r="AS131" s="646"/>
      <c r="AT131" s="647"/>
      <c r="AU131" s="629"/>
      <c r="AV131" s="37" t="s">
        <v>118</v>
      </c>
      <c r="AW131" s="44" t="s">
        <v>244</v>
      </c>
      <c r="AX131" s="31" t="s">
        <v>175</v>
      </c>
      <c r="AY131" s="32" t="s">
        <v>95</v>
      </c>
      <c r="AZ131" s="54">
        <v>44742</v>
      </c>
      <c r="BA131" s="54">
        <v>44757</v>
      </c>
      <c r="BB131" s="649"/>
      <c r="BC131" s="19" t="s">
        <v>112</v>
      </c>
      <c r="BD131" s="311" t="s">
        <v>2866</v>
      </c>
      <c r="BE131" s="265" t="s">
        <v>3040</v>
      </c>
      <c r="BF131" s="265" t="s">
        <v>3041</v>
      </c>
      <c r="BG131" s="37" t="s">
        <v>162</v>
      </c>
      <c r="BH131" s="318" t="s">
        <v>2866</v>
      </c>
      <c r="BI131" s="291" t="s">
        <v>3291</v>
      </c>
      <c r="BJ131" s="291" t="s">
        <v>3286</v>
      </c>
      <c r="BK131" s="636"/>
      <c r="BL131" s="636"/>
      <c r="BM131" s="638"/>
    </row>
    <row r="132" spans="1:65" ht="409.5" hidden="1">
      <c r="A132" s="604"/>
      <c r="B132" s="668">
        <v>188</v>
      </c>
      <c r="C132" s="608"/>
      <c r="D132" s="610"/>
      <c r="E132" s="610"/>
      <c r="F132" s="610"/>
      <c r="G132" s="641"/>
      <c r="H132" s="664"/>
      <c r="I132" s="630"/>
      <c r="J132" s="631"/>
      <c r="K132" s="19" t="s">
        <v>122</v>
      </c>
      <c r="L132" s="20" t="s">
        <v>488</v>
      </c>
      <c r="M132" s="633"/>
      <c r="N132" s="631"/>
      <c r="O132" s="651"/>
      <c r="P132" s="620"/>
      <c r="Q132" s="622"/>
      <c r="R132" s="625"/>
      <c r="S132" s="627"/>
      <c r="T132" s="651"/>
      <c r="U132" s="652"/>
      <c r="V132" s="653"/>
      <c r="W132" s="19" t="s">
        <v>124</v>
      </c>
      <c r="X132" s="21" t="s">
        <v>489</v>
      </c>
      <c r="Y132" s="22" t="s">
        <v>490</v>
      </c>
      <c r="Z132" s="22" t="s">
        <v>484</v>
      </c>
      <c r="AA132" s="60" t="s">
        <v>491</v>
      </c>
      <c r="AB132" s="24" t="s">
        <v>96</v>
      </c>
      <c r="AC132" s="24" t="s">
        <v>97</v>
      </c>
      <c r="AD132" s="25" t="s">
        <v>98</v>
      </c>
      <c r="AE132" s="25" t="s">
        <v>144</v>
      </c>
      <c r="AF132" s="25" t="s">
        <v>100</v>
      </c>
      <c r="AG132" s="26" t="s">
        <v>98</v>
      </c>
      <c r="AH132" s="25" t="s">
        <v>101</v>
      </c>
      <c r="AI132" s="27">
        <f t="shared" si="4"/>
        <v>95</v>
      </c>
      <c r="AJ132" s="27" t="str">
        <f t="shared" si="3"/>
        <v>Moderado</v>
      </c>
      <c r="AK132" s="25" t="s">
        <v>102</v>
      </c>
      <c r="AL132" s="27" t="str">
        <f>IFERROR(VLOOKUP(AJ132&amp;AK132,[4]Tabla_Controles!$B$56:$G$65,5,FALSE),"")</f>
        <v>Moderado</v>
      </c>
      <c r="AM132" s="28">
        <f t="shared" si="5"/>
        <v>50</v>
      </c>
      <c r="AN132" s="655"/>
      <c r="AO132" s="658"/>
      <c r="AP132" s="661"/>
      <c r="AQ132" s="644"/>
      <c r="AR132" s="646"/>
      <c r="AS132" s="646"/>
      <c r="AT132" s="647"/>
      <c r="AU132" s="629"/>
      <c r="AV132" s="37" t="s">
        <v>128</v>
      </c>
      <c r="AW132" s="44" t="s">
        <v>94</v>
      </c>
      <c r="AX132" s="44" t="s">
        <v>94</v>
      </c>
      <c r="AY132" s="44" t="s">
        <v>94</v>
      </c>
      <c r="AZ132" s="44" t="s">
        <v>94</v>
      </c>
      <c r="BA132" s="44" t="s">
        <v>94</v>
      </c>
      <c r="BB132" s="649"/>
      <c r="BC132" s="19" t="s">
        <v>124</v>
      </c>
      <c r="BD132" s="311" t="s">
        <v>2866</v>
      </c>
      <c r="BE132" s="280" t="s">
        <v>3639</v>
      </c>
      <c r="BF132" s="279" t="s">
        <v>3640</v>
      </c>
      <c r="BG132" s="37" t="s">
        <v>105</v>
      </c>
      <c r="BH132" s="35"/>
      <c r="BI132" s="38"/>
      <c r="BJ132" s="38"/>
      <c r="BK132" s="636"/>
      <c r="BL132" s="636"/>
      <c r="BM132" s="638"/>
    </row>
    <row r="133" spans="1:65" ht="30" hidden="1" customHeight="1">
      <c r="A133" s="604"/>
      <c r="B133" s="668">
        <v>188</v>
      </c>
      <c r="C133" s="608"/>
      <c r="D133" s="610"/>
      <c r="E133" s="610"/>
      <c r="F133" s="610"/>
      <c r="G133" s="641"/>
      <c r="H133" s="664"/>
      <c r="I133" s="630"/>
      <c r="J133" s="631"/>
      <c r="K133" s="19" t="s">
        <v>129</v>
      </c>
      <c r="L133" s="20"/>
      <c r="M133" s="633"/>
      <c r="N133" s="631"/>
      <c r="O133" s="651"/>
      <c r="P133" s="620"/>
      <c r="Q133" s="622"/>
      <c r="R133" s="625"/>
      <c r="S133" s="627"/>
      <c r="T133" s="651"/>
      <c r="U133" s="652"/>
      <c r="V133" s="653"/>
      <c r="W133" s="19" t="s">
        <v>131</v>
      </c>
      <c r="X133" s="21"/>
      <c r="Y133" s="22"/>
      <c r="Z133" s="22"/>
      <c r="AA133" s="23"/>
      <c r="AB133" s="24"/>
      <c r="AC133" s="24"/>
      <c r="AD133" s="25"/>
      <c r="AE133" s="25"/>
      <c r="AF133" s="25"/>
      <c r="AG133" s="26"/>
      <c r="AH133" s="25"/>
      <c r="AI133" s="27" t="str">
        <f t="shared" si="4"/>
        <v/>
      </c>
      <c r="AJ133" s="27" t="str">
        <f t="shared" si="3"/>
        <v/>
      </c>
      <c r="AK133" s="25"/>
      <c r="AL133" s="27" t="str">
        <f>IFERROR(VLOOKUP(AJ133&amp;AK133,[4]Tabla_Controles!$B$56:$G$65,5,FALSE),"")</f>
        <v/>
      </c>
      <c r="AM133" s="28" t="str">
        <f t="shared" si="5"/>
        <v/>
      </c>
      <c r="AN133" s="655"/>
      <c r="AO133" s="658"/>
      <c r="AP133" s="661"/>
      <c r="AQ133" s="644"/>
      <c r="AR133" s="646"/>
      <c r="AS133" s="646"/>
      <c r="AT133" s="647"/>
      <c r="AU133" s="629"/>
      <c r="AV133" s="37" t="s">
        <v>136</v>
      </c>
      <c r="AW133" s="44"/>
      <c r="AX133" s="44"/>
      <c r="AY133" s="46"/>
      <c r="AZ133" s="46"/>
      <c r="BA133" s="46"/>
      <c r="BB133" s="649"/>
      <c r="BC133" s="19" t="s">
        <v>131</v>
      </c>
      <c r="BD133" s="35"/>
      <c r="BE133" s="36"/>
      <c r="BF133" s="36"/>
      <c r="BG133" s="37" t="s">
        <v>118</v>
      </c>
      <c r="BH133" s="35"/>
      <c r="BI133" s="38"/>
      <c r="BJ133" s="38"/>
      <c r="BK133" s="636"/>
      <c r="BL133" s="636"/>
      <c r="BM133" s="638"/>
    </row>
    <row r="134" spans="1:65" ht="30" hidden="1" customHeight="1">
      <c r="A134" s="604"/>
      <c r="B134" s="668">
        <v>188</v>
      </c>
      <c r="C134" s="608"/>
      <c r="D134" s="610"/>
      <c r="E134" s="610"/>
      <c r="F134" s="610"/>
      <c r="G134" s="641"/>
      <c r="H134" s="664"/>
      <c r="I134" s="630"/>
      <c r="J134" s="631"/>
      <c r="K134" s="19" t="s">
        <v>137</v>
      </c>
      <c r="L134" s="20"/>
      <c r="M134" s="633"/>
      <c r="N134" s="631"/>
      <c r="O134" s="651"/>
      <c r="P134" s="620"/>
      <c r="Q134" s="622"/>
      <c r="R134" s="625"/>
      <c r="S134" s="627"/>
      <c r="T134" s="651"/>
      <c r="U134" s="652"/>
      <c r="V134" s="653"/>
      <c r="W134" s="19" t="s">
        <v>139</v>
      </c>
      <c r="X134" s="21"/>
      <c r="Y134" s="22"/>
      <c r="Z134" s="22"/>
      <c r="AA134" s="23"/>
      <c r="AB134" s="24"/>
      <c r="AC134" s="24"/>
      <c r="AD134" s="25"/>
      <c r="AE134" s="25"/>
      <c r="AF134" s="25"/>
      <c r="AG134" s="26"/>
      <c r="AH134" s="25"/>
      <c r="AI134" s="27" t="str">
        <f t="shared" si="4"/>
        <v/>
      </c>
      <c r="AJ134" s="27" t="str">
        <f t="shared" si="3"/>
        <v/>
      </c>
      <c r="AK134" s="25"/>
      <c r="AL134" s="27" t="str">
        <f>IFERROR(VLOOKUP(AJ134&amp;AK134,[4]Tabla_Controles!$B$56:$G$65,5,FALSE),"")</f>
        <v/>
      </c>
      <c r="AM134" s="28" t="str">
        <f t="shared" si="5"/>
        <v/>
      </c>
      <c r="AN134" s="655"/>
      <c r="AO134" s="658"/>
      <c r="AP134" s="661"/>
      <c r="AQ134" s="644"/>
      <c r="AR134" s="646"/>
      <c r="AS134" s="646"/>
      <c r="AT134" s="647"/>
      <c r="AU134" s="629"/>
      <c r="AV134" s="37" t="s">
        <v>145</v>
      </c>
      <c r="AW134" s="44"/>
      <c r="AX134" s="44"/>
      <c r="AY134" s="46"/>
      <c r="AZ134" s="46"/>
      <c r="BA134" s="46"/>
      <c r="BB134" s="649"/>
      <c r="BC134" s="19" t="s">
        <v>139</v>
      </c>
      <c r="BD134" s="35"/>
      <c r="BE134" s="36"/>
      <c r="BF134" s="36"/>
      <c r="BG134" s="37" t="s">
        <v>128</v>
      </c>
      <c r="BH134" s="35"/>
      <c r="BI134" s="38"/>
      <c r="BJ134" s="38"/>
      <c r="BK134" s="636"/>
      <c r="BL134" s="636"/>
      <c r="BM134" s="638"/>
    </row>
    <row r="135" spans="1:65" ht="30" hidden="1" customHeight="1">
      <c r="A135" s="604"/>
      <c r="B135" s="668">
        <v>188</v>
      </c>
      <c r="C135" s="608"/>
      <c r="D135" s="610"/>
      <c r="E135" s="610"/>
      <c r="F135" s="610"/>
      <c r="G135" s="641"/>
      <c r="H135" s="664"/>
      <c r="I135" s="630"/>
      <c r="J135" s="631"/>
      <c r="K135" s="19" t="s">
        <v>148</v>
      </c>
      <c r="L135" s="20"/>
      <c r="M135" s="633"/>
      <c r="N135" s="631"/>
      <c r="O135" s="651"/>
      <c r="P135" s="620"/>
      <c r="Q135" s="622"/>
      <c r="R135" s="625"/>
      <c r="S135" s="627"/>
      <c r="T135" s="651"/>
      <c r="U135" s="652"/>
      <c r="V135" s="653"/>
      <c r="W135" s="19" t="s">
        <v>150</v>
      </c>
      <c r="X135" s="21"/>
      <c r="Y135" s="22"/>
      <c r="Z135" s="22"/>
      <c r="AA135" s="23"/>
      <c r="AB135" s="24"/>
      <c r="AC135" s="24"/>
      <c r="AD135" s="25"/>
      <c r="AE135" s="25"/>
      <c r="AF135" s="25"/>
      <c r="AG135" s="26"/>
      <c r="AH135" s="25"/>
      <c r="AI135" s="27" t="str">
        <f t="shared" si="4"/>
        <v/>
      </c>
      <c r="AJ135" s="27" t="str">
        <f t="shared" si="3"/>
        <v/>
      </c>
      <c r="AK135" s="25"/>
      <c r="AL135" s="27" t="str">
        <f>IFERROR(VLOOKUP(AJ135&amp;AK135,[4]Tabla_Controles!$B$56:$G$65,5,FALSE),"")</f>
        <v/>
      </c>
      <c r="AM135" s="28" t="str">
        <f t="shared" si="5"/>
        <v/>
      </c>
      <c r="AN135" s="655"/>
      <c r="AO135" s="658"/>
      <c r="AP135" s="661"/>
      <c r="AQ135" s="644"/>
      <c r="AR135" s="646"/>
      <c r="AS135" s="646"/>
      <c r="AT135" s="647"/>
      <c r="AU135" s="629"/>
      <c r="AV135" s="37" t="s">
        <v>155</v>
      </c>
      <c r="AW135" s="44"/>
      <c r="AX135" s="44"/>
      <c r="AY135" s="46"/>
      <c r="AZ135" s="46"/>
      <c r="BA135" s="46"/>
      <c r="BB135" s="649"/>
      <c r="BC135" s="19" t="s">
        <v>150</v>
      </c>
      <c r="BD135" s="35"/>
      <c r="BE135" s="36"/>
      <c r="BF135" s="36"/>
      <c r="BG135" s="37" t="s">
        <v>136</v>
      </c>
      <c r="BH135" s="35"/>
      <c r="BI135" s="38"/>
      <c r="BJ135" s="38"/>
      <c r="BK135" s="636"/>
      <c r="BL135" s="636"/>
      <c r="BM135" s="638"/>
    </row>
    <row r="136" spans="1:65" ht="30" hidden="1" customHeight="1">
      <c r="A136" s="604"/>
      <c r="B136" s="668">
        <v>188</v>
      </c>
      <c r="C136" s="609"/>
      <c r="D136" s="610"/>
      <c r="E136" s="610"/>
      <c r="F136" s="610"/>
      <c r="G136" s="642"/>
      <c r="H136" s="665"/>
      <c r="I136" s="630"/>
      <c r="J136" s="631"/>
      <c r="K136" s="19" t="s">
        <v>160</v>
      </c>
      <c r="L136" s="20"/>
      <c r="M136" s="634"/>
      <c r="N136" s="631"/>
      <c r="O136" s="651"/>
      <c r="P136" s="620"/>
      <c r="Q136" s="623"/>
      <c r="R136" s="626"/>
      <c r="S136" s="627"/>
      <c r="T136" s="651"/>
      <c r="U136" s="652"/>
      <c r="V136" s="653"/>
      <c r="W136" s="19" t="s">
        <v>161</v>
      </c>
      <c r="X136" s="21"/>
      <c r="Y136" s="22"/>
      <c r="Z136" s="22"/>
      <c r="AA136" s="23"/>
      <c r="AB136" s="24"/>
      <c r="AC136" s="24"/>
      <c r="AD136" s="25"/>
      <c r="AE136" s="25"/>
      <c r="AF136" s="25"/>
      <c r="AG136" s="26"/>
      <c r="AH136" s="25"/>
      <c r="AI136" s="27" t="str">
        <f t="shared" si="4"/>
        <v/>
      </c>
      <c r="AJ136" s="27" t="str">
        <f t="shared" si="3"/>
        <v/>
      </c>
      <c r="AK136" s="25"/>
      <c r="AL136" s="27" t="str">
        <f>IFERROR(VLOOKUP(AJ136&amp;AK136,[4]Tabla_Controles!$B$56:$G$65,5,FALSE),"")</f>
        <v/>
      </c>
      <c r="AM136" s="28" t="str">
        <f t="shared" si="5"/>
        <v/>
      </c>
      <c r="AN136" s="656"/>
      <c r="AO136" s="659"/>
      <c r="AP136" s="662"/>
      <c r="AQ136" s="645"/>
      <c r="AR136" s="646"/>
      <c r="AS136" s="646"/>
      <c r="AT136" s="647"/>
      <c r="AU136" s="629"/>
      <c r="AV136" s="37" t="s">
        <v>162</v>
      </c>
      <c r="AW136" s="44"/>
      <c r="AX136" s="44"/>
      <c r="AY136" s="46"/>
      <c r="AZ136" s="46"/>
      <c r="BA136" s="46"/>
      <c r="BB136" s="650"/>
      <c r="BC136" s="19" t="s">
        <v>161</v>
      </c>
      <c r="BD136" s="35"/>
      <c r="BE136" s="36"/>
      <c r="BF136" s="36"/>
      <c r="BG136" s="37" t="s">
        <v>145</v>
      </c>
      <c r="BH136" s="35"/>
      <c r="BI136" s="38"/>
      <c r="BJ136" s="38"/>
      <c r="BK136" s="637"/>
      <c r="BL136" s="637"/>
      <c r="BM136" s="639"/>
    </row>
    <row r="137" spans="1:65" ht="51" hidden="1" customHeight="1">
      <c r="A137" s="604" t="str">
        <f>C137&amp;COUNTIF($C$10:C137,C137)</f>
        <v>0</v>
      </c>
      <c r="B137" s="672"/>
      <c r="C137" s="607"/>
      <c r="D137" s="610"/>
      <c r="E137" s="610"/>
      <c r="F137" s="610"/>
      <c r="G137" s="640"/>
      <c r="H137" s="663"/>
      <c r="I137" s="630" t="str">
        <f>"Posibilidad de recibir o solicitar cualquier dádiva o beneficio a nombre propio o de terceros, con el fin de "&amp;J137</f>
        <v xml:space="preserve">Posibilidad de recibir o solicitar cualquier dádiva o beneficio a nombre propio o de terceros, con el fin de </v>
      </c>
      <c r="J137" s="631"/>
      <c r="K137" s="19" t="s">
        <v>86</v>
      </c>
      <c r="L137" s="20"/>
      <c r="M137" s="676"/>
      <c r="N137" s="631"/>
      <c r="O137" s="651"/>
      <c r="P137" s="620"/>
      <c r="Q137" s="621"/>
      <c r="R137" s="624"/>
      <c r="S137" s="627"/>
      <c r="T137" s="651"/>
      <c r="U137" s="652"/>
      <c r="V137" s="653"/>
      <c r="W137" s="19" t="s">
        <v>91</v>
      </c>
      <c r="X137" s="21"/>
      <c r="Y137" s="22"/>
      <c r="Z137" s="22"/>
      <c r="AA137" s="23"/>
      <c r="AB137" s="24"/>
      <c r="AC137" s="24"/>
      <c r="AD137" s="25"/>
      <c r="AE137" s="25"/>
      <c r="AF137" s="25"/>
      <c r="AG137" s="26"/>
      <c r="AH137" s="25"/>
      <c r="AI137" s="27" t="str">
        <f t="shared" si="4"/>
        <v/>
      </c>
      <c r="AJ137" s="27" t="str">
        <f t="shared" si="3"/>
        <v/>
      </c>
      <c r="AK137" s="25"/>
      <c r="AL137" s="27" t="str">
        <f>IFERROR(VLOOKUP(AJ137&amp;AK137,[4]Tabla_Controles!$B$56:$G$65,5,FALSE),"")</f>
        <v/>
      </c>
      <c r="AM137" s="28" t="str">
        <f t="shared" si="5"/>
        <v/>
      </c>
      <c r="AN137" s="654" t="str">
        <f>IFERROR(AVERAGE(AM137:AM143),"")</f>
        <v/>
      </c>
      <c r="AO137" s="657" t="str">
        <f>IF($AN137=100,"Fuerte",IF($AN137&lt;100,"Moderado",IF($AN137&lt;50,"Débil",IF($AN137=0,"",""))))</f>
        <v/>
      </c>
      <c r="AP137" s="660"/>
      <c r="AQ137" s="643" t="str">
        <f>IFERROR(P137-VLOOKUP(AO137&amp;AP137,[4]Tabla_Controles!$B$77:$E$83,4,0),"")</f>
        <v/>
      </c>
      <c r="AR137" s="646" t="str">
        <f>IF($AQ137="","",IF($AQ137=1,"Muy Baja",IF($AQ137=2,"Baja",IF($AQ137=3,"Media",IF($AQ137=4,"Alta",IF($AQ137=5,"Muy Alta","Muy Baja"))))))</f>
        <v/>
      </c>
      <c r="AS137" s="646">
        <f>T137</f>
        <v>0</v>
      </c>
      <c r="AT137" s="647" t="str">
        <f>IF(OR(AND($AR137="Muy Baja",$AS137="Leve"),AND($AR137="Muy Baja",$AS137="Menor"),AND($AR137="Baja",$AS137="Leve"),AND($AR137="Baja",$AS137="Menor"),AND($AR137="Media",$AS137="Leve")),"Bajo",IF(OR(AND($AR137="Muy baja",$AS137="Moderado"),AND($AR137="Baja",$AS137="Moderado"),AND($AR137="Media",$AS137="Menor"),AND($AR137="Alta",$AS137="Leve")),"Moderado",IF(OR(AND($AR137="Muy Baja",$AS137="Mayor"),AND($AR137="Baja",$AS137="Mayor"),AND($AR137="Media",$AS137="Moderado"),AND($AR137="Alta",$AS137="Menor"),AND($AR137="Alta",$AS137="Moderado"),AND($AR137="Muy Alta",$AS137="Leve"),AND($AR137="Muy Alta",$AS137="Menor")),"Alto",IF(OR(AND($AR137="Muy Baja",$AS137="Catastrófico"),AND($AR137="Baja",$AS137="Catastrófico"),AND($AR137="Media",$AS137="Mayor"),AND($AR137="Media",$AS137="Catastrófico"),AND($AR137="Alta",$AS137="Mayor"),AND($AR137="Alta",$AS137="Catastrófico"),AND($AR137="Muy Alta",$AS137="Moderado"),AND($AR137="Muy Alta",$AS137="Mayor"),AND($AR137="Muy Alta",$AS137="Catastrófico")),"Extremo",""))))</f>
        <v/>
      </c>
      <c r="AU137" s="629"/>
      <c r="AV137" s="37" t="s">
        <v>105</v>
      </c>
      <c r="AW137" s="20"/>
      <c r="AX137" s="20"/>
      <c r="AY137" s="21"/>
      <c r="AZ137" s="21"/>
      <c r="BA137" s="21"/>
      <c r="BB137" s="673"/>
      <c r="BC137" s="19" t="s">
        <v>91</v>
      </c>
      <c r="BD137" s="35"/>
      <c r="BE137" s="36"/>
      <c r="BF137" s="36"/>
      <c r="BG137" s="37" t="s">
        <v>155</v>
      </c>
      <c r="BH137" s="35"/>
      <c r="BI137" s="38"/>
      <c r="BJ137" s="38"/>
      <c r="BK137" s="635"/>
      <c r="BL137" s="666"/>
      <c r="BM137" s="666"/>
    </row>
    <row r="138" spans="1:65" ht="30" hidden="1" customHeight="1">
      <c r="A138" s="604"/>
      <c r="B138" s="672"/>
      <c r="C138" s="608"/>
      <c r="D138" s="610"/>
      <c r="E138" s="610"/>
      <c r="F138" s="610"/>
      <c r="G138" s="641"/>
      <c r="H138" s="664"/>
      <c r="I138" s="630"/>
      <c r="J138" s="631"/>
      <c r="K138" s="19" t="s">
        <v>110</v>
      </c>
      <c r="L138" s="20"/>
      <c r="M138" s="677"/>
      <c r="N138" s="631"/>
      <c r="O138" s="651"/>
      <c r="P138" s="620"/>
      <c r="Q138" s="622"/>
      <c r="R138" s="625"/>
      <c r="S138" s="627"/>
      <c r="T138" s="651"/>
      <c r="U138" s="652"/>
      <c r="V138" s="653"/>
      <c r="W138" s="19" t="s">
        <v>112</v>
      </c>
      <c r="X138" s="21"/>
      <c r="Y138" s="22"/>
      <c r="Z138" s="22"/>
      <c r="AA138" s="23"/>
      <c r="AB138" s="24"/>
      <c r="AC138" s="24"/>
      <c r="AD138" s="25"/>
      <c r="AE138" s="25"/>
      <c r="AF138" s="25"/>
      <c r="AG138" s="26"/>
      <c r="AH138" s="25"/>
      <c r="AI138" s="27" t="str">
        <f t="shared" si="4"/>
        <v/>
      </c>
      <c r="AJ138" s="27" t="str">
        <f t="shared" si="3"/>
        <v/>
      </c>
      <c r="AK138" s="25"/>
      <c r="AL138" s="27" t="str">
        <f>IFERROR(VLOOKUP(AJ138&amp;AK138,[4]Tabla_Controles!$B$56:$G$65,5,FALSE),"")</f>
        <v/>
      </c>
      <c r="AM138" s="28" t="str">
        <f t="shared" si="5"/>
        <v/>
      </c>
      <c r="AN138" s="655"/>
      <c r="AO138" s="658"/>
      <c r="AP138" s="661"/>
      <c r="AQ138" s="644"/>
      <c r="AR138" s="646"/>
      <c r="AS138" s="646"/>
      <c r="AT138" s="647"/>
      <c r="AU138" s="629"/>
      <c r="AV138" s="37" t="s">
        <v>118</v>
      </c>
      <c r="AW138" s="20"/>
      <c r="AX138" s="20"/>
      <c r="AY138" s="21"/>
      <c r="AZ138" s="21"/>
      <c r="BA138" s="21"/>
      <c r="BB138" s="674"/>
      <c r="BC138" s="19" t="s">
        <v>112</v>
      </c>
      <c r="BD138" s="35"/>
      <c r="BE138" s="36"/>
      <c r="BF138" s="36"/>
      <c r="BG138" s="37" t="s">
        <v>162</v>
      </c>
      <c r="BH138" s="35"/>
      <c r="BI138" s="38"/>
      <c r="BJ138" s="38"/>
      <c r="BK138" s="636"/>
      <c r="BL138" s="638"/>
      <c r="BM138" s="638"/>
    </row>
    <row r="139" spans="1:65" ht="30" hidden="1" customHeight="1">
      <c r="A139" s="604"/>
      <c r="B139" s="672"/>
      <c r="C139" s="608"/>
      <c r="D139" s="610"/>
      <c r="E139" s="610"/>
      <c r="F139" s="610"/>
      <c r="G139" s="641"/>
      <c r="H139" s="664"/>
      <c r="I139" s="630"/>
      <c r="J139" s="631"/>
      <c r="K139" s="19" t="s">
        <v>122</v>
      </c>
      <c r="L139" s="20"/>
      <c r="M139" s="677"/>
      <c r="N139" s="631"/>
      <c r="O139" s="651"/>
      <c r="P139" s="620"/>
      <c r="Q139" s="622"/>
      <c r="R139" s="625"/>
      <c r="S139" s="627"/>
      <c r="T139" s="651"/>
      <c r="U139" s="652"/>
      <c r="V139" s="653"/>
      <c r="W139" s="19" t="s">
        <v>124</v>
      </c>
      <c r="X139" s="21"/>
      <c r="Y139" s="22"/>
      <c r="Z139" s="22"/>
      <c r="AA139" s="23"/>
      <c r="AB139" s="24"/>
      <c r="AC139" s="24"/>
      <c r="AD139" s="25"/>
      <c r="AE139" s="25"/>
      <c r="AF139" s="25"/>
      <c r="AG139" s="26"/>
      <c r="AH139" s="25"/>
      <c r="AI139" s="27" t="str">
        <f t="shared" si="4"/>
        <v/>
      </c>
      <c r="AJ139" s="27" t="str">
        <f t="shared" ref="AJ139:AJ185" si="6">IF(COUNTBLANK(AB139:AH139)=7,"",IF($AI139&lt;86,"Débil",IF($AI139&lt;96,"Moderado","Fuerte")))</f>
        <v/>
      </c>
      <c r="AK139" s="25"/>
      <c r="AL139" s="27" t="str">
        <f>IFERROR(VLOOKUP(AJ139&amp;AK139,[4]Tabla_Controles!$B$56:$G$65,5,FALSE),"")</f>
        <v/>
      </c>
      <c r="AM139" s="28" t="str">
        <f t="shared" si="5"/>
        <v/>
      </c>
      <c r="AN139" s="655"/>
      <c r="AO139" s="658"/>
      <c r="AP139" s="661"/>
      <c r="AQ139" s="644"/>
      <c r="AR139" s="646"/>
      <c r="AS139" s="646"/>
      <c r="AT139" s="647"/>
      <c r="AU139" s="629"/>
      <c r="AV139" s="37" t="s">
        <v>128</v>
      </c>
      <c r="AW139" s="20"/>
      <c r="AX139" s="20"/>
      <c r="AY139" s="21"/>
      <c r="AZ139" s="21"/>
      <c r="BA139" s="21"/>
      <c r="BB139" s="674"/>
      <c r="BC139" s="19" t="s">
        <v>124</v>
      </c>
      <c r="BD139" s="35"/>
      <c r="BE139" s="36"/>
      <c r="BF139" s="36"/>
      <c r="BG139" s="37" t="s">
        <v>105</v>
      </c>
      <c r="BH139" s="35"/>
      <c r="BI139" s="38"/>
      <c r="BJ139" s="38"/>
      <c r="BK139" s="636"/>
      <c r="BL139" s="638"/>
      <c r="BM139" s="638"/>
    </row>
    <row r="140" spans="1:65" ht="30" hidden="1" customHeight="1">
      <c r="A140" s="604"/>
      <c r="B140" s="672"/>
      <c r="C140" s="608"/>
      <c r="D140" s="610"/>
      <c r="E140" s="610"/>
      <c r="F140" s="610"/>
      <c r="G140" s="641"/>
      <c r="H140" s="664"/>
      <c r="I140" s="630"/>
      <c r="J140" s="631"/>
      <c r="K140" s="19" t="s">
        <v>129</v>
      </c>
      <c r="L140" s="20"/>
      <c r="M140" s="677"/>
      <c r="N140" s="631"/>
      <c r="O140" s="651"/>
      <c r="P140" s="620"/>
      <c r="Q140" s="622"/>
      <c r="R140" s="625"/>
      <c r="S140" s="627"/>
      <c r="T140" s="651"/>
      <c r="U140" s="652"/>
      <c r="V140" s="653"/>
      <c r="W140" s="19" t="s">
        <v>131</v>
      </c>
      <c r="X140" s="21"/>
      <c r="Y140" s="22"/>
      <c r="Z140" s="22"/>
      <c r="AA140" s="23"/>
      <c r="AB140" s="24"/>
      <c r="AC140" s="24"/>
      <c r="AD140" s="25"/>
      <c r="AE140" s="25"/>
      <c r="AF140" s="25"/>
      <c r="AG140" s="26"/>
      <c r="AH140" s="25"/>
      <c r="AI140" s="27" t="str">
        <f t="shared" ref="AI140:AI185" si="7">IF(COUNTBLANK(AB140:AH140)=7,"",IF($AB140="Asignado",15,0)+IF($AC140="Adecuado",15,0)+IF($AD140="Oportuna",15,0)+IF($AE140="Prevenir",15,0)+IF($AE140="Detectar",10,0)+IF($AF140="Confiable",15,0)+IF($AG140="Oportuna",15,0)+IF($AH140="Completa",10,0)+IF($AH140="Incompleta",5,0))</f>
        <v/>
      </c>
      <c r="AJ140" s="27" t="str">
        <f t="shared" si="6"/>
        <v/>
      </c>
      <c r="AK140" s="25"/>
      <c r="AL140" s="27" t="str">
        <f>IFERROR(VLOOKUP(AJ140&amp;AK140,[4]Tabla_Controles!$B$56:$G$65,5,FALSE),"")</f>
        <v/>
      </c>
      <c r="AM140" s="28" t="str">
        <f t="shared" ref="AM140:AM185" si="8">IF($AL140="","",IF($AL140="Fuerte",100,IF($AL140="Moderado",50,0)))</f>
        <v/>
      </c>
      <c r="AN140" s="655"/>
      <c r="AO140" s="658"/>
      <c r="AP140" s="661"/>
      <c r="AQ140" s="644"/>
      <c r="AR140" s="646"/>
      <c r="AS140" s="646"/>
      <c r="AT140" s="647"/>
      <c r="AU140" s="629"/>
      <c r="AV140" s="37" t="s">
        <v>136</v>
      </c>
      <c r="AW140" s="20"/>
      <c r="AX140" s="20"/>
      <c r="AY140" s="21"/>
      <c r="AZ140" s="21"/>
      <c r="BA140" s="21"/>
      <c r="BB140" s="674"/>
      <c r="BC140" s="19" t="s">
        <v>131</v>
      </c>
      <c r="BD140" s="35"/>
      <c r="BE140" s="36"/>
      <c r="BF140" s="36"/>
      <c r="BG140" s="37" t="s">
        <v>118</v>
      </c>
      <c r="BH140" s="35"/>
      <c r="BI140" s="38"/>
      <c r="BJ140" s="38"/>
      <c r="BK140" s="636"/>
      <c r="BL140" s="638"/>
      <c r="BM140" s="638"/>
    </row>
    <row r="141" spans="1:65" ht="30" hidden="1" customHeight="1">
      <c r="A141" s="604"/>
      <c r="B141" s="672"/>
      <c r="C141" s="608"/>
      <c r="D141" s="610"/>
      <c r="E141" s="610"/>
      <c r="F141" s="610"/>
      <c r="G141" s="641"/>
      <c r="H141" s="664"/>
      <c r="I141" s="630"/>
      <c r="J141" s="631"/>
      <c r="K141" s="19" t="s">
        <v>137</v>
      </c>
      <c r="L141" s="20"/>
      <c r="M141" s="677"/>
      <c r="N141" s="631"/>
      <c r="O141" s="651"/>
      <c r="P141" s="620"/>
      <c r="Q141" s="622"/>
      <c r="R141" s="625"/>
      <c r="S141" s="627"/>
      <c r="T141" s="651"/>
      <c r="U141" s="652"/>
      <c r="V141" s="653"/>
      <c r="W141" s="19" t="s">
        <v>139</v>
      </c>
      <c r="X141" s="21"/>
      <c r="Y141" s="22"/>
      <c r="Z141" s="22"/>
      <c r="AA141" s="23"/>
      <c r="AB141" s="24"/>
      <c r="AC141" s="24"/>
      <c r="AD141" s="25"/>
      <c r="AE141" s="25"/>
      <c r="AF141" s="25"/>
      <c r="AG141" s="26"/>
      <c r="AH141" s="25"/>
      <c r="AI141" s="27" t="str">
        <f t="shared" si="7"/>
        <v/>
      </c>
      <c r="AJ141" s="27" t="str">
        <f t="shared" si="6"/>
        <v/>
      </c>
      <c r="AK141" s="25"/>
      <c r="AL141" s="27" t="str">
        <f>IFERROR(VLOOKUP(AJ141&amp;AK141,[4]Tabla_Controles!$B$56:$G$65,5,FALSE),"")</f>
        <v/>
      </c>
      <c r="AM141" s="28" t="str">
        <f t="shared" si="8"/>
        <v/>
      </c>
      <c r="AN141" s="655"/>
      <c r="AO141" s="658"/>
      <c r="AP141" s="661"/>
      <c r="AQ141" s="644"/>
      <c r="AR141" s="646"/>
      <c r="AS141" s="646"/>
      <c r="AT141" s="647"/>
      <c r="AU141" s="629"/>
      <c r="AV141" s="37" t="s">
        <v>145</v>
      </c>
      <c r="AW141" s="20"/>
      <c r="AX141" s="20"/>
      <c r="AY141" s="21"/>
      <c r="AZ141" s="21"/>
      <c r="BA141" s="21"/>
      <c r="BB141" s="674"/>
      <c r="BC141" s="19" t="s">
        <v>139</v>
      </c>
      <c r="BD141" s="35"/>
      <c r="BE141" s="36"/>
      <c r="BF141" s="36"/>
      <c r="BG141" s="37" t="s">
        <v>128</v>
      </c>
      <c r="BH141" s="35"/>
      <c r="BI141" s="38"/>
      <c r="BJ141" s="38"/>
      <c r="BK141" s="636"/>
      <c r="BL141" s="638"/>
      <c r="BM141" s="638"/>
    </row>
    <row r="142" spans="1:65" ht="30" hidden="1" customHeight="1">
      <c r="A142" s="604"/>
      <c r="B142" s="672"/>
      <c r="C142" s="608"/>
      <c r="D142" s="610"/>
      <c r="E142" s="610"/>
      <c r="F142" s="610"/>
      <c r="G142" s="641"/>
      <c r="H142" s="664"/>
      <c r="I142" s="630"/>
      <c r="J142" s="631"/>
      <c r="K142" s="19" t="s">
        <v>148</v>
      </c>
      <c r="L142" s="20"/>
      <c r="M142" s="677"/>
      <c r="N142" s="631"/>
      <c r="O142" s="651"/>
      <c r="P142" s="620"/>
      <c r="Q142" s="622"/>
      <c r="R142" s="625"/>
      <c r="S142" s="627"/>
      <c r="T142" s="651"/>
      <c r="U142" s="652"/>
      <c r="V142" s="653"/>
      <c r="W142" s="19" t="s">
        <v>150</v>
      </c>
      <c r="X142" s="21"/>
      <c r="Y142" s="22"/>
      <c r="Z142" s="22"/>
      <c r="AA142" s="23"/>
      <c r="AB142" s="24"/>
      <c r="AC142" s="24"/>
      <c r="AD142" s="25"/>
      <c r="AE142" s="25"/>
      <c r="AF142" s="25"/>
      <c r="AG142" s="26"/>
      <c r="AH142" s="25"/>
      <c r="AI142" s="27" t="str">
        <f t="shared" si="7"/>
        <v/>
      </c>
      <c r="AJ142" s="27" t="str">
        <f t="shared" si="6"/>
        <v/>
      </c>
      <c r="AK142" s="25"/>
      <c r="AL142" s="27" t="str">
        <f>IFERROR(VLOOKUP(AJ142&amp;AK142,[4]Tabla_Controles!$B$56:$G$65,5,FALSE),"")</f>
        <v/>
      </c>
      <c r="AM142" s="28" t="str">
        <f t="shared" si="8"/>
        <v/>
      </c>
      <c r="AN142" s="655"/>
      <c r="AO142" s="658"/>
      <c r="AP142" s="661"/>
      <c r="AQ142" s="644"/>
      <c r="AR142" s="646"/>
      <c r="AS142" s="646"/>
      <c r="AT142" s="647"/>
      <c r="AU142" s="629"/>
      <c r="AV142" s="37" t="s">
        <v>155</v>
      </c>
      <c r="AW142" s="20"/>
      <c r="AX142" s="20"/>
      <c r="AY142" s="21"/>
      <c r="AZ142" s="21"/>
      <c r="BA142" s="21"/>
      <c r="BB142" s="674"/>
      <c r="BC142" s="19" t="s">
        <v>150</v>
      </c>
      <c r="BD142" s="35"/>
      <c r="BE142" s="36"/>
      <c r="BF142" s="36"/>
      <c r="BG142" s="37" t="s">
        <v>136</v>
      </c>
      <c r="BH142" s="35"/>
      <c r="BI142" s="38"/>
      <c r="BJ142" s="38"/>
      <c r="BK142" s="636"/>
      <c r="BL142" s="638"/>
      <c r="BM142" s="638"/>
    </row>
    <row r="143" spans="1:65" ht="30" hidden="1" customHeight="1">
      <c r="A143" s="604"/>
      <c r="B143" s="672"/>
      <c r="C143" s="609"/>
      <c r="D143" s="610"/>
      <c r="E143" s="610"/>
      <c r="F143" s="610"/>
      <c r="G143" s="642"/>
      <c r="H143" s="665"/>
      <c r="I143" s="630"/>
      <c r="J143" s="631"/>
      <c r="K143" s="19" t="s">
        <v>160</v>
      </c>
      <c r="L143" s="20"/>
      <c r="M143" s="678"/>
      <c r="N143" s="631"/>
      <c r="O143" s="651"/>
      <c r="P143" s="620"/>
      <c r="Q143" s="623"/>
      <c r="R143" s="626"/>
      <c r="S143" s="627"/>
      <c r="T143" s="651"/>
      <c r="U143" s="652"/>
      <c r="V143" s="653"/>
      <c r="W143" s="19" t="s">
        <v>161</v>
      </c>
      <c r="X143" s="21"/>
      <c r="Y143" s="22"/>
      <c r="Z143" s="22"/>
      <c r="AA143" s="23"/>
      <c r="AB143" s="24"/>
      <c r="AC143" s="24"/>
      <c r="AD143" s="25"/>
      <c r="AE143" s="25"/>
      <c r="AF143" s="25"/>
      <c r="AG143" s="26"/>
      <c r="AH143" s="25"/>
      <c r="AI143" s="27" t="str">
        <f t="shared" si="7"/>
        <v/>
      </c>
      <c r="AJ143" s="27" t="str">
        <f t="shared" si="6"/>
        <v/>
      </c>
      <c r="AK143" s="25"/>
      <c r="AL143" s="27" t="str">
        <f>IFERROR(VLOOKUP(AJ143&amp;AK143,[4]Tabla_Controles!$B$56:$G$65,5,FALSE),"")</f>
        <v/>
      </c>
      <c r="AM143" s="28" t="str">
        <f t="shared" si="8"/>
        <v/>
      </c>
      <c r="AN143" s="656"/>
      <c r="AO143" s="659"/>
      <c r="AP143" s="662"/>
      <c r="AQ143" s="645"/>
      <c r="AR143" s="646"/>
      <c r="AS143" s="646"/>
      <c r="AT143" s="647"/>
      <c r="AU143" s="629"/>
      <c r="AV143" s="37" t="s">
        <v>162</v>
      </c>
      <c r="AW143" s="20"/>
      <c r="AX143" s="20"/>
      <c r="AY143" s="21"/>
      <c r="AZ143" s="21"/>
      <c r="BA143" s="21"/>
      <c r="BB143" s="675"/>
      <c r="BC143" s="19" t="s">
        <v>161</v>
      </c>
      <c r="BD143" s="35"/>
      <c r="BE143" s="36"/>
      <c r="BF143" s="36"/>
      <c r="BG143" s="37" t="s">
        <v>145</v>
      </c>
      <c r="BH143" s="35"/>
      <c r="BI143" s="38"/>
      <c r="BJ143" s="38"/>
      <c r="BK143" s="637"/>
      <c r="BL143" s="639"/>
      <c r="BM143" s="639"/>
    </row>
    <row r="144" spans="1:65" ht="51" hidden="1" customHeight="1">
      <c r="A144" s="604" t="str">
        <f>C144&amp;COUNTIF($C$10:C144,C144)</f>
        <v>0</v>
      </c>
      <c r="B144" s="672"/>
      <c r="C144" s="607"/>
      <c r="D144" s="610"/>
      <c r="E144" s="610"/>
      <c r="F144" s="610"/>
      <c r="G144" s="640"/>
      <c r="H144" s="663"/>
      <c r="I144" s="630" t="str">
        <f>"Posibilidad de recibir o solicitar cualquier dádiva o beneficio a nombre propio o de terceros, con el fin de "&amp;J144</f>
        <v xml:space="preserve">Posibilidad de recibir o solicitar cualquier dádiva o beneficio a nombre propio o de terceros, con el fin de </v>
      </c>
      <c r="J144" s="631"/>
      <c r="K144" s="19" t="s">
        <v>86</v>
      </c>
      <c r="L144" s="20"/>
      <c r="M144" s="676"/>
      <c r="N144" s="631"/>
      <c r="O144" s="651"/>
      <c r="P144" s="620"/>
      <c r="Q144" s="621"/>
      <c r="R144" s="624"/>
      <c r="S144" s="627"/>
      <c r="T144" s="651"/>
      <c r="U144" s="652"/>
      <c r="V144" s="653"/>
      <c r="W144" s="19" t="s">
        <v>91</v>
      </c>
      <c r="X144" s="21"/>
      <c r="Y144" s="22"/>
      <c r="Z144" s="22"/>
      <c r="AA144" s="23"/>
      <c r="AB144" s="24"/>
      <c r="AC144" s="24"/>
      <c r="AD144" s="25"/>
      <c r="AE144" s="25"/>
      <c r="AF144" s="25"/>
      <c r="AG144" s="26"/>
      <c r="AH144" s="25"/>
      <c r="AI144" s="27" t="str">
        <f t="shared" si="7"/>
        <v/>
      </c>
      <c r="AJ144" s="27" t="str">
        <f t="shared" si="6"/>
        <v/>
      </c>
      <c r="AK144" s="25"/>
      <c r="AL144" s="27" t="str">
        <f>IFERROR(VLOOKUP(AJ144&amp;AK144,[4]Tabla_Controles!$B$56:$G$65,5,FALSE),"")</f>
        <v/>
      </c>
      <c r="AM144" s="28" t="str">
        <f t="shared" si="8"/>
        <v/>
      </c>
      <c r="AN144" s="654" t="str">
        <f>IFERROR(AVERAGE(AM144:AM150),"")</f>
        <v/>
      </c>
      <c r="AO144" s="657" t="str">
        <f>IF($AN144=100,"Fuerte",IF($AN144&lt;100,"Moderado",IF($AN144&lt;50,"Débil",IF($AN144=0,"",""))))</f>
        <v/>
      </c>
      <c r="AP144" s="660"/>
      <c r="AQ144" s="643" t="str">
        <f>IFERROR(P144-VLOOKUP(AO144&amp;AP144,[4]Tabla_Controles!$B$77:$E$83,4,0),"")</f>
        <v/>
      </c>
      <c r="AR144" s="646" t="str">
        <f>IF($AQ144="","",IF($AQ144=1,"Muy Baja",IF($AQ144=2,"Baja",IF($AQ144=3,"Media",IF($AQ144=4,"Alta",IF($AQ144=5,"Muy Alta","Muy Baja"))))))</f>
        <v/>
      </c>
      <c r="AS144" s="646">
        <f>T144</f>
        <v>0</v>
      </c>
      <c r="AT144" s="647" t="str">
        <f>IF(OR(AND($AR144="Muy Baja",$AS144="Leve"),AND($AR144="Muy Baja",$AS144="Menor"),AND($AR144="Baja",$AS144="Leve"),AND($AR144="Baja",$AS144="Menor"),AND($AR144="Media",$AS144="Leve")),"Bajo",IF(OR(AND($AR144="Muy baja",$AS144="Moderado"),AND($AR144="Baja",$AS144="Moderado"),AND($AR144="Media",$AS144="Menor"),AND($AR144="Alta",$AS144="Leve")),"Moderado",IF(OR(AND($AR144="Muy Baja",$AS144="Mayor"),AND($AR144="Baja",$AS144="Mayor"),AND($AR144="Media",$AS144="Moderado"),AND($AR144="Alta",$AS144="Menor"),AND($AR144="Alta",$AS144="Moderado"),AND($AR144="Muy Alta",$AS144="Leve"),AND($AR144="Muy Alta",$AS144="Menor")),"Alto",IF(OR(AND($AR144="Muy Baja",$AS144="Catastrófico"),AND($AR144="Baja",$AS144="Catastrófico"),AND($AR144="Media",$AS144="Mayor"),AND($AR144="Media",$AS144="Catastrófico"),AND($AR144="Alta",$AS144="Mayor"),AND($AR144="Alta",$AS144="Catastrófico"),AND($AR144="Muy Alta",$AS144="Moderado"),AND($AR144="Muy Alta",$AS144="Mayor"),AND($AR144="Muy Alta",$AS144="Catastrófico")),"Extremo",""))))</f>
        <v/>
      </c>
      <c r="AU144" s="629"/>
      <c r="AV144" s="37" t="s">
        <v>105</v>
      </c>
      <c r="AW144" s="20"/>
      <c r="AX144" s="20"/>
      <c r="AY144" s="21"/>
      <c r="AZ144" s="21"/>
      <c r="BA144" s="21"/>
      <c r="BB144" s="673"/>
      <c r="BC144" s="19" t="s">
        <v>91</v>
      </c>
      <c r="BD144" s="35"/>
      <c r="BE144" s="36"/>
      <c r="BF144" s="36"/>
      <c r="BG144" s="37" t="s">
        <v>155</v>
      </c>
      <c r="BH144" s="35"/>
      <c r="BI144" s="38"/>
      <c r="BJ144" s="38"/>
      <c r="BK144" s="635"/>
      <c r="BL144" s="666"/>
      <c r="BM144" s="666"/>
    </row>
    <row r="145" spans="1:65" ht="30" hidden="1" customHeight="1">
      <c r="A145" s="604"/>
      <c r="B145" s="672"/>
      <c r="C145" s="608"/>
      <c r="D145" s="610"/>
      <c r="E145" s="610"/>
      <c r="F145" s="610"/>
      <c r="G145" s="641"/>
      <c r="H145" s="664"/>
      <c r="I145" s="630"/>
      <c r="J145" s="631"/>
      <c r="K145" s="19" t="s">
        <v>110</v>
      </c>
      <c r="L145" s="20"/>
      <c r="M145" s="677"/>
      <c r="N145" s="631"/>
      <c r="O145" s="651"/>
      <c r="P145" s="620"/>
      <c r="Q145" s="622"/>
      <c r="R145" s="625"/>
      <c r="S145" s="627"/>
      <c r="T145" s="651"/>
      <c r="U145" s="652"/>
      <c r="V145" s="653"/>
      <c r="W145" s="19" t="s">
        <v>112</v>
      </c>
      <c r="X145" s="21"/>
      <c r="Y145" s="22"/>
      <c r="Z145" s="22"/>
      <c r="AA145" s="23"/>
      <c r="AB145" s="24"/>
      <c r="AC145" s="24"/>
      <c r="AD145" s="25"/>
      <c r="AE145" s="25"/>
      <c r="AF145" s="25"/>
      <c r="AG145" s="26"/>
      <c r="AH145" s="25"/>
      <c r="AI145" s="27" t="str">
        <f t="shared" si="7"/>
        <v/>
      </c>
      <c r="AJ145" s="27" t="str">
        <f t="shared" si="6"/>
        <v/>
      </c>
      <c r="AK145" s="25"/>
      <c r="AL145" s="27" t="str">
        <f>IFERROR(VLOOKUP(AJ145&amp;AK145,[4]Tabla_Controles!$B$56:$G$65,5,FALSE),"")</f>
        <v/>
      </c>
      <c r="AM145" s="28" t="str">
        <f t="shared" si="8"/>
        <v/>
      </c>
      <c r="AN145" s="655"/>
      <c r="AO145" s="658"/>
      <c r="AP145" s="661"/>
      <c r="AQ145" s="644"/>
      <c r="AR145" s="646"/>
      <c r="AS145" s="646"/>
      <c r="AT145" s="647"/>
      <c r="AU145" s="629"/>
      <c r="AV145" s="37" t="s">
        <v>118</v>
      </c>
      <c r="AW145" s="20"/>
      <c r="AX145" s="20"/>
      <c r="AY145" s="21"/>
      <c r="AZ145" s="21"/>
      <c r="BA145" s="21"/>
      <c r="BB145" s="674"/>
      <c r="BC145" s="19" t="s">
        <v>112</v>
      </c>
      <c r="BD145" s="35"/>
      <c r="BE145" s="36"/>
      <c r="BF145" s="36"/>
      <c r="BG145" s="37" t="s">
        <v>162</v>
      </c>
      <c r="BH145" s="35"/>
      <c r="BI145" s="38"/>
      <c r="BJ145" s="38"/>
      <c r="BK145" s="636"/>
      <c r="BL145" s="638"/>
      <c r="BM145" s="638"/>
    </row>
    <row r="146" spans="1:65" ht="30" hidden="1" customHeight="1">
      <c r="A146" s="604"/>
      <c r="B146" s="672"/>
      <c r="C146" s="608"/>
      <c r="D146" s="610"/>
      <c r="E146" s="610"/>
      <c r="F146" s="610"/>
      <c r="G146" s="641"/>
      <c r="H146" s="664"/>
      <c r="I146" s="630"/>
      <c r="J146" s="631"/>
      <c r="K146" s="19" t="s">
        <v>122</v>
      </c>
      <c r="L146" s="20"/>
      <c r="M146" s="677"/>
      <c r="N146" s="631"/>
      <c r="O146" s="651"/>
      <c r="P146" s="620"/>
      <c r="Q146" s="622"/>
      <c r="R146" s="625"/>
      <c r="S146" s="627"/>
      <c r="T146" s="651"/>
      <c r="U146" s="652"/>
      <c r="V146" s="653"/>
      <c r="W146" s="19" t="s">
        <v>124</v>
      </c>
      <c r="X146" s="21"/>
      <c r="Y146" s="22"/>
      <c r="Z146" s="22"/>
      <c r="AA146" s="23"/>
      <c r="AB146" s="24"/>
      <c r="AC146" s="24"/>
      <c r="AD146" s="25"/>
      <c r="AE146" s="25"/>
      <c r="AF146" s="25"/>
      <c r="AG146" s="26"/>
      <c r="AH146" s="25"/>
      <c r="AI146" s="27" t="str">
        <f t="shared" si="7"/>
        <v/>
      </c>
      <c r="AJ146" s="27" t="str">
        <f t="shared" si="6"/>
        <v/>
      </c>
      <c r="AK146" s="25"/>
      <c r="AL146" s="27" t="str">
        <f>IFERROR(VLOOKUP(AJ146&amp;AK146,[4]Tabla_Controles!$B$56:$G$65,5,FALSE),"")</f>
        <v/>
      </c>
      <c r="AM146" s="28" t="str">
        <f t="shared" si="8"/>
        <v/>
      </c>
      <c r="AN146" s="655"/>
      <c r="AO146" s="658"/>
      <c r="AP146" s="661"/>
      <c r="AQ146" s="644"/>
      <c r="AR146" s="646"/>
      <c r="AS146" s="646"/>
      <c r="AT146" s="647"/>
      <c r="AU146" s="629"/>
      <c r="AV146" s="37" t="s">
        <v>128</v>
      </c>
      <c r="AW146" s="20"/>
      <c r="AX146" s="20"/>
      <c r="AY146" s="21"/>
      <c r="AZ146" s="21"/>
      <c r="BA146" s="21"/>
      <c r="BB146" s="674"/>
      <c r="BC146" s="19" t="s">
        <v>124</v>
      </c>
      <c r="BD146" s="35"/>
      <c r="BE146" s="36"/>
      <c r="BF146" s="36"/>
      <c r="BG146" s="37" t="s">
        <v>105</v>
      </c>
      <c r="BH146" s="35"/>
      <c r="BI146" s="38"/>
      <c r="BJ146" s="38"/>
      <c r="BK146" s="636"/>
      <c r="BL146" s="638"/>
      <c r="BM146" s="638"/>
    </row>
    <row r="147" spans="1:65" ht="30" hidden="1" customHeight="1">
      <c r="A147" s="604"/>
      <c r="B147" s="672"/>
      <c r="C147" s="608"/>
      <c r="D147" s="610"/>
      <c r="E147" s="610"/>
      <c r="F147" s="610"/>
      <c r="G147" s="641"/>
      <c r="H147" s="664"/>
      <c r="I147" s="630"/>
      <c r="J147" s="631"/>
      <c r="K147" s="19" t="s">
        <v>129</v>
      </c>
      <c r="L147" s="20"/>
      <c r="M147" s="677"/>
      <c r="N147" s="631"/>
      <c r="O147" s="651"/>
      <c r="P147" s="620"/>
      <c r="Q147" s="622"/>
      <c r="R147" s="625"/>
      <c r="S147" s="627"/>
      <c r="T147" s="651"/>
      <c r="U147" s="652"/>
      <c r="V147" s="653"/>
      <c r="W147" s="19" t="s">
        <v>131</v>
      </c>
      <c r="X147" s="21"/>
      <c r="Y147" s="22"/>
      <c r="Z147" s="22"/>
      <c r="AA147" s="23"/>
      <c r="AB147" s="24"/>
      <c r="AC147" s="24"/>
      <c r="AD147" s="25"/>
      <c r="AE147" s="25"/>
      <c r="AF147" s="25"/>
      <c r="AG147" s="26"/>
      <c r="AH147" s="25"/>
      <c r="AI147" s="27" t="str">
        <f t="shared" si="7"/>
        <v/>
      </c>
      <c r="AJ147" s="27" t="str">
        <f t="shared" si="6"/>
        <v/>
      </c>
      <c r="AK147" s="25"/>
      <c r="AL147" s="27" t="str">
        <f>IFERROR(VLOOKUP(AJ147&amp;AK147,[4]Tabla_Controles!$B$56:$G$65,5,FALSE),"")</f>
        <v/>
      </c>
      <c r="AM147" s="28" t="str">
        <f t="shared" si="8"/>
        <v/>
      </c>
      <c r="AN147" s="655"/>
      <c r="AO147" s="658"/>
      <c r="AP147" s="661"/>
      <c r="AQ147" s="644"/>
      <c r="AR147" s="646"/>
      <c r="AS147" s="646"/>
      <c r="AT147" s="647"/>
      <c r="AU147" s="629"/>
      <c r="AV147" s="37" t="s">
        <v>136</v>
      </c>
      <c r="AW147" s="20"/>
      <c r="AX147" s="20"/>
      <c r="AY147" s="21"/>
      <c r="AZ147" s="21"/>
      <c r="BA147" s="21"/>
      <c r="BB147" s="674"/>
      <c r="BC147" s="19" t="s">
        <v>131</v>
      </c>
      <c r="BD147" s="35"/>
      <c r="BE147" s="36"/>
      <c r="BF147" s="36"/>
      <c r="BG147" s="37" t="s">
        <v>118</v>
      </c>
      <c r="BH147" s="35"/>
      <c r="BI147" s="38"/>
      <c r="BJ147" s="38"/>
      <c r="BK147" s="636"/>
      <c r="BL147" s="638"/>
      <c r="BM147" s="638"/>
    </row>
    <row r="148" spans="1:65" ht="30" hidden="1" customHeight="1">
      <c r="A148" s="604"/>
      <c r="B148" s="672"/>
      <c r="C148" s="608"/>
      <c r="D148" s="610"/>
      <c r="E148" s="610"/>
      <c r="F148" s="610"/>
      <c r="G148" s="641"/>
      <c r="H148" s="664"/>
      <c r="I148" s="630"/>
      <c r="J148" s="631"/>
      <c r="K148" s="19" t="s">
        <v>137</v>
      </c>
      <c r="L148" s="20"/>
      <c r="M148" s="677"/>
      <c r="N148" s="631"/>
      <c r="O148" s="651"/>
      <c r="P148" s="620"/>
      <c r="Q148" s="622"/>
      <c r="R148" s="625"/>
      <c r="S148" s="627"/>
      <c r="T148" s="651"/>
      <c r="U148" s="652"/>
      <c r="V148" s="653"/>
      <c r="W148" s="19" t="s">
        <v>139</v>
      </c>
      <c r="X148" s="21"/>
      <c r="Y148" s="22"/>
      <c r="Z148" s="22"/>
      <c r="AA148" s="23"/>
      <c r="AB148" s="24"/>
      <c r="AC148" s="24"/>
      <c r="AD148" s="25"/>
      <c r="AE148" s="25"/>
      <c r="AF148" s="25"/>
      <c r="AG148" s="26"/>
      <c r="AH148" s="25"/>
      <c r="AI148" s="27" t="str">
        <f t="shared" si="7"/>
        <v/>
      </c>
      <c r="AJ148" s="27" t="str">
        <f t="shared" si="6"/>
        <v/>
      </c>
      <c r="AK148" s="25"/>
      <c r="AL148" s="27" t="str">
        <f>IFERROR(VLOOKUP(AJ148&amp;AK148,[4]Tabla_Controles!$B$56:$G$65,5,FALSE),"")</f>
        <v/>
      </c>
      <c r="AM148" s="28" t="str">
        <f t="shared" si="8"/>
        <v/>
      </c>
      <c r="AN148" s="655"/>
      <c r="AO148" s="658"/>
      <c r="AP148" s="661"/>
      <c r="AQ148" s="644"/>
      <c r="AR148" s="646"/>
      <c r="AS148" s="646"/>
      <c r="AT148" s="647"/>
      <c r="AU148" s="629"/>
      <c r="AV148" s="37" t="s">
        <v>145</v>
      </c>
      <c r="AW148" s="20"/>
      <c r="AX148" s="20"/>
      <c r="AY148" s="21"/>
      <c r="AZ148" s="21"/>
      <c r="BA148" s="21"/>
      <c r="BB148" s="674"/>
      <c r="BC148" s="19" t="s">
        <v>139</v>
      </c>
      <c r="BD148" s="35"/>
      <c r="BE148" s="36"/>
      <c r="BF148" s="36"/>
      <c r="BG148" s="37" t="s">
        <v>128</v>
      </c>
      <c r="BH148" s="35"/>
      <c r="BI148" s="38"/>
      <c r="BJ148" s="38"/>
      <c r="BK148" s="636"/>
      <c r="BL148" s="638"/>
      <c r="BM148" s="638"/>
    </row>
    <row r="149" spans="1:65" ht="30" hidden="1" customHeight="1">
      <c r="A149" s="604"/>
      <c r="B149" s="672"/>
      <c r="C149" s="608"/>
      <c r="D149" s="610"/>
      <c r="E149" s="610"/>
      <c r="F149" s="610"/>
      <c r="G149" s="641"/>
      <c r="H149" s="664"/>
      <c r="I149" s="630"/>
      <c r="J149" s="631"/>
      <c r="K149" s="19" t="s">
        <v>148</v>
      </c>
      <c r="L149" s="20"/>
      <c r="M149" s="677"/>
      <c r="N149" s="631"/>
      <c r="O149" s="651"/>
      <c r="P149" s="620"/>
      <c r="Q149" s="622"/>
      <c r="R149" s="625"/>
      <c r="S149" s="627"/>
      <c r="T149" s="651"/>
      <c r="U149" s="652"/>
      <c r="V149" s="653"/>
      <c r="W149" s="19" t="s">
        <v>150</v>
      </c>
      <c r="X149" s="21"/>
      <c r="Y149" s="22"/>
      <c r="Z149" s="22"/>
      <c r="AA149" s="23"/>
      <c r="AB149" s="24"/>
      <c r="AC149" s="24"/>
      <c r="AD149" s="25"/>
      <c r="AE149" s="25"/>
      <c r="AF149" s="25"/>
      <c r="AG149" s="26"/>
      <c r="AH149" s="25"/>
      <c r="AI149" s="27" t="str">
        <f t="shared" si="7"/>
        <v/>
      </c>
      <c r="AJ149" s="27" t="str">
        <f t="shared" si="6"/>
        <v/>
      </c>
      <c r="AK149" s="25"/>
      <c r="AL149" s="27" t="str">
        <f>IFERROR(VLOOKUP(AJ149&amp;AK149,[4]Tabla_Controles!$B$56:$G$65,5,FALSE),"")</f>
        <v/>
      </c>
      <c r="AM149" s="28" t="str">
        <f t="shared" si="8"/>
        <v/>
      </c>
      <c r="AN149" s="655"/>
      <c r="AO149" s="658"/>
      <c r="AP149" s="661"/>
      <c r="AQ149" s="644"/>
      <c r="AR149" s="646"/>
      <c r="AS149" s="646"/>
      <c r="AT149" s="647"/>
      <c r="AU149" s="629"/>
      <c r="AV149" s="37" t="s">
        <v>155</v>
      </c>
      <c r="AW149" s="20"/>
      <c r="AX149" s="20"/>
      <c r="AY149" s="21"/>
      <c r="AZ149" s="21"/>
      <c r="BA149" s="21"/>
      <c r="BB149" s="674"/>
      <c r="BC149" s="19" t="s">
        <v>150</v>
      </c>
      <c r="BD149" s="35"/>
      <c r="BE149" s="36"/>
      <c r="BF149" s="36"/>
      <c r="BG149" s="37" t="s">
        <v>136</v>
      </c>
      <c r="BH149" s="35"/>
      <c r="BI149" s="38"/>
      <c r="BJ149" s="38"/>
      <c r="BK149" s="636"/>
      <c r="BL149" s="638"/>
      <c r="BM149" s="638"/>
    </row>
    <row r="150" spans="1:65" ht="30" hidden="1" customHeight="1">
      <c r="A150" s="604"/>
      <c r="B150" s="672"/>
      <c r="C150" s="609"/>
      <c r="D150" s="610"/>
      <c r="E150" s="610"/>
      <c r="F150" s="610"/>
      <c r="G150" s="642"/>
      <c r="H150" s="665"/>
      <c r="I150" s="630"/>
      <c r="J150" s="631"/>
      <c r="K150" s="19" t="s">
        <v>160</v>
      </c>
      <c r="L150" s="20"/>
      <c r="M150" s="678"/>
      <c r="N150" s="631"/>
      <c r="O150" s="651"/>
      <c r="P150" s="620"/>
      <c r="Q150" s="623"/>
      <c r="R150" s="626"/>
      <c r="S150" s="627"/>
      <c r="T150" s="651"/>
      <c r="U150" s="652"/>
      <c r="V150" s="653"/>
      <c r="W150" s="19" t="s">
        <v>161</v>
      </c>
      <c r="X150" s="21"/>
      <c r="Y150" s="22"/>
      <c r="Z150" s="22"/>
      <c r="AA150" s="23"/>
      <c r="AB150" s="24"/>
      <c r="AC150" s="24"/>
      <c r="AD150" s="25"/>
      <c r="AE150" s="25"/>
      <c r="AF150" s="25"/>
      <c r="AG150" s="26"/>
      <c r="AH150" s="25"/>
      <c r="AI150" s="27" t="str">
        <f t="shared" si="7"/>
        <v/>
      </c>
      <c r="AJ150" s="27" t="str">
        <f t="shared" si="6"/>
        <v/>
      </c>
      <c r="AK150" s="25"/>
      <c r="AL150" s="27" t="str">
        <f>IFERROR(VLOOKUP(AJ150&amp;AK150,[4]Tabla_Controles!$B$56:$G$65,5,FALSE),"")</f>
        <v/>
      </c>
      <c r="AM150" s="28" t="str">
        <f t="shared" si="8"/>
        <v/>
      </c>
      <c r="AN150" s="656"/>
      <c r="AO150" s="659"/>
      <c r="AP150" s="662"/>
      <c r="AQ150" s="645"/>
      <c r="AR150" s="646"/>
      <c r="AS150" s="646"/>
      <c r="AT150" s="647"/>
      <c r="AU150" s="629"/>
      <c r="AV150" s="37" t="s">
        <v>162</v>
      </c>
      <c r="AW150" s="20"/>
      <c r="AX150" s="20"/>
      <c r="AY150" s="21"/>
      <c r="AZ150" s="21"/>
      <c r="BA150" s="21"/>
      <c r="BB150" s="675"/>
      <c r="BC150" s="19" t="s">
        <v>161</v>
      </c>
      <c r="BD150" s="35"/>
      <c r="BE150" s="36"/>
      <c r="BF150" s="36"/>
      <c r="BG150" s="37" t="s">
        <v>145</v>
      </c>
      <c r="BH150" s="35"/>
      <c r="BI150" s="38"/>
      <c r="BJ150" s="38"/>
      <c r="BK150" s="637"/>
      <c r="BL150" s="639"/>
      <c r="BM150" s="639"/>
    </row>
    <row r="151" spans="1:65" ht="51" hidden="1" customHeight="1">
      <c r="A151" s="604" t="str">
        <f>C151&amp;COUNTIF($C$10:C151,C151)</f>
        <v>0</v>
      </c>
      <c r="B151" s="672"/>
      <c r="C151" s="607"/>
      <c r="D151" s="610"/>
      <c r="E151" s="610"/>
      <c r="F151" s="610"/>
      <c r="G151" s="640"/>
      <c r="H151" s="663"/>
      <c r="I151" s="630" t="str">
        <f>"Posibilidad de recibir o solicitar cualquier dádiva o beneficio a nombre propio o de terceros, con el fin de "&amp;J151</f>
        <v xml:space="preserve">Posibilidad de recibir o solicitar cualquier dádiva o beneficio a nombre propio o de terceros, con el fin de </v>
      </c>
      <c r="J151" s="631"/>
      <c r="K151" s="19" t="s">
        <v>86</v>
      </c>
      <c r="L151" s="20"/>
      <c r="M151" s="676"/>
      <c r="N151" s="631"/>
      <c r="O151" s="651"/>
      <c r="P151" s="620"/>
      <c r="Q151" s="621"/>
      <c r="R151" s="624"/>
      <c r="S151" s="627"/>
      <c r="T151" s="651"/>
      <c r="U151" s="652"/>
      <c r="V151" s="653"/>
      <c r="W151" s="19" t="s">
        <v>91</v>
      </c>
      <c r="X151" s="21"/>
      <c r="Y151" s="22"/>
      <c r="Z151" s="22"/>
      <c r="AA151" s="23"/>
      <c r="AB151" s="24"/>
      <c r="AC151" s="24"/>
      <c r="AD151" s="25"/>
      <c r="AE151" s="25"/>
      <c r="AF151" s="25"/>
      <c r="AG151" s="26"/>
      <c r="AH151" s="25"/>
      <c r="AI151" s="27" t="str">
        <f t="shared" si="7"/>
        <v/>
      </c>
      <c r="AJ151" s="27" t="str">
        <f t="shared" si="6"/>
        <v/>
      </c>
      <c r="AK151" s="25"/>
      <c r="AL151" s="27" t="str">
        <f>IFERROR(VLOOKUP(AJ151&amp;AK151,[4]Tabla_Controles!$B$56:$G$65,5,FALSE),"")</f>
        <v/>
      </c>
      <c r="AM151" s="28" t="str">
        <f t="shared" si="8"/>
        <v/>
      </c>
      <c r="AN151" s="654" t="str">
        <f>IFERROR(AVERAGE(AM151:AM157),"")</f>
        <v/>
      </c>
      <c r="AO151" s="657" t="str">
        <f>IF($AN151=100,"Fuerte",IF($AN151&lt;100,"Moderado",IF($AN151&lt;50,"Débil",IF($AN151=0,"",""))))</f>
        <v/>
      </c>
      <c r="AP151" s="660"/>
      <c r="AQ151" s="643" t="str">
        <f>IFERROR(P151-VLOOKUP(AO151&amp;AP151,[4]Tabla_Controles!$B$77:$E$83,4,0),"")</f>
        <v/>
      </c>
      <c r="AR151" s="646" t="str">
        <f>IF($AQ151="","",IF($AQ151=1,"Muy Baja",IF($AQ151=2,"Baja",IF($AQ151=3,"Media",IF($AQ151=4,"Alta",IF($AQ151=5,"Muy Alta","Muy Baja"))))))</f>
        <v/>
      </c>
      <c r="AS151" s="646">
        <f>T151</f>
        <v>0</v>
      </c>
      <c r="AT151" s="647" t="str">
        <f>IF(OR(AND($AR151="Muy Baja",$AS151="Leve"),AND($AR151="Muy Baja",$AS151="Menor"),AND($AR151="Baja",$AS151="Leve"),AND($AR151="Baja",$AS151="Menor"),AND($AR151="Media",$AS151="Leve")),"Bajo",IF(OR(AND($AR151="Muy baja",$AS151="Moderado"),AND($AR151="Baja",$AS151="Moderado"),AND($AR151="Media",$AS151="Menor"),AND($AR151="Alta",$AS151="Leve")),"Moderado",IF(OR(AND($AR151="Muy Baja",$AS151="Mayor"),AND($AR151="Baja",$AS151="Mayor"),AND($AR151="Media",$AS151="Moderado"),AND($AR151="Alta",$AS151="Menor"),AND($AR151="Alta",$AS151="Moderado"),AND($AR151="Muy Alta",$AS151="Leve"),AND($AR151="Muy Alta",$AS151="Menor")),"Alto",IF(OR(AND($AR151="Muy Baja",$AS151="Catastrófico"),AND($AR151="Baja",$AS151="Catastrófico"),AND($AR151="Media",$AS151="Mayor"),AND($AR151="Media",$AS151="Catastrófico"),AND($AR151="Alta",$AS151="Mayor"),AND($AR151="Alta",$AS151="Catastrófico"),AND($AR151="Muy Alta",$AS151="Moderado"),AND($AR151="Muy Alta",$AS151="Mayor"),AND($AR151="Muy Alta",$AS151="Catastrófico")),"Extremo",""))))</f>
        <v/>
      </c>
      <c r="AU151" s="629"/>
      <c r="AV151" s="37" t="s">
        <v>105</v>
      </c>
      <c r="AW151" s="20"/>
      <c r="AX151" s="20"/>
      <c r="AY151" s="21"/>
      <c r="AZ151" s="21"/>
      <c r="BA151" s="21"/>
      <c r="BB151" s="673"/>
      <c r="BC151" s="19" t="s">
        <v>91</v>
      </c>
      <c r="BD151" s="35"/>
      <c r="BE151" s="36"/>
      <c r="BF151" s="36"/>
      <c r="BG151" s="37" t="s">
        <v>155</v>
      </c>
      <c r="BH151" s="35"/>
      <c r="BI151" s="38"/>
      <c r="BJ151" s="38"/>
      <c r="BK151" s="635"/>
      <c r="BL151" s="666"/>
      <c r="BM151" s="666"/>
    </row>
    <row r="152" spans="1:65" ht="30" hidden="1" customHeight="1">
      <c r="A152" s="604"/>
      <c r="B152" s="672"/>
      <c r="C152" s="608"/>
      <c r="D152" s="610"/>
      <c r="E152" s="610"/>
      <c r="F152" s="610"/>
      <c r="G152" s="641"/>
      <c r="H152" s="664"/>
      <c r="I152" s="630"/>
      <c r="J152" s="631"/>
      <c r="K152" s="19" t="s">
        <v>110</v>
      </c>
      <c r="L152" s="20"/>
      <c r="M152" s="677"/>
      <c r="N152" s="631"/>
      <c r="O152" s="651"/>
      <c r="P152" s="620"/>
      <c r="Q152" s="622"/>
      <c r="R152" s="625"/>
      <c r="S152" s="627"/>
      <c r="T152" s="651"/>
      <c r="U152" s="652"/>
      <c r="V152" s="653"/>
      <c r="W152" s="19" t="s">
        <v>112</v>
      </c>
      <c r="X152" s="21"/>
      <c r="Y152" s="22"/>
      <c r="Z152" s="22"/>
      <c r="AA152" s="23"/>
      <c r="AB152" s="24"/>
      <c r="AC152" s="24"/>
      <c r="AD152" s="25"/>
      <c r="AE152" s="25"/>
      <c r="AF152" s="25"/>
      <c r="AG152" s="26"/>
      <c r="AH152" s="25"/>
      <c r="AI152" s="27" t="str">
        <f t="shared" si="7"/>
        <v/>
      </c>
      <c r="AJ152" s="27" t="str">
        <f t="shared" si="6"/>
        <v/>
      </c>
      <c r="AK152" s="25"/>
      <c r="AL152" s="27" t="str">
        <f>IFERROR(VLOOKUP(AJ152&amp;AK152,[4]Tabla_Controles!$B$56:$G$65,5,FALSE),"")</f>
        <v/>
      </c>
      <c r="AM152" s="28" t="str">
        <f t="shared" si="8"/>
        <v/>
      </c>
      <c r="AN152" s="655"/>
      <c r="AO152" s="658"/>
      <c r="AP152" s="661"/>
      <c r="AQ152" s="644"/>
      <c r="AR152" s="646"/>
      <c r="AS152" s="646"/>
      <c r="AT152" s="647"/>
      <c r="AU152" s="629"/>
      <c r="AV152" s="37" t="s">
        <v>118</v>
      </c>
      <c r="AW152" s="20"/>
      <c r="AX152" s="20"/>
      <c r="AY152" s="21"/>
      <c r="AZ152" s="21"/>
      <c r="BA152" s="21"/>
      <c r="BB152" s="674"/>
      <c r="BC152" s="19" t="s">
        <v>112</v>
      </c>
      <c r="BD152" s="35"/>
      <c r="BE152" s="36"/>
      <c r="BF152" s="36"/>
      <c r="BG152" s="37" t="s">
        <v>162</v>
      </c>
      <c r="BH152" s="35"/>
      <c r="BI152" s="38"/>
      <c r="BJ152" s="38"/>
      <c r="BK152" s="636"/>
      <c r="BL152" s="638"/>
      <c r="BM152" s="638"/>
    </row>
    <row r="153" spans="1:65" ht="30" hidden="1" customHeight="1">
      <c r="A153" s="604"/>
      <c r="B153" s="672"/>
      <c r="C153" s="608"/>
      <c r="D153" s="610"/>
      <c r="E153" s="610"/>
      <c r="F153" s="610"/>
      <c r="G153" s="641"/>
      <c r="H153" s="664"/>
      <c r="I153" s="630"/>
      <c r="J153" s="631"/>
      <c r="K153" s="19" t="s">
        <v>122</v>
      </c>
      <c r="L153" s="20"/>
      <c r="M153" s="677"/>
      <c r="N153" s="631"/>
      <c r="O153" s="651"/>
      <c r="P153" s="620"/>
      <c r="Q153" s="622"/>
      <c r="R153" s="625"/>
      <c r="S153" s="627"/>
      <c r="T153" s="651"/>
      <c r="U153" s="652"/>
      <c r="V153" s="653"/>
      <c r="W153" s="19" t="s">
        <v>124</v>
      </c>
      <c r="X153" s="21"/>
      <c r="Y153" s="22"/>
      <c r="Z153" s="22"/>
      <c r="AA153" s="23"/>
      <c r="AB153" s="24"/>
      <c r="AC153" s="24"/>
      <c r="AD153" s="25"/>
      <c r="AE153" s="25"/>
      <c r="AF153" s="25"/>
      <c r="AG153" s="26"/>
      <c r="AH153" s="25"/>
      <c r="AI153" s="27" t="str">
        <f t="shared" si="7"/>
        <v/>
      </c>
      <c r="AJ153" s="27" t="str">
        <f t="shared" si="6"/>
        <v/>
      </c>
      <c r="AK153" s="25"/>
      <c r="AL153" s="27" t="str">
        <f>IFERROR(VLOOKUP(AJ153&amp;AK153,[4]Tabla_Controles!$B$56:$G$65,5,FALSE),"")</f>
        <v/>
      </c>
      <c r="AM153" s="28" t="str">
        <f t="shared" si="8"/>
        <v/>
      </c>
      <c r="AN153" s="655"/>
      <c r="AO153" s="658"/>
      <c r="AP153" s="661"/>
      <c r="AQ153" s="644"/>
      <c r="AR153" s="646"/>
      <c r="AS153" s="646"/>
      <c r="AT153" s="647"/>
      <c r="AU153" s="629"/>
      <c r="AV153" s="37" t="s">
        <v>128</v>
      </c>
      <c r="AW153" s="20"/>
      <c r="AX153" s="20"/>
      <c r="AY153" s="21"/>
      <c r="AZ153" s="21"/>
      <c r="BA153" s="21"/>
      <c r="BB153" s="674"/>
      <c r="BC153" s="19" t="s">
        <v>124</v>
      </c>
      <c r="BD153" s="35"/>
      <c r="BE153" s="36"/>
      <c r="BF153" s="36"/>
      <c r="BG153" s="37" t="s">
        <v>105</v>
      </c>
      <c r="BH153" s="35"/>
      <c r="BI153" s="38"/>
      <c r="BJ153" s="38"/>
      <c r="BK153" s="636"/>
      <c r="BL153" s="638"/>
      <c r="BM153" s="638"/>
    </row>
    <row r="154" spans="1:65" ht="30" hidden="1" customHeight="1">
      <c r="A154" s="604"/>
      <c r="B154" s="672"/>
      <c r="C154" s="608"/>
      <c r="D154" s="610"/>
      <c r="E154" s="610"/>
      <c r="F154" s="610"/>
      <c r="G154" s="641"/>
      <c r="H154" s="664"/>
      <c r="I154" s="630"/>
      <c r="J154" s="631"/>
      <c r="K154" s="19" t="s">
        <v>129</v>
      </c>
      <c r="L154" s="20"/>
      <c r="M154" s="677"/>
      <c r="N154" s="631"/>
      <c r="O154" s="651"/>
      <c r="P154" s="620"/>
      <c r="Q154" s="622"/>
      <c r="R154" s="625"/>
      <c r="S154" s="627"/>
      <c r="T154" s="651"/>
      <c r="U154" s="652"/>
      <c r="V154" s="653"/>
      <c r="W154" s="19" t="s">
        <v>131</v>
      </c>
      <c r="X154" s="21"/>
      <c r="Y154" s="22"/>
      <c r="Z154" s="22"/>
      <c r="AA154" s="23"/>
      <c r="AB154" s="24"/>
      <c r="AC154" s="24"/>
      <c r="AD154" s="25"/>
      <c r="AE154" s="25"/>
      <c r="AF154" s="25"/>
      <c r="AG154" s="26"/>
      <c r="AH154" s="25"/>
      <c r="AI154" s="27" t="str">
        <f t="shared" si="7"/>
        <v/>
      </c>
      <c r="AJ154" s="27" t="str">
        <f t="shared" si="6"/>
        <v/>
      </c>
      <c r="AK154" s="25"/>
      <c r="AL154" s="27" t="str">
        <f>IFERROR(VLOOKUP(AJ154&amp;AK154,[4]Tabla_Controles!$B$56:$G$65,5,FALSE),"")</f>
        <v/>
      </c>
      <c r="AM154" s="28" t="str">
        <f t="shared" si="8"/>
        <v/>
      </c>
      <c r="AN154" s="655"/>
      <c r="AO154" s="658"/>
      <c r="AP154" s="661"/>
      <c r="AQ154" s="644"/>
      <c r="AR154" s="646"/>
      <c r="AS154" s="646"/>
      <c r="AT154" s="647"/>
      <c r="AU154" s="629"/>
      <c r="AV154" s="37" t="s">
        <v>136</v>
      </c>
      <c r="AW154" s="20"/>
      <c r="AX154" s="20"/>
      <c r="AY154" s="21"/>
      <c r="AZ154" s="21"/>
      <c r="BA154" s="21"/>
      <c r="BB154" s="674"/>
      <c r="BC154" s="19" t="s">
        <v>131</v>
      </c>
      <c r="BD154" s="35"/>
      <c r="BE154" s="36"/>
      <c r="BF154" s="36"/>
      <c r="BG154" s="37" t="s">
        <v>118</v>
      </c>
      <c r="BH154" s="35"/>
      <c r="BI154" s="38"/>
      <c r="BJ154" s="38"/>
      <c r="BK154" s="636"/>
      <c r="BL154" s="638"/>
      <c r="BM154" s="638"/>
    </row>
    <row r="155" spans="1:65" ht="30" hidden="1" customHeight="1">
      <c r="A155" s="604"/>
      <c r="B155" s="672"/>
      <c r="C155" s="608"/>
      <c r="D155" s="610"/>
      <c r="E155" s="610"/>
      <c r="F155" s="610"/>
      <c r="G155" s="641"/>
      <c r="H155" s="664"/>
      <c r="I155" s="630"/>
      <c r="J155" s="631"/>
      <c r="K155" s="19" t="s">
        <v>137</v>
      </c>
      <c r="L155" s="20"/>
      <c r="M155" s="677"/>
      <c r="N155" s="631"/>
      <c r="O155" s="651"/>
      <c r="P155" s="620"/>
      <c r="Q155" s="622"/>
      <c r="R155" s="625"/>
      <c r="S155" s="627"/>
      <c r="T155" s="651"/>
      <c r="U155" s="652"/>
      <c r="V155" s="653"/>
      <c r="W155" s="19" t="s">
        <v>139</v>
      </c>
      <c r="X155" s="21"/>
      <c r="Y155" s="22"/>
      <c r="Z155" s="22"/>
      <c r="AA155" s="23"/>
      <c r="AB155" s="24"/>
      <c r="AC155" s="24"/>
      <c r="AD155" s="25"/>
      <c r="AE155" s="25"/>
      <c r="AF155" s="25"/>
      <c r="AG155" s="26"/>
      <c r="AH155" s="25"/>
      <c r="AI155" s="27" t="str">
        <f t="shared" si="7"/>
        <v/>
      </c>
      <c r="AJ155" s="27" t="str">
        <f t="shared" si="6"/>
        <v/>
      </c>
      <c r="AK155" s="25"/>
      <c r="AL155" s="27" t="str">
        <f>IFERROR(VLOOKUP(AJ155&amp;AK155,[4]Tabla_Controles!$B$56:$G$65,5,FALSE),"")</f>
        <v/>
      </c>
      <c r="AM155" s="28" t="str">
        <f t="shared" si="8"/>
        <v/>
      </c>
      <c r="AN155" s="655"/>
      <c r="AO155" s="658"/>
      <c r="AP155" s="661"/>
      <c r="AQ155" s="644"/>
      <c r="AR155" s="646"/>
      <c r="AS155" s="646"/>
      <c r="AT155" s="647"/>
      <c r="AU155" s="629"/>
      <c r="AV155" s="37" t="s">
        <v>145</v>
      </c>
      <c r="AW155" s="20"/>
      <c r="AX155" s="20"/>
      <c r="AY155" s="21"/>
      <c r="AZ155" s="21"/>
      <c r="BA155" s="21"/>
      <c r="BB155" s="674"/>
      <c r="BC155" s="19" t="s">
        <v>139</v>
      </c>
      <c r="BD155" s="35"/>
      <c r="BE155" s="36"/>
      <c r="BF155" s="36"/>
      <c r="BG155" s="37" t="s">
        <v>128</v>
      </c>
      <c r="BH155" s="35"/>
      <c r="BI155" s="38"/>
      <c r="BJ155" s="38"/>
      <c r="BK155" s="636"/>
      <c r="BL155" s="638"/>
      <c r="BM155" s="638"/>
    </row>
    <row r="156" spans="1:65" ht="30" hidden="1" customHeight="1">
      <c r="A156" s="604"/>
      <c r="B156" s="672"/>
      <c r="C156" s="608"/>
      <c r="D156" s="610"/>
      <c r="E156" s="610"/>
      <c r="F156" s="610"/>
      <c r="G156" s="641"/>
      <c r="H156" s="664"/>
      <c r="I156" s="630"/>
      <c r="J156" s="631"/>
      <c r="K156" s="19" t="s">
        <v>148</v>
      </c>
      <c r="L156" s="20"/>
      <c r="M156" s="677"/>
      <c r="N156" s="631"/>
      <c r="O156" s="651"/>
      <c r="P156" s="620"/>
      <c r="Q156" s="622"/>
      <c r="R156" s="625"/>
      <c r="S156" s="627"/>
      <c r="T156" s="651"/>
      <c r="U156" s="652"/>
      <c r="V156" s="653"/>
      <c r="W156" s="19" t="s">
        <v>150</v>
      </c>
      <c r="X156" s="21"/>
      <c r="Y156" s="22"/>
      <c r="Z156" s="22"/>
      <c r="AA156" s="23"/>
      <c r="AB156" s="24"/>
      <c r="AC156" s="24"/>
      <c r="AD156" s="25"/>
      <c r="AE156" s="25"/>
      <c r="AF156" s="25"/>
      <c r="AG156" s="26"/>
      <c r="AH156" s="25"/>
      <c r="AI156" s="27" t="str">
        <f t="shared" si="7"/>
        <v/>
      </c>
      <c r="AJ156" s="27" t="str">
        <f t="shared" si="6"/>
        <v/>
      </c>
      <c r="AK156" s="25"/>
      <c r="AL156" s="27" t="str">
        <f>IFERROR(VLOOKUP(AJ156&amp;AK156,[4]Tabla_Controles!$B$56:$G$65,5,FALSE),"")</f>
        <v/>
      </c>
      <c r="AM156" s="28" t="str">
        <f t="shared" si="8"/>
        <v/>
      </c>
      <c r="AN156" s="655"/>
      <c r="AO156" s="658"/>
      <c r="AP156" s="661"/>
      <c r="AQ156" s="644"/>
      <c r="AR156" s="646"/>
      <c r="AS156" s="646"/>
      <c r="AT156" s="647"/>
      <c r="AU156" s="629"/>
      <c r="AV156" s="37" t="s">
        <v>155</v>
      </c>
      <c r="AW156" s="20"/>
      <c r="AX156" s="20"/>
      <c r="AY156" s="21"/>
      <c r="AZ156" s="21"/>
      <c r="BA156" s="21"/>
      <c r="BB156" s="674"/>
      <c r="BC156" s="19" t="s">
        <v>150</v>
      </c>
      <c r="BD156" s="35"/>
      <c r="BE156" s="36"/>
      <c r="BF156" s="36"/>
      <c r="BG156" s="37" t="s">
        <v>136</v>
      </c>
      <c r="BH156" s="35"/>
      <c r="BI156" s="38"/>
      <c r="BJ156" s="38"/>
      <c r="BK156" s="636"/>
      <c r="BL156" s="638"/>
      <c r="BM156" s="638"/>
    </row>
    <row r="157" spans="1:65" ht="30" hidden="1" customHeight="1">
      <c r="A157" s="604"/>
      <c r="B157" s="672"/>
      <c r="C157" s="609"/>
      <c r="D157" s="610"/>
      <c r="E157" s="610"/>
      <c r="F157" s="610"/>
      <c r="G157" s="642"/>
      <c r="H157" s="665"/>
      <c r="I157" s="630"/>
      <c r="J157" s="631"/>
      <c r="K157" s="19" t="s">
        <v>160</v>
      </c>
      <c r="L157" s="20"/>
      <c r="M157" s="678"/>
      <c r="N157" s="631"/>
      <c r="O157" s="651"/>
      <c r="P157" s="620"/>
      <c r="Q157" s="623"/>
      <c r="R157" s="626"/>
      <c r="S157" s="627"/>
      <c r="T157" s="651"/>
      <c r="U157" s="652"/>
      <c r="V157" s="653"/>
      <c r="W157" s="19" t="s">
        <v>161</v>
      </c>
      <c r="X157" s="21"/>
      <c r="Y157" s="22"/>
      <c r="Z157" s="22"/>
      <c r="AA157" s="23"/>
      <c r="AB157" s="24"/>
      <c r="AC157" s="24"/>
      <c r="AD157" s="25"/>
      <c r="AE157" s="25"/>
      <c r="AF157" s="25"/>
      <c r="AG157" s="26"/>
      <c r="AH157" s="25"/>
      <c r="AI157" s="27" t="str">
        <f t="shared" si="7"/>
        <v/>
      </c>
      <c r="AJ157" s="27" t="str">
        <f t="shared" si="6"/>
        <v/>
      </c>
      <c r="AK157" s="25"/>
      <c r="AL157" s="27" t="str">
        <f>IFERROR(VLOOKUP(AJ157&amp;AK157,[4]Tabla_Controles!$B$56:$G$65,5,FALSE),"")</f>
        <v/>
      </c>
      <c r="AM157" s="28" t="str">
        <f t="shared" si="8"/>
        <v/>
      </c>
      <c r="AN157" s="656"/>
      <c r="AO157" s="659"/>
      <c r="AP157" s="662"/>
      <c r="AQ157" s="645"/>
      <c r="AR157" s="646"/>
      <c r="AS157" s="646"/>
      <c r="AT157" s="647"/>
      <c r="AU157" s="629"/>
      <c r="AV157" s="37" t="s">
        <v>162</v>
      </c>
      <c r="AW157" s="20"/>
      <c r="AX157" s="20"/>
      <c r="AY157" s="21"/>
      <c r="AZ157" s="21"/>
      <c r="BA157" s="21"/>
      <c r="BB157" s="675"/>
      <c r="BC157" s="19" t="s">
        <v>161</v>
      </c>
      <c r="BD157" s="35"/>
      <c r="BE157" s="36"/>
      <c r="BF157" s="36"/>
      <c r="BG157" s="37" t="s">
        <v>145</v>
      </c>
      <c r="BH157" s="35"/>
      <c r="BI157" s="38"/>
      <c r="BJ157" s="38"/>
      <c r="BK157" s="637"/>
      <c r="BL157" s="639"/>
      <c r="BM157" s="639"/>
    </row>
    <row r="158" spans="1:65" ht="51" hidden="1" customHeight="1">
      <c r="A158" s="604" t="str">
        <f>C158&amp;COUNTIF($C$10:C158,C158)</f>
        <v>0</v>
      </c>
      <c r="B158" s="672"/>
      <c r="C158" s="607"/>
      <c r="D158" s="610"/>
      <c r="E158" s="610"/>
      <c r="F158" s="610"/>
      <c r="G158" s="640"/>
      <c r="H158" s="663"/>
      <c r="I158" s="630" t="str">
        <f>"Posibilidad de recibir o solicitar cualquier dádiva o beneficio a nombre propio o de terceros, con el fin de "&amp;J158</f>
        <v xml:space="preserve">Posibilidad de recibir o solicitar cualquier dádiva o beneficio a nombre propio o de terceros, con el fin de </v>
      </c>
      <c r="J158" s="631"/>
      <c r="K158" s="19" t="s">
        <v>86</v>
      </c>
      <c r="L158" s="20"/>
      <c r="M158" s="676"/>
      <c r="N158" s="631"/>
      <c r="O158" s="651"/>
      <c r="P158" s="620"/>
      <c r="Q158" s="621"/>
      <c r="R158" s="624"/>
      <c r="S158" s="627"/>
      <c r="T158" s="651"/>
      <c r="U158" s="652"/>
      <c r="V158" s="653"/>
      <c r="W158" s="19" t="s">
        <v>91</v>
      </c>
      <c r="X158" s="21"/>
      <c r="Y158" s="22"/>
      <c r="Z158" s="22"/>
      <c r="AA158" s="23"/>
      <c r="AB158" s="24"/>
      <c r="AC158" s="24"/>
      <c r="AD158" s="25"/>
      <c r="AE158" s="25"/>
      <c r="AF158" s="25"/>
      <c r="AG158" s="26"/>
      <c r="AH158" s="25"/>
      <c r="AI158" s="27" t="str">
        <f t="shared" si="7"/>
        <v/>
      </c>
      <c r="AJ158" s="27" t="str">
        <f t="shared" si="6"/>
        <v/>
      </c>
      <c r="AK158" s="25"/>
      <c r="AL158" s="27" t="str">
        <f>IFERROR(VLOOKUP(AJ158&amp;AK158,[4]Tabla_Controles!$B$56:$G$65,5,FALSE),"")</f>
        <v/>
      </c>
      <c r="AM158" s="28" t="str">
        <f t="shared" si="8"/>
        <v/>
      </c>
      <c r="AN158" s="654" t="str">
        <f>IFERROR(AVERAGE(AM158:AM164),"")</f>
        <v/>
      </c>
      <c r="AO158" s="657" t="str">
        <f>IF($AN158=100,"Fuerte",IF($AN158&lt;100,"Moderado",IF($AN158&lt;50,"Débil",IF($AN158=0,"",""))))</f>
        <v/>
      </c>
      <c r="AP158" s="660"/>
      <c r="AQ158" s="643" t="str">
        <f>IFERROR(P158-VLOOKUP(AO158&amp;AP158,[4]Tabla_Controles!$B$77:$E$83,4,0),"")</f>
        <v/>
      </c>
      <c r="AR158" s="646" t="str">
        <f>IF($AQ158="","",IF($AQ158=1,"Muy Baja",IF($AQ158=2,"Baja",IF($AQ158=3,"Media",IF($AQ158=4,"Alta",IF($AQ158=5,"Muy Alta","Muy Baja"))))))</f>
        <v/>
      </c>
      <c r="AS158" s="646">
        <f>T158</f>
        <v>0</v>
      </c>
      <c r="AT158" s="647" t="str">
        <f>IF(OR(AND($AR158="Muy Baja",$AS158="Leve"),AND($AR158="Muy Baja",$AS158="Menor"),AND($AR158="Baja",$AS158="Leve"),AND($AR158="Baja",$AS158="Menor"),AND($AR158="Media",$AS158="Leve")),"Bajo",IF(OR(AND($AR158="Muy baja",$AS158="Moderado"),AND($AR158="Baja",$AS158="Moderado"),AND($AR158="Media",$AS158="Menor"),AND($AR158="Alta",$AS158="Leve")),"Moderado",IF(OR(AND($AR158="Muy Baja",$AS158="Mayor"),AND($AR158="Baja",$AS158="Mayor"),AND($AR158="Media",$AS158="Moderado"),AND($AR158="Alta",$AS158="Menor"),AND($AR158="Alta",$AS158="Moderado"),AND($AR158="Muy Alta",$AS158="Leve"),AND($AR158="Muy Alta",$AS158="Menor")),"Alto",IF(OR(AND($AR158="Muy Baja",$AS158="Catastrófico"),AND($AR158="Baja",$AS158="Catastrófico"),AND($AR158="Media",$AS158="Mayor"),AND($AR158="Media",$AS158="Catastrófico"),AND($AR158="Alta",$AS158="Mayor"),AND($AR158="Alta",$AS158="Catastrófico"),AND($AR158="Muy Alta",$AS158="Moderado"),AND($AR158="Muy Alta",$AS158="Mayor"),AND($AR158="Muy Alta",$AS158="Catastrófico")),"Extremo",""))))</f>
        <v/>
      </c>
      <c r="AU158" s="629"/>
      <c r="AV158" s="37" t="s">
        <v>105</v>
      </c>
      <c r="AW158" s="20"/>
      <c r="AX158" s="20"/>
      <c r="AY158" s="21"/>
      <c r="AZ158" s="21"/>
      <c r="BA158" s="21"/>
      <c r="BB158" s="673"/>
      <c r="BC158" s="19" t="s">
        <v>91</v>
      </c>
      <c r="BD158" s="35"/>
      <c r="BE158" s="36"/>
      <c r="BF158" s="36"/>
      <c r="BG158" s="37" t="s">
        <v>155</v>
      </c>
      <c r="BH158" s="35"/>
      <c r="BI158" s="38"/>
      <c r="BJ158" s="38"/>
      <c r="BK158" s="635"/>
      <c r="BL158" s="666"/>
      <c r="BM158" s="666"/>
    </row>
    <row r="159" spans="1:65" ht="30" hidden="1" customHeight="1">
      <c r="A159" s="604"/>
      <c r="B159" s="672"/>
      <c r="C159" s="608"/>
      <c r="D159" s="610"/>
      <c r="E159" s="610"/>
      <c r="F159" s="610"/>
      <c r="G159" s="641"/>
      <c r="H159" s="664"/>
      <c r="I159" s="630"/>
      <c r="J159" s="631"/>
      <c r="K159" s="19" t="s">
        <v>110</v>
      </c>
      <c r="L159" s="20"/>
      <c r="M159" s="677"/>
      <c r="N159" s="631"/>
      <c r="O159" s="651"/>
      <c r="P159" s="620"/>
      <c r="Q159" s="622"/>
      <c r="R159" s="625"/>
      <c r="S159" s="627"/>
      <c r="T159" s="651"/>
      <c r="U159" s="652"/>
      <c r="V159" s="653"/>
      <c r="W159" s="19" t="s">
        <v>112</v>
      </c>
      <c r="X159" s="21"/>
      <c r="Y159" s="22"/>
      <c r="Z159" s="22"/>
      <c r="AA159" s="23"/>
      <c r="AB159" s="24"/>
      <c r="AC159" s="24"/>
      <c r="AD159" s="25"/>
      <c r="AE159" s="25"/>
      <c r="AF159" s="25"/>
      <c r="AG159" s="26"/>
      <c r="AH159" s="25"/>
      <c r="AI159" s="27" t="str">
        <f t="shared" si="7"/>
        <v/>
      </c>
      <c r="AJ159" s="27" t="str">
        <f t="shared" si="6"/>
        <v/>
      </c>
      <c r="AK159" s="25"/>
      <c r="AL159" s="27" t="str">
        <f>IFERROR(VLOOKUP(AJ159&amp;AK159,[4]Tabla_Controles!$B$56:$G$65,5,FALSE),"")</f>
        <v/>
      </c>
      <c r="AM159" s="28" t="str">
        <f t="shared" si="8"/>
        <v/>
      </c>
      <c r="AN159" s="655"/>
      <c r="AO159" s="658"/>
      <c r="AP159" s="661"/>
      <c r="AQ159" s="644"/>
      <c r="AR159" s="646"/>
      <c r="AS159" s="646"/>
      <c r="AT159" s="647"/>
      <c r="AU159" s="629"/>
      <c r="AV159" s="37" t="s">
        <v>118</v>
      </c>
      <c r="AW159" s="20"/>
      <c r="AX159" s="20"/>
      <c r="AY159" s="21"/>
      <c r="AZ159" s="21"/>
      <c r="BA159" s="21"/>
      <c r="BB159" s="674"/>
      <c r="BC159" s="19" t="s">
        <v>112</v>
      </c>
      <c r="BD159" s="35"/>
      <c r="BE159" s="36"/>
      <c r="BF159" s="36"/>
      <c r="BG159" s="37" t="s">
        <v>162</v>
      </c>
      <c r="BH159" s="35"/>
      <c r="BI159" s="38"/>
      <c r="BJ159" s="38"/>
      <c r="BK159" s="636"/>
      <c r="BL159" s="638"/>
      <c r="BM159" s="638"/>
    </row>
    <row r="160" spans="1:65" ht="30" hidden="1" customHeight="1">
      <c r="A160" s="604"/>
      <c r="B160" s="672"/>
      <c r="C160" s="608"/>
      <c r="D160" s="610"/>
      <c r="E160" s="610"/>
      <c r="F160" s="610"/>
      <c r="G160" s="641"/>
      <c r="H160" s="664"/>
      <c r="I160" s="630"/>
      <c r="J160" s="631"/>
      <c r="K160" s="19" t="s">
        <v>122</v>
      </c>
      <c r="L160" s="20"/>
      <c r="M160" s="677"/>
      <c r="N160" s="631"/>
      <c r="O160" s="651"/>
      <c r="P160" s="620"/>
      <c r="Q160" s="622"/>
      <c r="R160" s="625"/>
      <c r="S160" s="627"/>
      <c r="T160" s="651"/>
      <c r="U160" s="652"/>
      <c r="V160" s="653"/>
      <c r="W160" s="19" t="s">
        <v>124</v>
      </c>
      <c r="X160" s="21"/>
      <c r="Y160" s="22"/>
      <c r="Z160" s="22"/>
      <c r="AA160" s="23"/>
      <c r="AB160" s="24"/>
      <c r="AC160" s="24"/>
      <c r="AD160" s="25"/>
      <c r="AE160" s="25"/>
      <c r="AF160" s="25"/>
      <c r="AG160" s="26"/>
      <c r="AH160" s="25"/>
      <c r="AI160" s="27" t="str">
        <f t="shared" si="7"/>
        <v/>
      </c>
      <c r="AJ160" s="27" t="str">
        <f t="shared" si="6"/>
        <v/>
      </c>
      <c r="AK160" s="25"/>
      <c r="AL160" s="27" t="str">
        <f>IFERROR(VLOOKUP(AJ160&amp;AK160,[4]Tabla_Controles!$B$56:$G$65,5,FALSE),"")</f>
        <v/>
      </c>
      <c r="AM160" s="28" t="str">
        <f t="shared" si="8"/>
        <v/>
      </c>
      <c r="AN160" s="655"/>
      <c r="AO160" s="658"/>
      <c r="AP160" s="661"/>
      <c r="AQ160" s="644"/>
      <c r="AR160" s="646"/>
      <c r="AS160" s="646"/>
      <c r="AT160" s="647"/>
      <c r="AU160" s="629"/>
      <c r="AV160" s="37" t="s">
        <v>128</v>
      </c>
      <c r="AW160" s="20"/>
      <c r="AX160" s="20"/>
      <c r="AY160" s="21"/>
      <c r="AZ160" s="21"/>
      <c r="BA160" s="21"/>
      <c r="BB160" s="674"/>
      <c r="BC160" s="19" t="s">
        <v>124</v>
      </c>
      <c r="BD160" s="35"/>
      <c r="BE160" s="36"/>
      <c r="BF160" s="36"/>
      <c r="BG160" s="37" t="s">
        <v>105</v>
      </c>
      <c r="BH160" s="35"/>
      <c r="BI160" s="38"/>
      <c r="BJ160" s="38"/>
      <c r="BK160" s="636"/>
      <c r="BL160" s="638"/>
      <c r="BM160" s="638"/>
    </row>
    <row r="161" spans="1:65" ht="30" hidden="1" customHeight="1">
      <c r="A161" s="604"/>
      <c r="B161" s="672"/>
      <c r="C161" s="608"/>
      <c r="D161" s="610"/>
      <c r="E161" s="610"/>
      <c r="F161" s="610"/>
      <c r="G161" s="641"/>
      <c r="H161" s="664"/>
      <c r="I161" s="630"/>
      <c r="J161" s="631"/>
      <c r="K161" s="19" t="s">
        <v>129</v>
      </c>
      <c r="L161" s="20"/>
      <c r="M161" s="677"/>
      <c r="N161" s="631"/>
      <c r="O161" s="651"/>
      <c r="P161" s="620"/>
      <c r="Q161" s="622"/>
      <c r="R161" s="625"/>
      <c r="S161" s="627"/>
      <c r="T161" s="651"/>
      <c r="U161" s="652"/>
      <c r="V161" s="653"/>
      <c r="W161" s="19" t="s">
        <v>131</v>
      </c>
      <c r="X161" s="21"/>
      <c r="Y161" s="22"/>
      <c r="Z161" s="22"/>
      <c r="AA161" s="23"/>
      <c r="AB161" s="24"/>
      <c r="AC161" s="24"/>
      <c r="AD161" s="25"/>
      <c r="AE161" s="25"/>
      <c r="AF161" s="25"/>
      <c r="AG161" s="26"/>
      <c r="AH161" s="25"/>
      <c r="AI161" s="27" t="str">
        <f t="shared" si="7"/>
        <v/>
      </c>
      <c r="AJ161" s="27" t="str">
        <f t="shared" si="6"/>
        <v/>
      </c>
      <c r="AK161" s="25"/>
      <c r="AL161" s="27" t="str">
        <f>IFERROR(VLOOKUP(AJ161&amp;AK161,[4]Tabla_Controles!$B$56:$G$65,5,FALSE),"")</f>
        <v/>
      </c>
      <c r="AM161" s="28" t="str">
        <f t="shared" si="8"/>
        <v/>
      </c>
      <c r="AN161" s="655"/>
      <c r="AO161" s="658"/>
      <c r="AP161" s="661"/>
      <c r="AQ161" s="644"/>
      <c r="AR161" s="646"/>
      <c r="AS161" s="646"/>
      <c r="AT161" s="647"/>
      <c r="AU161" s="629"/>
      <c r="AV161" s="37" t="s">
        <v>136</v>
      </c>
      <c r="AW161" s="20"/>
      <c r="AX161" s="20"/>
      <c r="AY161" s="21"/>
      <c r="AZ161" s="21"/>
      <c r="BA161" s="21"/>
      <c r="BB161" s="674"/>
      <c r="BC161" s="19" t="s">
        <v>131</v>
      </c>
      <c r="BD161" s="35"/>
      <c r="BE161" s="36"/>
      <c r="BF161" s="36"/>
      <c r="BG161" s="37" t="s">
        <v>118</v>
      </c>
      <c r="BH161" s="35"/>
      <c r="BI161" s="38"/>
      <c r="BJ161" s="38"/>
      <c r="BK161" s="636"/>
      <c r="BL161" s="638"/>
      <c r="BM161" s="638"/>
    </row>
    <row r="162" spans="1:65" ht="30" hidden="1" customHeight="1">
      <c r="A162" s="604"/>
      <c r="B162" s="672"/>
      <c r="C162" s="608"/>
      <c r="D162" s="610"/>
      <c r="E162" s="610"/>
      <c r="F162" s="610"/>
      <c r="G162" s="641"/>
      <c r="H162" s="664"/>
      <c r="I162" s="630"/>
      <c r="J162" s="631"/>
      <c r="K162" s="19" t="s">
        <v>137</v>
      </c>
      <c r="L162" s="20"/>
      <c r="M162" s="677"/>
      <c r="N162" s="631"/>
      <c r="O162" s="651"/>
      <c r="P162" s="620"/>
      <c r="Q162" s="622"/>
      <c r="R162" s="625"/>
      <c r="S162" s="627"/>
      <c r="T162" s="651"/>
      <c r="U162" s="652"/>
      <c r="V162" s="653"/>
      <c r="W162" s="19" t="s">
        <v>139</v>
      </c>
      <c r="X162" s="21"/>
      <c r="Y162" s="22"/>
      <c r="Z162" s="22"/>
      <c r="AA162" s="23"/>
      <c r="AB162" s="24"/>
      <c r="AC162" s="24"/>
      <c r="AD162" s="25"/>
      <c r="AE162" s="25"/>
      <c r="AF162" s="25"/>
      <c r="AG162" s="26"/>
      <c r="AH162" s="25"/>
      <c r="AI162" s="27" t="str">
        <f t="shared" si="7"/>
        <v/>
      </c>
      <c r="AJ162" s="27" t="str">
        <f t="shared" si="6"/>
        <v/>
      </c>
      <c r="AK162" s="25"/>
      <c r="AL162" s="27" t="str">
        <f>IFERROR(VLOOKUP(AJ162&amp;AK162,[4]Tabla_Controles!$B$56:$G$65,5,FALSE),"")</f>
        <v/>
      </c>
      <c r="AM162" s="28" t="str">
        <f t="shared" si="8"/>
        <v/>
      </c>
      <c r="AN162" s="655"/>
      <c r="AO162" s="658"/>
      <c r="AP162" s="661"/>
      <c r="AQ162" s="644"/>
      <c r="AR162" s="646"/>
      <c r="AS162" s="646"/>
      <c r="AT162" s="647"/>
      <c r="AU162" s="629"/>
      <c r="AV162" s="37" t="s">
        <v>145</v>
      </c>
      <c r="AW162" s="20"/>
      <c r="AX162" s="20"/>
      <c r="AY162" s="21"/>
      <c r="AZ162" s="21"/>
      <c r="BA162" s="21"/>
      <c r="BB162" s="674"/>
      <c r="BC162" s="19" t="s">
        <v>139</v>
      </c>
      <c r="BD162" s="35"/>
      <c r="BE162" s="36"/>
      <c r="BF162" s="36"/>
      <c r="BG162" s="37" t="s">
        <v>128</v>
      </c>
      <c r="BH162" s="35"/>
      <c r="BI162" s="38"/>
      <c r="BJ162" s="38"/>
      <c r="BK162" s="636"/>
      <c r="BL162" s="638"/>
      <c r="BM162" s="638"/>
    </row>
    <row r="163" spans="1:65" ht="30" hidden="1" customHeight="1">
      <c r="A163" s="604"/>
      <c r="B163" s="672"/>
      <c r="C163" s="608"/>
      <c r="D163" s="610"/>
      <c r="E163" s="610"/>
      <c r="F163" s="610"/>
      <c r="G163" s="641"/>
      <c r="H163" s="664"/>
      <c r="I163" s="630"/>
      <c r="J163" s="631"/>
      <c r="K163" s="19" t="s">
        <v>148</v>
      </c>
      <c r="L163" s="20"/>
      <c r="M163" s="677"/>
      <c r="N163" s="631"/>
      <c r="O163" s="651"/>
      <c r="P163" s="620"/>
      <c r="Q163" s="622"/>
      <c r="R163" s="625"/>
      <c r="S163" s="627"/>
      <c r="T163" s="651"/>
      <c r="U163" s="652"/>
      <c r="V163" s="653"/>
      <c r="W163" s="19" t="s">
        <v>150</v>
      </c>
      <c r="X163" s="21"/>
      <c r="Y163" s="22"/>
      <c r="Z163" s="22"/>
      <c r="AA163" s="23"/>
      <c r="AB163" s="24"/>
      <c r="AC163" s="24"/>
      <c r="AD163" s="25"/>
      <c r="AE163" s="25"/>
      <c r="AF163" s="25"/>
      <c r="AG163" s="26"/>
      <c r="AH163" s="25"/>
      <c r="AI163" s="27" t="str">
        <f t="shared" si="7"/>
        <v/>
      </c>
      <c r="AJ163" s="27" t="str">
        <f t="shared" si="6"/>
        <v/>
      </c>
      <c r="AK163" s="25"/>
      <c r="AL163" s="27" t="str">
        <f>IFERROR(VLOOKUP(AJ163&amp;AK163,[4]Tabla_Controles!$B$56:$G$65,5,FALSE),"")</f>
        <v/>
      </c>
      <c r="AM163" s="28" t="str">
        <f t="shared" si="8"/>
        <v/>
      </c>
      <c r="AN163" s="655"/>
      <c r="AO163" s="658"/>
      <c r="AP163" s="661"/>
      <c r="AQ163" s="644"/>
      <c r="AR163" s="646"/>
      <c r="AS163" s="646"/>
      <c r="AT163" s="647"/>
      <c r="AU163" s="629"/>
      <c r="AV163" s="37" t="s">
        <v>155</v>
      </c>
      <c r="AW163" s="20"/>
      <c r="AX163" s="20"/>
      <c r="AY163" s="21"/>
      <c r="AZ163" s="21"/>
      <c r="BA163" s="21"/>
      <c r="BB163" s="674"/>
      <c r="BC163" s="19" t="s">
        <v>150</v>
      </c>
      <c r="BD163" s="35"/>
      <c r="BE163" s="36"/>
      <c r="BF163" s="36"/>
      <c r="BG163" s="37" t="s">
        <v>136</v>
      </c>
      <c r="BH163" s="35"/>
      <c r="BI163" s="38"/>
      <c r="BJ163" s="38"/>
      <c r="BK163" s="636"/>
      <c r="BL163" s="638"/>
      <c r="BM163" s="638"/>
    </row>
    <row r="164" spans="1:65" ht="30" hidden="1" customHeight="1">
      <c r="A164" s="604"/>
      <c r="B164" s="672"/>
      <c r="C164" s="609"/>
      <c r="D164" s="610"/>
      <c r="E164" s="610"/>
      <c r="F164" s="610"/>
      <c r="G164" s="642"/>
      <c r="H164" s="665"/>
      <c r="I164" s="630"/>
      <c r="J164" s="631"/>
      <c r="K164" s="19" t="s">
        <v>160</v>
      </c>
      <c r="L164" s="20"/>
      <c r="M164" s="678"/>
      <c r="N164" s="631"/>
      <c r="O164" s="651"/>
      <c r="P164" s="620"/>
      <c r="Q164" s="623"/>
      <c r="R164" s="626"/>
      <c r="S164" s="627"/>
      <c r="T164" s="651"/>
      <c r="U164" s="652"/>
      <c r="V164" s="653"/>
      <c r="W164" s="19" t="s">
        <v>161</v>
      </c>
      <c r="X164" s="21"/>
      <c r="Y164" s="22"/>
      <c r="Z164" s="22"/>
      <c r="AA164" s="23"/>
      <c r="AB164" s="24"/>
      <c r="AC164" s="24"/>
      <c r="AD164" s="25"/>
      <c r="AE164" s="25"/>
      <c r="AF164" s="25"/>
      <c r="AG164" s="26"/>
      <c r="AH164" s="25"/>
      <c r="AI164" s="27" t="str">
        <f t="shared" si="7"/>
        <v/>
      </c>
      <c r="AJ164" s="27" t="str">
        <f t="shared" si="6"/>
        <v/>
      </c>
      <c r="AK164" s="25"/>
      <c r="AL164" s="27" t="str">
        <f>IFERROR(VLOOKUP(AJ164&amp;AK164,[4]Tabla_Controles!$B$56:$G$65,5,FALSE),"")</f>
        <v/>
      </c>
      <c r="AM164" s="28" t="str">
        <f t="shared" si="8"/>
        <v/>
      </c>
      <c r="AN164" s="656"/>
      <c r="AO164" s="659"/>
      <c r="AP164" s="662"/>
      <c r="AQ164" s="645"/>
      <c r="AR164" s="646"/>
      <c r="AS164" s="646"/>
      <c r="AT164" s="647"/>
      <c r="AU164" s="629"/>
      <c r="AV164" s="37" t="s">
        <v>162</v>
      </c>
      <c r="AW164" s="20"/>
      <c r="AX164" s="20"/>
      <c r="AY164" s="21"/>
      <c r="AZ164" s="21"/>
      <c r="BA164" s="21"/>
      <c r="BB164" s="675"/>
      <c r="BC164" s="19" t="s">
        <v>161</v>
      </c>
      <c r="BD164" s="35"/>
      <c r="BE164" s="36"/>
      <c r="BF164" s="36"/>
      <c r="BG164" s="37" t="s">
        <v>145</v>
      </c>
      <c r="BH164" s="35"/>
      <c r="BI164" s="38"/>
      <c r="BJ164" s="38"/>
      <c r="BK164" s="637"/>
      <c r="BL164" s="639"/>
      <c r="BM164" s="639"/>
    </row>
    <row r="165" spans="1:65" ht="51" hidden="1" customHeight="1">
      <c r="A165" s="604" t="str">
        <f>C165&amp;COUNTIF($C$10:C165,C165)</f>
        <v>0</v>
      </c>
      <c r="B165" s="672"/>
      <c r="C165" s="607"/>
      <c r="D165" s="610"/>
      <c r="E165" s="610"/>
      <c r="F165" s="610"/>
      <c r="G165" s="640"/>
      <c r="H165" s="663"/>
      <c r="I165" s="630" t="str">
        <f>"Posibilidad de recibir o solicitar cualquier dádiva o beneficio a nombre propio o de terceros, con el fin de "&amp;J165</f>
        <v xml:space="preserve">Posibilidad de recibir o solicitar cualquier dádiva o beneficio a nombre propio o de terceros, con el fin de </v>
      </c>
      <c r="J165" s="631"/>
      <c r="K165" s="19" t="s">
        <v>86</v>
      </c>
      <c r="L165" s="20"/>
      <c r="M165" s="676"/>
      <c r="N165" s="631"/>
      <c r="O165" s="651"/>
      <c r="P165" s="620"/>
      <c r="Q165" s="621"/>
      <c r="R165" s="624"/>
      <c r="S165" s="627"/>
      <c r="T165" s="651"/>
      <c r="U165" s="652"/>
      <c r="V165" s="653"/>
      <c r="W165" s="19" t="s">
        <v>91</v>
      </c>
      <c r="X165" s="21"/>
      <c r="Y165" s="22"/>
      <c r="Z165" s="22"/>
      <c r="AA165" s="23"/>
      <c r="AB165" s="24"/>
      <c r="AC165" s="24"/>
      <c r="AD165" s="25"/>
      <c r="AE165" s="25"/>
      <c r="AF165" s="25"/>
      <c r="AG165" s="26"/>
      <c r="AH165" s="25"/>
      <c r="AI165" s="27" t="str">
        <f t="shared" si="7"/>
        <v/>
      </c>
      <c r="AJ165" s="27" t="str">
        <f t="shared" si="6"/>
        <v/>
      </c>
      <c r="AK165" s="25"/>
      <c r="AL165" s="27" t="str">
        <f>IFERROR(VLOOKUP(AJ165&amp;AK165,[4]Tabla_Controles!$B$56:$G$65,5,FALSE),"")</f>
        <v/>
      </c>
      <c r="AM165" s="28" t="str">
        <f t="shared" si="8"/>
        <v/>
      </c>
      <c r="AN165" s="654" t="str">
        <f>IFERROR(AVERAGE(AM165:AM171),"")</f>
        <v/>
      </c>
      <c r="AO165" s="657" t="str">
        <f>IF($AN165=100,"Fuerte",IF($AN165&lt;100,"Moderado",IF($AN165&lt;50,"Débil",IF($AN165=0,"",""))))</f>
        <v/>
      </c>
      <c r="AP165" s="660"/>
      <c r="AQ165" s="643" t="str">
        <f>IFERROR(P165-VLOOKUP(AO165&amp;AP165,[4]Tabla_Controles!$B$77:$E$83,4,0),"")</f>
        <v/>
      </c>
      <c r="AR165" s="646" t="str">
        <f>IF($AQ165="","",IF($AQ165=1,"Muy Baja",IF($AQ165=2,"Baja",IF($AQ165=3,"Media",IF($AQ165=4,"Alta",IF($AQ165=5,"Muy Alta","Muy Baja"))))))</f>
        <v/>
      </c>
      <c r="AS165" s="646">
        <f>T165</f>
        <v>0</v>
      </c>
      <c r="AT165" s="647" t="str">
        <f>IF(OR(AND($AR165="Muy Baja",$AS165="Leve"),AND($AR165="Muy Baja",$AS165="Menor"),AND($AR165="Baja",$AS165="Leve"),AND($AR165="Baja",$AS165="Menor"),AND($AR165="Media",$AS165="Leve")),"Bajo",IF(OR(AND($AR165="Muy baja",$AS165="Moderado"),AND($AR165="Baja",$AS165="Moderado"),AND($AR165="Media",$AS165="Menor"),AND($AR165="Alta",$AS165="Leve")),"Moderado",IF(OR(AND($AR165="Muy Baja",$AS165="Mayor"),AND($AR165="Baja",$AS165="Mayor"),AND($AR165="Media",$AS165="Moderado"),AND($AR165="Alta",$AS165="Menor"),AND($AR165="Alta",$AS165="Moderado"),AND($AR165="Muy Alta",$AS165="Leve"),AND($AR165="Muy Alta",$AS165="Menor")),"Alto",IF(OR(AND($AR165="Muy Baja",$AS165="Catastrófico"),AND($AR165="Baja",$AS165="Catastrófico"),AND($AR165="Media",$AS165="Mayor"),AND($AR165="Media",$AS165="Catastrófico"),AND($AR165="Alta",$AS165="Mayor"),AND($AR165="Alta",$AS165="Catastrófico"),AND($AR165="Muy Alta",$AS165="Moderado"),AND($AR165="Muy Alta",$AS165="Mayor"),AND($AR165="Muy Alta",$AS165="Catastrófico")),"Extremo",""))))</f>
        <v/>
      </c>
      <c r="AU165" s="629"/>
      <c r="AV165" s="37" t="s">
        <v>105</v>
      </c>
      <c r="AW165" s="20"/>
      <c r="AX165" s="20"/>
      <c r="AY165" s="21"/>
      <c r="AZ165" s="21"/>
      <c r="BA165" s="21"/>
      <c r="BB165" s="673"/>
      <c r="BC165" s="19" t="s">
        <v>91</v>
      </c>
      <c r="BD165" s="35"/>
      <c r="BE165" s="36"/>
      <c r="BF165" s="36"/>
      <c r="BG165" s="37" t="s">
        <v>155</v>
      </c>
      <c r="BH165" s="35"/>
      <c r="BI165" s="38"/>
      <c r="BJ165" s="38"/>
      <c r="BK165" s="635"/>
      <c r="BL165" s="666"/>
      <c r="BM165" s="666"/>
    </row>
    <row r="166" spans="1:65" ht="30" hidden="1" customHeight="1">
      <c r="A166" s="604"/>
      <c r="B166" s="672"/>
      <c r="C166" s="608"/>
      <c r="D166" s="610"/>
      <c r="E166" s="610"/>
      <c r="F166" s="610"/>
      <c r="G166" s="641"/>
      <c r="H166" s="664"/>
      <c r="I166" s="630"/>
      <c r="J166" s="631"/>
      <c r="K166" s="19" t="s">
        <v>110</v>
      </c>
      <c r="L166" s="20"/>
      <c r="M166" s="677"/>
      <c r="N166" s="631"/>
      <c r="O166" s="651"/>
      <c r="P166" s="620"/>
      <c r="Q166" s="622"/>
      <c r="R166" s="625"/>
      <c r="S166" s="627"/>
      <c r="T166" s="651"/>
      <c r="U166" s="652"/>
      <c r="V166" s="653"/>
      <c r="W166" s="19" t="s">
        <v>112</v>
      </c>
      <c r="X166" s="21"/>
      <c r="Y166" s="22"/>
      <c r="Z166" s="22"/>
      <c r="AA166" s="23"/>
      <c r="AB166" s="24"/>
      <c r="AC166" s="24"/>
      <c r="AD166" s="25"/>
      <c r="AE166" s="25"/>
      <c r="AF166" s="25"/>
      <c r="AG166" s="26"/>
      <c r="AH166" s="25"/>
      <c r="AI166" s="27" t="str">
        <f t="shared" si="7"/>
        <v/>
      </c>
      <c r="AJ166" s="27" t="str">
        <f t="shared" si="6"/>
        <v/>
      </c>
      <c r="AK166" s="25"/>
      <c r="AL166" s="27" t="str">
        <f>IFERROR(VLOOKUP(AJ166&amp;AK166,[4]Tabla_Controles!$B$56:$G$65,5,FALSE),"")</f>
        <v/>
      </c>
      <c r="AM166" s="28" t="str">
        <f t="shared" si="8"/>
        <v/>
      </c>
      <c r="AN166" s="655"/>
      <c r="AO166" s="658"/>
      <c r="AP166" s="661"/>
      <c r="AQ166" s="644"/>
      <c r="AR166" s="646"/>
      <c r="AS166" s="646"/>
      <c r="AT166" s="647"/>
      <c r="AU166" s="629"/>
      <c r="AV166" s="37" t="s">
        <v>118</v>
      </c>
      <c r="AW166" s="20"/>
      <c r="AX166" s="20"/>
      <c r="AY166" s="21"/>
      <c r="AZ166" s="21"/>
      <c r="BA166" s="21"/>
      <c r="BB166" s="674"/>
      <c r="BC166" s="19" t="s">
        <v>112</v>
      </c>
      <c r="BD166" s="35"/>
      <c r="BE166" s="36"/>
      <c r="BF166" s="36"/>
      <c r="BG166" s="37" t="s">
        <v>162</v>
      </c>
      <c r="BH166" s="35"/>
      <c r="BI166" s="38"/>
      <c r="BJ166" s="38"/>
      <c r="BK166" s="636"/>
      <c r="BL166" s="638"/>
      <c r="BM166" s="638"/>
    </row>
    <row r="167" spans="1:65" ht="30" hidden="1" customHeight="1">
      <c r="A167" s="604"/>
      <c r="B167" s="672"/>
      <c r="C167" s="608"/>
      <c r="D167" s="610"/>
      <c r="E167" s="610"/>
      <c r="F167" s="610"/>
      <c r="G167" s="641"/>
      <c r="H167" s="664"/>
      <c r="I167" s="630"/>
      <c r="J167" s="631"/>
      <c r="K167" s="19" t="s">
        <v>122</v>
      </c>
      <c r="L167" s="20"/>
      <c r="M167" s="677"/>
      <c r="N167" s="631"/>
      <c r="O167" s="651"/>
      <c r="P167" s="620"/>
      <c r="Q167" s="622"/>
      <c r="R167" s="625"/>
      <c r="S167" s="627"/>
      <c r="T167" s="651"/>
      <c r="U167" s="652"/>
      <c r="V167" s="653"/>
      <c r="W167" s="19" t="s">
        <v>124</v>
      </c>
      <c r="X167" s="21"/>
      <c r="Y167" s="22"/>
      <c r="Z167" s="22"/>
      <c r="AA167" s="23"/>
      <c r="AB167" s="24"/>
      <c r="AC167" s="24"/>
      <c r="AD167" s="25"/>
      <c r="AE167" s="25"/>
      <c r="AF167" s="25"/>
      <c r="AG167" s="26"/>
      <c r="AH167" s="25"/>
      <c r="AI167" s="27" t="str">
        <f t="shared" si="7"/>
        <v/>
      </c>
      <c r="AJ167" s="27" t="str">
        <f t="shared" si="6"/>
        <v/>
      </c>
      <c r="AK167" s="25"/>
      <c r="AL167" s="27" t="str">
        <f>IFERROR(VLOOKUP(AJ167&amp;AK167,[4]Tabla_Controles!$B$56:$G$65,5,FALSE),"")</f>
        <v/>
      </c>
      <c r="AM167" s="28" t="str">
        <f t="shared" si="8"/>
        <v/>
      </c>
      <c r="AN167" s="655"/>
      <c r="AO167" s="658"/>
      <c r="AP167" s="661"/>
      <c r="AQ167" s="644"/>
      <c r="AR167" s="646"/>
      <c r="AS167" s="646"/>
      <c r="AT167" s="647"/>
      <c r="AU167" s="629"/>
      <c r="AV167" s="37" t="s">
        <v>128</v>
      </c>
      <c r="AW167" s="20"/>
      <c r="AX167" s="20"/>
      <c r="AY167" s="21"/>
      <c r="AZ167" s="21"/>
      <c r="BA167" s="21"/>
      <c r="BB167" s="674"/>
      <c r="BC167" s="19" t="s">
        <v>124</v>
      </c>
      <c r="BD167" s="35"/>
      <c r="BE167" s="36"/>
      <c r="BF167" s="36"/>
      <c r="BG167" s="37" t="s">
        <v>105</v>
      </c>
      <c r="BH167" s="35"/>
      <c r="BI167" s="38"/>
      <c r="BJ167" s="38"/>
      <c r="BK167" s="636"/>
      <c r="BL167" s="638"/>
      <c r="BM167" s="638"/>
    </row>
    <row r="168" spans="1:65" ht="30" hidden="1" customHeight="1">
      <c r="A168" s="604"/>
      <c r="B168" s="672"/>
      <c r="C168" s="608"/>
      <c r="D168" s="610"/>
      <c r="E168" s="610"/>
      <c r="F168" s="610"/>
      <c r="G168" s="641"/>
      <c r="H168" s="664"/>
      <c r="I168" s="630"/>
      <c r="J168" s="631"/>
      <c r="K168" s="19" t="s">
        <v>129</v>
      </c>
      <c r="L168" s="20"/>
      <c r="M168" s="677"/>
      <c r="N168" s="631"/>
      <c r="O168" s="651"/>
      <c r="P168" s="620"/>
      <c r="Q168" s="622"/>
      <c r="R168" s="625"/>
      <c r="S168" s="627"/>
      <c r="T168" s="651"/>
      <c r="U168" s="652"/>
      <c r="V168" s="653"/>
      <c r="W168" s="19" t="s">
        <v>131</v>
      </c>
      <c r="X168" s="21"/>
      <c r="Y168" s="22"/>
      <c r="Z168" s="22"/>
      <c r="AA168" s="23"/>
      <c r="AB168" s="24"/>
      <c r="AC168" s="24"/>
      <c r="AD168" s="25"/>
      <c r="AE168" s="25"/>
      <c r="AF168" s="25"/>
      <c r="AG168" s="26"/>
      <c r="AH168" s="25"/>
      <c r="AI168" s="27" t="str">
        <f t="shared" si="7"/>
        <v/>
      </c>
      <c r="AJ168" s="27" t="str">
        <f t="shared" si="6"/>
        <v/>
      </c>
      <c r="AK168" s="25"/>
      <c r="AL168" s="27" t="str">
        <f>IFERROR(VLOOKUP(AJ168&amp;AK168,[4]Tabla_Controles!$B$56:$G$65,5,FALSE),"")</f>
        <v/>
      </c>
      <c r="AM168" s="28" t="str">
        <f t="shared" si="8"/>
        <v/>
      </c>
      <c r="AN168" s="655"/>
      <c r="AO168" s="658"/>
      <c r="AP168" s="661"/>
      <c r="AQ168" s="644"/>
      <c r="AR168" s="646"/>
      <c r="AS168" s="646"/>
      <c r="AT168" s="647"/>
      <c r="AU168" s="629"/>
      <c r="AV168" s="37" t="s">
        <v>136</v>
      </c>
      <c r="AW168" s="20"/>
      <c r="AX168" s="20"/>
      <c r="AY168" s="21"/>
      <c r="AZ168" s="21"/>
      <c r="BA168" s="21"/>
      <c r="BB168" s="674"/>
      <c r="BC168" s="19" t="s">
        <v>131</v>
      </c>
      <c r="BD168" s="35"/>
      <c r="BE168" s="36"/>
      <c r="BF168" s="36"/>
      <c r="BG168" s="37" t="s">
        <v>118</v>
      </c>
      <c r="BH168" s="35"/>
      <c r="BI168" s="38"/>
      <c r="BJ168" s="38"/>
      <c r="BK168" s="636"/>
      <c r="BL168" s="638"/>
      <c r="BM168" s="638"/>
    </row>
    <row r="169" spans="1:65" ht="30" hidden="1" customHeight="1">
      <c r="A169" s="604"/>
      <c r="B169" s="672"/>
      <c r="C169" s="608"/>
      <c r="D169" s="610"/>
      <c r="E169" s="610"/>
      <c r="F169" s="610"/>
      <c r="G169" s="641"/>
      <c r="H169" s="664"/>
      <c r="I169" s="630"/>
      <c r="J169" s="631"/>
      <c r="K169" s="19" t="s">
        <v>137</v>
      </c>
      <c r="L169" s="20"/>
      <c r="M169" s="677"/>
      <c r="N169" s="631"/>
      <c r="O169" s="651"/>
      <c r="P169" s="620"/>
      <c r="Q169" s="622"/>
      <c r="R169" s="625"/>
      <c r="S169" s="627"/>
      <c r="T169" s="651"/>
      <c r="U169" s="652"/>
      <c r="V169" s="653"/>
      <c r="W169" s="19" t="s">
        <v>139</v>
      </c>
      <c r="X169" s="21"/>
      <c r="Y169" s="22"/>
      <c r="Z169" s="22"/>
      <c r="AA169" s="23"/>
      <c r="AB169" s="24"/>
      <c r="AC169" s="24"/>
      <c r="AD169" s="25"/>
      <c r="AE169" s="25"/>
      <c r="AF169" s="25"/>
      <c r="AG169" s="26"/>
      <c r="AH169" s="25"/>
      <c r="AI169" s="27" t="str">
        <f t="shared" si="7"/>
        <v/>
      </c>
      <c r="AJ169" s="27" t="str">
        <f t="shared" si="6"/>
        <v/>
      </c>
      <c r="AK169" s="25"/>
      <c r="AL169" s="27" t="str">
        <f>IFERROR(VLOOKUP(AJ169&amp;AK169,[4]Tabla_Controles!$B$56:$G$65,5,FALSE),"")</f>
        <v/>
      </c>
      <c r="AM169" s="28" t="str">
        <f t="shared" si="8"/>
        <v/>
      </c>
      <c r="AN169" s="655"/>
      <c r="AO169" s="658"/>
      <c r="AP169" s="661"/>
      <c r="AQ169" s="644"/>
      <c r="AR169" s="646"/>
      <c r="AS169" s="646"/>
      <c r="AT169" s="647"/>
      <c r="AU169" s="629"/>
      <c r="AV169" s="37" t="s">
        <v>145</v>
      </c>
      <c r="AW169" s="20"/>
      <c r="AX169" s="20"/>
      <c r="AY169" s="21"/>
      <c r="AZ169" s="21"/>
      <c r="BA169" s="21"/>
      <c r="BB169" s="674"/>
      <c r="BC169" s="19" t="s">
        <v>139</v>
      </c>
      <c r="BD169" s="35"/>
      <c r="BE169" s="36"/>
      <c r="BF169" s="36"/>
      <c r="BG169" s="37" t="s">
        <v>128</v>
      </c>
      <c r="BH169" s="35"/>
      <c r="BI169" s="38"/>
      <c r="BJ169" s="38"/>
      <c r="BK169" s="636"/>
      <c r="BL169" s="638"/>
      <c r="BM169" s="638"/>
    </row>
    <row r="170" spans="1:65" ht="30" hidden="1" customHeight="1">
      <c r="A170" s="604"/>
      <c r="B170" s="672"/>
      <c r="C170" s="608"/>
      <c r="D170" s="610"/>
      <c r="E170" s="610"/>
      <c r="F170" s="610"/>
      <c r="G170" s="641"/>
      <c r="H170" s="664"/>
      <c r="I170" s="630"/>
      <c r="J170" s="631"/>
      <c r="K170" s="19" t="s">
        <v>148</v>
      </c>
      <c r="L170" s="20"/>
      <c r="M170" s="677"/>
      <c r="N170" s="631"/>
      <c r="O170" s="651"/>
      <c r="P170" s="620"/>
      <c r="Q170" s="622"/>
      <c r="R170" s="625"/>
      <c r="S170" s="627"/>
      <c r="T170" s="651"/>
      <c r="U170" s="652"/>
      <c r="V170" s="653"/>
      <c r="W170" s="19" t="s">
        <v>150</v>
      </c>
      <c r="X170" s="21"/>
      <c r="Y170" s="22"/>
      <c r="Z170" s="22"/>
      <c r="AA170" s="23"/>
      <c r="AB170" s="24"/>
      <c r="AC170" s="24"/>
      <c r="AD170" s="25"/>
      <c r="AE170" s="25"/>
      <c r="AF170" s="25"/>
      <c r="AG170" s="26"/>
      <c r="AH170" s="25"/>
      <c r="AI170" s="27" t="str">
        <f t="shared" si="7"/>
        <v/>
      </c>
      <c r="AJ170" s="27" t="str">
        <f t="shared" si="6"/>
        <v/>
      </c>
      <c r="AK170" s="25"/>
      <c r="AL170" s="27" t="str">
        <f>IFERROR(VLOOKUP(AJ170&amp;AK170,[4]Tabla_Controles!$B$56:$G$65,5,FALSE),"")</f>
        <v/>
      </c>
      <c r="AM170" s="28" t="str">
        <f t="shared" si="8"/>
        <v/>
      </c>
      <c r="AN170" s="655"/>
      <c r="AO170" s="658"/>
      <c r="AP170" s="661"/>
      <c r="AQ170" s="644"/>
      <c r="AR170" s="646"/>
      <c r="AS170" s="646"/>
      <c r="AT170" s="647"/>
      <c r="AU170" s="629"/>
      <c r="AV170" s="37" t="s">
        <v>155</v>
      </c>
      <c r="AW170" s="20"/>
      <c r="AX170" s="20"/>
      <c r="AY170" s="21"/>
      <c r="AZ170" s="21"/>
      <c r="BA170" s="21"/>
      <c r="BB170" s="674"/>
      <c r="BC170" s="19" t="s">
        <v>150</v>
      </c>
      <c r="BD170" s="35"/>
      <c r="BE170" s="36"/>
      <c r="BF170" s="36"/>
      <c r="BG170" s="37" t="s">
        <v>136</v>
      </c>
      <c r="BH170" s="35"/>
      <c r="BI170" s="38"/>
      <c r="BJ170" s="38"/>
      <c r="BK170" s="636"/>
      <c r="BL170" s="638"/>
      <c r="BM170" s="638"/>
    </row>
    <row r="171" spans="1:65" ht="30" hidden="1" customHeight="1">
      <c r="A171" s="604"/>
      <c r="B171" s="672"/>
      <c r="C171" s="609"/>
      <c r="D171" s="610"/>
      <c r="E171" s="610"/>
      <c r="F171" s="610"/>
      <c r="G171" s="642"/>
      <c r="H171" s="665"/>
      <c r="I171" s="630"/>
      <c r="J171" s="631"/>
      <c r="K171" s="19" t="s">
        <v>160</v>
      </c>
      <c r="L171" s="20"/>
      <c r="M171" s="678"/>
      <c r="N171" s="631"/>
      <c r="O171" s="651"/>
      <c r="P171" s="620"/>
      <c r="Q171" s="623"/>
      <c r="R171" s="626"/>
      <c r="S171" s="627"/>
      <c r="T171" s="651"/>
      <c r="U171" s="652"/>
      <c r="V171" s="653"/>
      <c r="W171" s="19" t="s">
        <v>161</v>
      </c>
      <c r="X171" s="21"/>
      <c r="Y171" s="22"/>
      <c r="Z171" s="22"/>
      <c r="AA171" s="23"/>
      <c r="AB171" s="24"/>
      <c r="AC171" s="24"/>
      <c r="AD171" s="25"/>
      <c r="AE171" s="25"/>
      <c r="AF171" s="25"/>
      <c r="AG171" s="26"/>
      <c r="AH171" s="25"/>
      <c r="AI171" s="27" t="str">
        <f t="shared" si="7"/>
        <v/>
      </c>
      <c r="AJ171" s="27" t="str">
        <f t="shared" si="6"/>
        <v/>
      </c>
      <c r="AK171" s="25"/>
      <c r="AL171" s="27" t="str">
        <f>IFERROR(VLOOKUP(AJ171&amp;AK171,[4]Tabla_Controles!$B$56:$G$65,5,FALSE),"")</f>
        <v/>
      </c>
      <c r="AM171" s="28" t="str">
        <f t="shared" si="8"/>
        <v/>
      </c>
      <c r="AN171" s="656"/>
      <c r="AO171" s="659"/>
      <c r="AP171" s="662"/>
      <c r="AQ171" s="645"/>
      <c r="AR171" s="646"/>
      <c r="AS171" s="646"/>
      <c r="AT171" s="647"/>
      <c r="AU171" s="629"/>
      <c r="AV171" s="37" t="s">
        <v>162</v>
      </c>
      <c r="AW171" s="20"/>
      <c r="AX171" s="20"/>
      <c r="AY171" s="21"/>
      <c r="AZ171" s="21"/>
      <c r="BA171" s="21"/>
      <c r="BB171" s="675"/>
      <c r="BC171" s="19" t="s">
        <v>161</v>
      </c>
      <c r="BD171" s="35"/>
      <c r="BE171" s="36"/>
      <c r="BF171" s="36"/>
      <c r="BG171" s="37" t="s">
        <v>145</v>
      </c>
      <c r="BH171" s="35"/>
      <c r="BI171" s="38"/>
      <c r="BJ171" s="38"/>
      <c r="BK171" s="637"/>
      <c r="BL171" s="639"/>
      <c r="BM171" s="639"/>
    </row>
    <row r="172" spans="1:65" ht="51" hidden="1" customHeight="1">
      <c r="A172" s="604" t="str">
        <f>C172&amp;COUNTIF($C$10:C172,C172)</f>
        <v>0</v>
      </c>
      <c r="B172" s="672"/>
      <c r="C172" s="607"/>
      <c r="D172" s="610"/>
      <c r="E172" s="610"/>
      <c r="F172" s="610"/>
      <c r="G172" s="640"/>
      <c r="H172" s="663"/>
      <c r="I172" s="630" t="str">
        <f>"Posibilidad de recibir o solicitar cualquier dádiva o beneficio a nombre propio o de terceros, con el fin de "&amp;J172</f>
        <v xml:space="preserve">Posibilidad de recibir o solicitar cualquier dádiva o beneficio a nombre propio o de terceros, con el fin de </v>
      </c>
      <c r="J172" s="631"/>
      <c r="K172" s="19" t="s">
        <v>86</v>
      </c>
      <c r="L172" s="20"/>
      <c r="M172" s="676"/>
      <c r="N172" s="631"/>
      <c r="O172" s="651"/>
      <c r="P172" s="620"/>
      <c r="Q172" s="621"/>
      <c r="R172" s="624"/>
      <c r="S172" s="627"/>
      <c r="T172" s="651"/>
      <c r="U172" s="652"/>
      <c r="V172" s="653"/>
      <c r="W172" s="19" t="s">
        <v>91</v>
      </c>
      <c r="X172" s="21"/>
      <c r="Y172" s="22"/>
      <c r="Z172" s="22"/>
      <c r="AA172" s="23"/>
      <c r="AB172" s="24"/>
      <c r="AC172" s="24"/>
      <c r="AD172" s="25"/>
      <c r="AE172" s="25"/>
      <c r="AF172" s="25"/>
      <c r="AG172" s="26"/>
      <c r="AH172" s="25"/>
      <c r="AI172" s="27" t="str">
        <f t="shared" si="7"/>
        <v/>
      </c>
      <c r="AJ172" s="27" t="str">
        <f t="shared" si="6"/>
        <v/>
      </c>
      <c r="AK172" s="25"/>
      <c r="AL172" s="27" t="str">
        <f>IFERROR(VLOOKUP(AJ172&amp;AK172,[4]Tabla_Controles!$B$56:$G$65,5,FALSE),"")</f>
        <v/>
      </c>
      <c r="AM172" s="28" t="str">
        <f t="shared" si="8"/>
        <v/>
      </c>
      <c r="AN172" s="654" t="str">
        <f>IFERROR(AVERAGE(AM172:AM178),"")</f>
        <v/>
      </c>
      <c r="AO172" s="657" t="str">
        <f>IF($AN172=100,"Fuerte",IF($AN172&lt;100,"Moderado",IF($AN172&lt;50,"Débil",IF($AN172=0,"",""))))</f>
        <v/>
      </c>
      <c r="AP172" s="660"/>
      <c r="AQ172" s="643" t="str">
        <f>IFERROR(P172-VLOOKUP(AO172&amp;AP172,[4]Tabla_Controles!$B$77:$E$83,4,0),"")</f>
        <v/>
      </c>
      <c r="AR172" s="646" t="str">
        <f>IF($AQ172="","",IF($AQ172=1,"Muy Baja",IF($AQ172=2,"Baja",IF($AQ172=3,"Media",IF($AQ172=4,"Alta",IF($AQ172=5,"Muy Alta","Muy Baja"))))))</f>
        <v/>
      </c>
      <c r="AS172" s="646">
        <f>T172</f>
        <v>0</v>
      </c>
      <c r="AT172" s="647" t="str">
        <f>IF(OR(AND($AR172="Muy Baja",$AS172="Leve"),AND($AR172="Muy Baja",$AS172="Menor"),AND($AR172="Baja",$AS172="Leve"),AND($AR172="Baja",$AS172="Menor"),AND($AR172="Media",$AS172="Leve")),"Bajo",IF(OR(AND($AR172="Muy baja",$AS172="Moderado"),AND($AR172="Baja",$AS172="Moderado"),AND($AR172="Media",$AS172="Menor"),AND($AR172="Alta",$AS172="Leve")),"Moderado",IF(OR(AND($AR172="Muy Baja",$AS172="Mayor"),AND($AR172="Baja",$AS172="Mayor"),AND($AR172="Media",$AS172="Moderado"),AND($AR172="Alta",$AS172="Menor"),AND($AR172="Alta",$AS172="Moderado"),AND($AR172="Muy Alta",$AS172="Leve"),AND($AR172="Muy Alta",$AS172="Menor")),"Alto",IF(OR(AND($AR172="Muy Baja",$AS172="Catastrófico"),AND($AR172="Baja",$AS172="Catastrófico"),AND($AR172="Media",$AS172="Mayor"),AND($AR172="Media",$AS172="Catastrófico"),AND($AR172="Alta",$AS172="Mayor"),AND($AR172="Alta",$AS172="Catastrófico"),AND($AR172="Muy Alta",$AS172="Moderado"),AND($AR172="Muy Alta",$AS172="Mayor"),AND($AR172="Muy Alta",$AS172="Catastrófico")),"Extremo",""))))</f>
        <v/>
      </c>
      <c r="AU172" s="629"/>
      <c r="AV172" s="37" t="s">
        <v>105</v>
      </c>
      <c r="AW172" s="20"/>
      <c r="AX172" s="20"/>
      <c r="AY172" s="21"/>
      <c r="AZ172" s="21"/>
      <c r="BA172" s="21"/>
      <c r="BB172" s="673"/>
      <c r="BC172" s="19" t="s">
        <v>91</v>
      </c>
      <c r="BD172" s="35"/>
      <c r="BE172" s="36"/>
      <c r="BF172" s="36"/>
      <c r="BG172" s="37" t="s">
        <v>155</v>
      </c>
      <c r="BH172" s="35"/>
      <c r="BI172" s="38"/>
      <c r="BJ172" s="38"/>
      <c r="BK172" s="635"/>
      <c r="BL172" s="666"/>
      <c r="BM172" s="666"/>
    </row>
    <row r="173" spans="1:65" ht="30" hidden="1" customHeight="1">
      <c r="A173" s="604"/>
      <c r="B173" s="672"/>
      <c r="C173" s="608"/>
      <c r="D173" s="610"/>
      <c r="E173" s="610"/>
      <c r="F173" s="610"/>
      <c r="G173" s="641"/>
      <c r="H173" s="664"/>
      <c r="I173" s="630"/>
      <c r="J173" s="631"/>
      <c r="K173" s="19" t="s">
        <v>110</v>
      </c>
      <c r="L173" s="20"/>
      <c r="M173" s="677"/>
      <c r="N173" s="631"/>
      <c r="O173" s="651"/>
      <c r="P173" s="620"/>
      <c r="Q173" s="622"/>
      <c r="R173" s="625"/>
      <c r="S173" s="627"/>
      <c r="T173" s="651"/>
      <c r="U173" s="652"/>
      <c r="V173" s="653"/>
      <c r="W173" s="19" t="s">
        <v>112</v>
      </c>
      <c r="X173" s="21"/>
      <c r="Y173" s="22"/>
      <c r="Z173" s="22"/>
      <c r="AA173" s="23"/>
      <c r="AB173" s="24"/>
      <c r="AC173" s="24"/>
      <c r="AD173" s="25"/>
      <c r="AE173" s="25"/>
      <c r="AF173" s="25"/>
      <c r="AG173" s="26"/>
      <c r="AH173" s="25"/>
      <c r="AI173" s="27" t="str">
        <f t="shared" si="7"/>
        <v/>
      </c>
      <c r="AJ173" s="27" t="str">
        <f t="shared" si="6"/>
        <v/>
      </c>
      <c r="AK173" s="25"/>
      <c r="AL173" s="27" t="str">
        <f>IFERROR(VLOOKUP(AJ173&amp;AK173,[4]Tabla_Controles!$B$56:$G$65,5,FALSE),"")</f>
        <v/>
      </c>
      <c r="AM173" s="28" t="str">
        <f t="shared" si="8"/>
        <v/>
      </c>
      <c r="AN173" s="655"/>
      <c r="AO173" s="658"/>
      <c r="AP173" s="661"/>
      <c r="AQ173" s="644"/>
      <c r="AR173" s="646"/>
      <c r="AS173" s="646"/>
      <c r="AT173" s="647"/>
      <c r="AU173" s="629"/>
      <c r="AV173" s="37" t="s">
        <v>118</v>
      </c>
      <c r="AW173" s="20"/>
      <c r="AX173" s="20"/>
      <c r="AY173" s="21"/>
      <c r="AZ173" s="21"/>
      <c r="BA173" s="21"/>
      <c r="BB173" s="674"/>
      <c r="BC173" s="19" t="s">
        <v>112</v>
      </c>
      <c r="BD173" s="35"/>
      <c r="BE173" s="36"/>
      <c r="BF173" s="36"/>
      <c r="BG173" s="37" t="s">
        <v>162</v>
      </c>
      <c r="BH173" s="35"/>
      <c r="BI173" s="38"/>
      <c r="BJ173" s="38"/>
      <c r="BK173" s="636"/>
      <c r="BL173" s="638"/>
      <c r="BM173" s="638"/>
    </row>
    <row r="174" spans="1:65" ht="30" hidden="1" customHeight="1">
      <c r="A174" s="604"/>
      <c r="B174" s="672"/>
      <c r="C174" s="608"/>
      <c r="D174" s="610"/>
      <c r="E174" s="610"/>
      <c r="F174" s="610"/>
      <c r="G174" s="641"/>
      <c r="H174" s="664"/>
      <c r="I174" s="630"/>
      <c r="J174" s="631"/>
      <c r="K174" s="19" t="s">
        <v>122</v>
      </c>
      <c r="L174" s="20"/>
      <c r="M174" s="677"/>
      <c r="N174" s="631"/>
      <c r="O174" s="651"/>
      <c r="P174" s="620"/>
      <c r="Q174" s="622"/>
      <c r="R174" s="625"/>
      <c r="S174" s="627"/>
      <c r="T174" s="651"/>
      <c r="U174" s="652"/>
      <c r="V174" s="653"/>
      <c r="W174" s="19" t="s">
        <v>124</v>
      </c>
      <c r="X174" s="21"/>
      <c r="Y174" s="22"/>
      <c r="Z174" s="22"/>
      <c r="AA174" s="23"/>
      <c r="AB174" s="24"/>
      <c r="AC174" s="24"/>
      <c r="AD174" s="25"/>
      <c r="AE174" s="25"/>
      <c r="AF174" s="25"/>
      <c r="AG174" s="26"/>
      <c r="AH174" s="25"/>
      <c r="AI174" s="27" t="str">
        <f t="shared" si="7"/>
        <v/>
      </c>
      <c r="AJ174" s="27" t="str">
        <f t="shared" si="6"/>
        <v/>
      </c>
      <c r="AK174" s="25"/>
      <c r="AL174" s="27" t="str">
        <f>IFERROR(VLOOKUP(AJ174&amp;AK174,[4]Tabla_Controles!$B$56:$G$65,5,FALSE),"")</f>
        <v/>
      </c>
      <c r="AM174" s="28" t="str">
        <f t="shared" si="8"/>
        <v/>
      </c>
      <c r="AN174" s="655"/>
      <c r="AO174" s="658"/>
      <c r="AP174" s="661"/>
      <c r="AQ174" s="644"/>
      <c r="AR174" s="646"/>
      <c r="AS174" s="646"/>
      <c r="AT174" s="647"/>
      <c r="AU174" s="629"/>
      <c r="AV174" s="37" t="s">
        <v>128</v>
      </c>
      <c r="AW174" s="20"/>
      <c r="AX174" s="20"/>
      <c r="AY174" s="21"/>
      <c r="AZ174" s="21"/>
      <c r="BA174" s="21"/>
      <c r="BB174" s="674"/>
      <c r="BC174" s="19" t="s">
        <v>124</v>
      </c>
      <c r="BD174" s="35"/>
      <c r="BE174" s="36"/>
      <c r="BF174" s="36"/>
      <c r="BG174" s="37" t="s">
        <v>105</v>
      </c>
      <c r="BH174" s="35"/>
      <c r="BI174" s="38"/>
      <c r="BJ174" s="38"/>
      <c r="BK174" s="636"/>
      <c r="BL174" s="638"/>
      <c r="BM174" s="638"/>
    </row>
    <row r="175" spans="1:65" ht="30" hidden="1" customHeight="1">
      <c r="A175" s="604"/>
      <c r="B175" s="672"/>
      <c r="C175" s="608"/>
      <c r="D175" s="610"/>
      <c r="E175" s="610"/>
      <c r="F175" s="610"/>
      <c r="G175" s="641"/>
      <c r="H175" s="664"/>
      <c r="I175" s="630"/>
      <c r="J175" s="631"/>
      <c r="K175" s="19" t="s">
        <v>129</v>
      </c>
      <c r="L175" s="20"/>
      <c r="M175" s="677"/>
      <c r="N175" s="631"/>
      <c r="O175" s="651"/>
      <c r="P175" s="620"/>
      <c r="Q175" s="622"/>
      <c r="R175" s="625"/>
      <c r="S175" s="627"/>
      <c r="T175" s="651"/>
      <c r="U175" s="652"/>
      <c r="V175" s="653"/>
      <c r="W175" s="19" t="s">
        <v>131</v>
      </c>
      <c r="X175" s="21"/>
      <c r="Y175" s="22"/>
      <c r="Z175" s="22"/>
      <c r="AA175" s="23"/>
      <c r="AB175" s="24"/>
      <c r="AC175" s="24"/>
      <c r="AD175" s="25"/>
      <c r="AE175" s="25"/>
      <c r="AF175" s="25"/>
      <c r="AG175" s="26"/>
      <c r="AH175" s="25"/>
      <c r="AI175" s="27" t="str">
        <f t="shared" si="7"/>
        <v/>
      </c>
      <c r="AJ175" s="27" t="str">
        <f t="shared" si="6"/>
        <v/>
      </c>
      <c r="AK175" s="25"/>
      <c r="AL175" s="27" t="str">
        <f>IFERROR(VLOOKUP(AJ175&amp;AK175,[4]Tabla_Controles!$B$56:$G$65,5,FALSE),"")</f>
        <v/>
      </c>
      <c r="AM175" s="28" t="str">
        <f t="shared" si="8"/>
        <v/>
      </c>
      <c r="AN175" s="655"/>
      <c r="AO175" s="658"/>
      <c r="AP175" s="661"/>
      <c r="AQ175" s="644"/>
      <c r="AR175" s="646"/>
      <c r="AS175" s="646"/>
      <c r="AT175" s="647"/>
      <c r="AU175" s="629"/>
      <c r="AV175" s="37" t="s">
        <v>136</v>
      </c>
      <c r="AW175" s="20"/>
      <c r="AX175" s="20"/>
      <c r="AY175" s="21"/>
      <c r="AZ175" s="21"/>
      <c r="BA175" s="21"/>
      <c r="BB175" s="674"/>
      <c r="BC175" s="19" t="s">
        <v>131</v>
      </c>
      <c r="BD175" s="35"/>
      <c r="BE175" s="36"/>
      <c r="BF175" s="36"/>
      <c r="BG175" s="37" t="s">
        <v>118</v>
      </c>
      <c r="BH175" s="35"/>
      <c r="BI175" s="38"/>
      <c r="BJ175" s="38"/>
      <c r="BK175" s="636"/>
      <c r="BL175" s="638"/>
      <c r="BM175" s="638"/>
    </row>
    <row r="176" spans="1:65" ht="30" hidden="1" customHeight="1">
      <c r="A176" s="604"/>
      <c r="B176" s="672"/>
      <c r="C176" s="608"/>
      <c r="D176" s="610"/>
      <c r="E176" s="610"/>
      <c r="F176" s="610"/>
      <c r="G176" s="641"/>
      <c r="H176" s="664"/>
      <c r="I176" s="630"/>
      <c r="J176" s="631"/>
      <c r="K176" s="19" t="s">
        <v>137</v>
      </c>
      <c r="L176" s="20"/>
      <c r="M176" s="677"/>
      <c r="N176" s="631"/>
      <c r="O176" s="651"/>
      <c r="P176" s="620"/>
      <c r="Q176" s="622"/>
      <c r="R176" s="625"/>
      <c r="S176" s="627"/>
      <c r="T176" s="651"/>
      <c r="U176" s="652"/>
      <c r="V176" s="653"/>
      <c r="W176" s="19" t="s">
        <v>139</v>
      </c>
      <c r="X176" s="21"/>
      <c r="Y176" s="22"/>
      <c r="Z176" s="22"/>
      <c r="AA176" s="23"/>
      <c r="AB176" s="24"/>
      <c r="AC176" s="24"/>
      <c r="AD176" s="25"/>
      <c r="AE176" s="25"/>
      <c r="AF176" s="25"/>
      <c r="AG176" s="26"/>
      <c r="AH176" s="25"/>
      <c r="AI176" s="27" t="str">
        <f t="shared" si="7"/>
        <v/>
      </c>
      <c r="AJ176" s="27" t="str">
        <f t="shared" si="6"/>
        <v/>
      </c>
      <c r="AK176" s="25"/>
      <c r="AL176" s="27" t="str">
        <f>IFERROR(VLOOKUP(AJ176&amp;AK176,[4]Tabla_Controles!$B$56:$G$65,5,FALSE),"")</f>
        <v/>
      </c>
      <c r="AM176" s="28" t="str">
        <f t="shared" si="8"/>
        <v/>
      </c>
      <c r="AN176" s="655"/>
      <c r="AO176" s="658"/>
      <c r="AP176" s="661"/>
      <c r="AQ176" s="644"/>
      <c r="AR176" s="646"/>
      <c r="AS176" s="646"/>
      <c r="AT176" s="647"/>
      <c r="AU176" s="629"/>
      <c r="AV176" s="37" t="s">
        <v>145</v>
      </c>
      <c r="AW176" s="20"/>
      <c r="AX176" s="20"/>
      <c r="AY176" s="21"/>
      <c r="AZ176" s="21"/>
      <c r="BA176" s="21"/>
      <c r="BB176" s="674"/>
      <c r="BC176" s="19" t="s">
        <v>139</v>
      </c>
      <c r="BD176" s="35"/>
      <c r="BE176" s="36"/>
      <c r="BF176" s="36"/>
      <c r="BG176" s="37" t="s">
        <v>128</v>
      </c>
      <c r="BH176" s="35"/>
      <c r="BI176" s="38"/>
      <c r="BJ176" s="38"/>
      <c r="BK176" s="636"/>
      <c r="BL176" s="638"/>
      <c r="BM176" s="638"/>
    </row>
    <row r="177" spans="1:65" ht="30" hidden="1" customHeight="1">
      <c r="A177" s="604"/>
      <c r="B177" s="672"/>
      <c r="C177" s="608"/>
      <c r="D177" s="610"/>
      <c r="E177" s="610"/>
      <c r="F177" s="610"/>
      <c r="G177" s="641"/>
      <c r="H177" s="664"/>
      <c r="I177" s="630"/>
      <c r="J177" s="631"/>
      <c r="K177" s="19" t="s">
        <v>148</v>
      </c>
      <c r="L177" s="20"/>
      <c r="M177" s="677"/>
      <c r="N177" s="631"/>
      <c r="O177" s="651"/>
      <c r="P177" s="620"/>
      <c r="Q177" s="622"/>
      <c r="R177" s="625"/>
      <c r="S177" s="627"/>
      <c r="T177" s="651"/>
      <c r="U177" s="652"/>
      <c r="V177" s="653"/>
      <c r="W177" s="19" t="s">
        <v>150</v>
      </c>
      <c r="X177" s="21"/>
      <c r="Y177" s="22"/>
      <c r="Z177" s="22"/>
      <c r="AA177" s="23"/>
      <c r="AB177" s="24"/>
      <c r="AC177" s="24"/>
      <c r="AD177" s="25"/>
      <c r="AE177" s="25"/>
      <c r="AF177" s="25"/>
      <c r="AG177" s="26"/>
      <c r="AH177" s="25"/>
      <c r="AI177" s="27" t="str">
        <f t="shared" si="7"/>
        <v/>
      </c>
      <c r="AJ177" s="27" t="str">
        <f t="shared" si="6"/>
        <v/>
      </c>
      <c r="AK177" s="25"/>
      <c r="AL177" s="27" t="str">
        <f>IFERROR(VLOOKUP(AJ177&amp;AK177,[4]Tabla_Controles!$B$56:$G$65,5,FALSE),"")</f>
        <v/>
      </c>
      <c r="AM177" s="28" t="str">
        <f t="shared" si="8"/>
        <v/>
      </c>
      <c r="AN177" s="655"/>
      <c r="AO177" s="658"/>
      <c r="AP177" s="661"/>
      <c r="AQ177" s="644"/>
      <c r="AR177" s="646"/>
      <c r="AS177" s="646"/>
      <c r="AT177" s="647"/>
      <c r="AU177" s="629"/>
      <c r="AV177" s="37" t="s">
        <v>155</v>
      </c>
      <c r="AW177" s="20"/>
      <c r="AX177" s="20"/>
      <c r="AY177" s="21"/>
      <c r="AZ177" s="21"/>
      <c r="BA177" s="21"/>
      <c r="BB177" s="674"/>
      <c r="BC177" s="19" t="s">
        <v>150</v>
      </c>
      <c r="BD177" s="35"/>
      <c r="BE177" s="36"/>
      <c r="BF177" s="36"/>
      <c r="BG177" s="37" t="s">
        <v>136</v>
      </c>
      <c r="BH177" s="35"/>
      <c r="BI177" s="38"/>
      <c r="BJ177" s="38"/>
      <c r="BK177" s="636"/>
      <c r="BL177" s="638"/>
      <c r="BM177" s="638"/>
    </row>
    <row r="178" spans="1:65" ht="30" hidden="1" customHeight="1">
      <c r="A178" s="604"/>
      <c r="B178" s="672"/>
      <c r="C178" s="609"/>
      <c r="D178" s="610"/>
      <c r="E178" s="610"/>
      <c r="F178" s="610"/>
      <c r="G178" s="642"/>
      <c r="H178" s="665"/>
      <c r="I178" s="630"/>
      <c r="J178" s="631"/>
      <c r="K178" s="19" t="s">
        <v>160</v>
      </c>
      <c r="L178" s="20"/>
      <c r="M178" s="678"/>
      <c r="N178" s="631"/>
      <c r="O178" s="651"/>
      <c r="P178" s="620"/>
      <c r="Q178" s="623"/>
      <c r="R178" s="626"/>
      <c r="S178" s="627"/>
      <c r="T178" s="651"/>
      <c r="U178" s="652"/>
      <c r="V178" s="653"/>
      <c r="W178" s="19" t="s">
        <v>161</v>
      </c>
      <c r="X178" s="21"/>
      <c r="Y178" s="22"/>
      <c r="Z178" s="22"/>
      <c r="AA178" s="23"/>
      <c r="AB178" s="24"/>
      <c r="AC178" s="24"/>
      <c r="AD178" s="25"/>
      <c r="AE178" s="25"/>
      <c r="AF178" s="25"/>
      <c r="AG178" s="26"/>
      <c r="AH178" s="25"/>
      <c r="AI178" s="27" t="str">
        <f t="shared" si="7"/>
        <v/>
      </c>
      <c r="AJ178" s="27" t="str">
        <f t="shared" si="6"/>
        <v/>
      </c>
      <c r="AK178" s="25"/>
      <c r="AL178" s="27" t="str">
        <f>IFERROR(VLOOKUP(AJ178&amp;AK178,[4]Tabla_Controles!$B$56:$G$65,5,FALSE),"")</f>
        <v/>
      </c>
      <c r="AM178" s="28" t="str">
        <f t="shared" si="8"/>
        <v/>
      </c>
      <c r="AN178" s="656"/>
      <c r="AO178" s="659"/>
      <c r="AP178" s="662"/>
      <c r="AQ178" s="645"/>
      <c r="AR178" s="646"/>
      <c r="AS178" s="646"/>
      <c r="AT178" s="647"/>
      <c r="AU178" s="629"/>
      <c r="AV178" s="37" t="s">
        <v>162</v>
      </c>
      <c r="AW178" s="20"/>
      <c r="AX178" s="20"/>
      <c r="AY178" s="21"/>
      <c r="AZ178" s="21"/>
      <c r="BA178" s="21"/>
      <c r="BB178" s="675"/>
      <c r="BC178" s="19" t="s">
        <v>161</v>
      </c>
      <c r="BD178" s="35"/>
      <c r="BE178" s="36"/>
      <c r="BF178" s="36"/>
      <c r="BG178" s="37" t="s">
        <v>145</v>
      </c>
      <c r="BH178" s="35"/>
      <c r="BI178" s="38"/>
      <c r="BJ178" s="38"/>
      <c r="BK178" s="637"/>
      <c r="BL178" s="639"/>
      <c r="BM178" s="639"/>
    </row>
    <row r="179" spans="1:65" ht="51" hidden="1" customHeight="1">
      <c r="A179" s="604" t="str">
        <f>C179&amp;COUNTIF($C$10:C179,C179)</f>
        <v>0</v>
      </c>
      <c r="B179" s="672"/>
      <c r="C179" s="607"/>
      <c r="D179" s="610"/>
      <c r="E179" s="610"/>
      <c r="F179" s="610"/>
      <c r="G179" s="640"/>
      <c r="H179" s="663"/>
      <c r="I179" s="630" t="str">
        <f>"Posibilidad de recibir o solicitar cualquier dádiva o beneficio a nombre propio o de terceros, con el fin de "&amp;J179</f>
        <v xml:space="preserve">Posibilidad de recibir o solicitar cualquier dádiva o beneficio a nombre propio o de terceros, con el fin de </v>
      </c>
      <c r="J179" s="631"/>
      <c r="K179" s="19" t="s">
        <v>86</v>
      </c>
      <c r="L179" s="20"/>
      <c r="M179" s="676"/>
      <c r="N179" s="631"/>
      <c r="O179" s="651"/>
      <c r="P179" s="620"/>
      <c r="Q179" s="621"/>
      <c r="R179" s="652"/>
      <c r="S179" s="627"/>
      <c r="T179" s="651"/>
      <c r="U179" s="652"/>
      <c r="V179" s="653"/>
      <c r="W179" s="19" t="s">
        <v>91</v>
      </c>
      <c r="X179" s="21"/>
      <c r="Y179" s="22"/>
      <c r="Z179" s="22"/>
      <c r="AA179" s="23"/>
      <c r="AB179" s="25"/>
      <c r="AC179" s="25"/>
      <c r="AD179" s="25"/>
      <c r="AE179" s="25"/>
      <c r="AF179" s="25"/>
      <c r="AG179" s="26"/>
      <c r="AH179" s="25"/>
      <c r="AI179" s="27" t="str">
        <f t="shared" si="7"/>
        <v/>
      </c>
      <c r="AJ179" s="27" t="str">
        <f t="shared" si="6"/>
        <v/>
      </c>
      <c r="AK179" s="25"/>
      <c r="AL179" s="27" t="str">
        <f>IFERROR(VLOOKUP(AJ179&amp;AK179,[4]Tabla_Controles!$B$56:$G$65,5,FALSE),"")</f>
        <v/>
      </c>
      <c r="AM179" s="28" t="str">
        <f t="shared" si="8"/>
        <v/>
      </c>
      <c r="AN179" s="679" t="str">
        <f>IFERROR(AVERAGE(AM179:AM185),"")</f>
        <v/>
      </c>
      <c r="AO179" s="657" t="str">
        <f>IF($AN179=100,"Fuerte",IF($AN179&lt;100,"Moderado",IF($AN179&lt;50,"Débil",IF($AN179=0,"",""))))</f>
        <v/>
      </c>
      <c r="AP179" s="680"/>
      <c r="AQ179" s="643" t="str">
        <f>IFERROR(P179-VLOOKUP(AO179&amp;AP179,[4]Tabla_Controles!$B$77:$E$83,4,0),"")</f>
        <v/>
      </c>
      <c r="AR179" s="646" t="str">
        <f>IF($AQ179="","",IF($AQ179=1,"Muy Baja",IF($AQ179=2,"Baja",IF($AQ179=3,"Media",IF($AQ179=4,"Alta",IF($AQ179=5,"Muy Alta","Muy Baja"))))))</f>
        <v/>
      </c>
      <c r="AS179" s="646">
        <f>T179</f>
        <v>0</v>
      </c>
      <c r="AT179" s="647" t="str">
        <f>IF(OR(AND($AR179="Muy Baja",$AS179="Leve"),AND($AR179="Muy Baja",$AS179="Menor"),AND($AR179="Baja",$AS179="Leve"),AND($AR179="Baja",$AS179="Menor"),AND($AR179="Media",$AS179="Leve")),"Bajo",IF(OR(AND($AR179="Muy baja",$AS179="Moderado"),AND($AR179="Baja",$AS179="Moderado"),AND($AR179="Media",$AS179="Menor"),AND($AR179="Alta",$AS179="Leve")),"Moderado",IF(OR(AND($AR179="Muy Baja",$AS179="Mayor"),AND($AR179="Baja",$AS179="Mayor"),AND($AR179="Media",$AS179="Moderado"),AND($AR179="Alta",$AS179="Menor"),AND($AR179="Alta",$AS179="Moderado"),AND($AR179="Muy Alta",$AS179="Leve"),AND($AR179="Muy Alta",$AS179="Menor")),"Alto",IF(OR(AND($AR179="Muy Baja",$AS179="Catastrófico"),AND($AR179="Baja",$AS179="Catastrófico"),AND($AR179="Media",$AS179="Mayor"),AND($AR179="Media",$AS179="Catastrófico"),AND($AR179="Alta",$AS179="Mayor"),AND($AR179="Alta",$AS179="Catastrófico"),AND($AR179="Muy Alta",$AS179="Moderado"),AND($AR179="Muy Alta",$AS179="Mayor"),AND($AR179="Muy Alta",$AS179="Catastrófico")),"Extremo",""))))</f>
        <v/>
      </c>
      <c r="AU179" s="629"/>
      <c r="AV179" s="37" t="s">
        <v>105</v>
      </c>
      <c r="AW179" s="20"/>
      <c r="AX179" s="20"/>
      <c r="AY179" s="21"/>
      <c r="AZ179" s="21"/>
      <c r="BA179" s="21"/>
      <c r="BB179" s="673"/>
      <c r="BC179" s="19" t="s">
        <v>91</v>
      </c>
      <c r="BD179" s="35"/>
      <c r="BE179" s="36"/>
      <c r="BF179" s="36"/>
      <c r="BG179" s="37" t="s">
        <v>155</v>
      </c>
      <c r="BH179" s="35"/>
      <c r="BI179" s="38"/>
      <c r="BJ179" s="38"/>
      <c r="BK179" s="681"/>
      <c r="BL179" s="666"/>
      <c r="BM179" s="666"/>
    </row>
    <row r="180" spans="1:65" ht="30" hidden="1" customHeight="1">
      <c r="A180" s="604"/>
      <c r="B180" s="672"/>
      <c r="C180" s="608"/>
      <c r="D180" s="610"/>
      <c r="E180" s="610"/>
      <c r="F180" s="610"/>
      <c r="G180" s="641"/>
      <c r="H180" s="664"/>
      <c r="I180" s="630"/>
      <c r="J180" s="631"/>
      <c r="K180" s="19" t="s">
        <v>110</v>
      </c>
      <c r="L180" s="20"/>
      <c r="M180" s="677"/>
      <c r="N180" s="631"/>
      <c r="O180" s="651"/>
      <c r="P180" s="620"/>
      <c r="Q180" s="622"/>
      <c r="R180" s="652"/>
      <c r="S180" s="627"/>
      <c r="T180" s="651"/>
      <c r="U180" s="652"/>
      <c r="V180" s="653"/>
      <c r="W180" s="19" t="s">
        <v>112</v>
      </c>
      <c r="X180" s="21"/>
      <c r="Y180" s="22"/>
      <c r="Z180" s="22"/>
      <c r="AA180" s="23"/>
      <c r="AB180" s="25"/>
      <c r="AC180" s="25"/>
      <c r="AD180" s="25"/>
      <c r="AE180" s="25"/>
      <c r="AF180" s="25"/>
      <c r="AG180" s="26"/>
      <c r="AH180" s="25"/>
      <c r="AI180" s="27" t="str">
        <f t="shared" si="7"/>
        <v/>
      </c>
      <c r="AJ180" s="27" t="str">
        <f t="shared" si="6"/>
        <v/>
      </c>
      <c r="AK180" s="25"/>
      <c r="AL180" s="27" t="str">
        <f>IFERROR(VLOOKUP(AJ180&amp;AK180,[4]Tabla_Controles!$B$56:$G$65,5,FALSE),"")</f>
        <v/>
      </c>
      <c r="AM180" s="28" t="str">
        <f t="shared" si="8"/>
        <v/>
      </c>
      <c r="AN180" s="679"/>
      <c r="AO180" s="658"/>
      <c r="AP180" s="680"/>
      <c r="AQ180" s="644"/>
      <c r="AR180" s="646"/>
      <c r="AS180" s="646"/>
      <c r="AT180" s="647"/>
      <c r="AU180" s="629"/>
      <c r="AV180" s="37" t="s">
        <v>118</v>
      </c>
      <c r="AW180" s="20"/>
      <c r="AX180" s="20"/>
      <c r="AY180" s="21"/>
      <c r="AZ180" s="21"/>
      <c r="BA180" s="21"/>
      <c r="BB180" s="674"/>
      <c r="BC180" s="19" t="s">
        <v>112</v>
      </c>
      <c r="BD180" s="35"/>
      <c r="BE180" s="36"/>
      <c r="BF180" s="36"/>
      <c r="BG180" s="37" t="s">
        <v>162</v>
      </c>
      <c r="BH180" s="35"/>
      <c r="BI180" s="38"/>
      <c r="BJ180" s="38"/>
      <c r="BK180" s="681"/>
      <c r="BL180" s="638"/>
      <c r="BM180" s="638"/>
    </row>
    <row r="181" spans="1:65" ht="30" hidden="1" customHeight="1">
      <c r="A181" s="604"/>
      <c r="B181" s="672"/>
      <c r="C181" s="608"/>
      <c r="D181" s="610"/>
      <c r="E181" s="610"/>
      <c r="F181" s="610"/>
      <c r="G181" s="641"/>
      <c r="H181" s="664"/>
      <c r="I181" s="630"/>
      <c r="J181" s="631"/>
      <c r="K181" s="19" t="s">
        <v>122</v>
      </c>
      <c r="L181" s="20"/>
      <c r="M181" s="677"/>
      <c r="N181" s="631"/>
      <c r="O181" s="651"/>
      <c r="P181" s="620"/>
      <c r="Q181" s="622"/>
      <c r="R181" s="652"/>
      <c r="S181" s="627"/>
      <c r="T181" s="651"/>
      <c r="U181" s="652"/>
      <c r="V181" s="653"/>
      <c r="W181" s="19" t="s">
        <v>124</v>
      </c>
      <c r="X181" s="21"/>
      <c r="Y181" s="22"/>
      <c r="Z181" s="22"/>
      <c r="AA181" s="23"/>
      <c r="AB181" s="25"/>
      <c r="AC181" s="25"/>
      <c r="AD181" s="25"/>
      <c r="AE181" s="25"/>
      <c r="AF181" s="25"/>
      <c r="AG181" s="26"/>
      <c r="AH181" s="25"/>
      <c r="AI181" s="27" t="str">
        <f t="shared" si="7"/>
        <v/>
      </c>
      <c r="AJ181" s="27" t="str">
        <f t="shared" si="6"/>
        <v/>
      </c>
      <c r="AK181" s="25"/>
      <c r="AL181" s="27" t="str">
        <f>IFERROR(VLOOKUP(AJ181&amp;AK181,[4]Tabla_Controles!$B$56:$G$65,5,FALSE),"")</f>
        <v/>
      </c>
      <c r="AM181" s="28" t="str">
        <f t="shared" si="8"/>
        <v/>
      </c>
      <c r="AN181" s="679"/>
      <c r="AO181" s="658"/>
      <c r="AP181" s="680"/>
      <c r="AQ181" s="644"/>
      <c r="AR181" s="646"/>
      <c r="AS181" s="646"/>
      <c r="AT181" s="647"/>
      <c r="AU181" s="629"/>
      <c r="AV181" s="37" t="s">
        <v>128</v>
      </c>
      <c r="AW181" s="20"/>
      <c r="AX181" s="20"/>
      <c r="AY181" s="21"/>
      <c r="AZ181" s="21"/>
      <c r="BA181" s="21"/>
      <c r="BB181" s="674"/>
      <c r="BC181" s="19" t="s">
        <v>124</v>
      </c>
      <c r="BD181" s="35"/>
      <c r="BE181" s="36"/>
      <c r="BF181" s="36"/>
      <c r="BG181" s="37" t="s">
        <v>105</v>
      </c>
      <c r="BH181" s="35"/>
      <c r="BI181" s="38"/>
      <c r="BJ181" s="38"/>
      <c r="BK181" s="681"/>
      <c r="BL181" s="638"/>
      <c r="BM181" s="638"/>
    </row>
    <row r="182" spans="1:65" ht="30" hidden="1" customHeight="1">
      <c r="A182" s="604"/>
      <c r="B182" s="672"/>
      <c r="C182" s="608"/>
      <c r="D182" s="610"/>
      <c r="E182" s="610"/>
      <c r="F182" s="610"/>
      <c r="G182" s="641"/>
      <c r="H182" s="664"/>
      <c r="I182" s="630"/>
      <c r="J182" s="631"/>
      <c r="K182" s="19" t="s">
        <v>129</v>
      </c>
      <c r="L182" s="20"/>
      <c r="M182" s="677"/>
      <c r="N182" s="631"/>
      <c r="O182" s="651"/>
      <c r="P182" s="620"/>
      <c r="Q182" s="622"/>
      <c r="R182" s="652"/>
      <c r="S182" s="627"/>
      <c r="T182" s="651"/>
      <c r="U182" s="652"/>
      <c r="V182" s="653"/>
      <c r="W182" s="19" t="s">
        <v>131</v>
      </c>
      <c r="X182" s="21"/>
      <c r="Y182" s="22"/>
      <c r="Z182" s="22"/>
      <c r="AA182" s="23"/>
      <c r="AB182" s="25"/>
      <c r="AC182" s="25"/>
      <c r="AD182" s="25"/>
      <c r="AE182" s="25"/>
      <c r="AF182" s="25"/>
      <c r="AG182" s="26"/>
      <c r="AH182" s="25"/>
      <c r="AI182" s="27" t="str">
        <f t="shared" si="7"/>
        <v/>
      </c>
      <c r="AJ182" s="27" t="str">
        <f t="shared" si="6"/>
        <v/>
      </c>
      <c r="AK182" s="25"/>
      <c r="AL182" s="27" t="str">
        <f>IFERROR(VLOOKUP(AJ182&amp;AK182,[4]Tabla_Controles!$B$56:$G$65,5,FALSE),"")</f>
        <v/>
      </c>
      <c r="AM182" s="28" t="str">
        <f t="shared" si="8"/>
        <v/>
      </c>
      <c r="AN182" s="679"/>
      <c r="AO182" s="658"/>
      <c r="AP182" s="680"/>
      <c r="AQ182" s="644"/>
      <c r="AR182" s="646"/>
      <c r="AS182" s="646"/>
      <c r="AT182" s="647"/>
      <c r="AU182" s="629"/>
      <c r="AV182" s="37" t="s">
        <v>136</v>
      </c>
      <c r="AW182" s="20"/>
      <c r="AX182" s="20"/>
      <c r="AY182" s="21"/>
      <c r="AZ182" s="21"/>
      <c r="BA182" s="21"/>
      <c r="BB182" s="674"/>
      <c r="BC182" s="19" t="s">
        <v>131</v>
      </c>
      <c r="BD182" s="35"/>
      <c r="BE182" s="36"/>
      <c r="BF182" s="36"/>
      <c r="BG182" s="37" t="s">
        <v>118</v>
      </c>
      <c r="BH182" s="35"/>
      <c r="BI182" s="38"/>
      <c r="BJ182" s="38"/>
      <c r="BK182" s="681"/>
      <c r="BL182" s="638"/>
      <c r="BM182" s="638"/>
    </row>
    <row r="183" spans="1:65" ht="30" hidden="1" customHeight="1">
      <c r="A183" s="604"/>
      <c r="B183" s="672"/>
      <c r="C183" s="608"/>
      <c r="D183" s="610"/>
      <c r="E183" s="610"/>
      <c r="F183" s="610"/>
      <c r="G183" s="641"/>
      <c r="H183" s="664"/>
      <c r="I183" s="630"/>
      <c r="J183" s="631"/>
      <c r="K183" s="19" t="s">
        <v>137</v>
      </c>
      <c r="L183" s="20"/>
      <c r="M183" s="677"/>
      <c r="N183" s="631"/>
      <c r="O183" s="651"/>
      <c r="P183" s="620"/>
      <c r="Q183" s="622"/>
      <c r="R183" s="652"/>
      <c r="S183" s="627"/>
      <c r="T183" s="651"/>
      <c r="U183" s="652"/>
      <c r="V183" s="653"/>
      <c r="W183" s="19" t="s">
        <v>139</v>
      </c>
      <c r="X183" s="21"/>
      <c r="Y183" s="22"/>
      <c r="Z183" s="22"/>
      <c r="AA183" s="23"/>
      <c r="AB183" s="25"/>
      <c r="AC183" s="25"/>
      <c r="AD183" s="25"/>
      <c r="AE183" s="25"/>
      <c r="AF183" s="25"/>
      <c r="AG183" s="26"/>
      <c r="AH183" s="25"/>
      <c r="AI183" s="27" t="str">
        <f t="shared" si="7"/>
        <v/>
      </c>
      <c r="AJ183" s="27" t="str">
        <f t="shared" si="6"/>
        <v/>
      </c>
      <c r="AK183" s="25"/>
      <c r="AL183" s="27" t="str">
        <f>IFERROR(VLOOKUP(AJ183&amp;AK183,[4]Tabla_Controles!$B$56:$G$65,5,FALSE),"")</f>
        <v/>
      </c>
      <c r="AM183" s="28" t="str">
        <f t="shared" si="8"/>
        <v/>
      </c>
      <c r="AN183" s="679"/>
      <c r="AO183" s="658"/>
      <c r="AP183" s="680"/>
      <c r="AQ183" s="644"/>
      <c r="AR183" s="646"/>
      <c r="AS183" s="646"/>
      <c r="AT183" s="647"/>
      <c r="AU183" s="629"/>
      <c r="AV183" s="37" t="s">
        <v>145</v>
      </c>
      <c r="AW183" s="20"/>
      <c r="AX183" s="20"/>
      <c r="AY183" s="21"/>
      <c r="AZ183" s="21"/>
      <c r="BA183" s="21"/>
      <c r="BB183" s="674"/>
      <c r="BC183" s="19" t="s">
        <v>139</v>
      </c>
      <c r="BD183" s="35"/>
      <c r="BE183" s="36"/>
      <c r="BF183" s="36"/>
      <c r="BG183" s="37" t="s">
        <v>128</v>
      </c>
      <c r="BH183" s="35"/>
      <c r="BI183" s="38"/>
      <c r="BJ183" s="38"/>
      <c r="BK183" s="681"/>
      <c r="BL183" s="638"/>
      <c r="BM183" s="638"/>
    </row>
    <row r="184" spans="1:65" ht="30" hidden="1" customHeight="1">
      <c r="A184" s="604"/>
      <c r="B184" s="672"/>
      <c r="C184" s="608"/>
      <c r="D184" s="610"/>
      <c r="E184" s="610"/>
      <c r="F184" s="610"/>
      <c r="G184" s="641"/>
      <c r="H184" s="664"/>
      <c r="I184" s="630"/>
      <c r="J184" s="631"/>
      <c r="K184" s="19" t="s">
        <v>148</v>
      </c>
      <c r="L184" s="20"/>
      <c r="M184" s="677"/>
      <c r="N184" s="631"/>
      <c r="O184" s="651"/>
      <c r="P184" s="620"/>
      <c r="Q184" s="622"/>
      <c r="R184" s="652"/>
      <c r="S184" s="627"/>
      <c r="T184" s="651"/>
      <c r="U184" s="652"/>
      <c r="V184" s="653"/>
      <c r="W184" s="19" t="s">
        <v>150</v>
      </c>
      <c r="X184" s="21"/>
      <c r="Y184" s="22"/>
      <c r="Z184" s="22"/>
      <c r="AA184" s="23"/>
      <c r="AB184" s="25"/>
      <c r="AC184" s="25"/>
      <c r="AD184" s="25"/>
      <c r="AE184" s="25"/>
      <c r="AF184" s="25"/>
      <c r="AG184" s="26"/>
      <c r="AH184" s="25"/>
      <c r="AI184" s="27" t="str">
        <f t="shared" si="7"/>
        <v/>
      </c>
      <c r="AJ184" s="27" t="str">
        <f t="shared" si="6"/>
        <v/>
      </c>
      <c r="AK184" s="25"/>
      <c r="AL184" s="27" t="str">
        <f>IFERROR(VLOOKUP(AJ184&amp;AK184,[4]Tabla_Controles!$B$56:$G$65,5,FALSE),"")</f>
        <v/>
      </c>
      <c r="AM184" s="28" t="str">
        <f t="shared" si="8"/>
        <v/>
      </c>
      <c r="AN184" s="679"/>
      <c r="AO184" s="658"/>
      <c r="AP184" s="680"/>
      <c r="AQ184" s="644"/>
      <c r="AR184" s="646"/>
      <c r="AS184" s="646"/>
      <c r="AT184" s="647"/>
      <c r="AU184" s="629"/>
      <c r="AV184" s="37" t="s">
        <v>155</v>
      </c>
      <c r="AW184" s="20"/>
      <c r="AX184" s="20"/>
      <c r="AY184" s="21"/>
      <c r="AZ184" s="21"/>
      <c r="BA184" s="21"/>
      <c r="BB184" s="674"/>
      <c r="BC184" s="19" t="s">
        <v>150</v>
      </c>
      <c r="BD184" s="35"/>
      <c r="BE184" s="36"/>
      <c r="BF184" s="36"/>
      <c r="BG184" s="37" t="s">
        <v>136</v>
      </c>
      <c r="BH184" s="35"/>
      <c r="BI184" s="38"/>
      <c r="BJ184" s="38"/>
      <c r="BK184" s="681"/>
      <c r="BL184" s="638"/>
      <c r="BM184" s="638"/>
    </row>
    <row r="185" spans="1:65" ht="30" hidden="1" customHeight="1">
      <c r="A185" s="604"/>
      <c r="B185" s="672"/>
      <c r="C185" s="609"/>
      <c r="D185" s="610"/>
      <c r="E185" s="610"/>
      <c r="F185" s="610"/>
      <c r="G185" s="642"/>
      <c r="H185" s="665"/>
      <c r="I185" s="630"/>
      <c r="J185" s="631"/>
      <c r="K185" s="244" t="s">
        <v>160</v>
      </c>
      <c r="L185" s="245"/>
      <c r="M185" s="678"/>
      <c r="N185" s="631"/>
      <c r="O185" s="651"/>
      <c r="P185" s="620"/>
      <c r="Q185" s="623"/>
      <c r="R185" s="652"/>
      <c r="S185" s="627"/>
      <c r="T185" s="651"/>
      <c r="U185" s="652"/>
      <c r="V185" s="653"/>
      <c r="W185" s="244" t="s">
        <v>161</v>
      </c>
      <c r="X185" s="247"/>
      <c r="Y185" s="248"/>
      <c r="Z185" s="248"/>
      <c r="AA185" s="248"/>
      <c r="AB185" s="241"/>
      <c r="AC185" s="241"/>
      <c r="AD185" s="241"/>
      <c r="AE185" s="241"/>
      <c r="AF185" s="241"/>
      <c r="AG185" s="246"/>
      <c r="AH185" s="241"/>
      <c r="AI185" s="242" t="str">
        <f t="shared" si="7"/>
        <v/>
      </c>
      <c r="AJ185" s="242" t="str">
        <f t="shared" si="6"/>
        <v/>
      </c>
      <c r="AK185" s="241"/>
      <c r="AL185" s="242" t="str">
        <f>IFERROR(VLOOKUP(AJ185&amp;AK185,[4]Tabla_Controles!$B$56:$G$65,5,FALSE),"")</f>
        <v/>
      </c>
      <c r="AM185" s="249" t="str">
        <f t="shared" si="8"/>
        <v/>
      </c>
      <c r="AN185" s="679"/>
      <c r="AO185" s="659"/>
      <c r="AP185" s="680"/>
      <c r="AQ185" s="645"/>
      <c r="AR185" s="646"/>
      <c r="AS185" s="646"/>
      <c r="AT185" s="647"/>
      <c r="AU185" s="629"/>
      <c r="AV185" s="250" t="s">
        <v>162</v>
      </c>
      <c r="AW185" s="245"/>
      <c r="AX185" s="245"/>
      <c r="AY185" s="247"/>
      <c r="AZ185" s="247"/>
      <c r="BA185" s="247"/>
      <c r="BB185" s="675"/>
      <c r="BC185" s="244" t="s">
        <v>161</v>
      </c>
      <c r="BD185" s="243"/>
      <c r="BE185" s="251"/>
      <c r="BF185" s="251"/>
      <c r="BG185" s="250" t="s">
        <v>145</v>
      </c>
      <c r="BH185" s="243"/>
      <c r="BI185" s="252"/>
      <c r="BJ185" s="252"/>
      <c r="BK185" s="681"/>
      <c r="BL185" s="639"/>
      <c r="BM185" s="639"/>
    </row>
  </sheetData>
  <sheetProtection formatCells="0" formatColumns="0" formatRows="0" autoFilter="0"/>
  <autoFilter ref="A10:BM185" xr:uid="{00000000-0001-0000-0100-000000000000}">
    <filterColumn colId="26">
      <filters>
        <filter val="* G. Regionales_x000a_* G. Técnica"/>
        <filter val="* G. Regionales_x000a_* GB. Muebles"/>
        <filter val="G. Regionales"/>
        <filter val="Todas las áreas"/>
      </filters>
    </filterColumn>
  </autoFilter>
  <dataConsolidate/>
  <mergeCells count="872">
    <mergeCell ref="BL179:BL185"/>
    <mergeCell ref="BM179:BM185"/>
    <mergeCell ref="AN179:AN185"/>
    <mergeCell ref="AO179:AO185"/>
    <mergeCell ref="AP179:AP185"/>
    <mergeCell ref="AQ179:AQ185"/>
    <mergeCell ref="AR179:AR185"/>
    <mergeCell ref="AS179:AS185"/>
    <mergeCell ref="J179:J185"/>
    <mergeCell ref="M179:M185"/>
    <mergeCell ref="N179:N185"/>
    <mergeCell ref="O179:O185"/>
    <mergeCell ref="P179:P185"/>
    <mergeCell ref="AT179:AT185"/>
    <mergeCell ref="AU179:AU185"/>
    <mergeCell ref="BB179:BB185"/>
    <mergeCell ref="BK179:BK185"/>
    <mergeCell ref="A179:A185"/>
    <mergeCell ref="B179:B185"/>
    <mergeCell ref="C179:C185"/>
    <mergeCell ref="D179:D185"/>
    <mergeCell ref="E179:E185"/>
    <mergeCell ref="F179:F185"/>
    <mergeCell ref="G179:G185"/>
    <mergeCell ref="H179:H185"/>
    <mergeCell ref="AR172:AR178"/>
    <mergeCell ref="U172:U178"/>
    <mergeCell ref="V172:V178"/>
    <mergeCell ref="AN172:AN178"/>
    <mergeCell ref="AO172:AO178"/>
    <mergeCell ref="AP172:AP178"/>
    <mergeCell ref="AQ172:AQ178"/>
    <mergeCell ref="O172:O178"/>
    <mergeCell ref="P172:P178"/>
    <mergeCell ref="Q179:Q185"/>
    <mergeCell ref="R179:R185"/>
    <mergeCell ref="S179:S185"/>
    <mergeCell ref="T179:T185"/>
    <mergeCell ref="U179:U185"/>
    <mergeCell ref="V179:V185"/>
    <mergeCell ref="I179:I185"/>
    <mergeCell ref="T172:T178"/>
    <mergeCell ref="G172:G178"/>
    <mergeCell ref="H172:H178"/>
    <mergeCell ref="I172:I178"/>
    <mergeCell ref="J172:J178"/>
    <mergeCell ref="M172:M178"/>
    <mergeCell ref="N172:N178"/>
    <mergeCell ref="BL172:BL178"/>
    <mergeCell ref="BM172:BM178"/>
    <mergeCell ref="AS172:AS178"/>
    <mergeCell ref="AT172:AT178"/>
    <mergeCell ref="AU172:AU178"/>
    <mergeCell ref="BB172:BB178"/>
    <mergeCell ref="BK172:BK178"/>
    <mergeCell ref="A172:A178"/>
    <mergeCell ref="B172:B178"/>
    <mergeCell ref="C172:C178"/>
    <mergeCell ref="D172:D178"/>
    <mergeCell ref="E172:E178"/>
    <mergeCell ref="F172:F178"/>
    <mergeCell ref="AT165:AT171"/>
    <mergeCell ref="AU165:AU171"/>
    <mergeCell ref="BB165:BB171"/>
    <mergeCell ref="Q165:Q171"/>
    <mergeCell ref="R165:R171"/>
    <mergeCell ref="S165:S171"/>
    <mergeCell ref="T165:T171"/>
    <mergeCell ref="U165:U171"/>
    <mergeCell ref="V165:V171"/>
    <mergeCell ref="I165:I171"/>
    <mergeCell ref="J165:J171"/>
    <mergeCell ref="M165:M171"/>
    <mergeCell ref="N165:N171"/>
    <mergeCell ref="O165:O171"/>
    <mergeCell ref="P165:P171"/>
    <mergeCell ref="Q172:Q178"/>
    <mergeCell ref="R172:R178"/>
    <mergeCell ref="S172:S178"/>
    <mergeCell ref="BK165:BK171"/>
    <mergeCell ref="BL165:BL171"/>
    <mergeCell ref="BM165:BM171"/>
    <mergeCell ref="AN165:AN171"/>
    <mergeCell ref="AO165:AO171"/>
    <mergeCell ref="AP165:AP171"/>
    <mergeCell ref="AQ165:AQ171"/>
    <mergeCell ref="AR165:AR171"/>
    <mergeCell ref="AS165:AS171"/>
    <mergeCell ref="G165:G171"/>
    <mergeCell ref="H165:H171"/>
    <mergeCell ref="AR158:AR164"/>
    <mergeCell ref="U158:U164"/>
    <mergeCell ref="V158:V164"/>
    <mergeCell ref="AN158:AN164"/>
    <mergeCell ref="AO158:AO164"/>
    <mergeCell ref="AP158:AP164"/>
    <mergeCell ref="AQ158:AQ164"/>
    <mergeCell ref="O158:O164"/>
    <mergeCell ref="P158:P164"/>
    <mergeCell ref="T158:T164"/>
    <mergeCell ref="G158:G164"/>
    <mergeCell ref="H158:H164"/>
    <mergeCell ref="I158:I164"/>
    <mergeCell ref="J158:J164"/>
    <mergeCell ref="M158:M164"/>
    <mergeCell ref="N158:N164"/>
    <mergeCell ref="A158:A164"/>
    <mergeCell ref="B158:B164"/>
    <mergeCell ref="C158:C164"/>
    <mergeCell ref="D158:D164"/>
    <mergeCell ref="E158:E164"/>
    <mergeCell ref="F158:F164"/>
    <mergeCell ref="A165:A171"/>
    <mergeCell ref="B165:B171"/>
    <mergeCell ref="C165:C171"/>
    <mergeCell ref="D165:D171"/>
    <mergeCell ref="E165:E171"/>
    <mergeCell ref="F165:F171"/>
    <mergeCell ref="T151:T157"/>
    <mergeCell ref="U151:U157"/>
    <mergeCell ref="V151:V157"/>
    <mergeCell ref="BL158:BL164"/>
    <mergeCell ref="BM158:BM164"/>
    <mergeCell ref="AS158:AS164"/>
    <mergeCell ref="AT158:AT164"/>
    <mergeCell ref="AU158:AU164"/>
    <mergeCell ref="BB158:BB164"/>
    <mergeCell ref="BK158:BK164"/>
    <mergeCell ref="BK151:BK157"/>
    <mergeCell ref="BL151:BL157"/>
    <mergeCell ref="BM151:BM157"/>
    <mergeCell ref="AN151:AN157"/>
    <mergeCell ref="AO151:AO157"/>
    <mergeCell ref="AP151:AP157"/>
    <mergeCell ref="AQ151:AQ157"/>
    <mergeCell ref="AR151:AR157"/>
    <mergeCell ref="AS151:AS157"/>
    <mergeCell ref="AT151:AT157"/>
    <mergeCell ref="AU151:AU157"/>
    <mergeCell ref="BB151:BB157"/>
    <mergeCell ref="I151:I157"/>
    <mergeCell ref="J151:J157"/>
    <mergeCell ref="M151:M157"/>
    <mergeCell ref="N151:N157"/>
    <mergeCell ref="O151:O157"/>
    <mergeCell ref="P151:P157"/>
    <mergeCell ref="Q158:Q164"/>
    <mergeCell ref="R158:R164"/>
    <mergeCell ref="S158:S164"/>
    <mergeCell ref="Q151:Q157"/>
    <mergeCell ref="R151:R157"/>
    <mergeCell ref="S151:S157"/>
    <mergeCell ref="A151:A157"/>
    <mergeCell ref="B151:B157"/>
    <mergeCell ref="C151:C157"/>
    <mergeCell ref="D151:D157"/>
    <mergeCell ref="E151:E157"/>
    <mergeCell ref="F151:F157"/>
    <mergeCell ref="G151:G157"/>
    <mergeCell ref="H151:H157"/>
    <mergeCell ref="AR144:AR150"/>
    <mergeCell ref="U144:U150"/>
    <mergeCell ref="V144:V150"/>
    <mergeCell ref="AN144:AN150"/>
    <mergeCell ref="AO144:AO150"/>
    <mergeCell ref="AP144:AP150"/>
    <mergeCell ref="AQ144:AQ150"/>
    <mergeCell ref="O144:O150"/>
    <mergeCell ref="P144:P150"/>
    <mergeCell ref="T144:T150"/>
    <mergeCell ref="G144:G150"/>
    <mergeCell ref="H144:H150"/>
    <mergeCell ref="I144:I150"/>
    <mergeCell ref="J144:J150"/>
    <mergeCell ref="M144:M150"/>
    <mergeCell ref="N144:N150"/>
    <mergeCell ref="A144:A150"/>
    <mergeCell ref="B144:B150"/>
    <mergeCell ref="C144:C150"/>
    <mergeCell ref="D144:D150"/>
    <mergeCell ref="E144:E150"/>
    <mergeCell ref="F144:F150"/>
    <mergeCell ref="Q144:Q150"/>
    <mergeCell ref="R144:R150"/>
    <mergeCell ref="S144:S150"/>
    <mergeCell ref="Q137:Q143"/>
    <mergeCell ref="R137:R143"/>
    <mergeCell ref="S137:S143"/>
    <mergeCell ref="T137:T143"/>
    <mergeCell ref="U137:U143"/>
    <mergeCell ref="V137:V143"/>
    <mergeCell ref="BL144:BL150"/>
    <mergeCell ref="BM144:BM150"/>
    <mergeCell ref="AS144:AS150"/>
    <mergeCell ref="AT144:AT150"/>
    <mergeCell ref="AU144:AU150"/>
    <mergeCell ref="BB144:BB150"/>
    <mergeCell ref="BK144:BK150"/>
    <mergeCell ref="BK137:BK143"/>
    <mergeCell ref="BL137:BL143"/>
    <mergeCell ref="BM137:BM143"/>
    <mergeCell ref="AN137:AN143"/>
    <mergeCell ref="AO137:AO143"/>
    <mergeCell ref="AP137:AP143"/>
    <mergeCell ref="AQ137:AQ143"/>
    <mergeCell ref="AR137:AR143"/>
    <mergeCell ref="AS137:AS143"/>
    <mergeCell ref="AT137:AT143"/>
    <mergeCell ref="AU137:AU143"/>
    <mergeCell ref="BB137:BB143"/>
    <mergeCell ref="G137:G143"/>
    <mergeCell ref="H137:H143"/>
    <mergeCell ref="AR130:AR136"/>
    <mergeCell ref="U130:U136"/>
    <mergeCell ref="V130:V136"/>
    <mergeCell ref="AN130:AN136"/>
    <mergeCell ref="AO130:AO136"/>
    <mergeCell ref="AP130:AP136"/>
    <mergeCell ref="AQ130:AQ136"/>
    <mergeCell ref="O130:O136"/>
    <mergeCell ref="P130:P136"/>
    <mergeCell ref="T130:T136"/>
    <mergeCell ref="G130:G136"/>
    <mergeCell ref="H130:H136"/>
    <mergeCell ref="I130:I136"/>
    <mergeCell ref="J130:J136"/>
    <mergeCell ref="M130:M136"/>
    <mergeCell ref="N130:N136"/>
    <mergeCell ref="I137:I143"/>
    <mergeCell ref="J137:J143"/>
    <mergeCell ref="M137:M143"/>
    <mergeCell ref="N137:N143"/>
    <mergeCell ref="O137:O143"/>
    <mergeCell ref="P137:P143"/>
    <mergeCell ref="A130:A136"/>
    <mergeCell ref="B130:B136"/>
    <mergeCell ref="C130:C136"/>
    <mergeCell ref="D130:D136"/>
    <mergeCell ref="E130:E136"/>
    <mergeCell ref="F130:F136"/>
    <mergeCell ref="A137:A143"/>
    <mergeCell ref="B137:B143"/>
    <mergeCell ref="C137:C143"/>
    <mergeCell ref="D137:D143"/>
    <mergeCell ref="E137:E143"/>
    <mergeCell ref="F137:F143"/>
    <mergeCell ref="T123:T129"/>
    <mergeCell ref="U123:U129"/>
    <mergeCell ref="V123:V129"/>
    <mergeCell ref="BL130:BL136"/>
    <mergeCell ref="BM130:BM136"/>
    <mergeCell ref="AS130:AS136"/>
    <mergeCell ref="AT130:AT136"/>
    <mergeCell ref="AU130:AU136"/>
    <mergeCell ref="BB130:BB136"/>
    <mergeCell ref="BK130:BK136"/>
    <mergeCell ref="BK123:BK129"/>
    <mergeCell ref="BL123:BL129"/>
    <mergeCell ref="BM123:BM129"/>
    <mergeCell ref="AN123:AN129"/>
    <mergeCell ref="AO123:AO129"/>
    <mergeCell ref="AP123:AP129"/>
    <mergeCell ref="AQ123:AQ129"/>
    <mergeCell ref="AR123:AR129"/>
    <mergeCell ref="AS123:AS129"/>
    <mergeCell ref="AT123:AT129"/>
    <mergeCell ref="AU123:AU129"/>
    <mergeCell ref="BB123:BB129"/>
    <mergeCell ref="I123:I129"/>
    <mergeCell ref="J123:J129"/>
    <mergeCell ref="M123:M129"/>
    <mergeCell ref="N123:N129"/>
    <mergeCell ref="O123:O129"/>
    <mergeCell ref="P123:P129"/>
    <mergeCell ref="Q130:Q136"/>
    <mergeCell ref="R130:R136"/>
    <mergeCell ref="S130:S136"/>
    <mergeCell ref="Q123:Q129"/>
    <mergeCell ref="R123:R129"/>
    <mergeCell ref="S123:S129"/>
    <mergeCell ref="A123:A129"/>
    <mergeCell ref="B123:B129"/>
    <mergeCell ref="C123:C129"/>
    <mergeCell ref="D123:D129"/>
    <mergeCell ref="E123:E129"/>
    <mergeCell ref="F123:F129"/>
    <mergeCell ref="G123:G129"/>
    <mergeCell ref="H123:H129"/>
    <mergeCell ref="AR116:AR122"/>
    <mergeCell ref="U116:U122"/>
    <mergeCell ref="V116:V122"/>
    <mergeCell ref="AN116:AN122"/>
    <mergeCell ref="AO116:AO122"/>
    <mergeCell ref="AP116:AP122"/>
    <mergeCell ref="AQ116:AQ122"/>
    <mergeCell ref="O116:O122"/>
    <mergeCell ref="P116:P122"/>
    <mergeCell ref="T116:T122"/>
    <mergeCell ref="G116:G122"/>
    <mergeCell ref="H116:H122"/>
    <mergeCell ref="I116:I122"/>
    <mergeCell ref="J116:J122"/>
    <mergeCell ref="M116:M122"/>
    <mergeCell ref="N116:N122"/>
    <mergeCell ref="A116:A122"/>
    <mergeCell ref="B116:B122"/>
    <mergeCell ref="C116:C122"/>
    <mergeCell ref="D116:D122"/>
    <mergeCell ref="E116:E122"/>
    <mergeCell ref="F116:F122"/>
    <mergeCell ref="Q116:Q122"/>
    <mergeCell ref="R116:R122"/>
    <mergeCell ref="S116:S122"/>
    <mergeCell ref="Q109:Q115"/>
    <mergeCell ref="R109:R115"/>
    <mergeCell ref="S109:S115"/>
    <mergeCell ref="T109:T115"/>
    <mergeCell ref="U109:U115"/>
    <mergeCell ref="V109:V115"/>
    <mergeCell ref="BL116:BL122"/>
    <mergeCell ref="BM116:BM122"/>
    <mergeCell ref="AS116:AS122"/>
    <mergeCell ref="AT116:AT122"/>
    <mergeCell ref="AU116:AU122"/>
    <mergeCell ref="BB116:BB122"/>
    <mergeCell ref="BK116:BK122"/>
    <mergeCell ref="BK109:BK115"/>
    <mergeCell ref="BL109:BL115"/>
    <mergeCell ref="BM109:BM115"/>
    <mergeCell ref="AN109:AN115"/>
    <mergeCell ref="AO109:AO115"/>
    <mergeCell ref="AP109:AP115"/>
    <mergeCell ref="AQ109:AQ115"/>
    <mergeCell ref="AR109:AR115"/>
    <mergeCell ref="AS109:AS115"/>
    <mergeCell ref="AT109:AT115"/>
    <mergeCell ref="AU109:AU115"/>
    <mergeCell ref="BB109:BB115"/>
    <mergeCell ref="G109:G115"/>
    <mergeCell ref="H109:H115"/>
    <mergeCell ref="AR102:AR108"/>
    <mergeCell ref="U102:U108"/>
    <mergeCell ref="V102:V108"/>
    <mergeCell ref="AN102:AN108"/>
    <mergeCell ref="AO102:AO108"/>
    <mergeCell ref="AP102:AP108"/>
    <mergeCell ref="AQ102:AQ108"/>
    <mergeCell ref="O102:O108"/>
    <mergeCell ref="P102:P108"/>
    <mergeCell ref="T102:T108"/>
    <mergeCell ref="G102:G108"/>
    <mergeCell ref="H102:H108"/>
    <mergeCell ref="I102:I108"/>
    <mergeCell ref="J102:J108"/>
    <mergeCell ref="M102:M108"/>
    <mergeCell ref="N102:N108"/>
    <mergeCell ref="I109:I115"/>
    <mergeCell ref="J109:J115"/>
    <mergeCell ref="M109:M115"/>
    <mergeCell ref="N109:N115"/>
    <mergeCell ref="O109:O115"/>
    <mergeCell ref="P109:P115"/>
    <mergeCell ref="A102:A108"/>
    <mergeCell ref="B102:B108"/>
    <mergeCell ref="C102:C108"/>
    <mergeCell ref="D102:D108"/>
    <mergeCell ref="E102:E108"/>
    <mergeCell ref="F102:F108"/>
    <mergeCell ref="A109:A115"/>
    <mergeCell ref="B109:B115"/>
    <mergeCell ref="C109:C115"/>
    <mergeCell ref="D109:D115"/>
    <mergeCell ref="E109:E115"/>
    <mergeCell ref="F109:F115"/>
    <mergeCell ref="T95:T101"/>
    <mergeCell ref="U95:U101"/>
    <mergeCell ref="V95:V101"/>
    <mergeCell ref="BL102:BL108"/>
    <mergeCell ref="BM102:BM108"/>
    <mergeCell ref="AS102:AS108"/>
    <mergeCell ref="AT102:AT108"/>
    <mergeCell ref="AU102:AU108"/>
    <mergeCell ref="BB102:BB108"/>
    <mergeCell ref="BK102:BK108"/>
    <mergeCell ref="BK95:BK101"/>
    <mergeCell ref="BL95:BL101"/>
    <mergeCell ref="BM95:BM101"/>
    <mergeCell ref="AN95:AN101"/>
    <mergeCell ref="AO95:AO101"/>
    <mergeCell ref="AP95:AP101"/>
    <mergeCell ref="AQ95:AQ101"/>
    <mergeCell ref="AR95:AR101"/>
    <mergeCell ref="AS95:AS101"/>
    <mergeCell ref="AT95:AT101"/>
    <mergeCell ref="AU95:AU101"/>
    <mergeCell ref="BB95:BB101"/>
    <mergeCell ref="I95:I101"/>
    <mergeCell ref="J95:J101"/>
    <mergeCell ref="M95:M101"/>
    <mergeCell ref="N95:N101"/>
    <mergeCell ref="O95:O101"/>
    <mergeCell ref="P95:P101"/>
    <mergeCell ref="Q102:Q108"/>
    <mergeCell ref="R102:R108"/>
    <mergeCell ref="S102:S108"/>
    <mergeCell ref="Q95:Q101"/>
    <mergeCell ref="R95:R101"/>
    <mergeCell ref="S95:S101"/>
    <mergeCell ref="A95:A101"/>
    <mergeCell ref="B95:B101"/>
    <mergeCell ref="C95:C101"/>
    <mergeCell ref="D95:D101"/>
    <mergeCell ref="E95:E101"/>
    <mergeCell ref="F95:F101"/>
    <mergeCell ref="G95:G101"/>
    <mergeCell ref="H95:H101"/>
    <mergeCell ref="AR88:AR94"/>
    <mergeCell ref="U88:U94"/>
    <mergeCell ref="V88:V94"/>
    <mergeCell ref="AN88:AN94"/>
    <mergeCell ref="AO88:AO94"/>
    <mergeCell ref="AP88:AP94"/>
    <mergeCell ref="AQ88:AQ94"/>
    <mergeCell ref="O88:O94"/>
    <mergeCell ref="P88:P94"/>
    <mergeCell ref="T88:T94"/>
    <mergeCell ref="G88:G94"/>
    <mergeCell ref="H88:H94"/>
    <mergeCell ref="I88:I94"/>
    <mergeCell ref="J88:J94"/>
    <mergeCell ref="M88:M94"/>
    <mergeCell ref="N88:N94"/>
    <mergeCell ref="A88:A94"/>
    <mergeCell ref="B88:B94"/>
    <mergeCell ref="C88:C94"/>
    <mergeCell ref="D88:D94"/>
    <mergeCell ref="E88:E94"/>
    <mergeCell ref="F88:F94"/>
    <mergeCell ref="Q88:Q94"/>
    <mergeCell ref="R88:R94"/>
    <mergeCell ref="S88:S94"/>
    <mergeCell ref="Q81:Q87"/>
    <mergeCell ref="R81:R87"/>
    <mergeCell ref="S81:S87"/>
    <mergeCell ref="T81:T87"/>
    <mergeCell ref="U81:U87"/>
    <mergeCell ref="V81:V87"/>
    <mergeCell ref="BL88:BL94"/>
    <mergeCell ref="BM88:BM94"/>
    <mergeCell ref="AS88:AS94"/>
    <mergeCell ref="AT88:AT94"/>
    <mergeCell ref="AU88:AU94"/>
    <mergeCell ref="BB88:BB94"/>
    <mergeCell ref="BK88:BK94"/>
    <mergeCell ref="BK81:BK87"/>
    <mergeCell ref="BL81:BL87"/>
    <mergeCell ref="BM81:BM87"/>
    <mergeCell ref="AN81:AN87"/>
    <mergeCell ref="AO81:AO87"/>
    <mergeCell ref="AP81:AP87"/>
    <mergeCell ref="AQ81:AQ87"/>
    <mergeCell ref="AR81:AR87"/>
    <mergeCell ref="AS81:AS87"/>
    <mergeCell ref="AT81:AT87"/>
    <mergeCell ref="AU81:AU87"/>
    <mergeCell ref="BB81:BB87"/>
    <mergeCell ref="G81:G87"/>
    <mergeCell ref="H81:H87"/>
    <mergeCell ref="AR74:AR80"/>
    <mergeCell ref="U74:U80"/>
    <mergeCell ref="V74:V80"/>
    <mergeCell ref="AN74:AN80"/>
    <mergeCell ref="AO74:AO80"/>
    <mergeCell ref="AP74:AP80"/>
    <mergeCell ref="AQ74:AQ80"/>
    <mergeCell ref="O74:O80"/>
    <mergeCell ref="P74:P80"/>
    <mergeCell ref="T74:T80"/>
    <mergeCell ref="G74:G80"/>
    <mergeCell ref="H74:H80"/>
    <mergeCell ref="I74:I80"/>
    <mergeCell ref="J74:J80"/>
    <mergeCell ref="M74:M80"/>
    <mergeCell ref="N74:N80"/>
    <mergeCell ref="I81:I87"/>
    <mergeCell ref="J81:J87"/>
    <mergeCell ref="M81:M87"/>
    <mergeCell ref="N81:N87"/>
    <mergeCell ref="O81:O87"/>
    <mergeCell ref="P81:P87"/>
    <mergeCell ref="A74:A80"/>
    <mergeCell ref="B74:B80"/>
    <mergeCell ref="C74:C80"/>
    <mergeCell ref="D74:D80"/>
    <mergeCell ref="E74:E80"/>
    <mergeCell ref="F74:F80"/>
    <mergeCell ref="A81:A87"/>
    <mergeCell ref="B81:B87"/>
    <mergeCell ref="C81:C87"/>
    <mergeCell ref="D81:D87"/>
    <mergeCell ref="E81:E87"/>
    <mergeCell ref="F81:F87"/>
    <mergeCell ref="T67:T73"/>
    <mergeCell ref="U67:U73"/>
    <mergeCell ref="V67:V73"/>
    <mergeCell ref="BL74:BL80"/>
    <mergeCell ref="BM74:BM80"/>
    <mergeCell ref="AS74:AS80"/>
    <mergeCell ref="AT74:AT80"/>
    <mergeCell ref="AU74:AU80"/>
    <mergeCell ref="BB74:BB80"/>
    <mergeCell ref="BK74:BK80"/>
    <mergeCell ref="BK67:BK73"/>
    <mergeCell ref="BL67:BL73"/>
    <mergeCell ref="BM67:BM73"/>
    <mergeCell ref="AN67:AN73"/>
    <mergeCell ref="AO67:AO73"/>
    <mergeCell ref="AP67:AP73"/>
    <mergeCell ref="AQ67:AQ73"/>
    <mergeCell ref="AR67:AR73"/>
    <mergeCell ref="AS67:AS73"/>
    <mergeCell ref="AT67:AT73"/>
    <mergeCell ref="AU67:AU73"/>
    <mergeCell ref="BB67:BB73"/>
    <mergeCell ref="I67:I73"/>
    <mergeCell ref="J67:J73"/>
    <mergeCell ref="M67:M73"/>
    <mergeCell ref="N67:N73"/>
    <mergeCell ref="O67:O73"/>
    <mergeCell ref="P67:P73"/>
    <mergeCell ref="Q74:Q80"/>
    <mergeCell ref="R74:R80"/>
    <mergeCell ref="S74:S80"/>
    <mergeCell ref="Q67:Q73"/>
    <mergeCell ref="R67:R73"/>
    <mergeCell ref="S67:S73"/>
    <mergeCell ref="BL60:BL66"/>
    <mergeCell ref="BM60:BM66"/>
    <mergeCell ref="A67:A73"/>
    <mergeCell ref="B67:B73"/>
    <mergeCell ref="C67:C73"/>
    <mergeCell ref="D67:D73"/>
    <mergeCell ref="E67:E73"/>
    <mergeCell ref="F67:F73"/>
    <mergeCell ref="G67:G73"/>
    <mergeCell ref="H67:H73"/>
    <mergeCell ref="AR60:AR66"/>
    <mergeCell ref="AS60:AS66"/>
    <mergeCell ref="AT60:AT66"/>
    <mergeCell ref="AU60:AU66"/>
    <mergeCell ref="BB60:BB66"/>
    <mergeCell ref="BK60:BK66"/>
    <mergeCell ref="U60:U66"/>
    <mergeCell ref="V60:V66"/>
    <mergeCell ref="AN60:AN66"/>
    <mergeCell ref="AO60:AO66"/>
    <mergeCell ref="AP60:AP66"/>
    <mergeCell ref="AQ60:AQ66"/>
    <mergeCell ref="O60:O66"/>
    <mergeCell ref="P60:P66"/>
    <mergeCell ref="Q60:Q66"/>
    <mergeCell ref="R60:R66"/>
    <mergeCell ref="S60:S66"/>
    <mergeCell ref="T60:T66"/>
    <mergeCell ref="G60:G66"/>
    <mergeCell ref="H60:H66"/>
    <mergeCell ref="I60:I66"/>
    <mergeCell ref="J60:J66"/>
    <mergeCell ref="M60:M66"/>
    <mergeCell ref="N60:N66"/>
    <mergeCell ref="BK53:BK59"/>
    <mergeCell ref="BL53:BL59"/>
    <mergeCell ref="BM53:BM59"/>
    <mergeCell ref="BP53:BP59"/>
    <mergeCell ref="A60:A66"/>
    <mergeCell ref="B60:B66"/>
    <mergeCell ref="C60:C66"/>
    <mergeCell ref="D60:D66"/>
    <mergeCell ref="E60:E66"/>
    <mergeCell ref="F60:F66"/>
    <mergeCell ref="AQ53:AQ59"/>
    <mergeCell ref="AR53:AR59"/>
    <mergeCell ref="AS53:AS59"/>
    <mergeCell ref="AT53:AT59"/>
    <mergeCell ref="AU53:AU59"/>
    <mergeCell ref="BB53:BB59"/>
    <mergeCell ref="T53:T59"/>
    <mergeCell ref="U53:U59"/>
    <mergeCell ref="V53:V59"/>
    <mergeCell ref="AN53:AN59"/>
    <mergeCell ref="AO53:AO59"/>
    <mergeCell ref="AP53:AP59"/>
    <mergeCell ref="N53:N59"/>
    <mergeCell ref="O53:O59"/>
    <mergeCell ref="P53:P59"/>
    <mergeCell ref="Q53:Q59"/>
    <mergeCell ref="R53:R59"/>
    <mergeCell ref="S53:S59"/>
    <mergeCell ref="F53:F59"/>
    <mergeCell ref="G53:G59"/>
    <mergeCell ref="H53:H59"/>
    <mergeCell ref="I53:I59"/>
    <mergeCell ref="J53:J59"/>
    <mergeCell ref="M53:M59"/>
    <mergeCell ref="AU46:AU52"/>
    <mergeCell ref="BB46:BB52"/>
    <mergeCell ref="BK46:BK52"/>
    <mergeCell ref="BL46:BL52"/>
    <mergeCell ref="BM46:BM52"/>
    <mergeCell ref="A53:A59"/>
    <mergeCell ref="B53:B59"/>
    <mergeCell ref="C53:C59"/>
    <mergeCell ref="D53:D59"/>
    <mergeCell ref="E53:E59"/>
    <mergeCell ref="AO46:AO52"/>
    <mergeCell ref="AP46:AP52"/>
    <mergeCell ref="AQ46:AQ52"/>
    <mergeCell ref="AR46:AR52"/>
    <mergeCell ref="AS46:AS52"/>
    <mergeCell ref="AT46:AT52"/>
    <mergeCell ref="R46:R52"/>
    <mergeCell ref="S46:S52"/>
    <mergeCell ref="T46:T52"/>
    <mergeCell ref="U46:U52"/>
    <mergeCell ref="V46:V52"/>
    <mergeCell ref="AN46:AN52"/>
    <mergeCell ref="J46:J52"/>
    <mergeCell ref="M46:M52"/>
    <mergeCell ref="N46:N52"/>
    <mergeCell ref="O46:O52"/>
    <mergeCell ref="P46:P52"/>
    <mergeCell ref="Q46:Q52"/>
    <mergeCell ref="BM39:BM45"/>
    <mergeCell ref="A46:A52"/>
    <mergeCell ref="B46:B52"/>
    <mergeCell ref="C46:C52"/>
    <mergeCell ref="D46:D52"/>
    <mergeCell ref="E46:E52"/>
    <mergeCell ref="F46:F52"/>
    <mergeCell ref="G46:G52"/>
    <mergeCell ref="H46:H52"/>
    <mergeCell ref="I46:I52"/>
    <mergeCell ref="AS39:AS45"/>
    <mergeCell ref="AT39:AT45"/>
    <mergeCell ref="AU39:AU45"/>
    <mergeCell ref="BB39:BB45"/>
    <mergeCell ref="BK39:BK45"/>
    <mergeCell ref="BL39:BL45"/>
    <mergeCell ref="V39:V45"/>
    <mergeCell ref="AN39:AN45"/>
    <mergeCell ref="AO39:AO45"/>
    <mergeCell ref="AP39:AP45"/>
    <mergeCell ref="AQ39:AQ45"/>
    <mergeCell ref="AR39:AR45"/>
    <mergeCell ref="P39:P45"/>
    <mergeCell ref="Q39:Q45"/>
    <mergeCell ref="R39:R45"/>
    <mergeCell ref="S39:S45"/>
    <mergeCell ref="T39:T45"/>
    <mergeCell ref="U39:U45"/>
    <mergeCell ref="H39:H45"/>
    <mergeCell ref="I39:I45"/>
    <mergeCell ref="J39:J45"/>
    <mergeCell ref="M39:M45"/>
    <mergeCell ref="N39:N45"/>
    <mergeCell ref="O39:O45"/>
    <mergeCell ref="BK32:BK38"/>
    <mergeCell ref="BL32:BL38"/>
    <mergeCell ref="BM32:BM38"/>
    <mergeCell ref="A39:A45"/>
    <mergeCell ref="B39:B45"/>
    <mergeCell ref="C39:C45"/>
    <mergeCell ref="D39:D45"/>
    <mergeCell ref="E39:E45"/>
    <mergeCell ref="F39:F45"/>
    <mergeCell ref="G39:G45"/>
    <mergeCell ref="AQ32:AQ38"/>
    <mergeCell ref="AR32:AR38"/>
    <mergeCell ref="AS32:AS38"/>
    <mergeCell ref="AT32:AT38"/>
    <mergeCell ref="AU32:AU38"/>
    <mergeCell ref="BB32:BB38"/>
    <mergeCell ref="T32:T38"/>
    <mergeCell ref="U32:U38"/>
    <mergeCell ref="V32:V38"/>
    <mergeCell ref="AN32:AN38"/>
    <mergeCell ref="AO32:AO38"/>
    <mergeCell ref="AP32:AP38"/>
    <mergeCell ref="N32:N38"/>
    <mergeCell ref="O32:O38"/>
    <mergeCell ref="P32:P38"/>
    <mergeCell ref="Q32:Q38"/>
    <mergeCell ref="R32:R38"/>
    <mergeCell ref="S32:S38"/>
    <mergeCell ref="F32:F38"/>
    <mergeCell ref="G32:G38"/>
    <mergeCell ref="H32:H38"/>
    <mergeCell ref="I32:I38"/>
    <mergeCell ref="J32:J38"/>
    <mergeCell ref="M32:M38"/>
    <mergeCell ref="AU25:AU31"/>
    <mergeCell ref="BB25:BB31"/>
    <mergeCell ref="BK25:BK31"/>
    <mergeCell ref="BL25:BL31"/>
    <mergeCell ref="BM25:BM31"/>
    <mergeCell ref="A32:A38"/>
    <mergeCell ref="B32:B38"/>
    <mergeCell ref="C32:C38"/>
    <mergeCell ref="D32:D38"/>
    <mergeCell ref="E32:E38"/>
    <mergeCell ref="AO25:AO31"/>
    <mergeCell ref="AP25:AP31"/>
    <mergeCell ref="AQ25:AQ31"/>
    <mergeCell ref="AR25:AR31"/>
    <mergeCell ref="AS25:AS31"/>
    <mergeCell ref="AT25:AT31"/>
    <mergeCell ref="R25:R31"/>
    <mergeCell ref="S25:S31"/>
    <mergeCell ref="T25:T31"/>
    <mergeCell ref="U25:U31"/>
    <mergeCell ref="V25:V31"/>
    <mergeCell ref="AN25:AN31"/>
    <mergeCell ref="J25:J31"/>
    <mergeCell ref="M25:M31"/>
    <mergeCell ref="N25:N31"/>
    <mergeCell ref="O25:O31"/>
    <mergeCell ref="P25:P31"/>
    <mergeCell ref="Q25:Q31"/>
    <mergeCell ref="BM18:BM24"/>
    <mergeCell ref="A25:A31"/>
    <mergeCell ref="B25:B31"/>
    <mergeCell ref="C25:C31"/>
    <mergeCell ref="D25:D31"/>
    <mergeCell ref="E25:E31"/>
    <mergeCell ref="F25:F31"/>
    <mergeCell ref="G25:G31"/>
    <mergeCell ref="H25:H31"/>
    <mergeCell ref="I25:I31"/>
    <mergeCell ref="AS18:AS24"/>
    <mergeCell ref="AT18:AT24"/>
    <mergeCell ref="AU18:AU24"/>
    <mergeCell ref="BB18:BB24"/>
    <mergeCell ref="BK18:BK24"/>
    <mergeCell ref="BL18:BL24"/>
    <mergeCell ref="V18:V24"/>
    <mergeCell ref="AN18:AN24"/>
    <mergeCell ref="AO18:AO24"/>
    <mergeCell ref="AP18:AP24"/>
    <mergeCell ref="AQ18:AQ24"/>
    <mergeCell ref="AR18:AR24"/>
    <mergeCell ref="P18:P24"/>
    <mergeCell ref="Q18:Q24"/>
    <mergeCell ref="R18:R24"/>
    <mergeCell ref="S18:S24"/>
    <mergeCell ref="T18:T24"/>
    <mergeCell ref="U18:U24"/>
    <mergeCell ref="H18:H24"/>
    <mergeCell ref="I18:I24"/>
    <mergeCell ref="J18:J24"/>
    <mergeCell ref="M18:M24"/>
    <mergeCell ref="N18:N24"/>
    <mergeCell ref="O18:O24"/>
    <mergeCell ref="BK11:BK17"/>
    <mergeCell ref="BL11:BL17"/>
    <mergeCell ref="BM11:BM17"/>
    <mergeCell ref="A18:A24"/>
    <mergeCell ref="B18:B24"/>
    <mergeCell ref="C18:C24"/>
    <mergeCell ref="D18:D24"/>
    <mergeCell ref="E18:E24"/>
    <mergeCell ref="F18:F24"/>
    <mergeCell ref="G18:G24"/>
    <mergeCell ref="AQ11:AQ17"/>
    <mergeCell ref="AR11:AR17"/>
    <mergeCell ref="AS11:AS17"/>
    <mergeCell ref="AT11:AT17"/>
    <mergeCell ref="AU11:AU17"/>
    <mergeCell ref="BB11:BB17"/>
    <mergeCell ref="T11:T17"/>
    <mergeCell ref="U11:U17"/>
    <mergeCell ref="V11:V17"/>
    <mergeCell ref="AN11:AN17"/>
    <mergeCell ref="AO11:AO17"/>
    <mergeCell ref="AP11:AP17"/>
    <mergeCell ref="N11:N17"/>
    <mergeCell ref="O11:O17"/>
    <mergeCell ref="P11:P17"/>
    <mergeCell ref="Q11:Q17"/>
    <mergeCell ref="R11:R17"/>
    <mergeCell ref="S11:S17"/>
    <mergeCell ref="F11:F17"/>
    <mergeCell ref="G11:G17"/>
    <mergeCell ref="H11:H17"/>
    <mergeCell ref="I11:I17"/>
    <mergeCell ref="J11:J17"/>
    <mergeCell ref="M11:M17"/>
    <mergeCell ref="BI9:BI10"/>
    <mergeCell ref="BJ9:BJ10"/>
    <mergeCell ref="BK9:BK10"/>
    <mergeCell ref="BL9:BL10"/>
    <mergeCell ref="BM9:BM10"/>
    <mergeCell ref="A11:A17"/>
    <mergeCell ref="B11:B17"/>
    <mergeCell ref="C11:C17"/>
    <mergeCell ref="D11:D17"/>
    <mergeCell ref="E11:E17"/>
    <mergeCell ref="BC9:BC10"/>
    <mergeCell ref="BD9:BD10"/>
    <mergeCell ref="BE9:BE10"/>
    <mergeCell ref="BF9:BF10"/>
    <mergeCell ref="BG9:BG10"/>
    <mergeCell ref="BH9:BH10"/>
    <mergeCell ref="AV9:AV10"/>
    <mergeCell ref="AW9:AW10"/>
    <mergeCell ref="AX9:AX10"/>
    <mergeCell ref="AY9:AY10"/>
    <mergeCell ref="AZ9:AZ10"/>
    <mergeCell ref="BA9:BA10"/>
    <mergeCell ref="AP9:AP10"/>
    <mergeCell ref="AQ9:AQ10"/>
    <mergeCell ref="A9:A10"/>
    <mergeCell ref="B9:B10"/>
    <mergeCell ref="C9:C10"/>
    <mergeCell ref="D9:D10"/>
    <mergeCell ref="E9:E10"/>
    <mergeCell ref="F9:F10"/>
    <mergeCell ref="G9:G10"/>
    <mergeCell ref="S9:S10"/>
    <mergeCell ref="T9:T10"/>
    <mergeCell ref="L9:L10"/>
    <mergeCell ref="M9:M10"/>
    <mergeCell ref="N9:N10"/>
    <mergeCell ref="O9:O10"/>
    <mergeCell ref="P9:P10"/>
    <mergeCell ref="Q9:R9"/>
    <mergeCell ref="BC7:BM7"/>
    <mergeCell ref="B8:H8"/>
    <mergeCell ref="I8:J8"/>
    <mergeCell ref="K8:M8"/>
    <mergeCell ref="N8:P8"/>
    <mergeCell ref="Q8:U8"/>
    <mergeCell ref="W8:AA8"/>
    <mergeCell ref="AB8:AO8"/>
    <mergeCell ref="AP8:AT8"/>
    <mergeCell ref="AW8:BA8"/>
    <mergeCell ref="BC8:BF8"/>
    <mergeCell ref="BG8:BJ8"/>
    <mergeCell ref="BK8:BM8"/>
    <mergeCell ref="I2:O3"/>
    <mergeCell ref="B7:M7"/>
    <mergeCell ref="N7:U7"/>
    <mergeCell ref="V7:AT7"/>
    <mergeCell ref="AU7:BA7"/>
    <mergeCell ref="BB7:BB10"/>
    <mergeCell ref="H9:H10"/>
    <mergeCell ref="I9:I10"/>
    <mergeCell ref="J9:J10"/>
    <mergeCell ref="K9:K10"/>
    <mergeCell ref="U9:U10"/>
    <mergeCell ref="V9:V10"/>
    <mergeCell ref="W9:W10"/>
    <mergeCell ref="X9:X10"/>
    <mergeCell ref="AR9:AR10"/>
    <mergeCell ref="AS9:AS10"/>
    <mergeCell ref="AT9:AT10"/>
    <mergeCell ref="AU9:AU10"/>
    <mergeCell ref="Y9:Y10"/>
    <mergeCell ref="Z9:Z10"/>
    <mergeCell ref="AA9:AA10"/>
    <mergeCell ref="AB9:AJ9"/>
    <mergeCell ref="AK9:AK10"/>
    <mergeCell ref="AL9:AO9"/>
  </mergeCells>
  <conditionalFormatting sqref="P11 P18 P25 P39 P53 P67 P81 P95 P109 P116 P137 P151 P165 P179 P32 P46 P60 P74 P88 P102 P130 P123 P144 P158 P172">
    <cfRule type="cellIs" dxfId="325" priority="241" operator="equal">
      <formula>"Muy Alta"</formula>
    </cfRule>
    <cfRule type="cellIs" dxfId="324" priority="242" operator="equal">
      <formula>"Alta"</formula>
    </cfRule>
    <cfRule type="cellIs" dxfId="323" priority="243" operator="equal">
      <formula>"Media"</formula>
    </cfRule>
    <cfRule type="cellIs" dxfId="322" priority="244" operator="equal">
      <formula>"Baja"</formula>
    </cfRule>
    <cfRule type="cellIs" dxfId="321" priority="245" operator="equal">
      <formula>"Muy Baja"</formula>
    </cfRule>
  </conditionalFormatting>
  <conditionalFormatting sqref="T11 T18 T39 T60 T25 T46 T67 T32 T53 T74 T172 T81 T179 T88 T95 T130 T137 T158 T102 T116 T144 T165 T109 T123 T151">
    <cfRule type="cellIs" dxfId="320" priority="236" operator="equal">
      <formula>"Catastrófico"</formula>
    </cfRule>
    <cfRule type="cellIs" dxfId="319" priority="237" operator="equal">
      <formula>"Mayor"</formula>
    </cfRule>
    <cfRule type="cellIs" dxfId="318" priority="238" operator="equal">
      <formula>"Moderado"</formula>
    </cfRule>
    <cfRule type="cellIs" dxfId="317" priority="239" operator="equal">
      <formula>"Menor"</formula>
    </cfRule>
    <cfRule type="cellIs" dxfId="316" priority="240" operator="equal">
      <formula>"Leve"</formula>
    </cfRule>
  </conditionalFormatting>
  <conditionalFormatting sqref="V11 M11:N11 V18 V25 V39 V53 V67 V81 V95 V109 V116 V137 V151 V165 V179 V32 V46 V60 V74 V88 V102 V130 V123 V144 V158 V172 M18:N18 M25:N25 M32:N32 M39:N39 M46:N46 M53:N53 M60:N60 N67 M74:N74 M81:N81 M88:N88 M95:N95 M102:N102 M109:N109 M130:N130 M116:N116 N123 M137:N137 M144:N144 M151:N151 M158:N158 M165:N165 M172:N172 M179:N179">
    <cfRule type="cellIs" dxfId="315" priority="232" operator="equal">
      <formula>"Extremo"</formula>
    </cfRule>
    <cfRule type="cellIs" dxfId="314" priority="233" operator="equal">
      <formula>"Alto"</formula>
    </cfRule>
    <cfRule type="cellIs" dxfId="313" priority="234" operator="equal">
      <formula>"Moderado"</formula>
    </cfRule>
    <cfRule type="cellIs" dxfId="312" priority="235" operator="equal">
      <formula>"Bajo"</formula>
    </cfRule>
  </conditionalFormatting>
  <conditionalFormatting sqref="AT11 AT18 AT25 AT32 AT39 AT46 AT53 AT60 AT67 AT74 AT81 AT88 AT95 AT102 AT109 AT130 AT116 AT123 AT137 AT144 AT151 AT158 AT165 AT172 AT179">
    <cfRule type="cellIs" dxfId="311" priority="228" operator="equal">
      <formula>"Extremo"</formula>
    </cfRule>
    <cfRule type="cellIs" dxfId="310" priority="229" operator="equal">
      <formula>"Alto"</formula>
    </cfRule>
    <cfRule type="cellIs" dxfId="309" priority="230" operator="equal">
      <formula>"Moderado"</formula>
    </cfRule>
    <cfRule type="cellIs" dxfId="308" priority="231" operator="equal">
      <formula>"Bajo"</formula>
    </cfRule>
  </conditionalFormatting>
  <conditionalFormatting sqref="O11 O18 O25 O32 O39 O46 O53 O60 O67 O74 O81 O88 O95 O102 O109 O130 O116 O123 O137 O144 O151 O158 O165 O172 O179">
    <cfRule type="cellIs" dxfId="307" priority="223" operator="equal">
      <formula>"Muy Alta"</formula>
    </cfRule>
    <cfRule type="cellIs" dxfId="306" priority="224" operator="equal">
      <formula>"Alta"</formula>
    </cfRule>
    <cfRule type="cellIs" dxfId="305" priority="225" operator="equal">
      <formula>"Media"</formula>
    </cfRule>
    <cfRule type="cellIs" dxfId="304" priority="226" operator="equal">
      <formula>"Baja"</formula>
    </cfRule>
    <cfRule type="cellIs" dxfId="303" priority="227" operator="equal">
      <formula>"Muy Baja"</formula>
    </cfRule>
  </conditionalFormatting>
  <conditionalFormatting sqref="BH13:BH14 BD17 BD21:BD25 BH17:BH31 BD56:BD61 BD63:BD66 BD72:BD73 BD76:BD80 BD93:BD94 BD107:BD109 BD124:BD130 BD104:BD105 BD114:BD115 BD133:BD185 BD41:BD45 BD97:BD102 BD50:BD52 BD120:BD122 BH49:BH54 BH120:BH130 BD83:BD87 BD28:BD31 BH41:BH47 BH63:BH68 BH70:BH74 BH76:BH81 BH83:BH94 BH96:BH102 BH104:BH109 BH111:BH115 BH132:BH185 BD37:BD38 BH33:BH39 BD117:BD118 BH117:BH118 BH56:BH61">
    <cfRule type="containsText" dxfId="302" priority="220" stopIfTrue="1" operator="containsText" text="Finalizado">
      <formula>NOT(ISERROR(SEARCH("Finalizado",BD13)))</formula>
    </cfRule>
    <cfRule type="containsText" dxfId="301" priority="221" stopIfTrue="1" operator="containsText" text="En Curso">
      <formula>NOT(ISERROR(SEARCH("En Curso",BD13)))</formula>
    </cfRule>
    <cfRule type="containsText" dxfId="300" priority="222" stopIfTrue="1" operator="containsText" text="Sin Iniciar">
      <formula>NOT(ISERROR(SEARCH("Sin Iniciar",BD13)))</formula>
    </cfRule>
  </conditionalFormatting>
  <conditionalFormatting sqref="BK11 BK18 BK25 BK32 BK39 BK46 BK53 BK60 BK67 BK74 BK81 BK88 BK95 BK102 BK109 BK130 BK116 BK123 BK137 BK144 BK151 BK158 BK165 BK172 BK179">
    <cfRule type="containsText" dxfId="299" priority="218" stopIfTrue="1" operator="containsText" text="Sin Materialización">
      <formula>NOT(ISERROR(SEARCH("Sin Materialización",BK11)))</formula>
    </cfRule>
    <cfRule type="containsText" dxfId="298" priority="219" stopIfTrue="1" operator="containsText" text="Materializado">
      <formula>NOT(ISERROR(SEARCH("Materializado",BK11)))</formula>
    </cfRule>
  </conditionalFormatting>
  <conditionalFormatting sqref="AS11 AS18 AS25 AS32 AS39 AS46 AS53 AS60 AS67 AS74 AS81 AS88 AS95 AS102 AS109 AS130 AS116 AS123 AS137 AS144 AS151 AS158 AS165 AS172 AS179">
    <cfRule type="cellIs" dxfId="297" priority="213" operator="equal">
      <formula>"Catastrófico"</formula>
    </cfRule>
    <cfRule type="cellIs" dxfId="296" priority="214" operator="equal">
      <formula>"Mayor"</formula>
    </cfRule>
    <cfRule type="cellIs" dxfId="295" priority="215" operator="equal">
      <formula>"Moderado"</formula>
    </cfRule>
    <cfRule type="cellIs" dxfId="294" priority="216" operator="equal">
      <formula>"Menor"</formula>
    </cfRule>
    <cfRule type="cellIs" dxfId="293" priority="217" operator="equal">
      <formula>"Leve"</formula>
    </cfRule>
  </conditionalFormatting>
  <conditionalFormatting sqref="AR11 AR18 AR25 AR32 AR39 AR46 AR53 AR60 AR67 AR74 AR81 AR88 AR95 AR102 AR109 AR130 AR116 AR123 AR137 AR144 AR151 AR158 AR165 AR172 AR179">
    <cfRule type="cellIs" dxfId="292" priority="208" operator="equal">
      <formula>"Muy Alta"</formula>
    </cfRule>
    <cfRule type="cellIs" dxfId="291" priority="209" operator="equal">
      <formula>"Alta"</formula>
    </cfRule>
    <cfRule type="cellIs" dxfId="290" priority="210" operator="equal">
      <formula>"Media"</formula>
    </cfRule>
    <cfRule type="cellIs" dxfId="289" priority="211" operator="equal">
      <formula>"Baja"</formula>
    </cfRule>
    <cfRule type="cellIs" dxfId="288" priority="212" operator="equal">
      <formula>"Muy Baja"</formula>
    </cfRule>
  </conditionalFormatting>
  <conditionalFormatting sqref="R11:R185">
    <cfRule type="containsText" dxfId="287" priority="207" operator="containsText" text="NA">
      <formula>NOT(ISERROR(SEARCH("NA",R11)))</formula>
    </cfRule>
  </conditionalFormatting>
  <conditionalFormatting sqref="M67">
    <cfRule type="cellIs" dxfId="286" priority="203" operator="equal">
      <formula>"Extremo"</formula>
    </cfRule>
    <cfRule type="cellIs" dxfId="285" priority="204" operator="equal">
      <formula>"Alto"</formula>
    </cfRule>
    <cfRule type="cellIs" dxfId="284" priority="205" operator="equal">
      <formula>"Moderado"</formula>
    </cfRule>
    <cfRule type="cellIs" dxfId="283" priority="206" operator="equal">
      <formula>"Bajo"</formula>
    </cfRule>
  </conditionalFormatting>
  <conditionalFormatting sqref="M123">
    <cfRule type="cellIs" dxfId="282" priority="199" operator="equal">
      <formula>"Extremo"</formula>
    </cfRule>
    <cfRule type="cellIs" dxfId="281" priority="200" operator="equal">
      <formula>"Alto"</formula>
    </cfRule>
    <cfRule type="cellIs" dxfId="280" priority="201" operator="equal">
      <formula>"Moderado"</formula>
    </cfRule>
    <cfRule type="cellIs" dxfId="279" priority="202" operator="equal">
      <formula>"Bajo"</formula>
    </cfRule>
  </conditionalFormatting>
  <conditionalFormatting sqref="BH11:BH12 BH15:BH16 BH32 BH40 BH55 BH62 BH69 BH75 BH82 BH95 BH103 BH110 BH116 BH119 BH131">
    <cfRule type="containsText" dxfId="278" priority="16" stopIfTrue="1" operator="containsText" text="Finalizado">
      <formula>NOT(ISERROR(SEARCH("Finalizado",BH11)))</formula>
    </cfRule>
    <cfRule type="containsText" dxfId="277" priority="17" stopIfTrue="1" operator="containsText" text="En Curso">
      <formula>NOT(ISERROR(SEARCH("En Curso",BH11)))</formula>
    </cfRule>
    <cfRule type="containsText" dxfId="276" priority="18" stopIfTrue="1" operator="containsText" text="Sin Iniciar">
      <formula>NOT(ISERROR(SEARCH("Sin Iniciar",BH11)))</formula>
    </cfRule>
  </conditionalFormatting>
  <conditionalFormatting sqref="BD20 BD26:BD27 BD32:BD36 BD39:BD40 BD47:BD48 BD53:BD55 BD62 BD69 BD74:BD75 BD88:BD92 BD95:BD96 BD103 BD106 BD110:BD113 BD116 BD119 BD123 BD131:BD132 BD11:BD16">
    <cfRule type="containsText" dxfId="275" priority="10" stopIfTrue="1" operator="containsText" text="Finalizado">
      <formula>NOT(ISERROR(SEARCH("Finalizado",BD11)))</formula>
    </cfRule>
    <cfRule type="containsText" dxfId="274" priority="11" stopIfTrue="1" operator="containsText" text="En Curso">
      <formula>NOT(ISERROR(SEARCH("En Curso",BD11)))</formula>
    </cfRule>
    <cfRule type="containsText" dxfId="273" priority="12" stopIfTrue="1" operator="containsText" text="Sin Iniciar">
      <formula>NOT(ISERROR(SEARCH("Sin Iniciar",BD11)))</formula>
    </cfRule>
  </conditionalFormatting>
  <conditionalFormatting sqref="BD67:BD68 BD70:BD71">
    <cfRule type="containsText" dxfId="272" priority="7" stopIfTrue="1" operator="containsText" text="Finalizado">
      <formula>NOT(ISERROR(SEARCH("Finalizado",BD67)))</formula>
    </cfRule>
    <cfRule type="containsText" dxfId="271" priority="8" stopIfTrue="1" operator="containsText" text="En Curso">
      <formula>NOT(ISERROR(SEARCH("En Curso",BD67)))</formula>
    </cfRule>
    <cfRule type="containsText" dxfId="270" priority="9" stopIfTrue="1" operator="containsText" text="Sin Iniciar">
      <formula>NOT(ISERROR(SEARCH("Sin Iniciar",BD67)))</formula>
    </cfRule>
  </conditionalFormatting>
  <conditionalFormatting sqref="BD18:BD19 BD46 BD49 BD81:BD82">
    <cfRule type="containsText" dxfId="269" priority="4" stopIfTrue="1" operator="containsText" text="Finalizado">
      <formula>NOT(ISERROR(SEARCH("Finalizado",BD18)))</formula>
    </cfRule>
    <cfRule type="containsText" dxfId="268" priority="5" stopIfTrue="1" operator="containsText" text="En Curso">
      <formula>NOT(ISERROR(SEARCH("En Curso",BD18)))</formula>
    </cfRule>
    <cfRule type="containsText" dxfId="267" priority="6" stopIfTrue="1" operator="containsText" text="Sin Iniciar">
      <formula>NOT(ISERROR(SEARCH("Sin Iniciar",BD18)))</formula>
    </cfRule>
  </conditionalFormatting>
  <conditionalFormatting sqref="BH48">
    <cfRule type="containsText" dxfId="266" priority="1" stopIfTrue="1" operator="containsText" text="Finalizado">
      <formula>NOT(ISERROR(SEARCH("Finalizado",BH48)))</formula>
    </cfRule>
    <cfRule type="containsText" dxfId="265" priority="2" stopIfTrue="1" operator="containsText" text="En Curso">
      <formula>NOT(ISERROR(SEARCH("En Curso",BH48)))</formula>
    </cfRule>
    <cfRule type="containsText" dxfId="264" priority="3" stopIfTrue="1" operator="containsText" text="Sin Iniciar">
      <formula>NOT(ISERROR(SEARCH("Sin Iniciar",BH48)))</formula>
    </cfRule>
  </conditionalFormatting>
  <dataValidations count="10">
    <dataValidation type="list" allowBlank="1" showInputMessage="1" showErrorMessage="1" sqref="BK11:BK185" xr:uid="{1E0366A0-91C9-42BD-AB09-C68581C4459F}">
      <formula1>"Sin Materialización,Materializado"</formula1>
    </dataValidation>
    <dataValidation type="list" allowBlank="1" showInputMessage="1" showErrorMessage="1" error="Recuerde que las acciones se generan bajo la medida de mitigar el riesgo" sqref="BD11:BD185 BH11:BH185" xr:uid="{7ECFC34A-B4E7-4C04-9058-68B2BC40AAFA}">
      <mc:AlternateContent xmlns:x12ac="http://schemas.microsoft.com/office/spreadsheetml/2011/1/ac" xmlns:mc="http://schemas.openxmlformats.org/markup-compatibility/2006">
        <mc:Choice Requires="x12ac">
          <x12ac:list>"""Sin Iniciar""","""En Curso""","""Finalizado"""</x12ac:list>
        </mc:Choice>
        <mc:Fallback>
          <formula1>"""Sin Iniciar"",""En Curso"",""Finalizado"""</formula1>
        </mc:Fallback>
      </mc:AlternateContent>
    </dataValidation>
    <dataValidation type="list" allowBlank="1" showInputMessage="1" showErrorMessage="1" sqref="AP11:AP185" xr:uid="{64A87DB9-58BA-4585-8096-AC3348199E49}">
      <formula1>"Directamente,No disminuye"</formula1>
    </dataValidation>
    <dataValidation type="list" allowBlank="1" showInputMessage="1" showErrorMessage="1" sqref="F11:F185" xr:uid="{681C102D-C8D1-4ABC-9BDF-26B1A60EF845}">
      <formula1>INDIRECT($E11)</formula1>
    </dataValidation>
    <dataValidation type="list" allowBlank="1" showInputMessage="1" showErrorMessage="1" sqref="AG11:AG185" xr:uid="{5BDCEDC8-9929-4457-900B-E7FC44066993}">
      <formula1>"Oportuna,Inoportuna"</formula1>
    </dataValidation>
    <dataValidation type="list" allowBlank="1" showInputMessage="1" showErrorMessage="1" sqref="AU11:AU185" xr:uid="{B38B71BF-4492-4DE7-A903-541A29956EB4}">
      <formula1>"Evitar,Reducir (Compartir),Reducir (Mitigar)"</formula1>
    </dataValidation>
    <dataValidation type="list" allowBlank="1" showInputMessage="1" showErrorMessage="1" sqref="BD11:BD185 BH11:BH185" xr:uid="{8DD0400E-62BD-41D2-A608-24E302C7922A}">
      <formula1>"Sin Iniciar,En Curso,Finalizado"</formula1>
    </dataValidation>
    <dataValidation type="list" allowBlank="1" showInputMessage="1" showErrorMessage="1" sqref="BD11:BD185 BH11:BH185" xr:uid="{46D9ED5F-4B25-434A-A121-1A9C1BBAADB8}">
      <formula1>"Sin Iniciar,En curso,Finalizado"</formula1>
    </dataValidation>
    <dataValidation allowBlank="1" showInputMessage="1" showErrorMessage="1" error="Recuerde que las acciones se generan bajo la medida de mitigar el riesgo" sqref="AW50:BA52 BB11:BB185 AY11:AY14 AW56:AX185 AW16:BA45 AY55:AY59 AY61:AY185 AZ11:BA15 AW11:AX15 AZ56:BA185 BE11:BF185" xr:uid="{92921D70-C385-44FA-BCD9-A04B1D82175D}"/>
    <dataValidation type="list" allowBlank="1" showInputMessage="1" showErrorMessage="1" sqref="C11 C88:C185 C18:C81" xr:uid="{D5B130B7-EE75-42E0-A227-66B1495EEB92}">
      <formula1>"Corrupción"</formula1>
    </dataValidation>
  </dataValidations>
  <pageMargins left="0.7" right="0.7" top="0.75" bottom="0.75" header="0.3" footer="0.3"/>
  <pageSetup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98400-5C37-4B52-AA27-FE8686CF75D6}">
  <sheetPr>
    <tabColor rgb="FF002060"/>
  </sheetPr>
  <dimension ref="A1:AP44"/>
  <sheetViews>
    <sheetView zoomScale="60" zoomScaleNormal="60" zoomScaleSheetLayoutView="86" workbookViewId="0">
      <selection activeCell="AE1" sqref="AE1:AF1048576"/>
    </sheetView>
  </sheetViews>
  <sheetFormatPr baseColWidth="10" defaultColWidth="0" defaultRowHeight="0" customHeight="1" zeroHeight="1"/>
  <cols>
    <col min="1" max="1" width="7.28515625" style="62" customWidth="1"/>
    <col min="2" max="3" width="7.28515625" style="62" hidden="1" customWidth="1"/>
    <col min="4" max="4" width="14.28515625" style="62" customWidth="1"/>
    <col min="5" max="5" width="33.85546875" style="62" customWidth="1"/>
    <col min="6" max="6" width="13.28515625" style="62" customWidth="1"/>
    <col min="7" max="7" width="32.28515625" style="62" customWidth="1"/>
    <col min="8" max="8" width="29.85546875" style="62" customWidth="1"/>
    <col min="9" max="9" width="11.42578125" style="62" hidden="1" customWidth="1"/>
    <col min="10" max="10" width="7.42578125" style="62" hidden="1" customWidth="1"/>
    <col min="11" max="11" width="11.28515625" style="62" hidden="1" customWidth="1"/>
    <col min="12" max="12" width="11.28515625" style="62" customWidth="1"/>
    <col min="13" max="13" width="9.28515625" style="62" customWidth="1"/>
    <col min="14" max="14" width="13.28515625" style="62" customWidth="1"/>
    <col min="15" max="15" width="12.7109375" style="62" customWidth="1"/>
    <col min="16" max="16" width="33.28515625" style="62" customWidth="1"/>
    <col min="17" max="17" width="10.42578125" style="62" hidden="1" customWidth="1"/>
    <col min="18" max="18" width="7.42578125" style="62" hidden="1" customWidth="1"/>
    <col min="19" max="19" width="10.42578125" style="62" hidden="1" customWidth="1"/>
    <col min="20" max="20" width="11.140625" style="62" customWidth="1"/>
    <col min="21" max="21" width="10" style="62" customWidth="1"/>
    <col min="22" max="22" width="12.7109375" style="62" customWidth="1"/>
    <col min="23" max="23" width="32.42578125" style="62" customWidth="1"/>
    <col min="24" max="25" width="25" style="62" customWidth="1"/>
    <col min="26" max="26" width="28" style="62" customWidth="1"/>
    <col min="27" max="27" width="20.140625" style="62" customWidth="1"/>
    <col min="28" max="28" width="20" style="62" customWidth="1"/>
    <col min="29" max="29" width="19" style="62" customWidth="1"/>
    <col min="30" max="30" width="23.28515625" style="62" customWidth="1"/>
    <col min="31" max="42" width="0" style="62" hidden="1" customWidth="1"/>
    <col min="43" max="16384" width="11.42578125" style="62" hidden="1"/>
  </cols>
  <sheetData>
    <row r="1" spans="1:30" ht="33.950000000000003" customHeight="1">
      <c r="A1" s="682" t="s">
        <v>492</v>
      </c>
      <c r="B1" s="683"/>
      <c r="C1" s="683"/>
      <c r="D1" s="683"/>
      <c r="E1" s="683"/>
      <c r="F1" s="683"/>
      <c r="G1" s="683"/>
      <c r="H1" s="683"/>
      <c r="I1" s="683"/>
      <c r="J1" s="683"/>
      <c r="K1" s="683"/>
      <c r="L1" s="683"/>
      <c r="M1" s="683"/>
      <c r="N1" s="683"/>
      <c r="O1" s="683"/>
      <c r="P1" s="683"/>
      <c r="Q1" s="683"/>
      <c r="R1" s="683"/>
      <c r="S1" s="683"/>
      <c r="T1" s="683"/>
      <c r="U1" s="683"/>
      <c r="V1" s="683"/>
      <c r="W1" s="683"/>
      <c r="X1" s="683"/>
      <c r="Y1" s="683"/>
      <c r="Z1" s="684"/>
      <c r="AA1" s="61"/>
      <c r="AB1" s="61"/>
    </row>
    <row r="2" spans="1:30" ht="30" customHeight="1" thickBot="1">
      <c r="A2" s="685"/>
      <c r="B2" s="686"/>
      <c r="C2" s="686"/>
      <c r="D2" s="686"/>
      <c r="E2" s="686"/>
      <c r="F2" s="686"/>
      <c r="G2" s="686"/>
      <c r="H2" s="686"/>
      <c r="I2" s="686"/>
      <c r="J2" s="686"/>
      <c r="K2" s="686"/>
      <c r="L2" s="686"/>
      <c r="M2" s="686"/>
      <c r="N2" s="686"/>
      <c r="O2" s="686"/>
      <c r="P2" s="686"/>
      <c r="Q2" s="686"/>
      <c r="R2" s="686"/>
      <c r="S2" s="686"/>
      <c r="T2" s="686"/>
      <c r="U2" s="686"/>
      <c r="V2" s="686"/>
      <c r="W2" s="686"/>
      <c r="X2" s="686"/>
      <c r="Y2" s="686"/>
      <c r="Z2" s="687"/>
      <c r="AA2" s="61"/>
      <c r="AB2" s="61"/>
    </row>
    <row r="3" spans="1:30" ht="24" customHeight="1" thickBot="1">
      <c r="A3" s="688" t="s">
        <v>493</v>
      </c>
      <c r="B3" s="689"/>
      <c r="C3" s="689"/>
      <c r="D3" s="689"/>
      <c r="E3" s="689"/>
      <c r="F3" s="689"/>
      <c r="G3" s="689"/>
      <c r="H3" s="689"/>
      <c r="I3" s="689"/>
      <c r="J3" s="689"/>
      <c r="K3" s="689"/>
      <c r="L3" s="689"/>
      <c r="M3" s="689"/>
      <c r="N3" s="689"/>
      <c r="O3" s="689"/>
      <c r="P3" s="689"/>
      <c r="Q3" s="689"/>
      <c r="R3" s="689"/>
      <c r="S3" s="689"/>
      <c r="T3" s="689"/>
      <c r="U3" s="689"/>
      <c r="V3" s="689"/>
      <c r="W3" s="689"/>
      <c r="X3" s="689"/>
      <c r="Y3" s="689"/>
      <c r="Z3" s="690"/>
      <c r="AA3" s="63"/>
      <c r="AB3" s="63"/>
    </row>
    <row r="4" spans="1:30" ht="24" customHeight="1">
      <c r="A4" s="64"/>
      <c r="B4" s="65"/>
      <c r="C4" s="65"/>
      <c r="D4" s="65"/>
      <c r="E4" s="65"/>
      <c r="F4" s="65"/>
      <c r="G4" s="65"/>
      <c r="H4" s="65"/>
      <c r="I4" s="65"/>
      <c r="J4" s="65"/>
      <c r="K4" s="65"/>
      <c r="L4" s="65"/>
      <c r="M4" s="65"/>
      <c r="N4" s="65"/>
      <c r="O4" s="65"/>
      <c r="P4" s="65"/>
      <c r="Q4" s="65"/>
      <c r="R4" s="65"/>
      <c r="S4" s="65"/>
      <c r="T4" s="65"/>
      <c r="U4" s="65"/>
      <c r="V4" s="65"/>
      <c r="Z4" s="66"/>
      <c r="AA4" s="65"/>
      <c r="AB4" s="66"/>
    </row>
    <row r="5" spans="1:30" ht="24" customHeight="1" thickBot="1">
      <c r="A5" s="67"/>
      <c r="B5" s="68"/>
      <c r="C5" s="68"/>
      <c r="D5" s="68"/>
      <c r="E5" s="68"/>
      <c r="F5" s="68"/>
      <c r="G5" s="68"/>
      <c r="H5" s="68"/>
      <c r="I5" s="68"/>
      <c r="J5" s="68"/>
      <c r="K5" s="68"/>
      <c r="L5" s="68"/>
      <c r="M5" s="68"/>
      <c r="N5" s="68"/>
      <c r="O5" s="68"/>
      <c r="P5" s="68"/>
      <c r="Q5" s="68"/>
      <c r="R5" s="68"/>
      <c r="S5" s="68"/>
      <c r="T5" s="68"/>
      <c r="U5" s="68"/>
      <c r="V5" s="68"/>
      <c r="Z5" s="66"/>
      <c r="AA5" s="66"/>
      <c r="AB5" s="66"/>
    </row>
    <row r="6" spans="1:30" ht="38.25" customHeight="1" thickBot="1">
      <c r="A6" s="691" t="s">
        <v>494</v>
      </c>
      <c r="B6" s="692"/>
      <c r="C6" s="692"/>
      <c r="D6" s="692"/>
      <c r="E6" s="692"/>
      <c r="F6" s="692"/>
      <c r="G6" s="692"/>
      <c r="H6" s="693"/>
      <c r="I6" s="694" t="s">
        <v>495</v>
      </c>
      <c r="J6" s="695"/>
      <c r="K6" s="695"/>
      <c r="L6" s="695"/>
      <c r="M6" s="695"/>
      <c r="N6" s="695"/>
      <c r="O6" s="695"/>
      <c r="P6" s="695"/>
      <c r="Q6" s="695"/>
      <c r="R6" s="695"/>
      <c r="S6" s="695"/>
      <c r="T6" s="695"/>
      <c r="U6" s="695"/>
      <c r="V6" s="696"/>
      <c r="W6" s="697" t="s">
        <v>496</v>
      </c>
      <c r="X6" s="698"/>
      <c r="Y6" s="699" t="s">
        <v>497</v>
      </c>
      <c r="Z6" s="700"/>
      <c r="AA6" s="703" t="s">
        <v>498</v>
      </c>
      <c r="AB6" s="704"/>
      <c r="AC6" s="739" t="s">
        <v>60</v>
      </c>
      <c r="AD6" s="740"/>
    </row>
    <row r="7" spans="1:30" ht="38.25" customHeight="1" thickBot="1">
      <c r="A7" s="705" t="s">
        <v>499</v>
      </c>
      <c r="B7" s="69"/>
      <c r="C7" s="69"/>
      <c r="D7" s="705" t="s">
        <v>500</v>
      </c>
      <c r="E7" s="707" t="s">
        <v>501</v>
      </c>
      <c r="F7" s="707" t="s">
        <v>502</v>
      </c>
      <c r="G7" s="707" t="s">
        <v>503</v>
      </c>
      <c r="H7" s="707" t="s">
        <v>504</v>
      </c>
      <c r="I7" s="709" t="s">
        <v>505</v>
      </c>
      <c r="J7" s="710"/>
      <c r="K7" s="711"/>
      <c r="L7" s="712" t="s">
        <v>506</v>
      </c>
      <c r="M7" s="713"/>
      <c r="N7" s="714"/>
      <c r="O7" s="715" t="s">
        <v>507</v>
      </c>
      <c r="P7" s="723" t="s">
        <v>508</v>
      </c>
      <c r="Q7" s="709" t="s">
        <v>509</v>
      </c>
      <c r="R7" s="710"/>
      <c r="S7" s="711"/>
      <c r="T7" s="712" t="s">
        <v>509</v>
      </c>
      <c r="U7" s="713"/>
      <c r="V7" s="714"/>
      <c r="W7" s="723" t="s">
        <v>55</v>
      </c>
      <c r="X7" s="715" t="s">
        <v>56</v>
      </c>
      <c r="Y7" s="717" t="s">
        <v>510</v>
      </c>
      <c r="Z7" s="717" t="s">
        <v>511</v>
      </c>
      <c r="AA7" s="719" t="s">
        <v>512</v>
      </c>
      <c r="AB7" s="721" t="s">
        <v>513</v>
      </c>
      <c r="AC7" s="701" t="s">
        <v>2863</v>
      </c>
      <c r="AD7" s="702"/>
    </row>
    <row r="8" spans="1:30" ht="38.25" customHeight="1" thickBot="1">
      <c r="A8" s="706"/>
      <c r="B8" s="70"/>
      <c r="C8" s="70"/>
      <c r="D8" s="706"/>
      <c r="E8" s="708"/>
      <c r="F8" s="708"/>
      <c r="G8" s="708"/>
      <c r="H8" s="708"/>
      <c r="I8" s="71" t="s">
        <v>514</v>
      </c>
      <c r="J8" s="71" t="s">
        <v>515</v>
      </c>
      <c r="K8" s="71" t="s">
        <v>516</v>
      </c>
      <c r="L8" s="72" t="s">
        <v>514</v>
      </c>
      <c r="M8" s="72" t="s">
        <v>515</v>
      </c>
      <c r="N8" s="72" t="s">
        <v>517</v>
      </c>
      <c r="O8" s="716"/>
      <c r="P8" s="724"/>
      <c r="Q8" s="71" t="s">
        <v>514</v>
      </c>
      <c r="R8" s="71" t="s">
        <v>515</v>
      </c>
      <c r="S8" s="71" t="s">
        <v>516</v>
      </c>
      <c r="T8" s="72" t="s">
        <v>518</v>
      </c>
      <c r="U8" s="72" t="s">
        <v>515</v>
      </c>
      <c r="V8" s="72" t="s">
        <v>519</v>
      </c>
      <c r="W8" s="724"/>
      <c r="X8" s="716"/>
      <c r="Y8" s="718"/>
      <c r="Z8" s="718"/>
      <c r="AA8" s="720"/>
      <c r="AB8" s="722"/>
      <c r="AC8" s="237" t="s">
        <v>2864</v>
      </c>
      <c r="AD8" s="240" t="s">
        <v>2865</v>
      </c>
    </row>
    <row r="9" spans="1:30" ht="102.95" customHeight="1">
      <c r="A9" s="725">
        <v>20</v>
      </c>
      <c r="B9" s="73">
        <v>20</v>
      </c>
      <c r="C9" s="73" t="s">
        <v>520</v>
      </c>
      <c r="D9" s="725" t="s">
        <v>520</v>
      </c>
      <c r="E9" s="726" t="s">
        <v>521</v>
      </c>
      <c r="F9" s="726" t="s">
        <v>210</v>
      </c>
      <c r="G9" s="726" t="s">
        <v>522</v>
      </c>
      <c r="H9" s="726" t="s">
        <v>523</v>
      </c>
      <c r="I9" s="727">
        <v>3</v>
      </c>
      <c r="J9" s="727">
        <v>3</v>
      </c>
      <c r="K9" s="732" t="s">
        <v>524</v>
      </c>
      <c r="L9" s="728" t="s">
        <v>525</v>
      </c>
      <c r="M9" s="728" t="s">
        <v>117</v>
      </c>
      <c r="N9" s="728" t="s">
        <v>526</v>
      </c>
      <c r="O9" s="725" t="s">
        <v>527</v>
      </c>
      <c r="P9" s="730" t="s">
        <v>528</v>
      </c>
      <c r="Q9" s="731">
        <v>2</v>
      </c>
      <c r="R9" s="727">
        <v>1</v>
      </c>
      <c r="S9" s="732" t="s">
        <v>529</v>
      </c>
      <c r="T9" s="728" t="s">
        <v>530</v>
      </c>
      <c r="U9" s="728" t="s">
        <v>531</v>
      </c>
      <c r="V9" s="728" t="s">
        <v>532</v>
      </c>
      <c r="W9" s="74" t="s">
        <v>533</v>
      </c>
      <c r="X9" s="74" t="s">
        <v>534</v>
      </c>
      <c r="Y9" s="74" t="s">
        <v>535</v>
      </c>
      <c r="Z9" s="75" t="s">
        <v>536</v>
      </c>
      <c r="AA9" s="726" t="s">
        <v>537</v>
      </c>
      <c r="AB9" s="729" t="s">
        <v>538</v>
      </c>
      <c r="AC9" s="301">
        <v>1</v>
      </c>
      <c r="AD9" s="302" t="s">
        <v>3383</v>
      </c>
    </row>
    <row r="10" spans="1:30" ht="99.75" hidden="1">
      <c r="A10" s="725"/>
      <c r="B10" s="73">
        <v>20</v>
      </c>
      <c r="C10" s="73" t="s">
        <v>520</v>
      </c>
      <c r="D10" s="725"/>
      <c r="E10" s="726"/>
      <c r="F10" s="726"/>
      <c r="G10" s="726"/>
      <c r="H10" s="726"/>
      <c r="I10" s="727"/>
      <c r="J10" s="727"/>
      <c r="K10" s="732"/>
      <c r="L10" s="728"/>
      <c r="M10" s="728"/>
      <c r="N10" s="728"/>
      <c r="O10" s="725"/>
      <c r="P10" s="730"/>
      <c r="Q10" s="731"/>
      <c r="R10" s="727"/>
      <c r="S10" s="732"/>
      <c r="T10" s="728"/>
      <c r="U10" s="728"/>
      <c r="V10" s="728"/>
      <c r="W10" s="74" t="s">
        <v>539</v>
      </c>
      <c r="X10" s="74" t="s">
        <v>540</v>
      </c>
      <c r="Y10" s="74" t="s">
        <v>541</v>
      </c>
      <c r="Z10" s="75" t="s">
        <v>542</v>
      </c>
      <c r="AA10" s="726"/>
      <c r="AB10" s="729"/>
      <c r="AC10" s="296" t="s">
        <v>3294</v>
      </c>
      <c r="AD10" s="297" t="s">
        <v>3295</v>
      </c>
    </row>
    <row r="11" spans="1:30" ht="150" hidden="1">
      <c r="A11" s="725"/>
      <c r="B11" s="73">
        <v>20</v>
      </c>
      <c r="C11" s="73" t="s">
        <v>520</v>
      </c>
      <c r="D11" s="725"/>
      <c r="E11" s="726"/>
      <c r="F11" s="726"/>
      <c r="G11" s="726"/>
      <c r="H11" s="726"/>
      <c r="I11" s="727"/>
      <c r="J11" s="727"/>
      <c r="K11" s="732"/>
      <c r="L11" s="728"/>
      <c r="M11" s="728"/>
      <c r="N11" s="728"/>
      <c r="O11" s="725"/>
      <c r="P11" s="730"/>
      <c r="Q11" s="731"/>
      <c r="R11" s="727"/>
      <c r="S11" s="732"/>
      <c r="T11" s="728"/>
      <c r="U11" s="728"/>
      <c r="V11" s="728"/>
      <c r="W11" s="74" t="s">
        <v>543</v>
      </c>
      <c r="X11" s="74" t="s">
        <v>534</v>
      </c>
      <c r="Y11" s="74" t="s">
        <v>541</v>
      </c>
      <c r="Z11" s="74" t="s">
        <v>544</v>
      </c>
      <c r="AA11" s="726"/>
      <c r="AB11" s="729"/>
      <c r="AC11" s="301">
        <v>1</v>
      </c>
      <c r="AD11" s="302" t="s">
        <v>3384</v>
      </c>
    </row>
    <row r="12" spans="1:30" ht="126" customHeight="1">
      <c r="A12" s="725"/>
      <c r="B12" s="73">
        <v>20</v>
      </c>
      <c r="C12" s="73" t="s">
        <v>520</v>
      </c>
      <c r="D12" s="725"/>
      <c r="E12" s="726"/>
      <c r="F12" s="726"/>
      <c r="G12" s="726"/>
      <c r="H12" s="726"/>
      <c r="I12" s="727"/>
      <c r="J12" s="727"/>
      <c r="K12" s="732"/>
      <c r="L12" s="728"/>
      <c r="M12" s="728"/>
      <c r="N12" s="728"/>
      <c r="O12" s="725"/>
      <c r="P12" s="730"/>
      <c r="Q12" s="731"/>
      <c r="R12" s="727"/>
      <c r="S12" s="732"/>
      <c r="T12" s="728"/>
      <c r="U12" s="728"/>
      <c r="V12" s="728"/>
      <c r="W12" s="76" t="s">
        <v>545</v>
      </c>
      <c r="X12" s="74" t="s">
        <v>534</v>
      </c>
      <c r="Y12" s="75" t="s">
        <v>546</v>
      </c>
      <c r="Z12" s="75" t="s">
        <v>547</v>
      </c>
      <c r="AA12" s="726"/>
      <c r="AB12" s="729"/>
      <c r="AC12" s="301">
        <v>1</v>
      </c>
      <c r="AD12" s="302" t="s">
        <v>3385</v>
      </c>
    </row>
    <row r="13" spans="1:30" ht="108.95" customHeight="1">
      <c r="A13" s="725">
        <v>27</v>
      </c>
      <c r="B13" s="73">
        <v>27</v>
      </c>
      <c r="C13" s="73" t="s">
        <v>520</v>
      </c>
      <c r="D13" s="725" t="s">
        <v>520</v>
      </c>
      <c r="E13" s="726" t="s">
        <v>548</v>
      </c>
      <c r="F13" s="726" t="s">
        <v>210</v>
      </c>
      <c r="G13" s="726" t="s">
        <v>549</v>
      </c>
      <c r="H13" s="726" t="s">
        <v>550</v>
      </c>
      <c r="I13" s="727">
        <v>3</v>
      </c>
      <c r="J13" s="727">
        <v>3</v>
      </c>
      <c r="K13" s="732" t="s">
        <v>524</v>
      </c>
      <c r="L13" s="728" t="s">
        <v>525</v>
      </c>
      <c r="M13" s="728" t="s">
        <v>117</v>
      </c>
      <c r="N13" s="728" t="s">
        <v>526</v>
      </c>
      <c r="O13" s="725" t="s">
        <v>527</v>
      </c>
      <c r="P13" s="730" t="s">
        <v>551</v>
      </c>
      <c r="Q13" s="731">
        <v>1</v>
      </c>
      <c r="R13" s="731">
        <v>1</v>
      </c>
      <c r="S13" s="732" t="s">
        <v>552</v>
      </c>
      <c r="T13" s="728" t="s">
        <v>553</v>
      </c>
      <c r="U13" s="728" t="s">
        <v>531</v>
      </c>
      <c r="V13" s="728" t="s">
        <v>532</v>
      </c>
      <c r="W13" s="76" t="s">
        <v>554</v>
      </c>
      <c r="X13" s="74" t="s">
        <v>534</v>
      </c>
      <c r="Y13" s="75" t="s">
        <v>555</v>
      </c>
      <c r="Z13" s="75" t="s">
        <v>556</v>
      </c>
      <c r="AA13" s="726" t="s">
        <v>537</v>
      </c>
      <c r="AB13" s="729" t="s">
        <v>538</v>
      </c>
      <c r="AC13" s="301">
        <v>1</v>
      </c>
      <c r="AD13" s="302" t="s">
        <v>3386</v>
      </c>
    </row>
    <row r="14" spans="1:30" ht="108.95" customHeight="1">
      <c r="A14" s="725"/>
      <c r="B14" s="73">
        <v>27</v>
      </c>
      <c r="C14" s="73" t="s">
        <v>520</v>
      </c>
      <c r="D14" s="725"/>
      <c r="E14" s="726"/>
      <c r="F14" s="726"/>
      <c r="G14" s="726"/>
      <c r="H14" s="726"/>
      <c r="I14" s="727"/>
      <c r="J14" s="727"/>
      <c r="K14" s="732"/>
      <c r="L14" s="728"/>
      <c r="M14" s="728"/>
      <c r="N14" s="728"/>
      <c r="O14" s="725"/>
      <c r="P14" s="730"/>
      <c r="Q14" s="731"/>
      <c r="R14" s="731"/>
      <c r="S14" s="732"/>
      <c r="T14" s="728"/>
      <c r="U14" s="728"/>
      <c r="V14" s="728"/>
      <c r="W14" s="76" t="s">
        <v>557</v>
      </c>
      <c r="X14" s="74" t="s">
        <v>534</v>
      </c>
      <c r="Y14" s="75" t="s">
        <v>541</v>
      </c>
      <c r="Z14" s="75" t="s">
        <v>558</v>
      </c>
      <c r="AA14" s="726"/>
      <c r="AB14" s="729"/>
      <c r="AC14" s="301">
        <v>1</v>
      </c>
      <c r="AD14" s="302" t="s">
        <v>3387</v>
      </c>
    </row>
    <row r="15" spans="1:30" ht="300" hidden="1">
      <c r="A15" s="725"/>
      <c r="B15" s="73">
        <v>27</v>
      </c>
      <c r="C15" s="73" t="s">
        <v>520</v>
      </c>
      <c r="D15" s="725"/>
      <c r="E15" s="726"/>
      <c r="F15" s="726"/>
      <c r="G15" s="726"/>
      <c r="H15" s="726"/>
      <c r="I15" s="727"/>
      <c r="J15" s="727"/>
      <c r="K15" s="732"/>
      <c r="L15" s="728"/>
      <c r="M15" s="728"/>
      <c r="N15" s="728"/>
      <c r="O15" s="725"/>
      <c r="P15" s="730"/>
      <c r="Q15" s="731"/>
      <c r="R15" s="731"/>
      <c r="S15" s="732"/>
      <c r="T15" s="728"/>
      <c r="U15" s="728"/>
      <c r="V15" s="728"/>
      <c r="W15" s="76" t="s">
        <v>559</v>
      </c>
      <c r="X15" s="74" t="s">
        <v>534</v>
      </c>
      <c r="Y15" s="75" t="s">
        <v>560</v>
      </c>
      <c r="Z15" s="75" t="s">
        <v>561</v>
      </c>
      <c r="AA15" s="726"/>
      <c r="AB15" s="729"/>
      <c r="AC15" s="301">
        <v>1</v>
      </c>
      <c r="AD15" s="302" t="s">
        <v>3388</v>
      </c>
    </row>
    <row r="16" spans="1:30" ht="50.1" customHeight="1">
      <c r="A16" s="725"/>
      <c r="B16" s="73">
        <v>27</v>
      </c>
      <c r="C16" s="73" t="s">
        <v>520</v>
      </c>
      <c r="D16" s="725"/>
      <c r="E16" s="726"/>
      <c r="F16" s="726"/>
      <c r="G16" s="726"/>
      <c r="H16" s="726"/>
      <c r="I16" s="727"/>
      <c r="J16" s="727"/>
      <c r="K16" s="732"/>
      <c r="L16" s="728"/>
      <c r="M16" s="728"/>
      <c r="N16" s="728"/>
      <c r="O16" s="725"/>
      <c r="P16" s="730"/>
      <c r="Q16" s="731"/>
      <c r="R16" s="731"/>
      <c r="S16" s="732"/>
      <c r="T16" s="728"/>
      <c r="U16" s="728"/>
      <c r="V16" s="728"/>
      <c r="W16" s="76" t="s">
        <v>562</v>
      </c>
      <c r="X16" s="74" t="s">
        <v>540</v>
      </c>
      <c r="Y16" s="75" t="s">
        <v>555</v>
      </c>
      <c r="Z16" s="75" t="s">
        <v>563</v>
      </c>
      <c r="AA16" s="726"/>
      <c r="AB16" s="729"/>
      <c r="AC16" s="296" t="s">
        <v>2866</v>
      </c>
      <c r="AD16" s="298" t="s">
        <v>3296</v>
      </c>
    </row>
    <row r="17" spans="1:30" ht="105.95" customHeight="1">
      <c r="A17" s="725"/>
      <c r="B17" s="73">
        <v>27</v>
      </c>
      <c r="C17" s="73" t="s">
        <v>520</v>
      </c>
      <c r="D17" s="725"/>
      <c r="E17" s="726"/>
      <c r="F17" s="726"/>
      <c r="G17" s="726"/>
      <c r="H17" s="726"/>
      <c r="I17" s="727"/>
      <c r="J17" s="727"/>
      <c r="K17" s="732"/>
      <c r="L17" s="728"/>
      <c r="M17" s="728"/>
      <c r="N17" s="728"/>
      <c r="O17" s="725"/>
      <c r="P17" s="730"/>
      <c r="Q17" s="731"/>
      <c r="R17" s="731"/>
      <c r="S17" s="732"/>
      <c r="T17" s="728"/>
      <c r="U17" s="728"/>
      <c r="V17" s="728"/>
      <c r="W17" s="75" t="s">
        <v>564</v>
      </c>
      <c r="X17" s="74" t="s">
        <v>540</v>
      </c>
      <c r="Y17" s="75" t="s">
        <v>555</v>
      </c>
      <c r="Z17" s="75" t="s">
        <v>565</v>
      </c>
      <c r="AA17" s="726"/>
      <c r="AB17" s="729"/>
      <c r="AC17" s="296" t="s">
        <v>3297</v>
      </c>
      <c r="AD17" s="298" t="s">
        <v>3298</v>
      </c>
    </row>
    <row r="18" spans="1:30" ht="119.1" customHeight="1">
      <c r="A18" s="725"/>
      <c r="B18" s="73">
        <v>27</v>
      </c>
      <c r="C18" s="73" t="s">
        <v>520</v>
      </c>
      <c r="D18" s="725"/>
      <c r="E18" s="726"/>
      <c r="F18" s="726"/>
      <c r="G18" s="726"/>
      <c r="H18" s="726"/>
      <c r="I18" s="727"/>
      <c r="J18" s="727"/>
      <c r="K18" s="732"/>
      <c r="L18" s="728"/>
      <c r="M18" s="728"/>
      <c r="N18" s="728"/>
      <c r="O18" s="725"/>
      <c r="P18" s="730"/>
      <c r="Q18" s="731"/>
      <c r="R18" s="731"/>
      <c r="S18" s="732"/>
      <c r="T18" s="728"/>
      <c r="U18" s="728"/>
      <c r="V18" s="728"/>
      <c r="W18" s="76" t="s">
        <v>566</v>
      </c>
      <c r="X18" s="75" t="s">
        <v>567</v>
      </c>
      <c r="Y18" s="75" t="s">
        <v>555</v>
      </c>
      <c r="Z18" s="75" t="s">
        <v>568</v>
      </c>
      <c r="AA18" s="726"/>
      <c r="AB18" s="729"/>
      <c r="AC18" s="262">
        <v>1</v>
      </c>
      <c r="AD18" s="263" t="s">
        <v>2906</v>
      </c>
    </row>
    <row r="19" spans="1:30" ht="113.1" customHeight="1">
      <c r="A19" s="725">
        <v>53</v>
      </c>
      <c r="B19" s="73">
        <v>53</v>
      </c>
      <c r="C19" s="73" t="s">
        <v>569</v>
      </c>
      <c r="D19" s="725" t="s">
        <v>569</v>
      </c>
      <c r="E19" s="726" t="s">
        <v>570</v>
      </c>
      <c r="F19" s="726" t="s">
        <v>210</v>
      </c>
      <c r="G19" s="726" t="s">
        <v>571</v>
      </c>
      <c r="H19" s="726" t="s">
        <v>572</v>
      </c>
      <c r="I19" s="733">
        <v>2</v>
      </c>
      <c r="J19" s="733">
        <v>3</v>
      </c>
      <c r="K19" s="733" t="s">
        <v>573</v>
      </c>
      <c r="L19" s="725" t="s">
        <v>530</v>
      </c>
      <c r="M19" s="728" t="s">
        <v>117</v>
      </c>
      <c r="N19" s="725" t="s">
        <v>117</v>
      </c>
      <c r="O19" s="725" t="s">
        <v>527</v>
      </c>
      <c r="P19" s="730" t="s">
        <v>574</v>
      </c>
      <c r="Q19" s="734">
        <v>0</v>
      </c>
      <c r="R19" s="734">
        <v>1</v>
      </c>
      <c r="S19" s="734" t="s">
        <v>552</v>
      </c>
      <c r="T19" s="735" t="s">
        <v>553</v>
      </c>
      <c r="U19" s="735" t="s">
        <v>531</v>
      </c>
      <c r="V19" s="728" t="s">
        <v>532</v>
      </c>
      <c r="W19" s="75" t="s">
        <v>575</v>
      </c>
      <c r="X19" s="75" t="s">
        <v>576</v>
      </c>
      <c r="Y19" s="75" t="s">
        <v>555</v>
      </c>
      <c r="Z19" s="75" t="s">
        <v>577</v>
      </c>
      <c r="AA19" s="726" t="s">
        <v>578</v>
      </c>
      <c r="AB19" s="729" t="s">
        <v>579</v>
      </c>
      <c r="AC19" s="309">
        <v>1</v>
      </c>
      <c r="AD19" s="310" t="s">
        <v>3578</v>
      </c>
    </row>
    <row r="20" spans="1:30" ht="105.95" customHeight="1">
      <c r="A20" s="725"/>
      <c r="B20" s="73">
        <v>53</v>
      </c>
      <c r="C20" s="73" t="s">
        <v>569</v>
      </c>
      <c r="D20" s="725"/>
      <c r="E20" s="726"/>
      <c r="F20" s="726"/>
      <c r="G20" s="726"/>
      <c r="H20" s="726"/>
      <c r="I20" s="733"/>
      <c r="J20" s="733"/>
      <c r="K20" s="733"/>
      <c r="L20" s="725"/>
      <c r="M20" s="728"/>
      <c r="N20" s="725"/>
      <c r="O20" s="725"/>
      <c r="P20" s="730"/>
      <c r="Q20" s="734"/>
      <c r="R20" s="734"/>
      <c r="S20" s="734"/>
      <c r="T20" s="735"/>
      <c r="U20" s="735"/>
      <c r="V20" s="728"/>
      <c r="W20" s="75" t="s">
        <v>580</v>
      </c>
      <c r="X20" s="75" t="s">
        <v>581</v>
      </c>
      <c r="Y20" s="75" t="s">
        <v>555</v>
      </c>
      <c r="Z20" s="75" t="s">
        <v>582</v>
      </c>
      <c r="AA20" s="726"/>
      <c r="AB20" s="729"/>
      <c r="AC20" s="262">
        <v>1</v>
      </c>
      <c r="AD20" s="287" t="s">
        <v>3028</v>
      </c>
    </row>
    <row r="21" spans="1:30" ht="147.94999999999999" customHeight="1">
      <c r="A21" s="725"/>
      <c r="B21" s="73">
        <v>53</v>
      </c>
      <c r="C21" s="73" t="s">
        <v>569</v>
      </c>
      <c r="D21" s="725"/>
      <c r="E21" s="726"/>
      <c r="F21" s="726"/>
      <c r="G21" s="726"/>
      <c r="H21" s="726"/>
      <c r="I21" s="733"/>
      <c r="J21" s="733"/>
      <c r="K21" s="733"/>
      <c r="L21" s="725"/>
      <c r="M21" s="728"/>
      <c r="N21" s="725"/>
      <c r="O21" s="725"/>
      <c r="P21" s="77" t="s">
        <v>583</v>
      </c>
      <c r="Q21" s="734"/>
      <c r="R21" s="734"/>
      <c r="S21" s="734"/>
      <c r="T21" s="735"/>
      <c r="U21" s="735"/>
      <c r="V21" s="728"/>
      <c r="W21" s="75" t="s">
        <v>584</v>
      </c>
      <c r="X21" s="75" t="s">
        <v>576</v>
      </c>
      <c r="Y21" s="75" t="s">
        <v>555</v>
      </c>
      <c r="Z21" s="75" t="s">
        <v>585</v>
      </c>
      <c r="AA21" s="726"/>
      <c r="AB21" s="729"/>
      <c r="AC21" s="309">
        <v>1</v>
      </c>
      <c r="AD21" s="310" t="s">
        <v>3579</v>
      </c>
    </row>
    <row r="22" spans="1:30" ht="129" customHeight="1">
      <c r="A22" s="725">
        <v>67</v>
      </c>
      <c r="B22" s="73">
        <v>67</v>
      </c>
      <c r="C22" s="73" t="s">
        <v>586</v>
      </c>
      <c r="D22" s="725" t="s">
        <v>586</v>
      </c>
      <c r="E22" s="726" t="s">
        <v>587</v>
      </c>
      <c r="F22" s="726" t="s">
        <v>210</v>
      </c>
      <c r="G22" s="726" t="s">
        <v>588</v>
      </c>
      <c r="H22" s="726" t="s">
        <v>589</v>
      </c>
      <c r="I22" s="733">
        <v>4</v>
      </c>
      <c r="J22" s="733">
        <v>5</v>
      </c>
      <c r="K22" s="733" t="s">
        <v>590</v>
      </c>
      <c r="L22" s="725" t="s">
        <v>591</v>
      </c>
      <c r="M22" s="725" t="s">
        <v>592</v>
      </c>
      <c r="N22" s="725" t="s">
        <v>593</v>
      </c>
      <c r="O22" s="725" t="s">
        <v>527</v>
      </c>
      <c r="P22" s="77" t="s">
        <v>594</v>
      </c>
      <c r="Q22" s="733">
        <v>2</v>
      </c>
      <c r="R22" s="733">
        <v>3</v>
      </c>
      <c r="S22" s="733" t="s">
        <v>573</v>
      </c>
      <c r="T22" s="736" t="s">
        <v>530</v>
      </c>
      <c r="U22" s="747" t="s">
        <v>117</v>
      </c>
      <c r="V22" s="736" t="s">
        <v>117</v>
      </c>
      <c r="W22" s="75" t="s">
        <v>595</v>
      </c>
      <c r="X22" s="75" t="s">
        <v>534</v>
      </c>
      <c r="Y22" s="75" t="s">
        <v>555</v>
      </c>
      <c r="Z22" s="75" t="s">
        <v>596</v>
      </c>
      <c r="AA22" s="741" t="s">
        <v>537</v>
      </c>
      <c r="AB22" s="744" t="s">
        <v>538</v>
      </c>
      <c r="AC22" s="301">
        <v>1</v>
      </c>
      <c r="AD22" s="302" t="s">
        <v>3389</v>
      </c>
    </row>
    <row r="23" spans="1:30" ht="120.95" customHeight="1">
      <c r="A23" s="725"/>
      <c r="B23" s="73">
        <v>67</v>
      </c>
      <c r="C23" s="73" t="s">
        <v>586</v>
      </c>
      <c r="D23" s="725"/>
      <c r="E23" s="726"/>
      <c r="F23" s="726"/>
      <c r="G23" s="726"/>
      <c r="H23" s="726"/>
      <c r="I23" s="733"/>
      <c r="J23" s="733"/>
      <c r="K23" s="733"/>
      <c r="L23" s="725"/>
      <c r="M23" s="725"/>
      <c r="N23" s="725"/>
      <c r="O23" s="725"/>
      <c r="P23" s="730" t="s">
        <v>597</v>
      </c>
      <c r="Q23" s="733"/>
      <c r="R23" s="733"/>
      <c r="S23" s="733"/>
      <c r="T23" s="737"/>
      <c r="U23" s="748"/>
      <c r="V23" s="737"/>
      <c r="W23" s="75" t="s">
        <v>598</v>
      </c>
      <c r="X23" s="74" t="s">
        <v>534</v>
      </c>
      <c r="Y23" s="75" t="s">
        <v>560</v>
      </c>
      <c r="Z23" s="78" t="s">
        <v>599</v>
      </c>
      <c r="AA23" s="742"/>
      <c r="AB23" s="745"/>
      <c r="AC23" s="301">
        <v>1</v>
      </c>
      <c r="AD23" s="302" t="s">
        <v>3390</v>
      </c>
    </row>
    <row r="24" spans="1:30" ht="69.95" customHeight="1">
      <c r="A24" s="725"/>
      <c r="B24" s="73">
        <v>67</v>
      </c>
      <c r="C24" s="73" t="s">
        <v>586</v>
      </c>
      <c r="D24" s="725"/>
      <c r="E24" s="726"/>
      <c r="F24" s="726"/>
      <c r="G24" s="726"/>
      <c r="H24" s="726"/>
      <c r="I24" s="733"/>
      <c r="J24" s="733"/>
      <c r="K24" s="733"/>
      <c r="L24" s="725"/>
      <c r="M24" s="725"/>
      <c r="N24" s="725"/>
      <c r="O24" s="725"/>
      <c r="P24" s="730"/>
      <c r="Q24" s="733"/>
      <c r="R24" s="733"/>
      <c r="S24" s="733"/>
      <c r="T24" s="737"/>
      <c r="U24" s="748"/>
      <c r="V24" s="737"/>
      <c r="W24" s="75" t="s">
        <v>600</v>
      </c>
      <c r="X24" s="74" t="s">
        <v>534</v>
      </c>
      <c r="Y24" s="75" t="s">
        <v>555</v>
      </c>
      <c r="Z24" s="75" t="s">
        <v>601</v>
      </c>
      <c r="AA24" s="742"/>
      <c r="AB24" s="745"/>
      <c r="AC24" s="301">
        <v>1</v>
      </c>
      <c r="AD24" s="302" t="s">
        <v>3391</v>
      </c>
    </row>
    <row r="25" spans="1:30" ht="63.95" customHeight="1">
      <c r="A25" s="725"/>
      <c r="B25" s="73">
        <v>67</v>
      </c>
      <c r="C25" s="73" t="s">
        <v>586</v>
      </c>
      <c r="D25" s="725"/>
      <c r="E25" s="726"/>
      <c r="F25" s="726"/>
      <c r="G25" s="726"/>
      <c r="H25" s="726"/>
      <c r="I25" s="733"/>
      <c r="J25" s="733"/>
      <c r="K25" s="733"/>
      <c r="L25" s="725"/>
      <c r="M25" s="725"/>
      <c r="N25" s="725"/>
      <c r="O25" s="725"/>
      <c r="P25" s="730"/>
      <c r="Q25" s="733"/>
      <c r="R25" s="733"/>
      <c r="S25" s="733"/>
      <c r="T25" s="737"/>
      <c r="U25" s="748"/>
      <c r="V25" s="737"/>
      <c r="W25" s="75" t="s">
        <v>602</v>
      </c>
      <c r="X25" s="74" t="s">
        <v>534</v>
      </c>
      <c r="Y25" s="75" t="s">
        <v>555</v>
      </c>
      <c r="Z25" s="75" t="s">
        <v>603</v>
      </c>
      <c r="AA25" s="742"/>
      <c r="AB25" s="745"/>
      <c r="AC25" s="301">
        <v>0.97</v>
      </c>
      <c r="AD25" s="302" t="s">
        <v>3392</v>
      </c>
    </row>
    <row r="26" spans="1:30" ht="68.099999999999994" customHeight="1">
      <c r="A26" s="725"/>
      <c r="B26" s="73">
        <v>67</v>
      </c>
      <c r="C26" s="73" t="s">
        <v>586</v>
      </c>
      <c r="D26" s="725"/>
      <c r="E26" s="726"/>
      <c r="F26" s="726"/>
      <c r="G26" s="726"/>
      <c r="H26" s="726"/>
      <c r="I26" s="733"/>
      <c r="J26" s="733"/>
      <c r="K26" s="733"/>
      <c r="L26" s="725"/>
      <c r="M26" s="725"/>
      <c r="N26" s="725"/>
      <c r="O26" s="725"/>
      <c r="P26" s="730"/>
      <c r="Q26" s="733"/>
      <c r="R26" s="733"/>
      <c r="S26" s="733"/>
      <c r="T26" s="737"/>
      <c r="U26" s="748"/>
      <c r="V26" s="737"/>
      <c r="W26" s="75" t="s">
        <v>604</v>
      </c>
      <c r="X26" s="74" t="s">
        <v>534</v>
      </c>
      <c r="Y26" s="75" t="s">
        <v>555</v>
      </c>
      <c r="Z26" s="75" t="s">
        <v>605</v>
      </c>
      <c r="AA26" s="742"/>
      <c r="AB26" s="745"/>
      <c r="AC26" s="301">
        <v>1</v>
      </c>
      <c r="AD26" s="302" t="s">
        <v>3393</v>
      </c>
    </row>
    <row r="27" spans="1:30" ht="132.94999999999999" customHeight="1">
      <c r="A27" s="725"/>
      <c r="B27" s="73">
        <v>67</v>
      </c>
      <c r="C27" s="73" t="s">
        <v>586</v>
      </c>
      <c r="D27" s="725"/>
      <c r="E27" s="726"/>
      <c r="F27" s="726"/>
      <c r="G27" s="726"/>
      <c r="H27" s="726"/>
      <c r="I27" s="733"/>
      <c r="J27" s="733"/>
      <c r="K27" s="733"/>
      <c r="L27" s="725"/>
      <c r="M27" s="725"/>
      <c r="N27" s="725"/>
      <c r="O27" s="725"/>
      <c r="P27" s="77" t="s">
        <v>606</v>
      </c>
      <c r="Q27" s="733"/>
      <c r="R27" s="733"/>
      <c r="S27" s="733"/>
      <c r="T27" s="737"/>
      <c r="U27" s="748"/>
      <c r="V27" s="737"/>
      <c r="W27" s="75" t="s">
        <v>607</v>
      </c>
      <c r="X27" s="74" t="s">
        <v>534</v>
      </c>
      <c r="Y27" s="75" t="s">
        <v>555</v>
      </c>
      <c r="Z27" s="75" t="s">
        <v>608</v>
      </c>
      <c r="AA27" s="742"/>
      <c r="AB27" s="745"/>
      <c r="AC27" s="301">
        <v>1</v>
      </c>
      <c r="AD27" s="303" t="s">
        <v>3394</v>
      </c>
    </row>
    <row r="28" spans="1:30" ht="117.95" customHeight="1">
      <c r="A28" s="725"/>
      <c r="B28" s="73">
        <v>67</v>
      </c>
      <c r="C28" s="73" t="s">
        <v>586</v>
      </c>
      <c r="D28" s="725"/>
      <c r="E28" s="726"/>
      <c r="F28" s="726"/>
      <c r="G28" s="726"/>
      <c r="H28" s="726"/>
      <c r="I28" s="733"/>
      <c r="J28" s="733"/>
      <c r="K28" s="733"/>
      <c r="L28" s="725"/>
      <c r="M28" s="725"/>
      <c r="N28" s="725"/>
      <c r="O28" s="725"/>
      <c r="P28" s="77" t="s">
        <v>609</v>
      </c>
      <c r="Q28" s="79"/>
      <c r="R28" s="79"/>
      <c r="S28" s="80"/>
      <c r="T28" s="738"/>
      <c r="U28" s="749"/>
      <c r="V28" s="738"/>
      <c r="W28" s="75" t="s">
        <v>610</v>
      </c>
      <c r="X28" s="74" t="s">
        <v>534</v>
      </c>
      <c r="Y28" s="75" t="s">
        <v>555</v>
      </c>
      <c r="Z28" s="75" t="s">
        <v>611</v>
      </c>
      <c r="AA28" s="743"/>
      <c r="AB28" s="746"/>
      <c r="AC28" s="301">
        <v>0.9</v>
      </c>
      <c r="AD28" s="302" t="s">
        <v>3389</v>
      </c>
    </row>
    <row r="29" spans="1:30" ht="219" customHeight="1">
      <c r="A29" s="73">
        <v>68</v>
      </c>
      <c r="B29" s="73">
        <v>68</v>
      </c>
      <c r="C29" s="73" t="s">
        <v>612</v>
      </c>
      <c r="D29" s="73" t="s">
        <v>613</v>
      </c>
      <c r="E29" s="81" t="s">
        <v>614</v>
      </c>
      <c r="F29" s="81" t="s">
        <v>210</v>
      </c>
      <c r="G29" s="81" t="s">
        <v>615</v>
      </c>
      <c r="H29" s="81" t="s">
        <v>616</v>
      </c>
      <c r="I29" s="82">
        <v>2</v>
      </c>
      <c r="J29" s="82">
        <v>5</v>
      </c>
      <c r="K29" s="80" t="s">
        <v>617</v>
      </c>
      <c r="L29" s="83" t="s">
        <v>530</v>
      </c>
      <c r="M29" s="83" t="s">
        <v>592</v>
      </c>
      <c r="N29" s="83" t="s">
        <v>593</v>
      </c>
      <c r="O29" s="73" t="s">
        <v>527</v>
      </c>
      <c r="P29" s="77" t="s">
        <v>618</v>
      </c>
      <c r="Q29" s="79">
        <v>0</v>
      </c>
      <c r="R29" s="79">
        <v>3</v>
      </c>
      <c r="S29" s="80" t="s">
        <v>619</v>
      </c>
      <c r="T29" s="83" t="s">
        <v>553</v>
      </c>
      <c r="U29" s="83" t="s">
        <v>117</v>
      </c>
      <c r="V29" s="83" t="s">
        <v>117</v>
      </c>
      <c r="W29" s="76" t="s">
        <v>620</v>
      </c>
      <c r="X29" s="74" t="s">
        <v>534</v>
      </c>
      <c r="Y29" s="75" t="s">
        <v>555</v>
      </c>
      <c r="Z29" s="75" t="s">
        <v>621</v>
      </c>
      <c r="AA29" s="81" t="s">
        <v>537</v>
      </c>
      <c r="AB29" s="238" t="s">
        <v>538</v>
      </c>
      <c r="AC29" s="301">
        <v>1</v>
      </c>
      <c r="AD29" s="302" t="s">
        <v>3395</v>
      </c>
    </row>
    <row r="30" spans="1:30" ht="198" customHeight="1">
      <c r="A30" s="725">
        <v>70</v>
      </c>
      <c r="B30" s="73">
        <v>70</v>
      </c>
      <c r="C30" s="73" t="s">
        <v>612</v>
      </c>
      <c r="D30" s="725" t="s">
        <v>613</v>
      </c>
      <c r="E30" s="726" t="s">
        <v>622</v>
      </c>
      <c r="F30" s="726" t="s">
        <v>210</v>
      </c>
      <c r="G30" s="726" t="s">
        <v>623</v>
      </c>
      <c r="H30" s="726" t="s">
        <v>624</v>
      </c>
      <c r="I30" s="733">
        <v>3</v>
      </c>
      <c r="J30" s="733">
        <v>4</v>
      </c>
      <c r="K30" s="733" t="s">
        <v>625</v>
      </c>
      <c r="L30" s="725" t="s">
        <v>525</v>
      </c>
      <c r="M30" s="725" t="s">
        <v>626</v>
      </c>
      <c r="N30" s="725" t="s">
        <v>593</v>
      </c>
      <c r="O30" s="725" t="s">
        <v>527</v>
      </c>
      <c r="P30" s="77" t="s">
        <v>627</v>
      </c>
      <c r="Q30" s="734">
        <v>1</v>
      </c>
      <c r="R30" s="734">
        <v>2</v>
      </c>
      <c r="S30" s="734" t="s">
        <v>628</v>
      </c>
      <c r="T30" s="735" t="s">
        <v>553</v>
      </c>
      <c r="U30" s="735" t="s">
        <v>629</v>
      </c>
      <c r="V30" s="725" t="s">
        <v>532</v>
      </c>
      <c r="W30" s="75" t="s">
        <v>630</v>
      </c>
      <c r="X30" s="74" t="s">
        <v>534</v>
      </c>
      <c r="Y30" s="75" t="s">
        <v>631</v>
      </c>
      <c r="Z30" s="75" t="s">
        <v>632</v>
      </c>
      <c r="AA30" s="726" t="s">
        <v>537</v>
      </c>
      <c r="AB30" s="729" t="s">
        <v>538</v>
      </c>
      <c r="AC30" s="301">
        <v>1</v>
      </c>
      <c r="AD30" s="302" t="s">
        <v>3396</v>
      </c>
    </row>
    <row r="31" spans="1:30" ht="153.94999999999999" customHeight="1">
      <c r="A31" s="725"/>
      <c r="B31" s="73">
        <v>70</v>
      </c>
      <c r="C31" s="73" t="s">
        <v>612</v>
      </c>
      <c r="D31" s="725"/>
      <c r="E31" s="726"/>
      <c r="F31" s="726"/>
      <c r="G31" s="726"/>
      <c r="H31" s="726"/>
      <c r="I31" s="733"/>
      <c r="J31" s="733"/>
      <c r="K31" s="733"/>
      <c r="L31" s="725"/>
      <c r="M31" s="725"/>
      <c r="N31" s="725"/>
      <c r="O31" s="725"/>
      <c r="P31" s="77" t="s">
        <v>633</v>
      </c>
      <c r="Q31" s="734"/>
      <c r="R31" s="734"/>
      <c r="S31" s="734"/>
      <c r="T31" s="735"/>
      <c r="U31" s="735"/>
      <c r="V31" s="725"/>
      <c r="W31" s="75" t="s">
        <v>634</v>
      </c>
      <c r="X31" s="74" t="s">
        <v>534</v>
      </c>
      <c r="Y31" s="75" t="s">
        <v>555</v>
      </c>
      <c r="Z31" s="75" t="s">
        <v>635</v>
      </c>
      <c r="AA31" s="726"/>
      <c r="AB31" s="729"/>
      <c r="AC31" s="301">
        <v>1</v>
      </c>
      <c r="AD31" s="302" t="s">
        <v>3397</v>
      </c>
    </row>
    <row r="32" spans="1:30" ht="171.95" customHeight="1">
      <c r="A32" s="725"/>
      <c r="B32" s="73">
        <v>70</v>
      </c>
      <c r="C32" s="73" t="s">
        <v>612</v>
      </c>
      <c r="D32" s="725"/>
      <c r="E32" s="726"/>
      <c r="F32" s="726"/>
      <c r="G32" s="726"/>
      <c r="H32" s="726"/>
      <c r="I32" s="733"/>
      <c r="J32" s="733"/>
      <c r="K32" s="733"/>
      <c r="L32" s="725"/>
      <c r="M32" s="725"/>
      <c r="N32" s="725"/>
      <c r="O32" s="725"/>
      <c r="P32" s="77" t="s">
        <v>636</v>
      </c>
      <c r="Q32" s="734"/>
      <c r="R32" s="734"/>
      <c r="S32" s="734"/>
      <c r="T32" s="735"/>
      <c r="U32" s="735"/>
      <c r="V32" s="725"/>
      <c r="W32" s="76" t="s">
        <v>637</v>
      </c>
      <c r="X32" s="74" t="s">
        <v>534</v>
      </c>
      <c r="Y32" s="75" t="s">
        <v>555</v>
      </c>
      <c r="Z32" s="75" t="s">
        <v>638</v>
      </c>
      <c r="AA32" s="726"/>
      <c r="AB32" s="729"/>
      <c r="AC32" s="301">
        <v>1</v>
      </c>
      <c r="AD32" s="302" t="s">
        <v>3398</v>
      </c>
    </row>
    <row r="33" spans="1:30" ht="141.75" customHeight="1">
      <c r="A33" s="725"/>
      <c r="B33" s="73">
        <v>70</v>
      </c>
      <c r="C33" s="73" t="s">
        <v>612</v>
      </c>
      <c r="D33" s="725"/>
      <c r="E33" s="726"/>
      <c r="F33" s="726"/>
      <c r="G33" s="726"/>
      <c r="H33" s="726"/>
      <c r="I33" s="733"/>
      <c r="J33" s="733"/>
      <c r="K33" s="733"/>
      <c r="L33" s="725"/>
      <c r="M33" s="725"/>
      <c r="N33" s="725"/>
      <c r="O33" s="725"/>
      <c r="P33" s="77" t="s">
        <v>639</v>
      </c>
      <c r="Q33" s="734"/>
      <c r="R33" s="734"/>
      <c r="S33" s="734"/>
      <c r="T33" s="735"/>
      <c r="U33" s="735"/>
      <c r="V33" s="725"/>
      <c r="W33" s="75" t="s">
        <v>640</v>
      </c>
      <c r="X33" s="75" t="s">
        <v>641</v>
      </c>
      <c r="Y33" s="75" t="s">
        <v>560</v>
      </c>
      <c r="Z33" s="75" t="s">
        <v>642</v>
      </c>
      <c r="AA33" s="726"/>
      <c r="AB33" s="729"/>
      <c r="AC33" s="260">
        <v>1</v>
      </c>
      <c r="AD33" s="261" t="s">
        <v>2895</v>
      </c>
    </row>
    <row r="34" spans="1:30" ht="189.95" customHeight="1">
      <c r="A34" s="725">
        <v>73</v>
      </c>
      <c r="B34" s="73">
        <v>73</v>
      </c>
      <c r="C34" s="73" t="s">
        <v>612</v>
      </c>
      <c r="D34" s="725" t="s">
        <v>613</v>
      </c>
      <c r="E34" s="726" t="s">
        <v>643</v>
      </c>
      <c r="F34" s="726" t="s">
        <v>210</v>
      </c>
      <c r="G34" s="726" t="s">
        <v>644</v>
      </c>
      <c r="H34" s="726" t="s">
        <v>645</v>
      </c>
      <c r="I34" s="733">
        <v>3</v>
      </c>
      <c r="J34" s="733">
        <v>4</v>
      </c>
      <c r="K34" s="733" t="s">
        <v>625</v>
      </c>
      <c r="L34" s="725" t="s">
        <v>525</v>
      </c>
      <c r="M34" s="725" t="s">
        <v>626</v>
      </c>
      <c r="N34" s="725" t="s">
        <v>593</v>
      </c>
      <c r="O34" s="725" t="s">
        <v>527</v>
      </c>
      <c r="P34" s="77" t="s">
        <v>627</v>
      </c>
      <c r="Q34" s="734">
        <v>1</v>
      </c>
      <c r="R34" s="734">
        <v>2</v>
      </c>
      <c r="S34" s="734" t="s">
        <v>628</v>
      </c>
      <c r="T34" s="735" t="s">
        <v>553</v>
      </c>
      <c r="U34" s="735" t="s">
        <v>629</v>
      </c>
      <c r="V34" s="725" t="s">
        <v>532</v>
      </c>
      <c r="W34" s="75" t="s">
        <v>630</v>
      </c>
      <c r="X34" s="74" t="s">
        <v>534</v>
      </c>
      <c r="Y34" s="75" t="s">
        <v>631</v>
      </c>
      <c r="Z34" s="75" t="s">
        <v>646</v>
      </c>
      <c r="AA34" s="726" t="s">
        <v>537</v>
      </c>
      <c r="AB34" s="729" t="s">
        <v>538</v>
      </c>
      <c r="AC34" s="301">
        <v>1</v>
      </c>
      <c r="AD34" s="302" t="s">
        <v>3399</v>
      </c>
    </row>
    <row r="35" spans="1:30" ht="156.94999999999999" customHeight="1">
      <c r="A35" s="725"/>
      <c r="B35" s="73">
        <v>73</v>
      </c>
      <c r="C35" s="73" t="s">
        <v>612</v>
      </c>
      <c r="D35" s="725"/>
      <c r="E35" s="726"/>
      <c r="F35" s="726"/>
      <c r="G35" s="726"/>
      <c r="H35" s="726"/>
      <c r="I35" s="733"/>
      <c r="J35" s="733"/>
      <c r="K35" s="733"/>
      <c r="L35" s="725"/>
      <c r="M35" s="725"/>
      <c r="N35" s="725"/>
      <c r="O35" s="725"/>
      <c r="P35" s="77" t="s">
        <v>633</v>
      </c>
      <c r="Q35" s="734"/>
      <c r="R35" s="734"/>
      <c r="S35" s="734"/>
      <c r="T35" s="735"/>
      <c r="U35" s="735"/>
      <c r="V35" s="725"/>
      <c r="W35" s="75" t="s">
        <v>634</v>
      </c>
      <c r="X35" s="74" t="s">
        <v>534</v>
      </c>
      <c r="Y35" s="75" t="s">
        <v>555</v>
      </c>
      <c r="Z35" s="75" t="s">
        <v>635</v>
      </c>
      <c r="AA35" s="726"/>
      <c r="AB35" s="729"/>
      <c r="AC35" s="301">
        <v>1</v>
      </c>
      <c r="AD35" s="302" t="s">
        <v>3397</v>
      </c>
    </row>
    <row r="36" spans="1:30" ht="150" hidden="1">
      <c r="A36" s="725"/>
      <c r="B36" s="73">
        <v>73</v>
      </c>
      <c r="C36" s="73" t="s">
        <v>612</v>
      </c>
      <c r="D36" s="725"/>
      <c r="E36" s="726"/>
      <c r="F36" s="726"/>
      <c r="G36" s="726"/>
      <c r="H36" s="726"/>
      <c r="I36" s="733"/>
      <c r="J36" s="733"/>
      <c r="K36" s="733"/>
      <c r="L36" s="725"/>
      <c r="M36" s="725"/>
      <c r="N36" s="725"/>
      <c r="O36" s="725"/>
      <c r="P36" s="77" t="s">
        <v>647</v>
      </c>
      <c r="Q36" s="734"/>
      <c r="R36" s="734"/>
      <c r="S36" s="734"/>
      <c r="T36" s="735"/>
      <c r="U36" s="735"/>
      <c r="V36" s="725"/>
      <c r="W36" s="75" t="s">
        <v>648</v>
      </c>
      <c r="X36" s="74" t="s">
        <v>534</v>
      </c>
      <c r="Y36" s="75" t="s">
        <v>555</v>
      </c>
      <c r="Z36" s="75" t="s">
        <v>649</v>
      </c>
      <c r="AA36" s="726"/>
      <c r="AB36" s="729"/>
      <c r="AC36" s="301">
        <v>1</v>
      </c>
      <c r="AD36" s="302" t="s">
        <v>3400</v>
      </c>
    </row>
    <row r="37" spans="1:30" ht="195" hidden="1">
      <c r="A37" s="725"/>
      <c r="B37" s="73">
        <v>73</v>
      </c>
      <c r="C37" s="73" t="s">
        <v>612</v>
      </c>
      <c r="D37" s="725"/>
      <c r="E37" s="726"/>
      <c r="F37" s="726"/>
      <c r="G37" s="726"/>
      <c r="H37" s="726"/>
      <c r="I37" s="733"/>
      <c r="J37" s="733"/>
      <c r="K37" s="733"/>
      <c r="L37" s="725"/>
      <c r="M37" s="725"/>
      <c r="N37" s="725"/>
      <c r="O37" s="725"/>
      <c r="P37" s="77" t="s">
        <v>639</v>
      </c>
      <c r="Q37" s="734"/>
      <c r="R37" s="734"/>
      <c r="S37" s="734"/>
      <c r="T37" s="735"/>
      <c r="U37" s="735"/>
      <c r="V37" s="725"/>
      <c r="W37" s="75" t="s">
        <v>640</v>
      </c>
      <c r="X37" s="75" t="s">
        <v>641</v>
      </c>
      <c r="Y37" s="75" t="s">
        <v>560</v>
      </c>
      <c r="Z37" s="75" t="s">
        <v>642</v>
      </c>
      <c r="AA37" s="726"/>
      <c r="AB37" s="729"/>
      <c r="AC37" s="260">
        <v>1</v>
      </c>
      <c r="AD37" s="261" t="s">
        <v>2895</v>
      </c>
    </row>
    <row r="38" spans="1:30" ht="198.95" customHeight="1">
      <c r="A38" s="725">
        <v>75</v>
      </c>
      <c r="B38" s="73">
        <v>75</v>
      </c>
      <c r="C38" s="73" t="s">
        <v>650</v>
      </c>
      <c r="D38" s="725" t="s">
        <v>650</v>
      </c>
      <c r="E38" s="726" t="s">
        <v>651</v>
      </c>
      <c r="F38" s="726" t="s">
        <v>210</v>
      </c>
      <c r="G38" s="726" t="s">
        <v>652</v>
      </c>
      <c r="H38" s="726" t="s">
        <v>653</v>
      </c>
      <c r="I38" s="733">
        <v>3</v>
      </c>
      <c r="J38" s="733">
        <v>3</v>
      </c>
      <c r="K38" s="733" t="s">
        <v>524</v>
      </c>
      <c r="L38" s="725" t="s">
        <v>525</v>
      </c>
      <c r="M38" s="728" t="s">
        <v>117</v>
      </c>
      <c r="N38" s="725" t="s">
        <v>526</v>
      </c>
      <c r="O38" s="725" t="s">
        <v>527</v>
      </c>
      <c r="P38" s="77" t="s">
        <v>654</v>
      </c>
      <c r="Q38" s="733">
        <v>1</v>
      </c>
      <c r="R38" s="733">
        <v>1</v>
      </c>
      <c r="S38" s="733" t="s">
        <v>552</v>
      </c>
      <c r="T38" s="725" t="s">
        <v>553</v>
      </c>
      <c r="U38" s="725" t="s">
        <v>531</v>
      </c>
      <c r="V38" s="725" t="s">
        <v>532</v>
      </c>
      <c r="W38" s="75" t="s">
        <v>655</v>
      </c>
      <c r="X38" s="75" t="s">
        <v>656</v>
      </c>
      <c r="Y38" s="75" t="s">
        <v>555</v>
      </c>
      <c r="Z38" s="75" t="s">
        <v>657</v>
      </c>
      <c r="AA38" s="726" t="s">
        <v>658</v>
      </c>
      <c r="AB38" s="729" t="s">
        <v>659</v>
      </c>
      <c r="AC38" s="305">
        <v>1</v>
      </c>
      <c r="AD38" s="306" t="s">
        <v>3490</v>
      </c>
    </row>
    <row r="39" spans="1:30" ht="85.5" hidden="1">
      <c r="A39" s="725"/>
      <c r="B39" s="73">
        <v>75</v>
      </c>
      <c r="C39" s="73" t="s">
        <v>650</v>
      </c>
      <c r="D39" s="725"/>
      <c r="E39" s="726"/>
      <c r="F39" s="726"/>
      <c r="G39" s="726"/>
      <c r="H39" s="726"/>
      <c r="I39" s="733"/>
      <c r="J39" s="733"/>
      <c r="K39" s="733"/>
      <c r="L39" s="725"/>
      <c r="M39" s="728"/>
      <c r="N39" s="725"/>
      <c r="O39" s="725"/>
      <c r="P39" s="77" t="s">
        <v>660</v>
      </c>
      <c r="Q39" s="733"/>
      <c r="R39" s="733"/>
      <c r="S39" s="733"/>
      <c r="T39" s="725"/>
      <c r="U39" s="725"/>
      <c r="V39" s="725"/>
      <c r="W39" s="75" t="s">
        <v>661</v>
      </c>
      <c r="X39" s="75" t="s">
        <v>662</v>
      </c>
      <c r="Y39" s="75" t="s">
        <v>555</v>
      </c>
      <c r="Z39" s="75" t="s">
        <v>663</v>
      </c>
      <c r="AA39" s="726"/>
      <c r="AB39" s="729"/>
      <c r="AC39" s="267">
        <v>0.93</v>
      </c>
      <c r="AD39" s="263" t="s">
        <v>2911</v>
      </c>
    </row>
    <row r="40" spans="1:30" ht="135" customHeight="1">
      <c r="A40" s="725">
        <v>88</v>
      </c>
      <c r="B40" s="73">
        <v>88</v>
      </c>
      <c r="C40" s="73" t="s">
        <v>650</v>
      </c>
      <c r="D40" s="725" t="s">
        <v>650</v>
      </c>
      <c r="E40" s="726" t="s">
        <v>664</v>
      </c>
      <c r="F40" s="726" t="s">
        <v>210</v>
      </c>
      <c r="G40" s="726" t="s">
        <v>665</v>
      </c>
      <c r="H40" s="726" t="s">
        <v>666</v>
      </c>
      <c r="I40" s="733">
        <v>3</v>
      </c>
      <c r="J40" s="733">
        <v>2</v>
      </c>
      <c r="K40" s="733" t="s">
        <v>667</v>
      </c>
      <c r="L40" s="725" t="s">
        <v>525</v>
      </c>
      <c r="M40" s="725" t="s">
        <v>629</v>
      </c>
      <c r="N40" s="725" t="s">
        <v>117</v>
      </c>
      <c r="O40" s="725" t="s">
        <v>527</v>
      </c>
      <c r="P40" s="77" t="s">
        <v>668</v>
      </c>
      <c r="Q40" s="734">
        <v>1</v>
      </c>
      <c r="R40" s="734">
        <v>0</v>
      </c>
      <c r="S40" s="734" t="s">
        <v>552</v>
      </c>
      <c r="T40" s="735" t="s">
        <v>553</v>
      </c>
      <c r="U40" s="735" t="s">
        <v>531</v>
      </c>
      <c r="V40" s="725" t="s">
        <v>532</v>
      </c>
      <c r="W40" s="75" t="s">
        <v>669</v>
      </c>
      <c r="X40" s="75" t="s">
        <v>670</v>
      </c>
      <c r="Y40" s="75" t="s">
        <v>555</v>
      </c>
      <c r="Z40" s="75" t="s">
        <v>671</v>
      </c>
      <c r="AA40" s="726" t="s">
        <v>658</v>
      </c>
      <c r="AB40" s="729" t="s">
        <v>672</v>
      </c>
      <c r="AC40" s="260">
        <v>1</v>
      </c>
      <c r="AD40" s="261" t="s">
        <v>3491</v>
      </c>
    </row>
    <row r="41" spans="1:30" ht="126" customHeight="1">
      <c r="A41" s="725"/>
      <c r="B41" s="73">
        <v>88</v>
      </c>
      <c r="C41" s="73" t="s">
        <v>650</v>
      </c>
      <c r="D41" s="725"/>
      <c r="E41" s="726"/>
      <c r="F41" s="726"/>
      <c r="G41" s="726"/>
      <c r="H41" s="726"/>
      <c r="I41" s="733"/>
      <c r="J41" s="733"/>
      <c r="K41" s="733"/>
      <c r="L41" s="725"/>
      <c r="M41" s="725"/>
      <c r="N41" s="725"/>
      <c r="O41" s="725"/>
      <c r="P41" s="77" t="s">
        <v>673</v>
      </c>
      <c r="Q41" s="734"/>
      <c r="R41" s="734"/>
      <c r="S41" s="734"/>
      <c r="T41" s="735"/>
      <c r="U41" s="735"/>
      <c r="V41" s="725"/>
      <c r="W41" s="75" t="s">
        <v>674</v>
      </c>
      <c r="X41" s="75" t="s">
        <v>675</v>
      </c>
      <c r="Y41" s="75" t="s">
        <v>555</v>
      </c>
      <c r="Z41" s="75" t="s">
        <v>676</v>
      </c>
      <c r="AA41" s="726"/>
      <c r="AB41" s="729"/>
      <c r="AC41" s="262">
        <f>345/4085</f>
        <v>8.4455324357405145E-2</v>
      </c>
      <c r="AD41" s="270" t="s">
        <v>2916</v>
      </c>
    </row>
    <row r="42" spans="1:30" ht="408.95" customHeight="1">
      <c r="A42" s="73">
        <v>91</v>
      </c>
      <c r="B42" s="73">
        <v>91</v>
      </c>
      <c r="C42" s="73" t="s">
        <v>520</v>
      </c>
      <c r="D42" s="73" t="s">
        <v>520</v>
      </c>
      <c r="E42" s="81" t="s">
        <v>677</v>
      </c>
      <c r="F42" s="81" t="s">
        <v>210</v>
      </c>
      <c r="G42" s="81" t="s">
        <v>678</v>
      </c>
      <c r="H42" s="81" t="s">
        <v>679</v>
      </c>
      <c r="I42" s="82">
        <v>3</v>
      </c>
      <c r="J42" s="82">
        <v>3</v>
      </c>
      <c r="K42" s="80" t="s">
        <v>524</v>
      </c>
      <c r="L42" s="83" t="s">
        <v>525</v>
      </c>
      <c r="M42" s="83" t="s">
        <v>117</v>
      </c>
      <c r="N42" s="83" t="s">
        <v>526</v>
      </c>
      <c r="O42" s="73" t="s">
        <v>680</v>
      </c>
      <c r="P42" s="77" t="s">
        <v>681</v>
      </c>
      <c r="Q42" s="79">
        <v>3</v>
      </c>
      <c r="R42" s="82">
        <v>3</v>
      </c>
      <c r="S42" s="80" t="s">
        <v>524</v>
      </c>
      <c r="T42" s="83" t="s">
        <v>525</v>
      </c>
      <c r="U42" s="83" t="s">
        <v>117</v>
      </c>
      <c r="V42" s="83" t="s">
        <v>526</v>
      </c>
      <c r="W42" s="76" t="s">
        <v>682</v>
      </c>
      <c r="X42" s="75" t="s">
        <v>534</v>
      </c>
      <c r="Y42" s="75" t="s">
        <v>631</v>
      </c>
      <c r="Z42" s="75" t="s">
        <v>683</v>
      </c>
      <c r="AA42" s="81" t="s">
        <v>537</v>
      </c>
      <c r="AB42" s="238" t="s">
        <v>538</v>
      </c>
      <c r="AC42" s="301">
        <v>1</v>
      </c>
      <c r="AD42" s="302" t="s">
        <v>3401</v>
      </c>
    </row>
    <row r="43" spans="1:30" ht="180.95" customHeight="1">
      <c r="A43" s="73">
        <v>101</v>
      </c>
      <c r="B43" s="73">
        <v>101</v>
      </c>
      <c r="C43" s="73" t="s">
        <v>684</v>
      </c>
      <c r="D43" s="73" t="s">
        <v>684</v>
      </c>
      <c r="E43" s="81" t="s">
        <v>685</v>
      </c>
      <c r="F43" s="81" t="s">
        <v>210</v>
      </c>
      <c r="G43" s="81" t="s">
        <v>686</v>
      </c>
      <c r="H43" s="81" t="s">
        <v>687</v>
      </c>
      <c r="I43" s="82">
        <v>2</v>
      </c>
      <c r="J43" s="82">
        <v>5</v>
      </c>
      <c r="K43" s="80" t="s">
        <v>617</v>
      </c>
      <c r="L43" s="83" t="s">
        <v>530</v>
      </c>
      <c r="M43" s="83" t="s">
        <v>592</v>
      </c>
      <c r="N43" s="83" t="s">
        <v>593</v>
      </c>
      <c r="O43" s="73" t="s">
        <v>680</v>
      </c>
      <c r="P43" s="77" t="s">
        <v>681</v>
      </c>
      <c r="Q43" s="79">
        <v>0</v>
      </c>
      <c r="R43" s="79">
        <v>3</v>
      </c>
      <c r="S43" s="80" t="s">
        <v>619</v>
      </c>
      <c r="T43" s="83" t="s">
        <v>553</v>
      </c>
      <c r="U43" s="83" t="s">
        <v>117</v>
      </c>
      <c r="V43" s="83" t="s">
        <v>117</v>
      </c>
      <c r="W43" s="76" t="s">
        <v>682</v>
      </c>
      <c r="X43" s="75" t="s">
        <v>534</v>
      </c>
      <c r="Y43" s="75" t="s">
        <v>631</v>
      </c>
      <c r="Z43" s="75" t="s">
        <v>683</v>
      </c>
      <c r="AA43" s="81" t="s">
        <v>537</v>
      </c>
      <c r="AB43" s="238" t="s">
        <v>538</v>
      </c>
      <c r="AC43" s="301">
        <v>1</v>
      </c>
      <c r="AD43" s="302" t="s">
        <v>3401</v>
      </c>
    </row>
    <row r="44" spans="1:30" ht="114.75" customHeight="1">
      <c r="A44" s="73">
        <v>124</v>
      </c>
      <c r="B44" s="73">
        <v>124</v>
      </c>
      <c r="C44" s="73" t="s">
        <v>688</v>
      </c>
      <c r="D44" s="73" t="s">
        <v>688</v>
      </c>
      <c r="E44" s="81" t="s">
        <v>689</v>
      </c>
      <c r="F44" s="81" t="s">
        <v>210</v>
      </c>
      <c r="G44" s="81" t="s">
        <v>690</v>
      </c>
      <c r="H44" s="81" t="s">
        <v>691</v>
      </c>
      <c r="I44" s="82">
        <v>3</v>
      </c>
      <c r="J44" s="82">
        <v>3</v>
      </c>
      <c r="K44" s="80" t="s">
        <v>524</v>
      </c>
      <c r="L44" s="83" t="s">
        <v>525</v>
      </c>
      <c r="M44" s="83" t="s">
        <v>117</v>
      </c>
      <c r="N44" s="83" t="s">
        <v>526</v>
      </c>
      <c r="O44" s="73" t="s">
        <v>680</v>
      </c>
      <c r="P44" s="77"/>
      <c r="Q44" s="79">
        <v>3</v>
      </c>
      <c r="R44" s="82">
        <v>3</v>
      </c>
      <c r="S44" s="80" t="s">
        <v>524</v>
      </c>
      <c r="T44" s="83" t="s">
        <v>525</v>
      </c>
      <c r="U44" s="83" t="s">
        <v>117</v>
      </c>
      <c r="V44" s="83" t="s">
        <v>526</v>
      </c>
      <c r="W44" s="75"/>
      <c r="X44" s="75"/>
      <c r="Y44" s="75"/>
      <c r="Z44" s="75"/>
      <c r="AA44" s="81"/>
      <c r="AB44" s="238"/>
      <c r="AC44" s="239"/>
      <c r="AD44" s="239"/>
    </row>
  </sheetData>
  <autoFilter ref="A8:AN44" xr:uid="{D8098400-5C37-4B52-AA27-FE8686CF75D6}"/>
  <mergeCells count="199">
    <mergeCell ref="AC6:AD6"/>
    <mergeCell ref="V40:V41"/>
    <mergeCell ref="AA40:AA41"/>
    <mergeCell ref="AB40:AB41"/>
    <mergeCell ref="O40:O41"/>
    <mergeCell ref="Q40:Q41"/>
    <mergeCell ref="R40:R41"/>
    <mergeCell ref="S40:S41"/>
    <mergeCell ref="T40:T41"/>
    <mergeCell ref="U40:U41"/>
    <mergeCell ref="U38:U39"/>
    <mergeCell ref="V38:V39"/>
    <mergeCell ref="AA38:AA39"/>
    <mergeCell ref="AB38:AB39"/>
    <mergeCell ref="U30:U33"/>
    <mergeCell ref="V30:V33"/>
    <mergeCell ref="AA22:AA28"/>
    <mergeCell ref="AB22:AB28"/>
    <mergeCell ref="P23:P26"/>
    <mergeCell ref="Q22:Q27"/>
    <mergeCell ref="R22:R27"/>
    <mergeCell ref="S22:S27"/>
    <mergeCell ref="T22:T28"/>
    <mergeCell ref="U22:U28"/>
    <mergeCell ref="I40:I41"/>
    <mergeCell ref="J40:J41"/>
    <mergeCell ref="K40:K41"/>
    <mergeCell ref="L40:L41"/>
    <mergeCell ref="M40:M41"/>
    <mergeCell ref="N40:N41"/>
    <mergeCell ref="A40:A41"/>
    <mergeCell ref="D40:D41"/>
    <mergeCell ref="E40:E41"/>
    <mergeCell ref="F40:F41"/>
    <mergeCell ref="G40:G41"/>
    <mergeCell ref="H40:H41"/>
    <mergeCell ref="L38:L39"/>
    <mergeCell ref="M38:M39"/>
    <mergeCell ref="N38:N39"/>
    <mergeCell ref="O38:O39"/>
    <mergeCell ref="Q38:Q39"/>
    <mergeCell ref="R38:R39"/>
    <mergeCell ref="AB34:AB37"/>
    <mergeCell ref="A38:A39"/>
    <mergeCell ref="D38:D39"/>
    <mergeCell ref="E38:E39"/>
    <mergeCell ref="F38:F39"/>
    <mergeCell ref="G38:G39"/>
    <mergeCell ref="H38:H39"/>
    <mergeCell ref="I38:I39"/>
    <mergeCell ref="J38:J39"/>
    <mergeCell ref="K38:K39"/>
    <mergeCell ref="R34:R37"/>
    <mergeCell ref="S34:S37"/>
    <mergeCell ref="T34:T37"/>
    <mergeCell ref="U34:U37"/>
    <mergeCell ref="V34:V37"/>
    <mergeCell ref="AA34:AA37"/>
    <mergeCell ref="K34:K37"/>
    <mergeCell ref="L34:L37"/>
    <mergeCell ref="M34:M37"/>
    <mergeCell ref="N34:N37"/>
    <mergeCell ref="O34:O37"/>
    <mergeCell ref="Q34:Q37"/>
    <mergeCell ref="S38:S39"/>
    <mergeCell ref="T38:T39"/>
    <mergeCell ref="R30:R33"/>
    <mergeCell ref="S30:S33"/>
    <mergeCell ref="T30:T33"/>
    <mergeCell ref="Q30:Q33"/>
    <mergeCell ref="A34:A37"/>
    <mergeCell ref="D34:D37"/>
    <mergeCell ref="E34:E37"/>
    <mergeCell ref="F34:F37"/>
    <mergeCell ref="G34:G37"/>
    <mergeCell ref="H34:H37"/>
    <mergeCell ref="I34:I37"/>
    <mergeCell ref="J34:J37"/>
    <mergeCell ref="A30:A33"/>
    <mergeCell ref="D30:D33"/>
    <mergeCell ref="E30:E33"/>
    <mergeCell ref="F30:F33"/>
    <mergeCell ref="G30:G33"/>
    <mergeCell ref="H30:H33"/>
    <mergeCell ref="I30:I33"/>
    <mergeCell ref="V22:V28"/>
    <mergeCell ref="J22:J28"/>
    <mergeCell ref="K22:K28"/>
    <mergeCell ref="L22:L28"/>
    <mergeCell ref="M22:M28"/>
    <mergeCell ref="N22:N28"/>
    <mergeCell ref="O22:O28"/>
    <mergeCell ref="AA30:AA33"/>
    <mergeCell ref="AB30:AB33"/>
    <mergeCell ref="J30:J33"/>
    <mergeCell ref="K30:K33"/>
    <mergeCell ref="L30:L33"/>
    <mergeCell ref="M30:M33"/>
    <mergeCell ref="N30:N33"/>
    <mergeCell ref="O30:O33"/>
    <mergeCell ref="S19:S21"/>
    <mergeCell ref="T19:T21"/>
    <mergeCell ref="U19:U21"/>
    <mergeCell ref="J19:J21"/>
    <mergeCell ref="K19:K21"/>
    <mergeCell ref="L19:L21"/>
    <mergeCell ref="M19:M21"/>
    <mergeCell ref="N19:N21"/>
    <mergeCell ref="O19:O21"/>
    <mergeCell ref="A22:A28"/>
    <mergeCell ref="D22:D28"/>
    <mergeCell ref="E22:E28"/>
    <mergeCell ref="F22:F28"/>
    <mergeCell ref="G22:G28"/>
    <mergeCell ref="H22:H28"/>
    <mergeCell ref="I22:I28"/>
    <mergeCell ref="P19:P20"/>
    <mergeCell ref="Q19:Q21"/>
    <mergeCell ref="AB13:AB18"/>
    <mergeCell ref="A19:A21"/>
    <mergeCell ref="D19:D21"/>
    <mergeCell ref="E19:E21"/>
    <mergeCell ref="F19:F21"/>
    <mergeCell ref="G19:G21"/>
    <mergeCell ref="H19:H21"/>
    <mergeCell ref="I19:I21"/>
    <mergeCell ref="P13:P18"/>
    <mergeCell ref="Q13:Q18"/>
    <mergeCell ref="R13:R18"/>
    <mergeCell ref="S13:S18"/>
    <mergeCell ref="T13:T18"/>
    <mergeCell ref="U13:U18"/>
    <mergeCell ref="J13:J18"/>
    <mergeCell ref="K13:K18"/>
    <mergeCell ref="L13:L18"/>
    <mergeCell ref="M13:M18"/>
    <mergeCell ref="N13:N18"/>
    <mergeCell ref="O13:O18"/>
    <mergeCell ref="V19:V21"/>
    <mergeCell ref="AA19:AA21"/>
    <mergeCell ref="AB19:AB21"/>
    <mergeCell ref="R19:R21"/>
    <mergeCell ref="V9:V12"/>
    <mergeCell ref="AA9:AA12"/>
    <mergeCell ref="AB9:AB12"/>
    <mergeCell ref="A13:A18"/>
    <mergeCell ref="D13:D18"/>
    <mergeCell ref="E13:E18"/>
    <mergeCell ref="F13:F18"/>
    <mergeCell ref="G13:G18"/>
    <mergeCell ref="H13:H18"/>
    <mergeCell ref="I13:I18"/>
    <mergeCell ref="P9:P12"/>
    <mergeCell ref="Q9:Q12"/>
    <mergeCell ref="R9:R12"/>
    <mergeCell ref="S9:S12"/>
    <mergeCell ref="T9:T12"/>
    <mergeCell ref="U9:U12"/>
    <mergeCell ref="J9:J12"/>
    <mergeCell ref="K9:K12"/>
    <mergeCell ref="L9:L12"/>
    <mergeCell ref="M9:M12"/>
    <mergeCell ref="N9:N12"/>
    <mergeCell ref="O9:O12"/>
    <mergeCell ref="V13:V18"/>
    <mergeCell ref="AA13:AA18"/>
    <mergeCell ref="A9:A12"/>
    <mergeCell ref="D9:D12"/>
    <mergeCell ref="E9:E12"/>
    <mergeCell ref="F9:F12"/>
    <mergeCell ref="G9:G12"/>
    <mergeCell ref="H9:H12"/>
    <mergeCell ref="I9:I12"/>
    <mergeCell ref="P7:P8"/>
    <mergeCell ref="Q7:S7"/>
    <mergeCell ref="A1:Z2"/>
    <mergeCell ref="A3:Z3"/>
    <mergeCell ref="A6:H6"/>
    <mergeCell ref="I6:V6"/>
    <mergeCell ref="W6:X6"/>
    <mergeCell ref="Y6:Z6"/>
    <mergeCell ref="AC7:AD7"/>
    <mergeCell ref="AA6:AB6"/>
    <mergeCell ref="A7:A8"/>
    <mergeCell ref="D7:D8"/>
    <mergeCell ref="E7:E8"/>
    <mergeCell ref="F7:F8"/>
    <mergeCell ref="G7:G8"/>
    <mergeCell ref="H7:H8"/>
    <mergeCell ref="I7:K7"/>
    <mergeCell ref="L7:N7"/>
    <mergeCell ref="O7:O8"/>
    <mergeCell ref="Z7:Z8"/>
    <mergeCell ref="AA7:AA8"/>
    <mergeCell ref="AB7:AB8"/>
    <mergeCell ref="T7:V7"/>
    <mergeCell ref="W7:W8"/>
    <mergeCell ref="X7:X8"/>
    <mergeCell ref="Y7:Y8"/>
  </mergeCells>
  <conditionalFormatting sqref="N38 V38 N29:N30 N40 N42:N44 V29:V30 V40 V42:V44 G22:N25 V22:V25 Q22:T22 W23:W25 V13 V9 N13 N9 V19:V20 N19:N20 Q23:S25">
    <cfRule type="cellIs" dxfId="263" priority="277" operator="equal">
      <formula>"Extremo"</formula>
    </cfRule>
    <cfRule type="cellIs" dxfId="262" priority="278" operator="equal">
      <formula>"Alto"</formula>
    </cfRule>
    <cfRule type="cellIs" dxfId="261" priority="279" operator="equal">
      <formula>"Moderado"</formula>
    </cfRule>
    <cfRule type="cellIs" dxfId="260" priority="280" operator="equal">
      <formula>"Bajo"</formula>
    </cfRule>
  </conditionalFormatting>
  <conditionalFormatting sqref="N34 V34">
    <cfRule type="cellIs" dxfId="259" priority="273" operator="equal">
      <formula>"Extremo"</formula>
    </cfRule>
    <cfRule type="cellIs" dxfId="258" priority="274" operator="equal">
      <formula>"Alto"</formula>
    </cfRule>
    <cfRule type="cellIs" dxfId="257" priority="275" operator="equal">
      <formula>"Moderado"</formula>
    </cfRule>
    <cfRule type="cellIs" dxfId="256" priority="276" operator="equal">
      <formula>"Bajo"</formula>
    </cfRule>
  </conditionalFormatting>
  <conditionalFormatting sqref="L19:L20">
    <cfRule type="cellIs" dxfId="255" priority="269" operator="equal">
      <formula>"Extremo"</formula>
    </cfRule>
    <cfRule type="cellIs" dxfId="254" priority="270" operator="equal">
      <formula>"Alto"</formula>
    </cfRule>
    <cfRule type="cellIs" dxfId="253" priority="271" operator="equal">
      <formula>"Moderado"</formula>
    </cfRule>
    <cfRule type="cellIs" dxfId="252" priority="272" operator="equal">
      <formula>"Bajo"</formula>
    </cfRule>
  </conditionalFormatting>
  <conditionalFormatting sqref="K19:K20">
    <cfRule type="cellIs" dxfId="251" priority="265" operator="equal">
      <formula>"Extremo"</formula>
    </cfRule>
    <cfRule type="cellIs" dxfId="250" priority="266" operator="equal">
      <formula>"Alto"</formula>
    </cfRule>
    <cfRule type="cellIs" dxfId="249" priority="267" operator="equal">
      <formula>"Moderado"</formula>
    </cfRule>
    <cfRule type="cellIs" dxfId="248" priority="268" operator="equal">
      <formula>"Bajo"</formula>
    </cfRule>
  </conditionalFormatting>
  <conditionalFormatting sqref="J19:J20">
    <cfRule type="cellIs" dxfId="247" priority="261" operator="equal">
      <formula>"Extremo"</formula>
    </cfRule>
    <cfRule type="cellIs" dxfId="246" priority="262" operator="equal">
      <formula>"Alto"</formula>
    </cfRule>
    <cfRule type="cellIs" dxfId="245" priority="263" operator="equal">
      <formula>"Moderado"</formula>
    </cfRule>
    <cfRule type="cellIs" dxfId="244" priority="264" operator="equal">
      <formula>"Bajo"</formula>
    </cfRule>
  </conditionalFormatting>
  <conditionalFormatting sqref="I19:I20">
    <cfRule type="cellIs" dxfId="243" priority="257" operator="equal">
      <formula>"Extremo"</formula>
    </cfRule>
    <cfRule type="cellIs" dxfId="242" priority="258" operator="equal">
      <formula>"Alto"</formula>
    </cfRule>
    <cfRule type="cellIs" dxfId="241" priority="259" operator="equal">
      <formula>"Moderado"</formula>
    </cfRule>
    <cfRule type="cellIs" dxfId="240" priority="260" operator="equal">
      <formula>"Bajo"</formula>
    </cfRule>
  </conditionalFormatting>
  <conditionalFormatting sqref="H19:H20">
    <cfRule type="cellIs" dxfId="239" priority="253" operator="equal">
      <formula>"Extremo"</formula>
    </cfRule>
    <cfRule type="cellIs" dxfId="238" priority="254" operator="equal">
      <formula>"Alto"</formula>
    </cfRule>
    <cfRule type="cellIs" dxfId="237" priority="255" operator="equal">
      <formula>"Moderado"</formula>
    </cfRule>
    <cfRule type="cellIs" dxfId="236" priority="256" operator="equal">
      <formula>"Bajo"</formula>
    </cfRule>
  </conditionalFormatting>
  <conditionalFormatting sqref="G19:G20">
    <cfRule type="cellIs" dxfId="235" priority="249" operator="equal">
      <formula>"Extremo"</formula>
    </cfRule>
    <cfRule type="cellIs" dxfId="234" priority="250" operator="equal">
      <formula>"Alto"</formula>
    </cfRule>
    <cfRule type="cellIs" dxfId="233" priority="251" operator="equal">
      <formula>"Moderado"</formula>
    </cfRule>
    <cfRule type="cellIs" dxfId="232" priority="252" operator="equal">
      <formula>"Bajo"</formula>
    </cfRule>
  </conditionalFormatting>
  <conditionalFormatting sqref="M30">
    <cfRule type="cellIs" dxfId="231" priority="245" operator="equal">
      <formula>"Extremo"</formula>
    </cfRule>
    <cfRule type="cellIs" dxfId="230" priority="246" operator="equal">
      <formula>"Alto"</formula>
    </cfRule>
    <cfRule type="cellIs" dxfId="229" priority="247" operator="equal">
      <formula>"Moderado"</formula>
    </cfRule>
    <cfRule type="cellIs" dxfId="228" priority="248" operator="equal">
      <formula>"Bajo"</formula>
    </cfRule>
  </conditionalFormatting>
  <conditionalFormatting sqref="L30">
    <cfRule type="cellIs" dxfId="227" priority="241" operator="equal">
      <formula>"Extremo"</formula>
    </cfRule>
    <cfRule type="cellIs" dxfId="226" priority="242" operator="equal">
      <formula>"Alto"</formula>
    </cfRule>
    <cfRule type="cellIs" dxfId="225" priority="243" operator="equal">
      <formula>"Moderado"</formula>
    </cfRule>
    <cfRule type="cellIs" dxfId="224" priority="244" operator="equal">
      <formula>"Bajo"</formula>
    </cfRule>
  </conditionalFormatting>
  <conditionalFormatting sqref="K30">
    <cfRule type="cellIs" dxfId="223" priority="237" operator="equal">
      <formula>"Extremo"</formula>
    </cfRule>
    <cfRule type="cellIs" dxfId="222" priority="238" operator="equal">
      <formula>"Alto"</formula>
    </cfRule>
    <cfRule type="cellIs" dxfId="221" priority="239" operator="equal">
      <formula>"Moderado"</formula>
    </cfRule>
    <cfRule type="cellIs" dxfId="220" priority="240" operator="equal">
      <formula>"Bajo"</formula>
    </cfRule>
  </conditionalFormatting>
  <conditionalFormatting sqref="J30">
    <cfRule type="cellIs" dxfId="219" priority="233" operator="equal">
      <formula>"Extremo"</formula>
    </cfRule>
    <cfRule type="cellIs" dxfId="218" priority="234" operator="equal">
      <formula>"Alto"</formula>
    </cfRule>
    <cfRule type="cellIs" dxfId="217" priority="235" operator="equal">
      <formula>"Moderado"</formula>
    </cfRule>
    <cfRule type="cellIs" dxfId="216" priority="236" operator="equal">
      <formula>"Bajo"</formula>
    </cfRule>
  </conditionalFormatting>
  <conditionalFormatting sqref="I30">
    <cfRule type="cellIs" dxfId="215" priority="229" operator="equal">
      <formula>"Extremo"</formula>
    </cfRule>
    <cfRule type="cellIs" dxfId="214" priority="230" operator="equal">
      <formula>"Alto"</formula>
    </cfRule>
    <cfRule type="cellIs" dxfId="213" priority="231" operator="equal">
      <formula>"Moderado"</formula>
    </cfRule>
    <cfRule type="cellIs" dxfId="212" priority="232" operator="equal">
      <formula>"Bajo"</formula>
    </cfRule>
  </conditionalFormatting>
  <conditionalFormatting sqref="H30">
    <cfRule type="cellIs" dxfId="211" priority="225" operator="equal">
      <formula>"Extremo"</formula>
    </cfRule>
    <cfRule type="cellIs" dxfId="210" priority="226" operator="equal">
      <formula>"Alto"</formula>
    </cfRule>
    <cfRule type="cellIs" dxfId="209" priority="227" operator="equal">
      <formula>"Moderado"</formula>
    </cfRule>
    <cfRule type="cellIs" dxfId="208" priority="228" operator="equal">
      <formula>"Bajo"</formula>
    </cfRule>
  </conditionalFormatting>
  <conditionalFormatting sqref="G30">
    <cfRule type="cellIs" dxfId="207" priority="221" operator="equal">
      <formula>"Extremo"</formula>
    </cfRule>
    <cfRule type="cellIs" dxfId="206" priority="222" operator="equal">
      <formula>"Alto"</formula>
    </cfRule>
    <cfRule type="cellIs" dxfId="205" priority="223" operator="equal">
      <formula>"Moderado"</formula>
    </cfRule>
    <cfRule type="cellIs" dxfId="204" priority="224" operator="equal">
      <formula>"Bajo"</formula>
    </cfRule>
  </conditionalFormatting>
  <conditionalFormatting sqref="F30">
    <cfRule type="cellIs" dxfId="203" priority="217" operator="equal">
      <formula>"Extremo"</formula>
    </cfRule>
    <cfRule type="cellIs" dxfId="202" priority="218" operator="equal">
      <formula>"Alto"</formula>
    </cfRule>
    <cfRule type="cellIs" dxfId="201" priority="219" operator="equal">
      <formula>"Moderado"</formula>
    </cfRule>
    <cfRule type="cellIs" dxfId="200" priority="220" operator="equal">
      <formula>"Bajo"</formula>
    </cfRule>
  </conditionalFormatting>
  <conditionalFormatting sqref="M34">
    <cfRule type="cellIs" dxfId="199" priority="213" operator="equal">
      <formula>"Extremo"</formula>
    </cfRule>
    <cfRule type="cellIs" dxfId="198" priority="214" operator="equal">
      <formula>"Alto"</formula>
    </cfRule>
    <cfRule type="cellIs" dxfId="197" priority="215" operator="equal">
      <formula>"Moderado"</formula>
    </cfRule>
    <cfRule type="cellIs" dxfId="196" priority="216" operator="equal">
      <formula>"Bajo"</formula>
    </cfRule>
  </conditionalFormatting>
  <conditionalFormatting sqref="L34">
    <cfRule type="cellIs" dxfId="195" priority="209" operator="equal">
      <formula>"Extremo"</formula>
    </cfRule>
    <cfRule type="cellIs" dxfId="194" priority="210" operator="equal">
      <formula>"Alto"</formula>
    </cfRule>
    <cfRule type="cellIs" dxfId="193" priority="211" operator="equal">
      <formula>"Moderado"</formula>
    </cfRule>
    <cfRule type="cellIs" dxfId="192" priority="212" operator="equal">
      <formula>"Bajo"</formula>
    </cfRule>
  </conditionalFormatting>
  <conditionalFormatting sqref="K34">
    <cfRule type="cellIs" dxfId="191" priority="205" operator="equal">
      <formula>"Extremo"</formula>
    </cfRule>
    <cfRule type="cellIs" dxfId="190" priority="206" operator="equal">
      <formula>"Alto"</formula>
    </cfRule>
    <cfRule type="cellIs" dxfId="189" priority="207" operator="equal">
      <formula>"Moderado"</formula>
    </cfRule>
    <cfRule type="cellIs" dxfId="188" priority="208" operator="equal">
      <formula>"Bajo"</formula>
    </cfRule>
  </conditionalFormatting>
  <conditionalFormatting sqref="J34">
    <cfRule type="cellIs" dxfId="187" priority="201" operator="equal">
      <formula>"Extremo"</formula>
    </cfRule>
    <cfRule type="cellIs" dxfId="186" priority="202" operator="equal">
      <formula>"Alto"</formula>
    </cfRule>
    <cfRule type="cellIs" dxfId="185" priority="203" operator="equal">
      <formula>"Moderado"</formula>
    </cfRule>
    <cfRule type="cellIs" dxfId="184" priority="204" operator="equal">
      <formula>"Bajo"</formula>
    </cfRule>
  </conditionalFormatting>
  <conditionalFormatting sqref="I34">
    <cfRule type="cellIs" dxfId="183" priority="197" operator="equal">
      <formula>"Extremo"</formula>
    </cfRule>
    <cfRule type="cellIs" dxfId="182" priority="198" operator="equal">
      <formula>"Alto"</formula>
    </cfRule>
    <cfRule type="cellIs" dxfId="181" priority="199" operator="equal">
      <formula>"Moderado"</formula>
    </cfRule>
    <cfRule type="cellIs" dxfId="180" priority="200" operator="equal">
      <formula>"Bajo"</formula>
    </cfRule>
  </conditionalFormatting>
  <conditionalFormatting sqref="H34">
    <cfRule type="cellIs" dxfId="179" priority="193" operator="equal">
      <formula>"Extremo"</formula>
    </cfRule>
    <cfRule type="cellIs" dxfId="178" priority="194" operator="equal">
      <formula>"Alto"</formula>
    </cfRule>
    <cfRule type="cellIs" dxfId="177" priority="195" operator="equal">
      <formula>"Moderado"</formula>
    </cfRule>
    <cfRule type="cellIs" dxfId="176" priority="196" operator="equal">
      <formula>"Bajo"</formula>
    </cfRule>
  </conditionalFormatting>
  <conditionalFormatting sqref="G34">
    <cfRule type="cellIs" dxfId="175" priority="189" operator="equal">
      <formula>"Extremo"</formula>
    </cfRule>
    <cfRule type="cellIs" dxfId="174" priority="190" operator="equal">
      <formula>"Alto"</formula>
    </cfRule>
    <cfRule type="cellIs" dxfId="173" priority="191" operator="equal">
      <formula>"Moderado"</formula>
    </cfRule>
    <cfRule type="cellIs" dxfId="172" priority="192" operator="equal">
      <formula>"Bajo"</formula>
    </cfRule>
  </conditionalFormatting>
  <conditionalFormatting sqref="L38">
    <cfRule type="cellIs" dxfId="171" priority="185" operator="equal">
      <formula>"Extremo"</formula>
    </cfRule>
    <cfRule type="cellIs" dxfId="170" priority="186" operator="equal">
      <formula>"Alto"</formula>
    </cfRule>
    <cfRule type="cellIs" dxfId="169" priority="187" operator="equal">
      <formula>"Moderado"</formula>
    </cfRule>
    <cfRule type="cellIs" dxfId="168" priority="188" operator="equal">
      <formula>"Bajo"</formula>
    </cfRule>
  </conditionalFormatting>
  <conditionalFormatting sqref="K38">
    <cfRule type="cellIs" dxfId="167" priority="181" operator="equal">
      <formula>"Extremo"</formula>
    </cfRule>
    <cfRule type="cellIs" dxfId="166" priority="182" operator="equal">
      <formula>"Alto"</formula>
    </cfRule>
    <cfRule type="cellIs" dxfId="165" priority="183" operator="equal">
      <formula>"Moderado"</formula>
    </cfRule>
    <cfRule type="cellIs" dxfId="164" priority="184" operator="equal">
      <formula>"Bajo"</formula>
    </cfRule>
  </conditionalFormatting>
  <conditionalFormatting sqref="J38">
    <cfRule type="cellIs" dxfId="163" priority="177" operator="equal">
      <formula>"Extremo"</formula>
    </cfRule>
    <cfRule type="cellIs" dxfId="162" priority="178" operator="equal">
      <formula>"Alto"</formula>
    </cfRule>
    <cfRule type="cellIs" dxfId="161" priority="179" operator="equal">
      <formula>"Moderado"</formula>
    </cfRule>
    <cfRule type="cellIs" dxfId="160" priority="180" operator="equal">
      <formula>"Bajo"</formula>
    </cfRule>
  </conditionalFormatting>
  <conditionalFormatting sqref="I38">
    <cfRule type="cellIs" dxfId="159" priority="173" operator="equal">
      <formula>"Extremo"</formula>
    </cfRule>
    <cfRule type="cellIs" dxfId="158" priority="174" operator="equal">
      <formula>"Alto"</formula>
    </cfRule>
    <cfRule type="cellIs" dxfId="157" priority="175" operator="equal">
      <formula>"Moderado"</formula>
    </cfRule>
    <cfRule type="cellIs" dxfId="156" priority="176" operator="equal">
      <formula>"Bajo"</formula>
    </cfRule>
  </conditionalFormatting>
  <conditionalFormatting sqref="H38">
    <cfRule type="cellIs" dxfId="155" priority="169" operator="equal">
      <formula>"Extremo"</formula>
    </cfRule>
    <cfRule type="cellIs" dxfId="154" priority="170" operator="equal">
      <formula>"Alto"</formula>
    </cfRule>
    <cfRule type="cellIs" dxfId="153" priority="171" operator="equal">
      <formula>"Moderado"</formula>
    </cfRule>
    <cfRule type="cellIs" dxfId="152" priority="172" operator="equal">
      <formula>"Bajo"</formula>
    </cfRule>
  </conditionalFormatting>
  <conditionalFormatting sqref="G38">
    <cfRule type="cellIs" dxfId="151" priority="165" operator="equal">
      <formula>"Extremo"</formula>
    </cfRule>
    <cfRule type="cellIs" dxfId="150" priority="166" operator="equal">
      <formula>"Alto"</formula>
    </cfRule>
    <cfRule type="cellIs" dxfId="149" priority="167" operator="equal">
      <formula>"Moderado"</formula>
    </cfRule>
    <cfRule type="cellIs" dxfId="148" priority="168" operator="equal">
      <formula>"Bajo"</formula>
    </cfRule>
  </conditionalFormatting>
  <conditionalFormatting sqref="M40">
    <cfRule type="cellIs" dxfId="147" priority="161" operator="equal">
      <formula>"Extremo"</formula>
    </cfRule>
    <cfRule type="cellIs" dxfId="146" priority="162" operator="equal">
      <formula>"Alto"</formula>
    </cfRule>
    <cfRule type="cellIs" dxfId="145" priority="163" operator="equal">
      <formula>"Moderado"</formula>
    </cfRule>
    <cfRule type="cellIs" dxfId="144" priority="164" operator="equal">
      <formula>"Bajo"</formula>
    </cfRule>
  </conditionalFormatting>
  <conditionalFormatting sqref="L40">
    <cfRule type="cellIs" dxfId="143" priority="157" operator="equal">
      <formula>"Extremo"</formula>
    </cfRule>
    <cfRule type="cellIs" dxfId="142" priority="158" operator="equal">
      <formula>"Alto"</formula>
    </cfRule>
    <cfRule type="cellIs" dxfId="141" priority="159" operator="equal">
      <formula>"Moderado"</formula>
    </cfRule>
    <cfRule type="cellIs" dxfId="140" priority="160" operator="equal">
      <formula>"Bajo"</formula>
    </cfRule>
  </conditionalFormatting>
  <conditionalFormatting sqref="K40">
    <cfRule type="cellIs" dxfId="139" priority="153" operator="equal">
      <formula>"Extremo"</formula>
    </cfRule>
    <cfRule type="cellIs" dxfId="138" priority="154" operator="equal">
      <formula>"Alto"</formula>
    </cfRule>
    <cfRule type="cellIs" dxfId="137" priority="155" operator="equal">
      <formula>"Moderado"</formula>
    </cfRule>
    <cfRule type="cellIs" dxfId="136" priority="156" operator="equal">
      <formula>"Bajo"</formula>
    </cfRule>
  </conditionalFormatting>
  <conditionalFormatting sqref="J40">
    <cfRule type="cellIs" dxfId="135" priority="149" operator="equal">
      <formula>"Extremo"</formula>
    </cfRule>
    <cfRule type="cellIs" dxfId="134" priority="150" operator="equal">
      <formula>"Alto"</formula>
    </cfRule>
    <cfRule type="cellIs" dxfId="133" priority="151" operator="equal">
      <formula>"Moderado"</formula>
    </cfRule>
    <cfRule type="cellIs" dxfId="132" priority="152" operator="equal">
      <formula>"Bajo"</formula>
    </cfRule>
  </conditionalFormatting>
  <conditionalFormatting sqref="I40">
    <cfRule type="cellIs" dxfId="131" priority="145" operator="equal">
      <formula>"Extremo"</formula>
    </cfRule>
    <cfRule type="cellIs" dxfId="130" priority="146" operator="equal">
      <formula>"Alto"</formula>
    </cfRule>
    <cfRule type="cellIs" dxfId="129" priority="147" operator="equal">
      <formula>"Moderado"</formula>
    </cfRule>
    <cfRule type="cellIs" dxfId="128" priority="148" operator="equal">
      <formula>"Bajo"</formula>
    </cfRule>
  </conditionalFormatting>
  <conditionalFormatting sqref="H40">
    <cfRule type="cellIs" dxfId="127" priority="141" operator="equal">
      <formula>"Extremo"</formula>
    </cfRule>
    <cfRule type="cellIs" dxfId="126" priority="142" operator="equal">
      <formula>"Alto"</formula>
    </cfRule>
    <cfRule type="cellIs" dxfId="125" priority="143" operator="equal">
      <formula>"Moderado"</formula>
    </cfRule>
    <cfRule type="cellIs" dxfId="124" priority="144" operator="equal">
      <formula>"Bajo"</formula>
    </cfRule>
  </conditionalFormatting>
  <conditionalFormatting sqref="G40">
    <cfRule type="cellIs" dxfId="123" priority="137" operator="equal">
      <formula>"Extremo"</formula>
    </cfRule>
    <cfRule type="cellIs" dxfId="122" priority="138" operator="equal">
      <formula>"Alto"</formula>
    </cfRule>
    <cfRule type="cellIs" dxfId="121" priority="139" operator="equal">
      <formula>"Moderado"</formula>
    </cfRule>
    <cfRule type="cellIs" dxfId="120" priority="140" operator="equal">
      <formula>"Bajo"</formula>
    </cfRule>
  </conditionalFormatting>
  <conditionalFormatting sqref="AA19:AA20">
    <cfRule type="cellIs" dxfId="119" priority="133" operator="equal">
      <formula>"Extremo"</formula>
    </cfRule>
    <cfRule type="cellIs" dxfId="118" priority="134" operator="equal">
      <formula>"Alto"</formula>
    </cfRule>
    <cfRule type="cellIs" dxfId="117" priority="135" operator="equal">
      <formula>"Moderado"</formula>
    </cfRule>
    <cfRule type="cellIs" dxfId="116" priority="136" operator="equal">
      <formula>"Bajo"</formula>
    </cfRule>
  </conditionalFormatting>
  <conditionalFormatting sqref="AB19:AB20">
    <cfRule type="cellIs" dxfId="115" priority="129" operator="equal">
      <formula>"Extremo"</formula>
    </cfRule>
    <cfRule type="cellIs" dxfId="114" priority="130" operator="equal">
      <formula>"Alto"</formula>
    </cfRule>
    <cfRule type="cellIs" dxfId="113" priority="131" operator="equal">
      <formula>"Moderado"</formula>
    </cfRule>
    <cfRule type="cellIs" dxfId="112" priority="132" operator="equal">
      <formula>"Bajo"</formula>
    </cfRule>
  </conditionalFormatting>
  <conditionalFormatting sqref="AA34">
    <cfRule type="cellIs" dxfId="111" priority="125" operator="equal">
      <formula>"Extremo"</formula>
    </cfRule>
    <cfRule type="cellIs" dxfId="110" priority="126" operator="equal">
      <formula>"Alto"</formula>
    </cfRule>
    <cfRule type="cellIs" dxfId="109" priority="127" operator="equal">
      <formula>"Moderado"</formula>
    </cfRule>
    <cfRule type="cellIs" dxfId="108" priority="128" operator="equal">
      <formula>"Bajo"</formula>
    </cfRule>
  </conditionalFormatting>
  <conditionalFormatting sqref="AB34">
    <cfRule type="cellIs" dxfId="107" priority="121" operator="equal">
      <formula>"Extremo"</formula>
    </cfRule>
    <cfRule type="cellIs" dxfId="106" priority="122" operator="equal">
      <formula>"Alto"</formula>
    </cfRule>
    <cfRule type="cellIs" dxfId="105" priority="123" operator="equal">
      <formula>"Moderado"</formula>
    </cfRule>
    <cfRule type="cellIs" dxfId="104" priority="124" operator="equal">
      <formula>"Bajo"</formula>
    </cfRule>
  </conditionalFormatting>
  <conditionalFormatting sqref="U38">
    <cfRule type="cellIs" dxfId="103" priority="117" operator="equal">
      <formula>"Extremo"</formula>
    </cfRule>
    <cfRule type="cellIs" dxfId="102" priority="118" operator="equal">
      <formula>"Alto"</formula>
    </cfRule>
    <cfRule type="cellIs" dxfId="101" priority="119" operator="equal">
      <formula>"Moderado"</formula>
    </cfRule>
    <cfRule type="cellIs" dxfId="100" priority="120" operator="equal">
      <formula>"Bajo"</formula>
    </cfRule>
  </conditionalFormatting>
  <conditionalFormatting sqref="T38">
    <cfRule type="cellIs" dxfId="99" priority="113" operator="equal">
      <formula>"Extremo"</formula>
    </cfRule>
    <cfRule type="cellIs" dxfId="98" priority="114" operator="equal">
      <formula>"Alto"</formula>
    </cfRule>
    <cfRule type="cellIs" dxfId="97" priority="115" operator="equal">
      <formula>"Moderado"</formula>
    </cfRule>
    <cfRule type="cellIs" dxfId="96" priority="116" operator="equal">
      <formula>"Bajo"</formula>
    </cfRule>
  </conditionalFormatting>
  <conditionalFormatting sqref="S38">
    <cfRule type="cellIs" dxfId="95" priority="109" operator="equal">
      <formula>"Extremo"</formula>
    </cfRule>
    <cfRule type="cellIs" dxfId="94" priority="110" operator="equal">
      <formula>"Alto"</formula>
    </cfRule>
    <cfRule type="cellIs" dxfId="93" priority="111" operator="equal">
      <formula>"Moderado"</formula>
    </cfRule>
    <cfRule type="cellIs" dxfId="92" priority="112" operator="equal">
      <formula>"Bajo"</formula>
    </cfRule>
  </conditionalFormatting>
  <conditionalFormatting sqref="R38">
    <cfRule type="cellIs" dxfId="91" priority="105" operator="equal">
      <formula>"Extremo"</formula>
    </cfRule>
    <cfRule type="cellIs" dxfId="90" priority="106" operator="equal">
      <formula>"Alto"</formula>
    </cfRule>
    <cfRule type="cellIs" dxfId="89" priority="107" operator="equal">
      <formula>"Moderado"</formula>
    </cfRule>
    <cfRule type="cellIs" dxfId="88" priority="108" operator="equal">
      <formula>"Bajo"</formula>
    </cfRule>
  </conditionalFormatting>
  <conditionalFormatting sqref="Q38">
    <cfRule type="cellIs" dxfId="87" priority="101" operator="equal">
      <formula>"Extremo"</formula>
    </cfRule>
    <cfRule type="cellIs" dxfId="86" priority="102" operator="equal">
      <formula>"Alto"</formula>
    </cfRule>
    <cfRule type="cellIs" dxfId="85" priority="103" operator="equal">
      <formula>"Moderado"</formula>
    </cfRule>
    <cfRule type="cellIs" dxfId="84" priority="104" operator="equal">
      <formula>"Bajo"</formula>
    </cfRule>
  </conditionalFormatting>
  <conditionalFormatting sqref="AA40">
    <cfRule type="cellIs" dxfId="83" priority="97" operator="equal">
      <formula>"Extremo"</formula>
    </cfRule>
    <cfRule type="cellIs" dxfId="82" priority="98" operator="equal">
      <formula>"Alto"</formula>
    </cfRule>
    <cfRule type="cellIs" dxfId="81" priority="99" operator="equal">
      <formula>"Moderado"</formula>
    </cfRule>
    <cfRule type="cellIs" dxfId="80" priority="100" operator="equal">
      <formula>"Bajo"</formula>
    </cfRule>
  </conditionalFormatting>
  <conditionalFormatting sqref="AB40">
    <cfRule type="cellIs" dxfId="79" priority="93" operator="equal">
      <formula>"Extremo"</formula>
    </cfRule>
    <cfRule type="cellIs" dxfId="78" priority="94" operator="equal">
      <formula>"Alto"</formula>
    </cfRule>
    <cfRule type="cellIs" dxfId="77" priority="95" operator="equal">
      <formula>"Moderado"</formula>
    </cfRule>
    <cfRule type="cellIs" dxfId="76" priority="96" operator="equal">
      <formula>"Bajo"</formula>
    </cfRule>
  </conditionalFormatting>
  <conditionalFormatting sqref="AA30">
    <cfRule type="cellIs" dxfId="75" priority="89" operator="equal">
      <formula>"Extremo"</formula>
    </cfRule>
    <cfRule type="cellIs" dxfId="74" priority="90" operator="equal">
      <formula>"Alto"</formula>
    </cfRule>
    <cfRule type="cellIs" dxfId="73" priority="91" operator="equal">
      <formula>"Moderado"</formula>
    </cfRule>
    <cfRule type="cellIs" dxfId="72" priority="92" operator="equal">
      <formula>"Bajo"</formula>
    </cfRule>
  </conditionalFormatting>
  <conditionalFormatting sqref="AB30">
    <cfRule type="cellIs" dxfId="71" priority="85" operator="equal">
      <formula>"Extremo"</formula>
    </cfRule>
    <cfRule type="cellIs" dxfId="70" priority="86" operator="equal">
      <formula>"Alto"</formula>
    </cfRule>
    <cfRule type="cellIs" dxfId="69" priority="87" operator="equal">
      <formula>"Moderado"</formula>
    </cfRule>
    <cfRule type="cellIs" dxfId="68" priority="88" operator="equal">
      <formula>"Bajo"</formula>
    </cfRule>
  </conditionalFormatting>
  <conditionalFormatting sqref="W19:W20">
    <cfRule type="cellIs" dxfId="67" priority="81" operator="equal">
      <formula>"Extremo"</formula>
    </cfRule>
    <cfRule type="cellIs" dxfId="66" priority="82" operator="equal">
      <formula>"Alto"</formula>
    </cfRule>
    <cfRule type="cellIs" dxfId="65" priority="83" operator="equal">
      <formula>"Moderado"</formula>
    </cfRule>
    <cfRule type="cellIs" dxfId="64" priority="84" operator="equal">
      <formula>"Bajo"</formula>
    </cfRule>
  </conditionalFormatting>
  <conditionalFormatting sqref="X19:X20">
    <cfRule type="cellIs" dxfId="63" priority="77" operator="equal">
      <formula>"Extremo"</formula>
    </cfRule>
    <cfRule type="cellIs" dxfId="62" priority="78" operator="equal">
      <formula>"Alto"</formula>
    </cfRule>
    <cfRule type="cellIs" dxfId="61" priority="79" operator="equal">
      <formula>"Moderado"</formula>
    </cfRule>
    <cfRule type="cellIs" dxfId="60" priority="80" operator="equal">
      <formula>"Bajo"</formula>
    </cfRule>
  </conditionalFormatting>
  <conditionalFormatting sqref="Z19:AB20">
    <cfRule type="cellIs" dxfId="59" priority="73" operator="equal">
      <formula>"Extremo"</formula>
    </cfRule>
    <cfRule type="cellIs" dxfId="58" priority="74" operator="equal">
      <formula>"Alto"</formula>
    </cfRule>
    <cfRule type="cellIs" dxfId="57" priority="75" operator="equal">
      <formula>"Moderado"</formula>
    </cfRule>
    <cfRule type="cellIs" dxfId="56" priority="76" operator="equal">
      <formula>"Bajo"</formula>
    </cfRule>
  </conditionalFormatting>
  <conditionalFormatting sqref="W36">
    <cfRule type="cellIs" dxfId="55" priority="69" operator="equal">
      <formula>"Extremo"</formula>
    </cfRule>
    <cfRule type="cellIs" dxfId="54" priority="70" operator="equal">
      <formula>"Alto"</formula>
    </cfRule>
    <cfRule type="cellIs" dxfId="53" priority="71" operator="equal">
      <formula>"Moderado"</formula>
    </cfRule>
    <cfRule type="cellIs" dxfId="52" priority="72" operator="equal">
      <formula>"Bajo"</formula>
    </cfRule>
  </conditionalFormatting>
  <conditionalFormatting sqref="Z36:AB36">
    <cfRule type="cellIs" dxfId="51" priority="65" operator="equal">
      <formula>"Extremo"</formula>
    </cfRule>
    <cfRule type="cellIs" dxfId="50" priority="66" operator="equal">
      <formula>"Alto"</formula>
    </cfRule>
    <cfRule type="cellIs" dxfId="49" priority="67" operator="equal">
      <formula>"Moderado"</formula>
    </cfRule>
    <cfRule type="cellIs" dxfId="48" priority="68" operator="equal">
      <formula>"Bajo"</formula>
    </cfRule>
  </conditionalFormatting>
  <conditionalFormatting sqref="W40">
    <cfRule type="cellIs" dxfId="47" priority="61" operator="equal">
      <formula>"Extremo"</formula>
    </cfRule>
    <cfRule type="cellIs" dxfId="46" priority="62" operator="equal">
      <formula>"Alto"</formula>
    </cfRule>
    <cfRule type="cellIs" dxfId="45" priority="63" operator="equal">
      <formula>"Moderado"</formula>
    </cfRule>
    <cfRule type="cellIs" dxfId="44" priority="64" operator="equal">
      <formula>"Bajo"</formula>
    </cfRule>
  </conditionalFormatting>
  <conditionalFormatting sqref="X40">
    <cfRule type="cellIs" dxfId="43" priority="57" operator="equal">
      <formula>"Extremo"</formula>
    </cfRule>
    <cfRule type="cellIs" dxfId="42" priority="58" operator="equal">
      <formula>"Alto"</formula>
    </cfRule>
    <cfRule type="cellIs" dxfId="41" priority="59" operator="equal">
      <formula>"Moderado"</formula>
    </cfRule>
    <cfRule type="cellIs" dxfId="40" priority="60" operator="equal">
      <formula>"Bajo"</formula>
    </cfRule>
  </conditionalFormatting>
  <conditionalFormatting sqref="Z40:AB40">
    <cfRule type="cellIs" dxfId="39" priority="53" operator="equal">
      <formula>"Extremo"</formula>
    </cfRule>
    <cfRule type="cellIs" dxfId="38" priority="54" operator="equal">
      <formula>"Alto"</formula>
    </cfRule>
    <cfRule type="cellIs" dxfId="37" priority="55" operator="equal">
      <formula>"Moderado"</formula>
    </cfRule>
    <cfRule type="cellIs" dxfId="36" priority="56" operator="equal">
      <formula>"Bajo"</formula>
    </cfRule>
  </conditionalFormatting>
  <conditionalFormatting sqref="W30">
    <cfRule type="cellIs" dxfId="35" priority="49" operator="equal">
      <formula>"Extremo"</formula>
    </cfRule>
    <cfRule type="cellIs" dxfId="34" priority="50" operator="equal">
      <formula>"Alto"</formula>
    </cfRule>
    <cfRule type="cellIs" dxfId="33" priority="51" operator="equal">
      <formula>"Moderado"</formula>
    </cfRule>
    <cfRule type="cellIs" dxfId="32" priority="52" operator="equal">
      <formula>"Bajo"</formula>
    </cfRule>
  </conditionalFormatting>
  <conditionalFormatting sqref="Y30">
    <cfRule type="cellIs" dxfId="31" priority="45" operator="equal">
      <formula>"Extremo"</formula>
    </cfRule>
    <cfRule type="cellIs" dxfId="30" priority="46" operator="equal">
      <formula>"Alto"</formula>
    </cfRule>
    <cfRule type="cellIs" dxfId="29" priority="47" operator="equal">
      <formula>"Moderado"</formula>
    </cfRule>
    <cfRule type="cellIs" dxfId="28" priority="48" operator="equal">
      <formula>"Bajo"</formula>
    </cfRule>
  </conditionalFormatting>
  <conditionalFormatting sqref="Z30:AB30">
    <cfRule type="cellIs" dxfId="27" priority="41" operator="equal">
      <formula>"Extremo"</formula>
    </cfRule>
    <cfRule type="cellIs" dxfId="26" priority="42" operator="equal">
      <formula>"Alto"</formula>
    </cfRule>
    <cfRule type="cellIs" dxfId="25" priority="43" operator="equal">
      <formula>"Moderado"</formula>
    </cfRule>
    <cfRule type="cellIs" dxfId="24" priority="44" operator="equal">
      <formula>"Bajo"</formula>
    </cfRule>
  </conditionalFormatting>
  <conditionalFormatting sqref="X21">
    <cfRule type="cellIs" dxfId="23" priority="37" operator="equal">
      <formula>"Extremo"</formula>
    </cfRule>
    <cfRule type="cellIs" dxfId="22" priority="38" operator="equal">
      <formula>"Alto"</formula>
    </cfRule>
    <cfRule type="cellIs" dxfId="21" priority="39" operator="equal">
      <formula>"Moderado"</formula>
    </cfRule>
    <cfRule type="cellIs" dxfId="20" priority="40" operator="equal">
      <formula>"Bajo"</formula>
    </cfRule>
  </conditionalFormatting>
  <conditionalFormatting sqref="Y23">
    <cfRule type="cellIs" dxfId="19" priority="33" operator="equal">
      <formula>"Extremo"</formula>
    </cfRule>
    <cfRule type="cellIs" dxfId="18" priority="34" operator="equal">
      <formula>"Alto"</formula>
    </cfRule>
    <cfRule type="cellIs" dxfId="17" priority="35" operator="equal">
      <formula>"Moderado"</formula>
    </cfRule>
    <cfRule type="cellIs" dxfId="16" priority="36" operator="equal">
      <formula>"Bajo"</formula>
    </cfRule>
  </conditionalFormatting>
  <conditionalFormatting sqref="W34">
    <cfRule type="cellIs" dxfId="15" priority="29" operator="equal">
      <formula>"Extremo"</formula>
    </cfRule>
    <cfRule type="cellIs" dxfId="14" priority="30" operator="equal">
      <formula>"Alto"</formula>
    </cfRule>
    <cfRule type="cellIs" dxfId="13" priority="31" operator="equal">
      <formula>"Moderado"</formula>
    </cfRule>
    <cfRule type="cellIs" dxfId="12" priority="32" operator="equal">
      <formula>"Bajo"</formula>
    </cfRule>
  </conditionalFormatting>
  <conditionalFormatting sqref="Y34">
    <cfRule type="cellIs" dxfId="11" priority="25" operator="equal">
      <formula>"Extremo"</formula>
    </cfRule>
    <cfRule type="cellIs" dxfId="10" priority="26" operator="equal">
      <formula>"Alto"</formula>
    </cfRule>
    <cfRule type="cellIs" dxfId="9" priority="27" operator="equal">
      <formula>"Moderado"</formula>
    </cfRule>
    <cfRule type="cellIs" dxfId="8" priority="28" operator="equal">
      <formula>"Bajo"</formula>
    </cfRule>
  </conditionalFormatting>
  <conditionalFormatting sqref="Z34:AB34">
    <cfRule type="cellIs" dxfId="7" priority="21" operator="equal">
      <formula>"Extremo"</formula>
    </cfRule>
    <cfRule type="cellIs" dxfId="6" priority="22" operator="equal">
      <formula>"Alto"</formula>
    </cfRule>
    <cfRule type="cellIs" dxfId="5" priority="23" operator="equal">
      <formula>"Moderado"</formula>
    </cfRule>
    <cfRule type="cellIs" dxfId="4" priority="24" operator="equal">
      <formula>"Bajo"</formula>
    </cfRule>
  </conditionalFormatting>
  <conditionalFormatting sqref="X41">
    <cfRule type="cellIs" dxfId="3" priority="17" operator="equal">
      <formula>"Extremo"</formula>
    </cfRule>
    <cfRule type="cellIs" dxfId="2" priority="18" operator="equal">
      <formula>"Alto"</formula>
    </cfRule>
    <cfRule type="cellIs" dxfId="1" priority="19" operator="equal">
      <formula>"Moderado"</formula>
    </cfRule>
    <cfRule type="cellIs" dxfId="0" priority="20"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Riesgos_Operacionales</vt:lpstr>
      <vt:lpstr>Riesgos_Corrupción</vt:lpstr>
      <vt:lpstr>Riesgos_Seguridad_Info</vt:lpstr>
      <vt:lpstr>Riesgos_Seguridad_Info!Área_de_impresión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Adriana Milena Chamorro Troncoso</dc:creator>
  <cp:lastModifiedBy>Paola Andrea Lopez Jaramillo</cp:lastModifiedBy>
  <dcterms:created xsi:type="dcterms:W3CDTF">2022-10-18T15:03:31Z</dcterms:created>
  <dcterms:modified xsi:type="dcterms:W3CDTF">2022-11-30T14:29:46Z</dcterms:modified>
</cp:coreProperties>
</file>